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1.xml" ContentType="application/vnd.openxmlformats-officedocument.spreadsheetml.comments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/>
  <mc:AlternateContent xmlns:mc="http://schemas.openxmlformats.org/markup-compatibility/2006">
    <mc:Choice Requires="x15">
      <x15ac:absPath xmlns:x15ac="http://schemas.microsoft.com/office/spreadsheetml/2010/11/ac" url="F:\2017\MODULE 17-18\SBUS5105 22017-18\Week 6\Week 6 Final\upload solution\"/>
    </mc:Choice>
  </mc:AlternateContent>
  <bookViews>
    <workbookView xWindow="0" yWindow="0" windowWidth="24000" windowHeight="9735" firstSheet="2" activeTab="2" xr2:uid="{00000000-000D-0000-FFFF-FFFF00000000}"/>
  </bookViews>
  <sheets>
    <sheet name="Pivot breakdown" sheetId="4" r:id="rId1"/>
    <sheet name="Prediction using line equation" sheetId="6" r:id="rId2"/>
    <sheet name="DragonOffice Supplies" sheetId="1" r:id="rId3"/>
    <sheet name="Count Returns" sheetId="7" r:id="rId4"/>
    <sheet name="Extract some colums for pivot" sheetId="5" r:id="rId5"/>
    <sheet name="Discounts offered" sheetId="2" r:id="rId6"/>
    <sheet name="Sheet1" sheetId="8" r:id="rId7"/>
  </sheets>
  <definedNames>
    <definedName name="_xlnm._FilterDatabase" localSheetId="2" hidden="1">'DragonOffice Supplies'!$A$1:$X$3561</definedName>
    <definedName name="Quality_Control">'DragonOffice Supplies'!$P$3569:$Q$3573</definedName>
  </definedNames>
  <calcPr calcId="171027"/>
  <pivotCaches>
    <pivotCache cacheId="0" r:id="rId8"/>
    <pivotCache cacheId="1" r:id="rId9"/>
    <pivotCache cacheId="13" r:id="rId10"/>
  </pivotCaches>
</workbook>
</file>

<file path=xl/calcChain.xml><?xml version="1.0" encoding="utf-8"?>
<calcChain xmlns="http://schemas.openxmlformats.org/spreadsheetml/2006/main">
  <c r="X4" i="1" l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4" i="1"/>
  <c r="X25" i="1"/>
  <c r="X26" i="1"/>
  <c r="X27" i="1"/>
  <c r="X28" i="1"/>
  <c r="X29" i="1"/>
  <c r="X30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9" i="1"/>
  <c r="X390" i="1"/>
  <c r="X391" i="1"/>
  <c r="X392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6" i="1"/>
  <c r="X537" i="1"/>
  <c r="X538" i="1"/>
  <c r="X541" i="1"/>
  <c r="X542" i="1"/>
  <c r="X543" i="1"/>
  <c r="X544" i="1"/>
  <c r="X545" i="1"/>
  <c r="X546" i="1"/>
  <c r="X547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5" i="1"/>
  <c r="X1726" i="1"/>
  <c r="X1727" i="1"/>
  <c r="X1728" i="1"/>
  <c r="X1729" i="1"/>
  <c r="X1730" i="1"/>
  <c r="X1731" i="1"/>
  <c r="X1732" i="1"/>
  <c r="X1733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2" i="1"/>
  <c r="X1933" i="1"/>
  <c r="X1934" i="1"/>
  <c r="X1935" i="1"/>
  <c r="X1936" i="1"/>
  <c r="X1937" i="1"/>
  <c r="X1938" i="1"/>
  <c r="X1939" i="1"/>
  <c r="X1940" i="1"/>
  <c r="X1941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X2071" i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X2102" i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X2120" i="1"/>
  <c r="X2121" i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X2152" i="1"/>
  <c r="X2153" i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8" i="1"/>
  <c r="X2179" i="1"/>
  <c r="X2180" i="1"/>
  <c r="X2181" i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X2210" i="1"/>
  <c r="X2211" i="1"/>
  <c r="X2212" i="1"/>
  <c r="X2213" i="1"/>
  <c r="X2214" i="1"/>
  <c r="X2215" i="1"/>
  <c r="X2216" i="1"/>
  <c r="X2217" i="1"/>
  <c r="X2218" i="1"/>
  <c r="X2219" i="1"/>
  <c r="X2220" i="1"/>
  <c r="X2221" i="1"/>
  <c r="X2222" i="1"/>
  <c r="X2223" i="1"/>
  <c r="X2224" i="1"/>
  <c r="X2225" i="1"/>
  <c r="X2226" i="1"/>
  <c r="X2227" i="1"/>
  <c r="X2228" i="1"/>
  <c r="X2229" i="1"/>
  <c r="X2230" i="1"/>
  <c r="X2231" i="1"/>
  <c r="X2232" i="1"/>
  <c r="X2233" i="1"/>
  <c r="X2234" i="1"/>
  <c r="X2235" i="1"/>
  <c r="X2236" i="1"/>
  <c r="X2237" i="1"/>
  <c r="X2238" i="1"/>
  <c r="X2239" i="1"/>
  <c r="X2240" i="1"/>
  <c r="X2241" i="1"/>
  <c r="X2242" i="1"/>
  <c r="X2243" i="1"/>
  <c r="X2244" i="1"/>
  <c r="X2245" i="1"/>
  <c r="X2246" i="1"/>
  <c r="X2247" i="1"/>
  <c r="X2248" i="1"/>
  <c r="X2249" i="1"/>
  <c r="X2250" i="1"/>
  <c r="X2251" i="1"/>
  <c r="X2252" i="1"/>
  <c r="X2253" i="1"/>
  <c r="X2254" i="1"/>
  <c r="X2255" i="1"/>
  <c r="X2256" i="1"/>
  <c r="X2257" i="1"/>
  <c r="X2258" i="1"/>
  <c r="X2259" i="1"/>
  <c r="X2260" i="1"/>
  <c r="X2261" i="1"/>
  <c r="X2262" i="1"/>
  <c r="X2263" i="1"/>
  <c r="X2264" i="1"/>
  <c r="X2265" i="1"/>
  <c r="X2266" i="1"/>
  <c r="X2267" i="1"/>
  <c r="X2268" i="1"/>
  <c r="X2269" i="1"/>
  <c r="X2270" i="1"/>
  <c r="X2271" i="1"/>
  <c r="X2272" i="1"/>
  <c r="X2273" i="1"/>
  <c r="X2274" i="1"/>
  <c r="X2275" i="1"/>
  <c r="X2276" i="1"/>
  <c r="X2277" i="1"/>
  <c r="X2278" i="1"/>
  <c r="X2279" i="1"/>
  <c r="X2280" i="1"/>
  <c r="X2281" i="1"/>
  <c r="X2282" i="1"/>
  <c r="X2283" i="1"/>
  <c r="X2284" i="1"/>
  <c r="X2285" i="1"/>
  <c r="X2286" i="1"/>
  <c r="X2287" i="1"/>
  <c r="X2288" i="1"/>
  <c r="X2289" i="1"/>
  <c r="X2290" i="1"/>
  <c r="X2291" i="1"/>
  <c r="X2292" i="1"/>
  <c r="X2293" i="1"/>
  <c r="X2294" i="1"/>
  <c r="X2295" i="1"/>
  <c r="X2296" i="1"/>
  <c r="X2297" i="1"/>
  <c r="X2298" i="1"/>
  <c r="X2299" i="1"/>
  <c r="X2300" i="1"/>
  <c r="X2302" i="1"/>
  <c r="X2303" i="1"/>
  <c r="X2304" i="1"/>
  <c r="X2305" i="1"/>
  <c r="X2306" i="1"/>
  <c r="X2307" i="1"/>
  <c r="X2308" i="1"/>
  <c r="X2309" i="1"/>
  <c r="X2310" i="1"/>
  <c r="X2311" i="1"/>
  <c r="X2312" i="1"/>
  <c r="X2313" i="1"/>
  <c r="X2314" i="1"/>
  <c r="X2315" i="1"/>
  <c r="X2316" i="1"/>
  <c r="X2317" i="1"/>
  <c r="X2318" i="1"/>
  <c r="X2319" i="1"/>
  <c r="X2320" i="1"/>
  <c r="X2322" i="1"/>
  <c r="X2323" i="1"/>
  <c r="X2324" i="1"/>
  <c r="X2325" i="1"/>
  <c r="X2326" i="1"/>
  <c r="X2327" i="1"/>
  <c r="X2328" i="1"/>
  <c r="X2329" i="1"/>
  <c r="X2330" i="1"/>
  <c r="X2331" i="1"/>
  <c r="X2332" i="1"/>
  <c r="X2333" i="1"/>
  <c r="X2334" i="1"/>
  <c r="X2335" i="1"/>
  <c r="X2336" i="1"/>
  <c r="X2337" i="1"/>
  <c r="X2338" i="1"/>
  <c r="X2339" i="1"/>
  <c r="X2340" i="1"/>
  <c r="X2341" i="1"/>
  <c r="X2342" i="1"/>
  <c r="X2344" i="1"/>
  <c r="X2345" i="1"/>
  <c r="X2346" i="1"/>
  <c r="X2347" i="1"/>
  <c r="X2348" i="1"/>
  <c r="X2349" i="1"/>
  <c r="X2350" i="1"/>
  <c r="X2351" i="1"/>
  <c r="X2352" i="1"/>
  <c r="X2353" i="1"/>
  <c r="X2354" i="1"/>
  <c r="X2355" i="1"/>
  <c r="X2356" i="1"/>
  <c r="X2357" i="1"/>
  <c r="X2358" i="1"/>
  <c r="X2359" i="1"/>
  <c r="X2360" i="1"/>
  <c r="X2361" i="1"/>
  <c r="X2362" i="1"/>
  <c r="X2363" i="1"/>
  <c r="X2364" i="1"/>
  <c r="X2365" i="1"/>
  <c r="X2366" i="1"/>
  <c r="X2367" i="1"/>
  <c r="X2368" i="1"/>
  <c r="X2369" i="1"/>
  <c r="X2370" i="1"/>
  <c r="X2371" i="1"/>
  <c r="X2372" i="1"/>
  <c r="X2373" i="1"/>
  <c r="X2374" i="1"/>
  <c r="X2375" i="1"/>
  <c r="X2376" i="1"/>
  <c r="X2377" i="1"/>
  <c r="X2378" i="1"/>
  <c r="X2379" i="1"/>
  <c r="X2380" i="1"/>
  <c r="X2381" i="1"/>
  <c r="X2382" i="1"/>
  <c r="X2383" i="1"/>
  <c r="X2384" i="1"/>
  <c r="X2385" i="1"/>
  <c r="X2386" i="1"/>
  <c r="X2387" i="1"/>
  <c r="X2388" i="1"/>
  <c r="X2389" i="1"/>
  <c r="X2390" i="1"/>
  <c r="X2391" i="1"/>
  <c r="X2392" i="1"/>
  <c r="X2393" i="1"/>
  <c r="X2394" i="1"/>
  <c r="X2395" i="1"/>
  <c r="X2396" i="1"/>
  <c r="X2397" i="1"/>
  <c r="X2398" i="1"/>
  <c r="X2399" i="1"/>
  <c r="X2400" i="1"/>
  <c r="X2401" i="1"/>
  <c r="X2402" i="1"/>
  <c r="X2403" i="1"/>
  <c r="X2404" i="1"/>
  <c r="X2405" i="1"/>
  <c r="X2406" i="1"/>
  <c r="X2407" i="1"/>
  <c r="X2408" i="1"/>
  <c r="X2409" i="1"/>
  <c r="X2410" i="1"/>
  <c r="X2411" i="1"/>
  <c r="X2412" i="1"/>
  <c r="X2413" i="1"/>
  <c r="X2414" i="1"/>
  <c r="X2415" i="1"/>
  <c r="X2416" i="1"/>
  <c r="X2417" i="1"/>
  <c r="X2418" i="1"/>
  <c r="X2419" i="1"/>
  <c r="X2420" i="1"/>
  <c r="X2421" i="1"/>
  <c r="X2422" i="1"/>
  <c r="X2423" i="1"/>
  <c r="X2424" i="1"/>
  <c r="X2425" i="1"/>
  <c r="X2426" i="1"/>
  <c r="X2427" i="1"/>
  <c r="X2428" i="1"/>
  <c r="X2429" i="1"/>
  <c r="X2430" i="1"/>
  <c r="X2431" i="1"/>
  <c r="X2432" i="1"/>
  <c r="X2433" i="1"/>
  <c r="X2434" i="1"/>
  <c r="X2435" i="1"/>
  <c r="X2436" i="1"/>
  <c r="X2437" i="1"/>
  <c r="X2438" i="1"/>
  <c r="X2439" i="1"/>
  <c r="X2440" i="1"/>
  <c r="X2441" i="1"/>
  <c r="X2442" i="1"/>
  <c r="X2443" i="1"/>
  <c r="X2444" i="1"/>
  <c r="X2445" i="1"/>
  <c r="X2447" i="1"/>
  <c r="X2448" i="1"/>
  <c r="X2452" i="1"/>
  <c r="X2453" i="1"/>
  <c r="X2454" i="1"/>
  <c r="X2455" i="1"/>
  <c r="X2456" i="1"/>
  <c r="X2457" i="1"/>
  <c r="X2458" i="1"/>
  <c r="X2459" i="1"/>
  <c r="X2460" i="1"/>
  <c r="X2461" i="1"/>
  <c r="X2462" i="1"/>
  <c r="X2463" i="1"/>
  <c r="X2464" i="1"/>
  <c r="X2465" i="1"/>
  <c r="X2466" i="1"/>
  <c r="X2467" i="1"/>
  <c r="X2468" i="1"/>
  <c r="X2469" i="1"/>
  <c r="X2470" i="1"/>
  <c r="X2471" i="1"/>
  <c r="X2472" i="1"/>
  <c r="X2473" i="1"/>
  <c r="X2474" i="1"/>
  <c r="X2475" i="1"/>
  <c r="X2476" i="1"/>
  <c r="X2477" i="1"/>
  <c r="X2478" i="1"/>
  <c r="X2479" i="1"/>
  <c r="X2481" i="1"/>
  <c r="X2482" i="1"/>
  <c r="X2483" i="1"/>
  <c r="X2484" i="1"/>
  <c r="X2485" i="1"/>
  <c r="X2486" i="1"/>
  <c r="X2487" i="1"/>
  <c r="X2488" i="1"/>
  <c r="X2489" i="1"/>
  <c r="X2490" i="1"/>
  <c r="X2491" i="1"/>
  <c r="X2493" i="1"/>
  <c r="X2494" i="1"/>
  <c r="X2495" i="1"/>
  <c r="X2496" i="1"/>
  <c r="X2497" i="1"/>
  <c r="X2498" i="1"/>
  <c r="X2499" i="1"/>
  <c r="X2500" i="1"/>
  <c r="X2501" i="1"/>
  <c r="X2502" i="1"/>
  <c r="X2503" i="1"/>
  <c r="X2504" i="1"/>
  <c r="X2505" i="1"/>
  <c r="X2506" i="1"/>
  <c r="X2507" i="1"/>
  <c r="X2508" i="1"/>
  <c r="X2509" i="1"/>
  <c r="X2510" i="1"/>
  <c r="X2511" i="1"/>
  <c r="X2512" i="1"/>
  <c r="X2513" i="1"/>
  <c r="X2514" i="1"/>
  <c r="X2515" i="1"/>
  <c r="X2516" i="1"/>
  <c r="X2517" i="1"/>
  <c r="X2518" i="1"/>
  <c r="X2519" i="1"/>
  <c r="X2520" i="1"/>
  <c r="X2521" i="1"/>
  <c r="X2522" i="1"/>
  <c r="X2523" i="1"/>
  <c r="X2524" i="1"/>
  <c r="X2525" i="1"/>
  <c r="X2526" i="1"/>
  <c r="X2527" i="1"/>
  <c r="X2528" i="1"/>
  <c r="X2529" i="1"/>
  <c r="X2530" i="1"/>
  <c r="X2531" i="1"/>
  <c r="X2532" i="1"/>
  <c r="X2533" i="1"/>
  <c r="X2534" i="1"/>
  <c r="X2535" i="1"/>
  <c r="X2536" i="1"/>
  <c r="X2537" i="1"/>
  <c r="X2538" i="1"/>
  <c r="X2539" i="1"/>
  <c r="X2540" i="1"/>
  <c r="X2541" i="1"/>
  <c r="X2542" i="1"/>
  <c r="X2543" i="1"/>
  <c r="X2544" i="1"/>
  <c r="X2545" i="1"/>
  <c r="X2546" i="1"/>
  <c r="X2547" i="1"/>
  <c r="X2548" i="1"/>
  <c r="X2549" i="1"/>
  <c r="X2550" i="1"/>
  <c r="X2551" i="1"/>
  <c r="X2552" i="1"/>
  <c r="X2553" i="1"/>
  <c r="X2554" i="1"/>
  <c r="X2555" i="1"/>
  <c r="X2556" i="1"/>
  <c r="X2557" i="1"/>
  <c r="X2558" i="1"/>
  <c r="X2559" i="1"/>
  <c r="X2560" i="1"/>
  <c r="X2561" i="1"/>
  <c r="X2562" i="1"/>
  <c r="X2563" i="1"/>
  <c r="X2564" i="1"/>
  <c r="X2565" i="1"/>
  <c r="X2566" i="1"/>
  <c r="X2567" i="1"/>
  <c r="X2568" i="1"/>
  <c r="X2569" i="1"/>
  <c r="X2570" i="1"/>
  <c r="X2571" i="1"/>
  <c r="X2572" i="1"/>
  <c r="X2573" i="1"/>
  <c r="X2574" i="1"/>
  <c r="X2575" i="1"/>
  <c r="X2576" i="1"/>
  <c r="X2577" i="1"/>
  <c r="X2578" i="1"/>
  <c r="X2579" i="1"/>
  <c r="X2580" i="1"/>
  <c r="X2581" i="1"/>
  <c r="X2582" i="1"/>
  <c r="X2583" i="1"/>
  <c r="X2584" i="1"/>
  <c r="X2585" i="1"/>
  <c r="X2586" i="1"/>
  <c r="X2587" i="1"/>
  <c r="X2588" i="1"/>
  <c r="X2589" i="1"/>
  <c r="X2590" i="1"/>
  <c r="X2591" i="1"/>
  <c r="X2592" i="1"/>
  <c r="X2593" i="1"/>
  <c r="X2594" i="1"/>
  <c r="X2595" i="1"/>
  <c r="X2596" i="1"/>
  <c r="X2597" i="1"/>
  <c r="X2598" i="1"/>
  <c r="X2599" i="1"/>
  <c r="X2600" i="1"/>
  <c r="X2601" i="1"/>
  <c r="X2602" i="1"/>
  <c r="X2603" i="1"/>
  <c r="X2604" i="1"/>
  <c r="X2605" i="1"/>
  <c r="X2606" i="1"/>
  <c r="X2607" i="1"/>
  <c r="X2608" i="1"/>
  <c r="X2609" i="1"/>
  <c r="X2610" i="1"/>
  <c r="X2611" i="1"/>
  <c r="X2612" i="1"/>
  <c r="X2613" i="1"/>
  <c r="X2614" i="1"/>
  <c r="X2615" i="1"/>
  <c r="X2616" i="1"/>
  <c r="X2617" i="1"/>
  <c r="X2618" i="1"/>
  <c r="X2619" i="1"/>
  <c r="X2620" i="1"/>
  <c r="X2621" i="1"/>
  <c r="X2622" i="1"/>
  <c r="X2623" i="1"/>
  <c r="X2625" i="1"/>
  <c r="X2626" i="1"/>
  <c r="X2627" i="1"/>
  <c r="X2628" i="1"/>
  <c r="X2629" i="1"/>
  <c r="X2630" i="1"/>
  <c r="X2631" i="1"/>
  <c r="X2632" i="1"/>
  <c r="X2633" i="1"/>
  <c r="X2634" i="1"/>
  <c r="X2635" i="1"/>
  <c r="X2636" i="1"/>
  <c r="X2637" i="1"/>
  <c r="X2638" i="1"/>
  <c r="X2639" i="1"/>
  <c r="X2640" i="1"/>
  <c r="X2641" i="1"/>
  <c r="X2642" i="1"/>
  <c r="X2643" i="1"/>
  <c r="X2644" i="1"/>
  <c r="X2645" i="1"/>
  <c r="X2646" i="1"/>
  <c r="X2647" i="1"/>
  <c r="X2648" i="1"/>
  <c r="X2649" i="1"/>
  <c r="X2650" i="1"/>
  <c r="X2651" i="1"/>
  <c r="X2652" i="1"/>
  <c r="X2653" i="1"/>
  <c r="X2654" i="1"/>
  <c r="X2655" i="1"/>
  <c r="X2656" i="1"/>
  <c r="X2657" i="1"/>
  <c r="X2658" i="1"/>
  <c r="X2659" i="1"/>
  <c r="X2660" i="1"/>
  <c r="X2661" i="1"/>
  <c r="X2662" i="1"/>
  <c r="X2663" i="1"/>
  <c r="X2664" i="1"/>
  <c r="X2665" i="1"/>
  <c r="X2666" i="1"/>
  <c r="X2667" i="1"/>
  <c r="X2668" i="1"/>
  <c r="X2669" i="1"/>
  <c r="X2670" i="1"/>
  <c r="X2671" i="1"/>
  <c r="X2672" i="1"/>
  <c r="X2673" i="1"/>
  <c r="X2674" i="1"/>
  <c r="X2675" i="1"/>
  <c r="X2676" i="1"/>
  <c r="X2677" i="1"/>
  <c r="X2678" i="1"/>
  <c r="X2679" i="1"/>
  <c r="X2680" i="1"/>
  <c r="X2681" i="1"/>
  <c r="X2682" i="1"/>
  <c r="X2683" i="1"/>
  <c r="X2684" i="1"/>
  <c r="X2685" i="1"/>
  <c r="X2686" i="1"/>
  <c r="X2687" i="1"/>
  <c r="X2688" i="1"/>
  <c r="X2689" i="1"/>
  <c r="X2690" i="1"/>
  <c r="X2691" i="1"/>
  <c r="X2692" i="1"/>
  <c r="X2693" i="1"/>
  <c r="X2694" i="1"/>
  <c r="X2695" i="1"/>
  <c r="X2696" i="1"/>
  <c r="X2697" i="1"/>
  <c r="X2698" i="1"/>
  <c r="X2699" i="1"/>
  <c r="X2700" i="1"/>
  <c r="X2701" i="1"/>
  <c r="X2702" i="1"/>
  <c r="X2703" i="1"/>
  <c r="X2704" i="1"/>
  <c r="X2705" i="1"/>
  <c r="X2706" i="1"/>
  <c r="X2707" i="1"/>
  <c r="X2708" i="1"/>
  <c r="X2709" i="1"/>
  <c r="X2710" i="1"/>
  <c r="X2711" i="1"/>
  <c r="X2712" i="1"/>
  <c r="X2713" i="1"/>
  <c r="X2714" i="1"/>
  <c r="X2715" i="1"/>
  <c r="X2716" i="1"/>
  <c r="X2717" i="1"/>
  <c r="X2718" i="1"/>
  <c r="X2719" i="1"/>
  <c r="X2720" i="1"/>
  <c r="X2721" i="1"/>
  <c r="X2722" i="1"/>
  <c r="X2723" i="1"/>
  <c r="X2724" i="1"/>
  <c r="X2725" i="1"/>
  <c r="X2726" i="1"/>
  <c r="X2727" i="1"/>
  <c r="X2728" i="1"/>
  <c r="X2729" i="1"/>
  <c r="X2730" i="1"/>
  <c r="X2731" i="1"/>
  <c r="X2732" i="1"/>
  <c r="X2733" i="1"/>
  <c r="X2734" i="1"/>
  <c r="X2735" i="1"/>
  <c r="X2736" i="1"/>
  <c r="X2737" i="1"/>
  <c r="X2738" i="1"/>
  <c r="X2739" i="1"/>
  <c r="X2740" i="1"/>
  <c r="X2741" i="1"/>
  <c r="X2742" i="1"/>
  <c r="X2743" i="1"/>
  <c r="X2744" i="1"/>
  <c r="X2745" i="1"/>
  <c r="X2746" i="1"/>
  <c r="X2747" i="1"/>
  <c r="X2748" i="1"/>
  <c r="X2749" i="1"/>
  <c r="X2750" i="1"/>
  <c r="X2751" i="1"/>
  <c r="X2752" i="1"/>
  <c r="X2753" i="1"/>
  <c r="X2754" i="1"/>
  <c r="X2755" i="1"/>
  <c r="X2756" i="1"/>
  <c r="X2757" i="1"/>
  <c r="X2758" i="1"/>
  <c r="X2759" i="1"/>
  <c r="X2760" i="1"/>
  <c r="X2761" i="1"/>
  <c r="X2762" i="1"/>
  <c r="X2763" i="1"/>
  <c r="X2764" i="1"/>
  <c r="X2765" i="1"/>
  <c r="X2766" i="1"/>
  <c r="X2767" i="1"/>
  <c r="X2768" i="1"/>
  <c r="X2769" i="1"/>
  <c r="X2771" i="1"/>
  <c r="X2772" i="1"/>
  <c r="X2773" i="1"/>
  <c r="X2775" i="1"/>
  <c r="X2776" i="1"/>
  <c r="X2777" i="1"/>
  <c r="X2778" i="1"/>
  <c r="X2779" i="1"/>
  <c r="X2780" i="1"/>
  <c r="X2781" i="1"/>
  <c r="X2782" i="1"/>
  <c r="X2783" i="1"/>
  <c r="X2784" i="1"/>
  <c r="X2785" i="1"/>
  <c r="X2786" i="1"/>
  <c r="X2787" i="1"/>
  <c r="X2788" i="1"/>
  <c r="X2789" i="1"/>
  <c r="X2790" i="1"/>
  <c r="X2791" i="1"/>
  <c r="X2792" i="1"/>
  <c r="X2793" i="1"/>
  <c r="X2794" i="1"/>
  <c r="X2795" i="1"/>
  <c r="X2796" i="1"/>
  <c r="X2797" i="1"/>
  <c r="X2798" i="1"/>
  <c r="X2799" i="1"/>
  <c r="X2800" i="1"/>
  <c r="X2801" i="1"/>
  <c r="X2802" i="1"/>
  <c r="X2803" i="1"/>
  <c r="X2804" i="1"/>
  <c r="X2805" i="1"/>
  <c r="X2806" i="1"/>
  <c r="X2807" i="1"/>
  <c r="X2808" i="1"/>
  <c r="X2809" i="1"/>
  <c r="X2810" i="1"/>
  <c r="X2811" i="1"/>
  <c r="X2812" i="1"/>
  <c r="X2813" i="1"/>
  <c r="X2814" i="1"/>
  <c r="X2815" i="1"/>
  <c r="X2816" i="1"/>
  <c r="X2817" i="1"/>
  <c r="X2818" i="1"/>
  <c r="X2819" i="1"/>
  <c r="X2820" i="1"/>
  <c r="X2821" i="1"/>
  <c r="X2822" i="1"/>
  <c r="X2823" i="1"/>
  <c r="X2824" i="1"/>
  <c r="X2825" i="1"/>
  <c r="X2826" i="1"/>
  <c r="X2827" i="1"/>
  <c r="X2828" i="1"/>
  <c r="X2829" i="1"/>
  <c r="X2830" i="1"/>
  <c r="X2831" i="1"/>
  <c r="X2832" i="1"/>
  <c r="X2833" i="1"/>
  <c r="X2834" i="1"/>
  <c r="X2835" i="1"/>
  <c r="X2836" i="1"/>
  <c r="X2837" i="1"/>
  <c r="X2838" i="1"/>
  <c r="X2839" i="1"/>
  <c r="X2840" i="1"/>
  <c r="X2841" i="1"/>
  <c r="X2842" i="1"/>
  <c r="X2843" i="1"/>
  <c r="X2844" i="1"/>
  <c r="X2845" i="1"/>
  <c r="X2847" i="1"/>
  <c r="X2848" i="1"/>
  <c r="X2849" i="1"/>
  <c r="X2850" i="1"/>
  <c r="X2851" i="1"/>
  <c r="X2852" i="1"/>
  <c r="X2853" i="1"/>
  <c r="X2854" i="1"/>
  <c r="X2855" i="1"/>
  <c r="X2856" i="1"/>
  <c r="X2857" i="1"/>
  <c r="X2858" i="1"/>
  <c r="X2859" i="1"/>
  <c r="X2860" i="1"/>
  <c r="X2861" i="1"/>
  <c r="X2862" i="1"/>
  <c r="X2863" i="1"/>
  <c r="X2864" i="1"/>
  <c r="X2865" i="1"/>
  <c r="X2866" i="1"/>
  <c r="X2867" i="1"/>
  <c r="X2868" i="1"/>
  <c r="X2870" i="1"/>
  <c r="X2871" i="1"/>
  <c r="X2872" i="1"/>
  <c r="X2873" i="1"/>
  <c r="X2874" i="1"/>
  <c r="X2875" i="1"/>
  <c r="X2876" i="1"/>
  <c r="X2877" i="1"/>
  <c r="X2878" i="1"/>
  <c r="X2879" i="1"/>
  <c r="X2880" i="1"/>
  <c r="X2881" i="1"/>
  <c r="X2882" i="1"/>
  <c r="X2883" i="1"/>
  <c r="X2884" i="1"/>
  <c r="X2885" i="1"/>
  <c r="X2886" i="1"/>
  <c r="X2887" i="1"/>
  <c r="X2888" i="1"/>
  <c r="X2889" i="1"/>
  <c r="X2890" i="1"/>
  <c r="X2891" i="1"/>
  <c r="X2892" i="1"/>
  <c r="X2893" i="1"/>
  <c r="X2894" i="1"/>
  <c r="X2895" i="1"/>
  <c r="X2896" i="1"/>
  <c r="X2897" i="1"/>
  <c r="X2898" i="1"/>
  <c r="X2899" i="1"/>
  <c r="X2900" i="1"/>
  <c r="X2901" i="1"/>
  <c r="X2902" i="1"/>
  <c r="X2903" i="1"/>
  <c r="X2904" i="1"/>
  <c r="X2905" i="1"/>
  <c r="X2906" i="1"/>
  <c r="X2907" i="1"/>
  <c r="X2908" i="1"/>
  <c r="X2909" i="1"/>
  <c r="X2910" i="1"/>
  <c r="X2911" i="1"/>
  <c r="X2912" i="1"/>
  <c r="X2913" i="1"/>
  <c r="X2914" i="1"/>
  <c r="X2915" i="1"/>
  <c r="X2916" i="1"/>
  <c r="X2917" i="1"/>
  <c r="X2918" i="1"/>
  <c r="X2919" i="1"/>
  <c r="X2920" i="1"/>
  <c r="X2921" i="1"/>
  <c r="X2922" i="1"/>
  <c r="X2923" i="1"/>
  <c r="X2924" i="1"/>
  <c r="X2925" i="1"/>
  <c r="X2926" i="1"/>
  <c r="X2927" i="1"/>
  <c r="X2928" i="1"/>
  <c r="X2929" i="1"/>
  <c r="X2930" i="1"/>
  <c r="X2931" i="1"/>
  <c r="X2932" i="1"/>
  <c r="X2933" i="1"/>
  <c r="X2934" i="1"/>
  <c r="X2935" i="1"/>
  <c r="X2936" i="1"/>
  <c r="X2937" i="1"/>
  <c r="X2938" i="1"/>
  <c r="X2939" i="1"/>
  <c r="X2940" i="1"/>
  <c r="X2941" i="1"/>
  <c r="X2942" i="1"/>
  <c r="X2943" i="1"/>
  <c r="X2944" i="1"/>
  <c r="X2945" i="1"/>
  <c r="X2946" i="1"/>
  <c r="X2947" i="1"/>
  <c r="X2948" i="1"/>
  <c r="X2949" i="1"/>
  <c r="X2950" i="1"/>
  <c r="X2951" i="1"/>
  <c r="X2953" i="1"/>
  <c r="X2954" i="1"/>
  <c r="X2955" i="1"/>
  <c r="X2956" i="1"/>
  <c r="X2957" i="1"/>
  <c r="X2958" i="1"/>
  <c r="X2959" i="1"/>
  <c r="X2960" i="1"/>
  <c r="X2961" i="1"/>
  <c r="X2962" i="1"/>
  <c r="X2963" i="1"/>
  <c r="X2964" i="1"/>
  <c r="X2965" i="1"/>
  <c r="X2966" i="1"/>
  <c r="X2967" i="1"/>
  <c r="X2968" i="1"/>
  <c r="X2969" i="1"/>
  <c r="X2970" i="1"/>
  <c r="X2971" i="1"/>
  <c r="X2972" i="1"/>
  <c r="X2973" i="1"/>
  <c r="X2974" i="1"/>
  <c r="X2975" i="1"/>
  <c r="X2976" i="1"/>
  <c r="X2977" i="1"/>
  <c r="X2978" i="1"/>
  <c r="X2979" i="1"/>
  <c r="X2980" i="1"/>
  <c r="X2981" i="1"/>
  <c r="X2982" i="1"/>
  <c r="X2983" i="1"/>
  <c r="X2984" i="1"/>
  <c r="X2985" i="1"/>
  <c r="X2986" i="1"/>
  <c r="X2987" i="1"/>
  <c r="X2988" i="1"/>
  <c r="X2989" i="1"/>
  <c r="X2990" i="1"/>
  <c r="X2991" i="1"/>
  <c r="X2992" i="1"/>
  <c r="X2993" i="1"/>
  <c r="X2994" i="1"/>
  <c r="X2995" i="1"/>
  <c r="X2996" i="1"/>
  <c r="X2997" i="1"/>
  <c r="X2998" i="1"/>
  <c r="X2999" i="1"/>
  <c r="X3000" i="1"/>
  <c r="X3001" i="1"/>
  <c r="X3002" i="1"/>
  <c r="X3003" i="1"/>
  <c r="X3004" i="1"/>
  <c r="X3005" i="1"/>
  <c r="X3006" i="1"/>
  <c r="X3007" i="1"/>
  <c r="X3008" i="1"/>
  <c r="X3009" i="1"/>
  <c r="X3010" i="1"/>
  <c r="X3011" i="1"/>
  <c r="X3012" i="1"/>
  <c r="X3013" i="1"/>
  <c r="X3014" i="1"/>
  <c r="X3015" i="1"/>
  <c r="X3016" i="1"/>
  <c r="X3017" i="1"/>
  <c r="X3018" i="1"/>
  <c r="X3019" i="1"/>
  <c r="X3020" i="1"/>
  <c r="X3021" i="1"/>
  <c r="X3022" i="1"/>
  <c r="X3023" i="1"/>
  <c r="X3024" i="1"/>
  <c r="X3025" i="1"/>
  <c r="X3026" i="1"/>
  <c r="X3027" i="1"/>
  <c r="X3028" i="1"/>
  <c r="X3029" i="1"/>
  <c r="X3030" i="1"/>
  <c r="X3031" i="1"/>
  <c r="X3032" i="1"/>
  <c r="X3033" i="1"/>
  <c r="X3034" i="1"/>
  <c r="X3035" i="1"/>
  <c r="X3036" i="1"/>
  <c r="X3037" i="1"/>
  <c r="X3038" i="1"/>
  <c r="X3039" i="1"/>
  <c r="X3040" i="1"/>
  <c r="X3041" i="1"/>
  <c r="X3042" i="1"/>
  <c r="X3043" i="1"/>
  <c r="X3044" i="1"/>
  <c r="X3045" i="1"/>
  <c r="X3046" i="1"/>
  <c r="X3047" i="1"/>
  <c r="X3048" i="1"/>
  <c r="X3049" i="1"/>
  <c r="X3050" i="1"/>
  <c r="X3051" i="1"/>
  <c r="X3052" i="1"/>
  <c r="X3053" i="1"/>
  <c r="X3054" i="1"/>
  <c r="X3055" i="1"/>
  <c r="X3056" i="1"/>
  <c r="X3057" i="1"/>
  <c r="X3058" i="1"/>
  <c r="X3059" i="1"/>
  <c r="X3060" i="1"/>
  <c r="X3061" i="1"/>
  <c r="X3062" i="1"/>
  <c r="X3063" i="1"/>
  <c r="X3064" i="1"/>
  <c r="X3065" i="1"/>
  <c r="X3066" i="1"/>
  <c r="X3067" i="1"/>
  <c r="X3068" i="1"/>
  <c r="X3069" i="1"/>
  <c r="X3070" i="1"/>
  <c r="X3071" i="1"/>
  <c r="X3072" i="1"/>
  <c r="X3073" i="1"/>
  <c r="X3075" i="1"/>
  <c r="X3076" i="1"/>
  <c r="X3077" i="1"/>
  <c r="X3078" i="1"/>
  <c r="X3079" i="1"/>
  <c r="X3080" i="1"/>
  <c r="X3081" i="1"/>
  <c r="X3082" i="1"/>
  <c r="X3083" i="1"/>
  <c r="X3084" i="1"/>
  <c r="X3085" i="1"/>
  <c r="X3086" i="1"/>
  <c r="X3087" i="1"/>
  <c r="X3088" i="1"/>
  <c r="X3089" i="1"/>
  <c r="X3090" i="1"/>
  <c r="X3091" i="1"/>
  <c r="X3092" i="1"/>
  <c r="X3093" i="1"/>
  <c r="X3094" i="1"/>
  <c r="X3095" i="1"/>
  <c r="X3096" i="1"/>
  <c r="X3097" i="1"/>
  <c r="X3098" i="1"/>
  <c r="X3099" i="1"/>
  <c r="X3100" i="1"/>
  <c r="X3101" i="1"/>
  <c r="X3102" i="1"/>
  <c r="X3103" i="1"/>
  <c r="X3104" i="1"/>
  <c r="X3105" i="1"/>
  <c r="X3106" i="1"/>
  <c r="X3107" i="1"/>
  <c r="X3108" i="1"/>
  <c r="X3109" i="1"/>
  <c r="X3110" i="1"/>
  <c r="X3111" i="1"/>
  <c r="X3112" i="1"/>
  <c r="X3113" i="1"/>
  <c r="X3114" i="1"/>
  <c r="X3115" i="1"/>
  <c r="X3116" i="1"/>
  <c r="X3117" i="1"/>
  <c r="X3118" i="1"/>
  <c r="X3119" i="1"/>
  <c r="X3120" i="1"/>
  <c r="X3121" i="1"/>
  <c r="X3122" i="1"/>
  <c r="X3123" i="1"/>
  <c r="X3124" i="1"/>
  <c r="X3125" i="1"/>
  <c r="X3126" i="1"/>
  <c r="X3127" i="1"/>
  <c r="X3128" i="1"/>
  <c r="X3129" i="1"/>
  <c r="X3130" i="1"/>
  <c r="X3131" i="1"/>
  <c r="X3132" i="1"/>
  <c r="X3133" i="1"/>
  <c r="X3134" i="1"/>
  <c r="X3135" i="1"/>
  <c r="X3136" i="1"/>
  <c r="X3137" i="1"/>
  <c r="X3138" i="1"/>
  <c r="X3139" i="1"/>
  <c r="X3140" i="1"/>
  <c r="X3141" i="1"/>
  <c r="X3142" i="1"/>
  <c r="X3143" i="1"/>
  <c r="X3144" i="1"/>
  <c r="X3145" i="1"/>
  <c r="X3146" i="1"/>
  <c r="X3147" i="1"/>
  <c r="X3148" i="1"/>
  <c r="X3149" i="1"/>
  <c r="X3150" i="1"/>
  <c r="X3151" i="1"/>
  <c r="X3152" i="1"/>
  <c r="X3153" i="1"/>
  <c r="X3154" i="1"/>
  <c r="X3155" i="1"/>
  <c r="X3156" i="1"/>
  <c r="X3157" i="1"/>
  <c r="X3158" i="1"/>
  <c r="X3159" i="1"/>
  <c r="X3160" i="1"/>
  <c r="X3161" i="1"/>
  <c r="X3162" i="1"/>
  <c r="X3163" i="1"/>
  <c r="X3164" i="1"/>
  <c r="X3165" i="1"/>
  <c r="X3166" i="1"/>
  <c r="X3167" i="1"/>
  <c r="X3168" i="1"/>
  <c r="X3169" i="1"/>
  <c r="X3170" i="1"/>
  <c r="X3171" i="1"/>
  <c r="X3172" i="1"/>
  <c r="X3173" i="1"/>
  <c r="X3174" i="1"/>
  <c r="X3175" i="1"/>
  <c r="X3176" i="1"/>
  <c r="X3178" i="1"/>
  <c r="X3179" i="1"/>
  <c r="X3180" i="1"/>
  <c r="X3181" i="1"/>
  <c r="X3182" i="1"/>
  <c r="X3183" i="1"/>
  <c r="X3184" i="1"/>
  <c r="X3185" i="1"/>
  <c r="X3186" i="1"/>
  <c r="X3187" i="1"/>
  <c r="X3188" i="1"/>
  <c r="X3189" i="1"/>
  <c r="X3190" i="1"/>
  <c r="X3191" i="1"/>
  <c r="X3192" i="1"/>
  <c r="X3193" i="1"/>
  <c r="X3194" i="1"/>
  <c r="X3195" i="1"/>
  <c r="X3196" i="1"/>
  <c r="X3197" i="1"/>
  <c r="X3198" i="1"/>
  <c r="X3199" i="1"/>
  <c r="X3200" i="1"/>
  <c r="X3201" i="1"/>
  <c r="X3202" i="1"/>
  <c r="X3203" i="1"/>
  <c r="X3204" i="1"/>
  <c r="X3205" i="1"/>
  <c r="X3206" i="1"/>
  <c r="X3207" i="1"/>
  <c r="X3208" i="1"/>
  <c r="X3209" i="1"/>
  <c r="X3210" i="1"/>
  <c r="X3211" i="1"/>
  <c r="X3212" i="1"/>
  <c r="X3213" i="1"/>
  <c r="X3214" i="1"/>
  <c r="X3215" i="1"/>
  <c r="X3216" i="1"/>
  <c r="X3217" i="1"/>
  <c r="X3218" i="1"/>
  <c r="X3219" i="1"/>
  <c r="X3220" i="1"/>
  <c r="X3221" i="1"/>
  <c r="X3222" i="1"/>
  <c r="X3223" i="1"/>
  <c r="X3224" i="1"/>
  <c r="X3225" i="1"/>
  <c r="X3226" i="1"/>
  <c r="X3227" i="1"/>
  <c r="X3228" i="1"/>
  <c r="X3229" i="1"/>
  <c r="X3230" i="1"/>
  <c r="X3231" i="1"/>
  <c r="X3232" i="1"/>
  <c r="X3233" i="1"/>
  <c r="X3234" i="1"/>
  <c r="X3235" i="1"/>
  <c r="X3236" i="1"/>
  <c r="X3237" i="1"/>
  <c r="X3238" i="1"/>
  <c r="X3239" i="1"/>
  <c r="X3240" i="1"/>
  <c r="X3241" i="1"/>
  <c r="X3242" i="1"/>
  <c r="X3243" i="1"/>
  <c r="X3244" i="1"/>
  <c r="X3245" i="1"/>
  <c r="X3246" i="1"/>
  <c r="X3247" i="1"/>
  <c r="X3248" i="1"/>
  <c r="X3249" i="1"/>
  <c r="X3250" i="1"/>
  <c r="X3251" i="1"/>
  <c r="X3252" i="1"/>
  <c r="X3253" i="1"/>
  <c r="X3254" i="1"/>
  <c r="X3255" i="1"/>
  <c r="X3256" i="1"/>
  <c r="X3257" i="1"/>
  <c r="X3258" i="1"/>
  <c r="X3259" i="1"/>
  <c r="X3260" i="1"/>
  <c r="X3261" i="1"/>
  <c r="X3262" i="1"/>
  <c r="X3263" i="1"/>
  <c r="X3264" i="1"/>
  <c r="X3265" i="1"/>
  <c r="X3266" i="1"/>
  <c r="X3267" i="1"/>
  <c r="X3268" i="1"/>
  <c r="X3269" i="1"/>
  <c r="X3270" i="1"/>
  <c r="X3271" i="1"/>
  <c r="X3272" i="1"/>
  <c r="X3273" i="1"/>
  <c r="X3274" i="1"/>
  <c r="X3275" i="1"/>
  <c r="X3276" i="1"/>
  <c r="X3277" i="1"/>
  <c r="X3278" i="1"/>
  <c r="X3279" i="1"/>
  <c r="X3280" i="1"/>
  <c r="X3281" i="1"/>
  <c r="X3282" i="1"/>
  <c r="X3283" i="1"/>
  <c r="X3284" i="1"/>
  <c r="X3285" i="1"/>
  <c r="X3286" i="1"/>
  <c r="X3287" i="1"/>
  <c r="X3288" i="1"/>
  <c r="X3289" i="1"/>
  <c r="X3290" i="1"/>
  <c r="X3291" i="1"/>
  <c r="X3292" i="1"/>
  <c r="X3293" i="1"/>
  <c r="X3294" i="1"/>
  <c r="X3295" i="1"/>
  <c r="X3296" i="1"/>
  <c r="X3297" i="1"/>
  <c r="X3298" i="1"/>
  <c r="X3299" i="1"/>
  <c r="X3300" i="1"/>
  <c r="X3301" i="1"/>
  <c r="X3302" i="1"/>
  <c r="X3303" i="1"/>
  <c r="X3304" i="1"/>
  <c r="X3305" i="1"/>
  <c r="X3306" i="1"/>
  <c r="X3307" i="1"/>
  <c r="X3308" i="1"/>
  <c r="X3309" i="1"/>
  <c r="X3310" i="1"/>
  <c r="X3311" i="1"/>
  <c r="X3312" i="1"/>
  <c r="X3313" i="1"/>
  <c r="X3314" i="1"/>
  <c r="X3315" i="1"/>
  <c r="X3316" i="1"/>
  <c r="X3317" i="1"/>
  <c r="X3318" i="1"/>
  <c r="X3319" i="1"/>
  <c r="X3320" i="1"/>
  <c r="X3321" i="1"/>
  <c r="X3322" i="1"/>
  <c r="X3323" i="1"/>
  <c r="X3324" i="1"/>
  <c r="X3325" i="1"/>
  <c r="X3326" i="1"/>
  <c r="X3327" i="1"/>
  <c r="X3328" i="1"/>
  <c r="X3329" i="1"/>
  <c r="X3330" i="1"/>
  <c r="X3331" i="1"/>
  <c r="X3332" i="1"/>
  <c r="X3333" i="1"/>
  <c r="X3334" i="1"/>
  <c r="X3335" i="1"/>
  <c r="X3336" i="1"/>
  <c r="X3337" i="1"/>
  <c r="X3338" i="1"/>
  <c r="X3339" i="1"/>
  <c r="X3340" i="1"/>
  <c r="X3341" i="1"/>
  <c r="X3342" i="1"/>
  <c r="X3343" i="1"/>
  <c r="X3344" i="1"/>
  <c r="X3345" i="1"/>
  <c r="X3346" i="1"/>
  <c r="X3347" i="1"/>
  <c r="X3348" i="1"/>
  <c r="X3349" i="1"/>
  <c r="X3350" i="1"/>
  <c r="X3351" i="1"/>
  <c r="X3353" i="1"/>
  <c r="X3354" i="1"/>
  <c r="X3355" i="1"/>
  <c r="X3356" i="1"/>
  <c r="X3357" i="1"/>
  <c r="X3358" i="1"/>
  <c r="X3359" i="1"/>
  <c r="X3360" i="1"/>
  <c r="X3361" i="1"/>
  <c r="X3362" i="1"/>
  <c r="X3363" i="1"/>
  <c r="X3364" i="1"/>
  <c r="X3365" i="1"/>
  <c r="X3366" i="1"/>
  <c r="X3367" i="1"/>
  <c r="X3368" i="1"/>
  <c r="X3369" i="1"/>
  <c r="X3370" i="1"/>
  <c r="X3371" i="1"/>
  <c r="X3372" i="1"/>
  <c r="X3373" i="1"/>
  <c r="X3374" i="1"/>
  <c r="X3375" i="1"/>
  <c r="X3376" i="1"/>
  <c r="X3377" i="1"/>
  <c r="X3378" i="1"/>
  <c r="X3379" i="1"/>
  <c r="X3380" i="1"/>
  <c r="X3381" i="1"/>
  <c r="X3382" i="1"/>
  <c r="X3383" i="1"/>
  <c r="X3384" i="1"/>
  <c r="X3385" i="1"/>
  <c r="X3387" i="1"/>
  <c r="X3388" i="1"/>
  <c r="X3389" i="1"/>
  <c r="X3390" i="1"/>
  <c r="X3391" i="1"/>
  <c r="X3392" i="1"/>
  <c r="X3393" i="1"/>
  <c r="X3394" i="1"/>
  <c r="X3395" i="1"/>
  <c r="X3396" i="1"/>
  <c r="X3397" i="1"/>
  <c r="X3398" i="1"/>
  <c r="X3399" i="1"/>
  <c r="X3400" i="1"/>
  <c r="X3401" i="1"/>
  <c r="X3402" i="1"/>
  <c r="X3403" i="1"/>
  <c r="X3404" i="1"/>
  <c r="X3405" i="1"/>
  <c r="X3406" i="1"/>
  <c r="X3407" i="1"/>
  <c r="X3408" i="1"/>
  <c r="X3409" i="1"/>
  <c r="X3410" i="1"/>
  <c r="X3411" i="1"/>
  <c r="X3412" i="1"/>
  <c r="X3413" i="1"/>
  <c r="X3414" i="1"/>
  <c r="X3415" i="1"/>
  <c r="X3416" i="1"/>
  <c r="X3417" i="1"/>
  <c r="X3418" i="1"/>
  <c r="X3419" i="1"/>
  <c r="X3420" i="1"/>
  <c r="X3421" i="1"/>
  <c r="X3422" i="1"/>
  <c r="X3423" i="1"/>
  <c r="X3424" i="1"/>
  <c r="X3425" i="1"/>
  <c r="X3426" i="1"/>
  <c r="X3427" i="1"/>
  <c r="X3428" i="1"/>
  <c r="X3429" i="1"/>
  <c r="X3430" i="1"/>
  <c r="X3431" i="1"/>
  <c r="X3432" i="1"/>
  <c r="X3433" i="1"/>
  <c r="X3434" i="1"/>
  <c r="X3435" i="1"/>
  <c r="X3436" i="1"/>
  <c r="X3437" i="1"/>
  <c r="X3438" i="1"/>
  <c r="X3439" i="1"/>
  <c r="X3440" i="1"/>
  <c r="X3441" i="1"/>
  <c r="X3442" i="1"/>
  <c r="X3443" i="1"/>
  <c r="X3444" i="1"/>
  <c r="X3445" i="1"/>
  <c r="X3446" i="1"/>
  <c r="X3447" i="1"/>
  <c r="X3448" i="1"/>
  <c r="X3449" i="1"/>
  <c r="X3451" i="1"/>
  <c r="X3452" i="1"/>
  <c r="X3453" i="1"/>
  <c r="X3454" i="1"/>
  <c r="X3455" i="1"/>
  <c r="X3456" i="1"/>
  <c r="X3457" i="1"/>
  <c r="X3458" i="1"/>
  <c r="X3459" i="1"/>
  <c r="X3460" i="1"/>
  <c r="X3461" i="1"/>
  <c r="X3462" i="1"/>
  <c r="X3463" i="1"/>
  <c r="X3464" i="1"/>
  <c r="X3465" i="1"/>
  <c r="X3466" i="1"/>
  <c r="X3467" i="1"/>
  <c r="X3468" i="1"/>
  <c r="X3469" i="1"/>
  <c r="X3470" i="1"/>
  <c r="X3471" i="1"/>
  <c r="X3472" i="1"/>
  <c r="X3473" i="1"/>
  <c r="X3474" i="1"/>
  <c r="X3475" i="1"/>
  <c r="X3476" i="1"/>
  <c r="X3477" i="1"/>
  <c r="X3478" i="1"/>
  <c r="X3479" i="1"/>
  <c r="X3480" i="1"/>
  <c r="X3481" i="1"/>
  <c r="X3482" i="1"/>
  <c r="X3483" i="1"/>
  <c r="X3484" i="1"/>
  <c r="X3485" i="1"/>
  <c r="X3486" i="1"/>
  <c r="X3487" i="1"/>
  <c r="X3488" i="1"/>
  <c r="X3489" i="1"/>
  <c r="X3490" i="1"/>
  <c r="X3491" i="1"/>
  <c r="X3492" i="1"/>
  <c r="X3493" i="1"/>
  <c r="X3494" i="1"/>
  <c r="X3495" i="1"/>
  <c r="X3496" i="1"/>
  <c r="X3497" i="1"/>
  <c r="X3498" i="1"/>
  <c r="X3499" i="1"/>
  <c r="X3500" i="1"/>
  <c r="X3501" i="1"/>
  <c r="X3502" i="1"/>
  <c r="X3503" i="1"/>
  <c r="X3504" i="1"/>
  <c r="X3505" i="1"/>
  <c r="X3506" i="1"/>
  <c r="X3507" i="1"/>
  <c r="X3508" i="1"/>
  <c r="X3509" i="1"/>
  <c r="X3510" i="1"/>
  <c r="X3511" i="1"/>
  <c r="X3512" i="1"/>
  <c r="X3513" i="1"/>
  <c r="X3514" i="1"/>
  <c r="X3515" i="1"/>
  <c r="X3516" i="1"/>
  <c r="X3517" i="1"/>
  <c r="X3518" i="1"/>
  <c r="X3519" i="1"/>
  <c r="X3520" i="1"/>
  <c r="X3521" i="1"/>
  <c r="X3522" i="1"/>
  <c r="X3523" i="1"/>
  <c r="X3524" i="1"/>
  <c r="X3525" i="1"/>
  <c r="X3526" i="1"/>
  <c r="X3527" i="1"/>
  <c r="X3528" i="1"/>
  <c r="X3529" i="1"/>
  <c r="X3530" i="1"/>
  <c r="X3531" i="1"/>
  <c r="X3532" i="1"/>
  <c r="X3533" i="1"/>
  <c r="X3534" i="1"/>
  <c r="X3535" i="1"/>
  <c r="X3536" i="1"/>
  <c r="X3537" i="1"/>
  <c r="X3538" i="1"/>
  <c r="X3539" i="1"/>
  <c r="X3540" i="1"/>
  <c r="X3541" i="1"/>
  <c r="X3542" i="1"/>
  <c r="X3543" i="1"/>
  <c r="X3544" i="1"/>
  <c r="X3545" i="1"/>
  <c r="X3546" i="1"/>
  <c r="X3547" i="1"/>
  <c r="X3548" i="1"/>
  <c r="X3549" i="1"/>
  <c r="X3550" i="1"/>
  <c r="X3551" i="1"/>
  <c r="X3552" i="1"/>
  <c r="X3553" i="1"/>
  <c r="X3554" i="1"/>
  <c r="X3555" i="1"/>
  <c r="X3556" i="1"/>
  <c r="X3557" i="1"/>
  <c r="X3558" i="1"/>
  <c r="X3559" i="1"/>
  <c r="X3560" i="1"/>
  <c r="X3561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797" i="1"/>
  <c r="W2798" i="1"/>
  <c r="W2799" i="1"/>
  <c r="W2800" i="1"/>
  <c r="W2801" i="1"/>
  <c r="W2802" i="1"/>
  <c r="W2803" i="1"/>
  <c r="W2804" i="1"/>
  <c r="W2805" i="1"/>
  <c r="W2806" i="1"/>
  <c r="W2807" i="1"/>
  <c r="W2808" i="1"/>
  <c r="W2809" i="1"/>
  <c r="W2810" i="1"/>
  <c r="W2811" i="1"/>
  <c r="W2812" i="1"/>
  <c r="W2813" i="1"/>
  <c r="W2814" i="1"/>
  <c r="W2815" i="1"/>
  <c r="W2816" i="1"/>
  <c r="W2817" i="1"/>
  <c r="W2818" i="1"/>
  <c r="W2819" i="1"/>
  <c r="W2820" i="1"/>
  <c r="W2821" i="1"/>
  <c r="W2822" i="1"/>
  <c r="W2823" i="1"/>
  <c r="W2824" i="1"/>
  <c r="W2825" i="1"/>
  <c r="W2826" i="1"/>
  <c r="W2827" i="1"/>
  <c r="W2828" i="1"/>
  <c r="W2829" i="1"/>
  <c r="W2830" i="1"/>
  <c r="W2831" i="1"/>
  <c r="W2832" i="1"/>
  <c r="W2833" i="1"/>
  <c r="W2834" i="1"/>
  <c r="W2835" i="1"/>
  <c r="W2836" i="1"/>
  <c r="W2837" i="1"/>
  <c r="W2838" i="1"/>
  <c r="W2839" i="1"/>
  <c r="W2840" i="1"/>
  <c r="W2841" i="1"/>
  <c r="W2842" i="1"/>
  <c r="W2843" i="1"/>
  <c r="W2844" i="1"/>
  <c r="W2845" i="1"/>
  <c r="W2846" i="1"/>
  <c r="W2847" i="1"/>
  <c r="W2848" i="1"/>
  <c r="W2849" i="1"/>
  <c r="W2850" i="1"/>
  <c r="W2851" i="1"/>
  <c r="W2852" i="1"/>
  <c r="W2853" i="1"/>
  <c r="W2854" i="1"/>
  <c r="W2855" i="1"/>
  <c r="W2856" i="1"/>
  <c r="W2857" i="1"/>
  <c r="W2858" i="1"/>
  <c r="W2859" i="1"/>
  <c r="W2860" i="1"/>
  <c r="W2861" i="1"/>
  <c r="W2862" i="1"/>
  <c r="W2863" i="1"/>
  <c r="W2864" i="1"/>
  <c r="W2865" i="1"/>
  <c r="W2866" i="1"/>
  <c r="W2867" i="1"/>
  <c r="W2868" i="1"/>
  <c r="W2869" i="1"/>
  <c r="W2870" i="1"/>
  <c r="W2871" i="1"/>
  <c r="W2872" i="1"/>
  <c r="W2873" i="1"/>
  <c r="W2874" i="1"/>
  <c r="W2875" i="1"/>
  <c r="W2876" i="1"/>
  <c r="W2877" i="1"/>
  <c r="W2878" i="1"/>
  <c r="W2879" i="1"/>
  <c r="W2880" i="1"/>
  <c r="W2881" i="1"/>
  <c r="W2882" i="1"/>
  <c r="W2883" i="1"/>
  <c r="W2884" i="1"/>
  <c r="W2885" i="1"/>
  <c r="W2886" i="1"/>
  <c r="W2887" i="1"/>
  <c r="W2888" i="1"/>
  <c r="W2889" i="1"/>
  <c r="W2890" i="1"/>
  <c r="W2891" i="1"/>
  <c r="W2892" i="1"/>
  <c r="W2893" i="1"/>
  <c r="W2894" i="1"/>
  <c r="W2895" i="1"/>
  <c r="W2896" i="1"/>
  <c r="W2897" i="1"/>
  <c r="W2898" i="1"/>
  <c r="W2899" i="1"/>
  <c r="W2900" i="1"/>
  <c r="W2901" i="1"/>
  <c r="W2902" i="1"/>
  <c r="W2903" i="1"/>
  <c r="W2904" i="1"/>
  <c r="W2905" i="1"/>
  <c r="W2906" i="1"/>
  <c r="W2907" i="1"/>
  <c r="W2908" i="1"/>
  <c r="W2909" i="1"/>
  <c r="W2910" i="1"/>
  <c r="W2911" i="1"/>
  <c r="W2912" i="1"/>
  <c r="W2913" i="1"/>
  <c r="W2914" i="1"/>
  <c r="W2915" i="1"/>
  <c r="W2916" i="1"/>
  <c r="W2917" i="1"/>
  <c r="W2918" i="1"/>
  <c r="W2919" i="1"/>
  <c r="W2920" i="1"/>
  <c r="W2921" i="1"/>
  <c r="W2922" i="1"/>
  <c r="W2923" i="1"/>
  <c r="W2924" i="1"/>
  <c r="W2925" i="1"/>
  <c r="W2926" i="1"/>
  <c r="W2927" i="1"/>
  <c r="W2928" i="1"/>
  <c r="W2929" i="1"/>
  <c r="W2930" i="1"/>
  <c r="W2931" i="1"/>
  <c r="W2932" i="1"/>
  <c r="W2933" i="1"/>
  <c r="W2934" i="1"/>
  <c r="W2935" i="1"/>
  <c r="W2936" i="1"/>
  <c r="W2937" i="1"/>
  <c r="W2938" i="1"/>
  <c r="W2939" i="1"/>
  <c r="W2940" i="1"/>
  <c r="W2941" i="1"/>
  <c r="W2942" i="1"/>
  <c r="W2943" i="1"/>
  <c r="W2944" i="1"/>
  <c r="W2945" i="1"/>
  <c r="W2946" i="1"/>
  <c r="W2947" i="1"/>
  <c r="W2948" i="1"/>
  <c r="W2949" i="1"/>
  <c r="W2950" i="1"/>
  <c r="W2951" i="1"/>
  <c r="W2952" i="1"/>
  <c r="W2953" i="1"/>
  <c r="W2954" i="1"/>
  <c r="W2955" i="1"/>
  <c r="W2956" i="1"/>
  <c r="W2957" i="1"/>
  <c r="W2958" i="1"/>
  <c r="W2959" i="1"/>
  <c r="W2960" i="1"/>
  <c r="W2961" i="1"/>
  <c r="W2962" i="1"/>
  <c r="W2963" i="1"/>
  <c r="W2964" i="1"/>
  <c r="W2965" i="1"/>
  <c r="W2966" i="1"/>
  <c r="W2967" i="1"/>
  <c r="W2968" i="1"/>
  <c r="W2969" i="1"/>
  <c r="W2970" i="1"/>
  <c r="W2971" i="1"/>
  <c r="W2972" i="1"/>
  <c r="W2973" i="1"/>
  <c r="W2974" i="1"/>
  <c r="W2975" i="1"/>
  <c r="W2976" i="1"/>
  <c r="W2977" i="1"/>
  <c r="W2978" i="1"/>
  <c r="W2979" i="1"/>
  <c r="W2980" i="1"/>
  <c r="W2981" i="1"/>
  <c r="W2982" i="1"/>
  <c r="W2983" i="1"/>
  <c r="W2984" i="1"/>
  <c r="W2985" i="1"/>
  <c r="W2986" i="1"/>
  <c r="W2987" i="1"/>
  <c r="W2988" i="1"/>
  <c r="W2989" i="1"/>
  <c r="W2990" i="1"/>
  <c r="W2991" i="1"/>
  <c r="W2992" i="1"/>
  <c r="W2993" i="1"/>
  <c r="W2994" i="1"/>
  <c r="W2995" i="1"/>
  <c r="W2996" i="1"/>
  <c r="W2997" i="1"/>
  <c r="W2998" i="1"/>
  <c r="W2999" i="1"/>
  <c r="W3000" i="1"/>
  <c r="W3001" i="1"/>
  <c r="W3002" i="1"/>
  <c r="W3003" i="1"/>
  <c r="W3004" i="1"/>
  <c r="W3005" i="1"/>
  <c r="W3006" i="1"/>
  <c r="W3007" i="1"/>
  <c r="W3008" i="1"/>
  <c r="W3009" i="1"/>
  <c r="W3010" i="1"/>
  <c r="W3011" i="1"/>
  <c r="W3012" i="1"/>
  <c r="W3013" i="1"/>
  <c r="W3014" i="1"/>
  <c r="W3015" i="1"/>
  <c r="W3016" i="1"/>
  <c r="W3017" i="1"/>
  <c r="W3018" i="1"/>
  <c r="W3019" i="1"/>
  <c r="W3020" i="1"/>
  <c r="W3021" i="1"/>
  <c r="W3022" i="1"/>
  <c r="W3023" i="1"/>
  <c r="W3024" i="1"/>
  <c r="W3025" i="1"/>
  <c r="W3026" i="1"/>
  <c r="W3027" i="1"/>
  <c r="W3028" i="1"/>
  <c r="W3029" i="1"/>
  <c r="W3030" i="1"/>
  <c r="W3031" i="1"/>
  <c r="W3032" i="1"/>
  <c r="W3033" i="1"/>
  <c r="W3034" i="1"/>
  <c r="W3035" i="1"/>
  <c r="W3036" i="1"/>
  <c r="W3037" i="1"/>
  <c r="W3038" i="1"/>
  <c r="W3039" i="1"/>
  <c r="W3040" i="1"/>
  <c r="W3041" i="1"/>
  <c r="W3042" i="1"/>
  <c r="W3043" i="1"/>
  <c r="W3044" i="1"/>
  <c r="W3045" i="1"/>
  <c r="W3046" i="1"/>
  <c r="W3047" i="1"/>
  <c r="W3048" i="1"/>
  <c r="W3049" i="1"/>
  <c r="W3050" i="1"/>
  <c r="W3051" i="1"/>
  <c r="W3052" i="1"/>
  <c r="W3053" i="1"/>
  <c r="W3054" i="1"/>
  <c r="W3055" i="1"/>
  <c r="W3056" i="1"/>
  <c r="W3057" i="1"/>
  <c r="W3058" i="1"/>
  <c r="W3059" i="1"/>
  <c r="W3060" i="1"/>
  <c r="W3061" i="1"/>
  <c r="W3062" i="1"/>
  <c r="W3063" i="1"/>
  <c r="W3064" i="1"/>
  <c r="W3065" i="1"/>
  <c r="W3066" i="1"/>
  <c r="W3067" i="1"/>
  <c r="W3068" i="1"/>
  <c r="W3069" i="1"/>
  <c r="W3070" i="1"/>
  <c r="W3071" i="1"/>
  <c r="W3072" i="1"/>
  <c r="W3073" i="1"/>
  <c r="W3074" i="1"/>
  <c r="W3075" i="1"/>
  <c r="W3076" i="1"/>
  <c r="W3077" i="1"/>
  <c r="W3078" i="1"/>
  <c r="W3079" i="1"/>
  <c r="W3080" i="1"/>
  <c r="W3081" i="1"/>
  <c r="W3082" i="1"/>
  <c r="W3083" i="1"/>
  <c r="W3084" i="1"/>
  <c r="W3085" i="1"/>
  <c r="W3086" i="1"/>
  <c r="W3087" i="1"/>
  <c r="W3088" i="1"/>
  <c r="W3089" i="1"/>
  <c r="W3090" i="1"/>
  <c r="W3091" i="1"/>
  <c r="W3092" i="1"/>
  <c r="W3093" i="1"/>
  <c r="W3094" i="1"/>
  <c r="W3095" i="1"/>
  <c r="W3096" i="1"/>
  <c r="W3097" i="1"/>
  <c r="W3098" i="1"/>
  <c r="W3099" i="1"/>
  <c r="W3100" i="1"/>
  <c r="W3101" i="1"/>
  <c r="W3102" i="1"/>
  <c r="W3103" i="1"/>
  <c r="W3104" i="1"/>
  <c r="W3105" i="1"/>
  <c r="W3106" i="1"/>
  <c r="W3107" i="1"/>
  <c r="W3108" i="1"/>
  <c r="W3109" i="1"/>
  <c r="W3110" i="1"/>
  <c r="W3111" i="1"/>
  <c r="W3112" i="1"/>
  <c r="W3113" i="1"/>
  <c r="W3114" i="1"/>
  <c r="W3115" i="1"/>
  <c r="W3116" i="1"/>
  <c r="W3117" i="1"/>
  <c r="W3118" i="1"/>
  <c r="W3119" i="1"/>
  <c r="W3120" i="1"/>
  <c r="W3121" i="1"/>
  <c r="W3122" i="1"/>
  <c r="W3123" i="1"/>
  <c r="W3124" i="1"/>
  <c r="W3125" i="1"/>
  <c r="W3126" i="1"/>
  <c r="W3127" i="1"/>
  <c r="W3128" i="1"/>
  <c r="W3129" i="1"/>
  <c r="W3130" i="1"/>
  <c r="W3131" i="1"/>
  <c r="W3132" i="1"/>
  <c r="W3133" i="1"/>
  <c r="W3134" i="1"/>
  <c r="W3135" i="1"/>
  <c r="W3136" i="1"/>
  <c r="W3137" i="1"/>
  <c r="W3138" i="1"/>
  <c r="W3139" i="1"/>
  <c r="W3140" i="1"/>
  <c r="W3141" i="1"/>
  <c r="W3142" i="1"/>
  <c r="W3143" i="1"/>
  <c r="W3144" i="1"/>
  <c r="W3145" i="1"/>
  <c r="W3146" i="1"/>
  <c r="W3147" i="1"/>
  <c r="W3148" i="1"/>
  <c r="W3149" i="1"/>
  <c r="W3150" i="1"/>
  <c r="W3151" i="1"/>
  <c r="W3152" i="1"/>
  <c r="W3153" i="1"/>
  <c r="W3154" i="1"/>
  <c r="W3155" i="1"/>
  <c r="W3156" i="1"/>
  <c r="W3157" i="1"/>
  <c r="W3158" i="1"/>
  <c r="W3159" i="1"/>
  <c r="W3160" i="1"/>
  <c r="W3161" i="1"/>
  <c r="W3162" i="1"/>
  <c r="W3163" i="1"/>
  <c r="W3164" i="1"/>
  <c r="W3165" i="1"/>
  <c r="W3166" i="1"/>
  <c r="W3167" i="1"/>
  <c r="W3168" i="1"/>
  <c r="W3169" i="1"/>
  <c r="W3170" i="1"/>
  <c r="W3171" i="1"/>
  <c r="W3172" i="1"/>
  <c r="W3173" i="1"/>
  <c r="W3174" i="1"/>
  <c r="W3175" i="1"/>
  <c r="W3176" i="1"/>
  <c r="W3177" i="1"/>
  <c r="W3178" i="1"/>
  <c r="W3179" i="1"/>
  <c r="W3180" i="1"/>
  <c r="W3181" i="1"/>
  <c r="W3182" i="1"/>
  <c r="W3183" i="1"/>
  <c r="W3184" i="1"/>
  <c r="W3185" i="1"/>
  <c r="W3186" i="1"/>
  <c r="W3187" i="1"/>
  <c r="W3188" i="1"/>
  <c r="W3189" i="1"/>
  <c r="W3190" i="1"/>
  <c r="W3191" i="1"/>
  <c r="W3192" i="1"/>
  <c r="W3193" i="1"/>
  <c r="W3194" i="1"/>
  <c r="W3195" i="1"/>
  <c r="W3196" i="1"/>
  <c r="W3197" i="1"/>
  <c r="W3198" i="1"/>
  <c r="W3199" i="1"/>
  <c r="W3200" i="1"/>
  <c r="W3201" i="1"/>
  <c r="W3202" i="1"/>
  <c r="W3203" i="1"/>
  <c r="W3204" i="1"/>
  <c r="W3205" i="1"/>
  <c r="W3206" i="1"/>
  <c r="W3207" i="1"/>
  <c r="W3208" i="1"/>
  <c r="W3209" i="1"/>
  <c r="W3210" i="1"/>
  <c r="W3211" i="1"/>
  <c r="W3212" i="1"/>
  <c r="W3213" i="1"/>
  <c r="W3214" i="1"/>
  <c r="W3215" i="1"/>
  <c r="W3216" i="1"/>
  <c r="W3217" i="1"/>
  <c r="W3218" i="1"/>
  <c r="W3219" i="1"/>
  <c r="W3220" i="1"/>
  <c r="W3221" i="1"/>
  <c r="W3222" i="1"/>
  <c r="W3223" i="1"/>
  <c r="W3224" i="1"/>
  <c r="W3225" i="1"/>
  <c r="W3226" i="1"/>
  <c r="W3227" i="1"/>
  <c r="W3228" i="1"/>
  <c r="W3229" i="1"/>
  <c r="W3230" i="1"/>
  <c r="W3231" i="1"/>
  <c r="W3232" i="1"/>
  <c r="W3233" i="1"/>
  <c r="W3234" i="1"/>
  <c r="W3235" i="1"/>
  <c r="W3236" i="1"/>
  <c r="W3237" i="1"/>
  <c r="W3238" i="1"/>
  <c r="W3239" i="1"/>
  <c r="W3240" i="1"/>
  <c r="W3241" i="1"/>
  <c r="W3242" i="1"/>
  <c r="W3243" i="1"/>
  <c r="W3244" i="1"/>
  <c r="W3245" i="1"/>
  <c r="W3246" i="1"/>
  <c r="W3247" i="1"/>
  <c r="W3248" i="1"/>
  <c r="W3249" i="1"/>
  <c r="W3250" i="1"/>
  <c r="W3251" i="1"/>
  <c r="W3252" i="1"/>
  <c r="W3253" i="1"/>
  <c r="W3254" i="1"/>
  <c r="W3255" i="1"/>
  <c r="W3256" i="1"/>
  <c r="W3257" i="1"/>
  <c r="W3258" i="1"/>
  <c r="W3259" i="1"/>
  <c r="W3260" i="1"/>
  <c r="W3261" i="1"/>
  <c r="W3262" i="1"/>
  <c r="W3263" i="1"/>
  <c r="W3264" i="1"/>
  <c r="W3265" i="1"/>
  <c r="W3266" i="1"/>
  <c r="W3267" i="1"/>
  <c r="W3268" i="1"/>
  <c r="W3269" i="1"/>
  <c r="W3270" i="1"/>
  <c r="W3271" i="1"/>
  <c r="W3272" i="1"/>
  <c r="W3273" i="1"/>
  <c r="W3274" i="1"/>
  <c r="W3275" i="1"/>
  <c r="W3276" i="1"/>
  <c r="W3277" i="1"/>
  <c r="W3278" i="1"/>
  <c r="W3279" i="1"/>
  <c r="W3280" i="1"/>
  <c r="W3281" i="1"/>
  <c r="W3282" i="1"/>
  <c r="W3283" i="1"/>
  <c r="W3284" i="1"/>
  <c r="W3285" i="1"/>
  <c r="W3286" i="1"/>
  <c r="W3287" i="1"/>
  <c r="W3288" i="1"/>
  <c r="W3289" i="1"/>
  <c r="W3290" i="1"/>
  <c r="W3291" i="1"/>
  <c r="W3292" i="1"/>
  <c r="W3293" i="1"/>
  <c r="W3294" i="1"/>
  <c r="W3295" i="1"/>
  <c r="W3296" i="1"/>
  <c r="W3297" i="1"/>
  <c r="W3298" i="1"/>
  <c r="W3299" i="1"/>
  <c r="W3300" i="1"/>
  <c r="W3301" i="1"/>
  <c r="W3302" i="1"/>
  <c r="W3303" i="1"/>
  <c r="W3304" i="1"/>
  <c r="W3305" i="1"/>
  <c r="W3306" i="1"/>
  <c r="W3307" i="1"/>
  <c r="W3308" i="1"/>
  <c r="W3309" i="1"/>
  <c r="W3310" i="1"/>
  <c r="W3311" i="1"/>
  <c r="W3312" i="1"/>
  <c r="W3313" i="1"/>
  <c r="W3314" i="1"/>
  <c r="W3315" i="1"/>
  <c r="W3316" i="1"/>
  <c r="W3317" i="1"/>
  <c r="W3318" i="1"/>
  <c r="W3319" i="1"/>
  <c r="W3320" i="1"/>
  <c r="W3321" i="1"/>
  <c r="W3322" i="1"/>
  <c r="W3323" i="1"/>
  <c r="W3324" i="1"/>
  <c r="W3325" i="1"/>
  <c r="W3326" i="1"/>
  <c r="W3327" i="1"/>
  <c r="W3328" i="1"/>
  <c r="W3329" i="1"/>
  <c r="W3330" i="1"/>
  <c r="W3331" i="1"/>
  <c r="W3332" i="1"/>
  <c r="W3333" i="1"/>
  <c r="W3334" i="1"/>
  <c r="W3335" i="1"/>
  <c r="W3336" i="1"/>
  <c r="W3337" i="1"/>
  <c r="W3338" i="1"/>
  <c r="W3339" i="1"/>
  <c r="W3340" i="1"/>
  <c r="W3341" i="1"/>
  <c r="W3342" i="1"/>
  <c r="W3343" i="1"/>
  <c r="W3344" i="1"/>
  <c r="W3345" i="1"/>
  <c r="W3346" i="1"/>
  <c r="W3347" i="1"/>
  <c r="W3348" i="1"/>
  <c r="W3349" i="1"/>
  <c r="W3350" i="1"/>
  <c r="W3351" i="1"/>
  <c r="W3352" i="1"/>
  <c r="W3353" i="1"/>
  <c r="W3354" i="1"/>
  <c r="W3355" i="1"/>
  <c r="W3356" i="1"/>
  <c r="W3357" i="1"/>
  <c r="W3358" i="1"/>
  <c r="W3359" i="1"/>
  <c r="W3360" i="1"/>
  <c r="W3361" i="1"/>
  <c r="W3362" i="1"/>
  <c r="W3363" i="1"/>
  <c r="W3364" i="1"/>
  <c r="W3365" i="1"/>
  <c r="W3366" i="1"/>
  <c r="W3367" i="1"/>
  <c r="W3368" i="1"/>
  <c r="W3369" i="1"/>
  <c r="W3370" i="1"/>
  <c r="W3371" i="1"/>
  <c r="W3372" i="1"/>
  <c r="W3373" i="1"/>
  <c r="W3374" i="1"/>
  <c r="W3375" i="1"/>
  <c r="W3376" i="1"/>
  <c r="W3377" i="1"/>
  <c r="W3378" i="1"/>
  <c r="W3379" i="1"/>
  <c r="W3380" i="1"/>
  <c r="W3381" i="1"/>
  <c r="W3382" i="1"/>
  <c r="W3383" i="1"/>
  <c r="W3384" i="1"/>
  <c r="W3385" i="1"/>
  <c r="W3386" i="1"/>
  <c r="W3387" i="1"/>
  <c r="W3388" i="1"/>
  <c r="W3389" i="1"/>
  <c r="W3390" i="1"/>
  <c r="W3391" i="1"/>
  <c r="W3392" i="1"/>
  <c r="W3393" i="1"/>
  <c r="W3394" i="1"/>
  <c r="W3395" i="1"/>
  <c r="W3396" i="1"/>
  <c r="W3397" i="1"/>
  <c r="W3398" i="1"/>
  <c r="W3399" i="1"/>
  <c r="W3400" i="1"/>
  <c r="W3401" i="1"/>
  <c r="W3402" i="1"/>
  <c r="W3403" i="1"/>
  <c r="W3404" i="1"/>
  <c r="W3405" i="1"/>
  <c r="W3406" i="1"/>
  <c r="W3407" i="1"/>
  <c r="W3408" i="1"/>
  <c r="W3409" i="1"/>
  <c r="W3410" i="1"/>
  <c r="W3411" i="1"/>
  <c r="W3412" i="1"/>
  <c r="W3413" i="1"/>
  <c r="W3414" i="1"/>
  <c r="W3415" i="1"/>
  <c r="W3416" i="1"/>
  <c r="W3417" i="1"/>
  <c r="W3418" i="1"/>
  <c r="W3419" i="1"/>
  <c r="W3420" i="1"/>
  <c r="W3421" i="1"/>
  <c r="W3422" i="1"/>
  <c r="W3423" i="1"/>
  <c r="W3424" i="1"/>
  <c r="W3425" i="1"/>
  <c r="W3426" i="1"/>
  <c r="W3427" i="1"/>
  <c r="W3428" i="1"/>
  <c r="W3429" i="1"/>
  <c r="W3430" i="1"/>
  <c r="W3431" i="1"/>
  <c r="W3432" i="1"/>
  <c r="W3433" i="1"/>
  <c r="W3434" i="1"/>
  <c r="W3435" i="1"/>
  <c r="W3436" i="1"/>
  <c r="W3437" i="1"/>
  <c r="W3438" i="1"/>
  <c r="W3439" i="1"/>
  <c r="W3440" i="1"/>
  <c r="W3441" i="1"/>
  <c r="W3442" i="1"/>
  <c r="W3443" i="1"/>
  <c r="W3444" i="1"/>
  <c r="W3445" i="1"/>
  <c r="W3446" i="1"/>
  <c r="W3447" i="1"/>
  <c r="W3448" i="1"/>
  <c r="W3449" i="1"/>
  <c r="W3450" i="1"/>
  <c r="W3451" i="1"/>
  <c r="W3452" i="1"/>
  <c r="W3453" i="1"/>
  <c r="W3454" i="1"/>
  <c r="W3455" i="1"/>
  <c r="W3456" i="1"/>
  <c r="W3457" i="1"/>
  <c r="W3458" i="1"/>
  <c r="W3459" i="1"/>
  <c r="W3460" i="1"/>
  <c r="W3461" i="1"/>
  <c r="W3462" i="1"/>
  <c r="W3463" i="1"/>
  <c r="W3464" i="1"/>
  <c r="W3465" i="1"/>
  <c r="W3466" i="1"/>
  <c r="W3467" i="1"/>
  <c r="W3468" i="1"/>
  <c r="W3469" i="1"/>
  <c r="W3470" i="1"/>
  <c r="W3471" i="1"/>
  <c r="W3472" i="1"/>
  <c r="W3473" i="1"/>
  <c r="W3474" i="1"/>
  <c r="W3475" i="1"/>
  <c r="W3476" i="1"/>
  <c r="W3477" i="1"/>
  <c r="W3478" i="1"/>
  <c r="W3479" i="1"/>
  <c r="W3480" i="1"/>
  <c r="W3481" i="1"/>
  <c r="W3482" i="1"/>
  <c r="W3483" i="1"/>
  <c r="W3484" i="1"/>
  <c r="W3485" i="1"/>
  <c r="W3486" i="1"/>
  <c r="W3487" i="1"/>
  <c r="W3488" i="1"/>
  <c r="W3489" i="1"/>
  <c r="W3490" i="1"/>
  <c r="W3491" i="1"/>
  <c r="W3492" i="1"/>
  <c r="W3493" i="1"/>
  <c r="W3494" i="1"/>
  <c r="W3495" i="1"/>
  <c r="W3496" i="1"/>
  <c r="W3497" i="1"/>
  <c r="W3498" i="1"/>
  <c r="W3499" i="1"/>
  <c r="W3500" i="1"/>
  <c r="W3501" i="1"/>
  <c r="W3502" i="1"/>
  <c r="W3503" i="1"/>
  <c r="W3504" i="1"/>
  <c r="W3505" i="1"/>
  <c r="W3506" i="1"/>
  <c r="W3507" i="1"/>
  <c r="W3508" i="1"/>
  <c r="W3509" i="1"/>
  <c r="W3510" i="1"/>
  <c r="W3511" i="1"/>
  <c r="W3512" i="1"/>
  <c r="W3513" i="1"/>
  <c r="W3514" i="1"/>
  <c r="W3515" i="1"/>
  <c r="W3516" i="1"/>
  <c r="W3517" i="1"/>
  <c r="W3518" i="1"/>
  <c r="W3519" i="1"/>
  <c r="W3520" i="1"/>
  <c r="W3521" i="1"/>
  <c r="W3522" i="1"/>
  <c r="W3523" i="1"/>
  <c r="W3524" i="1"/>
  <c r="W3525" i="1"/>
  <c r="W3526" i="1"/>
  <c r="W3527" i="1"/>
  <c r="W3528" i="1"/>
  <c r="W3529" i="1"/>
  <c r="W3530" i="1"/>
  <c r="W3531" i="1"/>
  <c r="W3532" i="1"/>
  <c r="W3533" i="1"/>
  <c r="W3534" i="1"/>
  <c r="W3535" i="1"/>
  <c r="W3536" i="1"/>
  <c r="W3537" i="1"/>
  <c r="W3538" i="1"/>
  <c r="W3539" i="1"/>
  <c r="W3540" i="1"/>
  <c r="W3541" i="1"/>
  <c r="W3542" i="1"/>
  <c r="W3543" i="1"/>
  <c r="W3544" i="1"/>
  <c r="W3545" i="1"/>
  <c r="W3546" i="1"/>
  <c r="W3547" i="1"/>
  <c r="W3548" i="1"/>
  <c r="W3549" i="1"/>
  <c r="W3550" i="1"/>
  <c r="W3551" i="1"/>
  <c r="W3552" i="1"/>
  <c r="W3553" i="1"/>
  <c r="W3554" i="1"/>
  <c r="W3555" i="1"/>
  <c r="W3556" i="1"/>
  <c r="W3557" i="1"/>
  <c r="W3558" i="1"/>
  <c r="W3559" i="1"/>
  <c r="W3560" i="1"/>
  <c r="W3561" i="1"/>
  <c r="W2" i="1"/>
  <c r="V3" i="1" l="1" a="1"/>
  <c r="V3" i="1" s="1"/>
  <c r="V4" i="1" a="1"/>
  <c r="V4" i="1" s="1"/>
  <c r="V5" i="1" a="1"/>
  <c r="V5" i="1" s="1"/>
  <c r="V6" i="1" a="1"/>
  <c r="V6" i="1" s="1"/>
  <c r="V7" i="1" a="1"/>
  <c r="V7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V21" i="1" a="1"/>
  <c r="V21" i="1" s="1"/>
  <c r="V22" i="1" a="1"/>
  <c r="V22" i="1" s="1"/>
  <c r="V24" i="1" a="1"/>
  <c r="V24" i="1" s="1"/>
  <c r="V25" i="1" a="1"/>
  <c r="V25" i="1" s="1"/>
  <c r="V26" i="1" a="1"/>
  <c r="V26" i="1" s="1"/>
  <c r="V27" i="1" a="1"/>
  <c r="V27" i="1" s="1"/>
  <c r="V28" i="1" a="1"/>
  <c r="V28" i="1" s="1"/>
  <c r="V29" i="1" a="1"/>
  <c r="V29" i="1" s="1"/>
  <c r="V30" i="1" a="1"/>
  <c r="V30" i="1" s="1"/>
  <c r="V32" i="1" a="1"/>
  <c r="V32" i="1" s="1"/>
  <c r="V33" i="1" a="1"/>
  <c r="V33" i="1" s="1"/>
  <c r="V34" i="1" a="1"/>
  <c r="V34" i="1" s="1"/>
  <c r="V35" i="1" a="1"/>
  <c r="V35" i="1" s="1"/>
  <c r="V36" i="1" a="1"/>
  <c r="V36" i="1" s="1"/>
  <c r="V37" i="1" a="1"/>
  <c r="V37" i="1" s="1"/>
  <c r="V38" i="1" a="1"/>
  <c r="V38" i="1" s="1"/>
  <c r="V39" i="1" a="1"/>
  <c r="V39" i="1" s="1"/>
  <c r="V40" i="1" a="1"/>
  <c r="V40" i="1" s="1"/>
  <c r="V41" i="1" a="1"/>
  <c r="V41" i="1" s="1"/>
  <c r="V42" i="1" a="1"/>
  <c r="V42" i="1" s="1"/>
  <c r="V43" i="1" a="1"/>
  <c r="V43" i="1" s="1"/>
  <c r="V44" i="1" a="1"/>
  <c r="V44" i="1"/>
  <c r="V45" i="1" a="1"/>
  <c r="V45" i="1" s="1"/>
  <c r="V46" i="1" a="1"/>
  <c r="V46" i="1" s="1"/>
  <c r="V47" i="1" a="1"/>
  <c r="V47" i="1" s="1"/>
  <c r="V48" i="1" a="1"/>
  <c r="V48" i="1" s="1"/>
  <c r="V49" i="1" a="1"/>
  <c r="V49" i="1" s="1"/>
  <c r="V50" i="1" a="1"/>
  <c r="V50" i="1" s="1"/>
  <c r="V51" i="1" a="1"/>
  <c r="V51" i="1" s="1"/>
  <c r="V52" i="1" a="1"/>
  <c r="V52" i="1" s="1"/>
  <c r="V53" i="1" a="1"/>
  <c r="V53" i="1" s="1"/>
  <c r="V54" i="1" a="1"/>
  <c r="V54" i="1" s="1"/>
  <c r="V55" i="1" a="1"/>
  <c r="V55" i="1" s="1"/>
  <c r="V56" i="1" a="1"/>
  <c r="V56" i="1" s="1"/>
  <c r="V57" i="1" a="1"/>
  <c r="V57" i="1" s="1"/>
  <c r="V58" i="1" a="1"/>
  <c r="V58" i="1" s="1"/>
  <c r="V59" i="1" a="1"/>
  <c r="V59" i="1" s="1"/>
  <c r="V60" i="1" a="1"/>
  <c r="V60" i="1" s="1"/>
  <c r="V63" i="1" a="1"/>
  <c r="V63" i="1" s="1"/>
  <c r="V64" i="1" a="1"/>
  <c r="V64" i="1" s="1"/>
  <c r="V65" i="1" a="1"/>
  <c r="V65" i="1" s="1"/>
  <c r="V66" i="1" a="1"/>
  <c r="V66" i="1" s="1"/>
  <c r="V67" i="1" a="1"/>
  <c r="V67" i="1" s="1"/>
  <c r="V68" i="1" a="1"/>
  <c r="V68" i="1" s="1"/>
  <c r="V69" i="1" a="1"/>
  <c r="V69" i="1" s="1"/>
  <c r="V70" i="1" a="1"/>
  <c r="V70" i="1" s="1"/>
  <c r="V71" i="1" a="1"/>
  <c r="V71" i="1" s="1"/>
  <c r="V72" i="1" a="1"/>
  <c r="V72" i="1" s="1"/>
  <c r="V73" i="1" a="1"/>
  <c r="V73" i="1" s="1"/>
  <c r="V74" i="1" a="1"/>
  <c r="V74" i="1"/>
  <c r="V75" i="1" a="1"/>
  <c r="V75" i="1" s="1"/>
  <c r="V76" i="1" a="1"/>
  <c r="V76" i="1" s="1"/>
  <c r="V77" i="1" a="1"/>
  <c r="V77" i="1" s="1"/>
  <c r="V78" i="1" a="1"/>
  <c r="V78" i="1" s="1"/>
  <c r="V79" i="1" a="1"/>
  <c r="V79" i="1" s="1"/>
  <c r="V80" i="1" a="1"/>
  <c r="V80" i="1" s="1"/>
  <c r="V81" i="1" a="1"/>
  <c r="V81" i="1" s="1"/>
  <c r="V82" i="1" a="1"/>
  <c r="V82" i="1" s="1"/>
  <c r="V83" i="1" a="1"/>
  <c r="V83" i="1" s="1"/>
  <c r="V84" i="1" a="1"/>
  <c r="V84" i="1" s="1"/>
  <c r="V85" i="1" a="1"/>
  <c r="V85" i="1" s="1"/>
  <c r="V86" i="1" a="1"/>
  <c r="V86" i="1" s="1"/>
  <c r="V87" i="1" a="1"/>
  <c r="V87" i="1" s="1"/>
  <c r="V88" i="1" a="1"/>
  <c r="V88" i="1" s="1"/>
  <c r="V89" i="1" a="1"/>
  <c r="V89" i="1" s="1"/>
  <c r="V92" i="1" a="1"/>
  <c r="V92" i="1" s="1"/>
  <c r="V93" i="1" a="1"/>
  <c r="V93" i="1" s="1"/>
  <c r="V94" i="1" a="1"/>
  <c r="V94" i="1" s="1"/>
  <c r="V95" i="1" a="1"/>
  <c r="V95" i="1" s="1"/>
  <c r="V96" i="1" a="1"/>
  <c r="V96" i="1" s="1"/>
  <c r="V97" i="1" a="1"/>
  <c r="V97" i="1" s="1"/>
  <c r="V98" i="1" a="1"/>
  <c r="V98" i="1" s="1"/>
  <c r="V99" i="1" a="1"/>
  <c r="V99" i="1" s="1"/>
  <c r="V100" i="1" a="1"/>
  <c r="V100" i="1" s="1"/>
  <c r="V101" i="1" a="1"/>
  <c r="V101" i="1" s="1"/>
  <c r="V102" i="1" a="1"/>
  <c r="V102" i="1" s="1"/>
  <c r="V103" i="1" a="1"/>
  <c r="V103" i="1" s="1"/>
  <c r="V104" i="1" a="1"/>
  <c r="V104" i="1" s="1"/>
  <c r="V105" i="1" a="1"/>
  <c r="V105" i="1" s="1"/>
  <c r="V106" i="1" a="1"/>
  <c r="V106" i="1" s="1"/>
  <c r="V107" i="1" a="1"/>
  <c r="V107" i="1" s="1"/>
  <c r="V108" i="1" a="1"/>
  <c r="V108" i="1" s="1"/>
  <c r="V109" i="1" a="1"/>
  <c r="V109" i="1" s="1"/>
  <c r="V110" i="1" a="1"/>
  <c r="V110" i="1" s="1"/>
  <c r="V111" i="1" a="1"/>
  <c r="V111" i="1" s="1"/>
  <c r="V112" i="1" a="1"/>
  <c r="V112" i="1" s="1"/>
  <c r="V113" i="1" a="1"/>
  <c r="V113" i="1" s="1"/>
  <c r="V114" i="1" a="1"/>
  <c r="V114" i="1" s="1"/>
  <c r="V115" i="1" a="1"/>
  <c r="V115" i="1" s="1"/>
  <c r="V116" i="1" a="1"/>
  <c r="V116" i="1" s="1"/>
  <c r="V117" i="1" a="1"/>
  <c r="V117" i="1" s="1"/>
  <c r="V118" i="1" a="1"/>
  <c r="V118" i="1" s="1"/>
  <c r="V119" i="1" a="1"/>
  <c r="V119" i="1" s="1"/>
  <c r="V120" i="1" a="1"/>
  <c r="V120" i="1" s="1"/>
  <c r="V121" i="1" a="1"/>
  <c r="V121" i="1" s="1"/>
  <c r="V122" i="1" a="1"/>
  <c r="V122" i="1" s="1"/>
  <c r="V123" i="1" a="1"/>
  <c r="V123" i="1" s="1"/>
  <c r="V124" i="1" a="1"/>
  <c r="V124" i="1" s="1"/>
  <c r="V125" i="1" a="1"/>
  <c r="V125" i="1" s="1"/>
  <c r="V126" i="1" a="1"/>
  <c r="V126" i="1" s="1"/>
  <c r="V127" i="1" a="1"/>
  <c r="V127" i="1" s="1"/>
  <c r="V128" i="1" a="1"/>
  <c r="V128" i="1" s="1"/>
  <c r="V129" i="1" a="1"/>
  <c r="V129" i="1" s="1"/>
  <c r="V130" i="1" a="1"/>
  <c r="V130" i="1" s="1"/>
  <c r="V131" i="1" a="1"/>
  <c r="V131" i="1" s="1"/>
  <c r="V132" i="1" a="1"/>
  <c r="V132" i="1" s="1"/>
  <c r="V133" i="1" a="1"/>
  <c r="V133" i="1" s="1"/>
  <c r="V134" i="1" a="1"/>
  <c r="V134" i="1" s="1"/>
  <c r="V135" i="1" a="1"/>
  <c r="V135" i="1" s="1"/>
  <c r="V136" i="1" a="1"/>
  <c r="V136" i="1" s="1"/>
  <c r="V137" i="1" a="1"/>
  <c r="V137" i="1" s="1"/>
  <c r="V138" i="1" a="1"/>
  <c r="V138" i="1" s="1"/>
  <c r="V139" i="1" a="1"/>
  <c r="V139" i="1" s="1"/>
  <c r="V140" i="1" a="1"/>
  <c r="V140" i="1" s="1"/>
  <c r="V141" i="1" a="1"/>
  <c r="V141" i="1" s="1"/>
  <c r="V142" i="1" a="1"/>
  <c r="V142" i="1" s="1"/>
  <c r="V143" i="1" a="1"/>
  <c r="V143" i="1" s="1"/>
  <c r="V144" i="1" a="1"/>
  <c r="V144" i="1" s="1"/>
  <c r="V145" i="1" a="1"/>
  <c r="V145" i="1" s="1"/>
  <c r="V146" i="1" a="1"/>
  <c r="V146" i="1" s="1"/>
  <c r="V147" i="1" a="1"/>
  <c r="V147" i="1" s="1"/>
  <c r="V148" i="1" a="1"/>
  <c r="V148" i="1" s="1"/>
  <c r="V149" i="1" a="1"/>
  <c r="V149" i="1" s="1"/>
  <c r="V150" i="1" a="1"/>
  <c r="V150" i="1" s="1"/>
  <c r="V151" i="1" a="1"/>
  <c r="V151" i="1" s="1"/>
  <c r="V152" i="1" a="1"/>
  <c r="V152" i="1" s="1"/>
  <c r="V153" i="1" a="1"/>
  <c r="V153" i="1" s="1"/>
  <c r="V154" i="1" a="1"/>
  <c r="V154" i="1" s="1"/>
  <c r="V155" i="1" a="1"/>
  <c r="V155" i="1" s="1"/>
  <c r="V156" i="1" a="1"/>
  <c r="V156" i="1" s="1"/>
  <c r="V157" i="1" a="1"/>
  <c r="V157" i="1" s="1"/>
  <c r="V158" i="1" a="1"/>
  <c r="V158" i="1" s="1"/>
  <c r="V159" i="1" a="1"/>
  <c r="V159" i="1" s="1"/>
  <c r="V160" i="1" a="1"/>
  <c r="V160" i="1" s="1"/>
  <c r="V161" i="1" a="1"/>
  <c r="V161" i="1" s="1"/>
  <c r="V162" i="1" a="1"/>
  <c r="V162" i="1" s="1"/>
  <c r="V163" i="1" a="1"/>
  <c r="V163" i="1" s="1"/>
  <c r="V164" i="1" a="1"/>
  <c r="V164" i="1" s="1"/>
  <c r="V165" i="1" a="1"/>
  <c r="V165" i="1" s="1"/>
  <c r="V166" i="1" a="1"/>
  <c r="V166" i="1" s="1"/>
  <c r="V167" i="1" a="1"/>
  <c r="V167" i="1" s="1"/>
  <c r="V168" i="1" a="1"/>
  <c r="V168" i="1" s="1"/>
  <c r="V169" i="1" a="1"/>
  <c r="V169" i="1" s="1"/>
  <c r="V170" i="1" a="1"/>
  <c r="V170" i="1" s="1"/>
  <c r="V174" i="1" a="1"/>
  <c r="V174" i="1" s="1"/>
  <c r="V175" i="1" a="1"/>
  <c r="V175" i="1" s="1"/>
  <c r="V176" i="1" a="1"/>
  <c r="V176" i="1" s="1"/>
  <c r="V177" i="1" a="1"/>
  <c r="V177" i="1" s="1"/>
  <c r="V178" i="1" a="1"/>
  <c r="V178" i="1" s="1"/>
  <c r="V179" i="1" a="1"/>
  <c r="V179" i="1" s="1"/>
  <c r="V180" i="1" a="1"/>
  <c r="V180" i="1" s="1"/>
  <c r="V181" i="1" a="1"/>
  <c r="V181" i="1" s="1"/>
  <c r="V182" i="1" a="1"/>
  <c r="V182" i="1" s="1"/>
  <c r="V183" i="1" a="1"/>
  <c r="V183" i="1" s="1"/>
  <c r="V184" i="1" a="1"/>
  <c r="V184" i="1" s="1"/>
  <c r="V185" i="1" a="1"/>
  <c r="V185" i="1" s="1"/>
  <c r="V186" i="1" a="1"/>
  <c r="V186" i="1" s="1"/>
  <c r="V187" i="1" a="1"/>
  <c r="V187" i="1" s="1"/>
  <c r="V188" i="1" a="1"/>
  <c r="V188" i="1"/>
  <c r="V189" i="1" a="1"/>
  <c r="V189" i="1" s="1"/>
  <c r="V190" i="1" a="1"/>
  <c r="V190" i="1" s="1"/>
  <c r="V191" i="1" a="1"/>
  <c r="V191" i="1" s="1"/>
  <c r="V192" i="1" a="1"/>
  <c r="V192" i="1" s="1"/>
  <c r="V193" i="1" a="1"/>
  <c r="V193" i="1" s="1"/>
  <c r="V194" i="1" a="1"/>
  <c r="V194" i="1" s="1"/>
  <c r="V195" i="1" a="1"/>
  <c r="V195" i="1" s="1"/>
  <c r="V196" i="1" a="1"/>
  <c r="V196" i="1" s="1"/>
  <c r="V197" i="1" a="1"/>
  <c r="V197" i="1" s="1"/>
  <c r="V198" i="1" a="1"/>
  <c r="V198" i="1" s="1"/>
  <c r="V199" i="1" a="1"/>
  <c r="V199" i="1" s="1"/>
  <c r="V200" i="1" a="1"/>
  <c r="V200" i="1" s="1"/>
  <c r="V201" i="1" a="1"/>
  <c r="V201" i="1" s="1"/>
  <c r="V202" i="1" a="1"/>
  <c r="V202" i="1" s="1"/>
  <c r="V203" i="1" a="1"/>
  <c r="V203" i="1" s="1"/>
  <c r="V204" i="1" a="1"/>
  <c r="V204" i="1"/>
  <c r="V205" i="1" a="1"/>
  <c r="V205" i="1" s="1"/>
  <c r="V206" i="1" a="1"/>
  <c r="V206" i="1" s="1"/>
  <c r="V207" i="1" a="1"/>
  <c r="V207" i="1" s="1"/>
  <c r="V208" i="1" a="1"/>
  <c r="V208" i="1" s="1"/>
  <c r="V209" i="1" a="1"/>
  <c r="V209" i="1" s="1"/>
  <c r="V210" i="1" a="1"/>
  <c r="V210" i="1" s="1"/>
  <c r="V211" i="1" a="1"/>
  <c r="V211" i="1" s="1"/>
  <c r="V212" i="1" a="1"/>
  <c r="V212" i="1" s="1"/>
  <c r="V213" i="1" a="1"/>
  <c r="V213" i="1" s="1"/>
  <c r="V214" i="1" a="1"/>
  <c r="V214" i="1" s="1"/>
  <c r="V215" i="1" a="1"/>
  <c r="V215" i="1" s="1"/>
  <c r="V216" i="1" a="1"/>
  <c r="V216" i="1" s="1"/>
  <c r="V217" i="1" a="1"/>
  <c r="V217" i="1" s="1"/>
  <c r="V218" i="1" a="1"/>
  <c r="V218" i="1" s="1"/>
  <c r="V219" i="1" a="1"/>
  <c r="V219" i="1" s="1"/>
  <c r="V220" i="1" a="1"/>
  <c r="V220" i="1" s="1"/>
  <c r="V221" i="1" a="1"/>
  <c r="V221" i="1" s="1"/>
  <c r="V222" i="1" a="1"/>
  <c r="V222" i="1" s="1"/>
  <c r="V223" i="1" a="1"/>
  <c r="V223" i="1" s="1"/>
  <c r="V224" i="1" a="1"/>
  <c r="V224" i="1" s="1"/>
  <c r="V225" i="1" a="1"/>
  <c r="V225" i="1" s="1"/>
  <c r="V226" i="1" a="1"/>
  <c r="V226" i="1" s="1"/>
  <c r="V227" i="1" a="1"/>
  <c r="V227" i="1" s="1"/>
  <c r="V228" i="1" a="1"/>
  <c r="V228" i="1" s="1"/>
  <c r="V229" i="1" a="1"/>
  <c r="V229" i="1" s="1"/>
  <c r="V230" i="1" a="1"/>
  <c r="V230" i="1" s="1"/>
  <c r="V231" i="1" a="1"/>
  <c r="V231" i="1" s="1"/>
  <c r="V232" i="1" a="1"/>
  <c r="V232" i="1" s="1"/>
  <c r="V233" i="1" a="1"/>
  <c r="V233" i="1" s="1"/>
  <c r="V234" i="1" a="1"/>
  <c r="V234" i="1" s="1"/>
  <c r="V235" i="1" a="1"/>
  <c r="V235" i="1" s="1"/>
  <c r="V236" i="1" a="1"/>
  <c r="V236" i="1"/>
  <c r="V237" i="1" a="1"/>
  <c r="V237" i="1" s="1"/>
  <c r="V238" i="1" a="1"/>
  <c r="V238" i="1" s="1"/>
  <c r="V239" i="1" a="1"/>
  <c r="V239" i="1" s="1"/>
  <c r="V240" i="1" a="1"/>
  <c r="V240" i="1" s="1"/>
  <c r="V241" i="1" a="1"/>
  <c r="V241" i="1" s="1"/>
  <c r="V242" i="1" a="1"/>
  <c r="V242" i="1" s="1"/>
  <c r="V243" i="1" a="1"/>
  <c r="V243" i="1" s="1"/>
  <c r="V244" i="1" a="1"/>
  <c r="V244" i="1" s="1"/>
  <c r="V245" i="1" a="1"/>
  <c r="V245" i="1" s="1"/>
  <c r="V246" i="1" a="1"/>
  <c r="V246" i="1" s="1"/>
  <c r="V247" i="1" a="1"/>
  <c r="V247" i="1" s="1"/>
  <c r="V248" i="1" a="1"/>
  <c r="V248" i="1" s="1"/>
  <c r="V249" i="1" a="1"/>
  <c r="V249" i="1" s="1"/>
  <c r="V250" i="1" a="1"/>
  <c r="V250" i="1" s="1"/>
  <c r="V251" i="1" a="1"/>
  <c r="V251" i="1" s="1"/>
  <c r="V252" i="1" a="1"/>
  <c r="V252" i="1"/>
  <c r="V253" i="1" a="1"/>
  <c r="V253" i="1" s="1"/>
  <c r="V254" i="1" a="1"/>
  <c r="V254" i="1" s="1"/>
  <c r="V255" i="1" a="1"/>
  <c r="V255" i="1" s="1"/>
  <c r="V256" i="1" a="1"/>
  <c r="V256" i="1" s="1"/>
  <c r="V257" i="1" a="1"/>
  <c r="V257" i="1" s="1"/>
  <c r="V258" i="1" a="1"/>
  <c r="V258" i="1" s="1"/>
  <c r="V259" i="1" a="1"/>
  <c r="V259" i="1" s="1"/>
  <c r="V260" i="1" a="1"/>
  <c r="V260" i="1" s="1"/>
  <c r="V261" i="1" a="1"/>
  <c r="V261" i="1" s="1"/>
  <c r="V262" i="1" a="1"/>
  <c r="V262" i="1" s="1"/>
  <c r="V263" i="1" a="1"/>
  <c r="V263" i="1" s="1"/>
  <c r="V264" i="1" a="1"/>
  <c r="V264" i="1" s="1"/>
  <c r="V265" i="1" a="1"/>
  <c r="V265" i="1" s="1"/>
  <c r="V266" i="1" a="1"/>
  <c r="V266" i="1" s="1"/>
  <c r="V267" i="1" a="1"/>
  <c r="V267" i="1" s="1"/>
  <c r="V268" i="1" a="1"/>
  <c r="V268" i="1"/>
  <c r="V269" i="1" a="1"/>
  <c r="V269" i="1" s="1"/>
  <c r="V270" i="1" a="1"/>
  <c r="V270" i="1" s="1"/>
  <c r="V271" i="1" a="1"/>
  <c r="V271" i="1" s="1"/>
  <c r="V272" i="1" a="1"/>
  <c r="V272" i="1" s="1"/>
  <c r="V273" i="1" a="1"/>
  <c r="V273" i="1" s="1"/>
  <c r="V274" i="1" a="1"/>
  <c r="V274" i="1" s="1"/>
  <c r="V275" i="1" a="1"/>
  <c r="V275" i="1" s="1"/>
  <c r="V276" i="1" a="1"/>
  <c r="V276" i="1" s="1"/>
  <c r="V277" i="1" a="1"/>
  <c r="V277" i="1" s="1"/>
  <c r="V278" i="1" a="1"/>
  <c r="V278" i="1" s="1"/>
  <c r="V279" i="1" a="1"/>
  <c r="V279" i="1" s="1"/>
  <c r="V280" i="1" a="1"/>
  <c r="V280" i="1" s="1"/>
  <c r="V281" i="1" a="1"/>
  <c r="V281" i="1" s="1"/>
  <c r="V282" i="1" a="1"/>
  <c r="V282" i="1" s="1"/>
  <c r="V283" i="1" a="1"/>
  <c r="V283" i="1" s="1"/>
  <c r="V284" i="1" a="1"/>
  <c r="V284" i="1" s="1"/>
  <c r="V285" i="1" a="1"/>
  <c r="V285" i="1" s="1"/>
  <c r="V286" i="1" a="1"/>
  <c r="V286" i="1" s="1"/>
  <c r="V287" i="1" a="1"/>
  <c r="V287" i="1" s="1"/>
  <c r="V288" i="1" a="1"/>
  <c r="V288" i="1" s="1"/>
  <c r="V289" i="1" a="1"/>
  <c r="V289" i="1" s="1"/>
  <c r="V290" i="1" a="1"/>
  <c r="V290" i="1" s="1"/>
  <c r="V291" i="1" a="1"/>
  <c r="V291" i="1" s="1"/>
  <c r="V292" i="1" a="1"/>
  <c r="V292" i="1" s="1"/>
  <c r="V293" i="1" a="1"/>
  <c r="V293" i="1" s="1"/>
  <c r="V294" i="1" a="1"/>
  <c r="V294" i="1" s="1"/>
  <c r="V295" i="1" a="1"/>
  <c r="V295" i="1" s="1"/>
  <c r="V296" i="1" a="1"/>
  <c r="V296" i="1" s="1"/>
  <c r="V297" i="1" a="1"/>
  <c r="V297" i="1" s="1"/>
  <c r="V298" i="1" a="1"/>
  <c r="V298" i="1" s="1"/>
  <c r="V299" i="1" a="1"/>
  <c r="V299" i="1" s="1"/>
  <c r="V300" i="1" a="1"/>
  <c r="V300" i="1"/>
  <c r="V301" i="1" a="1"/>
  <c r="V301" i="1" s="1"/>
  <c r="V302" i="1" a="1"/>
  <c r="V302" i="1" s="1"/>
  <c r="V303" i="1" a="1"/>
  <c r="V303" i="1" s="1"/>
  <c r="V304" i="1" a="1"/>
  <c r="V304" i="1" s="1"/>
  <c r="V305" i="1" a="1"/>
  <c r="V305" i="1" s="1"/>
  <c r="V306" i="1" a="1"/>
  <c r="V306" i="1" s="1"/>
  <c r="V307" i="1" a="1"/>
  <c r="V307" i="1" s="1"/>
  <c r="V308" i="1" a="1"/>
  <c r="V308" i="1" s="1"/>
  <c r="V309" i="1" a="1"/>
  <c r="V309" i="1" s="1"/>
  <c r="V310" i="1" a="1"/>
  <c r="V310" i="1" s="1"/>
  <c r="V311" i="1" a="1"/>
  <c r="V311" i="1" s="1"/>
  <c r="V312" i="1" a="1"/>
  <c r="V312" i="1" s="1"/>
  <c r="V313" i="1" a="1"/>
  <c r="V313" i="1" s="1"/>
  <c r="V314" i="1" a="1"/>
  <c r="V314" i="1" s="1"/>
  <c r="V317" i="1" a="1"/>
  <c r="V317" i="1" s="1"/>
  <c r="V318" i="1" a="1"/>
  <c r="V318" i="1" s="1"/>
  <c r="V319" i="1" a="1"/>
  <c r="V319" i="1" s="1"/>
  <c r="V320" i="1" a="1"/>
  <c r="V320" i="1" s="1"/>
  <c r="V321" i="1" a="1"/>
  <c r="V321" i="1" s="1"/>
  <c r="V322" i="1" a="1"/>
  <c r="V322" i="1" s="1"/>
  <c r="V323" i="1" a="1"/>
  <c r="V323" i="1" s="1"/>
  <c r="V324" i="1" a="1"/>
  <c r="V324" i="1" s="1"/>
  <c r="V325" i="1" a="1"/>
  <c r="V325" i="1" s="1"/>
  <c r="V326" i="1" a="1"/>
  <c r="V326" i="1" s="1"/>
  <c r="V327" i="1" a="1"/>
  <c r="V327" i="1" s="1"/>
  <c r="V328" i="1" a="1"/>
  <c r="V328" i="1" s="1"/>
  <c r="V329" i="1" a="1"/>
  <c r="V329" i="1" s="1"/>
  <c r="V330" i="1" a="1"/>
  <c r="V330" i="1" s="1"/>
  <c r="V331" i="1" a="1"/>
  <c r="V331" i="1" s="1"/>
  <c r="V332" i="1" a="1"/>
  <c r="V332" i="1" s="1"/>
  <c r="V333" i="1" a="1"/>
  <c r="V333" i="1" s="1"/>
  <c r="V334" i="1" a="1"/>
  <c r="V334" i="1" s="1"/>
  <c r="V335" i="1" a="1"/>
  <c r="V335" i="1" s="1"/>
  <c r="V336" i="1" a="1"/>
  <c r="V336" i="1" s="1"/>
  <c r="V337" i="1" a="1"/>
  <c r="V337" i="1" s="1"/>
  <c r="V338" i="1" a="1"/>
  <c r="V338" i="1" s="1"/>
  <c r="V339" i="1" a="1"/>
  <c r="V339" i="1" s="1"/>
  <c r="V340" i="1" a="1"/>
  <c r="V340" i="1" s="1"/>
  <c r="V341" i="1" a="1"/>
  <c r="V341" i="1" s="1"/>
  <c r="V342" i="1" a="1"/>
  <c r="V342" i="1" s="1"/>
  <c r="V343" i="1" a="1"/>
  <c r="V343" i="1" s="1"/>
  <c r="V344" i="1" a="1"/>
  <c r="V344" i="1"/>
  <c r="V345" i="1" a="1"/>
  <c r="V345" i="1" s="1"/>
  <c r="V346" i="1" a="1"/>
  <c r="V346" i="1" s="1"/>
  <c r="V347" i="1" a="1"/>
  <c r="V347" i="1" s="1"/>
  <c r="V348" i="1" a="1"/>
  <c r="V348" i="1" s="1"/>
  <c r="V349" i="1" a="1"/>
  <c r="V349" i="1" s="1"/>
  <c r="V350" i="1" a="1"/>
  <c r="V350" i="1" s="1"/>
  <c r="V351" i="1" a="1"/>
  <c r="V351" i="1" s="1"/>
  <c r="V352" i="1" a="1"/>
  <c r="V352" i="1" s="1"/>
  <c r="V353" i="1" a="1"/>
  <c r="V353" i="1" s="1"/>
  <c r="V354" i="1" a="1"/>
  <c r="V354" i="1" s="1"/>
  <c r="V355" i="1" a="1"/>
  <c r="V355" i="1" s="1"/>
  <c r="V356" i="1" a="1"/>
  <c r="V356" i="1" s="1"/>
  <c r="V357" i="1" a="1"/>
  <c r="V357" i="1" s="1"/>
  <c r="V358" i="1" a="1"/>
  <c r="V358" i="1" s="1"/>
  <c r="V359" i="1" a="1"/>
  <c r="V359" i="1" s="1"/>
  <c r="V361" i="1" a="1"/>
  <c r="V361" i="1" s="1"/>
  <c r="V362" i="1" a="1"/>
  <c r="V362" i="1" s="1"/>
  <c r="V363" i="1" a="1"/>
  <c r="V363" i="1" s="1"/>
  <c r="V364" i="1" a="1"/>
  <c r="V364" i="1" s="1"/>
  <c r="V365" i="1" a="1"/>
  <c r="V365" i="1" s="1"/>
  <c r="V366" i="1" a="1"/>
  <c r="V366" i="1" s="1"/>
  <c r="V367" i="1" a="1"/>
  <c r="V367" i="1" s="1"/>
  <c r="V368" i="1" a="1"/>
  <c r="V368" i="1" s="1"/>
  <c r="V369" i="1" a="1"/>
  <c r="V369" i="1" s="1"/>
  <c r="V370" i="1" a="1"/>
  <c r="V370" i="1" s="1"/>
  <c r="V371" i="1" a="1"/>
  <c r="V371" i="1" s="1"/>
  <c r="V372" i="1" a="1"/>
  <c r="V372" i="1" s="1"/>
  <c r="V373" i="1" a="1"/>
  <c r="V373" i="1" s="1"/>
  <c r="V374" i="1" a="1"/>
  <c r="V374" i="1" s="1"/>
  <c r="V375" i="1" a="1"/>
  <c r="V375" i="1" s="1"/>
  <c r="V376" i="1" a="1"/>
  <c r="V376" i="1" s="1"/>
  <c r="V377" i="1" a="1"/>
  <c r="V377" i="1" s="1"/>
  <c r="V378" i="1" a="1"/>
  <c r="V378" i="1" s="1"/>
  <c r="V379" i="1" a="1"/>
  <c r="V379" i="1" s="1"/>
  <c r="V380" i="1" a="1"/>
  <c r="V380" i="1" s="1"/>
  <c r="V381" i="1" a="1"/>
  <c r="V381" i="1" s="1"/>
  <c r="V382" i="1" a="1"/>
  <c r="V382" i="1" s="1"/>
  <c r="V383" i="1" a="1"/>
  <c r="V383" i="1" s="1"/>
  <c r="V384" i="1" a="1"/>
  <c r="V384" i="1" s="1"/>
  <c r="V385" i="1" a="1"/>
  <c r="V385" i="1" s="1"/>
  <c r="V386" i="1" a="1"/>
  <c r="V386" i="1" s="1"/>
  <c r="V387" i="1" a="1"/>
  <c r="V387" i="1" s="1"/>
  <c r="V389" i="1" a="1"/>
  <c r="V389" i="1" s="1"/>
  <c r="V390" i="1" a="1"/>
  <c r="V390" i="1" s="1"/>
  <c r="V391" i="1" a="1"/>
  <c r="V391" i="1" s="1"/>
  <c r="V392" i="1" a="1"/>
  <c r="V392" i="1" s="1"/>
  <c r="V395" i="1" a="1"/>
  <c r="V395" i="1" s="1"/>
  <c r="V396" i="1" a="1"/>
  <c r="V396" i="1" s="1"/>
  <c r="V397" i="1" a="1"/>
  <c r="V397" i="1" s="1"/>
  <c r="V398" i="1" a="1"/>
  <c r="V398" i="1" s="1"/>
  <c r="V399" i="1" a="1"/>
  <c r="V399" i="1" s="1"/>
  <c r="V400" i="1" a="1"/>
  <c r="V400" i="1" s="1"/>
  <c r="V401" i="1" a="1"/>
  <c r="V401" i="1" s="1"/>
  <c r="V402" i="1" a="1"/>
  <c r="V402" i="1" s="1"/>
  <c r="V403" i="1" a="1"/>
  <c r="V403" i="1" s="1"/>
  <c r="V404" i="1" a="1"/>
  <c r="V404" i="1" s="1"/>
  <c r="V405" i="1" a="1"/>
  <c r="V405" i="1" s="1"/>
  <c r="V406" i="1" a="1"/>
  <c r="V406" i="1" s="1"/>
  <c r="V407" i="1" a="1"/>
  <c r="V407" i="1" s="1"/>
  <c r="V408" i="1" a="1"/>
  <c r="V408" i="1" s="1"/>
  <c r="V409" i="1" a="1"/>
  <c r="V409" i="1" s="1"/>
  <c r="V410" i="1" a="1"/>
  <c r="V410" i="1" s="1"/>
  <c r="V411" i="1" a="1"/>
  <c r="V411" i="1" s="1"/>
  <c r="V412" i="1" a="1"/>
  <c r="V412" i="1" s="1"/>
  <c r="V413" i="1" a="1"/>
  <c r="V413" i="1" s="1"/>
  <c r="V414" i="1" a="1"/>
  <c r="V414" i="1" s="1"/>
  <c r="V415" i="1" a="1"/>
  <c r="V415" i="1" s="1"/>
  <c r="V416" i="1" a="1"/>
  <c r="V416" i="1" s="1"/>
  <c r="V417" i="1" a="1"/>
  <c r="V417" i="1" s="1"/>
  <c r="V418" i="1" a="1"/>
  <c r="V418" i="1" s="1"/>
  <c r="V419" i="1" a="1"/>
  <c r="V419" i="1" s="1"/>
  <c r="V420" i="1" a="1"/>
  <c r="V420" i="1" s="1"/>
  <c r="V422" i="1" a="1"/>
  <c r="V422" i="1" s="1"/>
  <c r="V423" i="1" a="1"/>
  <c r="V423" i="1" s="1"/>
  <c r="V424" i="1" a="1"/>
  <c r="V424" i="1" s="1"/>
  <c r="V425" i="1" a="1"/>
  <c r="V425" i="1" s="1"/>
  <c r="V426" i="1" a="1"/>
  <c r="V426" i="1" s="1"/>
  <c r="V427" i="1" a="1"/>
  <c r="V427" i="1" s="1"/>
  <c r="V428" i="1" a="1"/>
  <c r="V428" i="1" s="1"/>
  <c r="V429" i="1" a="1"/>
  <c r="V429" i="1" s="1"/>
  <c r="V430" i="1" a="1"/>
  <c r="V430" i="1" s="1"/>
  <c r="V431" i="1" a="1"/>
  <c r="V431" i="1" s="1"/>
  <c r="V432" i="1" a="1"/>
  <c r="V432" i="1" s="1"/>
  <c r="V433" i="1" a="1"/>
  <c r="V433" i="1" s="1"/>
  <c r="V434" i="1" a="1"/>
  <c r="V434" i="1" s="1"/>
  <c r="V435" i="1" a="1"/>
  <c r="V435" i="1" s="1"/>
  <c r="V436" i="1" a="1"/>
  <c r="V436" i="1" s="1"/>
  <c r="V437" i="1" a="1"/>
  <c r="V437" i="1" s="1"/>
  <c r="V438" i="1" a="1"/>
  <c r="V438" i="1" s="1"/>
  <c r="V439" i="1" a="1"/>
  <c r="V439" i="1" s="1"/>
  <c r="V440" i="1" a="1"/>
  <c r="V440" i="1" s="1"/>
  <c r="V441" i="1" a="1"/>
  <c r="V441" i="1" s="1"/>
  <c r="V442" i="1" a="1"/>
  <c r="V442" i="1" s="1"/>
  <c r="V443" i="1" a="1"/>
  <c r="V443" i="1" s="1"/>
  <c r="V444" i="1" a="1"/>
  <c r="V444" i="1" s="1"/>
  <c r="V445" i="1" a="1"/>
  <c r="V445" i="1" s="1"/>
  <c r="V446" i="1" a="1"/>
  <c r="V446" i="1" s="1"/>
  <c r="V447" i="1" a="1"/>
  <c r="V447" i="1" s="1"/>
  <c r="V448" i="1" a="1"/>
  <c r="V448" i="1" s="1"/>
  <c r="V449" i="1" a="1"/>
  <c r="V449" i="1" s="1"/>
  <c r="V450" i="1" a="1"/>
  <c r="V450" i="1" s="1"/>
  <c r="V451" i="1" a="1"/>
  <c r="V451" i="1" s="1"/>
  <c r="V452" i="1" a="1"/>
  <c r="V452" i="1" s="1"/>
  <c r="V453" i="1" a="1"/>
  <c r="V453" i="1" s="1"/>
  <c r="V454" i="1" a="1"/>
  <c r="V454" i="1" s="1"/>
  <c r="V455" i="1" a="1"/>
  <c r="V455" i="1" s="1"/>
  <c r="V456" i="1" a="1"/>
  <c r="V456" i="1" s="1"/>
  <c r="V457" i="1" a="1"/>
  <c r="V457" i="1" s="1"/>
  <c r="V458" i="1" a="1"/>
  <c r="V458" i="1" s="1"/>
  <c r="V459" i="1" a="1"/>
  <c r="V459" i="1" s="1"/>
  <c r="V460" i="1" a="1"/>
  <c r="V460" i="1" s="1"/>
  <c r="V461" i="1" a="1"/>
  <c r="V461" i="1" s="1"/>
  <c r="V462" i="1" a="1"/>
  <c r="V462" i="1" s="1"/>
  <c r="V463" i="1" a="1"/>
  <c r="V463" i="1" s="1"/>
  <c r="V464" i="1" a="1"/>
  <c r="V464" i="1" s="1"/>
  <c r="V465" i="1" a="1"/>
  <c r="V465" i="1" s="1"/>
  <c r="V466" i="1" a="1"/>
  <c r="V466" i="1" s="1"/>
  <c r="V467" i="1" a="1"/>
  <c r="V467" i="1" s="1"/>
  <c r="V468" i="1" a="1"/>
  <c r="V468" i="1" s="1"/>
  <c r="V469" i="1" a="1"/>
  <c r="V469" i="1" s="1"/>
  <c r="V470" i="1" a="1"/>
  <c r="V470" i="1" s="1"/>
  <c r="V471" i="1" a="1"/>
  <c r="V471" i="1" s="1"/>
  <c r="V472" i="1" a="1"/>
  <c r="V472" i="1"/>
  <c r="V473" i="1" a="1"/>
  <c r="V473" i="1" s="1"/>
  <c r="V474" i="1" a="1"/>
  <c r="V474" i="1" s="1"/>
  <c r="V475" i="1" a="1"/>
  <c r="V475" i="1" s="1"/>
  <c r="V476" i="1" a="1"/>
  <c r="V476" i="1" s="1"/>
  <c r="V477" i="1" a="1"/>
  <c r="V477" i="1" s="1"/>
  <c r="V478" i="1" a="1"/>
  <c r="V478" i="1" s="1"/>
  <c r="V479" i="1" a="1"/>
  <c r="V479" i="1" s="1"/>
  <c r="V480" i="1" a="1"/>
  <c r="V480" i="1" s="1"/>
  <c r="V481" i="1" a="1"/>
  <c r="V481" i="1" s="1"/>
  <c r="V482" i="1" a="1"/>
  <c r="V482" i="1" s="1"/>
  <c r="V483" i="1" a="1"/>
  <c r="V483" i="1" s="1"/>
  <c r="V484" i="1" a="1"/>
  <c r="V484" i="1" s="1"/>
  <c r="V485" i="1" a="1"/>
  <c r="V485" i="1" s="1"/>
  <c r="V486" i="1" a="1"/>
  <c r="V486" i="1" s="1"/>
  <c r="V487" i="1" a="1"/>
  <c r="V487" i="1" s="1"/>
  <c r="V488" i="1" a="1"/>
  <c r="V488" i="1"/>
  <c r="V489" i="1" a="1"/>
  <c r="V489" i="1" s="1"/>
  <c r="V490" i="1" a="1"/>
  <c r="V490" i="1" s="1"/>
  <c r="V491" i="1" a="1"/>
  <c r="V491" i="1" s="1"/>
  <c r="V492" i="1" a="1"/>
  <c r="V492" i="1" s="1"/>
  <c r="V493" i="1" a="1"/>
  <c r="V493" i="1" s="1"/>
  <c r="V494" i="1" a="1"/>
  <c r="V494" i="1" s="1"/>
  <c r="V495" i="1" a="1"/>
  <c r="V495" i="1" s="1"/>
  <c r="V497" i="1" a="1"/>
  <c r="V497" i="1"/>
  <c r="V498" i="1" a="1"/>
  <c r="V498" i="1" s="1"/>
  <c r="V499" i="1" a="1"/>
  <c r="V499" i="1" s="1"/>
  <c r="V500" i="1" a="1"/>
  <c r="V500" i="1" s="1"/>
  <c r="V501" i="1" a="1"/>
  <c r="V501" i="1" s="1"/>
  <c r="V502" i="1" a="1"/>
  <c r="V502" i="1" s="1"/>
  <c r="V503" i="1" a="1"/>
  <c r="V503" i="1" s="1"/>
  <c r="V504" i="1" a="1"/>
  <c r="V504" i="1" s="1"/>
  <c r="V505" i="1" a="1"/>
  <c r="V505" i="1" s="1"/>
  <c r="V506" i="1" a="1"/>
  <c r="V506" i="1" s="1"/>
  <c r="V507" i="1" a="1"/>
  <c r="V507" i="1" s="1"/>
  <c r="V508" i="1" a="1"/>
  <c r="V508" i="1" s="1"/>
  <c r="V509" i="1" a="1"/>
  <c r="V509" i="1" s="1"/>
  <c r="V510" i="1" a="1"/>
  <c r="V510" i="1" s="1"/>
  <c r="V511" i="1" a="1"/>
  <c r="V511" i="1" s="1"/>
  <c r="V512" i="1" a="1"/>
  <c r="V512" i="1" s="1"/>
  <c r="V513" i="1" a="1"/>
  <c r="V513" i="1" s="1"/>
  <c r="V514" i="1" a="1"/>
  <c r="V514" i="1" s="1"/>
  <c r="V515" i="1" a="1"/>
  <c r="V515" i="1" s="1"/>
  <c r="V516" i="1" a="1"/>
  <c r="V516" i="1" s="1"/>
  <c r="V517" i="1" a="1"/>
  <c r="V517" i="1"/>
  <c r="V518" i="1" a="1"/>
  <c r="V518" i="1" s="1"/>
  <c r="V519" i="1" a="1"/>
  <c r="V519" i="1" s="1"/>
  <c r="V520" i="1" a="1"/>
  <c r="V520" i="1" s="1"/>
  <c r="V521" i="1" a="1"/>
  <c r="V521" i="1" s="1"/>
  <c r="V522" i="1" a="1"/>
  <c r="V522" i="1" s="1"/>
  <c r="V523" i="1" a="1"/>
  <c r="V523" i="1"/>
  <c r="V524" i="1" a="1"/>
  <c r="V524" i="1" s="1"/>
  <c r="V525" i="1" a="1"/>
  <c r="V525" i="1" s="1"/>
  <c r="V526" i="1" a="1"/>
  <c r="V526" i="1" s="1"/>
  <c r="V527" i="1" a="1"/>
  <c r="V527" i="1" s="1"/>
  <c r="V528" i="1" a="1"/>
  <c r="V528" i="1" s="1"/>
  <c r="V529" i="1" a="1"/>
  <c r="V529" i="1"/>
  <c r="V530" i="1" a="1"/>
  <c r="V530" i="1" s="1"/>
  <c r="V531" i="1" a="1"/>
  <c r="V531" i="1" s="1"/>
  <c r="V532" i="1" a="1"/>
  <c r="V532" i="1" s="1"/>
  <c r="V533" i="1" a="1"/>
  <c r="V533" i="1" s="1"/>
  <c r="V534" i="1" a="1"/>
  <c r="V534" i="1" s="1"/>
  <c r="V536" i="1" a="1"/>
  <c r="V536" i="1" s="1"/>
  <c r="V537" i="1" a="1"/>
  <c r="V537" i="1" s="1"/>
  <c r="V538" i="1" a="1"/>
  <c r="V538" i="1" s="1"/>
  <c r="V541" i="1" a="1"/>
  <c r="V541" i="1" s="1"/>
  <c r="V542" i="1" a="1"/>
  <c r="V542" i="1" s="1"/>
  <c r="V543" i="1" a="1"/>
  <c r="V543" i="1" s="1"/>
  <c r="V544" i="1" a="1"/>
  <c r="V544" i="1" s="1"/>
  <c r="V545" i="1" a="1"/>
  <c r="V545" i="1" s="1"/>
  <c r="V546" i="1" a="1"/>
  <c r="V546" i="1" s="1"/>
  <c r="V547" i="1" a="1"/>
  <c r="V547" i="1"/>
  <c r="V549" i="1" a="1"/>
  <c r="V549" i="1" s="1"/>
  <c r="V550" i="1" a="1"/>
  <c r="V550" i="1" s="1"/>
  <c r="V551" i="1" a="1"/>
  <c r="V551" i="1"/>
  <c r="V552" i="1" a="1"/>
  <c r="V552" i="1" s="1"/>
  <c r="V553" i="1" a="1"/>
  <c r="V553" i="1" s="1"/>
  <c r="V554" i="1" a="1"/>
  <c r="V554" i="1" s="1"/>
  <c r="V555" i="1" a="1"/>
  <c r="V555" i="1" s="1"/>
  <c r="V556" i="1" a="1"/>
  <c r="V556" i="1" s="1"/>
  <c r="V557" i="1" a="1"/>
  <c r="V557" i="1" s="1"/>
  <c r="V558" i="1" a="1"/>
  <c r="V558" i="1" s="1"/>
  <c r="V559" i="1" a="1"/>
  <c r="V559" i="1" s="1"/>
  <c r="V560" i="1" a="1"/>
  <c r="V560" i="1" s="1"/>
  <c r="V561" i="1" a="1"/>
  <c r="V561" i="1" s="1"/>
  <c r="V562" i="1" a="1"/>
  <c r="V562" i="1" s="1"/>
  <c r="V563" i="1" a="1"/>
  <c r="V563" i="1" s="1"/>
  <c r="V564" i="1" a="1"/>
  <c r="V564" i="1" s="1"/>
  <c r="V565" i="1" a="1"/>
  <c r="V565" i="1" s="1"/>
  <c r="V566" i="1" a="1"/>
  <c r="V566" i="1" s="1"/>
  <c r="V567" i="1" a="1"/>
  <c r="V567" i="1" s="1"/>
  <c r="V568" i="1" a="1"/>
  <c r="V568" i="1" s="1"/>
  <c r="V569" i="1" a="1"/>
  <c r="V569" i="1" s="1"/>
  <c r="V570" i="1" a="1"/>
  <c r="V570" i="1" s="1"/>
  <c r="V571" i="1" a="1"/>
  <c r="V571" i="1" s="1"/>
  <c r="V572" i="1" a="1"/>
  <c r="V572" i="1" s="1"/>
  <c r="V573" i="1" a="1"/>
  <c r="V573" i="1" s="1"/>
  <c r="V574" i="1" a="1"/>
  <c r="V574" i="1" s="1"/>
  <c r="V575" i="1" a="1"/>
  <c r="V575" i="1" s="1"/>
  <c r="V576" i="1" a="1"/>
  <c r="V576" i="1" s="1"/>
  <c r="V577" i="1" a="1"/>
  <c r="V577" i="1" s="1"/>
  <c r="V578" i="1" a="1"/>
  <c r="V578" i="1" s="1"/>
  <c r="V579" i="1" a="1"/>
  <c r="V579" i="1" s="1"/>
  <c r="V580" i="1" a="1"/>
  <c r="V580" i="1" s="1"/>
  <c r="V581" i="1" a="1"/>
  <c r="V581" i="1" s="1"/>
  <c r="V582" i="1" a="1"/>
  <c r="V582" i="1" s="1"/>
  <c r="V583" i="1" a="1"/>
  <c r="V583" i="1" s="1"/>
  <c r="V584" i="1" a="1"/>
  <c r="V584" i="1" s="1"/>
  <c r="V585" i="1" a="1"/>
  <c r="V585" i="1" s="1"/>
  <c r="V586" i="1" a="1"/>
  <c r="V586" i="1" s="1"/>
  <c r="V587" i="1" a="1"/>
  <c r="V587" i="1" s="1"/>
  <c r="V588" i="1" a="1"/>
  <c r="V588" i="1" s="1"/>
  <c r="V589" i="1" a="1"/>
  <c r="V589" i="1" s="1"/>
  <c r="V590" i="1" a="1"/>
  <c r="V590" i="1" s="1"/>
  <c r="V591" i="1" a="1"/>
  <c r="V591" i="1" s="1"/>
  <c r="V592" i="1" a="1"/>
  <c r="V592" i="1" s="1"/>
  <c r="V593" i="1" a="1"/>
  <c r="V593" i="1" s="1"/>
  <c r="V594" i="1" a="1"/>
  <c r="V594" i="1" s="1"/>
  <c r="V595" i="1" a="1"/>
  <c r="V595" i="1" s="1"/>
  <c r="V596" i="1" a="1"/>
  <c r="V596" i="1" s="1"/>
  <c r="V597" i="1" a="1"/>
  <c r="V597" i="1" s="1"/>
  <c r="V598" i="1" a="1"/>
  <c r="V598" i="1" s="1"/>
  <c r="V599" i="1" a="1"/>
  <c r="V599" i="1" s="1"/>
  <c r="V600" i="1" a="1"/>
  <c r="V600" i="1" s="1"/>
  <c r="V601" i="1" a="1"/>
  <c r="V601" i="1" s="1"/>
  <c r="V602" i="1" a="1"/>
  <c r="V602" i="1" s="1"/>
  <c r="V603" i="1" a="1"/>
  <c r="V603" i="1"/>
  <c r="V604" i="1" a="1"/>
  <c r="V604" i="1" s="1"/>
  <c r="V605" i="1" a="1"/>
  <c r="V605" i="1" s="1"/>
  <c r="V606" i="1" a="1"/>
  <c r="V606" i="1" s="1"/>
  <c r="V607" i="1" a="1"/>
  <c r="V607" i="1" s="1"/>
  <c r="V608" i="1" a="1"/>
  <c r="V608" i="1" s="1"/>
  <c r="V609" i="1" a="1"/>
  <c r="V609" i="1" s="1"/>
  <c r="V610" i="1" a="1"/>
  <c r="V610" i="1" s="1"/>
  <c r="V611" i="1" a="1"/>
  <c r="V611" i="1" s="1"/>
  <c r="V612" i="1" a="1"/>
  <c r="V612" i="1" s="1"/>
  <c r="V613" i="1" a="1"/>
  <c r="V613" i="1" s="1"/>
  <c r="V614" i="1" a="1"/>
  <c r="V614" i="1" s="1"/>
  <c r="V615" i="1" a="1"/>
  <c r="V615" i="1" s="1"/>
  <c r="V616" i="1" a="1"/>
  <c r="V616" i="1" s="1"/>
  <c r="V617" i="1" a="1"/>
  <c r="V617" i="1"/>
  <c r="V618" i="1" a="1"/>
  <c r="V618" i="1" s="1"/>
  <c r="V619" i="1" a="1"/>
  <c r="V619" i="1" s="1"/>
  <c r="V620" i="1" a="1"/>
  <c r="V620" i="1" s="1"/>
  <c r="V621" i="1" a="1"/>
  <c r="V621" i="1" s="1"/>
  <c r="V622" i="1" a="1"/>
  <c r="V622" i="1" s="1"/>
  <c r="V623" i="1" a="1"/>
  <c r="V623" i="1" s="1"/>
  <c r="V624" i="1" a="1"/>
  <c r="V624" i="1" s="1"/>
  <c r="V625" i="1" a="1"/>
  <c r="V625" i="1" s="1"/>
  <c r="V626" i="1" a="1"/>
  <c r="V626" i="1" s="1"/>
  <c r="V627" i="1" a="1"/>
  <c r="V627" i="1" s="1"/>
  <c r="V628" i="1" a="1"/>
  <c r="V628" i="1" s="1"/>
  <c r="V629" i="1" a="1"/>
  <c r="V629" i="1" s="1"/>
  <c r="V630" i="1" a="1"/>
  <c r="V630" i="1" s="1"/>
  <c r="V631" i="1" a="1"/>
  <c r="V631" i="1" s="1"/>
  <c r="V632" i="1" a="1"/>
  <c r="V632" i="1" s="1"/>
  <c r="V633" i="1" a="1"/>
  <c r="V633" i="1" s="1"/>
  <c r="V634" i="1" a="1"/>
  <c r="V634" i="1" s="1"/>
  <c r="V635" i="1" a="1"/>
  <c r="V635" i="1" s="1"/>
  <c r="V636" i="1" a="1"/>
  <c r="V636" i="1" s="1"/>
  <c r="V637" i="1" a="1"/>
  <c r="V637" i="1" s="1"/>
  <c r="V638" i="1" a="1"/>
  <c r="V638" i="1" s="1"/>
  <c r="V639" i="1" a="1"/>
  <c r="V639" i="1" s="1"/>
  <c r="V640" i="1" a="1"/>
  <c r="V640" i="1" s="1"/>
  <c r="V641" i="1" a="1"/>
  <c r="V641" i="1" s="1"/>
  <c r="V642" i="1" a="1"/>
  <c r="V642" i="1" s="1"/>
  <c r="V643" i="1" a="1"/>
  <c r="V643" i="1" s="1"/>
  <c r="V644" i="1" a="1"/>
  <c r="V644" i="1" s="1"/>
  <c r="V645" i="1" a="1"/>
  <c r="V645" i="1" s="1"/>
  <c r="V646" i="1" a="1"/>
  <c r="V646" i="1" s="1"/>
  <c r="V647" i="1" a="1"/>
  <c r="V647" i="1"/>
  <c r="V648" i="1" a="1"/>
  <c r="V648" i="1" s="1"/>
  <c r="V649" i="1" a="1"/>
  <c r="V649" i="1" s="1"/>
  <c r="V650" i="1" a="1"/>
  <c r="V650" i="1" s="1"/>
  <c r="V651" i="1" a="1"/>
  <c r="V651" i="1" s="1"/>
  <c r="V652" i="1" a="1"/>
  <c r="V652" i="1" s="1"/>
  <c r="V653" i="1" a="1"/>
  <c r="V653" i="1" s="1"/>
  <c r="V654" i="1" a="1"/>
  <c r="V654" i="1" s="1"/>
  <c r="V655" i="1" a="1"/>
  <c r="V655" i="1" s="1"/>
  <c r="V656" i="1" a="1"/>
  <c r="V656" i="1" s="1"/>
  <c r="V657" i="1" a="1"/>
  <c r="V657" i="1" s="1"/>
  <c r="V658" i="1" a="1"/>
  <c r="V658" i="1" s="1"/>
  <c r="V660" i="1" a="1"/>
  <c r="V660" i="1" s="1"/>
  <c r="V661" i="1" a="1"/>
  <c r="V661" i="1" s="1"/>
  <c r="V662" i="1" a="1"/>
  <c r="V662" i="1" s="1"/>
  <c r="V663" i="1" a="1"/>
  <c r="V663" i="1" s="1"/>
  <c r="V664" i="1" a="1"/>
  <c r="V664" i="1" s="1"/>
  <c r="V665" i="1" a="1"/>
  <c r="V665" i="1" s="1"/>
  <c r="V666" i="1" a="1"/>
  <c r="V666" i="1" s="1"/>
  <c r="V667" i="1" a="1"/>
  <c r="V667" i="1" s="1"/>
  <c r="V668" i="1" a="1"/>
  <c r="V668" i="1" s="1"/>
  <c r="V669" i="1" a="1"/>
  <c r="V669" i="1" s="1"/>
  <c r="V670" i="1" a="1"/>
  <c r="V670" i="1" s="1"/>
  <c r="V671" i="1" a="1"/>
  <c r="V671" i="1" s="1"/>
  <c r="V672" i="1" a="1"/>
  <c r="V672" i="1"/>
  <c r="V673" i="1" a="1"/>
  <c r="V673" i="1" s="1"/>
  <c r="V674" i="1" a="1"/>
  <c r="V674" i="1" s="1"/>
  <c r="V675" i="1" a="1"/>
  <c r="V675" i="1" s="1"/>
  <c r="V676" i="1" a="1"/>
  <c r="V676" i="1" s="1"/>
  <c r="V677" i="1" a="1"/>
  <c r="V677" i="1" s="1"/>
  <c r="V678" i="1" a="1"/>
  <c r="V678" i="1" s="1"/>
  <c r="V679" i="1" a="1"/>
  <c r="V679" i="1" s="1"/>
  <c r="V680" i="1" a="1"/>
  <c r="V680" i="1" s="1"/>
  <c r="V681" i="1" a="1"/>
  <c r="V681" i="1" s="1"/>
  <c r="V682" i="1" a="1"/>
  <c r="V682" i="1" s="1"/>
  <c r="V683" i="1" a="1"/>
  <c r="V683" i="1" s="1"/>
  <c r="V684" i="1" a="1"/>
  <c r="V684" i="1" s="1"/>
  <c r="V685" i="1" a="1"/>
  <c r="V685" i="1" s="1"/>
  <c r="V686" i="1" a="1"/>
  <c r="V686" i="1" s="1"/>
  <c r="V687" i="1" a="1"/>
  <c r="V687" i="1" s="1"/>
  <c r="V688" i="1" a="1"/>
  <c r="V688" i="1" s="1"/>
  <c r="V689" i="1" a="1"/>
  <c r="V689" i="1" s="1"/>
  <c r="V690" i="1" a="1"/>
  <c r="V690" i="1" s="1"/>
  <c r="V691" i="1" a="1"/>
  <c r="V691" i="1" s="1"/>
  <c r="V692" i="1" a="1"/>
  <c r="V692" i="1" s="1"/>
  <c r="V693" i="1" a="1"/>
  <c r="V693" i="1" s="1"/>
  <c r="V694" i="1" a="1"/>
  <c r="V694" i="1" s="1"/>
  <c r="V695" i="1" a="1"/>
  <c r="V695" i="1" s="1"/>
  <c r="V696" i="1" a="1"/>
  <c r="V696" i="1" s="1"/>
  <c r="V697" i="1" a="1"/>
  <c r="V697" i="1" s="1"/>
  <c r="V698" i="1" a="1"/>
  <c r="V698" i="1" s="1"/>
  <c r="V699" i="1" a="1"/>
  <c r="V699" i="1" s="1"/>
  <c r="V700" i="1" a="1"/>
  <c r="V700" i="1" s="1"/>
  <c r="V701" i="1" a="1"/>
  <c r="V701" i="1" s="1"/>
  <c r="V702" i="1" a="1"/>
  <c r="V702" i="1" s="1"/>
  <c r="V703" i="1" a="1"/>
  <c r="V703" i="1" s="1"/>
  <c r="V704" i="1" a="1"/>
  <c r="V704" i="1" s="1"/>
  <c r="V705" i="1" a="1"/>
  <c r="V705" i="1" s="1"/>
  <c r="V706" i="1" a="1"/>
  <c r="V706" i="1" s="1"/>
  <c r="V707" i="1" a="1"/>
  <c r="V707" i="1" s="1"/>
  <c r="V708" i="1" a="1"/>
  <c r="V708" i="1" s="1"/>
  <c r="V709" i="1" a="1"/>
  <c r="V709" i="1" s="1"/>
  <c r="V710" i="1" a="1"/>
  <c r="V710" i="1" s="1"/>
  <c r="V711" i="1" a="1"/>
  <c r="V711" i="1" s="1"/>
  <c r="V712" i="1" a="1"/>
  <c r="V712" i="1" s="1"/>
  <c r="V713" i="1" a="1"/>
  <c r="V713" i="1" s="1"/>
  <c r="V714" i="1" a="1"/>
  <c r="V714" i="1" s="1"/>
  <c r="V715" i="1" a="1"/>
  <c r="V715" i="1" s="1"/>
  <c r="V716" i="1" a="1"/>
  <c r="V716" i="1" s="1"/>
  <c r="V717" i="1" a="1"/>
  <c r="V717" i="1" s="1"/>
  <c r="V718" i="1" a="1"/>
  <c r="V718" i="1" s="1"/>
  <c r="V719" i="1" a="1"/>
  <c r="V719" i="1" s="1"/>
  <c r="V720" i="1" a="1"/>
  <c r="V720" i="1" s="1"/>
  <c r="V721" i="1" a="1"/>
  <c r="V721" i="1" s="1"/>
  <c r="V722" i="1" a="1"/>
  <c r="V722" i="1" s="1"/>
  <c r="V723" i="1" a="1"/>
  <c r="V723" i="1" s="1"/>
  <c r="V724" i="1" a="1"/>
  <c r="V724" i="1" s="1"/>
  <c r="V725" i="1" a="1"/>
  <c r="V725" i="1" s="1"/>
  <c r="V726" i="1" a="1"/>
  <c r="V726" i="1" s="1"/>
  <c r="V727" i="1" a="1"/>
  <c r="V727" i="1" s="1"/>
  <c r="V728" i="1" a="1"/>
  <c r="V728" i="1" s="1"/>
  <c r="V729" i="1" a="1"/>
  <c r="V729" i="1" s="1"/>
  <c r="V730" i="1" a="1"/>
  <c r="V730" i="1" s="1"/>
  <c r="V731" i="1" a="1"/>
  <c r="V731" i="1" s="1"/>
  <c r="V732" i="1" a="1"/>
  <c r="V732" i="1" s="1"/>
  <c r="V733" i="1" a="1"/>
  <c r="V733" i="1" s="1"/>
  <c r="V734" i="1" a="1"/>
  <c r="V734" i="1" s="1"/>
  <c r="V735" i="1" a="1"/>
  <c r="V735" i="1" s="1"/>
  <c r="V736" i="1" a="1"/>
  <c r="V736" i="1" s="1"/>
  <c r="V737" i="1" a="1"/>
  <c r="V737" i="1" s="1"/>
  <c r="V738" i="1" a="1"/>
  <c r="V738" i="1" s="1"/>
  <c r="V739" i="1" a="1"/>
  <c r="V739" i="1" s="1"/>
  <c r="V740" i="1" a="1"/>
  <c r="V740" i="1" s="1"/>
  <c r="V741" i="1" a="1"/>
  <c r="V741" i="1" s="1"/>
  <c r="V742" i="1" a="1"/>
  <c r="V742" i="1" s="1"/>
  <c r="V743" i="1" a="1"/>
  <c r="V743" i="1" s="1"/>
  <c r="V744" i="1" a="1"/>
  <c r="V744" i="1" s="1"/>
  <c r="V745" i="1" a="1"/>
  <c r="V745" i="1" s="1"/>
  <c r="V746" i="1" a="1"/>
  <c r="V746" i="1" s="1"/>
  <c r="V747" i="1" a="1"/>
  <c r="V747" i="1" s="1"/>
  <c r="V748" i="1" a="1"/>
  <c r="V748" i="1" s="1"/>
  <c r="V749" i="1" a="1"/>
  <c r="V749" i="1" s="1"/>
  <c r="V750" i="1" a="1"/>
  <c r="V750" i="1" s="1"/>
  <c r="V751" i="1" a="1"/>
  <c r="V751" i="1" s="1"/>
  <c r="V752" i="1" a="1"/>
  <c r="V752" i="1" s="1"/>
  <c r="V753" i="1" a="1"/>
  <c r="V753" i="1" s="1"/>
  <c r="V754" i="1" a="1"/>
  <c r="V754" i="1" s="1"/>
  <c r="V755" i="1" a="1"/>
  <c r="V755" i="1" s="1"/>
  <c r="V756" i="1" a="1"/>
  <c r="V756" i="1" s="1"/>
  <c r="V757" i="1" a="1"/>
  <c r="V757" i="1" s="1"/>
  <c r="V758" i="1" a="1"/>
  <c r="V758" i="1" s="1"/>
  <c r="V759" i="1" a="1"/>
  <c r="V759" i="1" s="1"/>
  <c r="V760" i="1" a="1"/>
  <c r="V760" i="1"/>
  <c r="V761" i="1" a="1"/>
  <c r="V761" i="1" s="1"/>
  <c r="V762" i="1" a="1"/>
  <c r="V762" i="1" s="1"/>
  <c r="V763" i="1" a="1"/>
  <c r="V763" i="1" s="1"/>
  <c r="V764" i="1" a="1"/>
  <c r="V764" i="1" s="1"/>
  <c r="V765" i="1" a="1"/>
  <c r="V765" i="1" s="1"/>
  <c r="V766" i="1" a="1"/>
  <c r="V766" i="1" s="1"/>
  <c r="V767" i="1" a="1"/>
  <c r="V767" i="1" s="1"/>
  <c r="V768" i="1" a="1"/>
  <c r="V768" i="1" s="1"/>
  <c r="V769" i="1" a="1"/>
  <c r="V769" i="1" s="1"/>
  <c r="V771" i="1" a="1"/>
  <c r="V771" i="1" s="1"/>
  <c r="V772" i="1" a="1"/>
  <c r="V772" i="1" s="1"/>
  <c r="V773" i="1" a="1"/>
  <c r="V773" i="1" s="1"/>
  <c r="V774" i="1" a="1"/>
  <c r="V774" i="1" s="1"/>
  <c r="V775" i="1" a="1"/>
  <c r="V775" i="1" s="1"/>
  <c r="V776" i="1" a="1"/>
  <c r="V776" i="1" s="1"/>
  <c r="V777" i="1" a="1"/>
  <c r="V777" i="1" s="1"/>
  <c r="V778" i="1" a="1"/>
  <c r="V778" i="1" s="1"/>
  <c r="V779" i="1" a="1"/>
  <c r="V779" i="1" s="1"/>
  <c r="V780" i="1" a="1"/>
  <c r="V780" i="1" s="1"/>
  <c r="V781" i="1" a="1"/>
  <c r="V781" i="1" s="1"/>
  <c r="V782" i="1" a="1"/>
  <c r="V782" i="1" s="1"/>
  <c r="V783" i="1" a="1"/>
  <c r="V783" i="1" s="1"/>
  <c r="V784" i="1" a="1"/>
  <c r="V784" i="1" s="1"/>
  <c r="V785" i="1" a="1"/>
  <c r="V785" i="1" s="1"/>
  <c r="V786" i="1" a="1"/>
  <c r="V786" i="1" s="1"/>
  <c r="V787" i="1" a="1"/>
  <c r="V787" i="1" s="1"/>
  <c r="V788" i="1" a="1"/>
  <c r="V788" i="1" s="1"/>
  <c r="V789" i="1" a="1"/>
  <c r="V789" i="1" s="1"/>
  <c r="V790" i="1" a="1"/>
  <c r="V790" i="1" s="1"/>
  <c r="V791" i="1" a="1"/>
  <c r="V791" i="1" s="1"/>
  <c r="V792" i="1" a="1"/>
  <c r="V792" i="1" s="1"/>
  <c r="V793" i="1" a="1"/>
  <c r="V793" i="1" s="1"/>
  <c r="V794" i="1" a="1"/>
  <c r="V794" i="1" s="1"/>
  <c r="V795" i="1" a="1"/>
  <c r="V795" i="1" s="1"/>
  <c r="V796" i="1" a="1"/>
  <c r="V796" i="1" s="1"/>
  <c r="V797" i="1" a="1"/>
  <c r="V797" i="1" s="1"/>
  <c r="V798" i="1" a="1"/>
  <c r="V798" i="1" s="1"/>
  <c r="V799" i="1" a="1"/>
  <c r="V799" i="1" s="1"/>
  <c r="V800" i="1" a="1"/>
  <c r="V800" i="1"/>
  <c r="V801" i="1" a="1"/>
  <c r="V801" i="1" s="1"/>
  <c r="V802" i="1" a="1"/>
  <c r="V802" i="1" s="1"/>
  <c r="V803" i="1" a="1"/>
  <c r="V803" i="1" s="1"/>
  <c r="V804" i="1" a="1"/>
  <c r="V804" i="1" s="1"/>
  <c r="V805" i="1" a="1"/>
  <c r="V805" i="1" s="1"/>
  <c r="V806" i="1" a="1"/>
  <c r="V806" i="1" s="1"/>
  <c r="V807" i="1" a="1"/>
  <c r="V807" i="1" s="1"/>
  <c r="V808" i="1" a="1"/>
  <c r="V808" i="1" s="1"/>
  <c r="V809" i="1" a="1"/>
  <c r="V809" i="1" s="1"/>
  <c r="V810" i="1" a="1"/>
  <c r="V810" i="1" s="1"/>
  <c r="V811" i="1" a="1"/>
  <c r="V811" i="1" s="1"/>
  <c r="V812" i="1" a="1"/>
  <c r="V812" i="1" s="1"/>
  <c r="V813" i="1" a="1"/>
  <c r="V813" i="1" s="1"/>
  <c r="V814" i="1" a="1"/>
  <c r="V814" i="1" s="1"/>
  <c r="V815" i="1" a="1"/>
  <c r="V815" i="1" s="1"/>
  <c r="V816" i="1" a="1"/>
  <c r="V816" i="1" s="1"/>
  <c r="V817" i="1" a="1"/>
  <c r="V817" i="1" s="1"/>
  <c r="V818" i="1" a="1"/>
  <c r="V818" i="1" s="1"/>
  <c r="V819" i="1" a="1"/>
  <c r="V819" i="1" s="1"/>
  <c r="V820" i="1" a="1"/>
  <c r="V820" i="1" s="1"/>
  <c r="V821" i="1" a="1"/>
  <c r="V821" i="1" s="1"/>
  <c r="V822" i="1" a="1"/>
  <c r="V822" i="1" s="1"/>
  <c r="V823" i="1" a="1"/>
  <c r="V823" i="1" s="1"/>
  <c r="V824" i="1" a="1"/>
  <c r="V824" i="1" s="1"/>
  <c r="V825" i="1" a="1"/>
  <c r="V825" i="1" s="1"/>
  <c r="V826" i="1" a="1"/>
  <c r="V826" i="1" s="1"/>
  <c r="V827" i="1" a="1"/>
  <c r="V827" i="1" s="1"/>
  <c r="V828" i="1" a="1"/>
  <c r="V828" i="1" s="1"/>
  <c r="V829" i="1" a="1"/>
  <c r="V829" i="1" s="1"/>
  <c r="V830" i="1" a="1"/>
  <c r="V830" i="1" s="1"/>
  <c r="V831" i="1" a="1"/>
  <c r="V831" i="1" s="1"/>
  <c r="V832" i="1" a="1"/>
  <c r="V832" i="1"/>
  <c r="V833" i="1" a="1"/>
  <c r="V833" i="1" s="1"/>
  <c r="V834" i="1" a="1"/>
  <c r="V834" i="1" s="1"/>
  <c r="V835" i="1" a="1"/>
  <c r="V835" i="1" s="1"/>
  <c r="V836" i="1" a="1"/>
  <c r="V836" i="1" s="1"/>
  <c r="V837" i="1" a="1"/>
  <c r="V837" i="1" s="1"/>
  <c r="V838" i="1" a="1"/>
  <c r="V838" i="1" s="1"/>
  <c r="V839" i="1" a="1"/>
  <c r="V839" i="1" s="1"/>
  <c r="V840" i="1" a="1"/>
  <c r="V840" i="1" s="1"/>
  <c r="V841" i="1" a="1"/>
  <c r="V841" i="1" s="1"/>
  <c r="V844" i="1" a="1"/>
  <c r="V844" i="1" s="1"/>
  <c r="V845" i="1" a="1"/>
  <c r="V845" i="1" s="1"/>
  <c r="V846" i="1" a="1"/>
  <c r="V846" i="1" s="1"/>
  <c r="V847" i="1" a="1"/>
  <c r="V847" i="1" s="1"/>
  <c r="V848" i="1" a="1"/>
  <c r="V848" i="1"/>
  <c r="V849" i="1" a="1"/>
  <c r="V849" i="1" s="1"/>
  <c r="V850" i="1" a="1"/>
  <c r="V850" i="1" s="1"/>
  <c r="V851" i="1" a="1"/>
  <c r="V851" i="1" s="1"/>
  <c r="V852" i="1" a="1"/>
  <c r="V852" i="1" s="1"/>
  <c r="V853" i="1" a="1"/>
  <c r="V853" i="1" s="1"/>
  <c r="V854" i="1" a="1"/>
  <c r="V854" i="1" s="1"/>
  <c r="V855" i="1" a="1"/>
  <c r="V855" i="1" s="1"/>
  <c r="V856" i="1" a="1"/>
  <c r="V856" i="1" s="1"/>
  <c r="V857" i="1" a="1"/>
  <c r="V857" i="1" s="1"/>
  <c r="V858" i="1" a="1"/>
  <c r="V858" i="1" s="1"/>
  <c r="V859" i="1" a="1"/>
  <c r="V859" i="1" s="1"/>
  <c r="V860" i="1" a="1"/>
  <c r="V860" i="1" s="1"/>
  <c r="V861" i="1" a="1"/>
  <c r="V861" i="1" s="1"/>
  <c r="V862" i="1" a="1"/>
  <c r="V862" i="1" s="1"/>
  <c r="V863" i="1" a="1"/>
  <c r="V863" i="1" s="1"/>
  <c r="V864" i="1" a="1"/>
  <c r="V864" i="1" s="1"/>
  <c r="V865" i="1" a="1"/>
  <c r="V865" i="1" s="1"/>
  <c r="V866" i="1" a="1"/>
  <c r="V866" i="1" s="1"/>
  <c r="V867" i="1" a="1"/>
  <c r="V867" i="1" s="1"/>
  <c r="V868" i="1" a="1"/>
  <c r="V868" i="1" s="1"/>
  <c r="V869" i="1" a="1"/>
  <c r="V869" i="1" s="1"/>
  <c r="V870" i="1" a="1"/>
  <c r="V870" i="1" s="1"/>
  <c r="V871" i="1" a="1"/>
  <c r="V871" i="1" s="1"/>
  <c r="V872" i="1" a="1"/>
  <c r="V872" i="1" s="1"/>
  <c r="V873" i="1" a="1"/>
  <c r="V873" i="1" s="1"/>
  <c r="V874" i="1" a="1"/>
  <c r="V874" i="1" s="1"/>
  <c r="V875" i="1" a="1"/>
  <c r="V875" i="1" s="1"/>
  <c r="V876" i="1" a="1"/>
  <c r="V876" i="1" s="1"/>
  <c r="V877" i="1" a="1"/>
  <c r="V877" i="1" s="1"/>
  <c r="V878" i="1" a="1"/>
  <c r="V878" i="1" s="1"/>
  <c r="V879" i="1" a="1"/>
  <c r="V879" i="1" s="1"/>
  <c r="V880" i="1" a="1"/>
  <c r="V880" i="1"/>
  <c r="V881" i="1" a="1"/>
  <c r="V881" i="1" s="1"/>
  <c r="V882" i="1" a="1"/>
  <c r="V882" i="1" s="1"/>
  <c r="V883" i="1" a="1"/>
  <c r="V883" i="1" s="1"/>
  <c r="V884" i="1" a="1"/>
  <c r="V884" i="1" s="1"/>
  <c r="V885" i="1" a="1"/>
  <c r="V885" i="1" s="1"/>
  <c r="V886" i="1" a="1"/>
  <c r="V886" i="1" s="1"/>
  <c r="V887" i="1" a="1"/>
  <c r="V887" i="1" s="1"/>
  <c r="V888" i="1" a="1"/>
  <c r="V888" i="1" s="1"/>
  <c r="V889" i="1" a="1"/>
  <c r="V889" i="1" s="1"/>
  <c r="V890" i="1" a="1"/>
  <c r="V890" i="1" s="1"/>
  <c r="V891" i="1" a="1"/>
  <c r="V891" i="1" s="1"/>
  <c r="V892" i="1" a="1"/>
  <c r="V892" i="1" s="1"/>
  <c r="V893" i="1" a="1"/>
  <c r="V893" i="1" s="1"/>
  <c r="V894" i="1" a="1"/>
  <c r="V894" i="1" s="1"/>
  <c r="V895" i="1" a="1"/>
  <c r="V895" i="1" s="1"/>
  <c r="V896" i="1" a="1"/>
  <c r="V896" i="1" s="1"/>
  <c r="V897" i="1" a="1"/>
  <c r="V897" i="1" s="1"/>
  <c r="V898" i="1" a="1"/>
  <c r="V898" i="1" s="1"/>
  <c r="V899" i="1" a="1"/>
  <c r="V899" i="1" s="1"/>
  <c r="V900" i="1" a="1"/>
  <c r="V900" i="1" s="1"/>
  <c r="V901" i="1" a="1"/>
  <c r="V901" i="1" s="1"/>
  <c r="V902" i="1" a="1"/>
  <c r="V902" i="1" s="1"/>
  <c r="V903" i="1" a="1"/>
  <c r="V903" i="1" s="1"/>
  <c r="V904" i="1" a="1"/>
  <c r="V904" i="1" s="1"/>
  <c r="V905" i="1" a="1"/>
  <c r="V905" i="1" s="1"/>
  <c r="V906" i="1" a="1"/>
  <c r="V906" i="1" s="1"/>
  <c r="V907" i="1" a="1"/>
  <c r="V907" i="1" s="1"/>
  <c r="V908" i="1" a="1"/>
  <c r="V908" i="1" s="1"/>
  <c r="V909" i="1" a="1"/>
  <c r="V909" i="1" s="1"/>
  <c r="V910" i="1" a="1"/>
  <c r="V910" i="1" s="1"/>
  <c r="V911" i="1" a="1"/>
  <c r="V911" i="1" s="1"/>
  <c r="V912" i="1" a="1"/>
  <c r="V912" i="1"/>
  <c r="V913" i="1" a="1"/>
  <c r="V913" i="1" s="1"/>
  <c r="V914" i="1" a="1"/>
  <c r="V914" i="1" s="1"/>
  <c r="V915" i="1" a="1"/>
  <c r="V915" i="1" s="1"/>
  <c r="V916" i="1" a="1"/>
  <c r="V916" i="1" s="1"/>
  <c r="V917" i="1" a="1"/>
  <c r="V917" i="1" s="1"/>
  <c r="V918" i="1" a="1"/>
  <c r="V918" i="1" s="1"/>
  <c r="V919" i="1" a="1"/>
  <c r="V919" i="1" s="1"/>
  <c r="V920" i="1" a="1"/>
  <c r="V920" i="1" s="1"/>
  <c r="V921" i="1" a="1"/>
  <c r="V921" i="1" s="1"/>
  <c r="V922" i="1" a="1"/>
  <c r="V922" i="1" s="1"/>
  <c r="V923" i="1" a="1"/>
  <c r="V923" i="1" s="1"/>
  <c r="V924" i="1" a="1"/>
  <c r="V924" i="1" s="1"/>
  <c r="V925" i="1" a="1"/>
  <c r="V925" i="1" s="1"/>
  <c r="V926" i="1" a="1"/>
  <c r="V926" i="1" s="1"/>
  <c r="V927" i="1" a="1"/>
  <c r="V927" i="1" s="1"/>
  <c r="V928" i="1" a="1"/>
  <c r="V928" i="1" s="1"/>
  <c r="V929" i="1" a="1"/>
  <c r="V929" i="1" s="1"/>
  <c r="V930" i="1" a="1"/>
  <c r="V930" i="1" s="1"/>
  <c r="V931" i="1" a="1"/>
  <c r="V931" i="1" s="1"/>
  <c r="V932" i="1" a="1"/>
  <c r="V932" i="1" s="1"/>
  <c r="V933" i="1" a="1"/>
  <c r="V933" i="1" s="1"/>
  <c r="V934" i="1" a="1"/>
  <c r="V934" i="1" s="1"/>
  <c r="V935" i="1" a="1"/>
  <c r="V935" i="1" s="1"/>
  <c r="V936" i="1" a="1"/>
  <c r="V936" i="1" s="1"/>
  <c r="V937" i="1" a="1"/>
  <c r="V937" i="1" s="1"/>
  <c r="V938" i="1" a="1"/>
  <c r="V938" i="1" s="1"/>
  <c r="V939" i="1" a="1"/>
  <c r="V939" i="1" s="1"/>
  <c r="V940" i="1" a="1"/>
  <c r="V940" i="1" s="1"/>
  <c r="V941" i="1" a="1"/>
  <c r="V941" i="1" s="1"/>
  <c r="V942" i="1" a="1"/>
  <c r="V942" i="1" s="1"/>
  <c r="V943" i="1" a="1"/>
  <c r="V943" i="1" s="1"/>
  <c r="V944" i="1" a="1"/>
  <c r="V944" i="1" s="1"/>
  <c r="V945" i="1" a="1"/>
  <c r="V945" i="1" s="1"/>
  <c r="V946" i="1" a="1"/>
  <c r="V946" i="1" s="1"/>
  <c r="V947" i="1" a="1"/>
  <c r="V947" i="1" s="1"/>
  <c r="V948" i="1" a="1"/>
  <c r="V948" i="1" s="1"/>
  <c r="V949" i="1" a="1"/>
  <c r="V949" i="1" s="1"/>
  <c r="V950" i="1" a="1"/>
  <c r="V950" i="1" s="1"/>
  <c r="V951" i="1" a="1"/>
  <c r="V951" i="1" s="1"/>
  <c r="V952" i="1" a="1"/>
  <c r="V952" i="1" s="1"/>
  <c r="V953" i="1" a="1"/>
  <c r="V953" i="1" s="1"/>
  <c r="V954" i="1" a="1"/>
  <c r="V954" i="1" s="1"/>
  <c r="V955" i="1" a="1"/>
  <c r="V955" i="1" s="1"/>
  <c r="V956" i="1" a="1"/>
  <c r="V956" i="1" s="1"/>
  <c r="V957" i="1" a="1"/>
  <c r="V957" i="1" s="1"/>
  <c r="V958" i="1" a="1"/>
  <c r="V958" i="1" s="1"/>
  <c r="V959" i="1" a="1"/>
  <c r="V959" i="1" s="1"/>
  <c r="V960" i="1" a="1"/>
  <c r="V960" i="1" s="1"/>
  <c r="V961" i="1" a="1"/>
  <c r="V961" i="1" s="1"/>
  <c r="V962" i="1" a="1"/>
  <c r="V962" i="1" s="1"/>
  <c r="V963" i="1" a="1"/>
  <c r="V963" i="1" s="1"/>
  <c r="V964" i="1" a="1"/>
  <c r="V964" i="1" s="1"/>
  <c r="V965" i="1" a="1"/>
  <c r="V965" i="1" s="1"/>
  <c r="V966" i="1" a="1"/>
  <c r="V966" i="1" s="1"/>
  <c r="V967" i="1" a="1"/>
  <c r="V967" i="1" s="1"/>
  <c r="V968" i="1" a="1"/>
  <c r="V968" i="1" s="1"/>
  <c r="V970" i="1" a="1"/>
  <c r="V970" i="1" s="1"/>
  <c r="V971" i="1" a="1"/>
  <c r="V971" i="1" s="1"/>
  <c r="V972" i="1" a="1"/>
  <c r="V972" i="1" s="1"/>
  <c r="V973" i="1" a="1"/>
  <c r="V973" i="1" s="1"/>
  <c r="V974" i="1" a="1"/>
  <c r="V974" i="1" s="1"/>
  <c r="V975" i="1" a="1"/>
  <c r="V975" i="1" s="1"/>
  <c r="V976" i="1" a="1"/>
  <c r="V976" i="1" s="1"/>
  <c r="V977" i="1" a="1"/>
  <c r="V977" i="1" s="1"/>
  <c r="V978" i="1" a="1"/>
  <c r="V978" i="1" s="1"/>
  <c r="V979" i="1" a="1"/>
  <c r="V979" i="1" s="1"/>
  <c r="V980" i="1" a="1"/>
  <c r="V980" i="1" s="1"/>
  <c r="V981" i="1" a="1"/>
  <c r="V981" i="1" s="1"/>
  <c r="V982" i="1" a="1"/>
  <c r="V982" i="1" s="1"/>
  <c r="V983" i="1" a="1"/>
  <c r="V983" i="1" s="1"/>
  <c r="V984" i="1" a="1"/>
  <c r="V984" i="1" s="1"/>
  <c r="V985" i="1" a="1"/>
  <c r="V985" i="1" s="1"/>
  <c r="V986" i="1" a="1"/>
  <c r="V986" i="1" s="1"/>
  <c r="V987" i="1" a="1"/>
  <c r="V987" i="1" s="1"/>
  <c r="V988" i="1" a="1"/>
  <c r="V988" i="1" s="1"/>
  <c r="V989" i="1" a="1"/>
  <c r="V989" i="1" s="1"/>
  <c r="V990" i="1" a="1"/>
  <c r="V990" i="1" s="1"/>
  <c r="V991" i="1" a="1"/>
  <c r="V991" i="1" s="1"/>
  <c r="V992" i="1" a="1"/>
  <c r="V992" i="1" s="1"/>
  <c r="V994" i="1" a="1"/>
  <c r="V994" i="1" s="1"/>
  <c r="V995" i="1" a="1"/>
  <c r="V995" i="1" s="1"/>
  <c r="V996" i="1" a="1"/>
  <c r="V996" i="1" s="1"/>
  <c r="V997" i="1" a="1"/>
  <c r="V997" i="1" s="1"/>
  <c r="V998" i="1" a="1"/>
  <c r="V998" i="1" s="1"/>
  <c r="V999" i="1" a="1"/>
  <c r="V999" i="1" s="1"/>
  <c r="V1000" i="1" a="1"/>
  <c r="V1000" i="1" s="1"/>
  <c r="V1001" i="1" a="1"/>
  <c r="V1001" i="1" s="1"/>
  <c r="V1002" i="1" a="1"/>
  <c r="V1002" i="1" s="1"/>
  <c r="V1003" i="1" a="1"/>
  <c r="V1003" i="1" s="1"/>
  <c r="V1004" i="1" a="1"/>
  <c r="V1004" i="1" s="1"/>
  <c r="V1005" i="1" a="1"/>
  <c r="V1005" i="1" s="1"/>
  <c r="V1006" i="1" a="1"/>
  <c r="V1006" i="1" s="1"/>
  <c r="V1007" i="1" a="1"/>
  <c r="V1007" i="1" s="1"/>
  <c r="V1008" i="1" a="1"/>
  <c r="V1008" i="1" s="1"/>
  <c r="V1009" i="1" a="1"/>
  <c r="V1009" i="1" s="1"/>
  <c r="V1010" i="1" a="1"/>
  <c r="V1010" i="1" s="1"/>
  <c r="V1011" i="1" a="1"/>
  <c r="V1011" i="1" s="1"/>
  <c r="V1012" i="1" a="1"/>
  <c r="V1012" i="1" s="1"/>
  <c r="V1013" i="1" a="1"/>
  <c r="V1013" i="1" s="1"/>
  <c r="V1014" i="1" a="1"/>
  <c r="V1014" i="1"/>
  <c r="V1015" i="1" a="1"/>
  <c r="V1015" i="1" s="1"/>
  <c r="V1016" i="1" a="1"/>
  <c r="V1016" i="1" s="1"/>
  <c r="V1017" i="1" a="1"/>
  <c r="V1017" i="1" s="1"/>
  <c r="V1018" i="1" a="1"/>
  <c r="V1018" i="1" s="1"/>
  <c r="V1019" i="1" a="1"/>
  <c r="V1019" i="1" s="1"/>
  <c r="V1020" i="1" a="1"/>
  <c r="V1020" i="1" s="1"/>
  <c r="V1021" i="1" a="1"/>
  <c r="V1021" i="1" s="1"/>
  <c r="V1022" i="1" a="1"/>
  <c r="V1022" i="1" s="1"/>
  <c r="V1023" i="1" a="1"/>
  <c r="V1023" i="1" s="1"/>
  <c r="V1024" i="1" a="1"/>
  <c r="V1024" i="1" s="1"/>
  <c r="V1025" i="1" a="1"/>
  <c r="V1025" i="1" s="1"/>
  <c r="V1026" i="1" a="1"/>
  <c r="V1026" i="1" s="1"/>
  <c r="V1027" i="1" a="1"/>
  <c r="V1027" i="1" s="1"/>
  <c r="V1028" i="1" a="1"/>
  <c r="V1028" i="1" s="1"/>
  <c r="V1029" i="1" a="1"/>
  <c r="V1029" i="1" s="1"/>
  <c r="V1030" i="1" a="1"/>
  <c r="V1030" i="1" s="1"/>
  <c r="V1031" i="1" a="1"/>
  <c r="V1031" i="1" s="1"/>
  <c r="V1032" i="1" a="1"/>
  <c r="V1032" i="1" s="1"/>
  <c r="V1033" i="1" a="1"/>
  <c r="V1033" i="1" s="1"/>
  <c r="V1034" i="1" a="1"/>
  <c r="V1034" i="1" s="1"/>
  <c r="V1035" i="1" a="1"/>
  <c r="V1035" i="1" s="1"/>
  <c r="V1036" i="1" a="1"/>
  <c r="V1036" i="1" s="1"/>
  <c r="V1037" i="1" a="1"/>
  <c r="V1037" i="1" s="1"/>
  <c r="V1038" i="1" a="1"/>
  <c r="V1038" i="1" s="1"/>
  <c r="V1039" i="1" a="1"/>
  <c r="V1039" i="1" s="1"/>
  <c r="V1040" i="1" a="1"/>
  <c r="V1040" i="1" s="1"/>
  <c r="V1041" i="1" a="1"/>
  <c r="V1041" i="1" s="1"/>
  <c r="V1042" i="1" a="1"/>
  <c r="V1042" i="1" s="1"/>
  <c r="V1043" i="1" a="1"/>
  <c r="V1043" i="1" s="1"/>
  <c r="V1044" i="1" a="1"/>
  <c r="V1044" i="1" s="1"/>
  <c r="V1045" i="1" a="1"/>
  <c r="V1045" i="1" s="1"/>
  <c r="V1046" i="1" a="1"/>
  <c r="V1046" i="1"/>
  <c r="V1047" i="1" a="1"/>
  <c r="V1047" i="1" s="1"/>
  <c r="V1048" i="1" a="1"/>
  <c r="V1048" i="1" s="1"/>
  <c r="V1049" i="1" a="1"/>
  <c r="V1049" i="1" s="1"/>
  <c r="V1050" i="1" a="1"/>
  <c r="V1050" i="1" s="1"/>
  <c r="V1051" i="1" a="1"/>
  <c r="V1051" i="1" s="1"/>
  <c r="V1052" i="1" a="1"/>
  <c r="V1052" i="1" s="1"/>
  <c r="V1053" i="1" a="1"/>
  <c r="V1053" i="1" s="1"/>
  <c r="V1054" i="1" a="1"/>
  <c r="V1054" i="1" s="1"/>
  <c r="V1055" i="1" a="1"/>
  <c r="V1055" i="1" s="1"/>
  <c r="V1056" i="1" a="1"/>
  <c r="V1056" i="1" s="1"/>
  <c r="V1057" i="1" a="1"/>
  <c r="V1057" i="1" s="1"/>
  <c r="V1058" i="1" a="1"/>
  <c r="V1058" i="1" s="1"/>
  <c r="V1059" i="1" a="1"/>
  <c r="V1059" i="1" s="1"/>
  <c r="V1060" i="1" a="1"/>
  <c r="V1060" i="1" s="1"/>
  <c r="V1061" i="1" a="1"/>
  <c r="V1061" i="1" s="1"/>
  <c r="V1062" i="1" a="1"/>
  <c r="V1062" i="1" s="1"/>
  <c r="V1063" i="1" a="1"/>
  <c r="V1063" i="1" s="1"/>
  <c r="V1064" i="1" a="1"/>
  <c r="V1064" i="1" s="1"/>
  <c r="V1065" i="1" a="1"/>
  <c r="V1065" i="1" s="1"/>
  <c r="V1066" i="1" a="1"/>
  <c r="V1066" i="1" s="1"/>
  <c r="V1067" i="1" a="1"/>
  <c r="V1067" i="1" s="1"/>
  <c r="V1068" i="1" a="1"/>
  <c r="V1068" i="1" s="1"/>
  <c r="V1069" i="1" a="1"/>
  <c r="V1069" i="1" s="1"/>
  <c r="V1070" i="1" a="1"/>
  <c r="V1070" i="1" s="1"/>
  <c r="V1071" i="1" a="1"/>
  <c r="V1071" i="1" s="1"/>
  <c r="V1072" i="1" a="1"/>
  <c r="V1072" i="1" s="1"/>
  <c r="V1073" i="1" a="1"/>
  <c r="V1073" i="1" s="1"/>
  <c r="V1074" i="1" a="1"/>
  <c r="V1074" i="1" s="1"/>
  <c r="V1075" i="1" a="1"/>
  <c r="V1075" i="1" s="1"/>
  <c r="V1076" i="1" a="1"/>
  <c r="V1076" i="1" s="1"/>
  <c r="V1077" i="1" a="1"/>
  <c r="V1077" i="1" s="1"/>
  <c r="V1078" i="1" a="1"/>
  <c r="V1078" i="1" s="1"/>
  <c r="V1079" i="1" a="1"/>
  <c r="V1079" i="1" s="1"/>
  <c r="V1080" i="1" a="1"/>
  <c r="V1080" i="1" s="1"/>
  <c r="V1081" i="1" a="1"/>
  <c r="V1081" i="1" s="1"/>
  <c r="V1082" i="1" a="1"/>
  <c r="V1082" i="1" s="1"/>
  <c r="V1083" i="1" a="1"/>
  <c r="V1083" i="1" s="1"/>
  <c r="V1084" i="1" a="1"/>
  <c r="V1084" i="1" s="1"/>
  <c r="V1085" i="1" a="1"/>
  <c r="V1085" i="1" s="1"/>
  <c r="V1086" i="1" a="1"/>
  <c r="V1086" i="1" s="1"/>
  <c r="V1087" i="1" a="1"/>
  <c r="V1087" i="1" s="1"/>
  <c r="V1088" i="1" a="1"/>
  <c r="V1088" i="1" s="1"/>
  <c r="V1089" i="1" a="1"/>
  <c r="V1089" i="1" s="1"/>
  <c r="V1090" i="1" a="1"/>
  <c r="V1090" i="1" s="1"/>
  <c r="V1091" i="1" a="1"/>
  <c r="V1091" i="1" s="1"/>
  <c r="V1092" i="1" a="1"/>
  <c r="V1092" i="1" s="1"/>
  <c r="V1093" i="1" a="1"/>
  <c r="V1093" i="1" s="1"/>
  <c r="V1094" i="1" a="1"/>
  <c r="V1094" i="1" s="1"/>
  <c r="V1095" i="1" a="1"/>
  <c r="V1095" i="1" s="1"/>
  <c r="V1096" i="1" a="1"/>
  <c r="V1096" i="1" s="1"/>
  <c r="V1097" i="1" a="1"/>
  <c r="V1097" i="1" s="1"/>
  <c r="V1098" i="1" a="1"/>
  <c r="V1098" i="1" s="1"/>
  <c r="V1099" i="1" a="1"/>
  <c r="V1099" i="1" s="1"/>
  <c r="V1100" i="1" a="1"/>
  <c r="V1100" i="1" s="1"/>
  <c r="V1101" i="1" a="1"/>
  <c r="V1101" i="1" s="1"/>
  <c r="V1102" i="1" a="1"/>
  <c r="V1102" i="1" s="1"/>
  <c r="V1103" i="1" a="1"/>
  <c r="V1103" i="1" s="1"/>
  <c r="V1104" i="1" a="1"/>
  <c r="V1104" i="1" s="1"/>
  <c r="V1105" i="1" a="1"/>
  <c r="V1105" i="1" s="1"/>
  <c r="V1106" i="1" a="1"/>
  <c r="V1106" i="1" s="1"/>
  <c r="V1107" i="1" a="1"/>
  <c r="V1107" i="1" s="1"/>
  <c r="V1108" i="1" a="1"/>
  <c r="V1108" i="1" s="1"/>
  <c r="V1109" i="1" a="1"/>
  <c r="V1109" i="1" s="1"/>
  <c r="V1110" i="1" a="1"/>
  <c r="V1110" i="1"/>
  <c r="V1111" i="1" a="1"/>
  <c r="V1111" i="1" s="1"/>
  <c r="V1112" i="1" a="1"/>
  <c r="V1112" i="1" s="1"/>
  <c r="V1113" i="1" a="1"/>
  <c r="V1113" i="1" s="1"/>
  <c r="V1114" i="1" a="1"/>
  <c r="V1114" i="1" s="1"/>
  <c r="V1115" i="1" a="1"/>
  <c r="V1115" i="1" s="1"/>
  <c r="V1116" i="1" a="1"/>
  <c r="V1116" i="1" s="1"/>
  <c r="V1117" i="1" a="1"/>
  <c r="V1117" i="1" s="1"/>
  <c r="V1118" i="1" a="1"/>
  <c r="V1118" i="1" s="1"/>
  <c r="V1119" i="1" a="1"/>
  <c r="V1119" i="1" s="1"/>
  <c r="V1120" i="1" a="1"/>
  <c r="V1120" i="1" s="1"/>
  <c r="V1121" i="1" a="1"/>
  <c r="V1121" i="1" s="1"/>
  <c r="V1122" i="1" a="1"/>
  <c r="V1122" i="1" s="1"/>
  <c r="V1123" i="1" a="1"/>
  <c r="V1123" i="1" s="1"/>
  <c r="V1124" i="1" a="1"/>
  <c r="V1124" i="1" s="1"/>
  <c r="V1125" i="1" a="1"/>
  <c r="V1125" i="1" s="1"/>
  <c r="V1126" i="1" a="1"/>
  <c r="V1126" i="1" s="1"/>
  <c r="V1127" i="1" a="1"/>
  <c r="V1127" i="1" s="1"/>
  <c r="V1128" i="1" a="1"/>
  <c r="V1128" i="1" s="1"/>
  <c r="V1129" i="1" a="1"/>
  <c r="V1129" i="1" s="1"/>
  <c r="V1130" i="1" a="1"/>
  <c r="V1130" i="1" s="1"/>
  <c r="V1131" i="1" a="1"/>
  <c r="V1131" i="1" s="1"/>
  <c r="V1132" i="1" a="1"/>
  <c r="V1132" i="1" s="1"/>
  <c r="V1133" i="1" a="1"/>
  <c r="V1133" i="1" s="1"/>
  <c r="V1134" i="1" a="1"/>
  <c r="V1134" i="1" s="1"/>
  <c r="V1135" i="1" a="1"/>
  <c r="V1135" i="1" s="1"/>
  <c r="V1136" i="1" a="1"/>
  <c r="V1136" i="1" s="1"/>
  <c r="V1137" i="1" a="1"/>
  <c r="V1137" i="1" s="1"/>
  <c r="V1138" i="1" a="1"/>
  <c r="V1138" i="1" s="1"/>
  <c r="V1139" i="1" a="1"/>
  <c r="V1139" i="1" s="1"/>
  <c r="V1140" i="1" a="1"/>
  <c r="V1140" i="1" s="1"/>
  <c r="V1141" i="1" a="1"/>
  <c r="V1141" i="1" s="1"/>
  <c r="V1142" i="1" a="1"/>
  <c r="V1142" i="1"/>
  <c r="V1143" i="1" a="1"/>
  <c r="V1143" i="1" s="1"/>
  <c r="V1144" i="1" a="1"/>
  <c r="V1144" i="1" s="1"/>
  <c r="V1145" i="1" a="1"/>
  <c r="V1145" i="1" s="1"/>
  <c r="V1146" i="1" a="1"/>
  <c r="V1146" i="1" s="1"/>
  <c r="V1147" i="1" a="1"/>
  <c r="V1147" i="1" s="1"/>
  <c r="V1148" i="1" a="1"/>
  <c r="V1148" i="1" s="1"/>
  <c r="V1149" i="1" a="1"/>
  <c r="V1149" i="1" s="1"/>
  <c r="V1150" i="1" a="1"/>
  <c r="V1150" i="1" s="1"/>
  <c r="V1151" i="1" a="1"/>
  <c r="V1151" i="1" s="1"/>
  <c r="V1152" i="1" a="1"/>
  <c r="V1152" i="1" s="1"/>
  <c r="V1153" i="1" a="1"/>
  <c r="V1153" i="1" s="1"/>
  <c r="V1154" i="1" a="1"/>
  <c r="V1154" i="1" s="1"/>
  <c r="V1155" i="1" a="1"/>
  <c r="V1155" i="1" s="1"/>
  <c r="V1156" i="1" a="1"/>
  <c r="V1156" i="1" s="1"/>
  <c r="V1157" i="1" a="1"/>
  <c r="V1157" i="1" s="1"/>
  <c r="V1158" i="1" a="1"/>
  <c r="V1158" i="1" s="1"/>
  <c r="V1159" i="1" a="1"/>
  <c r="V1159" i="1" s="1"/>
  <c r="V1160" i="1" a="1"/>
  <c r="V1160" i="1" s="1"/>
  <c r="V1161" i="1" a="1"/>
  <c r="V1161" i="1" s="1"/>
  <c r="V1162" i="1" a="1"/>
  <c r="V1162" i="1" s="1"/>
  <c r="V1163" i="1" a="1"/>
  <c r="V1163" i="1" s="1"/>
  <c r="V1164" i="1" a="1"/>
  <c r="V1164" i="1" s="1"/>
  <c r="V1165" i="1" a="1"/>
  <c r="V1165" i="1" s="1"/>
  <c r="V1166" i="1" a="1"/>
  <c r="V1166" i="1" s="1"/>
  <c r="V1167" i="1" a="1"/>
  <c r="V1167" i="1" s="1"/>
  <c r="V1168" i="1" a="1"/>
  <c r="V1168" i="1" s="1"/>
  <c r="V1169" i="1" a="1"/>
  <c r="V1169" i="1" s="1"/>
  <c r="V1170" i="1" a="1"/>
  <c r="V1170" i="1" s="1"/>
  <c r="V1171" i="1" a="1"/>
  <c r="V1171" i="1" s="1"/>
  <c r="V1172" i="1" a="1"/>
  <c r="V1172" i="1" s="1"/>
  <c r="V1173" i="1" a="1"/>
  <c r="V1173" i="1" s="1"/>
  <c r="V1174" i="1" a="1"/>
  <c r="V1174" i="1"/>
  <c r="V1175" i="1" a="1"/>
  <c r="V1175" i="1" s="1"/>
  <c r="V1176" i="1" a="1"/>
  <c r="V1176" i="1" s="1"/>
  <c r="V1177" i="1" a="1"/>
  <c r="V1177" i="1" s="1"/>
  <c r="V1178" i="1" a="1"/>
  <c r="V1178" i="1" s="1"/>
  <c r="V1179" i="1" a="1"/>
  <c r="V1179" i="1" s="1"/>
  <c r="V1180" i="1" a="1"/>
  <c r="V1180" i="1" s="1"/>
  <c r="V1181" i="1" a="1"/>
  <c r="V1181" i="1" s="1"/>
  <c r="V1182" i="1" a="1"/>
  <c r="V1182" i="1" s="1"/>
  <c r="V1183" i="1" a="1"/>
  <c r="V1183" i="1" s="1"/>
  <c r="V1184" i="1" a="1"/>
  <c r="V1184" i="1" s="1"/>
  <c r="V1185" i="1" a="1"/>
  <c r="V1185" i="1" s="1"/>
  <c r="V1186" i="1" a="1"/>
  <c r="V1186" i="1" s="1"/>
  <c r="V1187" i="1" a="1"/>
  <c r="V1187" i="1" s="1"/>
  <c r="V1188" i="1" a="1"/>
  <c r="V1188" i="1" s="1"/>
  <c r="V1189" i="1" a="1"/>
  <c r="V1189" i="1" s="1"/>
  <c r="V1190" i="1" a="1"/>
  <c r="V1190" i="1" s="1"/>
  <c r="V1191" i="1" a="1"/>
  <c r="V1191" i="1" s="1"/>
  <c r="V1192" i="1" a="1"/>
  <c r="V1192" i="1" s="1"/>
  <c r="V1193" i="1" a="1"/>
  <c r="V1193" i="1" s="1"/>
  <c r="V1194" i="1" a="1"/>
  <c r="V1194" i="1" s="1"/>
  <c r="V1195" i="1" a="1"/>
  <c r="V1195" i="1" s="1"/>
  <c r="V1196" i="1" a="1"/>
  <c r="V1196" i="1" s="1"/>
  <c r="V1197" i="1" a="1"/>
  <c r="V1197" i="1" s="1"/>
  <c r="V1198" i="1" a="1"/>
  <c r="V1198" i="1" s="1"/>
  <c r="V1199" i="1" a="1"/>
  <c r="V1199" i="1" s="1"/>
  <c r="V1200" i="1" a="1"/>
  <c r="V1200" i="1" s="1"/>
  <c r="V1201" i="1" a="1"/>
  <c r="V1201" i="1" s="1"/>
  <c r="V1202" i="1" a="1"/>
  <c r="V1202" i="1" s="1"/>
  <c r="V1203" i="1" a="1"/>
  <c r="V1203" i="1" s="1"/>
  <c r="V1204" i="1" a="1"/>
  <c r="V1204" i="1" s="1"/>
  <c r="V1205" i="1" a="1"/>
  <c r="V1205" i="1" s="1"/>
  <c r="V1206" i="1" a="1"/>
  <c r="V1206" i="1" s="1"/>
  <c r="V1207" i="1" a="1"/>
  <c r="V1207" i="1" s="1"/>
  <c r="V1208" i="1" a="1"/>
  <c r="V1208" i="1" s="1"/>
  <c r="V1209" i="1" a="1"/>
  <c r="V1209" i="1" s="1"/>
  <c r="V1210" i="1" a="1"/>
  <c r="V1210" i="1" s="1"/>
  <c r="V1211" i="1" a="1"/>
  <c r="V1211" i="1" s="1"/>
  <c r="V1212" i="1" a="1"/>
  <c r="V1212" i="1" s="1"/>
  <c r="V1213" i="1" a="1"/>
  <c r="V1213" i="1" s="1"/>
  <c r="V1214" i="1" a="1"/>
  <c r="V1214" i="1" s="1"/>
  <c r="V1215" i="1" a="1"/>
  <c r="V1215" i="1" s="1"/>
  <c r="V1216" i="1" a="1"/>
  <c r="V1216" i="1" s="1"/>
  <c r="V1217" i="1" a="1"/>
  <c r="V1217" i="1" s="1"/>
  <c r="V1218" i="1" a="1"/>
  <c r="V1218" i="1" s="1"/>
  <c r="V1219" i="1" a="1"/>
  <c r="V1219" i="1" s="1"/>
  <c r="V1220" i="1" a="1"/>
  <c r="V1220" i="1" s="1"/>
  <c r="V1221" i="1" a="1"/>
  <c r="V1221" i="1" s="1"/>
  <c r="V1222" i="1" a="1"/>
  <c r="V1222" i="1" s="1"/>
  <c r="V1223" i="1" a="1"/>
  <c r="V1223" i="1" s="1"/>
  <c r="V1224" i="1" a="1"/>
  <c r="V1224" i="1" s="1"/>
  <c r="V1225" i="1" a="1"/>
  <c r="V1225" i="1" s="1"/>
  <c r="V1226" i="1" a="1"/>
  <c r="V1226" i="1" s="1"/>
  <c r="V1227" i="1" a="1"/>
  <c r="V1227" i="1" s="1"/>
  <c r="V1229" i="1" a="1"/>
  <c r="V1229" i="1" s="1"/>
  <c r="V1230" i="1" a="1"/>
  <c r="V1230" i="1" s="1"/>
  <c r="V1231" i="1" a="1"/>
  <c r="V1231" i="1" s="1"/>
  <c r="V1232" i="1" a="1"/>
  <c r="V1232" i="1" s="1"/>
  <c r="V1233" i="1" a="1"/>
  <c r="V1233" i="1" s="1"/>
  <c r="V1234" i="1" a="1"/>
  <c r="V1234" i="1" s="1"/>
  <c r="V1235" i="1" a="1"/>
  <c r="V1235" i="1" s="1"/>
  <c r="V1236" i="1" a="1"/>
  <c r="V1236" i="1" s="1"/>
  <c r="V1237" i="1" a="1"/>
  <c r="V1237" i="1" s="1"/>
  <c r="V1238" i="1" a="1"/>
  <c r="V1238" i="1" s="1"/>
  <c r="V1239" i="1" a="1"/>
  <c r="V1239" i="1" s="1"/>
  <c r="V1240" i="1" a="1"/>
  <c r="V1240" i="1" s="1"/>
  <c r="V1241" i="1" a="1"/>
  <c r="V1241" i="1" s="1"/>
  <c r="V1242" i="1" a="1"/>
  <c r="V1242" i="1" s="1"/>
  <c r="V1243" i="1" a="1"/>
  <c r="V1243" i="1" s="1"/>
  <c r="V1244" i="1" a="1"/>
  <c r="V1244" i="1" s="1"/>
  <c r="V1245" i="1" a="1"/>
  <c r="V1245" i="1" s="1"/>
  <c r="V1246" i="1" a="1"/>
  <c r="V1246" i="1" s="1"/>
  <c r="V1247" i="1" a="1"/>
  <c r="V1247" i="1" s="1"/>
  <c r="V1248" i="1" a="1"/>
  <c r="V1248" i="1" s="1"/>
  <c r="V1249" i="1" a="1"/>
  <c r="V1249" i="1" s="1"/>
  <c r="V1250" i="1" a="1"/>
  <c r="V1250" i="1" s="1"/>
  <c r="V1251" i="1" a="1"/>
  <c r="V1251" i="1" s="1"/>
  <c r="V1252" i="1" a="1"/>
  <c r="V1252" i="1" s="1"/>
  <c r="V1253" i="1" a="1"/>
  <c r="V1253" i="1" s="1"/>
  <c r="V1254" i="1" a="1"/>
  <c r="V1254" i="1" s="1"/>
  <c r="V1255" i="1" a="1"/>
  <c r="V1255" i="1" s="1"/>
  <c r="V1256" i="1" a="1"/>
  <c r="V1256" i="1" s="1"/>
  <c r="V1257" i="1" a="1"/>
  <c r="V1257" i="1" s="1"/>
  <c r="V1258" i="1" a="1"/>
  <c r="V1258" i="1" s="1"/>
  <c r="V1259" i="1" a="1"/>
  <c r="V1259" i="1" s="1"/>
  <c r="V1260" i="1" a="1"/>
  <c r="V1260" i="1" s="1"/>
  <c r="V1261" i="1" a="1"/>
  <c r="V1261" i="1" s="1"/>
  <c r="V1262" i="1" a="1"/>
  <c r="V1262" i="1" s="1"/>
  <c r="V1263" i="1" a="1"/>
  <c r="V1263" i="1" s="1"/>
  <c r="V1264" i="1" a="1"/>
  <c r="V1264" i="1" s="1"/>
  <c r="V1265" i="1" a="1"/>
  <c r="V1265" i="1" s="1"/>
  <c r="V1266" i="1" a="1"/>
  <c r="V1266" i="1" s="1"/>
  <c r="V1267" i="1" a="1"/>
  <c r="V1267" i="1" s="1"/>
  <c r="V1268" i="1" a="1"/>
  <c r="V1268" i="1" s="1"/>
  <c r="V1269" i="1" a="1"/>
  <c r="V1269" i="1" s="1"/>
  <c r="V1270" i="1" a="1"/>
  <c r="V1270" i="1" s="1"/>
  <c r="V1271" i="1" a="1"/>
  <c r="V1271" i="1" s="1"/>
  <c r="V1272" i="1" a="1"/>
  <c r="V1272" i="1" s="1"/>
  <c r="V1273" i="1" a="1"/>
  <c r="V1273" i="1" s="1"/>
  <c r="V1274" i="1" a="1"/>
  <c r="V1274" i="1" s="1"/>
  <c r="V1275" i="1" a="1"/>
  <c r="V1275" i="1" s="1"/>
  <c r="V1276" i="1" a="1"/>
  <c r="V1276" i="1" s="1"/>
  <c r="V1277" i="1" a="1"/>
  <c r="V1277" i="1" s="1"/>
  <c r="V1278" i="1" a="1"/>
  <c r="V1278" i="1" s="1"/>
  <c r="V1279" i="1" a="1"/>
  <c r="V1279" i="1" s="1"/>
  <c r="V1280" i="1" a="1"/>
  <c r="V1280" i="1" s="1"/>
  <c r="V1281" i="1" a="1"/>
  <c r="V1281" i="1" s="1"/>
  <c r="V1282" i="1" a="1"/>
  <c r="V1282" i="1" s="1"/>
  <c r="V1283" i="1" a="1"/>
  <c r="V1283" i="1" s="1"/>
  <c r="V1284" i="1" a="1"/>
  <c r="V1284" i="1" s="1"/>
  <c r="V1285" i="1" a="1"/>
  <c r="V1285" i="1" s="1"/>
  <c r="V1286" i="1" a="1"/>
  <c r="V1286" i="1" s="1"/>
  <c r="V1287" i="1" a="1"/>
  <c r="V1287" i="1" s="1"/>
  <c r="V1288" i="1" a="1"/>
  <c r="V1288" i="1" s="1"/>
  <c r="V1289" i="1" a="1"/>
  <c r="V1289" i="1" s="1"/>
  <c r="V1290" i="1" a="1"/>
  <c r="V1290" i="1" s="1"/>
  <c r="V1291" i="1" a="1"/>
  <c r="V1291" i="1" s="1"/>
  <c r="V1292" i="1" a="1"/>
  <c r="V1292" i="1"/>
  <c r="V1293" i="1" a="1"/>
  <c r="V1293" i="1" s="1"/>
  <c r="V1294" i="1" a="1"/>
  <c r="V1294" i="1" s="1"/>
  <c r="V1295" i="1" a="1"/>
  <c r="V1295" i="1" s="1"/>
  <c r="V1296" i="1" a="1"/>
  <c r="V1296" i="1" s="1"/>
  <c r="V1297" i="1" a="1"/>
  <c r="V1297" i="1" s="1"/>
  <c r="V1298" i="1" a="1"/>
  <c r="V1298" i="1" s="1"/>
  <c r="V1299" i="1" a="1"/>
  <c r="V1299" i="1" s="1"/>
  <c r="V1300" i="1" a="1"/>
  <c r="V1300" i="1" s="1"/>
  <c r="V1301" i="1" a="1"/>
  <c r="V1301" i="1" s="1"/>
  <c r="V1302" i="1" a="1"/>
  <c r="V1302" i="1" s="1"/>
  <c r="V1303" i="1" a="1"/>
  <c r="V1303" i="1" s="1"/>
  <c r="V1304" i="1" a="1"/>
  <c r="V1304" i="1" s="1"/>
  <c r="V1305" i="1" a="1"/>
  <c r="V1305" i="1" s="1"/>
  <c r="V1306" i="1" a="1"/>
  <c r="V1306" i="1" s="1"/>
  <c r="V1307" i="1" a="1"/>
  <c r="V1307" i="1" s="1"/>
  <c r="V1308" i="1" a="1"/>
  <c r="V1308" i="1" s="1"/>
  <c r="V1309" i="1" a="1"/>
  <c r="V1309" i="1" s="1"/>
  <c r="V1310" i="1" a="1"/>
  <c r="V1310" i="1" s="1"/>
  <c r="V1311" i="1" a="1"/>
  <c r="V1311" i="1" s="1"/>
  <c r="V1312" i="1" a="1"/>
  <c r="V1312" i="1" s="1"/>
  <c r="V1313" i="1" a="1"/>
  <c r="V1313" i="1" s="1"/>
  <c r="V1314" i="1" a="1"/>
  <c r="V1314" i="1" s="1"/>
  <c r="V1315" i="1" a="1"/>
  <c r="V1315" i="1" s="1"/>
  <c r="V1316" i="1" a="1"/>
  <c r="V1316" i="1" s="1"/>
  <c r="V1317" i="1" a="1"/>
  <c r="V1317" i="1" s="1"/>
  <c r="V1318" i="1" a="1"/>
  <c r="V1318" i="1" s="1"/>
  <c r="V1319" i="1" a="1"/>
  <c r="V1319" i="1" s="1"/>
  <c r="V1320" i="1" a="1"/>
  <c r="V1320" i="1" s="1"/>
  <c r="V1321" i="1" a="1"/>
  <c r="V1321" i="1" s="1"/>
  <c r="V1322" i="1" a="1"/>
  <c r="V1322" i="1" s="1"/>
  <c r="V1323" i="1" a="1"/>
  <c r="V1323" i="1" s="1"/>
  <c r="V1324" i="1" a="1"/>
  <c r="V1324" i="1" s="1"/>
  <c r="V1325" i="1" a="1"/>
  <c r="V1325" i="1" s="1"/>
  <c r="V1326" i="1" a="1"/>
  <c r="V1326" i="1" s="1"/>
  <c r="V1327" i="1" a="1"/>
  <c r="V1327" i="1" s="1"/>
  <c r="V1328" i="1" a="1"/>
  <c r="V1328" i="1" s="1"/>
  <c r="V1329" i="1" a="1"/>
  <c r="V1329" i="1" s="1"/>
  <c r="V1330" i="1" a="1"/>
  <c r="V1330" i="1" s="1"/>
  <c r="V1331" i="1" a="1"/>
  <c r="V1331" i="1" s="1"/>
  <c r="V1332" i="1" a="1"/>
  <c r="V1332" i="1" s="1"/>
  <c r="V1333" i="1" a="1"/>
  <c r="V1333" i="1" s="1"/>
  <c r="V1334" i="1" a="1"/>
  <c r="V1334" i="1" s="1"/>
  <c r="V1335" i="1" a="1"/>
  <c r="V1335" i="1" s="1"/>
  <c r="V1336" i="1" a="1"/>
  <c r="V1336" i="1" s="1"/>
  <c r="V1337" i="1" a="1"/>
  <c r="V1337" i="1" s="1"/>
  <c r="V1338" i="1" a="1"/>
  <c r="V1338" i="1" s="1"/>
  <c r="V1339" i="1" a="1"/>
  <c r="V1339" i="1" s="1"/>
  <c r="V1340" i="1" a="1"/>
  <c r="V1340" i="1" s="1"/>
  <c r="V1341" i="1" a="1"/>
  <c r="V1341" i="1" s="1"/>
  <c r="V1342" i="1" a="1"/>
  <c r="V1342" i="1" s="1"/>
  <c r="V1343" i="1" a="1"/>
  <c r="V1343" i="1" s="1"/>
  <c r="V1344" i="1" a="1"/>
  <c r="V1344" i="1" s="1"/>
  <c r="V1345" i="1" a="1"/>
  <c r="V1345" i="1" s="1"/>
  <c r="V1346" i="1" a="1"/>
  <c r="V1346" i="1" s="1"/>
  <c r="V1347" i="1" a="1"/>
  <c r="V1347" i="1" s="1"/>
  <c r="V1348" i="1" a="1"/>
  <c r="V1348" i="1" s="1"/>
  <c r="V1349" i="1" a="1"/>
  <c r="V1349" i="1" s="1"/>
  <c r="V1350" i="1" a="1"/>
  <c r="V1350" i="1" s="1"/>
  <c r="V1351" i="1" a="1"/>
  <c r="V1351" i="1" s="1"/>
  <c r="V1352" i="1" a="1"/>
  <c r="V1352" i="1" s="1"/>
  <c r="V1353" i="1" a="1"/>
  <c r="V1353" i="1" s="1"/>
  <c r="V1354" i="1" a="1"/>
  <c r="V1354" i="1" s="1"/>
  <c r="V1355" i="1" a="1"/>
  <c r="V1355" i="1" s="1"/>
  <c r="V1356" i="1" a="1"/>
  <c r="V1356" i="1"/>
  <c r="V1357" i="1" a="1"/>
  <c r="V1357" i="1" s="1"/>
  <c r="V1358" i="1" a="1"/>
  <c r="V1358" i="1" s="1"/>
  <c r="V1359" i="1" a="1"/>
  <c r="V1359" i="1" s="1"/>
  <c r="V1360" i="1" a="1"/>
  <c r="V1360" i="1" s="1"/>
  <c r="V1361" i="1" a="1"/>
  <c r="V1361" i="1" s="1"/>
  <c r="V1362" i="1" a="1"/>
  <c r="V1362" i="1" s="1"/>
  <c r="V1363" i="1" a="1"/>
  <c r="V1363" i="1" s="1"/>
  <c r="V1364" i="1" a="1"/>
  <c r="V1364" i="1" s="1"/>
  <c r="V1365" i="1" a="1"/>
  <c r="V1365" i="1" s="1"/>
  <c r="V1366" i="1" a="1"/>
  <c r="V1366" i="1" s="1"/>
  <c r="V1367" i="1" a="1"/>
  <c r="V1367" i="1" s="1"/>
  <c r="V1368" i="1" a="1"/>
  <c r="V1368" i="1" s="1"/>
  <c r="V1369" i="1" a="1"/>
  <c r="V1369" i="1" s="1"/>
  <c r="V1370" i="1" a="1"/>
  <c r="V1370" i="1" s="1"/>
  <c r="V1371" i="1" a="1"/>
  <c r="V1371" i="1" s="1"/>
  <c r="V1372" i="1" a="1"/>
  <c r="V1372" i="1" s="1"/>
  <c r="V1373" i="1" a="1"/>
  <c r="V1373" i="1" s="1"/>
  <c r="V1374" i="1" a="1"/>
  <c r="V1374" i="1" s="1"/>
  <c r="V1375" i="1" a="1"/>
  <c r="V1375" i="1" s="1"/>
  <c r="V1376" i="1" a="1"/>
  <c r="V1376" i="1" s="1"/>
  <c r="V1377" i="1" a="1"/>
  <c r="V1377" i="1" s="1"/>
  <c r="V1378" i="1" a="1"/>
  <c r="V1378" i="1" s="1"/>
  <c r="V1379" i="1" a="1"/>
  <c r="V1379" i="1" s="1"/>
  <c r="V1380" i="1" a="1"/>
  <c r="V1380" i="1" s="1"/>
  <c r="V1381" i="1" a="1"/>
  <c r="V1381" i="1" s="1"/>
  <c r="V1382" i="1" a="1"/>
  <c r="V1382" i="1" s="1"/>
  <c r="V1383" i="1" a="1"/>
  <c r="V1383" i="1" s="1"/>
  <c r="V1384" i="1" a="1"/>
  <c r="V1384" i="1" s="1"/>
  <c r="V1385" i="1" a="1"/>
  <c r="V1385" i="1" s="1"/>
  <c r="V1386" i="1" a="1"/>
  <c r="V1386" i="1" s="1"/>
  <c r="V1387" i="1" a="1"/>
  <c r="V1387" i="1" s="1"/>
  <c r="V1389" i="1" a="1"/>
  <c r="V1389" i="1" s="1"/>
  <c r="V1390" i="1" a="1"/>
  <c r="V1390" i="1" s="1"/>
  <c r="V1391" i="1" a="1"/>
  <c r="V1391" i="1" s="1"/>
  <c r="V1392" i="1" a="1"/>
  <c r="V1392" i="1" s="1"/>
  <c r="V1393" i="1" a="1"/>
  <c r="V1393" i="1" s="1"/>
  <c r="V1394" i="1" a="1"/>
  <c r="V1394" i="1" s="1"/>
  <c r="V1395" i="1" a="1"/>
  <c r="V1395" i="1" s="1"/>
  <c r="V1396" i="1" a="1"/>
  <c r="V1396" i="1" s="1"/>
  <c r="V1397" i="1" a="1"/>
  <c r="V1397" i="1" s="1"/>
  <c r="V1398" i="1" a="1"/>
  <c r="V1398" i="1" s="1"/>
  <c r="V1399" i="1" a="1"/>
  <c r="V1399" i="1" s="1"/>
  <c r="V1400" i="1" a="1"/>
  <c r="V1400" i="1" s="1"/>
  <c r="V1401" i="1" a="1"/>
  <c r="V1401" i="1" s="1"/>
  <c r="V1402" i="1" a="1"/>
  <c r="V1402" i="1" s="1"/>
  <c r="V1403" i="1" a="1"/>
  <c r="V1403" i="1" s="1"/>
  <c r="V1404" i="1" a="1"/>
  <c r="V1404" i="1" s="1"/>
  <c r="V1405" i="1" a="1"/>
  <c r="V1405" i="1" s="1"/>
  <c r="V1406" i="1" a="1"/>
  <c r="V1406" i="1" s="1"/>
  <c r="V1408" i="1" a="1"/>
  <c r="V1408" i="1" s="1"/>
  <c r="V1409" i="1" a="1"/>
  <c r="V1409" i="1" s="1"/>
  <c r="V1410" i="1" a="1"/>
  <c r="V1410" i="1" s="1"/>
  <c r="V1411" i="1" a="1"/>
  <c r="V1411" i="1" s="1"/>
  <c r="V1412" i="1" a="1"/>
  <c r="V1412" i="1" s="1"/>
  <c r="V1413" i="1" a="1"/>
  <c r="V1413" i="1" s="1"/>
  <c r="V1414" i="1" a="1"/>
  <c r="V1414" i="1" s="1"/>
  <c r="V1415" i="1" a="1"/>
  <c r="V1415" i="1" s="1"/>
  <c r="V1416" i="1" a="1"/>
  <c r="V1416" i="1" s="1"/>
  <c r="V1417" i="1" a="1"/>
  <c r="V1417" i="1" s="1"/>
  <c r="V1418" i="1" a="1"/>
  <c r="V1418" i="1" s="1"/>
  <c r="V1419" i="1" a="1"/>
  <c r="V1419" i="1" s="1"/>
  <c r="V1420" i="1" a="1"/>
  <c r="V1420" i="1" s="1"/>
  <c r="V1421" i="1" a="1"/>
  <c r="V1421" i="1" s="1"/>
  <c r="V1422" i="1" a="1"/>
  <c r="V1422" i="1" s="1"/>
  <c r="V1423" i="1" a="1"/>
  <c r="V1423" i="1" s="1"/>
  <c r="V1424" i="1" a="1"/>
  <c r="V1424" i="1" s="1"/>
  <c r="V1425" i="1" a="1"/>
  <c r="V1425" i="1" s="1"/>
  <c r="V1426" i="1" a="1"/>
  <c r="V1426" i="1" s="1"/>
  <c r="V1427" i="1" a="1"/>
  <c r="V1427" i="1" s="1"/>
  <c r="V1428" i="1" a="1"/>
  <c r="V1428" i="1" s="1"/>
  <c r="V1429" i="1" a="1"/>
  <c r="V1429" i="1" s="1"/>
  <c r="V1430" i="1" a="1"/>
  <c r="V1430" i="1" s="1"/>
  <c r="V1431" i="1" a="1"/>
  <c r="V1431" i="1" s="1"/>
  <c r="V1432" i="1" a="1"/>
  <c r="V1432" i="1" s="1"/>
  <c r="V1433" i="1" a="1"/>
  <c r="V1433" i="1" s="1"/>
  <c r="V1434" i="1" a="1"/>
  <c r="V1434" i="1" s="1"/>
  <c r="V1435" i="1" a="1"/>
  <c r="V1435" i="1" s="1"/>
  <c r="V1436" i="1" a="1"/>
  <c r="V1436" i="1" s="1"/>
  <c r="V1437" i="1" a="1"/>
  <c r="V1437" i="1" s="1"/>
  <c r="V1438" i="1" a="1"/>
  <c r="V1438" i="1" s="1"/>
  <c r="V1439" i="1" a="1"/>
  <c r="V1439" i="1" s="1"/>
  <c r="V1440" i="1" a="1"/>
  <c r="V1440" i="1" s="1"/>
  <c r="V1441" i="1" a="1"/>
  <c r="V1441" i="1" s="1"/>
  <c r="V1442" i="1" a="1"/>
  <c r="V1442" i="1" s="1"/>
  <c r="V1443" i="1" a="1"/>
  <c r="V1443" i="1" s="1"/>
  <c r="V1444" i="1" a="1"/>
  <c r="V1444" i="1" s="1"/>
  <c r="V1445" i="1" a="1"/>
  <c r="V1445" i="1" s="1"/>
  <c r="V1446" i="1" a="1"/>
  <c r="V1446" i="1" s="1"/>
  <c r="V1447" i="1" a="1"/>
  <c r="V1447" i="1" s="1"/>
  <c r="V1448" i="1" a="1"/>
  <c r="V1448" i="1" s="1"/>
  <c r="V1449" i="1" a="1"/>
  <c r="V1449" i="1" s="1"/>
  <c r="V1450" i="1" a="1"/>
  <c r="V1450" i="1" s="1"/>
  <c r="V1451" i="1" a="1"/>
  <c r="V1451" i="1" s="1"/>
  <c r="V1452" i="1" a="1"/>
  <c r="V1452" i="1" s="1"/>
  <c r="V1453" i="1" a="1"/>
  <c r="V1453" i="1" s="1"/>
  <c r="V1454" i="1" a="1"/>
  <c r="V1454" i="1" s="1"/>
  <c r="V1455" i="1" a="1"/>
  <c r="V1455" i="1" s="1"/>
  <c r="V1456" i="1" a="1"/>
  <c r="V1456" i="1" s="1"/>
  <c r="V1457" i="1" a="1"/>
  <c r="V1457" i="1" s="1"/>
  <c r="V1458" i="1" a="1"/>
  <c r="V1458" i="1" s="1"/>
  <c r="V1459" i="1" a="1"/>
  <c r="V1459" i="1" s="1"/>
  <c r="V1460" i="1" a="1"/>
  <c r="V1460" i="1" s="1"/>
  <c r="V1461" i="1" a="1"/>
  <c r="V1461" i="1" s="1"/>
  <c r="V1462" i="1" a="1"/>
  <c r="V1462" i="1" s="1"/>
  <c r="V1463" i="1" a="1"/>
  <c r="V1463" i="1" s="1"/>
  <c r="V1464" i="1" a="1"/>
  <c r="V1464" i="1" s="1"/>
  <c r="V1465" i="1" a="1"/>
  <c r="V1465" i="1" s="1"/>
  <c r="V1466" i="1" a="1"/>
  <c r="V1466" i="1" s="1"/>
  <c r="V1467" i="1" a="1"/>
  <c r="V1467" i="1" s="1"/>
  <c r="V1468" i="1" a="1"/>
  <c r="V1468" i="1"/>
  <c r="V1469" i="1" a="1"/>
  <c r="V1469" i="1" s="1"/>
  <c r="V1470" i="1" a="1"/>
  <c r="V1470" i="1" s="1"/>
  <c r="V1471" i="1" a="1"/>
  <c r="V1471" i="1" s="1"/>
  <c r="V1472" i="1" a="1"/>
  <c r="V1472" i="1" s="1"/>
  <c r="V1473" i="1" a="1"/>
  <c r="V1473" i="1" s="1"/>
  <c r="V1474" i="1" a="1"/>
  <c r="V1474" i="1" s="1"/>
  <c r="V1475" i="1" a="1"/>
  <c r="V1475" i="1" s="1"/>
  <c r="V1476" i="1" a="1"/>
  <c r="V1476" i="1" s="1"/>
  <c r="V1477" i="1" a="1"/>
  <c r="V1477" i="1" s="1"/>
  <c r="V1478" i="1" a="1"/>
  <c r="V1478" i="1" s="1"/>
  <c r="V1479" i="1" a="1"/>
  <c r="V1479" i="1" s="1"/>
  <c r="V1480" i="1" a="1"/>
  <c r="V1480" i="1" s="1"/>
  <c r="V1481" i="1" a="1"/>
  <c r="V1481" i="1" s="1"/>
  <c r="V1482" i="1" a="1"/>
  <c r="V1482" i="1" s="1"/>
  <c r="V1483" i="1" a="1"/>
  <c r="V1483" i="1" s="1"/>
  <c r="V1484" i="1" a="1"/>
  <c r="V1484" i="1" s="1"/>
  <c r="V1485" i="1" a="1"/>
  <c r="V1485" i="1" s="1"/>
  <c r="V1486" i="1" a="1"/>
  <c r="V1486" i="1" s="1"/>
  <c r="V1487" i="1" a="1"/>
  <c r="V1487" i="1" s="1"/>
  <c r="V1488" i="1" a="1"/>
  <c r="V1488" i="1" s="1"/>
  <c r="V1489" i="1" a="1"/>
  <c r="V1489" i="1" s="1"/>
  <c r="V1490" i="1" a="1"/>
  <c r="V1490" i="1" s="1"/>
  <c r="V1491" i="1" a="1"/>
  <c r="V1491" i="1" s="1"/>
  <c r="V1492" i="1" a="1"/>
  <c r="V1492" i="1" s="1"/>
  <c r="V1493" i="1" a="1"/>
  <c r="V1493" i="1" s="1"/>
  <c r="V1494" i="1" a="1"/>
  <c r="V1494" i="1" s="1"/>
  <c r="V1495" i="1" a="1"/>
  <c r="V1495" i="1" s="1"/>
  <c r="V1496" i="1" a="1"/>
  <c r="V1496" i="1" s="1"/>
  <c r="V1497" i="1" a="1"/>
  <c r="V1497" i="1" s="1"/>
  <c r="V1498" i="1" a="1"/>
  <c r="V1498" i="1" s="1"/>
  <c r="V1499" i="1" a="1"/>
  <c r="V1499" i="1" s="1"/>
  <c r="V1500" i="1" a="1"/>
  <c r="V1500" i="1" s="1"/>
  <c r="V1501" i="1" a="1"/>
  <c r="V1501" i="1" s="1"/>
  <c r="V1502" i="1" a="1"/>
  <c r="V1502" i="1" s="1"/>
  <c r="V1503" i="1" a="1"/>
  <c r="V1503" i="1" s="1"/>
  <c r="V1504" i="1" a="1"/>
  <c r="V1504" i="1" s="1"/>
  <c r="V1505" i="1" a="1"/>
  <c r="V1505" i="1" s="1"/>
  <c r="V1506" i="1" a="1"/>
  <c r="V1506" i="1" s="1"/>
  <c r="V1507" i="1" a="1"/>
  <c r="V1507" i="1" s="1"/>
  <c r="V1508" i="1" a="1"/>
  <c r="V1508" i="1" s="1"/>
  <c r="V1509" i="1" a="1"/>
  <c r="V1509" i="1" s="1"/>
  <c r="V1510" i="1" a="1"/>
  <c r="V1510" i="1" s="1"/>
  <c r="V1511" i="1" a="1"/>
  <c r="V1511" i="1" s="1"/>
  <c r="V1512" i="1" a="1"/>
  <c r="V1512" i="1" s="1"/>
  <c r="V1513" i="1" a="1"/>
  <c r="V1513" i="1" s="1"/>
  <c r="V1514" i="1" a="1"/>
  <c r="V1514" i="1" s="1"/>
  <c r="V1515" i="1" a="1"/>
  <c r="V1515" i="1" s="1"/>
  <c r="V1516" i="1" a="1"/>
  <c r="V1516" i="1" s="1"/>
  <c r="V1518" i="1" a="1"/>
  <c r="V1518" i="1" s="1"/>
  <c r="V1519" i="1" a="1"/>
  <c r="V1519" i="1" s="1"/>
  <c r="V1520" i="1" a="1"/>
  <c r="V1520" i="1" s="1"/>
  <c r="V1521" i="1" a="1"/>
  <c r="V1521" i="1" s="1"/>
  <c r="V1522" i="1" a="1"/>
  <c r="V1522" i="1" s="1"/>
  <c r="V1523" i="1" a="1"/>
  <c r="V1523" i="1" s="1"/>
  <c r="V1524" i="1" a="1"/>
  <c r="V1524" i="1" s="1"/>
  <c r="V1525" i="1" a="1"/>
  <c r="V1525" i="1" s="1"/>
  <c r="V1526" i="1" a="1"/>
  <c r="V1526" i="1" s="1"/>
  <c r="V1527" i="1" a="1"/>
  <c r="V1527" i="1" s="1"/>
  <c r="V1528" i="1" a="1"/>
  <c r="V1528" i="1" s="1"/>
  <c r="V1529" i="1" a="1"/>
  <c r="V1529" i="1" s="1"/>
  <c r="V1530" i="1" a="1"/>
  <c r="V1530" i="1" s="1"/>
  <c r="V1531" i="1" a="1"/>
  <c r="V1531" i="1" s="1"/>
  <c r="V1532" i="1" a="1"/>
  <c r="V1532" i="1" s="1"/>
  <c r="V1533" i="1" a="1"/>
  <c r="V1533" i="1" s="1"/>
  <c r="V1534" i="1" a="1"/>
  <c r="V1534" i="1" s="1"/>
  <c r="V1535" i="1" a="1"/>
  <c r="V1535" i="1" s="1"/>
  <c r="V1536" i="1" a="1"/>
  <c r="V1536" i="1" s="1"/>
  <c r="V1537" i="1" a="1"/>
  <c r="V1537" i="1" s="1"/>
  <c r="V1538" i="1" a="1"/>
  <c r="V1538" i="1" s="1"/>
  <c r="V1539" i="1" a="1"/>
  <c r="V1539" i="1" s="1"/>
  <c r="V1540" i="1" a="1"/>
  <c r="V1540" i="1" s="1"/>
  <c r="V1541" i="1" a="1"/>
  <c r="V1541" i="1" s="1"/>
  <c r="V1542" i="1" a="1"/>
  <c r="V1542" i="1" s="1"/>
  <c r="V1543" i="1" a="1"/>
  <c r="V1543" i="1" s="1"/>
  <c r="V1544" i="1" a="1"/>
  <c r="V1544" i="1" s="1"/>
  <c r="V1545" i="1" a="1"/>
  <c r="V1545" i="1" s="1"/>
  <c r="V1546" i="1" a="1"/>
  <c r="V1546" i="1" s="1"/>
  <c r="V1547" i="1" a="1"/>
  <c r="V1547" i="1" s="1"/>
  <c r="V1548" i="1" a="1"/>
  <c r="V1548" i="1"/>
  <c r="V1549" i="1" a="1"/>
  <c r="V1549" i="1" s="1"/>
  <c r="V1550" i="1" a="1"/>
  <c r="V1550" i="1" s="1"/>
  <c r="V1551" i="1" a="1"/>
  <c r="V1551" i="1" s="1"/>
  <c r="V1552" i="1" a="1"/>
  <c r="V1552" i="1" s="1"/>
  <c r="V1553" i="1" a="1"/>
  <c r="V1553" i="1" s="1"/>
  <c r="V1554" i="1" a="1"/>
  <c r="V1554" i="1" s="1"/>
  <c r="V1555" i="1" a="1"/>
  <c r="V1555" i="1" s="1"/>
  <c r="V1556" i="1" a="1"/>
  <c r="V1556" i="1" s="1"/>
  <c r="V1557" i="1" a="1"/>
  <c r="V1557" i="1" s="1"/>
  <c r="V1558" i="1" a="1"/>
  <c r="V1558" i="1" s="1"/>
  <c r="V1559" i="1" a="1"/>
  <c r="V1559" i="1" s="1"/>
  <c r="V1560" i="1" a="1"/>
  <c r="V1560" i="1" s="1"/>
  <c r="V1561" i="1" a="1"/>
  <c r="V1561" i="1" s="1"/>
  <c r="V1562" i="1" a="1"/>
  <c r="V1562" i="1" s="1"/>
  <c r="V1563" i="1" a="1"/>
  <c r="V1563" i="1" s="1"/>
  <c r="V1564" i="1" a="1"/>
  <c r="V1564" i="1" s="1"/>
  <c r="V1565" i="1" a="1"/>
  <c r="V1565" i="1" s="1"/>
  <c r="V1566" i="1" a="1"/>
  <c r="V1566" i="1" s="1"/>
  <c r="V1567" i="1" a="1"/>
  <c r="V1567" i="1" s="1"/>
  <c r="V1568" i="1" a="1"/>
  <c r="V1568" i="1" s="1"/>
  <c r="V1569" i="1" a="1"/>
  <c r="V1569" i="1" s="1"/>
  <c r="V1570" i="1" a="1"/>
  <c r="V1570" i="1" s="1"/>
  <c r="V1571" i="1" a="1"/>
  <c r="V1571" i="1" s="1"/>
  <c r="V1572" i="1" a="1"/>
  <c r="V1572" i="1" s="1"/>
  <c r="V1573" i="1" a="1"/>
  <c r="V1573" i="1" s="1"/>
  <c r="V1574" i="1" a="1"/>
  <c r="V1574" i="1" s="1"/>
  <c r="V1575" i="1" a="1"/>
  <c r="V1575" i="1" s="1"/>
  <c r="V1576" i="1" a="1"/>
  <c r="V1576" i="1" s="1"/>
  <c r="V1577" i="1" a="1"/>
  <c r="V1577" i="1" s="1"/>
  <c r="V1578" i="1" a="1"/>
  <c r="V1578" i="1" s="1"/>
  <c r="V1579" i="1" a="1"/>
  <c r="V1579" i="1" s="1"/>
  <c r="V1580" i="1" a="1"/>
  <c r="V1580" i="1" s="1"/>
  <c r="V1581" i="1" a="1"/>
  <c r="V1581" i="1" s="1"/>
  <c r="V1582" i="1" a="1"/>
  <c r="V1582" i="1" s="1"/>
  <c r="V1583" i="1" a="1"/>
  <c r="V1583" i="1" s="1"/>
  <c r="V1584" i="1" a="1"/>
  <c r="V1584" i="1" s="1"/>
  <c r="V1585" i="1" a="1"/>
  <c r="V1585" i="1" s="1"/>
  <c r="V1586" i="1" a="1"/>
  <c r="V1586" i="1" s="1"/>
  <c r="V1587" i="1" a="1"/>
  <c r="V1587" i="1" s="1"/>
  <c r="V1588" i="1" a="1"/>
  <c r="V1588" i="1" s="1"/>
  <c r="V1589" i="1" a="1"/>
  <c r="V1589" i="1" s="1"/>
  <c r="V1590" i="1" a="1"/>
  <c r="V1590" i="1" s="1"/>
  <c r="V1591" i="1" a="1"/>
  <c r="V1591" i="1" s="1"/>
  <c r="V1592" i="1" a="1"/>
  <c r="V1592" i="1" s="1"/>
  <c r="V1593" i="1" a="1"/>
  <c r="V1593" i="1" s="1"/>
  <c r="V1594" i="1" a="1"/>
  <c r="V1594" i="1" s="1"/>
  <c r="V1595" i="1" a="1"/>
  <c r="V1595" i="1" s="1"/>
  <c r="V1596" i="1" a="1"/>
  <c r="V1596" i="1" s="1"/>
  <c r="V1597" i="1" a="1"/>
  <c r="V1597" i="1" s="1"/>
  <c r="V1598" i="1" a="1"/>
  <c r="V1598" i="1" s="1"/>
  <c r="V1599" i="1" a="1"/>
  <c r="V1599" i="1" s="1"/>
  <c r="V1600" i="1" a="1"/>
  <c r="V1600" i="1" s="1"/>
  <c r="V1601" i="1" a="1"/>
  <c r="V1601" i="1" s="1"/>
  <c r="V1602" i="1" a="1"/>
  <c r="V1602" i="1" s="1"/>
  <c r="V1603" i="1" a="1"/>
  <c r="V1603" i="1" s="1"/>
  <c r="V1604" i="1" a="1"/>
  <c r="V1604" i="1" s="1"/>
  <c r="V1605" i="1" a="1"/>
  <c r="V1605" i="1" s="1"/>
  <c r="V1606" i="1" a="1"/>
  <c r="V1606" i="1" s="1"/>
  <c r="V1607" i="1" a="1"/>
  <c r="V1607" i="1" s="1"/>
  <c r="V1608" i="1" a="1"/>
  <c r="V1608" i="1" s="1"/>
  <c r="V1609" i="1" a="1"/>
  <c r="V1609" i="1" s="1"/>
  <c r="V1610" i="1" a="1"/>
  <c r="V1610" i="1" s="1"/>
  <c r="V1611" i="1" a="1"/>
  <c r="V1611" i="1" s="1"/>
  <c r="V1612" i="1" a="1"/>
  <c r="V1612" i="1"/>
  <c r="V1613" i="1" a="1"/>
  <c r="V1613" i="1" s="1"/>
  <c r="V1614" i="1" a="1"/>
  <c r="V1614" i="1" s="1"/>
  <c r="V1615" i="1" a="1"/>
  <c r="V1615" i="1" s="1"/>
  <c r="V1616" i="1" a="1"/>
  <c r="V1616" i="1" s="1"/>
  <c r="V1617" i="1" a="1"/>
  <c r="V1617" i="1" s="1"/>
  <c r="V1618" i="1" a="1"/>
  <c r="V1618" i="1" s="1"/>
  <c r="V1619" i="1" a="1"/>
  <c r="V1619" i="1" s="1"/>
  <c r="V1620" i="1" a="1"/>
  <c r="V1620" i="1" s="1"/>
  <c r="V1621" i="1" a="1"/>
  <c r="V1621" i="1" s="1"/>
  <c r="V1622" i="1" a="1"/>
  <c r="V1622" i="1" s="1"/>
  <c r="V1623" i="1" a="1"/>
  <c r="V1623" i="1" s="1"/>
  <c r="V1624" i="1" a="1"/>
  <c r="V1624" i="1" s="1"/>
  <c r="V1625" i="1" a="1"/>
  <c r="V1625" i="1" s="1"/>
  <c r="V1626" i="1" a="1"/>
  <c r="V1626" i="1" s="1"/>
  <c r="V1627" i="1" a="1"/>
  <c r="V1627" i="1" s="1"/>
  <c r="V1628" i="1" a="1"/>
  <c r="V1628" i="1" s="1"/>
  <c r="V1629" i="1" a="1"/>
  <c r="V1629" i="1" s="1"/>
  <c r="V1630" i="1" a="1"/>
  <c r="V1630" i="1" s="1"/>
  <c r="V1631" i="1" a="1"/>
  <c r="V1631" i="1" s="1"/>
  <c r="V1632" i="1" a="1"/>
  <c r="V1632" i="1" s="1"/>
  <c r="V1633" i="1" a="1"/>
  <c r="V1633" i="1" s="1"/>
  <c r="V1634" i="1" a="1"/>
  <c r="V1634" i="1" s="1"/>
  <c r="V1635" i="1" a="1"/>
  <c r="V1635" i="1" s="1"/>
  <c r="V1636" i="1" a="1"/>
  <c r="V1636" i="1" s="1"/>
  <c r="V1637" i="1" a="1"/>
  <c r="V1637" i="1" s="1"/>
  <c r="V1638" i="1" a="1"/>
  <c r="V1638" i="1" s="1"/>
  <c r="V1639" i="1" a="1"/>
  <c r="V1639" i="1" s="1"/>
  <c r="V1640" i="1" a="1"/>
  <c r="V1640" i="1" s="1"/>
  <c r="V1641" i="1" a="1"/>
  <c r="V1641" i="1" s="1"/>
  <c r="V1642" i="1" a="1"/>
  <c r="V1642" i="1" s="1"/>
  <c r="V1643" i="1" a="1"/>
  <c r="V1643" i="1" s="1"/>
  <c r="V1644" i="1" a="1"/>
  <c r="V1644" i="1" s="1"/>
  <c r="V1645" i="1" a="1"/>
  <c r="V1645" i="1" s="1"/>
  <c r="V1646" i="1" a="1"/>
  <c r="V1646" i="1" s="1"/>
  <c r="V1647" i="1" a="1"/>
  <c r="V1647" i="1" s="1"/>
  <c r="V1648" i="1" a="1"/>
  <c r="V1648" i="1" s="1"/>
  <c r="V1649" i="1" a="1"/>
  <c r="V1649" i="1" s="1"/>
  <c r="V1650" i="1" a="1"/>
  <c r="V1650" i="1" s="1"/>
  <c r="V1651" i="1" a="1"/>
  <c r="V1651" i="1" s="1"/>
  <c r="V1652" i="1" a="1"/>
  <c r="V1652" i="1" s="1"/>
  <c r="V1653" i="1" a="1"/>
  <c r="V1653" i="1" s="1"/>
  <c r="V1654" i="1" a="1"/>
  <c r="V1654" i="1" s="1"/>
  <c r="V1655" i="1" a="1"/>
  <c r="V1655" i="1" s="1"/>
  <c r="V1656" i="1" a="1"/>
  <c r="V1656" i="1" s="1"/>
  <c r="V1657" i="1" a="1"/>
  <c r="V1657" i="1" s="1"/>
  <c r="V1658" i="1" a="1"/>
  <c r="V1658" i="1" s="1"/>
  <c r="V1659" i="1" a="1"/>
  <c r="V1659" i="1" s="1"/>
  <c r="V1660" i="1" a="1"/>
  <c r="V1660" i="1" s="1"/>
  <c r="V1661" i="1" a="1"/>
  <c r="V1661" i="1" s="1"/>
  <c r="V1662" i="1" a="1"/>
  <c r="V1662" i="1" s="1"/>
  <c r="V1663" i="1" a="1"/>
  <c r="V1663" i="1" s="1"/>
  <c r="V1664" i="1" a="1"/>
  <c r="V1664" i="1" s="1"/>
  <c r="V1665" i="1" a="1"/>
  <c r="V1665" i="1" s="1"/>
  <c r="V1666" i="1" a="1"/>
  <c r="V1666" i="1" s="1"/>
  <c r="V1667" i="1" a="1"/>
  <c r="V1667" i="1" s="1"/>
  <c r="V1668" i="1" a="1"/>
  <c r="V1668" i="1" s="1"/>
  <c r="V1669" i="1" a="1"/>
  <c r="V1669" i="1" s="1"/>
  <c r="V1670" i="1" a="1"/>
  <c r="V1670" i="1" s="1"/>
  <c r="V1671" i="1" a="1"/>
  <c r="V1671" i="1" s="1"/>
  <c r="V1672" i="1" a="1"/>
  <c r="V1672" i="1" s="1"/>
  <c r="V1673" i="1" a="1"/>
  <c r="V1673" i="1" s="1"/>
  <c r="V1674" i="1" a="1"/>
  <c r="V1674" i="1" s="1"/>
  <c r="V1675" i="1" a="1"/>
  <c r="V1675" i="1" s="1"/>
  <c r="V1676" i="1" a="1"/>
  <c r="V1676" i="1"/>
  <c r="V1677" i="1" a="1"/>
  <c r="V1677" i="1" s="1"/>
  <c r="V1678" i="1" a="1"/>
  <c r="V1678" i="1" s="1"/>
  <c r="V1679" i="1" a="1"/>
  <c r="V1679" i="1" s="1"/>
  <c r="V1680" i="1" a="1"/>
  <c r="V1680" i="1" s="1"/>
  <c r="V1681" i="1" a="1"/>
  <c r="V1681" i="1" s="1"/>
  <c r="V1682" i="1" a="1"/>
  <c r="V1682" i="1" s="1"/>
  <c r="V1683" i="1" a="1"/>
  <c r="V1683" i="1" s="1"/>
  <c r="V1684" i="1" a="1"/>
  <c r="V1684" i="1" s="1"/>
  <c r="V1685" i="1" a="1"/>
  <c r="V1685" i="1" s="1"/>
  <c r="V1686" i="1" a="1"/>
  <c r="V1686" i="1" s="1"/>
  <c r="V1687" i="1" a="1"/>
  <c r="V1687" i="1" s="1"/>
  <c r="V1688" i="1" a="1"/>
  <c r="V1688" i="1" s="1"/>
  <c r="V1689" i="1" a="1"/>
  <c r="V1689" i="1" s="1"/>
  <c r="V1690" i="1" a="1"/>
  <c r="V1690" i="1" s="1"/>
  <c r="V1691" i="1" a="1"/>
  <c r="V1691" i="1" s="1"/>
  <c r="V1692" i="1" a="1"/>
  <c r="V1692" i="1" s="1"/>
  <c r="V1693" i="1" a="1"/>
  <c r="V1693" i="1" s="1"/>
  <c r="V1694" i="1" a="1"/>
  <c r="V1694" i="1" s="1"/>
  <c r="V1695" i="1" a="1"/>
  <c r="V1695" i="1" s="1"/>
  <c r="V1696" i="1" a="1"/>
  <c r="V1696" i="1" s="1"/>
  <c r="V1697" i="1" a="1"/>
  <c r="V1697" i="1" s="1"/>
  <c r="V1698" i="1" a="1"/>
  <c r="V1698" i="1" s="1"/>
  <c r="V1699" i="1" a="1"/>
  <c r="V1699" i="1" s="1"/>
  <c r="V1701" i="1" a="1"/>
  <c r="V1701" i="1" s="1"/>
  <c r="V1702" i="1" a="1"/>
  <c r="V1702" i="1" s="1"/>
  <c r="V1703" i="1" a="1"/>
  <c r="V1703" i="1" s="1"/>
  <c r="V1704" i="1" a="1"/>
  <c r="V1704" i="1" s="1"/>
  <c r="V1705" i="1" a="1"/>
  <c r="V1705" i="1" s="1"/>
  <c r="V1706" i="1" a="1"/>
  <c r="V1706" i="1" s="1"/>
  <c r="V1707" i="1" a="1"/>
  <c r="V1707" i="1" s="1"/>
  <c r="V1708" i="1" a="1"/>
  <c r="V1708" i="1" s="1"/>
  <c r="V1709" i="1" a="1"/>
  <c r="V1709" i="1" s="1"/>
  <c r="V1710" i="1" a="1"/>
  <c r="V1710" i="1" s="1"/>
  <c r="V1711" i="1" a="1"/>
  <c r="V1711" i="1" s="1"/>
  <c r="V1712" i="1" a="1"/>
  <c r="V1712" i="1" s="1"/>
  <c r="V1713" i="1" a="1"/>
  <c r="V1713" i="1" s="1"/>
  <c r="V1714" i="1" a="1"/>
  <c r="V1714" i="1" s="1"/>
  <c r="V1715" i="1" a="1"/>
  <c r="V1715" i="1" s="1"/>
  <c r="V1716" i="1" a="1"/>
  <c r="V1716" i="1" s="1"/>
  <c r="V1717" i="1" a="1"/>
  <c r="V1717" i="1" s="1"/>
  <c r="V1718" i="1" a="1"/>
  <c r="V1718" i="1" s="1"/>
  <c r="V1719" i="1" a="1"/>
  <c r="V1719" i="1" s="1"/>
  <c r="V1720" i="1" a="1"/>
  <c r="V1720" i="1" s="1"/>
  <c r="V1721" i="1" a="1"/>
  <c r="V1721" i="1" s="1"/>
  <c r="V1722" i="1" a="1"/>
  <c r="V1722" i="1" s="1"/>
  <c r="V1723" i="1" a="1"/>
  <c r="V1723" i="1" s="1"/>
  <c r="V1725" i="1" a="1"/>
  <c r="V1725" i="1" s="1"/>
  <c r="V1726" i="1" a="1"/>
  <c r="V1726" i="1" s="1"/>
  <c r="V1727" i="1" a="1"/>
  <c r="V1727" i="1" s="1"/>
  <c r="V1728" i="1" a="1"/>
  <c r="V1728" i="1" s="1"/>
  <c r="V1729" i="1" a="1"/>
  <c r="V1729" i="1" s="1"/>
  <c r="V1730" i="1" a="1"/>
  <c r="V1730" i="1" s="1"/>
  <c r="V1731" i="1" a="1"/>
  <c r="V1731" i="1" s="1"/>
  <c r="V1732" i="1" a="1"/>
  <c r="V1732" i="1" s="1"/>
  <c r="V1733" i="1" a="1"/>
  <c r="V1733" i="1" s="1"/>
  <c r="V1735" i="1" a="1"/>
  <c r="V1735" i="1" s="1"/>
  <c r="V1736" i="1" a="1"/>
  <c r="V1736" i="1" s="1"/>
  <c r="V1737" i="1" a="1"/>
  <c r="V1737" i="1" s="1"/>
  <c r="V1738" i="1" a="1"/>
  <c r="V1738" i="1" s="1"/>
  <c r="V1739" i="1" a="1"/>
  <c r="V1739" i="1" s="1"/>
  <c r="V1740" i="1" a="1"/>
  <c r="V1740" i="1" s="1"/>
  <c r="V1741" i="1" a="1"/>
  <c r="V1741" i="1" s="1"/>
  <c r="V1742" i="1" a="1"/>
  <c r="V1742" i="1" s="1"/>
  <c r="V1743" i="1" a="1"/>
  <c r="V1743" i="1" s="1"/>
  <c r="V1744" i="1" a="1"/>
  <c r="V1744" i="1" s="1"/>
  <c r="V1745" i="1" a="1"/>
  <c r="V1745" i="1" s="1"/>
  <c r="V1746" i="1" a="1"/>
  <c r="V1746" i="1" s="1"/>
  <c r="V1747" i="1" a="1"/>
  <c r="V1747" i="1" s="1"/>
  <c r="V1748" i="1" a="1"/>
  <c r="V1748" i="1" s="1"/>
  <c r="V1749" i="1" a="1"/>
  <c r="V1749" i="1" s="1"/>
  <c r="V1750" i="1" a="1"/>
  <c r="V1750" i="1" s="1"/>
  <c r="V1751" i="1" a="1"/>
  <c r="V1751" i="1" s="1"/>
  <c r="V1752" i="1" a="1"/>
  <c r="V1752" i="1" s="1"/>
  <c r="V1753" i="1" a="1"/>
  <c r="V1753" i="1" s="1"/>
  <c r="V1754" i="1" a="1"/>
  <c r="V1754" i="1" s="1"/>
  <c r="V1755" i="1" a="1"/>
  <c r="V1755" i="1" s="1"/>
  <c r="V1756" i="1" a="1"/>
  <c r="V1756" i="1" s="1"/>
  <c r="V1757" i="1" a="1"/>
  <c r="V1757" i="1" s="1"/>
  <c r="V1758" i="1" a="1"/>
  <c r="V1758" i="1" s="1"/>
  <c r="V1759" i="1" a="1"/>
  <c r="V1759" i="1" s="1"/>
  <c r="V1760" i="1" a="1"/>
  <c r="V1760" i="1" s="1"/>
  <c r="V1761" i="1" a="1"/>
  <c r="V1761" i="1" s="1"/>
  <c r="V1762" i="1" a="1"/>
  <c r="V1762" i="1" s="1"/>
  <c r="V1763" i="1" a="1"/>
  <c r="V1763" i="1" s="1"/>
  <c r="V1764" i="1" a="1"/>
  <c r="V1764" i="1" s="1"/>
  <c r="V1765" i="1" a="1"/>
  <c r="V1765" i="1" s="1"/>
  <c r="V1766" i="1" a="1"/>
  <c r="V1766" i="1" s="1"/>
  <c r="V1767" i="1" a="1"/>
  <c r="V1767" i="1" s="1"/>
  <c r="V1768" i="1" a="1"/>
  <c r="V1768" i="1" s="1"/>
  <c r="V1769" i="1" a="1"/>
  <c r="V1769" i="1" s="1"/>
  <c r="V1770" i="1" a="1"/>
  <c r="V1770" i="1" s="1"/>
  <c r="V1771" i="1" a="1"/>
  <c r="V1771" i="1" s="1"/>
  <c r="V1772" i="1" a="1"/>
  <c r="V1772" i="1" s="1"/>
  <c r="V1773" i="1" a="1"/>
  <c r="V1773" i="1" s="1"/>
  <c r="V1774" i="1" a="1"/>
  <c r="V1774" i="1" s="1"/>
  <c r="V1775" i="1" a="1"/>
  <c r="V1775" i="1" s="1"/>
  <c r="V1776" i="1" a="1"/>
  <c r="V1776" i="1" s="1"/>
  <c r="V1777" i="1" a="1"/>
  <c r="V1777" i="1" s="1"/>
  <c r="V1778" i="1" a="1"/>
  <c r="V1778" i="1" s="1"/>
  <c r="V1779" i="1" a="1"/>
  <c r="V1779" i="1" s="1"/>
  <c r="V1780" i="1" a="1"/>
  <c r="V1780" i="1" s="1"/>
  <c r="V1781" i="1" a="1"/>
  <c r="V1781" i="1" s="1"/>
  <c r="V1782" i="1" a="1"/>
  <c r="V1782" i="1" s="1"/>
  <c r="V1783" i="1" a="1"/>
  <c r="V1783" i="1" s="1"/>
  <c r="V1784" i="1" a="1"/>
  <c r="V1784" i="1" s="1"/>
  <c r="V1785" i="1" a="1"/>
  <c r="V1785" i="1" s="1"/>
  <c r="V1786" i="1" a="1"/>
  <c r="V1786" i="1" s="1"/>
  <c r="V1787" i="1" a="1"/>
  <c r="V1787" i="1" s="1"/>
  <c r="V1788" i="1" a="1"/>
  <c r="V1788" i="1" s="1"/>
  <c r="V1789" i="1" a="1"/>
  <c r="V1789" i="1" s="1"/>
  <c r="V1790" i="1" a="1"/>
  <c r="V1790" i="1" s="1"/>
  <c r="V1791" i="1" a="1"/>
  <c r="V1791" i="1" s="1"/>
  <c r="V1792" i="1" a="1"/>
  <c r="V1792" i="1" s="1"/>
  <c r="V1793" i="1" a="1"/>
  <c r="V1793" i="1" s="1"/>
  <c r="V1794" i="1" a="1"/>
  <c r="V1794" i="1" s="1"/>
  <c r="V1795" i="1" a="1"/>
  <c r="V1795" i="1" s="1"/>
  <c r="V1796" i="1" a="1"/>
  <c r="V1796" i="1" s="1"/>
  <c r="V1797" i="1" a="1"/>
  <c r="V1797" i="1" s="1"/>
  <c r="V1798" i="1" a="1"/>
  <c r="V1798" i="1" s="1"/>
  <c r="V1799" i="1" a="1"/>
  <c r="V1799" i="1" s="1"/>
  <c r="V1800" i="1" a="1"/>
  <c r="V1800" i="1" s="1"/>
  <c r="V1801" i="1" a="1"/>
  <c r="V1801" i="1" s="1"/>
  <c r="V1802" i="1" a="1"/>
  <c r="V1802" i="1" s="1"/>
  <c r="V1803" i="1" a="1"/>
  <c r="V1803" i="1" s="1"/>
  <c r="V1804" i="1" a="1"/>
  <c r="V1804" i="1" s="1"/>
  <c r="V1805" i="1" a="1"/>
  <c r="V1805" i="1" s="1"/>
  <c r="V1806" i="1" a="1"/>
  <c r="V1806" i="1"/>
  <c r="V1807" i="1" a="1"/>
  <c r="V1807" i="1" s="1"/>
  <c r="V1808" i="1" a="1"/>
  <c r="V1808" i="1" s="1"/>
  <c r="V1809" i="1" a="1"/>
  <c r="V1809" i="1" s="1"/>
  <c r="V1810" i="1" a="1"/>
  <c r="V1810" i="1" s="1"/>
  <c r="V1811" i="1" a="1"/>
  <c r="V1811" i="1" s="1"/>
  <c r="V1812" i="1" a="1"/>
  <c r="V1812" i="1" s="1"/>
  <c r="V1813" i="1" a="1"/>
  <c r="V1813" i="1" s="1"/>
  <c r="V1814" i="1" a="1"/>
  <c r="V1814" i="1" s="1"/>
  <c r="V1817" i="1" a="1"/>
  <c r="V1817" i="1" s="1"/>
  <c r="V1818" i="1" a="1"/>
  <c r="V1818" i="1" s="1"/>
  <c r="V1819" i="1" a="1"/>
  <c r="V1819" i="1" s="1"/>
  <c r="V1820" i="1" a="1"/>
  <c r="V1820" i="1" s="1"/>
  <c r="V1821" i="1" a="1"/>
  <c r="V1821" i="1" s="1"/>
  <c r="V1822" i="1" a="1"/>
  <c r="V1822" i="1" s="1"/>
  <c r="V1823" i="1" a="1"/>
  <c r="V1823" i="1" s="1"/>
  <c r="V1824" i="1" a="1"/>
  <c r="V1824" i="1" s="1"/>
  <c r="V1825" i="1" a="1"/>
  <c r="V1825" i="1" s="1"/>
  <c r="V1826" i="1" a="1"/>
  <c r="V1826" i="1" s="1"/>
  <c r="V1827" i="1" a="1"/>
  <c r="V1827" i="1" s="1"/>
  <c r="V1828" i="1" a="1"/>
  <c r="V1828" i="1" s="1"/>
  <c r="V1829" i="1" a="1"/>
  <c r="V1829" i="1" s="1"/>
  <c r="V1830" i="1" a="1"/>
  <c r="V1830" i="1" s="1"/>
  <c r="V1831" i="1" a="1"/>
  <c r="V1831" i="1" s="1"/>
  <c r="V1832" i="1" a="1"/>
  <c r="V1832" i="1" s="1"/>
  <c r="V1833" i="1" a="1"/>
  <c r="V1833" i="1" s="1"/>
  <c r="V1834" i="1" a="1"/>
  <c r="V1834" i="1" s="1"/>
  <c r="V1835" i="1" a="1"/>
  <c r="V1835" i="1" s="1"/>
  <c r="V1836" i="1" a="1"/>
  <c r="V1836" i="1" s="1"/>
  <c r="V1837" i="1" a="1"/>
  <c r="V1837" i="1" s="1"/>
  <c r="V1838" i="1" a="1"/>
  <c r="V1838" i="1" s="1"/>
  <c r="V1839" i="1" a="1"/>
  <c r="V1839" i="1" s="1"/>
  <c r="V1840" i="1" a="1"/>
  <c r="V1840" i="1" s="1"/>
  <c r="V1841" i="1" a="1"/>
  <c r="V1841" i="1" s="1"/>
  <c r="V1842" i="1" a="1"/>
  <c r="V1842" i="1" s="1"/>
  <c r="V1843" i="1" a="1"/>
  <c r="V1843" i="1" s="1"/>
  <c r="V1844" i="1" a="1"/>
  <c r="V1844" i="1" s="1"/>
  <c r="V1845" i="1" a="1"/>
  <c r="V1845" i="1" s="1"/>
  <c r="V1846" i="1" a="1"/>
  <c r="V1846" i="1" s="1"/>
  <c r="V1847" i="1" a="1"/>
  <c r="V1847" i="1" s="1"/>
  <c r="V1848" i="1" a="1"/>
  <c r="V1848" i="1" s="1"/>
  <c r="V1849" i="1" a="1"/>
  <c r="V1849" i="1" s="1"/>
  <c r="V1850" i="1" a="1"/>
  <c r="V1850" i="1" s="1"/>
  <c r="V1851" i="1" a="1"/>
  <c r="V1851" i="1" s="1"/>
  <c r="V1852" i="1" a="1"/>
  <c r="V1852" i="1" s="1"/>
  <c r="V1853" i="1" a="1"/>
  <c r="V1853" i="1" s="1"/>
  <c r="V1854" i="1" a="1"/>
  <c r="V1854" i="1" s="1"/>
  <c r="V1855" i="1" a="1"/>
  <c r="V1855" i="1" s="1"/>
  <c r="V1856" i="1" a="1"/>
  <c r="V1856" i="1" s="1"/>
  <c r="V1857" i="1" a="1"/>
  <c r="V1857" i="1" s="1"/>
  <c r="V1858" i="1" a="1"/>
  <c r="V1858" i="1" s="1"/>
  <c r="V1859" i="1" a="1"/>
  <c r="V1859" i="1" s="1"/>
  <c r="V1860" i="1" a="1"/>
  <c r="V1860" i="1" s="1"/>
  <c r="V1861" i="1" a="1"/>
  <c r="V1861" i="1" s="1"/>
  <c r="V1862" i="1" a="1"/>
  <c r="V1862" i="1" s="1"/>
  <c r="V1863" i="1" a="1"/>
  <c r="V1863" i="1" s="1"/>
  <c r="V1864" i="1" a="1"/>
  <c r="V1864" i="1" s="1"/>
  <c r="V1865" i="1" a="1"/>
  <c r="V1865" i="1" s="1"/>
  <c r="V1866" i="1" a="1"/>
  <c r="V1866" i="1" s="1"/>
  <c r="V1867" i="1" a="1"/>
  <c r="V1867" i="1" s="1"/>
  <c r="V1868" i="1" a="1"/>
  <c r="V1868" i="1" s="1"/>
  <c r="V1869" i="1" a="1"/>
  <c r="V1869" i="1" s="1"/>
  <c r="V1870" i="1" a="1"/>
  <c r="V1870" i="1" s="1"/>
  <c r="V1871" i="1" a="1"/>
  <c r="V1871" i="1" s="1"/>
  <c r="V1872" i="1" a="1"/>
  <c r="V1872" i="1" s="1"/>
  <c r="V1873" i="1" a="1"/>
  <c r="V1873" i="1" s="1"/>
  <c r="V1874" i="1" a="1"/>
  <c r="V1874" i="1" s="1"/>
  <c r="V1875" i="1" a="1"/>
  <c r="V1875" i="1"/>
  <c r="V1876" i="1" a="1"/>
  <c r="V1876" i="1" s="1"/>
  <c r="V1877" i="1" a="1"/>
  <c r="V1877" i="1" s="1"/>
  <c r="V1878" i="1" a="1"/>
  <c r="V1878" i="1" s="1"/>
  <c r="V1879" i="1" a="1"/>
  <c r="V1879" i="1" s="1"/>
  <c r="V1880" i="1" a="1"/>
  <c r="V1880" i="1" s="1"/>
  <c r="V1882" i="1" a="1"/>
  <c r="V1882" i="1" s="1"/>
  <c r="V1883" i="1" a="1"/>
  <c r="V1883" i="1"/>
  <c r="V1884" i="1" a="1"/>
  <c r="V1884" i="1" s="1"/>
  <c r="V1885" i="1" a="1"/>
  <c r="V1885" i="1" s="1"/>
  <c r="V1886" i="1" a="1"/>
  <c r="V1886" i="1" s="1"/>
  <c r="V1887" i="1" a="1"/>
  <c r="V1887" i="1" s="1"/>
  <c r="V1888" i="1" a="1"/>
  <c r="V1888" i="1" s="1"/>
  <c r="V1889" i="1" a="1"/>
  <c r="V1889" i="1" s="1"/>
  <c r="V1890" i="1" a="1"/>
  <c r="V1890" i="1" s="1"/>
  <c r="V1891" i="1" a="1"/>
  <c r="V1891" i="1" s="1"/>
  <c r="V1892" i="1" a="1"/>
  <c r="V1892" i="1" s="1"/>
  <c r="V1893" i="1" a="1"/>
  <c r="V1893" i="1" s="1"/>
  <c r="V1894" i="1" a="1"/>
  <c r="V1894" i="1" s="1"/>
  <c r="V1895" i="1" a="1"/>
  <c r="V1895" i="1" s="1"/>
  <c r="V1896" i="1" a="1"/>
  <c r="V1896" i="1" s="1"/>
  <c r="V1897" i="1" a="1"/>
  <c r="V1897" i="1" s="1"/>
  <c r="V1898" i="1" a="1"/>
  <c r="V1898" i="1" s="1"/>
  <c r="V1899" i="1" a="1"/>
  <c r="V1899" i="1" s="1"/>
  <c r="V1900" i="1" a="1"/>
  <c r="V1900" i="1" s="1"/>
  <c r="V1901" i="1" a="1"/>
  <c r="V1901" i="1" s="1"/>
  <c r="V1902" i="1" a="1"/>
  <c r="V1902" i="1" s="1"/>
  <c r="V1903" i="1" a="1"/>
  <c r="V1903" i="1" s="1"/>
  <c r="V1904" i="1" a="1"/>
  <c r="V1904" i="1" s="1"/>
  <c r="V1905" i="1" a="1"/>
  <c r="V1905" i="1" s="1"/>
  <c r="V1906" i="1" a="1"/>
  <c r="V1906" i="1" s="1"/>
  <c r="V1907" i="1" a="1"/>
  <c r="V1907" i="1" s="1"/>
  <c r="V1908" i="1" a="1"/>
  <c r="V1908" i="1" s="1"/>
  <c r="V1909" i="1" a="1"/>
  <c r="V1909" i="1" s="1"/>
  <c r="V1910" i="1" a="1"/>
  <c r="V1910" i="1" s="1"/>
  <c r="V1911" i="1" a="1"/>
  <c r="V1911" i="1" s="1"/>
  <c r="V1912" i="1" a="1"/>
  <c r="V1912" i="1" s="1"/>
  <c r="V1913" i="1" a="1"/>
  <c r="V1913" i="1" s="1"/>
  <c r="V1914" i="1" a="1"/>
  <c r="V1914" i="1" s="1"/>
  <c r="V1915" i="1" a="1"/>
  <c r="V1915" i="1"/>
  <c r="V1916" i="1" a="1"/>
  <c r="V1916" i="1" s="1"/>
  <c r="V1917" i="1" a="1"/>
  <c r="V1917" i="1" s="1"/>
  <c r="V1918" i="1" a="1"/>
  <c r="V1918" i="1" s="1"/>
  <c r="V1919" i="1" a="1"/>
  <c r="V1919" i="1" s="1"/>
  <c r="V1920" i="1" a="1"/>
  <c r="V1920" i="1" s="1"/>
  <c r="V1921" i="1" a="1"/>
  <c r="V1921" i="1" s="1"/>
  <c r="V1922" i="1" a="1"/>
  <c r="V1922" i="1" s="1"/>
  <c r="V1923" i="1" a="1"/>
  <c r="V1923" i="1" s="1"/>
  <c r="V1924" i="1" a="1"/>
  <c r="V1924" i="1" s="1"/>
  <c r="V1925" i="1" a="1"/>
  <c r="V1925" i="1" s="1"/>
  <c r="V1926" i="1" a="1"/>
  <c r="V1926" i="1" s="1"/>
  <c r="V1927" i="1" a="1"/>
  <c r="V1927" i="1" s="1"/>
  <c r="V1928" i="1" a="1"/>
  <c r="V1928" i="1" s="1"/>
  <c r="V1929" i="1" a="1"/>
  <c r="V1929" i="1" s="1"/>
  <c r="V1930" i="1" a="1"/>
  <c r="V1930" i="1" s="1"/>
  <c r="V1932" i="1" a="1"/>
  <c r="V1932" i="1" s="1"/>
  <c r="V1933" i="1" a="1"/>
  <c r="V1933" i="1" s="1"/>
  <c r="V1934" i="1" a="1"/>
  <c r="V1934" i="1" s="1"/>
  <c r="V1935" i="1" a="1"/>
  <c r="V1935" i="1" s="1"/>
  <c r="V1936" i="1" a="1"/>
  <c r="V1936" i="1" s="1"/>
  <c r="V1937" i="1" a="1"/>
  <c r="V1937" i="1" s="1"/>
  <c r="V1938" i="1" a="1"/>
  <c r="V1938" i="1" s="1"/>
  <c r="V1939" i="1" a="1"/>
  <c r="V1939" i="1" s="1"/>
  <c r="V1940" i="1" a="1"/>
  <c r="V1940" i="1" s="1"/>
  <c r="V1941" i="1" a="1"/>
  <c r="V1941" i="1" s="1"/>
  <c r="V1942" i="1" a="1"/>
  <c r="V1942" i="1" s="1"/>
  <c r="V1943" i="1" a="1"/>
  <c r="V1943" i="1" s="1"/>
  <c r="V1944" i="1" a="1"/>
  <c r="V1944" i="1" s="1"/>
  <c r="V1945" i="1" a="1"/>
  <c r="V1945" i="1" s="1"/>
  <c r="V1946" i="1" a="1"/>
  <c r="V1946" i="1" s="1"/>
  <c r="V1947" i="1" a="1"/>
  <c r="V1947" i="1"/>
  <c r="V1948" i="1" a="1"/>
  <c r="V1948" i="1" s="1"/>
  <c r="V1949" i="1" a="1"/>
  <c r="V1949" i="1" s="1"/>
  <c r="V1950" i="1" a="1"/>
  <c r="V1950" i="1" s="1"/>
  <c r="V1951" i="1" a="1"/>
  <c r="V1951" i="1" s="1"/>
  <c r="V1952" i="1" a="1"/>
  <c r="V1952" i="1" s="1"/>
  <c r="V1953" i="1" a="1"/>
  <c r="V1953" i="1" s="1"/>
  <c r="V1954" i="1" a="1"/>
  <c r="V1954" i="1" s="1"/>
  <c r="V1955" i="1" a="1"/>
  <c r="V1955" i="1" s="1"/>
  <c r="V1956" i="1" a="1"/>
  <c r="V1956" i="1" s="1"/>
  <c r="V1957" i="1" a="1"/>
  <c r="V1957" i="1" s="1"/>
  <c r="V1958" i="1" a="1"/>
  <c r="V1958" i="1" s="1"/>
  <c r="V1959" i="1" a="1"/>
  <c r="V1959" i="1" s="1"/>
  <c r="V1960" i="1" a="1"/>
  <c r="V1960" i="1" s="1"/>
  <c r="V1961" i="1" a="1"/>
  <c r="V1961" i="1" s="1"/>
  <c r="V1962" i="1" a="1"/>
  <c r="V1962" i="1" s="1"/>
  <c r="V1963" i="1" a="1"/>
  <c r="V1963" i="1"/>
  <c r="V1964" i="1" a="1"/>
  <c r="V1964" i="1" s="1"/>
  <c r="V1965" i="1" a="1"/>
  <c r="V1965" i="1" s="1"/>
  <c r="V1966" i="1" a="1"/>
  <c r="V1966" i="1" s="1"/>
  <c r="V1967" i="1" a="1"/>
  <c r="V1967" i="1" s="1"/>
  <c r="V1968" i="1" a="1"/>
  <c r="V1968" i="1" s="1"/>
  <c r="V1969" i="1" a="1"/>
  <c r="V1969" i="1" s="1"/>
  <c r="V1970" i="1" a="1"/>
  <c r="V1970" i="1" s="1"/>
  <c r="V1971" i="1" a="1"/>
  <c r="V1971" i="1" s="1"/>
  <c r="V1972" i="1" a="1"/>
  <c r="V1972" i="1" s="1"/>
  <c r="V1973" i="1" a="1"/>
  <c r="V1973" i="1" s="1"/>
  <c r="V1974" i="1" a="1"/>
  <c r="V1974" i="1" s="1"/>
  <c r="V1975" i="1" a="1"/>
  <c r="V1975" i="1" s="1"/>
  <c r="V1976" i="1" a="1"/>
  <c r="V1976" i="1" s="1"/>
  <c r="V1977" i="1" a="1"/>
  <c r="V1977" i="1" s="1"/>
  <c r="V1978" i="1" a="1"/>
  <c r="V1978" i="1" s="1"/>
  <c r="V1979" i="1" a="1"/>
  <c r="V1979" i="1" s="1"/>
  <c r="V1980" i="1" a="1"/>
  <c r="V1980" i="1" s="1"/>
  <c r="V1981" i="1" a="1"/>
  <c r="V1981" i="1" s="1"/>
  <c r="V1982" i="1" a="1"/>
  <c r="V1982" i="1" s="1"/>
  <c r="V1983" i="1" a="1"/>
  <c r="V1983" i="1" s="1"/>
  <c r="V1984" i="1" a="1"/>
  <c r="V1984" i="1" s="1"/>
  <c r="V1985" i="1" a="1"/>
  <c r="V1985" i="1" s="1"/>
  <c r="V1986" i="1" a="1"/>
  <c r="V1986" i="1" s="1"/>
  <c r="V1987" i="1" a="1"/>
  <c r="V1987" i="1" s="1"/>
  <c r="V1988" i="1" a="1"/>
  <c r="V1988" i="1" s="1"/>
  <c r="V1989" i="1" a="1"/>
  <c r="V1989" i="1" s="1"/>
  <c r="V1990" i="1" a="1"/>
  <c r="V1990" i="1" s="1"/>
  <c r="V1991" i="1" a="1"/>
  <c r="V1991" i="1" s="1"/>
  <c r="V1992" i="1" a="1"/>
  <c r="V1992" i="1" s="1"/>
  <c r="V1993" i="1" a="1"/>
  <c r="V1993" i="1" s="1"/>
  <c r="V1994" i="1" a="1"/>
  <c r="V1994" i="1" s="1"/>
  <c r="V1995" i="1" a="1"/>
  <c r="V1995" i="1" s="1"/>
  <c r="V1996" i="1" a="1"/>
  <c r="V1996" i="1" s="1"/>
  <c r="V1997" i="1" a="1"/>
  <c r="V1997" i="1"/>
  <c r="V1998" i="1" a="1"/>
  <c r="V1998" i="1" s="1"/>
  <c r="V1999" i="1" a="1"/>
  <c r="V1999" i="1" s="1"/>
  <c r="V2000" i="1" a="1"/>
  <c r="V2000" i="1" s="1"/>
  <c r="V2001" i="1" a="1"/>
  <c r="V2001" i="1" s="1"/>
  <c r="V2002" i="1" a="1"/>
  <c r="V2002" i="1" s="1"/>
  <c r="V2003" i="1" a="1"/>
  <c r="V2003" i="1" s="1"/>
  <c r="V2004" i="1" a="1"/>
  <c r="V2004" i="1" s="1"/>
  <c r="V2005" i="1" a="1"/>
  <c r="V2005" i="1" s="1"/>
  <c r="V2006" i="1" a="1"/>
  <c r="V2006" i="1" s="1"/>
  <c r="V2007" i="1" a="1"/>
  <c r="V2007" i="1" s="1"/>
  <c r="V2008" i="1" a="1"/>
  <c r="V2008" i="1" s="1"/>
  <c r="V2009" i="1" a="1"/>
  <c r="V2009" i="1" s="1"/>
  <c r="V2010" i="1" a="1"/>
  <c r="V2010" i="1" s="1"/>
  <c r="V2011" i="1" a="1"/>
  <c r="V2011" i="1" s="1"/>
  <c r="V2012" i="1" a="1"/>
  <c r="V2012" i="1" s="1"/>
  <c r="V2013" i="1" a="1"/>
  <c r="V2013" i="1" s="1"/>
  <c r="V2014" i="1" a="1"/>
  <c r="V2014" i="1" s="1"/>
  <c r="V2015" i="1" a="1"/>
  <c r="V2015" i="1" s="1"/>
  <c r="V2016" i="1" a="1"/>
  <c r="V2016" i="1" s="1"/>
  <c r="V2017" i="1" a="1"/>
  <c r="V2017" i="1" s="1"/>
  <c r="V2018" i="1" a="1"/>
  <c r="V2018" i="1" s="1"/>
  <c r="V2019" i="1" a="1"/>
  <c r="V2019" i="1" s="1"/>
  <c r="V2020" i="1" a="1"/>
  <c r="V2020" i="1" s="1"/>
  <c r="V2021" i="1" a="1"/>
  <c r="V2021" i="1" s="1"/>
  <c r="V2022" i="1" a="1"/>
  <c r="V2022" i="1" s="1"/>
  <c r="V2023" i="1" a="1"/>
  <c r="V2023" i="1" s="1"/>
  <c r="V2024" i="1" a="1"/>
  <c r="V2024" i="1" s="1"/>
  <c r="V2025" i="1" a="1"/>
  <c r="V2025" i="1" s="1"/>
  <c r="V2026" i="1" a="1"/>
  <c r="V2026" i="1" s="1"/>
  <c r="V2027" i="1" a="1"/>
  <c r="V2027" i="1" s="1"/>
  <c r="V2028" i="1" a="1"/>
  <c r="V2028" i="1" s="1"/>
  <c r="V2029" i="1" a="1"/>
  <c r="V2029" i="1" s="1"/>
  <c r="V2030" i="1" a="1"/>
  <c r="V2030" i="1" s="1"/>
  <c r="V2032" i="1" a="1"/>
  <c r="V2032" i="1" s="1"/>
  <c r="V2033" i="1" a="1"/>
  <c r="V2033" i="1" s="1"/>
  <c r="V2034" i="1" a="1"/>
  <c r="V2034" i="1" s="1"/>
  <c r="V2035" i="1" a="1"/>
  <c r="V2035" i="1" s="1"/>
  <c r="V2036" i="1" a="1"/>
  <c r="V2036" i="1" s="1"/>
  <c r="V2037" i="1" a="1"/>
  <c r="V2037" i="1" s="1"/>
  <c r="V2038" i="1" a="1"/>
  <c r="V2038" i="1" s="1"/>
  <c r="V2039" i="1" a="1"/>
  <c r="V2039" i="1" s="1"/>
  <c r="V2040" i="1" a="1"/>
  <c r="V2040" i="1" s="1"/>
  <c r="V2041" i="1" a="1"/>
  <c r="V2041" i="1" s="1"/>
  <c r="V2042" i="1" a="1"/>
  <c r="V2042" i="1" s="1"/>
  <c r="V2043" i="1" a="1"/>
  <c r="V2043" i="1" s="1"/>
  <c r="V2044" i="1" a="1"/>
  <c r="V2044" i="1" s="1"/>
  <c r="V2045" i="1" a="1"/>
  <c r="V2045" i="1" s="1"/>
  <c r="V2046" i="1" a="1"/>
  <c r="V2046" i="1" s="1"/>
  <c r="V2047" i="1" a="1"/>
  <c r="V2047" i="1" s="1"/>
  <c r="V2048" i="1" a="1"/>
  <c r="V2048" i="1" s="1"/>
  <c r="V2049" i="1" a="1"/>
  <c r="V2049" i="1" s="1"/>
  <c r="V2050" i="1" a="1"/>
  <c r="V2050" i="1" s="1"/>
  <c r="V2051" i="1" a="1"/>
  <c r="V2051" i="1" s="1"/>
  <c r="V2052" i="1" a="1"/>
  <c r="V2052" i="1" s="1"/>
  <c r="V2053" i="1" a="1"/>
  <c r="V2053" i="1" s="1"/>
  <c r="V2054" i="1" a="1"/>
  <c r="V2054" i="1" s="1"/>
  <c r="V2055" i="1" a="1"/>
  <c r="V2055" i="1"/>
  <c r="V2056" i="1" a="1"/>
  <c r="V2056" i="1" s="1"/>
  <c r="V2057" i="1" a="1"/>
  <c r="V2057" i="1" s="1"/>
  <c r="V2058" i="1" a="1"/>
  <c r="V2058" i="1" s="1"/>
  <c r="V2059" i="1" a="1"/>
  <c r="V2059" i="1" s="1"/>
  <c r="V2060" i="1" a="1"/>
  <c r="V2060" i="1" s="1"/>
  <c r="V2061" i="1" a="1"/>
  <c r="V2061" i="1" s="1"/>
  <c r="V2062" i="1" a="1"/>
  <c r="V2062" i="1" s="1"/>
  <c r="V2063" i="1" a="1"/>
  <c r="V2063" i="1" s="1"/>
  <c r="V2064" i="1" a="1"/>
  <c r="V2064" i="1" s="1"/>
  <c r="V2065" i="1" a="1"/>
  <c r="V2065" i="1"/>
  <c r="V2066" i="1" a="1"/>
  <c r="V2066" i="1" s="1"/>
  <c r="V2067" i="1" a="1"/>
  <c r="V2067" i="1" s="1"/>
  <c r="V2068" i="1" a="1"/>
  <c r="V2068" i="1" s="1"/>
  <c r="V2069" i="1" a="1"/>
  <c r="V2069" i="1" s="1"/>
  <c r="V2070" i="1" a="1"/>
  <c r="V2070" i="1" s="1"/>
  <c r="V2071" i="1" a="1"/>
  <c r="V2071" i="1" s="1"/>
  <c r="V2072" i="1" a="1"/>
  <c r="V2072" i="1" s="1"/>
  <c r="V2073" i="1" a="1"/>
  <c r="V2073" i="1"/>
  <c r="V2074" i="1" a="1"/>
  <c r="V2074" i="1" s="1"/>
  <c r="V2075" i="1" a="1"/>
  <c r="V2075" i="1" s="1"/>
  <c r="V2076" i="1" a="1"/>
  <c r="V2076" i="1" s="1"/>
  <c r="V2077" i="1" a="1"/>
  <c r="V2077" i="1" s="1"/>
  <c r="V2078" i="1" a="1"/>
  <c r="V2078" i="1" s="1"/>
  <c r="V2079" i="1" a="1"/>
  <c r="V2079" i="1" s="1"/>
  <c r="V2080" i="1" a="1"/>
  <c r="V2080" i="1" s="1"/>
  <c r="V2081" i="1" a="1"/>
  <c r="V2081" i="1" s="1"/>
  <c r="V2082" i="1" a="1"/>
  <c r="V2082" i="1" s="1"/>
  <c r="V2083" i="1" a="1"/>
  <c r="V2083" i="1" s="1"/>
  <c r="V2084" i="1" a="1"/>
  <c r="V2084" i="1" s="1"/>
  <c r="V2085" i="1" a="1"/>
  <c r="V2085" i="1" s="1"/>
  <c r="V2086" i="1" a="1"/>
  <c r="V2086" i="1" s="1"/>
  <c r="V2087" i="1" a="1"/>
  <c r="V2087" i="1" s="1"/>
  <c r="V2088" i="1" a="1"/>
  <c r="V2088" i="1" s="1"/>
  <c r="V2089" i="1" a="1"/>
  <c r="V2089" i="1" s="1"/>
  <c r="V2090" i="1" a="1"/>
  <c r="V2090" i="1" s="1"/>
  <c r="V2091" i="1" a="1"/>
  <c r="V2091" i="1" s="1"/>
  <c r="V2092" i="1" a="1"/>
  <c r="V2092" i="1" s="1"/>
  <c r="V2093" i="1" a="1"/>
  <c r="V2093" i="1" s="1"/>
  <c r="V2094" i="1" a="1"/>
  <c r="V2094" i="1" s="1"/>
  <c r="V2095" i="1" a="1"/>
  <c r="V2095" i="1" s="1"/>
  <c r="V2096" i="1" a="1"/>
  <c r="V2096" i="1" s="1"/>
  <c r="V2097" i="1" a="1"/>
  <c r="V2097" i="1" s="1"/>
  <c r="V2098" i="1" a="1"/>
  <c r="V2098" i="1" s="1"/>
  <c r="V2099" i="1" a="1"/>
  <c r="V2099" i="1" s="1"/>
  <c r="V2100" i="1" a="1"/>
  <c r="V2100" i="1" s="1"/>
  <c r="V2101" i="1" a="1"/>
  <c r="V2101" i="1" s="1"/>
  <c r="V2102" i="1" a="1"/>
  <c r="V2102" i="1" s="1"/>
  <c r="V2103" i="1" a="1"/>
  <c r="V2103" i="1"/>
  <c r="V2104" i="1" a="1"/>
  <c r="V2104" i="1" s="1"/>
  <c r="V2105" i="1" a="1"/>
  <c r="V2105" i="1" s="1"/>
  <c r="V2106" i="1" a="1"/>
  <c r="V2106" i="1" s="1"/>
  <c r="V2107" i="1" a="1"/>
  <c r="V2107" i="1" s="1"/>
  <c r="V2108" i="1" a="1"/>
  <c r="V2108" i="1" s="1"/>
  <c r="V2109" i="1" a="1"/>
  <c r="V2109" i="1" s="1"/>
  <c r="V2110" i="1" a="1"/>
  <c r="V2110" i="1" s="1"/>
  <c r="V2111" i="1" a="1"/>
  <c r="V2111" i="1" s="1"/>
  <c r="V2112" i="1" a="1"/>
  <c r="V2112" i="1" s="1"/>
  <c r="V2113" i="1" a="1"/>
  <c r="V2113" i="1" s="1"/>
  <c r="V2114" i="1" a="1"/>
  <c r="V2114" i="1" s="1"/>
  <c r="V2115" i="1" a="1"/>
  <c r="V2115" i="1" s="1"/>
  <c r="V2116" i="1" a="1"/>
  <c r="V2116" i="1" s="1"/>
  <c r="V2117" i="1" a="1"/>
  <c r="V2117" i="1"/>
  <c r="V2118" i="1" a="1"/>
  <c r="V2118" i="1" s="1"/>
  <c r="V2119" i="1" a="1"/>
  <c r="V2119" i="1" s="1"/>
  <c r="V2120" i="1" a="1"/>
  <c r="V2120" i="1" s="1"/>
  <c r="V2121" i="1" a="1"/>
  <c r="V2121" i="1" s="1"/>
  <c r="V2122" i="1" a="1"/>
  <c r="V2122" i="1" s="1"/>
  <c r="V2123" i="1" a="1"/>
  <c r="V2123" i="1"/>
  <c r="V2124" i="1" a="1"/>
  <c r="V2124" i="1" s="1"/>
  <c r="V2125" i="1" a="1"/>
  <c r="V2125" i="1" s="1"/>
  <c r="V2126" i="1" a="1"/>
  <c r="V2126" i="1" s="1"/>
  <c r="V2127" i="1" a="1"/>
  <c r="V2127" i="1" s="1"/>
  <c r="V2128" i="1" a="1"/>
  <c r="V2128" i="1" s="1"/>
  <c r="V2129" i="1" a="1"/>
  <c r="V2129" i="1" s="1"/>
  <c r="V2130" i="1" a="1"/>
  <c r="V2130" i="1" s="1"/>
  <c r="V2131" i="1" a="1"/>
  <c r="V2131" i="1" s="1"/>
  <c r="V2132" i="1" a="1"/>
  <c r="V2132" i="1" s="1"/>
  <c r="V2133" i="1" a="1"/>
  <c r="V2133" i="1" s="1"/>
  <c r="V2134" i="1" a="1"/>
  <c r="V2134" i="1" s="1"/>
  <c r="V2135" i="1" a="1"/>
  <c r="V2135" i="1" s="1"/>
  <c r="V2136" i="1" a="1"/>
  <c r="V2136" i="1" s="1"/>
  <c r="V2137" i="1" a="1"/>
  <c r="V2137" i="1" s="1"/>
  <c r="V2138" i="1" a="1"/>
  <c r="V2138" i="1" s="1"/>
  <c r="V2139" i="1" a="1"/>
  <c r="V2139" i="1" s="1"/>
  <c r="V2140" i="1" a="1"/>
  <c r="V2140" i="1" s="1"/>
  <c r="V2141" i="1" a="1"/>
  <c r="V2141" i="1" s="1"/>
  <c r="V2142" i="1" a="1"/>
  <c r="V2142" i="1" s="1"/>
  <c r="V2143" i="1" a="1"/>
  <c r="V2143" i="1" s="1"/>
  <c r="V2144" i="1" a="1"/>
  <c r="V2144" i="1" s="1"/>
  <c r="V2145" i="1" a="1"/>
  <c r="V2145" i="1" s="1"/>
  <c r="V2146" i="1" a="1"/>
  <c r="V2146" i="1" s="1"/>
  <c r="V2147" i="1" a="1"/>
  <c r="V2147" i="1" s="1"/>
  <c r="V2148" i="1" a="1"/>
  <c r="V2148" i="1" s="1"/>
  <c r="V2149" i="1" a="1"/>
  <c r="V2149" i="1" s="1"/>
  <c r="V2150" i="1" a="1"/>
  <c r="V2150" i="1" s="1"/>
  <c r="V2151" i="1" a="1"/>
  <c r="V2151" i="1" s="1"/>
  <c r="V2152" i="1" a="1"/>
  <c r="V2152" i="1" s="1"/>
  <c r="V2153" i="1" a="1"/>
  <c r="V2153" i="1" s="1"/>
  <c r="V2154" i="1" a="1"/>
  <c r="V2154" i="1" s="1"/>
  <c r="V2155" i="1" a="1"/>
  <c r="V2155" i="1" s="1"/>
  <c r="V2156" i="1" a="1"/>
  <c r="V2156" i="1" s="1"/>
  <c r="V2157" i="1" a="1"/>
  <c r="V2157" i="1" s="1"/>
  <c r="V2158" i="1" a="1"/>
  <c r="V2158" i="1" s="1"/>
  <c r="V2159" i="1" a="1"/>
  <c r="V2159" i="1" s="1"/>
  <c r="V2160" i="1" a="1"/>
  <c r="V2160" i="1" s="1"/>
  <c r="V2161" i="1" a="1"/>
  <c r="V2161" i="1" s="1"/>
  <c r="V2162" i="1" a="1"/>
  <c r="V2162" i="1" s="1"/>
  <c r="V2163" i="1" a="1"/>
  <c r="V2163" i="1" s="1"/>
  <c r="V2164" i="1" a="1"/>
  <c r="V2164" i="1" s="1"/>
  <c r="V2165" i="1" a="1"/>
  <c r="V2165" i="1" s="1"/>
  <c r="V2166" i="1" a="1"/>
  <c r="V2166" i="1" s="1"/>
  <c r="V2167" i="1" a="1"/>
  <c r="V2167" i="1" s="1"/>
  <c r="V2168" i="1" a="1"/>
  <c r="V2168" i="1" s="1"/>
  <c r="V2169" i="1" a="1"/>
  <c r="V2169" i="1" s="1"/>
  <c r="V2170" i="1" a="1"/>
  <c r="V2170" i="1" s="1"/>
  <c r="V2171" i="1" a="1"/>
  <c r="V2171" i="1" s="1"/>
  <c r="V2172" i="1" a="1"/>
  <c r="V2172" i="1" s="1"/>
  <c r="V2173" i="1" a="1"/>
  <c r="V2173" i="1" s="1"/>
  <c r="V2174" i="1" a="1"/>
  <c r="V2174" i="1" s="1"/>
  <c r="V2175" i="1" a="1"/>
  <c r="V2175" i="1" s="1"/>
  <c r="V2178" i="1" a="1"/>
  <c r="V2178" i="1" s="1"/>
  <c r="V2179" i="1" a="1"/>
  <c r="V2179" i="1" s="1"/>
  <c r="V2180" i="1" a="1"/>
  <c r="V2180" i="1" s="1"/>
  <c r="V2181" i="1" a="1"/>
  <c r="V2181" i="1" s="1"/>
  <c r="V2182" i="1" a="1"/>
  <c r="V2182" i="1" s="1"/>
  <c r="V2183" i="1" a="1"/>
  <c r="V2183" i="1" s="1"/>
  <c r="V2184" i="1" a="1"/>
  <c r="V2184" i="1" s="1"/>
  <c r="V2185" i="1" a="1"/>
  <c r="V2185" i="1" s="1"/>
  <c r="V2186" i="1" a="1"/>
  <c r="V2186" i="1" s="1"/>
  <c r="V2187" i="1" a="1"/>
  <c r="V2187" i="1" s="1"/>
  <c r="V2188" i="1" a="1"/>
  <c r="V2188" i="1" s="1"/>
  <c r="V2189" i="1" a="1"/>
  <c r="V2189" i="1" s="1"/>
  <c r="V2190" i="1" a="1"/>
  <c r="V2190" i="1" s="1"/>
  <c r="V2191" i="1" a="1"/>
  <c r="V2191" i="1" s="1"/>
  <c r="V2192" i="1" a="1"/>
  <c r="V2192" i="1" s="1"/>
  <c r="V2193" i="1" a="1"/>
  <c r="V2193" i="1" s="1"/>
  <c r="V2194" i="1" a="1"/>
  <c r="V2194" i="1" s="1"/>
  <c r="V2195" i="1" a="1"/>
  <c r="V2195" i="1" s="1"/>
  <c r="V2196" i="1" a="1"/>
  <c r="V2196" i="1" s="1"/>
  <c r="V2197" i="1" a="1"/>
  <c r="V2197" i="1" s="1"/>
  <c r="V2198" i="1" a="1"/>
  <c r="V2198" i="1" s="1"/>
  <c r="V2199" i="1" a="1"/>
  <c r="V2199" i="1" s="1"/>
  <c r="V2200" i="1" a="1"/>
  <c r="V2200" i="1" s="1"/>
  <c r="V2201" i="1" a="1"/>
  <c r="V2201" i="1" s="1"/>
  <c r="V2202" i="1" a="1"/>
  <c r="V2202" i="1" s="1"/>
  <c r="V2203" i="1" a="1"/>
  <c r="V2203" i="1" s="1"/>
  <c r="V2204" i="1" a="1"/>
  <c r="V2204" i="1" s="1"/>
  <c r="V2205" i="1" a="1"/>
  <c r="V2205" i="1" s="1"/>
  <c r="V2206" i="1" a="1"/>
  <c r="V2206" i="1" s="1"/>
  <c r="V2207" i="1" a="1"/>
  <c r="V2207" i="1" s="1"/>
  <c r="V2208" i="1" a="1"/>
  <c r="V2208" i="1" s="1"/>
  <c r="V2209" i="1" a="1"/>
  <c r="V2209" i="1" s="1"/>
  <c r="V2210" i="1" a="1"/>
  <c r="V2210" i="1" s="1"/>
  <c r="V2211" i="1" a="1"/>
  <c r="V2211" i="1" s="1"/>
  <c r="V2212" i="1" a="1"/>
  <c r="V2212" i="1" s="1"/>
  <c r="V2213" i="1" a="1"/>
  <c r="V2213" i="1" s="1"/>
  <c r="V2214" i="1" a="1"/>
  <c r="V2214" i="1" s="1"/>
  <c r="V2215" i="1" a="1"/>
  <c r="V2215" i="1" s="1"/>
  <c r="V2216" i="1" a="1"/>
  <c r="V2216" i="1" s="1"/>
  <c r="V2217" i="1" a="1"/>
  <c r="V2217" i="1" s="1"/>
  <c r="V2218" i="1" a="1"/>
  <c r="V2218" i="1" s="1"/>
  <c r="V2219" i="1" a="1"/>
  <c r="V2219" i="1" s="1"/>
  <c r="V2220" i="1" a="1"/>
  <c r="V2220" i="1" s="1"/>
  <c r="V2221" i="1" a="1"/>
  <c r="V2221" i="1" s="1"/>
  <c r="V2222" i="1" a="1"/>
  <c r="V2222" i="1" s="1"/>
  <c r="V2223" i="1" a="1"/>
  <c r="V2223" i="1" s="1"/>
  <c r="V2224" i="1" a="1"/>
  <c r="V2224" i="1" s="1"/>
  <c r="V2225" i="1" a="1"/>
  <c r="V2225" i="1" s="1"/>
  <c r="V2226" i="1" a="1"/>
  <c r="V2226" i="1" s="1"/>
  <c r="V2227" i="1" a="1"/>
  <c r="V2227" i="1" s="1"/>
  <c r="V2228" i="1" a="1"/>
  <c r="V2228" i="1" s="1"/>
  <c r="V2229" i="1" a="1"/>
  <c r="V2229" i="1" s="1"/>
  <c r="V2230" i="1" a="1"/>
  <c r="V2230" i="1" s="1"/>
  <c r="V2231" i="1" a="1"/>
  <c r="V2231" i="1" s="1"/>
  <c r="V2232" i="1" a="1"/>
  <c r="V2232" i="1" s="1"/>
  <c r="V2233" i="1" a="1"/>
  <c r="V2233" i="1" s="1"/>
  <c r="V2234" i="1" a="1"/>
  <c r="V2234" i="1" s="1"/>
  <c r="V2235" i="1" a="1"/>
  <c r="V2235" i="1" s="1"/>
  <c r="V2236" i="1" a="1"/>
  <c r="V2236" i="1" s="1"/>
  <c r="V2237" i="1" a="1"/>
  <c r="V2237" i="1" s="1"/>
  <c r="V2238" i="1" a="1"/>
  <c r="V2238" i="1" s="1"/>
  <c r="V2239" i="1" a="1"/>
  <c r="V2239" i="1" s="1"/>
  <c r="V2240" i="1" a="1"/>
  <c r="V2240" i="1" s="1"/>
  <c r="V2241" i="1" a="1"/>
  <c r="V2241" i="1" s="1"/>
  <c r="V2242" i="1" a="1"/>
  <c r="V2242" i="1" s="1"/>
  <c r="V2243" i="1" a="1"/>
  <c r="V2243" i="1" s="1"/>
  <c r="V2244" i="1" a="1"/>
  <c r="V2244" i="1" s="1"/>
  <c r="V2245" i="1" a="1"/>
  <c r="V2245" i="1" s="1"/>
  <c r="V2246" i="1" a="1"/>
  <c r="V2246" i="1" s="1"/>
  <c r="V2247" i="1" a="1"/>
  <c r="V2247" i="1" s="1"/>
  <c r="V2248" i="1" a="1"/>
  <c r="V2248" i="1" s="1"/>
  <c r="V2249" i="1" a="1"/>
  <c r="V2249" i="1" s="1"/>
  <c r="V2250" i="1" a="1"/>
  <c r="V2250" i="1" s="1"/>
  <c r="V2251" i="1" a="1"/>
  <c r="V2251" i="1" s="1"/>
  <c r="V2252" i="1" a="1"/>
  <c r="V2252" i="1" s="1"/>
  <c r="V2253" i="1" a="1"/>
  <c r="V2253" i="1" s="1"/>
  <c r="V2254" i="1" a="1"/>
  <c r="V2254" i="1" s="1"/>
  <c r="V2255" i="1" a="1"/>
  <c r="V2255" i="1" s="1"/>
  <c r="V2256" i="1" a="1"/>
  <c r="V2256" i="1" s="1"/>
  <c r="V2257" i="1" a="1"/>
  <c r="V2257" i="1" s="1"/>
  <c r="V2258" i="1" a="1"/>
  <c r="V2258" i="1" s="1"/>
  <c r="V2259" i="1" a="1"/>
  <c r="V2259" i="1" s="1"/>
  <c r="V2260" i="1" a="1"/>
  <c r="V2260" i="1" s="1"/>
  <c r="V2261" i="1" a="1"/>
  <c r="V2261" i="1" s="1"/>
  <c r="V2262" i="1" a="1"/>
  <c r="V2262" i="1" s="1"/>
  <c r="V2263" i="1" a="1"/>
  <c r="V2263" i="1" s="1"/>
  <c r="V2264" i="1" a="1"/>
  <c r="V2264" i="1" s="1"/>
  <c r="V2265" i="1" a="1"/>
  <c r="V2265" i="1" s="1"/>
  <c r="V2266" i="1" a="1"/>
  <c r="V2266" i="1" s="1"/>
  <c r="V2267" i="1" a="1"/>
  <c r="V2267" i="1" s="1"/>
  <c r="V2268" i="1" a="1"/>
  <c r="V2268" i="1" s="1"/>
  <c r="V2269" i="1" a="1"/>
  <c r="V2269" i="1" s="1"/>
  <c r="V2270" i="1" a="1"/>
  <c r="V2270" i="1" s="1"/>
  <c r="V2271" i="1" a="1"/>
  <c r="V2271" i="1" s="1"/>
  <c r="V2272" i="1" a="1"/>
  <c r="V2272" i="1" s="1"/>
  <c r="V2273" i="1" a="1"/>
  <c r="V2273" i="1" s="1"/>
  <c r="V2274" i="1" a="1"/>
  <c r="V2274" i="1" s="1"/>
  <c r="V2275" i="1" a="1"/>
  <c r="V2275" i="1" s="1"/>
  <c r="V2276" i="1" a="1"/>
  <c r="V2276" i="1" s="1"/>
  <c r="V2277" i="1" a="1"/>
  <c r="V2277" i="1" s="1"/>
  <c r="V2278" i="1" a="1"/>
  <c r="V2278" i="1" s="1"/>
  <c r="V2279" i="1" a="1"/>
  <c r="V2279" i="1" s="1"/>
  <c r="V2280" i="1" a="1"/>
  <c r="V2280" i="1" s="1"/>
  <c r="V2281" i="1" a="1"/>
  <c r="V2281" i="1" s="1"/>
  <c r="V2282" i="1" a="1"/>
  <c r="V2282" i="1" s="1"/>
  <c r="V2283" i="1" a="1"/>
  <c r="V2283" i="1" s="1"/>
  <c r="V2284" i="1" a="1"/>
  <c r="V2284" i="1" s="1"/>
  <c r="V2285" i="1" a="1"/>
  <c r="V2285" i="1" s="1"/>
  <c r="V2286" i="1" a="1"/>
  <c r="V2286" i="1" s="1"/>
  <c r="V2287" i="1" a="1"/>
  <c r="V2287" i="1" s="1"/>
  <c r="V2288" i="1" a="1"/>
  <c r="V2288" i="1" s="1"/>
  <c r="V2289" i="1" a="1"/>
  <c r="V2289" i="1" s="1"/>
  <c r="V2290" i="1" a="1"/>
  <c r="V2290" i="1" s="1"/>
  <c r="V2291" i="1" a="1"/>
  <c r="V2291" i="1" s="1"/>
  <c r="V2292" i="1" a="1"/>
  <c r="V2292" i="1" s="1"/>
  <c r="V2293" i="1" a="1"/>
  <c r="V2293" i="1" s="1"/>
  <c r="V2294" i="1" a="1"/>
  <c r="V2294" i="1" s="1"/>
  <c r="V2295" i="1" a="1"/>
  <c r="V2295" i="1" s="1"/>
  <c r="V2296" i="1" a="1"/>
  <c r="V2296" i="1" s="1"/>
  <c r="V2297" i="1" a="1"/>
  <c r="V2297" i="1" s="1"/>
  <c r="V2298" i="1" a="1"/>
  <c r="V2298" i="1" s="1"/>
  <c r="V2299" i="1" a="1"/>
  <c r="V2299" i="1" s="1"/>
  <c r="V2300" i="1" a="1"/>
  <c r="V2300" i="1" s="1"/>
  <c r="V2302" i="1" a="1"/>
  <c r="V2302" i="1" s="1"/>
  <c r="V2303" i="1" a="1"/>
  <c r="V2303" i="1" s="1"/>
  <c r="V2304" i="1" a="1"/>
  <c r="V2304" i="1" s="1"/>
  <c r="V2305" i="1" a="1"/>
  <c r="V2305" i="1" s="1"/>
  <c r="V2306" i="1" a="1"/>
  <c r="V2306" i="1" s="1"/>
  <c r="V2307" i="1" a="1"/>
  <c r="V2307" i="1" s="1"/>
  <c r="V2308" i="1" a="1"/>
  <c r="V2308" i="1" s="1"/>
  <c r="V2309" i="1" a="1"/>
  <c r="V2309" i="1" s="1"/>
  <c r="V2310" i="1" a="1"/>
  <c r="V2310" i="1" s="1"/>
  <c r="V2311" i="1" a="1"/>
  <c r="V2311" i="1" s="1"/>
  <c r="V2312" i="1" a="1"/>
  <c r="V2312" i="1" s="1"/>
  <c r="V2313" i="1" a="1"/>
  <c r="V2313" i="1" s="1"/>
  <c r="V2314" i="1" a="1"/>
  <c r="V2314" i="1" s="1"/>
  <c r="V2315" i="1" a="1"/>
  <c r="V2315" i="1" s="1"/>
  <c r="V2316" i="1" a="1"/>
  <c r="V2316" i="1" s="1"/>
  <c r="V2317" i="1" a="1"/>
  <c r="V2317" i="1" s="1"/>
  <c r="V2318" i="1" a="1"/>
  <c r="V2318" i="1" s="1"/>
  <c r="V2319" i="1" a="1"/>
  <c r="V2319" i="1" s="1"/>
  <c r="V2320" i="1" a="1"/>
  <c r="V2320" i="1" s="1"/>
  <c r="V2322" i="1" a="1"/>
  <c r="V2322" i="1" s="1"/>
  <c r="V2323" i="1" a="1"/>
  <c r="V2323" i="1" s="1"/>
  <c r="V2324" i="1" a="1"/>
  <c r="V2324" i="1" s="1"/>
  <c r="V2325" i="1" a="1"/>
  <c r="V2325" i="1" s="1"/>
  <c r="V2326" i="1" a="1"/>
  <c r="V2326" i="1" s="1"/>
  <c r="V2327" i="1" a="1"/>
  <c r="V2327" i="1" s="1"/>
  <c r="V2328" i="1" a="1"/>
  <c r="V2328" i="1" s="1"/>
  <c r="V2329" i="1" a="1"/>
  <c r="V2329" i="1" s="1"/>
  <c r="V2330" i="1" a="1"/>
  <c r="V2330" i="1" s="1"/>
  <c r="V2331" i="1" a="1"/>
  <c r="V2331" i="1" s="1"/>
  <c r="V2332" i="1" a="1"/>
  <c r="V2332" i="1" s="1"/>
  <c r="V2333" i="1" a="1"/>
  <c r="V2333" i="1" s="1"/>
  <c r="V2334" i="1" a="1"/>
  <c r="V2334" i="1" s="1"/>
  <c r="V2335" i="1" a="1"/>
  <c r="V2335" i="1" s="1"/>
  <c r="V2336" i="1" a="1"/>
  <c r="V2336" i="1" s="1"/>
  <c r="V2337" i="1" a="1"/>
  <c r="V2337" i="1" s="1"/>
  <c r="V2338" i="1" a="1"/>
  <c r="V2338" i="1" s="1"/>
  <c r="V2339" i="1" a="1"/>
  <c r="V2339" i="1" s="1"/>
  <c r="V2340" i="1" a="1"/>
  <c r="V2340" i="1" s="1"/>
  <c r="V2341" i="1" a="1"/>
  <c r="V2341" i="1" s="1"/>
  <c r="V2342" i="1" a="1"/>
  <c r="V2342" i="1" s="1"/>
  <c r="V2344" i="1" a="1"/>
  <c r="V2344" i="1" s="1"/>
  <c r="V2345" i="1" a="1"/>
  <c r="V2345" i="1" s="1"/>
  <c r="V2346" i="1" a="1"/>
  <c r="V2346" i="1" s="1"/>
  <c r="V2347" i="1" a="1"/>
  <c r="V2347" i="1" s="1"/>
  <c r="V2348" i="1" a="1"/>
  <c r="V2348" i="1" s="1"/>
  <c r="V2349" i="1" a="1"/>
  <c r="V2349" i="1" s="1"/>
  <c r="V2350" i="1" a="1"/>
  <c r="V2350" i="1" s="1"/>
  <c r="V2351" i="1" a="1"/>
  <c r="V2351" i="1" s="1"/>
  <c r="V2352" i="1" a="1"/>
  <c r="V2352" i="1" s="1"/>
  <c r="V2353" i="1" a="1"/>
  <c r="V2353" i="1" s="1"/>
  <c r="V2354" i="1" a="1"/>
  <c r="V2354" i="1" s="1"/>
  <c r="V2355" i="1" a="1"/>
  <c r="V2355" i="1" s="1"/>
  <c r="V2356" i="1" a="1"/>
  <c r="V2356" i="1" s="1"/>
  <c r="V2357" i="1" a="1"/>
  <c r="V2357" i="1" s="1"/>
  <c r="V2358" i="1" a="1"/>
  <c r="V2358" i="1" s="1"/>
  <c r="V2359" i="1" a="1"/>
  <c r="V2359" i="1" s="1"/>
  <c r="V2360" i="1" a="1"/>
  <c r="V2360" i="1" s="1"/>
  <c r="V2361" i="1" a="1"/>
  <c r="V2361" i="1" s="1"/>
  <c r="V2362" i="1" a="1"/>
  <c r="V2362" i="1" s="1"/>
  <c r="V2363" i="1" a="1"/>
  <c r="V2363" i="1" s="1"/>
  <c r="V2364" i="1" a="1"/>
  <c r="V2364" i="1" s="1"/>
  <c r="V2365" i="1" a="1"/>
  <c r="V2365" i="1" s="1"/>
  <c r="V2366" i="1" a="1"/>
  <c r="V2366" i="1" s="1"/>
  <c r="V2367" i="1" a="1"/>
  <c r="V2367" i="1" s="1"/>
  <c r="V2368" i="1" a="1"/>
  <c r="V2368" i="1" s="1"/>
  <c r="V2369" i="1" a="1"/>
  <c r="V2369" i="1" s="1"/>
  <c r="V2370" i="1" a="1"/>
  <c r="V2370" i="1" s="1"/>
  <c r="V2371" i="1" a="1"/>
  <c r="V2371" i="1" s="1"/>
  <c r="V2372" i="1" a="1"/>
  <c r="V2372" i="1" s="1"/>
  <c r="V2373" i="1" a="1"/>
  <c r="V2373" i="1" s="1"/>
  <c r="V2374" i="1" a="1"/>
  <c r="V2374" i="1" s="1"/>
  <c r="V2375" i="1" a="1"/>
  <c r="V2375" i="1" s="1"/>
  <c r="V2376" i="1" a="1"/>
  <c r="V2376" i="1" s="1"/>
  <c r="V2377" i="1" a="1"/>
  <c r="V2377" i="1" s="1"/>
  <c r="V2378" i="1" a="1"/>
  <c r="V2378" i="1" s="1"/>
  <c r="V2379" i="1" a="1"/>
  <c r="V2379" i="1" s="1"/>
  <c r="V2380" i="1" a="1"/>
  <c r="V2380" i="1" s="1"/>
  <c r="V2381" i="1" a="1"/>
  <c r="V2381" i="1" s="1"/>
  <c r="V2382" i="1" a="1"/>
  <c r="V2382" i="1" s="1"/>
  <c r="V2383" i="1" a="1"/>
  <c r="V2383" i="1" s="1"/>
  <c r="V2384" i="1" a="1"/>
  <c r="V2384" i="1" s="1"/>
  <c r="V2385" i="1" a="1"/>
  <c r="V2385" i="1" s="1"/>
  <c r="V2386" i="1" a="1"/>
  <c r="V2386" i="1" s="1"/>
  <c r="V2387" i="1" a="1"/>
  <c r="V2387" i="1" s="1"/>
  <c r="V2388" i="1" a="1"/>
  <c r="V2388" i="1" s="1"/>
  <c r="V2389" i="1" a="1"/>
  <c r="V2389" i="1" s="1"/>
  <c r="V2390" i="1" a="1"/>
  <c r="V2390" i="1" s="1"/>
  <c r="V2391" i="1" a="1"/>
  <c r="V2391" i="1" s="1"/>
  <c r="V2392" i="1" a="1"/>
  <c r="V2392" i="1" s="1"/>
  <c r="V2393" i="1" a="1"/>
  <c r="V2393" i="1" s="1"/>
  <c r="V2394" i="1" a="1"/>
  <c r="V2394" i="1" s="1"/>
  <c r="V2395" i="1" a="1"/>
  <c r="V2395" i="1" s="1"/>
  <c r="V2396" i="1" a="1"/>
  <c r="V2396" i="1" s="1"/>
  <c r="V2397" i="1" a="1"/>
  <c r="V2397" i="1" s="1"/>
  <c r="V2398" i="1" a="1"/>
  <c r="V2398" i="1" s="1"/>
  <c r="V2399" i="1" a="1"/>
  <c r="V2399" i="1" s="1"/>
  <c r="V2400" i="1" a="1"/>
  <c r="V2400" i="1" s="1"/>
  <c r="V2401" i="1" a="1"/>
  <c r="V2401" i="1" s="1"/>
  <c r="V2402" i="1" a="1"/>
  <c r="V2402" i="1" s="1"/>
  <c r="V2403" i="1" a="1"/>
  <c r="V2403" i="1" s="1"/>
  <c r="V2404" i="1" a="1"/>
  <c r="V2404" i="1" s="1"/>
  <c r="V2405" i="1" a="1"/>
  <c r="V2405" i="1" s="1"/>
  <c r="V2406" i="1" a="1"/>
  <c r="V2406" i="1" s="1"/>
  <c r="V2407" i="1" a="1"/>
  <c r="V2407" i="1" s="1"/>
  <c r="V2408" i="1" a="1"/>
  <c r="V2408" i="1" s="1"/>
  <c r="V2409" i="1" a="1"/>
  <c r="V2409" i="1" s="1"/>
  <c r="V2410" i="1" a="1"/>
  <c r="V2410" i="1" s="1"/>
  <c r="V2411" i="1" a="1"/>
  <c r="V2411" i="1" s="1"/>
  <c r="V2412" i="1" a="1"/>
  <c r="V2412" i="1" s="1"/>
  <c r="V2413" i="1" a="1"/>
  <c r="V2413" i="1" s="1"/>
  <c r="V2414" i="1" a="1"/>
  <c r="V2414" i="1" s="1"/>
  <c r="V2415" i="1" a="1"/>
  <c r="V2415" i="1" s="1"/>
  <c r="V2416" i="1" a="1"/>
  <c r="V2416" i="1" s="1"/>
  <c r="V2417" i="1" a="1"/>
  <c r="V2417" i="1" s="1"/>
  <c r="V2418" i="1" a="1"/>
  <c r="V2418" i="1" s="1"/>
  <c r="V2419" i="1" a="1"/>
  <c r="V2419" i="1" s="1"/>
  <c r="V2420" i="1" a="1"/>
  <c r="V2420" i="1" s="1"/>
  <c r="V2421" i="1" a="1"/>
  <c r="V2421" i="1" s="1"/>
  <c r="V2422" i="1" a="1"/>
  <c r="V2422" i="1" s="1"/>
  <c r="V2423" i="1" a="1"/>
  <c r="V2423" i="1" s="1"/>
  <c r="V2424" i="1" a="1"/>
  <c r="V2424" i="1" s="1"/>
  <c r="V2425" i="1" a="1"/>
  <c r="V2425" i="1" s="1"/>
  <c r="V2426" i="1" a="1"/>
  <c r="V2426" i="1" s="1"/>
  <c r="V2427" i="1" a="1"/>
  <c r="V2427" i="1" s="1"/>
  <c r="V2428" i="1" a="1"/>
  <c r="V2428" i="1" s="1"/>
  <c r="V2429" i="1" a="1"/>
  <c r="V2429" i="1" s="1"/>
  <c r="V2430" i="1" a="1"/>
  <c r="V2430" i="1" s="1"/>
  <c r="V2431" i="1" a="1"/>
  <c r="V2431" i="1" s="1"/>
  <c r="V2432" i="1" a="1"/>
  <c r="V2432" i="1" s="1"/>
  <c r="V2433" i="1" a="1"/>
  <c r="V2433" i="1" s="1"/>
  <c r="V2434" i="1" a="1"/>
  <c r="V2434" i="1" s="1"/>
  <c r="V2435" i="1" a="1"/>
  <c r="V2435" i="1" s="1"/>
  <c r="V2436" i="1" a="1"/>
  <c r="V2436" i="1" s="1"/>
  <c r="V2437" i="1" a="1"/>
  <c r="V2437" i="1" s="1"/>
  <c r="V2438" i="1" a="1"/>
  <c r="V2438" i="1" s="1"/>
  <c r="V2439" i="1" a="1"/>
  <c r="V2439" i="1" s="1"/>
  <c r="V2440" i="1" a="1"/>
  <c r="V2440" i="1" s="1"/>
  <c r="V2441" i="1" a="1"/>
  <c r="V2441" i="1" s="1"/>
  <c r="V2442" i="1" a="1"/>
  <c r="V2442" i="1" s="1"/>
  <c r="V2443" i="1" a="1"/>
  <c r="V2443" i="1" s="1"/>
  <c r="V2444" i="1" a="1"/>
  <c r="V2444" i="1" s="1"/>
  <c r="V2445" i="1" a="1"/>
  <c r="V2445" i="1" s="1"/>
  <c r="V2447" i="1" a="1"/>
  <c r="V2447" i="1" s="1"/>
  <c r="V2448" i="1" a="1"/>
  <c r="V2448" i="1" s="1"/>
  <c r="V2452" i="1" a="1"/>
  <c r="V2452" i="1" s="1"/>
  <c r="V2453" i="1" a="1"/>
  <c r="V2453" i="1" s="1"/>
  <c r="V2454" i="1" a="1"/>
  <c r="V2454" i="1" s="1"/>
  <c r="V2455" i="1" a="1"/>
  <c r="V2455" i="1" s="1"/>
  <c r="V2456" i="1" a="1"/>
  <c r="V2456" i="1" s="1"/>
  <c r="V2457" i="1" a="1"/>
  <c r="V2457" i="1" s="1"/>
  <c r="V2458" i="1" a="1"/>
  <c r="V2458" i="1" s="1"/>
  <c r="V2459" i="1" a="1"/>
  <c r="V2459" i="1" s="1"/>
  <c r="V2460" i="1" a="1"/>
  <c r="V2460" i="1" s="1"/>
  <c r="V2461" i="1" a="1"/>
  <c r="V2461" i="1" s="1"/>
  <c r="V2462" i="1" a="1"/>
  <c r="V2462" i="1" s="1"/>
  <c r="V2463" i="1" a="1"/>
  <c r="V2463" i="1" s="1"/>
  <c r="V2464" i="1" a="1"/>
  <c r="V2464" i="1" s="1"/>
  <c r="V2465" i="1" a="1"/>
  <c r="V2465" i="1" s="1"/>
  <c r="V2466" i="1" a="1"/>
  <c r="V2466" i="1" s="1"/>
  <c r="V2467" i="1" a="1"/>
  <c r="V2467" i="1" s="1"/>
  <c r="V2468" i="1" a="1"/>
  <c r="V2468" i="1" s="1"/>
  <c r="V2469" i="1" a="1"/>
  <c r="V2469" i="1" s="1"/>
  <c r="V2470" i="1" a="1"/>
  <c r="V2470" i="1" s="1"/>
  <c r="V2471" i="1" a="1"/>
  <c r="V2471" i="1" s="1"/>
  <c r="V2472" i="1" a="1"/>
  <c r="V2472" i="1" s="1"/>
  <c r="V2473" i="1" a="1"/>
  <c r="V2473" i="1" s="1"/>
  <c r="V2474" i="1" a="1"/>
  <c r="V2474" i="1" s="1"/>
  <c r="V2475" i="1" a="1"/>
  <c r="V2475" i="1" s="1"/>
  <c r="V2476" i="1" a="1"/>
  <c r="V2476" i="1" s="1"/>
  <c r="V2477" i="1" a="1"/>
  <c r="V2477" i="1" s="1"/>
  <c r="V2478" i="1" a="1"/>
  <c r="V2478" i="1" s="1"/>
  <c r="V2479" i="1" a="1"/>
  <c r="V2479" i="1" s="1"/>
  <c r="V2481" i="1" a="1"/>
  <c r="V2481" i="1" s="1"/>
  <c r="V2482" i="1" a="1"/>
  <c r="V2482" i="1" s="1"/>
  <c r="V2483" i="1" a="1"/>
  <c r="V2483" i="1" s="1"/>
  <c r="V2484" i="1" a="1"/>
  <c r="V2484" i="1" s="1"/>
  <c r="V2485" i="1" a="1"/>
  <c r="V2485" i="1" s="1"/>
  <c r="V2486" i="1" a="1"/>
  <c r="V2486" i="1" s="1"/>
  <c r="V2487" i="1" a="1"/>
  <c r="V2487" i="1" s="1"/>
  <c r="V2488" i="1" a="1"/>
  <c r="V2488" i="1" s="1"/>
  <c r="V2489" i="1" a="1"/>
  <c r="V2489" i="1" s="1"/>
  <c r="V2490" i="1" a="1"/>
  <c r="V2490" i="1" s="1"/>
  <c r="V2491" i="1" a="1"/>
  <c r="V2491" i="1" s="1"/>
  <c r="V2493" i="1" a="1"/>
  <c r="V2493" i="1" s="1"/>
  <c r="V2494" i="1" a="1"/>
  <c r="V2494" i="1" s="1"/>
  <c r="V2495" i="1" a="1"/>
  <c r="V2495" i="1" s="1"/>
  <c r="V2496" i="1" a="1"/>
  <c r="V2496" i="1" s="1"/>
  <c r="V2497" i="1" a="1"/>
  <c r="V2497" i="1" s="1"/>
  <c r="V2498" i="1" a="1"/>
  <c r="V2498" i="1" s="1"/>
  <c r="V2499" i="1" a="1"/>
  <c r="V2499" i="1" s="1"/>
  <c r="V2500" i="1" a="1"/>
  <c r="V2500" i="1" s="1"/>
  <c r="V2501" i="1" a="1"/>
  <c r="V2501" i="1" s="1"/>
  <c r="V2502" i="1" a="1"/>
  <c r="V2502" i="1" s="1"/>
  <c r="V2503" i="1" a="1"/>
  <c r="V2503" i="1" s="1"/>
  <c r="V2504" i="1" a="1"/>
  <c r="V2504" i="1" s="1"/>
  <c r="V2505" i="1" a="1"/>
  <c r="V2505" i="1" s="1"/>
  <c r="V2506" i="1" a="1"/>
  <c r="V2506" i="1" s="1"/>
  <c r="V2507" i="1" a="1"/>
  <c r="V2507" i="1" s="1"/>
  <c r="V2508" i="1" a="1"/>
  <c r="V2508" i="1" s="1"/>
  <c r="V2509" i="1" a="1"/>
  <c r="V2509" i="1" s="1"/>
  <c r="V2510" i="1" a="1"/>
  <c r="V2510" i="1" s="1"/>
  <c r="V2511" i="1" a="1"/>
  <c r="V2511" i="1" s="1"/>
  <c r="V2512" i="1" a="1"/>
  <c r="V2512" i="1" s="1"/>
  <c r="V2513" i="1" a="1"/>
  <c r="V2513" i="1" s="1"/>
  <c r="V2514" i="1" a="1"/>
  <c r="V2514" i="1" s="1"/>
  <c r="V2515" i="1" a="1"/>
  <c r="V2515" i="1" s="1"/>
  <c r="V2516" i="1" a="1"/>
  <c r="V2516" i="1" s="1"/>
  <c r="V2517" i="1" a="1"/>
  <c r="V2517" i="1" s="1"/>
  <c r="V2518" i="1" a="1"/>
  <c r="V2518" i="1" s="1"/>
  <c r="V2519" i="1" a="1"/>
  <c r="V2519" i="1" s="1"/>
  <c r="V2520" i="1" a="1"/>
  <c r="V2520" i="1" s="1"/>
  <c r="V2521" i="1" a="1"/>
  <c r="V2521" i="1" s="1"/>
  <c r="V2522" i="1" a="1"/>
  <c r="V2522" i="1" s="1"/>
  <c r="V2523" i="1" a="1"/>
  <c r="V2523" i="1" s="1"/>
  <c r="V2524" i="1" a="1"/>
  <c r="V2524" i="1" s="1"/>
  <c r="V2525" i="1" a="1"/>
  <c r="V2525" i="1" s="1"/>
  <c r="V2526" i="1" a="1"/>
  <c r="V2526" i="1" s="1"/>
  <c r="V2527" i="1" a="1"/>
  <c r="V2527" i="1" s="1"/>
  <c r="V2528" i="1" a="1"/>
  <c r="V2528" i="1" s="1"/>
  <c r="V2529" i="1" a="1"/>
  <c r="V2529" i="1" s="1"/>
  <c r="V2530" i="1" a="1"/>
  <c r="V2530" i="1" s="1"/>
  <c r="V2531" i="1" a="1"/>
  <c r="V2531" i="1" s="1"/>
  <c r="V2532" i="1" a="1"/>
  <c r="V2532" i="1" s="1"/>
  <c r="V2533" i="1" a="1"/>
  <c r="V2533" i="1" s="1"/>
  <c r="V2534" i="1" a="1"/>
  <c r="V2534" i="1" s="1"/>
  <c r="V2535" i="1" a="1"/>
  <c r="V2535" i="1" s="1"/>
  <c r="V2536" i="1" a="1"/>
  <c r="V2536" i="1" s="1"/>
  <c r="V2537" i="1" a="1"/>
  <c r="V2537" i="1" s="1"/>
  <c r="V2538" i="1" a="1"/>
  <c r="V2538" i="1" s="1"/>
  <c r="V2539" i="1" a="1"/>
  <c r="V2539" i="1" s="1"/>
  <c r="V2540" i="1" a="1"/>
  <c r="V2540" i="1" s="1"/>
  <c r="V2541" i="1" a="1"/>
  <c r="V2541" i="1" s="1"/>
  <c r="V2542" i="1" a="1"/>
  <c r="V2542" i="1" s="1"/>
  <c r="V2543" i="1" a="1"/>
  <c r="V2543" i="1" s="1"/>
  <c r="V2544" i="1" a="1"/>
  <c r="V2544" i="1" s="1"/>
  <c r="V2545" i="1" a="1"/>
  <c r="V2545" i="1" s="1"/>
  <c r="V2546" i="1" a="1"/>
  <c r="V2546" i="1" s="1"/>
  <c r="V2547" i="1" a="1"/>
  <c r="V2547" i="1" s="1"/>
  <c r="V2548" i="1" a="1"/>
  <c r="V2548" i="1" s="1"/>
  <c r="V2549" i="1" a="1"/>
  <c r="V2549" i="1" s="1"/>
  <c r="V2550" i="1" a="1"/>
  <c r="V2550" i="1" s="1"/>
  <c r="V2551" i="1" a="1"/>
  <c r="V2551" i="1" s="1"/>
  <c r="V2552" i="1" a="1"/>
  <c r="V2552" i="1" s="1"/>
  <c r="V2553" i="1" a="1"/>
  <c r="V2553" i="1" s="1"/>
  <c r="V2554" i="1" a="1"/>
  <c r="V2554" i="1" s="1"/>
  <c r="V2555" i="1" a="1"/>
  <c r="V2555" i="1" s="1"/>
  <c r="V2556" i="1" a="1"/>
  <c r="V2556" i="1" s="1"/>
  <c r="V2557" i="1" a="1"/>
  <c r="V2557" i="1" s="1"/>
  <c r="V2558" i="1" a="1"/>
  <c r="V2558" i="1" s="1"/>
  <c r="V2559" i="1" a="1"/>
  <c r="V2559" i="1" s="1"/>
  <c r="V2560" i="1" a="1"/>
  <c r="V2560" i="1" s="1"/>
  <c r="V2561" i="1" a="1"/>
  <c r="V2561" i="1" s="1"/>
  <c r="V2562" i="1" a="1"/>
  <c r="V2562" i="1" s="1"/>
  <c r="V2563" i="1" a="1"/>
  <c r="V2563" i="1" s="1"/>
  <c r="V2564" i="1" a="1"/>
  <c r="V2564" i="1" s="1"/>
  <c r="V2565" i="1" a="1"/>
  <c r="V2565" i="1" s="1"/>
  <c r="V2566" i="1" a="1"/>
  <c r="V2566" i="1" s="1"/>
  <c r="V2567" i="1" a="1"/>
  <c r="V2567" i="1" s="1"/>
  <c r="V2568" i="1" a="1"/>
  <c r="V2568" i="1" s="1"/>
  <c r="V2569" i="1" a="1"/>
  <c r="V2569" i="1" s="1"/>
  <c r="V2570" i="1" a="1"/>
  <c r="V2570" i="1" s="1"/>
  <c r="V2571" i="1" a="1"/>
  <c r="V2571" i="1" s="1"/>
  <c r="V2572" i="1" a="1"/>
  <c r="V2572" i="1" s="1"/>
  <c r="V2573" i="1" a="1"/>
  <c r="V2573" i="1" s="1"/>
  <c r="V2574" i="1" a="1"/>
  <c r="V2574" i="1" s="1"/>
  <c r="V2575" i="1" a="1"/>
  <c r="V2575" i="1" s="1"/>
  <c r="V2576" i="1" a="1"/>
  <c r="V2576" i="1" s="1"/>
  <c r="V2577" i="1" a="1"/>
  <c r="V2577" i="1" s="1"/>
  <c r="V2578" i="1" a="1"/>
  <c r="V2578" i="1" s="1"/>
  <c r="V2579" i="1" a="1"/>
  <c r="V2579" i="1" s="1"/>
  <c r="V2580" i="1" a="1"/>
  <c r="V2580" i="1" s="1"/>
  <c r="V2581" i="1" a="1"/>
  <c r="V2581" i="1" s="1"/>
  <c r="V2582" i="1" a="1"/>
  <c r="V2582" i="1" s="1"/>
  <c r="V2583" i="1" a="1"/>
  <c r="V2583" i="1" s="1"/>
  <c r="V2584" i="1" a="1"/>
  <c r="V2584" i="1" s="1"/>
  <c r="V2585" i="1" a="1"/>
  <c r="V2585" i="1" s="1"/>
  <c r="V2586" i="1" a="1"/>
  <c r="V2586" i="1" s="1"/>
  <c r="V2587" i="1" a="1"/>
  <c r="V2587" i="1" s="1"/>
  <c r="V2588" i="1" a="1"/>
  <c r="V2588" i="1" s="1"/>
  <c r="V2589" i="1" a="1"/>
  <c r="V2589" i="1" s="1"/>
  <c r="V2590" i="1" a="1"/>
  <c r="V2590" i="1" s="1"/>
  <c r="V2591" i="1" a="1"/>
  <c r="V2591" i="1" s="1"/>
  <c r="V2592" i="1" a="1"/>
  <c r="V2592" i="1" s="1"/>
  <c r="V2593" i="1" a="1"/>
  <c r="V2593" i="1" s="1"/>
  <c r="V2594" i="1" a="1"/>
  <c r="V2594" i="1" s="1"/>
  <c r="V2595" i="1" a="1"/>
  <c r="V2595" i="1" s="1"/>
  <c r="V2596" i="1" a="1"/>
  <c r="V2596" i="1" s="1"/>
  <c r="V2597" i="1" a="1"/>
  <c r="V2597" i="1" s="1"/>
  <c r="V2598" i="1" a="1"/>
  <c r="V2598" i="1" s="1"/>
  <c r="V2599" i="1" a="1"/>
  <c r="V2599" i="1" s="1"/>
  <c r="V2600" i="1" a="1"/>
  <c r="V2600" i="1" s="1"/>
  <c r="V2601" i="1" a="1"/>
  <c r="V2601" i="1" s="1"/>
  <c r="V2602" i="1" a="1"/>
  <c r="V2602" i="1" s="1"/>
  <c r="V2603" i="1" a="1"/>
  <c r="V2603" i="1" s="1"/>
  <c r="V2604" i="1" a="1"/>
  <c r="V2604" i="1" s="1"/>
  <c r="V2605" i="1" a="1"/>
  <c r="V2605" i="1" s="1"/>
  <c r="V2606" i="1" a="1"/>
  <c r="V2606" i="1" s="1"/>
  <c r="V2607" i="1" a="1"/>
  <c r="V2607" i="1" s="1"/>
  <c r="V2608" i="1" a="1"/>
  <c r="V2608" i="1" s="1"/>
  <c r="V2609" i="1" a="1"/>
  <c r="V2609" i="1" s="1"/>
  <c r="V2610" i="1" a="1"/>
  <c r="V2610" i="1" s="1"/>
  <c r="V2611" i="1" a="1"/>
  <c r="V2611" i="1" s="1"/>
  <c r="V2612" i="1" a="1"/>
  <c r="V2612" i="1" s="1"/>
  <c r="V2613" i="1" a="1"/>
  <c r="V2613" i="1" s="1"/>
  <c r="V2614" i="1" a="1"/>
  <c r="V2614" i="1" s="1"/>
  <c r="V2615" i="1" a="1"/>
  <c r="V2615" i="1" s="1"/>
  <c r="V2616" i="1" a="1"/>
  <c r="V2616" i="1" s="1"/>
  <c r="V2617" i="1" a="1"/>
  <c r="V2617" i="1" s="1"/>
  <c r="V2618" i="1" a="1"/>
  <c r="V2618" i="1" s="1"/>
  <c r="V2619" i="1" a="1"/>
  <c r="V2619" i="1" s="1"/>
  <c r="V2620" i="1" a="1"/>
  <c r="V2620" i="1" s="1"/>
  <c r="V2621" i="1" a="1"/>
  <c r="V2621" i="1" s="1"/>
  <c r="V2622" i="1" a="1"/>
  <c r="V2622" i="1" s="1"/>
  <c r="V2623" i="1" a="1"/>
  <c r="V2623" i="1" s="1"/>
  <c r="V2625" i="1" a="1"/>
  <c r="V2625" i="1" s="1"/>
  <c r="V2626" i="1" a="1"/>
  <c r="V2626" i="1" s="1"/>
  <c r="V2627" i="1" a="1"/>
  <c r="V2627" i="1" s="1"/>
  <c r="V2628" i="1" a="1"/>
  <c r="V2628" i="1" s="1"/>
  <c r="V2629" i="1" a="1"/>
  <c r="V2629" i="1" s="1"/>
  <c r="V2630" i="1" a="1"/>
  <c r="V2630" i="1" s="1"/>
  <c r="V2631" i="1" a="1"/>
  <c r="V2631" i="1" s="1"/>
  <c r="V2632" i="1" a="1"/>
  <c r="V2632" i="1" s="1"/>
  <c r="V2633" i="1" a="1"/>
  <c r="V2633" i="1" s="1"/>
  <c r="V2634" i="1" a="1"/>
  <c r="V2634" i="1" s="1"/>
  <c r="V2635" i="1" a="1"/>
  <c r="V2635" i="1" s="1"/>
  <c r="V2636" i="1" a="1"/>
  <c r="V2636" i="1" s="1"/>
  <c r="V2637" i="1" a="1"/>
  <c r="V2637" i="1" s="1"/>
  <c r="V2638" i="1" a="1"/>
  <c r="V2638" i="1" s="1"/>
  <c r="V2639" i="1" a="1"/>
  <c r="V2639" i="1" s="1"/>
  <c r="V2640" i="1" a="1"/>
  <c r="V2640" i="1" s="1"/>
  <c r="V2641" i="1" a="1"/>
  <c r="V2641" i="1" s="1"/>
  <c r="V2642" i="1" a="1"/>
  <c r="V2642" i="1" s="1"/>
  <c r="V2643" i="1" a="1"/>
  <c r="V2643" i="1" s="1"/>
  <c r="V2644" i="1" a="1"/>
  <c r="V2644" i="1" s="1"/>
  <c r="V2645" i="1" a="1"/>
  <c r="V2645" i="1" s="1"/>
  <c r="V2646" i="1" a="1"/>
  <c r="V2646" i="1" s="1"/>
  <c r="V2647" i="1" a="1"/>
  <c r="V2647" i="1" s="1"/>
  <c r="V2648" i="1" a="1"/>
  <c r="V2648" i="1" s="1"/>
  <c r="V2649" i="1" a="1"/>
  <c r="V2649" i="1" s="1"/>
  <c r="V2650" i="1" a="1"/>
  <c r="V2650" i="1" s="1"/>
  <c r="V2651" i="1" a="1"/>
  <c r="V2651" i="1" s="1"/>
  <c r="V2652" i="1" a="1"/>
  <c r="V2652" i="1" s="1"/>
  <c r="V2653" i="1" a="1"/>
  <c r="V2653" i="1" s="1"/>
  <c r="V2654" i="1" a="1"/>
  <c r="V2654" i="1" s="1"/>
  <c r="V2655" i="1" a="1"/>
  <c r="V2655" i="1" s="1"/>
  <c r="V2656" i="1" a="1"/>
  <c r="V2656" i="1" s="1"/>
  <c r="V2657" i="1" a="1"/>
  <c r="V2657" i="1" s="1"/>
  <c r="V2658" i="1" a="1"/>
  <c r="V2658" i="1" s="1"/>
  <c r="V2659" i="1" a="1"/>
  <c r="V2659" i="1" s="1"/>
  <c r="V2660" i="1" a="1"/>
  <c r="V2660" i="1" s="1"/>
  <c r="V2661" i="1" a="1"/>
  <c r="V2661" i="1" s="1"/>
  <c r="V2662" i="1" a="1"/>
  <c r="V2662" i="1" s="1"/>
  <c r="V2663" i="1" a="1"/>
  <c r="V2663" i="1" s="1"/>
  <c r="V2664" i="1" a="1"/>
  <c r="V2664" i="1" s="1"/>
  <c r="V2665" i="1" a="1"/>
  <c r="V2665" i="1" s="1"/>
  <c r="V2666" i="1" a="1"/>
  <c r="V2666" i="1" s="1"/>
  <c r="V2667" i="1" a="1"/>
  <c r="V2667" i="1" s="1"/>
  <c r="V2668" i="1" a="1"/>
  <c r="V2668" i="1" s="1"/>
  <c r="V2669" i="1" a="1"/>
  <c r="V2669" i="1" s="1"/>
  <c r="V2670" i="1" a="1"/>
  <c r="V2670" i="1" s="1"/>
  <c r="V2671" i="1" a="1"/>
  <c r="V2671" i="1" s="1"/>
  <c r="V2672" i="1" a="1"/>
  <c r="V2672" i="1" s="1"/>
  <c r="V2673" i="1" a="1"/>
  <c r="V2673" i="1" s="1"/>
  <c r="V2674" i="1" a="1"/>
  <c r="V2674" i="1" s="1"/>
  <c r="V2675" i="1" a="1"/>
  <c r="V2675" i="1" s="1"/>
  <c r="V2676" i="1" a="1"/>
  <c r="V2676" i="1" s="1"/>
  <c r="V2677" i="1" a="1"/>
  <c r="V2677" i="1" s="1"/>
  <c r="V2678" i="1" a="1"/>
  <c r="V2678" i="1" s="1"/>
  <c r="V2679" i="1" a="1"/>
  <c r="V2679" i="1" s="1"/>
  <c r="V2680" i="1" a="1"/>
  <c r="V2680" i="1" s="1"/>
  <c r="V2681" i="1" a="1"/>
  <c r="V2681" i="1" s="1"/>
  <c r="V2682" i="1" a="1"/>
  <c r="V2682" i="1" s="1"/>
  <c r="V2683" i="1" a="1"/>
  <c r="V2683" i="1" s="1"/>
  <c r="V2684" i="1" a="1"/>
  <c r="V2684" i="1" s="1"/>
  <c r="V2685" i="1" a="1"/>
  <c r="V2685" i="1" s="1"/>
  <c r="V2686" i="1" a="1"/>
  <c r="V2686" i="1" s="1"/>
  <c r="V2687" i="1" a="1"/>
  <c r="V2687" i="1" s="1"/>
  <c r="V2688" i="1" a="1"/>
  <c r="V2688" i="1" s="1"/>
  <c r="V2689" i="1" a="1"/>
  <c r="V2689" i="1" s="1"/>
  <c r="V2690" i="1" a="1"/>
  <c r="V2690" i="1" s="1"/>
  <c r="V2691" i="1" a="1"/>
  <c r="V2691" i="1" s="1"/>
  <c r="V2692" i="1" a="1"/>
  <c r="V2692" i="1" s="1"/>
  <c r="V2693" i="1" a="1"/>
  <c r="V2693" i="1" s="1"/>
  <c r="V2694" i="1" a="1"/>
  <c r="V2694" i="1" s="1"/>
  <c r="V2695" i="1" a="1"/>
  <c r="V2695" i="1" s="1"/>
  <c r="V2696" i="1" a="1"/>
  <c r="V2696" i="1" s="1"/>
  <c r="V2697" i="1" a="1"/>
  <c r="V2697" i="1" s="1"/>
  <c r="V2698" i="1" a="1"/>
  <c r="V2698" i="1" s="1"/>
  <c r="V2699" i="1" a="1"/>
  <c r="V2699" i="1" s="1"/>
  <c r="V2700" i="1" a="1"/>
  <c r="V2700" i="1" s="1"/>
  <c r="V2701" i="1" a="1"/>
  <c r="V2701" i="1" s="1"/>
  <c r="V2702" i="1" a="1"/>
  <c r="V2702" i="1" s="1"/>
  <c r="V2703" i="1" a="1"/>
  <c r="V2703" i="1" s="1"/>
  <c r="V2704" i="1" a="1"/>
  <c r="V2704" i="1" s="1"/>
  <c r="V2705" i="1" a="1"/>
  <c r="V2705" i="1" s="1"/>
  <c r="V2706" i="1" a="1"/>
  <c r="V2706" i="1" s="1"/>
  <c r="V2707" i="1" a="1"/>
  <c r="V2707" i="1" s="1"/>
  <c r="V2708" i="1" a="1"/>
  <c r="V2708" i="1" s="1"/>
  <c r="V2709" i="1" a="1"/>
  <c r="V2709" i="1" s="1"/>
  <c r="V2710" i="1" a="1"/>
  <c r="V2710" i="1" s="1"/>
  <c r="V2711" i="1" a="1"/>
  <c r="V2711" i="1" s="1"/>
  <c r="V2712" i="1" a="1"/>
  <c r="V2712" i="1" s="1"/>
  <c r="V2713" i="1" a="1"/>
  <c r="V2713" i="1" s="1"/>
  <c r="V2714" i="1" a="1"/>
  <c r="V2714" i="1" s="1"/>
  <c r="V2715" i="1" a="1"/>
  <c r="V2715" i="1" s="1"/>
  <c r="V2716" i="1" a="1"/>
  <c r="V2716" i="1" s="1"/>
  <c r="V2717" i="1" a="1"/>
  <c r="V2717" i="1" s="1"/>
  <c r="V2718" i="1" a="1"/>
  <c r="V2718" i="1" s="1"/>
  <c r="V2719" i="1" a="1"/>
  <c r="V2719" i="1" s="1"/>
  <c r="V2720" i="1" a="1"/>
  <c r="V2720" i="1" s="1"/>
  <c r="V2721" i="1" a="1"/>
  <c r="V2721" i="1" s="1"/>
  <c r="V2722" i="1" a="1"/>
  <c r="V2722" i="1" s="1"/>
  <c r="V2723" i="1" a="1"/>
  <c r="V2723" i="1" s="1"/>
  <c r="V2724" i="1" a="1"/>
  <c r="V2724" i="1" s="1"/>
  <c r="V2725" i="1" a="1"/>
  <c r="V2725" i="1" s="1"/>
  <c r="V2726" i="1" a="1"/>
  <c r="V2726" i="1" s="1"/>
  <c r="V2727" i="1" a="1"/>
  <c r="V2727" i="1" s="1"/>
  <c r="V2728" i="1" a="1"/>
  <c r="V2728" i="1" s="1"/>
  <c r="V2729" i="1" a="1"/>
  <c r="V2729" i="1" s="1"/>
  <c r="V2730" i="1" a="1"/>
  <c r="V2730" i="1" s="1"/>
  <c r="V2731" i="1" a="1"/>
  <c r="V2731" i="1" s="1"/>
  <c r="V2732" i="1" a="1"/>
  <c r="V2732" i="1" s="1"/>
  <c r="V2733" i="1" a="1"/>
  <c r="V2733" i="1" s="1"/>
  <c r="V2734" i="1" a="1"/>
  <c r="V2734" i="1" s="1"/>
  <c r="V2735" i="1" a="1"/>
  <c r="V2735" i="1" s="1"/>
  <c r="V2736" i="1" a="1"/>
  <c r="V2736" i="1" s="1"/>
  <c r="V2737" i="1" a="1"/>
  <c r="V2737" i="1" s="1"/>
  <c r="V2738" i="1" a="1"/>
  <c r="V2738" i="1" s="1"/>
  <c r="V2739" i="1" a="1"/>
  <c r="V2739" i="1" s="1"/>
  <c r="V2740" i="1" a="1"/>
  <c r="V2740" i="1" s="1"/>
  <c r="V2741" i="1" a="1"/>
  <c r="V2741" i="1" s="1"/>
  <c r="V2742" i="1" a="1"/>
  <c r="V2742" i="1" s="1"/>
  <c r="V2743" i="1" a="1"/>
  <c r="V2743" i="1" s="1"/>
  <c r="V2744" i="1" a="1"/>
  <c r="V2744" i="1" s="1"/>
  <c r="V2745" i="1" a="1"/>
  <c r="V2745" i="1" s="1"/>
  <c r="V2746" i="1" a="1"/>
  <c r="V2746" i="1" s="1"/>
  <c r="V2747" i="1" a="1"/>
  <c r="V2747" i="1" s="1"/>
  <c r="V2748" i="1" a="1"/>
  <c r="V2748" i="1" s="1"/>
  <c r="V2749" i="1" a="1"/>
  <c r="V2749" i="1" s="1"/>
  <c r="V2750" i="1" a="1"/>
  <c r="V2750" i="1" s="1"/>
  <c r="V2751" i="1" a="1"/>
  <c r="V2751" i="1" s="1"/>
  <c r="V2752" i="1" a="1"/>
  <c r="V2752" i="1" s="1"/>
  <c r="V2753" i="1" a="1"/>
  <c r="V2753" i="1" s="1"/>
  <c r="V2754" i="1" a="1"/>
  <c r="V2754" i="1" s="1"/>
  <c r="V2755" i="1" a="1"/>
  <c r="V2755" i="1" s="1"/>
  <c r="V2756" i="1" a="1"/>
  <c r="V2756" i="1" s="1"/>
  <c r="V2757" i="1" a="1"/>
  <c r="V2757" i="1" s="1"/>
  <c r="V2758" i="1" a="1"/>
  <c r="V2758" i="1" s="1"/>
  <c r="V2759" i="1" a="1"/>
  <c r="V2759" i="1" s="1"/>
  <c r="V2760" i="1" a="1"/>
  <c r="V2760" i="1" s="1"/>
  <c r="V2761" i="1" a="1"/>
  <c r="V2761" i="1" s="1"/>
  <c r="V2762" i="1" a="1"/>
  <c r="V2762" i="1" s="1"/>
  <c r="V2763" i="1" a="1"/>
  <c r="V2763" i="1" s="1"/>
  <c r="V2764" i="1" a="1"/>
  <c r="V2764" i="1" s="1"/>
  <c r="V2765" i="1" a="1"/>
  <c r="V2765" i="1" s="1"/>
  <c r="V2766" i="1" a="1"/>
  <c r="V2766" i="1" s="1"/>
  <c r="V2767" i="1" a="1"/>
  <c r="V2767" i="1" s="1"/>
  <c r="V2768" i="1" a="1"/>
  <c r="V2768" i="1" s="1"/>
  <c r="V2769" i="1" a="1"/>
  <c r="V2769" i="1" s="1"/>
  <c r="V2771" i="1" a="1"/>
  <c r="V2771" i="1" s="1"/>
  <c r="V2772" i="1" a="1"/>
  <c r="V2772" i="1" s="1"/>
  <c r="V2773" i="1" a="1"/>
  <c r="V2773" i="1" s="1"/>
  <c r="V2775" i="1" a="1"/>
  <c r="V2775" i="1" s="1"/>
  <c r="V2776" i="1" a="1"/>
  <c r="V2776" i="1" s="1"/>
  <c r="V2777" i="1" a="1"/>
  <c r="V2777" i="1" s="1"/>
  <c r="V2778" i="1" a="1"/>
  <c r="V2778" i="1" s="1"/>
  <c r="V2779" i="1" a="1"/>
  <c r="V2779" i="1" s="1"/>
  <c r="V2780" i="1" a="1"/>
  <c r="V2780" i="1" s="1"/>
  <c r="V2781" i="1" a="1"/>
  <c r="V2781" i="1" s="1"/>
  <c r="V2782" i="1" a="1"/>
  <c r="V2782" i="1" s="1"/>
  <c r="V2783" i="1" a="1"/>
  <c r="V2783" i="1" s="1"/>
  <c r="V2784" i="1" a="1"/>
  <c r="V2784" i="1" s="1"/>
  <c r="V2785" i="1" a="1"/>
  <c r="V2785" i="1" s="1"/>
  <c r="V2786" i="1" a="1"/>
  <c r="V2786" i="1" s="1"/>
  <c r="V2787" i="1" a="1"/>
  <c r="V2787" i="1" s="1"/>
  <c r="V2788" i="1" a="1"/>
  <c r="V2788" i="1" s="1"/>
  <c r="V2789" i="1" a="1"/>
  <c r="V2789" i="1" s="1"/>
  <c r="V2790" i="1" a="1"/>
  <c r="V2790" i="1" s="1"/>
  <c r="V2791" i="1" a="1"/>
  <c r="V2791" i="1" s="1"/>
  <c r="V2792" i="1" a="1"/>
  <c r="V2792" i="1" s="1"/>
  <c r="V2793" i="1" a="1"/>
  <c r="V2793" i="1" s="1"/>
  <c r="V2794" i="1" a="1"/>
  <c r="V2794" i="1" s="1"/>
  <c r="V2795" i="1" a="1"/>
  <c r="V2795" i="1" s="1"/>
  <c r="V2796" i="1" a="1"/>
  <c r="V2796" i="1" s="1"/>
  <c r="V2797" i="1" a="1"/>
  <c r="V2797" i="1"/>
  <c r="V2798" i="1" a="1"/>
  <c r="V2798" i="1" s="1"/>
  <c r="V2799" i="1" a="1"/>
  <c r="V2799" i="1" s="1"/>
  <c r="V2800" i="1" a="1"/>
  <c r="V2800" i="1" s="1"/>
  <c r="V2801" i="1" a="1"/>
  <c r="V2801" i="1" s="1"/>
  <c r="V2802" i="1" a="1"/>
  <c r="V2802" i="1" s="1"/>
  <c r="V2803" i="1" a="1"/>
  <c r="V2803" i="1" s="1"/>
  <c r="V2804" i="1" a="1"/>
  <c r="V2804" i="1" s="1"/>
  <c r="V2805" i="1" a="1"/>
  <c r="V2805" i="1" s="1"/>
  <c r="V2806" i="1" a="1"/>
  <c r="V2806" i="1" s="1"/>
  <c r="V2807" i="1" a="1"/>
  <c r="V2807" i="1" s="1"/>
  <c r="V2808" i="1" a="1"/>
  <c r="V2808" i="1" s="1"/>
  <c r="V2809" i="1" a="1"/>
  <c r="V2809" i="1" s="1"/>
  <c r="V2810" i="1" a="1"/>
  <c r="V2810" i="1" s="1"/>
  <c r="V2811" i="1" a="1"/>
  <c r="V2811" i="1" s="1"/>
  <c r="V2812" i="1" a="1"/>
  <c r="V2812" i="1" s="1"/>
  <c r="V2813" i="1" a="1"/>
  <c r="V2813" i="1"/>
  <c r="V2814" i="1" a="1"/>
  <c r="V2814" i="1" s="1"/>
  <c r="V2815" i="1" a="1"/>
  <c r="V2815" i="1" s="1"/>
  <c r="V2816" i="1" a="1"/>
  <c r="V2816" i="1" s="1"/>
  <c r="V2817" i="1" a="1"/>
  <c r="V2817" i="1" s="1"/>
  <c r="V2818" i="1" a="1"/>
  <c r="V2818" i="1" s="1"/>
  <c r="V2819" i="1" a="1"/>
  <c r="V2819" i="1" s="1"/>
  <c r="V2820" i="1" a="1"/>
  <c r="V2820" i="1" s="1"/>
  <c r="V2821" i="1" a="1"/>
  <c r="V2821" i="1" s="1"/>
  <c r="V2822" i="1" a="1"/>
  <c r="V2822" i="1" s="1"/>
  <c r="V2823" i="1" a="1"/>
  <c r="V2823" i="1" s="1"/>
  <c r="V2824" i="1" a="1"/>
  <c r="V2824" i="1" s="1"/>
  <c r="V2825" i="1" a="1"/>
  <c r="V2825" i="1" s="1"/>
  <c r="V2826" i="1" a="1"/>
  <c r="V2826" i="1" s="1"/>
  <c r="V2827" i="1" a="1"/>
  <c r="V2827" i="1" s="1"/>
  <c r="V2828" i="1" a="1"/>
  <c r="V2828" i="1" s="1"/>
  <c r="V2829" i="1" a="1"/>
  <c r="V2829" i="1" s="1"/>
  <c r="V2830" i="1" a="1"/>
  <c r="V2830" i="1" s="1"/>
  <c r="V2831" i="1" a="1"/>
  <c r="V2831" i="1" s="1"/>
  <c r="V2832" i="1" a="1"/>
  <c r="V2832" i="1" s="1"/>
  <c r="V2833" i="1" a="1"/>
  <c r="V2833" i="1" s="1"/>
  <c r="V2834" i="1" a="1"/>
  <c r="V2834" i="1" s="1"/>
  <c r="V2835" i="1" a="1"/>
  <c r="V2835" i="1" s="1"/>
  <c r="V2836" i="1" a="1"/>
  <c r="V2836" i="1" s="1"/>
  <c r="V2837" i="1" a="1"/>
  <c r="V2837" i="1" s="1"/>
  <c r="V2838" i="1" a="1"/>
  <c r="V2838" i="1" s="1"/>
  <c r="V2839" i="1" a="1"/>
  <c r="V2839" i="1" s="1"/>
  <c r="V2840" i="1" a="1"/>
  <c r="V2840" i="1" s="1"/>
  <c r="V2841" i="1" a="1"/>
  <c r="V2841" i="1" s="1"/>
  <c r="V2842" i="1" a="1"/>
  <c r="V2842" i="1" s="1"/>
  <c r="V2843" i="1" a="1"/>
  <c r="V2843" i="1" s="1"/>
  <c r="V2844" i="1" a="1"/>
  <c r="V2844" i="1" s="1"/>
  <c r="V2845" i="1" a="1"/>
  <c r="V2845" i="1" s="1"/>
  <c r="V2847" i="1" a="1"/>
  <c r="V2847" i="1" s="1"/>
  <c r="V2848" i="1" a="1"/>
  <c r="V2848" i="1" s="1"/>
  <c r="V2849" i="1" a="1"/>
  <c r="V2849" i="1" s="1"/>
  <c r="V2850" i="1" a="1"/>
  <c r="V2850" i="1" s="1"/>
  <c r="V2851" i="1" a="1"/>
  <c r="V2851" i="1" s="1"/>
  <c r="V2852" i="1" a="1"/>
  <c r="V2852" i="1" s="1"/>
  <c r="V2853" i="1" a="1"/>
  <c r="V2853" i="1" s="1"/>
  <c r="V2854" i="1" a="1"/>
  <c r="V2854" i="1" s="1"/>
  <c r="V2855" i="1" a="1"/>
  <c r="V2855" i="1" s="1"/>
  <c r="V2856" i="1" a="1"/>
  <c r="V2856" i="1" s="1"/>
  <c r="V2857" i="1" a="1"/>
  <c r="V2857" i="1" s="1"/>
  <c r="V2858" i="1" a="1"/>
  <c r="V2858" i="1" s="1"/>
  <c r="V2859" i="1" a="1"/>
  <c r="V2859" i="1" s="1"/>
  <c r="V2860" i="1" a="1"/>
  <c r="V2860" i="1" s="1"/>
  <c r="V2861" i="1" a="1"/>
  <c r="V2861" i="1" s="1"/>
  <c r="V2862" i="1" a="1"/>
  <c r="V2862" i="1" s="1"/>
  <c r="V2863" i="1" a="1"/>
  <c r="V2863" i="1" s="1"/>
  <c r="V2864" i="1" a="1"/>
  <c r="V2864" i="1" s="1"/>
  <c r="V2865" i="1" a="1"/>
  <c r="V2865" i="1" s="1"/>
  <c r="V2866" i="1" a="1"/>
  <c r="V2866" i="1" s="1"/>
  <c r="V2867" i="1" a="1"/>
  <c r="V2867" i="1" s="1"/>
  <c r="V2868" i="1" a="1"/>
  <c r="V2868" i="1" s="1"/>
  <c r="V2870" i="1" a="1"/>
  <c r="V2870" i="1" s="1"/>
  <c r="V2871" i="1" a="1"/>
  <c r="V2871" i="1" s="1"/>
  <c r="V2872" i="1" a="1"/>
  <c r="V2872" i="1" s="1"/>
  <c r="V2873" i="1" a="1"/>
  <c r="V2873" i="1" s="1"/>
  <c r="V2874" i="1" a="1"/>
  <c r="V2874" i="1" s="1"/>
  <c r="V2875" i="1" a="1"/>
  <c r="V2875" i="1" s="1"/>
  <c r="V2876" i="1" a="1"/>
  <c r="V2876" i="1" s="1"/>
  <c r="V2877" i="1" a="1"/>
  <c r="V2877" i="1" s="1"/>
  <c r="V2878" i="1" a="1"/>
  <c r="V2878" i="1" s="1"/>
  <c r="V2879" i="1" a="1"/>
  <c r="V2879" i="1" s="1"/>
  <c r="V2880" i="1" a="1"/>
  <c r="V2880" i="1" s="1"/>
  <c r="V2881" i="1" a="1"/>
  <c r="V2881" i="1" s="1"/>
  <c r="V2882" i="1" a="1"/>
  <c r="V2882" i="1" s="1"/>
  <c r="V2883" i="1" a="1"/>
  <c r="V2883" i="1" s="1"/>
  <c r="V2884" i="1" a="1"/>
  <c r="V2884" i="1" s="1"/>
  <c r="V2885" i="1" a="1"/>
  <c r="V2885" i="1" s="1"/>
  <c r="V2886" i="1" a="1"/>
  <c r="V2886" i="1" s="1"/>
  <c r="V2887" i="1" a="1"/>
  <c r="V2887" i="1" s="1"/>
  <c r="V2888" i="1" a="1"/>
  <c r="V2888" i="1" s="1"/>
  <c r="V2889" i="1" a="1"/>
  <c r="V2889" i="1" s="1"/>
  <c r="V2890" i="1" a="1"/>
  <c r="V2890" i="1" s="1"/>
  <c r="V2891" i="1" a="1"/>
  <c r="V2891" i="1" s="1"/>
  <c r="V2892" i="1" a="1"/>
  <c r="V2892" i="1" s="1"/>
  <c r="V2893" i="1" a="1"/>
  <c r="V2893" i="1" s="1"/>
  <c r="V2894" i="1" a="1"/>
  <c r="V2894" i="1" s="1"/>
  <c r="V2895" i="1" a="1"/>
  <c r="V2895" i="1" s="1"/>
  <c r="V2896" i="1" a="1"/>
  <c r="V2896" i="1" s="1"/>
  <c r="V2897" i="1" a="1"/>
  <c r="V2897" i="1" s="1"/>
  <c r="V2898" i="1" a="1"/>
  <c r="V2898" i="1" s="1"/>
  <c r="V2899" i="1" a="1"/>
  <c r="V2899" i="1" s="1"/>
  <c r="V2900" i="1" a="1"/>
  <c r="V2900" i="1" s="1"/>
  <c r="V2901" i="1" a="1"/>
  <c r="V2901" i="1" s="1"/>
  <c r="V2902" i="1" a="1"/>
  <c r="V2902" i="1" s="1"/>
  <c r="V2903" i="1" a="1"/>
  <c r="V2903" i="1" s="1"/>
  <c r="V2904" i="1" a="1"/>
  <c r="V2904" i="1" s="1"/>
  <c r="V2905" i="1" a="1"/>
  <c r="V2905" i="1" s="1"/>
  <c r="V2906" i="1" a="1"/>
  <c r="V2906" i="1" s="1"/>
  <c r="V2907" i="1" a="1"/>
  <c r="V2907" i="1" s="1"/>
  <c r="V2908" i="1" a="1"/>
  <c r="V2908" i="1" s="1"/>
  <c r="V2909" i="1" a="1"/>
  <c r="V2909" i="1" s="1"/>
  <c r="V2910" i="1" a="1"/>
  <c r="V2910" i="1" s="1"/>
  <c r="V2911" i="1" a="1"/>
  <c r="V2911" i="1" s="1"/>
  <c r="V2912" i="1" a="1"/>
  <c r="V2912" i="1" s="1"/>
  <c r="V2913" i="1" a="1"/>
  <c r="V2913" i="1" s="1"/>
  <c r="V2914" i="1" a="1"/>
  <c r="V2914" i="1" s="1"/>
  <c r="V2915" i="1" a="1"/>
  <c r="V2915" i="1" s="1"/>
  <c r="V2916" i="1" a="1"/>
  <c r="V2916" i="1" s="1"/>
  <c r="V2917" i="1" a="1"/>
  <c r="V2917" i="1" s="1"/>
  <c r="V2918" i="1" a="1"/>
  <c r="V2918" i="1" s="1"/>
  <c r="V2919" i="1" a="1"/>
  <c r="V2919" i="1" s="1"/>
  <c r="V2920" i="1" a="1"/>
  <c r="V2920" i="1" s="1"/>
  <c r="V2921" i="1" a="1"/>
  <c r="V2921" i="1" s="1"/>
  <c r="V2922" i="1" a="1"/>
  <c r="V2922" i="1" s="1"/>
  <c r="V2923" i="1" a="1"/>
  <c r="V2923" i="1" s="1"/>
  <c r="V2924" i="1" a="1"/>
  <c r="V2924" i="1" s="1"/>
  <c r="V2925" i="1" a="1"/>
  <c r="V2925" i="1" s="1"/>
  <c r="V2926" i="1" a="1"/>
  <c r="V2926" i="1" s="1"/>
  <c r="V2927" i="1" a="1"/>
  <c r="V2927" i="1" s="1"/>
  <c r="V2928" i="1" a="1"/>
  <c r="V2928" i="1" s="1"/>
  <c r="V2929" i="1" a="1"/>
  <c r="V2929" i="1" s="1"/>
  <c r="V2930" i="1" a="1"/>
  <c r="V2930" i="1" s="1"/>
  <c r="V2931" i="1" a="1"/>
  <c r="V2931" i="1" s="1"/>
  <c r="V2932" i="1" a="1"/>
  <c r="V2932" i="1" s="1"/>
  <c r="V2933" i="1" a="1"/>
  <c r="V2933" i="1" s="1"/>
  <c r="V2934" i="1" a="1"/>
  <c r="V2934" i="1" s="1"/>
  <c r="V2935" i="1" a="1"/>
  <c r="V2935" i="1" s="1"/>
  <c r="V2936" i="1" a="1"/>
  <c r="V2936" i="1" s="1"/>
  <c r="V2937" i="1" a="1"/>
  <c r="V2937" i="1" s="1"/>
  <c r="V2938" i="1" a="1"/>
  <c r="V2938" i="1" s="1"/>
  <c r="V2939" i="1" a="1"/>
  <c r="V2939" i="1" s="1"/>
  <c r="V2940" i="1" a="1"/>
  <c r="V2940" i="1" s="1"/>
  <c r="V2941" i="1" a="1"/>
  <c r="V2941" i="1" s="1"/>
  <c r="V2942" i="1" a="1"/>
  <c r="V2942" i="1" s="1"/>
  <c r="V2943" i="1" a="1"/>
  <c r="V2943" i="1" s="1"/>
  <c r="V2944" i="1" a="1"/>
  <c r="V2944" i="1" s="1"/>
  <c r="V2945" i="1" a="1"/>
  <c r="V2945" i="1" s="1"/>
  <c r="V2946" i="1" a="1"/>
  <c r="V2946" i="1" s="1"/>
  <c r="V2947" i="1" a="1"/>
  <c r="V2947" i="1" s="1"/>
  <c r="V2948" i="1" a="1"/>
  <c r="V2948" i="1" s="1"/>
  <c r="V2949" i="1" a="1"/>
  <c r="V2949" i="1" s="1"/>
  <c r="V2950" i="1" a="1"/>
  <c r="V2950" i="1" s="1"/>
  <c r="V2951" i="1" a="1"/>
  <c r="V2951" i="1" s="1"/>
  <c r="V2953" i="1" a="1"/>
  <c r="V2953" i="1" s="1"/>
  <c r="V2954" i="1" a="1"/>
  <c r="V2954" i="1" s="1"/>
  <c r="V2955" i="1" a="1"/>
  <c r="V2955" i="1" s="1"/>
  <c r="V2956" i="1" a="1"/>
  <c r="V2956" i="1" s="1"/>
  <c r="V2957" i="1" a="1"/>
  <c r="V2957" i="1" s="1"/>
  <c r="V2958" i="1" a="1"/>
  <c r="V2958" i="1" s="1"/>
  <c r="V2959" i="1" a="1"/>
  <c r="V2959" i="1" s="1"/>
  <c r="V2960" i="1" a="1"/>
  <c r="V2960" i="1" s="1"/>
  <c r="V2961" i="1" a="1"/>
  <c r="V2961" i="1" s="1"/>
  <c r="V2962" i="1" a="1"/>
  <c r="V2962" i="1" s="1"/>
  <c r="V2963" i="1" a="1"/>
  <c r="V2963" i="1" s="1"/>
  <c r="V2964" i="1" a="1"/>
  <c r="V2964" i="1" s="1"/>
  <c r="V2965" i="1" a="1"/>
  <c r="V2965" i="1" s="1"/>
  <c r="V2966" i="1" a="1"/>
  <c r="V2966" i="1" s="1"/>
  <c r="V2967" i="1" a="1"/>
  <c r="V2967" i="1" s="1"/>
  <c r="V2968" i="1" a="1"/>
  <c r="V2968" i="1" s="1"/>
  <c r="V2969" i="1" a="1"/>
  <c r="V2969" i="1" s="1"/>
  <c r="V2970" i="1" a="1"/>
  <c r="V2970" i="1" s="1"/>
  <c r="V2971" i="1" a="1"/>
  <c r="V2971" i="1" s="1"/>
  <c r="V2972" i="1" a="1"/>
  <c r="V2972" i="1" s="1"/>
  <c r="V2973" i="1" a="1"/>
  <c r="V2973" i="1" s="1"/>
  <c r="V2974" i="1" a="1"/>
  <c r="V2974" i="1" s="1"/>
  <c r="V2975" i="1" a="1"/>
  <c r="V2975" i="1" s="1"/>
  <c r="V2976" i="1" a="1"/>
  <c r="V2976" i="1" s="1"/>
  <c r="V2977" i="1" a="1"/>
  <c r="V2977" i="1" s="1"/>
  <c r="V2978" i="1" a="1"/>
  <c r="V2978" i="1" s="1"/>
  <c r="V2979" i="1" a="1"/>
  <c r="V2979" i="1" s="1"/>
  <c r="V2980" i="1" a="1"/>
  <c r="V2980" i="1" s="1"/>
  <c r="V2981" i="1" a="1"/>
  <c r="V2981" i="1" s="1"/>
  <c r="V2982" i="1" a="1"/>
  <c r="V2982" i="1" s="1"/>
  <c r="V2983" i="1" a="1"/>
  <c r="V2983" i="1" s="1"/>
  <c r="V2984" i="1" a="1"/>
  <c r="V2984" i="1" s="1"/>
  <c r="V2985" i="1" a="1"/>
  <c r="V2985" i="1" s="1"/>
  <c r="V2986" i="1" a="1"/>
  <c r="V2986" i="1" s="1"/>
  <c r="V2987" i="1" a="1"/>
  <c r="V2987" i="1" s="1"/>
  <c r="V2988" i="1" a="1"/>
  <c r="V2988" i="1" s="1"/>
  <c r="V2989" i="1" a="1"/>
  <c r="V2989" i="1" s="1"/>
  <c r="V2990" i="1" a="1"/>
  <c r="V2990" i="1" s="1"/>
  <c r="V2991" i="1" a="1"/>
  <c r="V2991" i="1" s="1"/>
  <c r="V2992" i="1" a="1"/>
  <c r="V2992" i="1" s="1"/>
  <c r="V2993" i="1" a="1"/>
  <c r="V2993" i="1" s="1"/>
  <c r="V2994" i="1" a="1"/>
  <c r="V2994" i="1" s="1"/>
  <c r="V2995" i="1" a="1"/>
  <c r="V2995" i="1" s="1"/>
  <c r="V2996" i="1" a="1"/>
  <c r="V2996" i="1" s="1"/>
  <c r="V2997" i="1" a="1"/>
  <c r="V2997" i="1" s="1"/>
  <c r="V2998" i="1" a="1"/>
  <c r="V2998" i="1" s="1"/>
  <c r="V2999" i="1" a="1"/>
  <c r="V2999" i="1" s="1"/>
  <c r="V3000" i="1" a="1"/>
  <c r="V3000" i="1" s="1"/>
  <c r="V3001" i="1" a="1"/>
  <c r="V3001" i="1" s="1"/>
  <c r="V3002" i="1" a="1"/>
  <c r="V3002" i="1" s="1"/>
  <c r="V3003" i="1" a="1"/>
  <c r="V3003" i="1" s="1"/>
  <c r="V3004" i="1" a="1"/>
  <c r="V3004" i="1" s="1"/>
  <c r="V3005" i="1" a="1"/>
  <c r="V3005" i="1" s="1"/>
  <c r="V3006" i="1" a="1"/>
  <c r="V3006" i="1" s="1"/>
  <c r="V3007" i="1" a="1"/>
  <c r="V3007" i="1" s="1"/>
  <c r="V3008" i="1" a="1"/>
  <c r="V3008" i="1" s="1"/>
  <c r="V3009" i="1" a="1"/>
  <c r="V3009" i="1" s="1"/>
  <c r="V3010" i="1" a="1"/>
  <c r="V3010" i="1" s="1"/>
  <c r="V3011" i="1" a="1"/>
  <c r="V3011" i="1" s="1"/>
  <c r="V3012" i="1" a="1"/>
  <c r="V3012" i="1" s="1"/>
  <c r="V3013" i="1" a="1"/>
  <c r="V3013" i="1" s="1"/>
  <c r="V3014" i="1" a="1"/>
  <c r="V3014" i="1" s="1"/>
  <c r="V3015" i="1" a="1"/>
  <c r="V3015" i="1" s="1"/>
  <c r="V3016" i="1" a="1"/>
  <c r="V3016" i="1" s="1"/>
  <c r="V3017" i="1" a="1"/>
  <c r="V3017" i="1" s="1"/>
  <c r="V3018" i="1" a="1"/>
  <c r="V3018" i="1" s="1"/>
  <c r="V3019" i="1" a="1"/>
  <c r="V3019" i="1" s="1"/>
  <c r="V3020" i="1" a="1"/>
  <c r="V3020" i="1" s="1"/>
  <c r="V3021" i="1" a="1"/>
  <c r="V3021" i="1" s="1"/>
  <c r="V3022" i="1" a="1"/>
  <c r="V3022" i="1" s="1"/>
  <c r="V3023" i="1" a="1"/>
  <c r="V3023" i="1" s="1"/>
  <c r="V3024" i="1" a="1"/>
  <c r="V3024" i="1" s="1"/>
  <c r="V3025" i="1" a="1"/>
  <c r="V3025" i="1" s="1"/>
  <c r="V3026" i="1" a="1"/>
  <c r="V3026" i="1" s="1"/>
  <c r="V3027" i="1" a="1"/>
  <c r="V3027" i="1" s="1"/>
  <c r="V3028" i="1" a="1"/>
  <c r="V3028" i="1" s="1"/>
  <c r="V3029" i="1" a="1"/>
  <c r="V3029" i="1" s="1"/>
  <c r="V3030" i="1" a="1"/>
  <c r="V3030" i="1" s="1"/>
  <c r="V3031" i="1" a="1"/>
  <c r="V3031" i="1" s="1"/>
  <c r="V3032" i="1" a="1"/>
  <c r="V3032" i="1" s="1"/>
  <c r="V3033" i="1" a="1"/>
  <c r="V3033" i="1" s="1"/>
  <c r="V3034" i="1" a="1"/>
  <c r="V3034" i="1" s="1"/>
  <c r="V3035" i="1" a="1"/>
  <c r="V3035" i="1" s="1"/>
  <c r="V3036" i="1" a="1"/>
  <c r="V3036" i="1" s="1"/>
  <c r="V3037" i="1" a="1"/>
  <c r="V3037" i="1" s="1"/>
  <c r="V3038" i="1" a="1"/>
  <c r="V3038" i="1" s="1"/>
  <c r="V3039" i="1" a="1"/>
  <c r="V3039" i="1" s="1"/>
  <c r="V3040" i="1" a="1"/>
  <c r="V3040" i="1" s="1"/>
  <c r="V3041" i="1" a="1"/>
  <c r="V3041" i="1" s="1"/>
  <c r="V3042" i="1" a="1"/>
  <c r="V3042" i="1" s="1"/>
  <c r="V3043" i="1" a="1"/>
  <c r="V3043" i="1" s="1"/>
  <c r="V3044" i="1" a="1"/>
  <c r="V3044" i="1" s="1"/>
  <c r="V3045" i="1" a="1"/>
  <c r="V3045" i="1" s="1"/>
  <c r="V3046" i="1" a="1"/>
  <c r="V3046" i="1" s="1"/>
  <c r="V3047" i="1" a="1"/>
  <c r="V3047" i="1" s="1"/>
  <c r="V3048" i="1" a="1"/>
  <c r="V3048" i="1" s="1"/>
  <c r="V3049" i="1" a="1"/>
  <c r="V3049" i="1" s="1"/>
  <c r="V3050" i="1" a="1"/>
  <c r="V3050" i="1" s="1"/>
  <c r="V3051" i="1" a="1"/>
  <c r="V3051" i="1" s="1"/>
  <c r="V3052" i="1" a="1"/>
  <c r="V3052" i="1" s="1"/>
  <c r="V3053" i="1" a="1"/>
  <c r="V3053" i="1" s="1"/>
  <c r="V3054" i="1" a="1"/>
  <c r="V3054" i="1" s="1"/>
  <c r="V3055" i="1" a="1"/>
  <c r="V3055" i="1" s="1"/>
  <c r="V3056" i="1" a="1"/>
  <c r="V3056" i="1" s="1"/>
  <c r="V3057" i="1" a="1"/>
  <c r="V3057" i="1" s="1"/>
  <c r="V3058" i="1" a="1"/>
  <c r="V3058" i="1" s="1"/>
  <c r="V3059" i="1" a="1"/>
  <c r="V3059" i="1" s="1"/>
  <c r="V3060" i="1" a="1"/>
  <c r="V3060" i="1" s="1"/>
  <c r="V3061" i="1" a="1"/>
  <c r="V3061" i="1" s="1"/>
  <c r="V3062" i="1" a="1"/>
  <c r="V3062" i="1" s="1"/>
  <c r="V3063" i="1" a="1"/>
  <c r="V3063" i="1" s="1"/>
  <c r="V3064" i="1" a="1"/>
  <c r="V3064" i="1" s="1"/>
  <c r="V3065" i="1" a="1"/>
  <c r="V3065" i="1" s="1"/>
  <c r="V3066" i="1" a="1"/>
  <c r="V3066" i="1" s="1"/>
  <c r="V3067" i="1" a="1"/>
  <c r="V3067" i="1" s="1"/>
  <c r="V3068" i="1" a="1"/>
  <c r="V3068" i="1" s="1"/>
  <c r="V3069" i="1" a="1"/>
  <c r="V3069" i="1" s="1"/>
  <c r="V3070" i="1" a="1"/>
  <c r="V3070" i="1" s="1"/>
  <c r="V3071" i="1" a="1"/>
  <c r="V3071" i="1" s="1"/>
  <c r="V3072" i="1" a="1"/>
  <c r="V3072" i="1" s="1"/>
  <c r="V3073" i="1" a="1"/>
  <c r="V3073" i="1" s="1"/>
  <c r="V3075" i="1" a="1"/>
  <c r="V3075" i="1" s="1"/>
  <c r="V3076" i="1" a="1"/>
  <c r="V3076" i="1" s="1"/>
  <c r="V3077" i="1" a="1"/>
  <c r="V3077" i="1" s="1"/>
  <c r="V3078" i="1" a="1"/>
  <c r="V3078" i="1" s="1"/>
  <c r="V3079" i="1" a="1"/>
  <c r="V3079" i="1" s="1"/>
  <c r="V3080" i="1" a="1"/>
  <c r="V3080" i="1" s="1"/>
  <c r="V3081" i="1" a="1"/>
  <c r="V3081" i="1" s="1"/>
  <c r="V3082" i="1" a="1"/>
  <c r="V3082" i="1" s="1"/>
  <c r="V3083" i="1" a="1"/>
  <c r="V3083" i="1" s="1"/>
  <c r="V3084" i="1" a="1"/>
  <c r="V3084" i="1" s="1"/>
  <c r="V3085" i="1" a="1"/>
  <c r="V3085" i="1" s="1"/>
  <c r="V3086" i="1" a="1"/>
  <c r="V3086" i="1" s="1"/>
  <c r="V3087" i="1" a="1"/>
  <c r="V3087" i="1" s="1"/>
  <c r="V3088" i="1" a="1"/>
  <c r="V3088" i="1" s="1"/>
  <c r="V3089" i="1" a="1"/>
  <c r="V3089" i="1" s="1"/>
  <c r="V3090" i="1" a="1"/>
  <c r="V3090" i="1" s="1"/>
  <c r="V3091" i="1" a="1"/>
  <c r="V3091" i="1" s="1"/>
  <c r="V3092" i="1" a="1"/>
  <c r="V3092" i="1" s="1"/>
  <c r="V3093" i="1" a="1"/>
  <c r="V3093" i="1" s="1"/>
  <c r="V3094" i="1" a="1"/>
  <c r="V3094" i="1" s="1"/>
  <c r="V3095" i="1" a="1"/>
  <c r="V3095" i="1" s="1"/>
  <c r="V3096" i="1" a="1"/>
  <c r="V3096" i="1" s="1"/>
  <c r="V3097" i="1" a="1"/>
  <c r="V3097" i="1" s="1"/>
  <c r="V3098" i="1" a="1"/>
  <c r="V3098" i="1" s="1"/>
  <c r="V3099" i="1" a="1"/>
  <c r="V3099" i="1" s="1"/>
  <c r="V3100" i="1" a="1"/>
  <c r="V3100" i="1" s="1"/>
  <c r="V3101" i="1" a="1"/>
  <c r="V3101" i="1" s="1"/>
  <c r="V3102" i="1" a="1"/>
  <c r="V3102" i="1" s="1"/>
  <c r="V3103" i="1" a="1"/>
  <c r="V3103" i="1" s="1"/>
  <c r="V3104" i="1" a="1"/>
  <c r="V3104" i="1" s="1"/>
  <c r="V3105" i="1" a="1"/>
  <c r="V3105" i="1" s="1"/>
  <c r="V3106" i="1" a="1"/>
  <c r="V3106" i="1" s="1"/>
  <c r="V3107" i="1" a="1"/>
  <c r="V3107" i="1" s="1"/>
  <c r="V3108" i="1" a="1"/>
  <c r="V3108" i="1" s="1"/>
  <c r="V3109" i="1" a="1"/>
  <c r="V3109" i="1" s="1"/>
  <c r="V3110" i="1" a="1"/>
  <c r="V3110" i="1" s="1"/>
  <c r="V3111" i="1" a="1"/>
  <c r="V3111" i="1" s="1"/>
  <c r="V3112" i="1" a="1"/>
  <c r="V3112" i="1" s="1"/>
  <c r="V3113" i="1" a="1"/>
  <c r="V3113" i="1" s="1"/>
  <c r="V3114" i="1" a="1"/>
  <c r="V3114" i="1" s="1"/>
  <c r="V3115" i="1" a="1"/>
  <c r="V3115" i="1" s="1"/>
  <c r="V3116" i="1" a="1"/>
  <c r="V3116" i="1" s="1"/>
  <c r="V3117" i="1" a="1"/>
  <c r="V3117" i="1" s="1"/>
  <c r="V3118" i="1" a="1"/>
  <c r="V3118" i="1" s="1"/>
  <c r="V3119" i="1" a="1"/>
  <c r="V3119" i="1" s="1"/>
  <c r="V3120" i="1" a="1"/>
  <c r="V3120" i="1" s="1"/>
  <c r="V3121" i="1" a="1"/>
  <c r="V3121" i="1" s="1"/>
  <c r="V3122" i="1" a="1"/>
  <c r="V3122" i="1" s="1"/>
  <c r="V3123" i="1" a="1"/>
  <c r="V3123" i="1" s="1"/>
  <c r="V3124" i="1" a="1"/>
  <c r="V3124" i="1" s="1"/>
  <c r="V3125" i="1" a="1"/>
  <c r="V3125" i="1" s="1"/>
  <c r="V3126" i="1" a="1"/>
  <c r="V3126" i="1" s="1"/>
  <c r="V3127" i="1" a="1"/>
  <c r="V3127" i="1" s="1"/>
  <c r="V3128" i="1" a="1"/>
  <c r="V3128" i="1" s="1"/>
  <c r="V3129" i="1" a="1"/>
  <c r="V3129" i="1" s="1"/>
  <c r="V3130" i="1" a="1"/>
  <c r="V3130" i="1" s="1"/>
  <c r="V3131" i="1" a="1"/>
  <c r="V3131" i="1"/>
  <c r="V3132" i="1" a="1"/>
  <c r="V3132" i="1" s="1"/>
  <c r="V3133" i="1" a="1"/>
  <c r="V3133" i="1" s="1"/>
  <c r="V3134" i="1" a="1"/>
  <c r="V3134" i="1" s="1"/>
  <c r="V3135" i="1" a="1"/>
  <c r="V3135" i="1" s="1"/>
  <c r="V3136" i="1" a="1"/>
  <c r="V3136" i="1" s="1"/>
  <c r="V3137" i="1" a="1"/>
  <c r="V3137" i="1"/>
  <c r="V3138" i="1" a="1"/>
  <c r="V3138" i="1" s="1"/>
  <c r="V3139" i="1" a="1"/>
  <c r="V3139" i="1" s="1"/>
  <c r="V3140" i="1" a="1"/>
  <c r="V3140" i="1" s="1"/>
  <c r="V3141" i="1" a="1"/>
  <c r="V3141" i="1" s="1"/>
  <c r="V3142" i="1" a="1"/>
  <c r="V3142" i="1" s="1"/>
  <c r="V3143" i="1" a="1"/>
  <c r="V3143" i="1" s="1"/>
  <c r="V3144" i="1" a="1"/>
  <c r="V3144" i="1" s="1"/>
  <c r="V3145" i="1" a="1"/>
  <c r="V3145" i="1"/>
  <c r="V3146" i="1" a="1"/>
  <c r="V3146" i="1" s="1"/>
  <c r="V3147" i="1" a="1"/>
  <c r="V3147" i="1" s="1"/>
  <c r="V3148" i="1" a="1"/>
  <c r="V3148" i="1" s="1"/>
  <c r="V3149" i="1" a="1"/>
  <c r="V3149" i="1" s="1"/>
  <c r="V3150" i="1" a="1"/>
  <c r="V3150" i="1" s="1"/>
  <c r="V3151" i="1" a="1"/>
  <c r="V3151" i="1" s="1"/>
  <c r="V3152" i="1" a="1"/>
  <c r="V3152" i="1" s="1"/>
  <c r="V3153" i="1" a="1"/>
  <c r="V3153" i="1" s="1"/>
  <c r="V3154" i="1" a="1"/>
  <c r="V3154" i="1" s="1"/>
  <c r="V3155" i="1" a="1"/>
  <c r="V3155" i="1" s="1"/>
  <c r="V3156" i="1" a="1"/>
  <c r="V3156" i="1" s="1"/>
  <c r="V3157" i="1" a="1"/>
  <c r="V3157" i="1" s="1"/>
  <c r="V3158" i="1" a="1"/>
  <c r="V3158" i="1" s="1"/>
  <c r="V3159" i="1" a="1"/>
  <c r="V3159" i="1" s="1"/>
  <c r="V3160" i="1" a="1"/>
  <c r="V3160" i="1" s="1"/>
  <c r="V3161" i="1" a="1"/>
  <c r="V3161" i="1" s="1"/>
  <c r="V3162" i="1" a="1"/>
  <c r="V3162" i="1" s="1"/>
  <c r="V3163" i="1" a="1"/>
  <c r="V3163" i="1" s="1"/>
  <c r="V3164" i="1" a="1"/>
  <c r="V3164" i="1" s="1"/>
  <c r="V3165" i="1" a="1"/>
  <c r="V3165" i="1" s="1"/>
  <c r="V3166" i="1" a="1"/>
  <c r="V3166" i="1" s="1"/>
  <c r="V3167" i="1" a="1"/>
  <c r="V3167" i="1" s="1"/>
  <c r="V3168" i="1" a="1"/>
  <c r="V3168" i="1" s="1"/>
  <c r="V3169" i="1" a="1"/>
  <c r="V3169" i="1"/>
  <c r="V3170" i="1" a="1"/>
  <c r="V3170" i="1" s="1"/>
  <c r="V3171" i="1" a="1"/>
  <c r="V3171" i="1" s="1"/>
  <c r="V3172" i="1" a="1"/>
  <c r="V3172" i="1" s="1"/>
  <c r="V3173" i="1" a="1"/>
  <c r="V3173" i="1" s="1"/>
  <c r="V3174" i="1" a="1"/>
  <c r="V3174" i="1" s="1"/>
  <c r="V3175" i="1" a="1"/>
  <c r="V3175" i="1" s="1"/>
  <c r="V3176" i="1" a="1"/>
  <c r="V3176" i="1" s="1"/>
  <c r="V3178" i="1" a="1"/>
  <c r="V3178" i="1" s="1"/>
  <c r="V3179" i="1" a="1"/>
  <c r="V3179" i="1" s="1"/>
  <c r="V3180" i="1" a="1"/>
  <c r="V3180" i="1" s="1"/>
  <c r="V3181" i="1" a="1"/>
  <c r="V3181" i="1" s="1"/>
  <c r="V3182" i="1" a="1"/>
  <c r="V3182" i="1" s="1"/>
  <c r="V3183" i="1" a="1"/>
  <c r="V3183" i="1" s="1"/>
  <c r="V3184" i="1" a="1"/>
  <c r="V3184" i="1" s="1"/>
  <c r="V3185" i="1" a="1"/>
  <c r="V3185" i="1" s="1"/>
  <c r="V3186" i="1" a="1"/>
  <c r="V3186" i="1" s="1"/>
  <c r="V3187" i="1" a="1"/>
  <c r="V3187" i="1"/>
  <c r="V3188" i="1" a="1"/>
  <c r="V3188" i="1" s="1"/>
  <c r="V3189" i="1" a="1"/>
  <c r="V3189" i="1" s="1"/>
  <c r="V3190" i="1" a="1"/>
  <c r="V3190" i="1" s="1"/>
  <c r="V3191" i="1" a="1"/>
  <c r="V3191" i="1" s="1"/>
  <c r="V3192" i="1" a="1"/>
  <c r="V3192" i="1" s="1"/>
  <c r="V3193" i="1" a="1"/>
  <c r="V3193" i="1"/>
  <c r="V3194" i="1" a="1"/>
  <c r="V3194" i="1" s="1"/>
  <c r="V3195" i="1" a="1"/>
  <c r="V3195" i="1" s="1"/>
  <c r="V3196" i="1" a="1"/>
  <c r="V3196" i="1" s="1"/>
  <c r="V3197" i="1" a="1"/>
  <c r="V3197" i="1" s="1"/>
  <c r="V3198" i="1" a="1"/>
  <c r="V3198" i="1" s="1"/>
  <c r="V3199" i="1" a="1"/>
  <c r="V3199" i="1" s="1"/>
  <c r="V3200" i="1" a="1"/>
  <c r="V3200" i="1" s="1"/>
  <c r="V3201" i="1" a="1"/>
  <c r="V3201" i="1"/>
  <c r="V3202" i="1" a="1"/>
  <c r="V3202" i="1" s="1"/>
  <c r="V3203" i="1" a="1"/>
  <c r="V3203" i="1" s="1"/>
  <c r="V3204" i="1" a="1"/>
  <c r="V3204" i="1" s="1"/>
  <c r="V3205" i="1" a="1"/>
  <c r="V3205" i="1" s="1"/>
  <c r="V3206" i="1" a="1"/>
  <c r="V3206" i="1" s="1"/>
  <c r="V3207" i="1" a="1"/>
  <c r="V3207" i="1" s="1"/>
  <c r="V3208" i="1" a="1"/>
  <c r="V3208" i="1" s="1"/>
  <c r="V3209" i="1" a="1"/>
  <c r="V3209" i="1" s="1"/>
  <c r="V3210" i="1" a="1"/>
  <c r="V3210" i="1" s="1"/>
  <c r="V3211" i="1" a="1"/>
  <c r="V3211" i="1" s="1"/>
  <c r="V3212" i="1" a="1"/>
  <c r="V3212" i="1" s="1"/>
  <c r="V3213" i="1" a="1"/>
  <c r="V3213" i="1" s="1"/>
  <c r="V3214" i="1" a="1"/>
  <c r="V3214" i="1" s="1"/>
  <c r="V3215" i="1" a="1"/>
  <c r="V3215" i="1" s="1"/>
  <c r="V3216" i="1" a="1"/>
  <c r="V3216" i="1" s="1"/>
  <c r="V3217" i="1" a="1"/>
  <c r="V3217" i="1" s="1"/>
  <c r="V3218" i="1" a="1"/>
  <c r="V3218" i="1" s="1"/>
  <c r="V3219" i="1" a="1"/>
  <c r="V3219" i="1" s="1"/>
  <c r="V3220" i="1" a="1"/>
  <c r="V3220" i="1" s="1"/>
  <c r="V3221" i="1" a="1"/>
  <c r="V3221" i="1" s="1"/>
  <c r="V3222" i="1" a="1"/>
  <c r="V3222" i="1" s="1"/>
  <c r="V3223" i="1" a="1"/>
  <c r="V3223" i="1" s="1"/>
  <c r="V3224" i="1" a="1"/>
  <c r="V3224" i="1" s="1"/>
  <c r="V3225" i="1" a="1"/>
  <c r="V3225" i="1"/>
  <c r="V3226" i="1" a="1"/>
  <c r="V3226" i="1" s="1"/>
  <c r="V3227" i="1" a="1"/>
  <c r="V3227" i="1" s="1"/>
  <c r="V3228" i="1" a="1"/>
  <c r="V3228" i="1" s="1"/>
  <c r="V3229" i="1" a="1"/>
  <c r="V3229" i="1" s="1"/>
  <c r="V3230" i="1" a="1"/>
  <c r="V3230" i="1" s="1"/>
  <c r="V3231" i="1" a="1"/>
  <c r="V3231" i="1" s="1"/>
  <c r="V3232" i="1" a="1"/>
  <c r="V3232" i="1" s="1"/>
  <c r="V3233" i="1" a="1"/>
  <c r="V3233" i="1" s="1"/>
  <c r="V3234" i="1" a="1"/>
  <c r="V3234" i="1" s="1"/>
  <c r="V3235" i="1" a="1"/>
  <c r="V3235" i="1" s="1"/>
  <c r="V3236" i="1" a="1"/>
  <c r="V3236" i="1" s="1"/>
  <c r="V3237" i="1" a="1"/>
  <c r="V3237" i="1" s="1"/>
  <c r="V3238" i="1" a="1"/>
  <c r="V3238" i="1" s="1"/>
  <c r="V3239" i="1" a="1"/>
  <c r="V3239" i="1" s="1"/>
  <c r="V3240" i="1" a="1"/>
  <c r="V3240" i="1" s="1"/>
  <c r="V3241" i="1" a="1"/>
  <c r="V3241" i="1"/>
  <c r="V3242" i="1" a="1"/>
  <c r="V3242" i="1" s="1"/>
  <c r="V3243" i="1" a="1"/>
  <c r="V3243" i="1" s="1"/>
  <c r="V3244" i="1" a="1"/>
  <c r="V3244" i="1" s="1"/>
  <c r="V3245" i="1" a="1"/>
  <c r="V3245" i="1" s="1"/>
  <c r="V3246" i="1" a="1"/>
  <c r="V3246" i="1" s="1"/>
  <c r="V3247" i="1" a="1"/>
  <c r="V3247" i="1" s="1"/>
  <c r="V3248" i="1" a="1"/>
  <c r="V3248" i="1" s="1"/>
  <c r="V3249" i="1" a="1"/>
  <c r="V3249" i="1" s="1"/>
  <c r="V3250" i="1" a="1"/>
  <c r="V3250" i="1" s="1"/>
  <c r="V3251" i="1" a="1"/>
  <c r="V3251" i="1"/>
  <c r="V3252" i="1" a="1"/>
  <c r="V3252" i="1" s="1"/>
  <c r="V3253" i="1" a="1"/>
  <c r="V3253" i="1" s="1"/>
  <c r="V3254" i="1" a="1"/>
  <c r="V3254" i="1" s="1"/>
  <c r="V3255" i="1" a="1"/>
  <c r="V3255" i="1" s="1"/>
  <c r="V3256" i="1" a="1"/>
  <c r="V3256" i="1" s="1"/>
  <c r="V3257" i="1" a="1"/>
  <c r="V3257" i="1" s="1"/>
  <c r="V3258" i="1" a="1"/>
  <c r="V3258" i="1" s="1"/>
  <c r="V3259" i="1" a="1"/>
  <c r="V3259" i="1" s="1"/>
  <c r="V3260" i="1" a="1"/>
  <c r="V3260" i="1" s="1"/>
  <c r="V3261" i="1" a="1"/>
  <c r="V3261" i="1" s="1"/>
  <c r="V3262" i="1" a="1"/>
  <c r="V3262" i="1" s="1"/>
  <c r="V3263" i="1" a="1"/>
  <c r="V3263" i="1" s="1"/>
  <c r="V3264" i="1" a="1"/>
  <c r="V3264" i="1" s="1"/>
  <c r="V3265" i="1" a="1"/>
  <c r="V3265" i="1"/>
  <c r="V3266" i="1" a="1"/>
  <c r="V3266" i="1" s="1"/>
  <c r="V3267" i="1" a="1"/>
  <c r="V3267" i="1" s="1"/>
  <c r="V3268" i="1" a="1"/>
  <c r="V3268" i="1" s="1"/>
  <c r="V3269" i="1" a="1"/>
  <c r="V3269" i="1" s="1"/>
  <c r="V3270" i="1" a="1"/>
  <c r="V3270" i="1" s="1"/>
  <c r="V3271" i="1" a="1"/>
  <c r="V3271" i="1" s="1"/>
  <c r="V3272" i="1" a="1"/>
  <c r="V3272" i="1" s="1"/>
  <c r="V3273" i="1" a="1"/>
  <c r="V3273" i="1"/>
  <c r="V3274" i="1" a="1"/>
  <c r="V3274" i="1" s="1"/>
  <c r="V3275" i="1" a="1"/>
  <c r="V3275" i="1" s="1"/>
  <c r="V3276" i="1" a="1"/>
  <c r="V3276" i="1" s="1"/>
  <c r="V3277" i="1" a="1"/>
  <c r="V3277" i="1" s="1"/>
  <c r="V3278" i="1" a="1"/>
  <c r="V3278" i="1" s="1"/>
  <c r="V3279" i="1" a="1"/>
  <c r="V3279" i="1" s="1"/>
  <c r="V3280" i="1" a="1"/>
  <c r="V3280" i="1" s="1"/>
  <c r="V3281" i="1" a="1"/>
  <c r="V3281" i="1" s="1"/>
  <c r="V3282" i="1" a="1"/>
  <c r="V3282" i="1" s="1"/>
  <c r="V3283" i="1" a="1"/>
  <c r="V3283" i="1" s="1"/>
  <c r="V3284" i="1" a="1"/>
  <c r="V3284" i="1" s="1"/>
  <c r="V3285" i="1" a="1"/>
  <c r="V3285" i="1" s="1"/>
  <c r="V3286" i="1" a="1"/>
  <c r="V3286" i="1" s="1"/>
  <c r="V3287" i="1" a="1"/>
  <c r="V3287" i="1" s="1"/>
  <c r="V3288" i="1" a="1"/>
  <c r="V3288" i="1" s="1"/>
  <c r="V3289" i="1" a="1"/>
  <c r="V3289" i="1"/>
  <c r="V3290" i="1" a="1"/>
  <c r="V3290" i="1" s="1"/>
  <c r="V3291" i="1" a="1"/>
  <c r="V3291" i="1" s="1"/>
  <c r="V3292" i="1" a="1"/>
  <c r="V3292" i="1" s="1"/>
  <c r="V3293" i="1" a="1"/>
  <c r="V3293" i="1" s="1"/>
  <c r="V3294" i="1" a="1"/>
  <c r="V3294" i="1" s="1"/>
  <c r="V3295" i="1" a="1"/>
  <c r="V3295" i="1" s="1"/>
  <c r="V3296" i="1" a="1"/>
  <c r="V3296" i="1" s="1"/>
  <c r="V3297" i="1" a="1"/>
  <c r="V3297" i="1" s="1"/>
  <c r="V3298" i="1" a="1"/>
  <c r="V3298" i="1" s="1"/>
  <c r="V3299" i="1" a="1"/>
  <c r="V3299" i="1" s="1"/>
  <c r="V3300" i="1" a="1"/>
  <c r="V3300" i="1" s="1"/>
  <c r="V3301" i="1" a="1"/>
  <c r="V3301" i="1" s="1"/>
  <c r="V3302" i="1" a="1"/>
  <c r="V3302" i="1" s="1"/>
  <c r="V3303" i="1" a="1"/>
  <c r="V3303" i="1" s="1"/>
  <c r="V3304" i="1" a="1"/>
  <c r="V3304" i="1" s="1"/>
  <c r="V3305" i="1" a="1"/>
  <c r="V3305" i="1" s="1"/>
  <c r="V3306" i="1" a="1"/>
  <c r="V3306" i="1" s="1"/>
  <c r="V3307" i="1" a="1"/>
  <c r="V3307" i="1" s="1"/>
  <c r="V3308" i="1" a="1"/>
  <c r="V3308" i="1" s="1"/>
  <c r="V3309" i="1" a="1"/>
  <c r="V3309" i="1" s="1"/>
  <c r="V3310" i="1" a="1"/>
  <c r="V3310" i="1" s="1"/>
  <c r="V3311" i="1" a="1"/>
  <c r="V3311" i="1" s="1"/>
  <c r="V3312" i="1" a="1"/>
  <c r="V3312" i="1" s="1"/>
  <c r="V3313" i="1" a="1"/>
  <c r="V3313" i="1" s="1"/>
  <c r="V3314" i="1" a="1"/>
  <c r="V3314" i="1" s="1"/>
  <c r="V3315" i="1" a="1"/>
  <c r="V3315" i="1"/>
  <c r="V3316" i="1" a="1"/>
  <c r="V3316" i="1" s="1"/>
  <c r="V3317" i="1" a="1"/>
  <c r="V3317" i="1" s="1"/>
  <c r="V3318" i="1" a="1"/>
  <c r="V3318" i="1" s="1"/>
  <c r="V3319" i="1" a="1"/>
  <c r="V3319" i="1" s="1"/>
  <c r="V3320" i="1" a="1"/>
  <c r="V3320" i="1" s="1"/>
  <c r="V3321" i="1" a="1"/>
  <c r="V3321" i="1"/>
  <c r="V3322" i="1" a="1"/>
  <c r="V3322" i="1" s="1"/>
  <c r="V3323" i="1" a="1"/>
  <c r="V3323" i="1" s="1"/>
  <c r="V3324" i="1" a="1"/>
  <c r="V3324" i="1" s="1"/>
  <c r="V3325" i="1" a="1"/>
  <c r="V3325" i="1" s="1"/>
  <c r="V3326" i="1" a="1"/>
  <c r="V3326" i="1" s="1"/>
  <c r="V3327" i="1" a="1"/>
  <c r="V3327" i="1" s="1"/>
  <c r="V3328" i="1" a="1"/>
  <c r="V3328" i="1" s="1"/>
  <c r="V3329" i="1" a="1"/>
  <c r="V3329" i="1"/>
  <c r="V3330" i="1" a="1"/>
  <c r="V3330" i="1" s="1"/>
  <c r="V3331" i="1" a="1"/>
  <c r="V3331" i="1" s="1"/>
  <c r="V3332" i="1" a="1"/>
  <c r="V3332" i="1" s="1"/>
  <c r="V3333" i="1" a="1"/>
  <c r="V3333" i="1" s="1"/>
  <c r="V3334" i="1" a="1"/>
  <c r="V3334" i="1" s="1"/>
  <c r="V3335" i="1" a="1"/>
  <c r="V3335" i="1" s="1"/>
  <c r="V3336" i="1" a="1"/>
  <c r="V3336" i="1" s="1"/>
  <c r="V3337" i="1" a="1"/>
  <c r="V3337" i="1" s="1"/>
  <c r="V3338" i="1" a="1"/>
  <c r="V3338" i="1" s="1"/>
  <c r="V3339" i="1" a="1"/>
  <c r="V3339" i="1" s="1"/>
  <c r="V3340" i="1" a="1"/>
  <c r="V3340" i="1" s="1"/>
  <c r="V3341" i="1" a="1"/>
  <c r="V3341" i="1" s="1"/>
  <c r="V3342" i="1" a="1"/>
  <c r="V3342" i="1" s="1"/>
  <c r="V3343" i="1" a="1"/>
  <c r="V3343" i="1" s="1"/>
  <c r="V3344" i="1" a="1"/>
  <c r="V3344" i="1" s="1"/>
  <c r="V3345" i="1" a="1"/>
  <c r="V3345" i="1" s="1"/>
  <c r="V3346" i="1" a="1"/>
  <c r="V3346" i="1" s="1"/>
  <c r="V3347" i="1" a="1"/>
  <c r="V3347" i="1" s="1"/>
  <c r="V3348" i="1" a="1"/>
  <c r="V3348" i="1" s="1"/>
  <c r="V3349" i="1" a="1"/>
  <c r="V3349" i="1" s="1"/>
  <c r="V3350" i="1" a="1"/>
  <c r="V3350" i="1" s="1"/>
  <c r="V3351" i="1" a="1"/>
  <c r="V3351" i="1" s="1"/>
  <c r="V3353" i="1" a="1"/>
  <c r="V3353" i="1" s="1"/>
  <c r="V3354" i="1" a="1"/>
  <c r="V3354" i="1" s="1"/>
  <c r="V3355" i="1" a="1"/>
  <c r="V3355" i="1" s="1"/>
  <c r="V3356" i="1" a="1"/>
  <c r="V3356" i="1" s="1"/>
  <c r="V3357" i="1" a="1"/>
  <c r="V3357" i="1" s="1"/>
  <c r="V3358" i="1" a="1"/>
  <c r="V3358" i="1" s="1"/>
  <c r="V3359" i="1" a="1"/>
  <c r="V3359" i="1" s="1"/>
  <c r="V3360" i="1" a="1"/>
  <c r="V3360" i="1" s="1"/>
  <c r="V3361" i="1" a="1"/>
  <c r="V3361" i="1" s="1"/>
  <c r="V3362" i="1" a="1"/>
  <c r="V3362" i="1" s="1"/>
  <c r="V3363" i="1" a="1"/>
  <c r="V3363" i="1"/>
  <c r="V3364" i="1" a="1"/>
  <c r="V3364" i="1" s="1"/>
  <c r="V3365" i="1" a="1"/>
  <c r="V3365" i="1" s="1"/>
  <c r="V3366" i="1" a="1"/>
  <c r="V3366" i="1" s="1"/>
  <c r="V3367" i="1" a="1"/>
  <c r="V3367" i="1" s="1"/>
  <c r="V3368" i="1" a="1"/>
  <c r="V3368" i="1" s="1"/>
  <c r="V3369" i="1" a="1"/>
  <c r="V3369" i="1" s="1"/>
  <c r="V3370" i="1" a="1"/>
  <c r="V3370" i="1" s="1"/>
  <c r="V3371" i="1" a="1"/>
  <c r="V3371" i="1" s="1"/>
  <c r="V3372" i="1" a="1"/>
  <c r="V3372" i="1" s="1"/>
  <c r="V3373" i="1" a="1"/>
  <c r="V3373" i="1" s="1"/>
  <c r="V3374" i="1" a="1"/>
  <c r="V3374" i="1" s="1"/>
  <c r="V3375" i="1" a="1"/>
  <c r="V3375" i="1" s="1"/>
  <c r="V3376" i="1" a="1"/>
  <c r="V3376" i="1" s="1"/>
  <c r="V3377" i="1" a="1"/>
  <c r="V3377" i="1" s="1"/>
  <c r="V3378" i="1" a="1"/>
  <c r="V3378" i="1" s="1"/>
  <c r="V3379" i="1" a="1"/>
  <c r="V3379" i="1" s="1"/>
  <c r="V3380" i="1" a="1"/>
  <c r="V3380" i="1" s="1"/>
  <c r="V3381" i="1" a="1"/>
  <c r="V3381" i="1" s="1"/>
  <c r="V3382" i="1" a="1"/>
  <c r="V3382" i="1" s="1"/>
  <c r="V3383" i="1" a="1"/>
  <c r="V3383" i="1" s="1"/>
  <c r="V3384" i="1" a="1"/>
  <c r="V3384" i="1" s="1"/>
  <c r="V3385" i="1" a="1"/>
  <c r="V3385" i="1" s="1"/>
  <c r="V3387" i="1" a="1"/>
  <c r="V3387" i="1" s="1"/>
  <c r="V3388" i="1" a="1"/>
  <c r="V3388" i="1" s="1"/>
  <c r="V3389" i="1" a="1"/>
  <c r="V3389" i="1" s="1"/>
  <c r="V3390" i="1" a="1"/>
  <c r="V3390" i="1" s="1"/>
  <c r="V3391" i="1" a="1"/>
  <c r="V3391" i="1" s="1"/>
  <c r="V3392" i="1" a="1"/>
  <c r="V3392" i="1" s="1"/>
  <c r="V3393" i="1" a="1"/>
  <c r="V3393" i="1" s="1"/>
  <c r="V3394" i="1" a="1"/>
  <c r="V3394" i="1" s="1"/>
  <c r="V3395" i="1" a="1"/>
  <c r="V3395" i="1" s="1"/>
  <c r="V3396" i="1" a="1"/>
  <c r="V3396" i="1" s="1"/>
  <c r="V3397" i="1" a="1"/>
  <c r="V3397" i="1" s="1"/>
  <c r="V3398" i="1" a="1"/>
  <c r="V3398" i="1" s="1"/>
  <c r="V3399" i="1" a="1"/>
  <c r="V3399" i="1" s="1"/>
  <c r="V3400" i="1" a="1"/>
  <c r="V3400" i="1" s="1"/>
  <c r="V3401" i="1" a="1"/>
  <c r="V3401" i="1" s="1"/>
  <c r="V3402" i="1" a="1"/>
  <c r="V3402" i="1" s="1"/>
  <c r="V3403" i="1" a="1"/>
  <c r="V3403" i="1" s="1"/>
  <c r="V3404" i="1" a="1"/>
  <c r="V3404" i="1" s="1"/>
  <c r="V3405" i="1" a="1"/>
  <c r="V3405" i="1" s="1"/>
  <c r="V3406" i="1" a="1"/>
  <c r="V3406" i="1" s="1"/>
  <c r="V3407" i="1" a="1"/>
  <c r="V3407" i="1" s="1"/>
  <c r="V3408" i="1" a="1"/>
  <c r="V3408" i="1" s="1"/>
  <c r="V3409" i="1" a="1"/>
  <c r="V3409" i="1" s="1"/>
  <c r="V3410" i="1" a="1"/>
  <c r="V3410" i="1" s="1"/>
  <c r="V3411" i="1" a="1"/>
  <c r="V3411" i="1" s="1"/>
  <c r="V3412" i="1" a="1"/>
  <c r="V3412" i="1" s="1"/>
  <c r="V3413" i="1" a="1"/>
  <c r="V3413" i="1" s="1"/>
  <c r="V3414" i="1" a="1"/>
  <c r="V3414" i="1" s="1"/>
  <c r="V3415" i="1" a="1"/>
  <c r="V3415" i="1" s="1"/>
  <c r="V3416" i="1" a="1"/>
  <c r="V3416" i="1" s="1"/>
  <c r="V3417" i="1" a="1"/>
  <c r="V3417" i="1" s="1"/>
  <c r="V3418" i="1" a="1"/>
  <c r="V3418" i="1" s="1"/>
  <c r="V3419" i="1" a="1"/>
  <c r="V3419" i="1" s="1"/>
  <c r="V3420" i="1" a="1"/>
  <c r="V3420" i="1" s="1"/>
  <c r="V3421" i="1" a="1"/>
  <c r="V3421" i="1" s="1"/>
  <c r="V3422" i="1" a="1"/>
  <c r="V3422" i="1" s="1"/>
  <c r="V3423" i="1" a="1"/>
  <c r="V3423" i="1" s="1"/>
  <c r="V3424" i="1" a="1"/>
  <c r="V3424" i="1" s="1"/>
  <c r="V3425" i="1" a="1"/>
  <c r="V3425" i="1" s="1"/>
  <c r="V3426" i="1" a="1"/>
  <c r="V3426" i="1" s="1"/>
  <c r="V3427" i="1" a="1"/>
  <c r="V3427" i="1" s="1"/>
  <c r="V3428" i="1" a="1"/>
  <c r="V3428" i="1" s="1"/>
  <c r="V3429" i="1" a="1"/>
  <c r="V3429" i="1" s="1"/>
  <c r="V3430" i="1" a="1"/>
  <c r="V3430" i="1" s="1"/>
  <c r="V3431" i="1" a="1"/>
  <c r="V3431" i="1" s="1"/>
  <c r="V3432" i="1" a="1"/>
  <c r="V3432" i="1" s="1"/>
  <c r="V3433" i="1" a="1"/>
  <c r="V3433" i="1" s="1"/>
  <c r="V3434" i="1" a="1"/>
  <c r="V3434" i="1" s="1"/>
  <c r="V3435" i="1" a="1"/>
  <c r="V3435" i="1" s="1"/>
  <c r="V3436" i="1" a="1"/>
  <c r="V3436" i="1" s="1"/>
  <c r="V3437" i="1" a="1"/>
  <c r="V3437" i="1" s="1"/>
  <c r="V3438" i="1" a="1"/>
  <c r="V3438" i="1" s="1"/>
  <c r="V3439" i="1" a="1"/>
  <c r="V3439" i="1" s="1"/>
  <c r="V3440" i="1" a="1"/>
  <c r="V3440" i="1" s="1"/>
  <c r="V3441" i="1" a="1"/>
  <c r="V3441" i="1" s="1"/>
  <c r="V3442" i="1" a="1"/>
  <c r="V3442" i="1" s="1"/>
  <c r="V3443" i="1" a="1"/>
  <c r="V3443" i="1" s="1"/>
  <c r="V3444" i="1" a="1"/>
  <c r="V3444" i="1" s="1"/>
  <c r="V3445" i="1" a="1"/>
  <c r="V3445" i="1" s="1"/>
  <c r="V3446" i="1" a="1"/>
  <c r="V3446" i="1" s="1"/>
  <c r="V3447" i="1" a="1"/>
  <c r="V3447" i="1" s="1"/>
  <c r="V3448" i="1" a="1"/>
  <c r="V3448" i="1" s="1"/>
  <c r="V3449" i="1" a="1"/>
  <c r="V3449" i="1" s="1"/>
  <c r="V3451" i="1" a="1"/>
  <c r="V3451" i="1" s="1"/>
  <c r="V3452" i="1" a="1"/>
  <c r="V3452" i="1" s="1"/>
  <c r="V3453" i="1" a="1"/>
  <c r="V3453" i="1" s="1"/>
  <c r="V3454" i="1" a="1"/>
  <c r="V3454" i="1" s="1"/>
  <c r="V3455" i="1" a="1"/>
  <c r="V3455" i="1" s="1"/>
  <c r="V3456" i="1" a="1"/>
  <c r="V3456" i="1" s="1"/>
  <c r="V3457" i="1" a="1"/>
  <c r="V3457" i="1" s="1"/>
  <c r="V3458" i="1" a="1"/>
  <c r="V3458" i="1" s="1"/>
  <c r="V3459" i="1" a="1"/>
  <c r="V3459" i="1" s="1"/>
  <c r="V3460" i="1" a="1"/>
  <c r="V3460" i="1" s="1"/>
  <c r="V3461" i="1" a="1"/>
  <c r="V3461" i="1" s="1"/>
  <c r="V3462" i="1" a="1"/>
  <c r="V3462" i="1" s="1"/>
  <c r="V3463" i="1" a="1"/>
  <c r="V3463" i="1" s="1"/>
  <c r="V3464" i="1" a="1"/>
  <c r="V3464" i="1" s="1"/>
  <c r="V3465" i="1" a="1"/>
  <c r="V3465" i="1" s="1"/>
  <c r="V3466" i="1" a="1"/>
  <c r="V3466" i="1" s="1"/>
  <c r="V3467" i="1" a="1"/>
  <c r="V3467" i="1" s="1"/>
  <c r="V3468" i="1" a="1"/>
  <c r="V3468" i="1" s="1"/>
  <c r="V3469" i="1" a="1"/>
  <c r="V3469" i="1" s="1"/>
  <c r="V3470" i="1" a="1"/>
  <c r="V3470" i="1" s="1"/>
  <c r="V3471" i="1" a="1"/>
  <c r="V3471" i="1" s="1"/>
  <c r="V3472" i="1" a="1"/>
  <c r="V3472" i="1" s="1"/>
  <c r="V3473" i="1" a="1"/>
  <c r="V3473" i="1" s="1"/>
  <c r="V3474" i="1" a="1"/>
  <c r="V3474" i="1" s="1"/>
  <c r="V3475" i="1" a="1"/>
  <c r="V3475" i="1" s="1"/>
  <c r="V3476" i="1" a="1"/>
  <c r="V3476" i="1" s="1"/>
  <c r="V3477" i="1" a="1"/>
  <c r="V3477" i="1" s="1"/>
  <c r="V3478" i="1" a="1"/>
  <c r="V3478" i="1" s="1"/>
  <c r="V3479" i="1" a="1"/>
  <c r="V3479" i="1" s="1"/>
  <c r="V3480" i="1" a="1"/>
  <c r="V3480" i="1" s="1"/>
  <c r="V3481" i="1" a="1"/>
  <c r="V3481" i="1" s="1"/>
  <c r="V3482" i="1" a="1"/>
  <c r="V3482" i="1" s="1"/>
  <c r="V3483" i="1" a="1"/>
  <c r="V3483" i="1" s="1"/>
  <c r="V3484" i="1" a="1"/>
  <c r="V3484" i="1" s="1"/>
  <c r="V3485" i="1" a="1"/>
  <c r="V3485" i="1" s="1"/>
  <c r="V3486" i="1" a="1"/>
  <c r="V3486" i="1" s="1"/>
  <c r="V3487" i="1" a="1"/>
  <c r="V3487" i="1" s="1"/>
  <c r="V3488" i="1" a="1"/>
  <c r="V3488" i="1" s="1"/>
  <c r="V3489" i="1" a="1"/>
  <c r="V3489" i="1" s="1"/>
  <c r="V3490" i="1" a="1"/>
  <c r="V3490" i="1" s="1"/>
  <c r="V3491" i="1" a="1"/>
  <c r="V3491" i="1" s="1"/>
  <c r="V3492" i="1" a="1"/>
  <c r="V3492" i="1" s="1"/>
  <c r="V3493" i="1" a="1"/>
  <c r="V3493" i="1" s="1"/>
  <c r="V3494" i="1" a="1"/>
  <c r="V3494" i="1" s="1"/>
  <c r="V3495" i="1" a="1"/>
  <c r="V3495" i="1" s="1"/>
  <c r="V3496" i="1" a="1"/>
  <c r="V3496" i="1" s="1"/>
  <c r="V3497" i="1" a="1"/>
  <c r="V3497" i="1" s="1"/>
  <c r="V3498" i="1" a="1"/>
  <c r="V3498" i="1" s="1"/>
  <c r="V3499" i="1" a="1"/>
  <c r="V3499" i="1" s="1"/>
  <c r="V3500" i="1" a="1"/>
  <c r="V3500" i="1" s="1"/>
  <c r="V3501" i="1" a="1"/>
  <c r="V3501" i="1" s="1"/>
  <c r="V3502" i="1" a="1"/>
  <c r="V3502" i="1" s="1"/>
  <c r="V3503" i="1" a="1"/>
  <c r="V3503" i="1" s="1"/>
  <c r="V3504" i="1" a="1"/>
  <c r="V3504" i="1" s="1"/>
  <c r="V3505" i="1" a="1"/>
  <c r="V3505" i="1" s="1"/>
  <c r="V3506" i="1" a="1"/>
  <c r="V3506" i="1" s="1"/>
  <c r="V3507" i="1" a="1"/>
  <c r="V3507" i="1" s="1"/>
  <c r="V3508" i="1" a="1"/>
  <c r="V3508" i="1" s="1"/>
  <c r="V3509" i="1" a="1"/>
  <c r="V3509" i="1" s="1"/>
  <c r="V3510" i="1" a="1"/>
  <c r="V3510" i="1" s="1"/>
  <c r="V3511" i="1" a="1"/>
  <c r="V3511" i="1" s="1"/>
  <c r="V3512" i="1" a="1"/>
  <c r="V3512" i="1" s="1"/>
  <c r="V3513" i="1" a="1"/>
  <c r="V3513" i="1" s="1"/>
  <c r="V3514" i="1" a="1"/>
  <c r="V3514" i="1" s="1"/>
  <c r="V3515" i="1" a="1"/>
  <c r="V3515" i="1" s="1"/>
  <c r="V3516" i="1" a="1"/>
  <c r="V3516" i="1" s="1"/>
  <c r="V3517" i="1" a="1"/>
  <c r="V3517" i="1" s="1"/>
  <c r="V3518" i="1" a="1"/>
  <c r="V3518" i="1" s="1"/>
  <c r="V3519" i="1" a="1"/>
  <c r="V3519" i="1" s="1"/>
  <c r="V3520" i="1" a="1"/>
  <c r="V3520" i="1" s="1"/>
  <c r="V3521" i="1" a="1"/>
  <c r="V3521" i="1" s="1"/>
  <c r="V3522" i="1" a="1"/>
  <c r="V3522" i="1" s="1"/>
  <c r="V3523" i="1" a="1"/>
  <c r="V3523" i="1" s="1"/>
  <c r="V3524" i="1" a="1"/>
  <c r="V3524" i="1" s="1"/>
  <c r="V3525" i="1" a="1"/>
  <c r="V3525" i="1" s="1"/>
  <c r="V3526" i="1" a="1"/>
  <c r="V3526" i="1" s="1"/>
  <c r="V3527" i="1" a="1"/>
  <c r="V3527" i="1" s="1"/>
  <c r="V3528" i="1" a="1"/>
  <c r="V3528" i="1" s="1"/>
  <c r="V3529" i="1" a="1"/>
  <c r="V3529" i="1" s="1"/>
  <c r="V3530" i="1" a="1"/>
  <c r="V3530" i="1" s="1"/>
  <c r="V3531" i="1" a="1"/>
  <c r="V3531" i="1" s="1"/>
  <c r="V3532" i="1" a="1"/>
  <c r="V3532" i="1" s="1"/>
  <c r="V3533" i="1" a="1"/>
  <c r="V3533" i="1" s="1"/>
  <c r="V3534" i="1" a="1"/>
  <c r="V3534" i="1" s="1"/>
  <c r="V3535" i="1" a="1"/>
  <c r="V3535" i="1" s="1"/>
  <c r="V3536" i="1" a="1"/>
  <c r="V3536" i="1" s="1"/>
  <c r="V3537" i="1" a="1"/>
  <c r="V3537" i="1" s="1"/>
  <c r="V3538" i="1" a="1"/>
  <c r="V3538" i="1" s="1"/>
  <c r="V3539" i="1" a="1"/>
  <c r="V3539" i="1" s="1"/>
  <c r="V3540" i="1" a="1"/>
  <c r="V3540" i="1" s="1"/>
  <c r="V3541" i="1" a="1"/>
  <c r="V3541" i="1" s="1"/>
  <c r="V3542" i="1" a="1"/>
  <c r="V3542" i="1" s="1"/>
  <c r="V3543" i="1" a="1"/>
  <c r="V3543" i="1" s="1"/>
  <c r="V3544" i="1" a="1"/>
  <c r="V3544" i="1" s="1"/>
  <c r="V3545" i="1" a="1"/>
  <c r="V3545" i="1" s="1"/>
  <c r="V3546" i="1" a="1"/>
  <c r="V3546" i="1" s="1"/>
  <c r="V3547" i="1" a="1"/>
  <c r="V3547" i="1" s="1"/>
  <c r="V3548" i="1" a="1"/>
  <c r="V3548" i="1" s="1"/>
  <c r="V3549" i="1" a="1"/>
  <c r="V3549" i="1" s="1"/>
  <c r="V3550" i="1" a="1"/>
  <c r="V3550" i="1" s="1"/>
  <c r="V3551" i="1" a="1"/>
  <c r="V3551" i="1" s="1"/>
  <c r="V3552" i="1" a="1"/>
  <c r="V3552" i="1" s="1"/>
  <c r="V3553" i="1" a="1"/>
  <c r="V3553" i="1" s="1"/>
  <c r="V3554" i="1" a="1"/>
  <c r="V3554" i="1" s="1"/>
  <c r="V3555" i="1" a="1"/>
  <c r="V3555" i="1" s="1"/>
  <c r="V3556" i="1" a="1"/>
  <c r="V3556" i="1" s="1"/>
  <c r="V3557" i="1" a="1"/>
  <c r="V3557" i="1" s="1"/>
  <c r="V3558" i="1" a="1"/>
  <c r="V3558" i="1" s="1"/>
  <c r="V3559" i="1" a="1"/>
  <c r="V3559" i="1" s="1"/>
  <c r="V3560" i="1" a="1"/>
  <c r="V3560" i="1" s="1"/>
  <c r="V3561" i="1" a="1"/>
  <c r="V3561" i="1" s="1"/>
  <c r="V2" i="1" a="1"/>
  <c r="V2" i="1" s="1"/>
  <c r="U4" i="1" l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4" i="1"/>
  <c r="U25" i="1"/>
  <c r="U26" i="1"/>
  <c r="U27" i="1"/>
  <c r="U28" i="1"/>
  <c r="U29" i="1"/>
  <c r="U30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9" i="1"/>
  <c r="U390" i="1"/>
  <c r="U391" i="1"/>
  <c r="U392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6" i="1"/>
  <c r="U537" i="1"/>
  <c r="U538" i="1"/>
  <c r="U541" i="1"/>
  <c r="U542" i="1"/>
  <c r="U543" i="1"/>
  <c r="U544" i="1"/>
  <c r="U545" i="1"/>
  <c r="U546" i="1"/>
  <c r="U547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5" i="1"/>
  <c r="U1726" i="1"/>
  <c r="U1727" i="1"/>
  <c r="U1728" i="1"/>
  <c r="U1729" i="1"/>
  <c r="U1730" i="1"/>
  <c r="U1731" i="1"/>
  <c r="U1732" i="1"/>
  <c r="U1733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1809" i="1"/>
  <c r="U1810" i="1"/>
  <c r="U1811" i="1"/>
  <c r="U1812" i="1"/>
  <c r="U1813" i="1"/>
  <c r="U1814" i="1"/>
  <c r="U1817" i="1"/>
  <c r="U1818" i="1"/>
  <c r="U1819" i="1"/>
  <c r="U1820" i="1"/>
  <c r="U1821" i="1"/>
  <c r="U1822" i="1"/>
  <c r="U1823" i="1"/>
  <c r="U1824" i="1"/>
  <c r="U1825" i="1"/>
  <c r="U1826" i="1"/>
  <c r="U1827" i="1"/>
  <c r="U1828" i="1"/>
  <c r="U1829" i="1"/>
  <c r="U1830" i="1"/>
  <c r="U1831" i="1"/>
  <c r="U1832" i="1"/>
  <c r="U1833" i="1"/>
  <c r="U1834" i="1"/>
  <c r="U1835" i="1"/>
  <c r="U1836" i="1"/>
  <c r="U1837" i="1"/>
  <c r="U1838" i="1"/>
  <c r="U1839" i="1"/>
  <c r="U1840" i="1"/>
  <c r="U1841" i="1"/>
  <c r="U1842" i="1"/>
  <c r="U1843" i="1"/>
  <c r="U1844" i="1"/>
  <c r="U1845" i="1"/>
  <c r="U1846" i="1"/>
  <c r="U1847" i="1"/>
  <c r="U1848" i="1"/>
  <c r="U1849" i="1"/>
  <c r="U1850" i="1"/>
  <c r="U1851" i="1"/>
  <c r="U1852" i="1"/>
  <c r="U1853" i="1"/>
  <c r="U1854" i="1"/>
  <c r="U1855" i="1"/>
  <c r="U1856" i="1"/>
  <c r="U1857" i="1"/>
  <c r="U1858" i="1"/>
  <c r="U1859" i="1"/>
  <c r="U1860" i="1"/>
  <c r="U1861" i="1"/>
  <c r="U1862" i="1"/>
  <c r="U1863" i="1"/>
  <c r="U1864" i="1"/>
  <c r="U1865" i="1"/>
  <c r="U1866" i="1"/>
  <c r="U1867" i="1"/>
  <c r="U1868" i="1"/>
  <c r="U1869" i="1"/>
  <c r="U1870" i="1"/>
  <c r="U1871" i="1"/>
  <c r="U1872" i="1"/>
  <c r="U1873" i="1"/>
  <c r="U1874" i="1"/>
  <c r="U1875" i="1"/>
  <c r="U1876" i="1"/>
  <c r="U1877" i="1"/>
  <c r="U1878" i="1"/>
  <c r="U1879" i="1"/>
  <c r="U1880" i="1"/>
  <c r="U1882" i="1"/>
  <c r="U1883" i="1"/>
  <c r="U1884" i="1"/>
  <c r="U1885" i="1"/>
  <c r="U1886" i="1"/>
  <c r="U1887" i="1"/>
  <c r="U1888" i="1"/>
  <c r="U1889" i="1"/>
  <c r="U1890" i="1"/>
  <c r="U1891" i="1"/>
  <c r="U1892" i="1"/>
  <c r="U1893" i="1"/>
  <c r="U1894" i="1"/>
  <c r="U1895" i="1"/>
  <c r="U1896" i="1"/>
  <c r="U1897" i="1"/>
  <c r="U1898" i="1"/>
  <c r="U1899" i="1"/>
  <c r="U1900" i="1"/>
  <c r="U1901" i="1"/>
  <c r="U1902" i="1"/>
  <c r="U1903" i="1"/>
  <c r="U1904" i="1"/>
  <c r="U1905" i="1"/>
  <c r="U1906" i="1"/>
  <c r="U1907" i="1"/>
  <c r="U1908" i="1"/>
  <c r="U1909" i="1"/>
  <c r="U1910" i="1"/>
  <c r="U1911" i="1"/>
  <c r="U1912" i="1"/>
  <c r="U1913" i="1"/>
  <c r="U1914" i="1"/>
  <c r="U1915" i="1"/>
  <c r="U1916" i="1"/>
  <c r="U1917" i="1"/>
  <c r="U1918" i="1"/>
  <c r="U1919" i="1"/>
  <c r="U1920" i="1"/>
  <c r="U1921" i="1"/>
  <c r="U1922" i="1"/>
  <c r="U1923" i="1"/>
  <c r="U1924" i="1"/>
  <c r="U1925" i="1"/>
  <c r="U1926" i="1"/>
  <c r="U1927" i="1"/>
  <c r="U1928" i="1"/>
  <c r="U1929" i="1"/>
  <c r="U1930" i="1"/>
  <c r="U1932" i="1"/>
  <c r="U1933" i="1"/>
  <c r="U1934" i="1"/>
  <c r="U1935" i="1"/>
  <c r="U1936" i="1"/>
  <c r="U1937" i="1"/>
  <c r="U1938" i="1"/>
  <c r="U1939" i="1"/>
  <c r="U1940" i="1"/>
  <c r="U1941" i="1"/>
  <c r="U1942" i="1"/>
  <c r="U1943" i="1"/>
  <c r="U1944" i="1"/>
  <c r="U1945" i="1"/>
  <c r="U1946" i="1"/>
  <c r="U1947" i="1"/>
  <c r="U1948" i="1"/>
  <c r="U1949" i="1"/>
  <c r="U1950" i="1"/>
  <c r="U1951" i="1"/>
  <c r="U1952" i="1"/>
  <c r="U1953" i="1"/>
  <c r="U1954" i="1"/>
  <c r="U1955" i="1"/>
  <c r="U1956" i="1"/>
  <c r="U1957" i="1"/>
  <c r="U1958" i="1"/>
  <c r="U1959" i="1"/>
  <c r="U1960" i="1"/>
  <c r="U1961" i="1"/>
  <c r="U1962" i="1"/>
  <c r="U1963" i="1"/>
  <c r="U1964" i="1"/>
  <c r="U1965" i="1"/>
  <c r="U1966" i="1"/>
  <c r="U1967" i="1"/>
  <c r="U1968" i="1"/>
  <c r="U1969" i="1"/>
  <c r="U1970" i="1"/>
  <c r="U1971" i="1"/>
  <c r="U1972" i="1"/>
  <c r="U1973" i="1"/>
  <c r="U1974" i="1"/>
  <c r="U1975" i="1"/>
  <c r="U1976" i="1"/>
  <c r="U1977" i="1"/>
  <c r="U1978" i="1"/>
  <c r="U1979" i="1"/>
  <c r="U1980" i="1"/>
  <c r="U1981" i="1"/>
  <c r="U1982" i="1"/>
  <c r="U1983" i="1"/>
  <c r="U1984" i="1"/>
  <c r="U1985" i="1"/>
  <c r="U1986" i="1"/>
  <c r="U1987" i="1"/>
  <c r="U1988" i="1"/>
  <c r="U1989" i="1"/>
  <c r="U1990" i="1"/>
  <c r="U1991" i="1"/>
  <c r="U1992" i="1"/>
  <c r="U1993" i="1"/>
  <c r="U1994" i="1"/>
  <c r="U1995" i="1"/>
  <c r="U1996" i="1"/>
  <c r="U1997" i="1"/>
  <c r="U1998" i="1"/>
  <c r="U1999" i="1"/>
  <c r="U2000" i="1"/>
  <c r="U2001" i="1"/>
  <c r="U2002" i="1"/>
  <c r="U2003" i="1"/>
  <c r="U2004" i="1"/>
  <c r="U2005" i="1"/>
  <c r="U2006" i="1"/>
  <c r="U2007" i="1"/>
  <c r="U2008" i="1"/>
  <c r="U2009" i="1"/>
  <c r="U2010" i="1"/>
  <c r="U2011" i="1"/>
  <c r="U2012" i="1"/>
  <c r="U2013" i="1"/>
  <c r="U2014" i="1"/>
  <c r="U2015" i="1"/>
  <c r="U2016" i="1"/>
  <c r="U2017" i="1"/>
  <c r="U2018" i="1"/>
  <c r="U2019" i="1"/>
  <c r="U2020" i="1"/>
  <c r="U2021" i="1"/>
  <c r="U2022" i="1"/>
  <c r="U2023" i="1"/>
  <c r="U2024" i="1"/>
  <c r="U2025" i="1"/>
  <c r="U2026" i="1"/>
  <c r="U2027" i="1"/>
  <c r="U2028" i="1"/>
  <c r="U2029" i="1"/>
  <c r="U2030" i="1"/>
  <c r="U2032" i="1"/>
  <c r="U2033" i="1"/>
  <c r="U2034" i="1"/>
  <c r="U2035" i="1"/>
  <c r="U2036" i="1"/>
  <c r="U2037" i="1"/>
  <c r="U2038" i="1"/>
  <c r="U2039" i="1"/>
  <c r="U2040" i="1"/>
  <c r="U2041" i="1"/>
  <c r="U2042" i="1"/>
  <c r="U2043" i="1"/>
  <c r="U2044" i="1"/>
  <c r="U2045" i="1"/>
  <c r="U2046" i="1"/>
  <c r="U2047" i="1"/>
  <c r="U2048" i="1"/>
  <c r="U2049" i="1"/>
  <c r="U2050" i="1"/>
  <c r="U2051" i="1"/>
  <c r="U2052" i="1"/>
  <c r="U2053" i="1"/>
  <c r="U2054" i="1"/>
  <c r="U2055" i="1"/>
  <c r="U2056" i="1"/>
  <c r="U2057" i="1"/>
  <c r="U2058" i="1"/>
  <c r="U2059" i="1"/>
  <c r="U2060" i="1"/>
  <c r="U2061" i="1"/>
  <c r="U2062" i="1"/>
  <c r="U2063" i="1"/>
  <c r="U2064" i="1"/>
  <c r="U2065" i="1"/>
  <c r="U2066" i="1"/>
  <c r="U2067" i="1"/>
  <c r="U2068" i="1"/>
  <c r="U2069" i="1"/>
  <c r="U2070" i="1"/>
  <c r="U2071" i="1"/>
  <c r="U2072" i="1"/>
  <c r="U2073" i="1"/>
  <c r="U2074" i="1"/>
  <c r="U2075" i="1"/>
  <c r="U2076" i="1"/>
  <c r="U2077" i="1"/>
  <c r="U2078" i="1"/>
  <c r="U2079" i="1"/>
  <c r="U2080" i="1"/>
  <c r="U2081" i="1"/>
  <c r="U2082" i="1"/>
  <c r="U2083" i="1"/>
  <c r="U2084" i="1"/>
  <c r="U2085" i="1"/>
  <c r="U2086" i="1"/>
  <c r="U2087" i="1"/>
  <c r="U2088" i="1"/>
  <c r="U2089" i="1"/>
  <c r="U2090" i="1"/>
  <c r="U2091" i="1"/>
  <c r="U2092" i="1"/>
  <c r="U2093" i="1"/>
  <c r="U2094" i="1"/>
  <c r="U2095" i="1"/>
  <c r="U2096" i="1"/>
  <c r="U2097" i="1"/>
  <c r="U2098" i="1"/>
  <c r="U2099" i="1"/>
  <c r="U2100" i="1"/>
  <c r="U2101" i="1"/>
  <c r="U2102" i="1"/>
  <c r="U2103" i="1"/>
  <c r="U2104" i="1"/>
  <c r="U2105" i="1"/>
  <c r="U2106" i="1"/>
  <c r="U2107" i="1"/>
  <c r="U2108" i="1"/>
  <c r="U2109" i="1"/>
  <c r="U2110" i="1"/>
  <c r="U2111" i="1"/>
  <c r="U2112" i="1"/>
  <c r="U2113" i="1"/>
  <c r="U2114" i="1"/>
  <c r="U2115" i="1"/>
  <c r="U2116" i="1"/>
  <c r="U2117" i="1"/>
  <c r="U2118" i="1"/>
  <c r="U2119" i="1"/>
  <c r="U2120" i="1"/>
  <c r="U2121" i="1"/>
  <c r="U2122" i="1"/>
  <c r="U2123" i="1"/>
  <c r="U2124" i="1"/>
  <c r="U2125" i="1"/>
  <c r="U2126" i="1"/>
  <c r="U2127" i="1"/>
  <c r="U2128" i="1"/>
  <c r="U2129" i="1"/>
  <c r="U2130" i="1"/>
  <c r="U2131" i="1"/>
  <c r="U2132" i="1"/>
  <c r="U2133" i="1"/>
  <c r="U2134" i="1"/>
  <c r="U2135" i="1"/>
  <c r="U2136" i="1"/>
  <c r="U2137" i="1"/>
  <c r="U2138" i="1"/>
  <c r="U2139" i="1"/>
  <c r="U2140" i="1"/>
  <c r="U2141" i="1"/>
  <c r="U2142" i="1"/>
  <c r="U2143" i="1"/>
  <c r="U2144" i="1"/>
  <c r="U2145" i="1"/>
  <c r="U2146" i="1"/>
  <c r="U2147" i="1"/>
  <c r="U2148" i="1"/>
  <c r="U2149" i="1"/>
  <c r="U2150" i="1"/>
  <c r="U2151" i="1"/>
  <c r="U2152" i="1"/>
  <c r="U2153" i="1"/>
  <c r="U2154" i="1"/>
  <c r="U2155" i="1"/>
  <c r="U2156" i="1"/>
  <c r="U2157" i="1"/>
  <c r="U2158" i="1"/>
  <c r="U2159" i="1"/>
  <c r="U2160" i="1"/>
  <c r="U2161" i="1"/>
  <c r="U2162" i="1"/>
  <c r="U2163" i="1"/>
  <c r="U2164" i="1"/>
  <c r="U2165" i="1"/>
  <c r="U2166" i="1"/>
  <c r="U2167" i="1"/>
  <c r="U2168" i="1"/>
  <c r="U2169" i="1"/>
  <c r="U2170" i="1"/>
  <c r="U2171" i="1"/>
  <c r="U2172" i="1"/>
  <c r="U2173" i="1"/>
  <c r="U2174" i="1"/>
  <c r="U2175" i="1"/>
  <c r="U2178" i="1"/>
  <c r="U2179" i="1"/>
  <c r="U2180" i="1"/>
  <c r="U2181" i="1"/>
  <c r="U2182" i="1"/>
  <c r="U2183" i="1"/>
  <c r="U2184" i="1"/>
  <c r="U2185" i="1"/>
  <c r="U2186" i="1"/>
  <c r="U2187" i="1"/>
  <c r="U2188" i="1"/>
  <c r="U2189" i="1"/>
  <c r="U2190" i="1"/>
  <c r="U2191" i="1"/>
  <c r="U2192" i="1"/>
  <c r="U2193" i="1"/>
  <c r="U2194" i="1"/>
  <c r="U2195" i="1"/>
  <c r="U2196" i="1"/>
  <c r="U2197" i="1"/>
  <c r="U2198" i="1"/>
  <c r="U2199" i="1"/>
  <c r="U2200" i="1"/>
  <c r="U2201" i="1"/>
  <c r="U2202" i="1"/>
  <c r="U2203" i="1"/>
  <c r="U2204" i="1"/>
  <c r="U2205" i="1"/>
  <c r="U2206" i="1"/>
  <c r="U2207" i="1"/>
  <c r="U2208" i="1"/>
  <c r="U2209" i="1"/>
  <c r="U2210" i="1"/>
  <c r="U2211" i="1"/>
  <c r="U2212" i="1"/>
  <c r="U2213" i="1"/>
  <c r="U2214" i="1"/>
  <c r="U2215" i="1"/>
  <c r="U2216" i="1"/>
  <c r="U2217" i="1"/>
  <c r="U2218" i="1"/>
  <c r="U2219" i="1"/>
  <c r="U2220" i="1"/>
  <c r="U2221" i="1"/>
  <c r="U2222" i="1"/>
  <c r="U2223" i="1"/>
  <c r="U2224" i="1"/>
  <c r="U2225" i="1"/>
  <c r="U2226" i="1"/>
  <c r="U2227" i="1"/>
  <c r="U2228" i="1"/>
  <c r="U2229" i="1"/>
  <c r="U2230" i="1"/>
  <c r="U2231" i="1"/>
  <c r="U2232" i="1"/>
  <c r="U2233" i="1"/>
  <c r="U2234" i="1"/>
  <c r="U2235" i="1"/>
  <c r="U2236" i="1"/>
  <c r="U2237" i="1"/>
  <c r="U2238" i="1"/>
  <c r="U2239" i="1"/>
  <c r="U2240" i="1"/>
  <c r="U2241" i="1"/>
  <c r="U2242" i="1"/>
  <c r="U2243" i="1"/>
  <c r="U2244" i="1"/>
  <c r="U2245" i="1"/>
  <c r="U2246" i="1"/>
  <c r="U2247" i="1"/>
  <c r="U2248" i="1"/>
  <c r="U2249" i="1"/>
  <c r="U2250" i="1"/>
  <c r="U2251" i="1"/>
  <c r="U2252" i="1"/>
  <c r="U2253" i="1"/>
  <c r="U2254" i="1"/>
  <c r="U2255" i="1"/>
  <c r="U2256" i="1"/>
  <c r="U2257" i="1"/>
  <c r="U2258" i="1"/>
  <c r="U2259" i="1"/>
  <c r="U2260" i="1"/>
  <c r="U2261" i="1"/>
  <c r="U2262" i="1"/>
  <c r="U2263" i="1"/>
  <c r="U2264" i="1"/>
  <c r="U2265" i="1"/>
  <c r="U2266" i="1"/>
  <c r="U2267" i="1"/>
  <c r="U2268" i="1"/>
  <c r="U2269" i="1"/>
  <c r="U2270" i="1"/>
  <c r="U2271" i="1"/>
  <c r="U2272" i="1"/>
  <c r="U2273" i="1"/>
  <c r="U2274" i="1"/>
  <c r="U2275" i="1"/>
  <c r="U2276" i="1"/>
  <c r="U2277" i="1"/>
  <c r="U2278" i="1"/>
  <c r="U2279" i="1"/>
  <c r="U2280" i="1"/>
  <c r="U2281" i="1"/>
  <c r="U2282" i="1"/>
  <c r="U2283" i="1"/>
  <c r="U2284" i="1"/>
  <c r="U2285" i="1"/>
  <c r="U2286" i="1"/>
  <c r="U2287" i="1"/>
  <c r="U2288" i="1"/>
  <c r="U2289" i="1"/>
  <c r="U2290" i="1"/>
  <c r="U2291" i="1"/>
  <c r="U2292" i="1"/>
  <c r="U2293" i="1"/>
  <c r="U2294" i="1"/>
  <c r="U2295" i="1"/>
  <c r="U2296" i="1"/>
  <c r="U2297" i="1"/>
  <c r="U2298" i="1"/>
  <c r="U2299" i="1"/>
  <c r="U2300" i="1"/>
  <c r="U2302" i="1"/>
  <c r="U2303" i="1"/>
  <c r="U2304" i="1"/>
  <c r="U2305" i="1"/>
  <c r="U2306" i="1"/>
  <c r="U2307" i="1"/>
  <c r="U2308" i="1"/>
  <c r="U2309" i="1"/>
  <c r="U2310" i="1"/>
  <c r="U2311" i="1"/>
  <c r="U2312" i="1"/>
  <c r="U2313" i="1"/>
  <c r="U2314" i="1"/>
  <c r="U2315" i="1"/>
  <c r="U2316" i="1"/>
  <c r="U2317" i="1"/>
  <c r="U2318" i="1"/>
  <c r="U2319" i="1"/>
  <c r="U2320" i="1"/>
  <c r="U2322" i="1"/>
  <c r="U2323" i="1"/>
  <c r="U2324" i="1"/>
  <c r="U2325" i="1"/>
  <c r="U2326" i="1"/>
  <c r="U2327" i="1"/>
  <c r="U2328" i="1"/>
  <c r="U2329" i="1"/>
  <c r="U2330" i="1"/>
  <c r="U2331" i="1"/>
  <c r="U2332" i="1"/>
  <c r="U2333" i="1"/>
  <c r="U2334" i="1"/>
  <c r="U2335" i="1"/>
  <c r="U2336" i="1"/>
  <c r="U2337" i="1"/>
  <c r="U2338" i="1"/>
  <c r="U2339" i="1"/>
  <c r="U2340" i="1"/>
  <c r="U2341" i="1"/>
  <c r="U2342" i="1"/>
  <c r="U2344" i="1"/>
  <c r="U2345" i="1"/>
  <c r="U2346" i="1"/>
  <c r="U2347" i="1"/>
  <c r="U2348" i="1"/>
  <c r="U2349" i="1"/>
  <c r="U2350" i="1"/>
  <c r="U2351" i="1"/>
  <c r="U2352" i="1"/>
  <c r="U2353" i="1"/>
  <c r="U2354" i="1"/>
  <c r="U2355" i="1"/>
  <c r="U2356" i="1"/>
  <c r="U2357" i="1"/>
  <c r="U2358" i="1"/>
  <c r="U2359" i="1"/>
  <c r="U2360" i="1"/>
  <c r="U2361" i="1"/>
  <c r="U2362" i="1"/>
  <c r="U2363" i="1"/>
  <c r="U2364" i="1"/>
  <c r="U2365" i="1"/>
  <c r="U2366" i="1"/>
  <c r="U2367" i="1"/>
  <c r="U2368" i="1"/>
  <c r="U2369" i="1"/>
  <c r="U2370" i="1"/>
  <c r="U2371" i="1"/>
  <c r="U2372" i="1"/>
  <c r="U2373" i="1"/>
  <c r="U2374" i="1"/>
  <c r="U2375" i="1"/>
  <c r="U2376" i="1"/>
  <c r="U2377" i="1"/>
  <c r="U2378" i="1"/>
  <c r="U2379" i="1"/>
  <c r="U2380" i="1"/>
  <c r="U2381" i="1"/>
  <c r="U2382" i="1"/>
  <c r="U2383" i="1"/>
  <c r="U2384" i="1"/>
  <c r="U2385" i="1"/>
  <c r="U2386" i="1"/>
  <c r="U2387" i="1"/>
  <c r="U2388" i="1"/>
  <c r="U2389" i="1"/>
  <c r="U2390" i="1"/>
  <c r="U2391" i="1"/>
  <c r="U2392" i="1"/>
  <c r="U2393" i="1"/>
  <c r="U2394" i="1"/>
  <c r="U2395" i="1"/>
  <c r="U2396" i="1"/>
  <c r="U2397" i="1"/>
  <c r="U2398" i="1"/>
  <c r="U2399" i="1"/>
  <c r="U2400" i="1"/>
  <c r="U2401" i="1"/>
  <c r="U2402" i="1"/>
  <c r="U2403" i="1"/>
  <c r="U2404" i="1"/>
  <c r="U2405" i="1"/>
  <c r="U2406" i="1"/>
  <c r="U2407" i="1"/>
  <c r="U2408" i="1"/>
  <c r="U2409" i="1"/>
  <c r="U2410" i="1"/>
  <c r="U2411" i="1"/>
  <c r="U2412" i="1"/>
  <c r="U2413" i="1"/>
  <c r="U2414" i="1"/>
  <c r="U2415" i="1"/>
  <c r="U2416" i="1"/>
  <c r="U2417" i="1"/>
  <c r="U2418" i="1"/>
  <c r="U2419" i="1"/>
  <c r="U2420" i="1"/>
  <c r="U2421" i="1"/>
  <c r="U2422" i="1"/>
  <c r="U2423" i="1"/>
  <c r="U2424" i="1"/>
  <c r="U2425" i="1"/>
  <c r="U2426" i="1"/>
  <c r="U2427" i="1"/>
  <c r="U2428" i="1"/>
  <c r="U2429" i="1"/>
  <c r="U2430" i="1"/>
  <c r="U2431" i="1"/>
  <c r="U2432" i="1"/>
  <c r="U2433" i="1"/>
  <c r="U2434" i="1"/>
  <c r="U2435" i="1"/>
  <c r="U2436" i="1"/>
  <c r="U2437" i="1"/>
  <c r="U2438" i="1"/>
  <c r="U2439" i="1"/>
  <c r="U2440" i="1"/>
  <c r="U2441" i="1"/>
  <c r="U2442" i="1"/>
  <c r="U2443" i="1"/>
  <c r="U2444" i="1"/>
  <c r="U2445" i="1"/>
  <c r="U2447" i="1"/>
  <c r="U2448" i="1"/>
  <c r="U2452" i="1"/>
  <c r="U2453" i="1"/>
  <c r="U2454" i="1"/>
  <c r="U2455" i="1"/>
  <c r="U2456" i="1"/>
  <c r="U2457" i="1"/>
  <c r="U2458" i="1"/>
  <c r="U2459" i="1"/>
  <c r="U2460" i="1"/>
  <c r="U2461" i="1"/>
  <c r="U2462" i="1"/>
  <c r="U2463" i="1"/>
  <c r="U2464" i="1"/>
  <c r="U2465" i="1"/>
  <c r="U2466" i="1"/>
  <c r="U2467" i="1"/>
  <c r="U2468" i="1"/>
  <c r="U2469" i="1"/>
  <c r="U2470" i="1"/>
  <c r="U2471" i="1"/>
  <c r="U2472" i="1"/>
  <c r="U2473" i="1"/>
  <c r="U2474" i="1"/>
  <c r="U2475" i="1"/>
  <c r="U2476" i="1"/>
  <c r="U2477" i="1"/>
  <c r="U2478" i="1"/>
  <c r="U2479" i="1"/>
  <c r="U2481" i="1"/>
  <c r="U2482" i="1"/>
  <c r="U2483" i="1"/>
  <c r="U2484" i="1"/>
  <c r="U2485" i="1"/>
  <c r="U2486" i="1"/>
  <c r="U2487" i="1"/>
  <c r="U2488" i="1"/>
  <c r="U2489" i="1"/>
  <c r="U2490" i="1"/>
  <c r="U2491" i="1"/>
  <c r="U2493" i="1"/>
  <c r="U2494" i="1"/>
  <c r="U2495" i="1"/>
  <c r="U2496" i="1"/>
  <c r="U2497" i="1"/>
  <c r="U2498" i="1"/>
  <c r="U2499" i="1"/>
  <c r="U2500" i="1"/>
  <c r="U2501" i="1"/>
  <c r="U2502" i="1"/>
  <c r="U2503" i="1"/>
  <c r="U2504" i="1"/>
  <c r="U2505" i="1"/>
  <c r="U2506" i="1"/>
  <c r="U2507" i="1"/>
  <c r="U2508" i="1"/>
  <c r="U2509" i="1"/>
  <c r="U2510" i="1"/>
  <c r="U2511" i="1"/>
  <c r="U2512" i="1"/>
  <c r="U2513" i="1"/>
  <c r="U2514" i="1"/>
  <c r="U2515" i="1"/>
  <c r="U2516" i="1"/>
  <c r="U2517" i="1"/>
  <c r="U2518" i="1"/>
  <c r="U2519" i="1"/>
  <c r="U2520" i="1"/>
  <c r="U2521" i="1"/>
  <c r="U2522" i="1"/>
  <c r="U2523" i="1"/>
  <c r="U2524" i="1"/>
  <c r="U2525" i="1"/>
  <c r="U2526" i="1"/>
  <c r="U2527" i="1"/>
  <c r="U2528" i="1"/>
  <c r="U2529" i="1"/>
  <c r="U2530" i="1"/>
  <c r="U2531" i="1"/>
  <c r="U2532" i="1"/>
  <c r="U2533" i="1"/>
  <c r="U2534" i="1"/>
  <c r="U2535" i="1"/>
  <c r="U2536" i="1"/>
  <c r="U2537" i="1"/>
  <c r="U2538" i="1"/>
  <c r="U2539" i="1"/>
  <c r="U2540" i="1"/>
  <c r="U2541" i="1"/>
  <c r="U2542" i="1"/>
  <c r="U2543" i="1"/>
  <c r="U2544" i="1"/>
  <c r="U2545" i="1"/>
  <c r="U2546" i="1"/>
  <c r="U2547" i="1"/>
  <c r="U2548" i="1"/>
  <c r="U2549" i="1"/>
  <c r="U2550" i="1"/>
  <c r="U2551" i="1"/>
  <c r="U2552" i="1"/>
  <c r="U2553" i="1"/>
  <c r="U2554" i="1"/>
  <c r="U2555" i="1"/>
  <c r="U2556" i="1"/>
  <c r="U2557" i="1"/>
  <c r="U2558" i="1"/>
  <c r="U2559" i="1"/>
  <c r="U2560" i="1"/>
  <c r="U2561" i="1"/>
  <c r="U2562" i="1"/>
  <c r="U2563" i="1"/>
  <c r="U2564" i="1"/>
  <c r="U2565" i="1"/>
  <c r="U2566" i="1"/>
  <c r="U2567" i="1"/>
  <c r="U2568" i="1"/>
  <c r="U2569" i="1"/>
  <c r="U2570" i="1"/>
  <c r="U2571" i="1"/>
  <c r="U2572" i="1"/>
  <c r="U2573" i="1"/>
  <c r="U2574" i="1"/>
  <c r="U2575" i="1"/>
  <c r="U2576" i="1"/>
  <c r="U2577" i="1"/>
  <c r="U2578" i="1"/>
  <c r="U2579" i="1"/>
  <c r="U2580" i="1"/>
  <c r="U2581" i="1"/>
  <c r="U2582" i="1"/>
  <c r="U2583" i="1"/>
  <c r="U2584" i="1"/>
  <c r="U2585" i="1"/>
  <c r="U2586" i="1"/>
  <c r="U2587" i="1"/>
  <c r="U2588" i="1"/>
  <c r="U2589" i="1"/>
  <c r="U2590" i="1"/>
  <c r="U2591" i="1"/>
  <c r="U2592" i="1"/>
  <c r="U2593" i="1"/>
  <c r="U2594" i="1"/>
  <c r="U2595" i="1"/>
  <c r="U2596" i="1"/>
  <c r="U2597" i="1"/>
  <c r="U2598" i="1"/>
  <c r="U2599" i="1"/>
  <c r="U2600" i="1"/>
  <c r="U2601" i="1"/>
  <c r="U2602" i="1"/>
  <c r="U2603" i="1"/>
  <c r="U2604" i="1"/>
  <c r="U2605" i="1"/>
  <c r="U2606" i="1"/>
  <c r="U2607" i="1"/>
  <c r="U2608" i="1"/>
  <c r="U2609" i="1"/>
  <c r="U2610" i="1"/>
  <c r="U2611" i="1"/>
  <c r="U2612" i="1"/>
  <c r="U2613" i="1"/>
  <c r="U2614" i="1"/>
  <c r="U2615" i="1"/>
  <c r="U2616" i="1"/>
  <c r="U2617" i="1"/>
  <c r="U2618" i="1"/>
  <c r="U2619" i="1"/>
  <c r="U2620" i="1"/>
  <c r="U2621" i="1"/>
  <c r="U2622" i="1"/>
  <c r="U2623" i="1"/>
  <c r="U2625" i="1"/>
  <c r="U2626" i="1"/>
  <c r="U2627" i="1"/>
  <c r="U2628" i="1"/>
  <c r="U2629" i="1"/>
  <c r="U2630" i="1"/>
  <c r="U2631" i="1"/>
  <c r="U2632" i="1"/>
  <c r="U2633" i="1"/>
  <c r="U2634" i="1"/>
  <c r="U2635" i="1"/>
  <c r="U2636" i="1"/>
  <c r="U2637" i="1"/>
  <c r="U2638" i="1"/>
  <c r="U2639" i="1"/>
  <c r="U2640" i="1"/>
  <c r="U2641" i="1"/>
  <c r="U2642" i="1"/>
  <c r="U2643" i="1"/>
  <c r="U2644" i="1"/>
  <c r="U2645" i="1"/>
  <c r="U2646" i="1"/>
  <c r="U2647" i="1"/>
  <c r="U2648" i="1"/>
  <c r="U2649" i="1"/>
  <c r="U2650" i="1"/>
  <c r="U2651" i="1"/>
  <c r="U2652" i="1"/>
  <c r="U2653" i="1"/>
  <c r="U2654" i="1"/>
  <c r="U2655" i="1"/>
  <c r="U2656" i="1"/>
  <c r="U2657" i="1"/>
  <c r="U2658" i="1"/>
  <c r="U2659" i="1"/>
  <c r="U2660" i="1"/>
  <c r="U2661" i="1"/>
  <c r="U2662" i="1"/>
  <c r="U2663" i="1"/>
  <c r="U2664" i="1"/>
  <c r="U2665" i="1"/>
  <c r="U2666" i="1"/>
  <c r="U2667" i="1"/>
  <c r="U2668" i="1"/>
  <c r="U2669" i="1"/>
  <c r="U2670" i="1"/>
  <c r="U2671" i="1"/>
  <c r="U2672" i="1"/>
  <c r="U2673" i="1"/>
  <c r="U2674" i="1"/>
  <c r="U2675" i="1"/>
  <c r="U2676" i="1"/>
  <c r="U2677" i="1"/>
  <c r="U2678" i="1"/>
  <c r="U2679" i="1"/>
  <c r="U2680" i="1"/>
  <c r="U2681" i="1"/>
  <c r="U2682" i="1"/>
  <c r="U2683" i="1"/>
  <c r="U2684" i="1"/>
  <c r="U2685" i="1"/>
  <c r="U2686" i="1"/>
  <c r="U2687" i="1"/>
  <c r="U2688" i="1"/>
  <c r="U2689" i="1"/>
  <c r="U2690" i="1"/>
  <c r="U2691" i="1"/>
  <c r="U2692" i="1"/>
  <c r="U2693" i="1"/>
  <c r="U2694" i="1"/>
  <c r="U2695" i="1"/>
  <c r="U2696" i="1"/>
  <c r="U2697" i="1"/>
  <c r="U2698" i="1"/>
  <c r="U2699" i="1"/>
  <c r="U2700" i="1"/>
  <c r="U2701" i="1"/>
  <c r="U2702" i="1"/>
  <c r="U2703" i="1"/>
  <c r="U2704" i="1"/>
  <c r="U2705" i="1"/>
  <c r="U2706" i="1"/>
  <c r="U2707" i="1"/>
  <c r="U2708" i="1"/>
  <c r="U2709" i="1"/>
  <c r="U2710" i="1"/>
  <c r="U2711" i="1"/>
  <c r="U2712" i="1"/>
  <c r="U2713" i="1"/>
  <c r="U2714" i="1"/>
  <c r="U2715" i="1"/>
  <c r="U2716" i="1"/>
  <c r="U2717" i="1"/>
  <c r="U2718" i="1"/>
  <c r="U2719" i="1"/>
  <c r="U2720" i="1"/>
  <c r="U2721" i="1"/>
  <c r="U2722" i="1"/>
  <c r="U2723" i="1"/>
  <c r="U2724" i="1"/>
  <c r="U2725" i="1"/>
  <c r="U2726" i="1"/>
  <c r="U2727" i="1"/>
  <c r="U2728" i="1"/>
  <c r="U2729" i="1"/>
  <c r="U2730" i="1"/>
  <c r="U2731" i="1"/>
  <c r="U2732" i="1"/>
  <c r="U2733" i="1"/>
  <c r="U2734" i="1"/>
  <c r="U2735" i="1"/>
  <c r="U2736" i="1"/>
  <c r="U2737" i="1"/>
  <c r="U2738" i="1"/>
  <c r="U2739" i="1"/>
  <c r="U2740" i="1"/>
  <c r="U2741" i="1"/>
  <c r="U2742" i="1"/>
  <c r="U2743" i="1"/>
  <c r="U2744" i="1"/>
  <c r="U2745" i="1"/>
  <c r="U2746" i="1"/>
  <c r="U2747" i="1"/>
  <c r="U2748" i="1"/>
  <c r="U2749" i="1"/>
  <c r="U2750" i="1"/>
  <c r="U2751" i="1"/>
  <c r="U2752" i="1"/>
  <c r="U2753" i="1"/>
  <c r="U2754" i="1"/>
  <c r="U2755" i="1"/>
  <c r="U2756" i="1"/>
  <c r="U2757" i="1"/>
  <c r="U2758" i="1"/>
  <c r="U2759" i="1"/>
  <c r="U2760" i="1"/>
  <c r="U2761" i="1"/>
  <c r="U2762" i="1"/>
  <c r="U2763" i="1"/>
  <c r="U2764" i="1"/>
  <c r="U2765" i="1"/>
  <c r="U2766" i="1"/>
  <c r="U2767" i="1"/>
  <c r="U2768" i="1"/>
  <c r="U2769" i="1"/>
  <c r="U2771" i="1"/>
  <c r="U2772" i="1"/>
  <c r="U2773" i="1"/>
  <c r="U2775" i="1"/>
  <c r="U2776" i="1"/>
  <c r="U2777" i="1"/>
  <c r="U2778" i="1"/>
  <c r="U2779" i="1"/>
  <c r="U2780" i="1"/>
  <c r="U2781" i="1"/>
  <c r="U2782" i="1"/>
  <c r="U2783" i="1"/>
  <c r="U2784" i="1"/>
  <c r="U2785" i="1"/>
  <c r="U2786" i="1"/>
  <c r="U2787" i="1"/>
  <c r="U2788" i="1"/>
  <c r="U2789" i="1"/>
  <c r="U2790" i="1"/>
  <c r="U2791" i="1"/>
  <c r="U2792" i="1"/>
  <c r="U2793" i="1"/>
  <c r="U2794" i="1"/>
  <c r="U2795" i="1"/>
  <c r="U2796" i="1"/>
  <c r="U2797" i="1"/>
  <c r="U2798" i="1"/>
  <c r="U2799" i="1"/>
  <c r="U2800" i="1"/>
  <c r="U2801" i="1"/>
  <c r="U2802" i="1"/>
  <c r="U2803" i="1"/>
  <c r="U2804" i="1"/>
  <c r="U2805" i="1"/>
  <c r="U2806" i="1"/>
  <c r="U2807" i="1"/>
  <c r="U2808" i="1"/>
  <c r="U2809" i="1"/>
  <c r="U2810" i="1"/>
  <c r="U2811" i="1"/>
  <c r="U2812" i="1"/>
  <c r="U2813" i="1"/>
  <c r="U2814" i="1"/>
  <c r="U2815" i="1"/>
  <c r="U2816" i="1"/>
  <c r="U2817" i="1"/>
  <c r="U2818" i="1"/>
  <c r="U2819" i="1"/>
  <c r="U2820" i="1"/>
  <c r="U2821" i="1"/>
  <c r="U2822" i="1"/>
  <c r="U2823" i="1"/>
  <c r="U2824" i="1"/>
  <c r="U2825" i="1"/>
  <c r="U2826" i="1"/>
  <c r="U2827" i="1"/>
  <c r="U2828" i="1"/>
  <c r="U2829" i="1"/>
  <c r="U2830" i="1"/>
  <c r="U2831" i="1"/>
  <c r="U2832" i="1"/>
  <c r="U2833" i="1"/>
  <c r="U2834" i="1"/>
  <c r="U2835" i="1"/>
  <c r="U2836" i="1"/>
  <c r="U2837" i="1"/>
  <c r="U2838" i="1"/>
  <c r="U2839" i="1"/>
  <c r="U2840" i="1"/>
  <c r="U2841" i="1"/>
  <c r="U2842" i="1"/>
  <c r="U2843" i="1"/>
  <c r="U2844" i="1"/>
  <c r="U2845" i="1"/>
  <c r="U2847" i="1"/>
  <c r="U2848" i="1"/>
  <c r="U2849" i="1"/>
  <c r="U2850" i="1"/>
  <c r="U2851" i="1"/>
  <c r="U2852" i="1"/>
  <c r="U2853" i="1"/>
  <c r="U2854" i="1"/>
  <c r="U2855" i="1"/>
  <c r="U2856" i="1"/>
  <c r="U2857" i="1"/>
  <c r="U2858" i="1"/>
  <c r="U2859" i="1"/>
  <c r="U2860" i="1"/>
  <c r="U2861" i="1"/>
  <c r="U2862" i="1"/>
  <c r="U2863" i="1"/>
  <c r="U2864" i="1"/>
  <c r="U2865" i="1"/>
  <c r="U2866" i="1"/>
  <c r="U2867" i="1"/>
  <c r="U2868" i="1"/>
  <c r="U2870" i="1"/>
  <c r="U2871" i="1"/>
  <c r="U2872" i="1"/>
  <c r="U2873" i="1"/>
  <c r="U2874" i="1"/>
  <c r="U2875" i="1"/>
  <c r="U2876" i="1"/>
  <c r="U2877" i="1"/>
  <c r="U2878" i="1"/>
  <c r="U2879" i="1"/>
  <c r="U2880" i="1"/>
  <c r="U2881" i="1"/>
  <c r="U2882" i="1"/>
  <c r="U2883" i="1"/>
  <c r="U2884" i="1"/>
  <c r="U2885" i="1"/>
  <c r="U2886" i="1"/>
  <c r="U2887" i="1"/>
  <c r="U2888" i="1"/>
  <c r="U2889" i="1"/>
  <c r="U2890" i="1"/>
  <c r="U2891" i="1"/>
  <c r="U2892" i="1"/>
  <c r="U2893" i="1"/>
  <c r="U2894" i="1"/>
  <c r="U2895" i="1"/>
  <c r="U2896" i="1"/>
  <c r="U2897" i="1"/>
  <c r="U2898" i="1"/>
  <c r="U2899" i="1"/>
  <c r="U2900" i="1"/>
  <c r="U2901" i="1"/>
  <c r="U2902" i="1"/>
  <c r="U2903" i="1"/>
  <c r="U2904" i="1"/>
  <c r="U2905" i="1"/>
  <c r="U2906" i="1"/>
  <c r="U2907" i="1"/>
  <c r="U2908" i="1"/>
  <c r="U2909" i="1"/>
  <c r="U2910" i="1"/>
  <c r="U2911" i="1"/>
  <c r="U2912" i="1"/>
  <c r="U2913" i="1"/>
  <c r="U2914" i="1"/>
  <c r="U2915" i="1"/>
  <c r="U2916" i="1"/>
  <c r="U2917" i="1"/>
  <c r="U2918" i="1"/>
  <c r="U2919" i="1"/>
  <c r="U2920" i="1"/>
  <c r="U2921" i="1"/>
  <c r="U2922" i="1"/>
  <c r="U2923" i="1"/>
  <c r="U2924" i="1"/>
  <c r="U2925" i="1"/>
  <c r="U2926" i="1"/>
  <c r="U2927" i="1"/>
  <c r="U2928" i="1"/>
  <c r="U2929" i="1"/>
  <c r="U2930" i="1"/>
  <c r="U2931" i="1"/>
  <c r="U2932" i="1"/>
  <c r="U2933" i="1"/>
  <c r="U2934" i="1"/>
  <c r="U2935" i="1"/>
  <c r="U2936" i="1"/>
  <c r="U2937" i="1"/>
  <c r="U2938" i="1"/>
  <c r="U2939" i="1"/>
  <c r="U2940" i="1"/>
  <c r="U2941" i="1"/>
  <c r="U2942" i="1"/>
  <c r="U2943" i="1"/>
  <c r="U2944" i="1"/>
  <c r="U2945" i="1"/>
  <c r="U2946" i="1"/>
  <c r="U2947" i="1"/>
  <c r="U2948" i="1"/>
  <c r="U2949" i="1"/>
  <c r="U2950" i="1"/>
  <c r="U2951" i="1"/>
  <c r="U2953" i="1"/>
  <c r="U2954" i="1"/>
  <c r="U2955" i="1"/>
  <c r="U2956" i="1"/>
  <c r="U2957" i="1"/>
  <c r="U2958" i="1"/>
  <c r="U2959" i="1"/>
  <c r="U2960" i="1"/>
  <c r="U2961" i="1"/>
  <c r="U2962" i="1"/>
  <c r="U2963" i="1"/>
  <c r="U2964" i="1"/>
  <c r="U2965" i="1"/>
  <c r="U2966" i="1"/>
  <c r="U2967" i="1"/>
  <c r="U2968" i="1"/>
  <c r="U2969" i="1"/>
  <c r="U2970" i="1"/>
  <c r="U2971" i="1"/>
  <c r="U2972" i="1"/>
  <c r="U2973" i="1"/>
  <c r="U2974" i="1"/>
  <c r="U2975" i="1"/>
  <c r="U2976" i="1"/>
  <c r="U2977" i="1"/>
  <c r="U2978" i="1"/>
  <c r="U2979" i="1"/>
  <c r="U2980" i="1"/>
  <c r="U2981" i="1"/>
  <c r="U2982" i="1"/>
  <c r="U2983" i="1"/>
  <c r="U2984" i="1"/>
  <c r="U2985" i="1"/>
  <c r="U2986" i="1"/>
  <c r="U2987" i="1"/>
  <c r="U2988" i="1"/>
  <c r="U2989" i="1"/>
  <c r="U2990" i="1"/>
  <c r="U2991" i="1"/>
  <c r="U2992" i="1"/>
  <c r="U2993" i="1"/>
  <c r="U2994" i="1"/>
  <c r="U2995" i="1"/>
  <c r="U2996" i="1"/>
  <c r="U2997" i="1"/>
  <c r="U2998" i="1"/>
  <c r="U2999" i="1"/>
  <c r="U3000" i="1"/>
  <c r="U3001" i="1"/>
  <c r="U3002" i="1"/>
  <c r="U3003" i="1"/>
  <c r="U3004" i="1"/>
  <c r="U3005" i="1"/>
  <c r="U3006" i="1"/>
  <c r="U3007" i="1"/>
  <c r="U3008" i="1"/>
  <c r="U3009" i="1"/>
  <c r="U3010" i="1"/>
  <c r="U3011" i="1"/>
  <c r="U3012" i="1"/>
  <c r="U3013" i="1"/>
  <c r="U3014" i="1"/>
  <c r="U3015" i="1"/>
  <c r="U3016" i="1"/>
  <c r="U3017" i="1"/>
  <c r="U3018" i="1"/>
  <c r="U3019" i="1"/>
  <c r="U3020" i="1"/>
  <c r="U3021" i="1"/>
  <c r="U3022" i="1"/>
  <c r="U3023" i="1"/>
  <c r="U3024" i="1"/>
  <c r="U3025" i="1"/>
  <c r="U3026" i="1"/>
  <c r="U3027" i="1"/>
  <c r="U3028" i="1"/>
  <c r="U3029" i="1"/>
  <c r="U3030" i="1"/>
  <c r="U3031" i="1"/>
  <c r="U3032" i="1"/>
  <c r="U3033" i="1"/>
  <c r="U3034" i="1"/>
  <c r="U3035" i="1"/>
  <c r="U3036" i="1"/>
  <c r="U3037" i="1"/>
  <c r="U3038" i="1"/>
  <c r="U3039" i="1"/>
  <c r="U3040" i="1"/>
  <c r="U3041" i="1"/>
  <c r="U3042" i="1"/>
  <c r="U3043" i="1"/>
  <c r="U3044" i="1"/>
  <c r="U3045" i="1"/>
  <c r="U3046" i="1"/>
  <c r="U3047" i="1"/>
  <c r="U3048" i="1"/>
  <c r="U3049" i="1"/>
  <c r="U3050" i="1"/>
  <c r="U3051" i="1"/>
  <c r="U3052" i="1"/>
  <c r="U3053" i="1"/>
  <c r="U3054" i="1"/>
  <c r="U3055" i="1"/>
  <c r="U3056" i="1"/>
  <c r="U3057" i="1"/>
  <c r="U3058" i="1"/>
  <c r="U3059" i="1"/>
  <c r="U3060" i="1"/>
  <c r="U3061" i="1"/>
  <c r="U3062" i="1"/>
  <c r="U3063" i="1"/>
  <c r="U3064" i="1"/>
  <c r="U3065" i="1"/>
  <c r="U3066" i="1"/>
  <c r="U3067" i="1"/>
  <c r="U3068" i="1"/>
  <c r="U3069" i="1"/>
  <c r="U3070" i="1"/>
  <c r="U3071" i="1"/>
  <c r="U3072" i="1"/>
  <c r="U3073" i="1"/>
  <c r="U3075" i="1"/>
  <c r="U3076" i="1"/>
  <c r="U3077" i="1"/>
  <c r="U3078" i="1"/>
  <c r="U3079" i="1"/>
  <c r="U3080" i="1"/>
  <c r="U3081" i="1"/>
  <c r="U3082" i="1"/>
  <c r="U3083" i="1"/>
  <c r="U3084" i="1"/>
  <c r="U3085" i="1"/>
  <c r="U3086" i="1"/>
  <c r="U3087" i="1"/>
  <c r="U3088" i="1"/>
  <c r="U3089" i="1"/>
  <c r="U3090" i="1"/>
  <c r="U3091" i="1"/>
  <c r="U3092" i="1"/>
  <c r="U3093" i="1"/>
  <c r="U3094" i="1"/>
  <c r="U3095" i="1"/>
  <c r="U3096" i="1"/>
  <c r="U3097" i="1"/>
  <c r="U3098" i="1"/>
  <c r="U3099" i="1"/>
  <c r="U3100" i="1"/>
  <c r="U3101" i="1"/>
  <c r="U3102" i="1"/>
  <c r="U3103" i="1"/>
  <c r="U3104" i="1"/>
  <c r="U3105" i="1"/>
  <c r="U3106" i="1"/>
  <c r="U3107" i="1"/>
  <c r="U3108" i="1"/>
  <c r="U3109" i="1"/>
  <c r="U3110" i="1"/>
  <c r="U3111" i="1"/>
  <c r="U3112" i="1"/>
  <c r="U3113" i="1"/>
  <c r="U3114" i="1"/>
  <c r="U3115" i="1"/>
  <c r="U3116" i="1"/>
  <c r="U3117" i="1"/>
  <c r="U3118" i="1"/>
  <c r="U3119" i="1"/>
  <c r="U3120" i="1"/>
  <c r="U3121" i="1"/>
  <c r="U3122" i="1"/>
  <c r="U3123" i="1"/>
  <c r="U3124" i="1"/>
  <c r="U3125" i="1"/>
  <c r="U3126" i="1"/>
  <c r="U3127" i="1"/>
  <c r="U3128" i="1"/>
  <c r="U3129" i="1"/>
  <c r="U3130" i="1"/>
  <c r="U3131" i="1"/>
  <c r="U3132" i="1"/>
  <c r="U3133" i="1"/>
  <c r="U3134" i="1"/>
  <c r="U3135" i="1"/>
  <c r="U3136" i="1"/>
  <c r="U3137" i="1"/>
  <c r="U3138" i="1"/>
  <c r="U3139" i="1"/>
  <c r="U3140" i="1"/>
  <c r="U3141" i="1"/>
  <c r="U3142" i="1"/>
  <c r="U3143" i="1"/>
  <c r="U3144" i="1"/>
  <c r="U3145" i="1"/>
  <c r="U3146" i="1"/>
  <c r="U3147" i="1"/>
  <c r="U3148" i="1"/>
  <c r="U3149" i="1"/>
  <c r="U3150" i="1"/>
  <c r="U3151" i="1"/>
  <c r="U3152" i="1"/>
  <c r="U3153" i="1"/>
  <c r="U3154" i="1"/>
  <c r="U3155" i="1"/>
  <c r="U3156" i="1"/>
  <c r="U3157" i="1"/>
  <c r="U3158" i="1"/>
  <c r="U3159" i="1"/>
  <c r="U3160" i="1"/>
  <c r="U3161" i="1"/>
  <c r="U3162" i="1"/>
  <c r="U3163" i="1"/>
  <c r="U3164" i="1"/>
  <c r="U3165" i="1"/>
  <c r="U3166" i="1"/>
  <c r="U3167" i="1"/>
  <c r="U3168" i="1"/>
  <c r="U3169" i="1"/>
  <c r="U3170" i="1"/>
  <c r="U3171" i="1"/>
  <c r="U3172" i="1"/>
  <c r="U3173" i="1"/>
  <c r="U3174" i="1"/>
  <c r="U3175" i="1"/>
  <c r="U3176" i="1"/>
  <c r="U3178" i="1"/>
  <c r="U3179" i="1"/>
  <c r="U3180" i="1"/>
  <c r="U3181" i="1"/>
  <c r="U3182" i="1"/>
  <c r="U3183" i="1"/>
  <c r="U3184" i="1"/>
  <c r="U3185" i="1"/>
  <c r="U3186" i="1"/>
  <c r="U3187" i="1"/>
  <c r="U3188" i="1"/>
  <c r="U3189" i="1"/>
  <c r="U3190" i="1"/>
  <c r="U3191" i="1"/>
  <c r="U3192" i="1"/>
  <c r="U3193" i="1"/>
  <c r="U3194" i="1"/>
  <c r="U3195" i="1"/>
  <c r="U3196" i="1"/>
  <c r="U3197" i="1"/>
  <c r="U3198" i="1"/>
  <c r="U3199" i="1"/>
  <c r="U3200" i="1"/>
  <c r="U3201" i="1"/>
  <c r="U3202" i="1"/>
  <c r="U3203" i="1"/>
  <c r="U3204" i="1"/>
  <c r="U3205" i="1"/>
  <c r="U3206" i="1"/>
  <c r="U3207" i="1"/>
  <c r="U3208" i="1"/>
  <c r="U3209" i="1"/>
  <c r="U3210" i="1"/>
  <c r="U3211" i="1"/>
  <c r="U3212" i="1"/>
  <c r="U3213" i="1"/>
  <c r="U3214" i="1"/>
  <c r="U3215" i="1"/>
  <c r="U3216" i="1"/>
  <c r="U3217" i="1"/>
  <c r="U3218" i="1"/>
  <c r="U3219" i="1"/>
  <c r="U3220" i="1"/>
  <c r="U3221" i="1"/>
  <c r="U3222" i="1"/>
  <c r="U3223" i="1"/>
  <c r="U3224" i="1"/>
  <c r="U3225" i="1"/>
  <c r="U3226" i="1"/>
  <c r="U3227" i="1"/>
  <c r="U3228" i="1"/>
  <c r="U3229" i="1"/>
  <c r="U3230" i="1"/>
  <c r="U3231" i="1"/>
  <c r="U3232" i="1"/>
  <c r="U3233" i="1"/>
  <c r="U3234" i="1"/>
  <c r="U3235" i="1"/>
  <c r="U3236" i="1"/>
  <c r="U3237" i="1"/>
  <c r="U3238" i="1"/>
  <c r="U3239" i="1"/>
  <c r="U3240" i="1"/>
  <c r="U3241" i="1"/>
  <c r="U3242" i="1"/>
  <c r="U3243" i="1"/>
  <c r="U3244" i="1"/>
  <c r="U3245" i="1"/>
  <c r="U3246" i="1"/>
  <c r="U3247" i="1"/>
  <c r="U3248" i="1"/>
  <c r="U3249" i="1"/>
  <c r="U3250" i="1"/>
  <c r="U3251" i="1"/>
  <c r="U3252" i="1"/>
  <c r="U3253" i="1"/>
  <c r="U3254" i="1"/>
  <c r="U3255" i="1"/>
  <c r="U3256" i="1"/>
  <c r="U3257" i="1"/>
  <c r="U3258" i="1"/>
  <c r="U3259" i="1"/>
  <c r="U3260" i="1"/>
  <c r="U3261" i="1"/>
  <c r="U3262" i="1"/>
  <c r="U3263" i="1"/>
  <c r="U3264" i="1"/>
  <c r="U3265" i="1"/>
  <c r="U3266" i="1"/>
  <c r="U3267" i="1"/>
  <c r="U3268" i="1"/>
  <c r="U3269" i="1"/>
  <c r="U3270" i="1"/>
  <c r="U3271" i="1"/>
  <c r="U3272" i="1"/>
  <c r="U3273" i="1"/>
  <c r="U3274" i="1"/>
  <c r="U3275" i="1"/>
  <c r="U3276" i="1"/>
  <c r="U3277" i="1"/>
  <c r="U3278" i="1"/>
  <c r="U3279" i="1"/>
  <c r="U3280" i="1"/>
  <c r="U3281" i="1"/>
  <c r="U3282" i="1"/>
  <c r="U3283" i="1"/>
  <c r="U3284" i="1"/>
  <c r="U3285" i="1"/>
  <c r="U3286" i="1"/>
  <c r="U3287" i="1"/>
  <c r="U3288" i="1"/>
  <c r="U3289" i="1"/>
  <c r="U3290" i="1"/>
  <c r="U3291" i="1"/>
  <c r="U3292" i="1"/>
  <c r="U3293" i="1"/>
  <c r="U3294" i="1"/>
  <c r="U3295" i="1"/>
  <c r="U3296" i="1"/>
  <c r="U3297" i="1"/>
  <c r="U3298" i="1"/>
  <c r="U3299" i="1"/>
  <c r="U3300" i="1"/>
  <c r="U3301" i="1"/>
  <c r="U3302" i="1"/>
  <c r="U3303" i="1"/>
  <c r="U3304" i="1"/>
  <c r="U3305" i="1"/>
  <c r="U3306" i="1"/>
  <c r="U3307" i="1"/>
  <c r="U3308" i="1"/>
  <c r="U3309" i="1"/>
  <c r="U3310" i="1"/>
  <c r="U3311" i="1"/>
  <c r="U3312" i="1"/>
  <c r="U3313" i="1"/>
  <c r="U3314" i="1"/>
  <c r="U3315" i="1"/>
  <c r="U3316" i="1"/>
  <c r="U3317" i="1"/>
  <c r="U3318" i="1"/>
  <c r="U3319" i="1"/>
  <c r="U3320" i="1"/>
  <c r="U3321" i="1"/>
  <c r="U3322" i="1"/>
  <c r="U3323" i="1"/>
  <c r="U3324" i="1"/>
  <c r="U3325" i="1"/>
  <c r="U3326" i="1"/>
  <c r="U3327" i="1"/>
  <c r="U3328" i="1"/>
  <c r="U3329" i="1"/>
  <c r="U3330" i="1"/>
  <c r="U3331" i="1"/>
  <c r="U3332" i="1"/>
  <c r="U3333" i="1"/>
  <c r="U3334" i="1"/>
  <c r="U3335" i="1"/>
  <c r="U3336" i="1"/>
  <c r="U3337" i="1"/>
  <c r="U3338" i="1"/>
  <c r="U3339" i="1"/>
  <c r="U3340" i="1"/>
  <c r="U3341" i="1"/>
  <c r="U3342" i="1"/>
  <c r="U3343" i="1"/>
  <c r="U3344" i="1"/>
  <c r="U3345" i="1"/>
  <c r="U3346" i="1"/>
  <c r="U3347" i="1"/>
  <c r="U3348" i="1"/>
  <c r="U3349" i="1"/>
  <c r="U3350" i="1"/>
  <c r="U3351" i="1"/>
  <c r="U3353" i="1"/>
  <c r="U3354" i="1"/>
  <c r="U3355" i="1"/>
  <c r="U3356" i="1"/>
  <c r="U3357" i="1"/>
  <c r="U3358" i="1"/>
  <c r="U3359" i="1"/>
  <c r="U3360" i="1"/>
  <c r="U3361" i="1"/>
  <c r="U3362" i="1"/>
  <c r="U3363" i="1"/>
  <c r="U3364" i="1"/>
  <c r="U3365" i="1"/>
  <c r="U3366" i="1"/>
  <c r="U3367" i="1"/>
  <c r="U3368" i="1"/>
  <c r="U3369" i="1"/>
  <c r="U3370" i="1"/>
  <c r="U3371" i="1"/>
  <c r="U3372" i="1"/>
  <c r="U3373" i="1"/>
  <c r="U3374" i="1"/>
  <c r="U3375" i="1"/>
  <c r="U3376" i="1"/>
  <c r="U3377" i="1"/>
  <c r="U3378" i="1"/>
  <c r="U3379" i="1"/>
  <c r="U3380" i="1"/>
  <c r="U3381" i="1"/>
  <c r="U3382" i="1"/>
  <c r="U3383" i="1"/>
  <c r="U3384" i="1"/>
  <c r="U3385" i="1"/>
  <c r="U3387" i="1"/>
  <c r="U3388" i="1"/>
  <c r="U3389" i="1"/>
  <c r="U3390" i="1"/>
  <c r="U3391" i="1"/>
  <c r="U3392" i="1"/>
  <c r="U3393" i="1"/>
  <c r="U3394" i="1"/>
  <c r="U3395" i="1"/>
  <c r="U3396" i="1"/>
  <c r="U3397" i="1"/>
  <c r="U3398" i="1"/>
  <c r="U3399" i="1"/>
  <c r="U3400" i="1"/>
  <c r="U3401" i="1"/>
  <c r="U3402" i="1"/>
  <c r="U3403" i="1"/>
  <c r="U3404" i="1"/>
  <c r="U3405" i="1"/>
  <c r="U3406" i="1"/>
  <c r="U3407" i="1"/>
  <c r="U3408" i="1"/>
  <c r="U3409" i="1"/>
  <c r="U3410" i="1"/>
  <c r="U3411" i="1"/>
  <c r="U3412" i="1"/>
  <c r="U3413" i="1"/>
  <c r="U3414" i="1"/>
  <c r="U3415" i="1"/>
  <c r="U3416" i="1"/>
  <c r="U3417" i="1"/>
  <c r="U3418" i="1"/>
  <c r="U3419" i="1"/>
  <c r="U3420" i="1"/>
  <c r="U3421" i="1"/>
  <c r="U3422" i="1"/>
  <c r="U3423" i="1"/>
  <c r="U3424" i="1"/>
  <c r="U3425" i="1"/>
  <c r="U3426" i="1"/>
  <c r="U3427" i="1"/>
  <c r="U3428" i="1"/>
  <c r="U3429" i="1"/>
  <c r="U3430" i="1"/>
  <c r="U3431" i="1"/>
  <c r="U3432" i="1"/>
  <c r="U3433" i="1"/>
  <c r="U3434" i="1"/>
  <c r="U3435" i="1"/>
  <c r="U3436" i="1"/>
  <c r="U3437" i="1"/>
  <c r="U3438" i="1"/>
  <c r="U3439" i="1"/>
  <c r="U3440" i="1"/>
  <c r="U3441" i="1"/>
  <c r="U3442" i="1"/>
  <c r="U3443" i="1"/>
  <c r="U3444" i="1"/>
  <c r="U3445" i="1"/>
  <c r="U3446" i="1"/>
  <c r="U3447" i="1"/>
  <c r="U3448" i="1"/>
  <c r="U3449" i="1"/>
  <c r="U3451" i="1"/>
  <c r="U3452" i="1"/>
  <c r="U3453" i="1"/>
  <c r="U3454" i="1"/>
  <c r="U3455" i="1"/>
  <c r="U3456" i="1"/>
  <c r="U3457" i="1"/>
  <c r="U3458" i="1"/>
  <c r="U3459" i="1"/>
  <c r="U3460" i="1"/>
  <c r="U3461" i="1"/>
  <c r="U3462" i="1"/>
  <c r="U3463" i="1"/>
  <c r="U3464" i="1"/>
  <c r="U3465" i="1"/>
  <c r="U3466" i="1"/>
  <c r="U3467" i="1"/>
  <c r="U3468" i="1"/>
  <c r="U3469" i="1"/>
  <c r="U3470" i="1"/>
  <c r="U3471" i="1"/>
  <c r="U3472" i="1"/>
  <c r="U3473" i="1"/>
  <c r="U3474" i="1"/>
  <c r="U3475" i="1"/>
  <c r="U3476" i="1"/>
  <c r="U3477" i="1"/>
  <c r="U3478" i="1"/>
  <c r="U3479" i="1"/>
  <c r="U3480" i="1"/>
  <c r="U3481" i="1"/>
  <c r="U3482" i="1"/>
  <c r="U3483" i="1"/>
  <c r="U3484" i="1"/>
  <c r="U3485" i="1"/>
  <c r="U3486" i="1"/>
  <c r="U3487" i="1"/>
  <c r="U3488" i="1"/>
  <c r="U3489" i="1"/>
  <c r="U3490" i="1"/>
  <c r="U3491" i="1"/>
  <c r="U3492" i="1"/>
  <c r="U3493" i="1"/>
  <c r="U3494" i="1"/>
  <c r="U3495" i="1"/>
  <c r="U3496" i="1"/>
  <c r="U3497" i="1"/>
  <c r="U3498" i="1"/>
  <c r="U3499" i="1"/>
  <c r="U3500" i="1"/>
  <c r="U3501" i="1"/>
  <c r="U3502" i="1"/>
  <c r="U3503" i="1"/>
  <c r="U3504" i="1"/>
  <c r="U3505" i="1"/>
  <c r="U3506" i="1"/>
  <c r="U3507" i="1"/>
  <c r="U3508" i="1"/>
  <c r="U3509" i="1"/>
  <c r="U3510" i="1"/>
  <c r="U3511" i="1"/>
  <c r="U3512" i="1"/>
  <c r="U3513" i="1"/>
  <c r="U3514" i="1"/>
  <c r="U3515" i="1"/>
  <c r="U3516" i="1"/>
  <c r="U3517" i="1"/>
  <c r="U3518" i="1"/>
  <c r="U3519" i="1"/>
  <c r="U3520" i="1"/>
  <c r="U3521" i="1"/>
  <c r="U3522" i="1"/>
  <c r="U3523" i="1"/>
  <c r="U3524" i="1"/>
  <c r="U3525" i="1"/>
  <c r="U3526" i="1"/>
  <c r="U3527" i="1"/>
  <c r="U3528" i="1"/>
  <c r="U3529" i="1"/>
  <c r="U3530" i="1"/>
  <c r="U3531" i="1"/>
  <c r="U3532" i="1"/>
  <c r="U3533" i="1"/>
  <c r="U3534" i="1"/>
  <c r="U3535" i="1"/>
  <c r="U3536" i="1"/>
  <c r="U3537" i="1"/>
  <c r="U3538" i="1"/>
  <c r="U3539" i="1"/>
  <c r="U3540" i="1"/>
  <c r="U3541" i="1"/>
  <c r="U3542" i="1"/>
  <c r="U3543" i="1"/>
  <c r="U3544" i="1"/>
  <c r="U3545" i="1"/>
  <c r="U3546" i="1"/>
  <c r="U3547" i="1"/>
  <c r="U3548" i="1"/>
  <c r="U3549" i="1"/>
  <c r="U3550" i="1"/>
  <c r="U3551" i="1"/>
  <c r="U3552" i="1"/>
  <c r="U3553" i="1"/>
  <c r="U3554" i="1"/>
  <c r="U3555" i="1"/>
  <c r="U3556" i="1"/>
  <c r="U3557" i="1"/>
  <c r="U3558" i="1"/>
  <c r="U3559" i="1"/>
  <c r="U3560" i="1"/>
  <c r="U3561" i="1"/>
  <c r="F3563" i="1"/>
  <c r="S736" i="1" s="1"/>
  <c r="T2" i="1"/>
  <c r="X2" i="1" s="1"/>
  <c r="T3450" i="1"/>
  <c r="X3450" i="1" s="1"/>
  <c r="T3386" i="1"/>
  <c r="X3386" i="1" s="1"/>
  <c r="T3352" i="1"/>
  <c r="X3352" i="1" s="1"/>
  <c r="T3177" i="1"/>
  <c r="X3177" i="1" s="1"/>
  <c r="T3074" i="1"/>
  <c r="X3074" i="1" s="1"/>
  <c r="T2952" i="1"/>
  <c r="X2952" i="1" s="1"/>
  <c r="T2869" i="1"/>
  <c r="X2869" i="1" s="1"/>
  <c r="T2846" i="1"/>
  <c r="X2846" i="1" s="1"/>
  <c r="T2774" i="1"/>
  <c r="X2774" i="1" s="1"/>
  <c r="T2770" i="1"/>
  <c r="X2770" i="1" s="1"/>
  <c r="T2624" i="1"/>
  <c r="X2624" i="1" s="1"/>
  <c r="T2492" i="1"/>
  <c r="X2492" i="1" s="1"/>
  <c r="T2480" i="1"/>
  <c r="X2480" i="1" s="1"/>
  <c r="T2451" i="1"/>
  <c r="X2451" i="1" s="1"/>
  <c r="T2450" i="1"/>
  <c r="X2450" i="1" s="1"/>
  <c r="T2449" i="1"/>
  <c r="X2449" i="1" s="1"/>
  <c r="T2446" i="1"/>
  <c r="X2446" i="1" s="1"/>
  <c r="T2343" i="1"/>
  <c r="X2343" i="1" s="1"/>
  <c r="T2321" i="1"/>
  <c r="X2321" i="1" s="1"/>
  <c r="T2301" i="1"/>
  <c r="X2301" i="1" s="1"/>
  <c r="T2177" i="1"/>
  <c r="X2177" i="1" s="1"/>
  <c r="T2176" i="1"/>
  <c r="X2176" i="1" s="1"/>
  <c r="T2031" i="1"/>
  <c r="X2031" i="1" s="1"/>
  <c r="T1931" i="1"/>
  <c r="X1931" i="1" s="1"/>
  <c r="T1881" i="1"/>
  <c r="X1881" i="1" s="1"/>
  <c r="T1816" i="1"/>
  <c r="X1816" i="1" s="1"/>
  <c r="T1815" i="1"/>
  <c r="X1815" i="1" s="1"/>
  <c r="T1734" i="1"/>
  <c r="X1734" i="1" s="1"/>
  <c r="T1724" i="1"/>
  <c r="X1724" i="1" s="1"/>
  <c r="T1700" i="1"/>
  <c r="X1700" i="1" s="1"/>
  <c r="T1517" i="1"/>
  <c r="X1517" i="1" s="1"/>
  <c r="T1407" i="1"/>
  <c r="X1407" i="1" s="1"/>
  <c r="T1388" i="1"/>
  <c r="X1388" i="1" s="1"/>
  <c r="T1228" i="1"/>
  <c r="X1228" i="1" s="1"/>
  <c r="T993" i="1"/>
  <c r="X993" i="1" s="1"/>
  <c r="T969" i="1"/>
  <c r="X969" i="1" s="1"/>
  <c r="T843" i="1"/>
  <c r="X843" i="1" s="1"/>
  <c r="T842" i="1"/>
  <c r="X842" i="1" s="1"/>
  <c r="T770" i="1"/>
  <c r="X770" i="1" s="1"/>
  <c r="T659" i="1"/>
  <c r="X659" i="1" s="1"/>
  <c r="T548" i="1"/>
  <c r="X548" i="1" s="1"/>
  <c r="T540" i="1"/>
  <c r="X540" i="1" s="1"/>
  <c r="T539" i="1"/>
  <c r="X539" i="1" s="1"/>
  <c r="T535" i="1"/>
  <c r="X535" i="1" s="1"/>
  <c r="T496" i="1"/>
  <c r="X496" i="1" s="1"/>
  <c r="T421" i="1"/>
  <c r="X421" i="1" s="1"/>
  <c r="T394" i="1"/>
  <c r="X394" i="1" s="1"/>
  <c r="T393" i="1"/>
  <c r="X393" i="1" s="1"/>
  <c r="T388" i="1"/>
  <c r="X388" i="1" s="1"/>
  <c r="T360" i="1"/>
  <c r="X360" i="1" s="1"/>
  <c r="T316" i="1"/>
  <c r="X316" i="1" s="1"/>
  <c r="T315" i="1"/>
  <c r="X315" i="1" s="1"/>
  <c r="T173" i="1"/>
  <c r="X173" i="1" s="1"/>
  <c r="T172" i="1"/>
  <c r="X172" i="1" s="1"/>
  <c r="T171" i="1"/>
  <c r="X171" i="1" s="1"/>
  <c r="T91" i="1"/>
  <c r="X91" i="1" s="1"/>
  <c r="T90" i="1"/>
  <c r="X90" i="1" s="1"/>
  <c r="T62" i="1"/>
  <c r="X62" i="1" s="1"/>
  <c r="T61" i="1"/>
  <c r="X61" i="1" s="1"/>
  <c r="T31" i="1"/>
  <c r="X31" i="1" s="1"/>
  <c r="T23" i="1"/>
  <c r="X23" i="1" s="1"/>
  <c r="T3" i="1"/>
  <c r="X3" i="1" s="1"/>
  <c r="B3564" i="1" a="1"/>
  <c r="B3564" i="1" s="1"/>
  <c r="E2" i="7"/>
  <c r="D1" i="7"/>
  <c r="D2" i="7"/>
  <c r="B3" i="7"/>
  <c r="S3538" i="1" l="1"/>
  <c r="S3502" i="1"/>
  <c r="S3462" i="1"/>
  <c r="S3417" i="1"/>
  <c r="S3361" i="1"/>
  <c r="S3303" i="1"/>
  <c r="S3246" i="1"/>
  <c r="S3190" i="1"/>
  <c r="S3133" i="1"/>
  <c r="S3057" i="1"/>
  <c r="S2978" i="1"/>
  <c r="S2894" i="1"/>
  <c r="S2781" i="1"/>
  <c r="S2663" i="1"/>
  <c r="S2553" i="1"/>
  <c r="S2439" i="1"/>
  <c r="S2322" i="1"/>
  <c r="S2181" i="1"/>
  <c r="S2030" i="1"/>
  <c r="S1844" i="1"/>
  <c r="S1647" i="1"/>
  <c r="S1445" i="1"/>
  <c r="S1163" i="1"/>
  <c r="U2" i="1"/>
  <c r="S500" i="1"/>
  <c r="V90" i="1" a="1"/>
  <c r="V90" i="1" s="1"/>
  <c r="V393" i="1" a="1"/>
  <c r="V393" i="1" s="1"/>
  <c r="V496" i="1" a="1"/>
  <c r="V496" i="1" s="1"/>
  <c r="V539" i="1" a="1"/>
  <c r="V539" i="1" s="1"/>
  <c r="V770" i="1" a="1"/>
  <c r="V770" i="1" s="1"/>
  <c r="V23" i="1" a="1"/>
  <c r="V23" i="1" s="1"/>
  <c r="V61" i="1" a="1"/>
  <c r="V61" i="1" s="1"/>
  <c r="V173" i="1" a="1"/>
  <c r="V173" i="1" s="1"/>
  <c r="V360" i="1" a="1"/>
  <c r="V360" i="1" s="1"/>
  <c r="V394" i="1" a="1"/>
  <c r="V394" i="1" s="1"/>
  <c r="V548" i="1" a="1"/>
  <c r="V548" i="1" s="1"/>
  <c r="V62" i="1" a="1"/>
  <c r="V62" i="1" s="1"/>
  <c r="V91" i="1" a="1"/>
  <c r="V91" i="1" s="1"/>
  <c r="V171" i="1" a="1"/>
  <c r="V171" i="1" s="1"/>
  <c r="V315" i="1" a="1"/>
  <c r="V315" i="1" s="1"/>
  <c r="V388" i="1" a="1"/>
  <c r="V388" i="1" s="1"/>
  <c r="V535" i="1" a="1"/>
  <c r="V535" i="1" s="1"/>
  <c r="V540" i="1" a="1"/>
  <c r="V540" i="1" s="1"/>
  <c r="V31" i="1" a="1"/>
  <c r="V31" i="1" s="1"/>
  <c r="V172" i="1" a="1"/>
  <c r="V172" i="1" s="1"/>
  <c r="V316" i="1" a="1"/>
  <c r="V316" i="1" s="1"/>
  <c r="V421" i="1" a="1"/>
  <c r="V421" i="1" s="1"/>
  <c r="V659" i="1" a="1"/>
  <c r="V659" i="1" s="1"/>
  <c r="V843" i="1" a="1"/>
  <c r="V843" i="1" s="1"/>
  <c r="V969" i="1" a="1"/>
  <c r="V969" i="1" s="1"/>
  <c r="V1734" i="1" a="1"/>
  <c r="V1734" i="1" s="1"/>
  <c r="V1815" i="1" a="1"/>
  <c r="V1815" i="1" s="1"/>
  <c r="V1388" i="1" a="1"/>
  <c r="V1388" i="1" s="1"/>
  <c r="V1724" i="1" a="1"/>
  <c r="V1724" i="1" s="1"/>
  <c r="V1816" i="1" a="1"/>
  <c r="V1816" i="1" s="1"/>
  <c r="V1931" i="1" a="1"/>
  <c r="V1931" i="1" s="1"/>
  <c r="V842" i="1" a="1"/>
  <c r="V842" i="1" s="1"/>
  <c r="V993" i="1" a="1"/>
  <c r="V993" i="1" s="1"/>
  <c r="V1407" i="1" a="1"/>
  <c r="V1407" i="1" s="1"/>
  <c r="V1881" i="1" a="1"/>
  <c r="V1881" i="1" s="1"/>
  <c r="V1228" i="1" a="1"/>
  <c r="V1228" i="1" s="1"/>
  <c r="V1517" i="1" a="1"/>
  <c r="V1517" i="1" s="1"/>
  <c r="V1700" i="1" a="1"/>
  <c r="V1700" i="1" s="1"/>
  <c r="V2031" i="1" a="1"/>
  <c r="V2031" i="1" s="1"/>
  <c r="V2343" i="1" a="1"/>
  <c r="V2343" i="1" s="1"/>
  <c r="V2451" i="1" a="1"/>
  <c r="V2451" i="1" s="1"/>
  <c r="V2846" i="1" a="1"/>
  <c r="V2846" i="1" s="1"/>
  <c r="V3074" i="1" a="1"/>
  <c r="V3074" i="1" s="1"/>
  <c r="V3177" i="1" a="1"/>
  <c r="V3177" i="1" s="1"/>
  <c r="V2176" i="1" a="1"/>
  <c r="V2176" i="1" s="1"/>
  <c r="V2480" i="1" a="1"/>
  <c r="V2480" i="1" s="1"/>
  <c r="V2492" i="1" a="1"/>
  <c r="V2492" i="1" s="1"/>
  <c r="V2624" i="1" a="1"/>
  <c r="V2624" i="1" s="1"/>
  <c r="V2177" i="1" a="1"/>
  <c r="V2177" i="1" s="1"/>
  <c r="V2301" i="1" a="1"/>
  <c r="V2301" i="1" s="1"/>
  <c r="V2321" i="1" a="1"/>
  <c r="V2321" i="1" s="1"/>
  <c r="V2449" i="1" a="1"/>
  <c r="V2449" i="1" s="1"/>
  <c r="V2952" i="1" a="1"/>
  <c r="V2952" i="1" s="1"/>
  <c r="V2446" i="1" a="1"/>
  <c r="V2446" i="1" s="1"/>
  <c r="V2450" i="1" a="1"/>
  <c r="V2450" i="1" s="1"/>
  <c r="V2770" i="1" a="1"/>
  <c r="V2770" i="1" s="1"/>
  <c r="V2774" i="1" a="1"/>
  <c r="V2774" i="1" s="1"/>
  <c r="V2869" i="1" a="1"/>
  <c r="V2869" i="1" s="1"/>
  <c r="V3352" i="1" a="1"/>
  <c r="V3352" i="1" s="1"/>
  <c r="V3386" i="1" a="1"/>
  <c r="V3386" i="1" s="1"/>
  <c r="V3450" i="1" a="1"/>
  <c r="V3450" i="1" s="1"/>
  <c r="S3533" i="1"/>
  <c r="S3495" i="1"/>
  <c r="S3459" i="1"/>
  <c r="S3405" i="1"/>
  <c r="S3347" i="1"/>
  <c r="S3291" i="1"/>
  <c r="S3234" i="1"/>
  <c r="S3177" i="1"/>
  <c r="U3177" i="1" s="1"/>
  <c r="S3118" i="1"/>
  <c r="S3042" i="1"/>
  <c r="S2963" i="1"/>
  <c r="S2873" i="1"/>
  <c r="S2759" i="1"/>
  <c r="S2642" i="1"/>
  <c r="S2531" i="1"/>
  <c r="S2418" i="1"/>
  <c r="S2301" i="1"/>
  <c r="S2153" i="1"/>
  <c r="S2002" i="1"/>
  <c r="S1805" i="1"/>
  <c r="S1609" i="1"/>
  <c r="S1407" i="1"/>
  <c r="U1407" i="1" s="1"/>
  <c r="S1107" i="1"/>
  <c r="S633" i="1"/>
  <c r="U2301" i="1"/>
  <c r="S3559" i="1"/>
  <c r="S3518" i="1"/>
  <c r="S3481" i="1"/>
  <c r="S3446" i="1"/>
  <c r="S3389" i="1"/>
  <c r="S3331" i="1"/>
  <c r="S3275" i="1"/>
  <c r="S3218" i="1"/>
  <c r="S3161" i="1"/>
  <c r="S3091" i="1"/>
  <c r="S3019" i="1"/>
  <c r="S2942" i="1"/>
  <c r="S2834" i="1"/>
  <c r="S2723" i="1"/>
  <c r="S2610" i="1"/>
  <c r="S2493" i="1"/>
  <c r="S2382" i="1"/>
  <c r="S2258" i="1"/>
  <c r="S2101" i="1"/>
  <c r="S1951" i="1"/>
  <c r="S1748" i="1"/>
  <c r="S1540" i="1"/>
  <c r="S1321" i="1"/>
  <c r="S992" i="1"/>
  <c r="S433" i="1"/>
  <c r="S3553" i="1"/>
  <c r="S3517" i="1"/>
  <c r="S3475" i="1"/>
  <c r="S3433" i="1"/>
  <c r="S3377" i="1"/>
  <c r="S3319" i="1"/>
  <c r="S3262" i="1"/>
  <c r="S3206" i="1"/>
  <c r="S3149" i="1"/>
  <c r="S3078" i="1"/>
  <c r="S3005" i="1"/>
  <c r="S2929" i="1"/>
  <c r="S2813" i="1"/>
  <c r="S2702" i="1"/>
  <c r="S2589" i="1"/>
  <c r="S2471" i="1"/>
  <c r="S2361" i="1"/>
  <c r="S2229" i="1"/>
  <c r="S2073" i="1"/>
  <c r="S1912" i="1"/>
  <c r="S1711" i="1"/>
  <c r="S1503" i="1"/>
  <c r="S1264" i="1"/>
  <c r="S908" i="1"/>
  <c r="S226" i="1"/>
  <c r="S3561" i="1"/>
  <c r="S3545" i="1"/>
  <c r="S3523" i="1"/>
  <c r="S3505" i="1"/>
  <c r="S3489" i="1"/>
  <c r="S3467" i="1"/>
  <c r="S3447" i="1"/>
  <c r="S3419" i="1"/>
  <c r="S3390" i="1"/>
  <c r="S3362" i="1"/>
  <c r="S3334" i="1"/>
  <c r="S3305" i="1"/>
  <c r="S3277" i="1"/>
  <c r="S3249" i="1"/>
  <c r="S3219" i="1"/>
  <c r="S3191" i="1"/>
  <c r="S3163" i="1"/>
  <c r="S3134" i="1"/>
  <c r="S3099" i="1"/>
  <c r="S3062" i="1"/>
  <c r="S3021" i="1"/>
  <c r="S2985" i="1"/>
  <c r="S2947" i="1"/>
  <c r="S2898" i="1"/>
  <c r="S2845" i="1"/>
  <c r="S2787" i="1"/>
  <c r="S2727" i="1"/>
  <c r="S2674" i="1"/>
  <c r="S2617" i="1"/>
  <c r="S2557" i="1"/>
  <c r="S2503" i="1"/>
  <c r="S2446" i="1"/>
  <c r="U2446" i="1" s="1"/>
  <c r="S2386" i="1"/>
  <c r="S2333" i="1"/>
  <c r="S2266" i="1"/>
  <c r="S2186" i="1"/>
  <c r="S2115" i="1"/>
  <c r="S2039" i="1"/>
  <c r="S1957" i="1"/>
  <c r="S1861" i="1"/>
  <c r="S1760" i="1"/>
  <c r="S1653" i="1"/>
  <c r="S1560" i="1"/>
  <c r="S1456" i="1"/>
  <c r="S1333" i="1"/>
  <c r="S1192" i="1"/>
  <c r="S1014" i="1"/>
  <c r="S757" i="1"/>
  <c r="S58" i="1"/>
  <c r="S292" i="1"/>
  <c r="S471" i="1"/>
  <c r="S583" i="1"/>
  <c r="S683" i="1"/>
  <c r="S785" i="1"/>
  <c r="S887" i="1"/>
  <c r="S975" i="1"/>
  <c r="S1051" i="1"/>
  <c r="S1123" i="1"/>
  <c r="S1179" i="1"/>
  <c r="S1236" i="1"/>
  <c r="S1293" i="1"/>
  <c r="S1349" i="1"/>
  <c r="S1400" i="1"/>
  <c r="S1439" i="1"/>
  <c r="S1476" i="1"/>
  <c r="S1513" i="1"/>
  <c r="S1552" i="1"/>
  <c r="S1589" i="1"/>
  <c r="S1627" i="1"/>
  <c r="S1667" i="1"/>
  <c r="S1704" i="1"/>
  <c r="S1741" i="1"/>
  <c r="S1780" i="1"/>
  <c r="S1817" i="1"/>
  <c r="S1855" i="1"/>
  <c r="S1893" i="1"/>
  <c r="S1931" i="1"/>
  <c r="U1931" i="1" s="1"/>
  <c r="S1967" i="1"/>
  <c r="S1997" i="1"/>
  <c r="S2025" i="1"/>
  <c r="S2053" i="1"/>
  <c r="S2082" i="1"/>
  <c r="S2110" i="1"/>
  <c r="S2138" i="1"/>
  <c r="S2167" i="1"/>
  <c r="S2195" i="1"/>
  <c r="S2223" i="1"/>
  <c r="S2253" i="1"/>
  <c r="S2281" i="1"/>
  <c r="S2307" i="1"/>
  <c r="S2329" i="1"/>
  <c r="S2350" i="1"/>
  <c r="S2371" i="1"/>
  <c r="S2393" i="1"/>
  <c r="S2414" i="1"/>
  <c r="S2435" i="1"/>
  <c r="S2457" i="1"/>
  <c r="S2478" i="1"/>
  <c r="S2499" i="1"/>
  <c r="S2521" i="1"/>
  <c r="S2542" i="1"/>
  <c r="S2563" i="1"/>
  <c r="S2585" i="1"/>
  <c r="S2606" i="1"/>
  <c r="S2627" i="1"/>
  <c r="S2649" i="1"/>
  <c r="S2670" i="1"/>
  <c r="S2691" i="1"/>
  <c r="S2713" i="1"/>
  <c r="S2734" i="1"/>
  <c r="S2755" i="1"/>
  <c r="S2777" i="1"/>
  <c r="S2798" i="1"/>
  <c r="S2819" i="1"/>
  <c r="S2841" i="1"/>
  <c r="S2862" i="1"/>
  <c r="S2883" i="1"/>
  <c r="S2905" i="1"/>
  <c r="S2926" i="1"/>
  <c r="S2941" i="1"/>
  <c r="S2955" i="1"/>
  <c r="S2969" i="1"/>
  <c r="S2983" i="1"/>
  <c r="S2998" i="1"/>
  <c r="S3011" i="1"/>
  <c r="S3026" i="1"/>
  <c r="S3041" i="1"/>
  <c r="S3054" i="1"/>
  <c r="S3069" i="1"/>
  <c r="S3083" i="1"/>
  <c r="S3097" i="1"/>
  <c r="S3111" i="1"/>
  <c r="S3126" i="1"/>
  <c r="S108" i="1"/>
  <c r="S397" i="1"/>
  <c r="S555" i="1"/>
  <c r="S708" i="1"/>
  <c r="S836" i="1"/>
  <c r="S954" i="1"/>
  <c r="S1067" i="1"/>
  <c r="S1151" i="1"/>
  <c r="S1220" i="1"/>
  <c r="S1305" i="1"/>
  <c r="S1379" i="1"/>
  <c r="S1427" i="1"/>
  <c r="S1483" i="1"/>
  <c r="S1533" i="1"/>
  <c r="S1577" i="1"/>
  <c r="S1635" i="1"/>
  <c r="S1684" i="1"/>
  <c r="S1731" i="1"/>
  <c r="S1787" i="1"/>
  <c r="S1837" i="1"/>
  <c r="S1881" i="1"/>
  <c r="U1881" i="1" s="1"/>
  <c r="S1939" i="1"/>
  <c r="S1982" i="1"/>
  <c r="S2015" i="1"/>
  <c r="S2058" i="1"/>
  <c r="S2095" i="1"/>
  <c r="S2130" i="1"/>
  <c r="S2173" i="1"/>
  <c r="S2210" i="1"/>
  <c r="S2243" i="1"/>
  <c r="S2286" i="1"/>
  <c r="S2318" i="1"/>
  <c r="S2343" i="1"/>
  <c r="U2343" i="1" s="1"/>
  <c r="S2375" i="1"/>
  <c r="S2403" i="1"/>
  <c r="S2429" i="1"/>
  <c r="S2461" i="1"/>
  <c r="S2489" i="1"/>
  <c r="S2514" i="1"/>
  <c r="S2546" i="1"/>
  <c r="S2574" i="1"/>
  <c r="S2599" i="1"/>
  <c r="S2631" i="1"/>
  <c r="S2659" i="1"/>
  <c r="S2685" i="1"/>
  <c r="S2717" i="1"/>
  <c r="S2745" i="1"/>
  <c r="S2770" i="1"/>
  <c r="U2770" i="1" s="1"/>
  <c r="S2802" i="1"/>
  <c r="S2830" i="1"/>
  <c r="S2855" i="1"/>
  <c r="S2887" i="1"/>
  <c r="S2915" i="1"/>
  <c r="S2935" i="1"/>
  <c r="S2957" i="1"/>
  <c r="S2977" i="1"/>
  <c r="S2993" i="1"/>
  <c r="S3014" i="1"/>
  <c r="S3033" i="1"/>
  <c r="S3049" i="1"/>
  <c r="S3070" i="1"/>
  <c r="S3090" i="1"/>
  <c r="S3106" i="1"/>
  <c r="S3127" i="1"/>
  <c r="S3142" i="1"/>
  <c r="S3155" i="1"/>
  <c r="S3170" i="1"/>
  <c r="S3185" i="1"/>
  <c r="S3198" i="1"/>
  <c r="S3213" i="1"/>
  <c r="S3227" i="1"/>
  <c r="S3241" i="1"/>
  <c r="S3255" i="1"/>
  <c r="S3270" i="1"/>
  <c r="S3283" i="1"/>
  <c r="S3298" i="1"/>
  <c r="S3313" i="1"/>
  <c r="S3326" i="1"/>
  <c r="S3341" i="1"/>
  <c r="S3355" i="1"/>
  <c r="S3369" i="1"/>
  <c r="S3383" i="1"/>
  <c r="S3398" i="1"/>
  <c r="S3411" i="1"/>
  <c r="S3426" i="1"/>
  <c r="S3441" i="1"/>
  <c r="S3454" i="1"/>
  <c r="S3469" i="1"/>
  <c r="S3483" i="1"/>
  <c r="S3497" i="1"/>
  <c r="S3511" i="1"/>
  <c r="S3526" i="1"/>
  <c r="S3539" i="1"/>
  <c r="S3554" i="1"/>
  <c r="S347" i="1"/>
  <c r="S532" i="1"/>
  <c r="S655" i="1"/>
  <c r="S807" i="1"/>
  <c r="S937" i="1"/>
  <c r="S1030" i="1"/>
  <c r="S1135" i="1"/>
  <c r="S1208" i="1"/>
  <c r="S1277" i="1"/>
  <c r="S1363" i="1"/>
  <c r="S1419" i="1"/>
  <c r="S1464" i="1"/>
  <c r="S1520" i="1"/>
  <c r="S1571" i="1"/>
  <c r="S1616" i="1"/>
  <c r="S1673" i="1"/>
  <c r="S1723" i="1"/>
  <c r="S1768" i="1"/>
  <c r="S1824" i="1"/>
  <c r="S1875" i="1"/>
  <c r="S1919" i="1"/>
  <c r="S1973" i="1"/>
  <c r="S2010" i="1"/>
  <c r="S2045" i="1"/>
  <c r="S2087" i="1"/>
  <c r="S2125" i="1"/>
  <c r="S2158" i="1"/>
  <c r="S2201" i="1"/>
  <c r="S2238" i="1"/>
  <c r="S2271" i="1"/>
  <c r="S2311" i="1"/>
  <c r="S2339" i="1"/>
  <c r="S2365" i="1"/>
  <c r="S2397" i="1"/>
  <c r="S2425" i="1"/>
  <c r="S2450" i="1"/>
  <c r="U2450" i="1" s="1"/>
  <c r="S2482" i="1"/>
  <c r="S2510" i="1"/>
  <c r="S2535" i="1"/>
  <c r="S2567" i="1"/>
  <c r="S2595" i="1"/>
  <c r="S2621" i="1"/>
  <c r="S2653" i="1"/>
  <c r="S2681" i="1"/>
  <c r="S2706" i="1"/>
  <c r="S2738" i="1"/>
  <c r="S2766" i="1"/>
  <c r="S2791" i="1"/>
  <c r="S2823" i="1"/>
  <c r="S2851" i="1"/>
  <c r="S2877" i="1"/>
  <c r="S2909" i="1"/>
  <c r="S2934" i="1"/>
  <c r="S2950" i="1"/>
  <c r="S2971" i="1"/>
  <c r="S2990" i="1"/>
  <c r="S3006" i="1"/>
  <c r="S3027" i="1"/>
  <c r="S3047" i="1"/>
  <c r="S3063" i="1"/>
  <c r="S3085" i="1"/>
  <c r="S3105" i="1"/>
  <c r="S3121" i="1"/>
  <c r="S3139" i="1"/>
  <c r="S3154" i="1"/>
  <c r="S3169" i="1"/>
  <c r="S3182" i="1"/>
  <c r="S3197" i="1"/>
  <c r="S3211" i="1"/>
  <c r="S3225" i="1"/>
  <c r="S3239" i="1"/>
  <c r="S3254" i="1"/>
  <c r="S3267" i="1"/>
  <c r="S3282" i="1"/>
  <c r="S3297" i="1"/>
  <c r="S3310" i="1"/>
  <c r="S3325" i="1"/>
  <c r="S3339" i="1"/>
  <c r="S3353" i="1"/>
  <c r="S3367" i="1"/>
  <c r="S3382" i="1"/>
  <c r="S3395" i="1"/>
  <c r="S3410" i="1"/>
  <c r="S3425" i="1"/>
  <c r="S3438" i="1"/>
  <c r="S3547" i="1"/>
  <c r="S3531" i="1"/>
  <c r="S3510" i="1"/>
  <c r="S3490" i="1"/>
  <c r="S3474" i="1"/>
  <c r="S3453" i="1"/>
  <c r="S3431" i="1"/>
  <c r="S3403" i="1"/>
  <c r="S3374" i="1"/>
  <c r="S3346" i="1"/>
  <c r="S3318" i="1"/>
  <c r="S3289" i="1"/>
  <c r="S3261" i="1"/>
  <c r="S3233" i="1"/>
  <c r="S3203" i="1"/>
  <c r="S3175" i="1"/>
  <c r="S3147" i="1"/>
  <c r="S3113" i="1"/>
  <c r="S3075" i="1"/>
  <c r="S3035" i="1"/>
  <c r="S2999" i="1"/>
  <c r="S2962" i="1"/>
  <c r="S2919" i="1"/>
  <c r="S2866" i="1"/>
  <c r="S2809" i="1"/>
  <c r="S2749" i="1"/>
  <c r="S2695" i="1"/>
  <c r="S2638" i="1"/>
  <c r="S2578" i="1"/>
  <c r="S2525" i="1"/>
  <c r="S2467" i="1"/>
  <c r="S2407" i="1"/>
  <c r="S2354" i="1"/>
  <c r="S2295" i="1"/>
  <c r="S2215" i="1"/>
  <c r="S2143" i="1"/>
  <c r="S2067" i="1"/>
  <c r="S1987" i="1"/>
  <c r="S1901" i="1"/>
  <c r="S1797" i="1"/>
  <c r="S1691" i="1"/>
  <c r="S1597" i="1"/>
  <c r="S1496" i="1"/>
  <c r="S1389" i="1"/>
  <c r="S1248" i="1"/>
  <c r="S1088" i="1"/>
  <c r="S859" i="1"/>
  <c r="S604" i="1"/>
  <c r="S176" i="1"/>
  <c r="S5" i="1"/>
  <c r="S9" i="1"/>
  <c r="S13" i="1"/>
  <c r="S17" i="1"/>
  <c r="S21" i="1"/>
  <c r="S25" i="1"/>
  <c r="S29" i="1"/>
  <c r="S33" i="1"/>
  <c r="S37" i="1"/>
  <c r="S41" i="1"/>
  <c r="S45" i="1"/>
  <c r="S49" i="1"/>
  <c r="S53" i="1"/>
  <c r="S57" i="1"/>
  <c r="S61" i="1"/>
  <c r="U61" i="1" s="1"/>
  <c r="S65" i="1"/>
  <c r="S69" i="1"/>
  <c r="S73" i="1"/>
  <c r="S77" i="1"/>
  <c r="S81" i="1"/>
  <c r="S85" i="1"/>
  <c r="S89" i="1"/>
  <c r="S93" i="1"/>
  <c r="S97" i="1"/>
  <c r="S101" i="1"/>
  <c r="S105" i="1"/>
  <c r="S109" i="1"/>
  <c r="S113" i="1"/>
  <c r="S117" i="1"/>
  <c r="S121" i="1"/>
  <c r="S125" i="1"/>
  <c r="S129" i="1"/>
  <c r="S133" i="1"/>
  <c r="S137" i="1"/>
  <c r="S141" i="1"/>
  <c r="S145" i="1"/>
  <c r="S149" i="1"/>
  <c r="S153" i="1"/>
  <c r="S157" i="1"/>
  <c r="S161" i="1"/>
  <c r="S165" i="1"/>
  <c r="S169" i="1"/>
  <c r="S173" i="1"/>
  <c r="U173" i="1" s="1"/>
  <c r="S177" i="1"/>
  <c r="S181" i="1"/>
  <c r="S185" i="1"/>
  <c r="S189" i="1"/>
  <c r="S193" i="1"/>
  <c r="S197" i="1"/>
  <c r="S201" i="1"/>
  <c r="S205" i="1"/>
  <c r="S209" i="1"/>
  <c r="S213" i="1"/>
  <c r="S217" i="1"/>
  <c r="S221" i="1"/>
  <c r="S225" i="1"/>
  <c r="S229" i="1"/>
  <c r="S233" i="1"/>
  <c r="S237" i="1"/>
  <c r="S241" i="1"/>
  <c r="S245" i="1"/>
  <c r="S249" i="1"/>
  <c r="S253" i="1"/>
  <c r="S257" i="1"/>
  <c r="S261" i="1"/>
  <c r="S265" i="1"/>
  <c r="S269" i="1"/>
  <c r="S273" i="1"/>
  <c r="S277" i="1"/>
  <c r="S281" i="1"/>
  <c r="S285" i="1"/>
  <c r="S289" i="1"/>
  <c r="S293" i="1"/>
  <c r="S297" i="1"/>
  <c r="S301" i="1"/>
  <c r="S305" i="1"/>
  <c r="S309" i="1"/>
  <c r="S313" i="1"/>
  <c r="S317" i="1"/>
  <c r="S321" i="1"/>
  <c r="S325" i="1"/>
  <c r="S329" i="1"/>
  <c r="S333" i="1"/>
  <c r="S337" i="1"/>
  <c r="S341" i="1"/>
  <c r="S8" i="1"/>
  <c r="S14" i="1"/>
  <c r="S19" i="1"/>
  <c r="S24" i="1"/>
  <c r="S30" i="1"/>
  <c r="S35" i="1"/>
  <c r="S40" i="1"/>
  <c r="S46" i="1"/>
  <c r="S51" i="1"/>
  <c r="S56" i="1"/>
  <c r="S62" i="1"/>
  <c r="U62" i="1" s="1"/>
  <c r="S67" i="1"/>
  <c r="S72" i="1"/>
  <c r="S78" i="1"/>
  <c r="S83" i="1"/>
  <c r="S88" i="1"/>
  <c r="S94" i="1"/>
  <c r="S99" i="1"/>
  <c r="S104" i="1"/>
  <c r="S110" i="1"/>
  <c r="S115" i="1"/>
  <c r="S120" i="1"/>
  <c r="S126" i="1"/>
  <c r="S131" i="1"/>
  <c r="S136" i="1"/>
  <c r="S142" i="1"/>
  <c r="S147" i="1"/>
  <c r="S152" i="1"/>
  <c r="S158" i="1"/>
  <c r="S163" i="1"/>
  <c r="S168" i="1"/>
  <c r="S174" i="1"/>
  <c r="S179" i="1"/>
  <c r="S184" i="1"/>
  <c r="S190" i="1"/>
  <c r="S195" i="1"/>
  <c r="S200" i="1"/>
  <c r="S206" i="1"/>
  <c r="S211" i="1"/>
  <c r="S216" i="1"/>
  <c r="S222" i="1"/>
  <c r="S227" i="1"/>
  <c r="S232" i="1"/>
  <c r="S238" i="1"/>
  <c r="S243" i="1"/>
  <c r="S248" i="1"/>
  <c r="S254" i="1"/>
  <c r="S259" i="1"/>
  <c r="S264" i="1"/>
  <c r="S270" i="1"/>
  <c r="S275" i="1"/>
  <c r="S280" i="1"/>
  <c r="S286" i="1"/>
  <c r="S291" i="1"/>
  <c r="S296" i="1"/>
  <c r="S302" i="1"/>
  <c r="S307" i="1"/>
  <c r="S312" i="1"/>
  <c r="S318" i="1"/>
  <c r="S323" i="1"/>
  <c r="S328" i="1"/>
  <c r="S334" i="1"/>
  <c r="S339" i="1"/>
  <c r="S344" i="1"/>
  <c r="S348" i="1"/>
  <c r="S352" i="1"/>
  <c r="S356" i="1"/>
  <c r="S360" i="1"/>
  <c r="U360" i="1" s="1"/>
  <c r="S364" i="1"/>
  <c r="S368" i="1"/>
  <c r="S372" i="1"/>
  <c r="S376" i="1"/>
  <c r="S380" i="1"/>
  <c r="S384" i="1"/>
  <c r="S388" i="1"/>
  <c r="U388" i="1" s="1"/>
  <c r="S392" i="1"/>
  <c r="S396" i="1"/>
  <c r="S400" i="1"/>
  <c r="S404" i="1"/>
  <c r="S408" i="1"/>
  <c r="S412" i="1"/>
  <c r="S416" i="1"/>
  <c r="S420" i="1"/>
  <c r="S424" i="1"/>
  <c r="S428" i="1"/>
  <c r="S11" i="1"/>
  <c r="S18" i="1"/>
  <c r="S26" i="1"/>
  <c r="S32" i="1"/>
  <c r="S39" i="1"/>
  <c r="S47" i="1"/>
  <c r="S54" i="1"/>
  <c r="S60" i="1"/>
  <c r="S68" i="1"/>
  <c r="S75" i="1"/>
  <c r="S82" i="1"/>
  <c r="S90" i="1"/>
  <c r="U90" i="1" s="1"/>
  <c r="S96" i="1"/>
  <c r="S103" i="1"/>
  <c r="S111" i="1"/>
  <c r="S118" i="1"/>
  <c r="S124" i="1"/>
  <c r="S132" i="1"/>
  <c r="S139" i="1"/>
  <c r="S146" i="1"/>
  <c r="S154" i="1"/>
  <c r="S160" i="1"/>
  <c r="S167" i="1"/>
  <c r="S175" i="1"/>
  <c r="S182" i="1"/>
  <c r="S188" i="1"/>
  <c r="S196" i="1"/>
  <c r="S203" i="1"/>
  <c r="S210" i="1"/>
  <c r="S218" i="1"/>
  <c r="S224" i="1"/>
  <c r="S231" i="1"/>
  <c r="S239" i="1"/>
  <c r="S246" i="1"/>
  <c r="S252" i="1"/>
  <c r="S260" i="1"/>
  <c r="S267" i="1"/>
  <c r="S274" i="1"/>
  <c r="S282" i="1"/>
  <c r="S288" i="1"/>
  <c r="S295" i="1"/>
  <c r="S303" i="1"/>
  <c r="S310" i="1"/>
  <c r="S316" i="1"/>
  <c r="U316" i="1" s="1"/>
  <c r="S324" i="1"/>
  <c r="S331" i="1"/>
  <c r="S338" i="1"/>
  <c r="S345" i="1"/>
  <c r="S350" i="1"/>
  <c r="S355" i="1"/>
  <c r="S361" i="1"/>
  <c r="S366" i="1"/>
  <c r="S371" i="1"/>
  <c r="S377" i="1"/>
  <c r="S382" i="1"/>
  <c r="S387" i="1"/>
  <c r="S393" i="1"/>
  <c r="U393" i="1" s="1"/>
  <c r="S398" i="1"/>
  <c r="S403" i="1"/>
  <c r="S409" i="1"/>
  <c r="S414" i="1"/>
  <c r="S419" i="1"/>
  <c r="S425" i="1"/>
  <c r="S430" i="1"/>
  <c r="S434" i="1"/>
  <c r="S438" i="1"/>
  <c r="S442" i="1"/>
  <c r="S446" i="1"/>
  <c r="S450" i="1"/>
  <c r="S454" i="1"/>
  <c r="S458" i="1"/>
  <c r="S462" i="1"/>
  <c r="S466" i="1"/>
  <c r="S470" i="1"/>
  <c r="S474" i="1"/>
  <c r="S478" i="1"/>
  <c r="S482" i="1"/>
  <c r="S486" i="1"/>
  <c r="S490" i="1"/>
  <c r="S494" i="1"/>
  <c r="S498" i="1"/>
  <c r="S502" i="1"/>
  <c r="S506" i="1"/>
  <c r="S510" i="1"/>
  <c r="S12" i="1"/>
  <c r="S22" i="1"/>
  <c r="S31" i="1"/>
  <c r="U31" i="1" s="1"/>
  <c r="S42" i="1"/>
  <c r="S50" i="1"/>
  <c r="S59" i="1"/>
  <c r="S70" i="1"/>
  <c r="S79" i="1"/>
  <c r="S87" i="1"/>
  <c r="S98" i="1"/>
  <c r="S107" i="1"/>
  <c r="S116" i="1"/>
  <c r="S127" i="1"/>
  <c r="S135" i="1"/>
  <c r="S144" i="1"/>
  <c r="S155" i="1"/>
  <c r="S164" i="1"/>
  <c r="S172" i="1"/>
  <c r="U172" i="1" s="1"/>
  <c r="S183" i="1"/>
  <c r="S192" i="1"/>
  <c r="S202" i="1"/>
  <c r="S212" i="1"/>
  <c r="S220" i="1"/>
  <c r="S230" i="1"/>
  <c r="S240" i="1"/>
  <c r="S250" i="1"/>
  <c r="S258" i="1"/>
  <c r="S268" i="1"/>
  <c r="S278" i="1"/>
  <c r="S287" i="1"/>
  <c r="S298" i="1"/>
  <c r="S306" i="1"/>
  <c r="S315" i="1"/>
  <c r="U315" i="1" s="1"/>
  <c r="S326" i="1"/>
  <c r="S335" i="1"/>
  <c r="S343" i="1"/>
  <c r="S351" i="1"/>
  <c r="S358" i="1"/>
  <c r="S365" i="1"/>
  <c r="S373" i="1"/>
  <c r="S379" i="1"/>
  <c r="S386" i="1"/>
  <c r="S394" i="1"/>
  <c r="U394" i="1" s="1"/>
  <c r="S401" i="1"/>
  <c r="S407" i="1"/>
  <c r="S415" i="1"/>
  <c r="S422" i="1"/>
  <c r="S429" i="1"/>
  <c r="S435" i="1"/>
  <c r="S440" i="1"/>
  <c r="S445" i="1"/>
  <c r="S451" i="1"/>
  <c r="S456" i="1"/>
  <c r="S461" i="1"/>
  <c r="S467" i="1"/>
  <c r="S472" i="1"/>
  <c r="S477" i="1"/>
  <c r="S483" i="1"/>
  <c r="S488" i="1"/>
  <c r="S493" i="1"/>
  <c r="S499" i="1"/>
  <c r="S504" i="1"/>
  <c r="S509" i="1"/>
  <c r="S514" i="1"/>
  <c r="S518" i="1"/>
  <c r="S522" i="1"/>
  <c r="S526" i="1"/>
  <c r="S530" i="1"/>
  <c r="S534" i="1"/>
  <c r="S538" i="1"/>
  <c r="S542" i="1"/>
  <c r="S546" i="1"/>
  <c r="S550" i="1"/>
  <c r="S554" i="1"/>
  <c r="S558" i="1"/>
  <c r="S562" i="1"/>
  <c r="S566" i="1"/>
  <c r="S570" i="1"/>
  <c r="S574" i="1"/>
  <c r="S578" i="1"/>
  <c r="S582" i="1"/>
  <c r="S586" i="1"/>
  <c r="S590" i="1"/>
  <c r="S594" i="1"/>
  <c r="S598" i="1"/>
  <c r="S602" i="1"/>
  <c r="S606" i="1"/>
  <c r="S610" i="1"/>
  <c r="S614" i="1"/>
  <c r="S618" i="1"/>
  <c r="S622" i="1"/>
  <c r="S626" i="1"/>
  <c r="S630" i="1"/>
  <c r="S634" i="1"/>
  <c r="S638" i="1"/>
  <c r="S642" i="1"/>
  <c r="S646" i="1"/>
  <c r="S650" i="1"/>
  <c r="S654" i="1"/>
  <c r="S658" i="1"/>
  <c r="S662" i="1"/>
  <c r="S666" i="1"/>
  <c r="S670" i="1"/>
  <c r="S674" i="1"/>
  <c r="S678" i="1"/>
  <c r="S682" i="1"/>
  <c r="S686" i="1"/>
  <c r="S690" i="1"/>
  <c r="S694" i="1"/>
  <c r="S698" i="1"/>
  <c r="S702" i="1"/>
  <c r="S706" i="1"/>
  <c r="S710" i="1"/>
  <c r="S714" i="1"/>
  <c r="S718" i="1"/>
  <c r="S722" i="1"/>
  <c r="S726" i="1"/>
  <c r="S730" i="1"/>
  <c r="S734" i="1"/>
  <c r="S738" i="1"/>
  <c r="S742" i="1"/>
  <c r="S746" i="1"/>
  <c r="S750" i="1"/>
  <c r="S754" i="1"/>
  <c r="S758" i="1"/>
  <c r="S762" i="1"/>
  <c r="S766" i="1"/>
  <c r="S770" i="1"/>
  <c r="U770" i="1" s="1"/>
  <c r="S774" i="1"/>
  <c r="S778" i="1"/>
  <c r="S782" i="1"/>
  <c r="S786" i="1"/>
  <c r="S790" i="1"/>
  <c r="S794" i="1"/>
  <c r="S798" i="1"/>
  <c r="S802" i="1"/>
  <c r="S806" i="1"/>
  <c r="S810" i="1"/>
  <c r="S814" i="1"/>
  <c r="S818" i="1"/>
  <c r="S822" i="1"/>
  <c r="S826" i="1"/>
  <c r="S830" i="1"/>
  <c r="S834" i="1"/>
  <c r="S838" i="1"/>
  <c r="S842" i="1"/>
  <c r="U842" i="1" s="1"/>
  <c r="S846" i="1"/>
  <c r="S850" i="1"/>
  <c r="S854" i="1"/>
  <c r="S858" i="1"/>
  <c r="S862" i="1"/>
  <c r="S866" i="1"/>
  <c r="S870" i="1"/>
  <c r="S874" i="1"/>
  <c r="S878" i="1"/>
  <c r="S882" i="1"/>
  <c r="S886" i="1"/>
  <c r="S890" i="1"/>
  <c r="S894" i="1"/>
  <c r="S898" i="1"/>
  <c r="S902" i="1"/>
  <c r="S906" i="1"/>
  <c r="S910" i="1"/>
  <c r="S914" i="1"/>
  <c r="S918" i="1"/>
  <c r="S922" i="1"/>
  <c r="S926" i="1"/>
  <c r="S930" i="1"/>
  <c r="S934" i="1"/>
  <c r="S938" i="1"/>
  <c r="S6" i="1"/>
  <c r="S16" i="1"/>
  <c r="S28" i="1"/>
  <c r="S43" i="1"/>
  <c r="S55" i="1"/>
  <c r="S66" i="1"/>
  <c r="S80" i="1"/>
  <c r="S92" i="1"/>
  <c r="S106" i="1"/>
  <c r="S119" i="1"/>
  <c r="S130" i="1"/>
  <c r="S143" i="1"/>
  <c r="S156" i="1"/>
  <c r="S170" i="1"/>
  <c r="S180" i="1"/>
  <c r="S194" i="1"/>
  <c r="S207" i="1"/>
  <c r="S219" i="1"/>
  <c r="S234" i="1"/>
  <c r="S244" i="1"/>
  <c r="S256" i="1"/>
  <c r="S271" i="1"/>
  <c r="S283" i="1"/>
  <c r="S294" i="1"/>
  <c r="S308" i="1"/>
  <c r="S320" i="1"/>
  <c r="S332" i="1"/>
  <c r="S346" i="1"/>
  <c r="S354" i="1"/>
  <c r="S363" i="1"/>
  <c r="S374" i="1"/>
  <c r="S383" i="1"/>
  <c r="S391" i="1"/>
  <c r="S402" i="1"/>
  <c r="S411" i="1"/>
  <c r="S421" i="1"/>
  <c r="U421" i="1" s="1"/>
  <c r="S431" i="1"/>
  <c r="S437" i="1"/>
  <c r="S444" i="1"/>
  <c r="S452" i="1"/>
  <c r="S459" i="1"/>
  <c r="S465" i="1"/>
  <c r="S473" i="1"/>
  <c r="S480" i="1"/>
  <c r="S487" i="1"/>
  <c r="S495" i="1"/>
  <c r="S501" i="1"/>
  <c r="S508" i="1"/>
  <c r="S515" i="1"/>
  <c r="S520" i="1"/>
  <c r="S525" i="1"/>
  <c r="S531" i="1"/>
  <c r="S536" i="1"/>
  <c r="S541" i="1"/>
  <c r="S547" i="1"/>
  <c r="S552" i="1"/>
  <c r="S557" i="1"/>
  <c r="S563" i="1"/>
  <c r="S568" i="1"/>
  <c r="S573" i="1"/>
  <c r="S579" i="1"/>
  <c r="S584" i="1"/>
  <c r="S589" i="1"/>
  <c r="S595" i="1"/>
  <c r="S600" i="1"/>
  <c r="S605" i="1"/>
  <c r="S611" i="1"/>
  <c r="S616" i="1"/>
  <c r="S621" i="1"/>
  <c r="S627" i="1"/>
  <c r="S632" i="1"/>
  <c r="S637" i="1"/>
  <c r="S643" i="1"/>
  <c r="S648" i="1"/>
  <c r="S653" i="1"/>
  <c r="S659" i="1"/>
  <c r="U659" i="1" s="1"/>
  <c r="S664" i="1"/>
  <c r="S669" i="1"/>
  <c r="S675" i="1"/>
  <c r="S680" i="1"/>
  <c r="S685" i="1"/>
  <c r="S691" i="1"/>
  <c r="S696" i="1"/>
  <c r="S701" i="1"/>
  <c r="S707" i="1"/>
  <c r="S712" i="1"/>
  <c r="S717" i="1"/>
  <c r="S723" i="1"/>
  <c r="S728" i="1"/>
  <c r="S733" i="1"/>
  <c r="S739" i="1"/>
  <c r="S744" i="1"/>
  <c r="S749" i="1"/>
  <c r="S755" i="1"/>
  <c r="S760" i="1"/>
  <c r="S765" i="1"/>
  <c r="S771" i="1"/>
  <c r="S776" i="1"/>
  <c r="S781" i="1"/>
  <c r="S787" i="1"/>
  <c r="S792" i="1"/>
  <c r="S797" i="1"/>
  <c r="S803" i="1"/>
  <c r="S808" i="1"/>
  <c r="S813" i="1"/>
  <c r="S819" i="1"/>
  <c r="S824" i="1"/>
  <c r="S829" i="1"/>
  <c r="S835" i="1"/>
  <c r="S840" i="1"/>
  <c r="S845" i="1"/>
  <c r="S851" i="1"/>
  <c r="S856" i="1"/>
  <c r="S861" i="1"/>
  <c r="S867" i="1"/>
  <c r="S872" i="1"/>
  <c r="S877" i="1"/>
  <c r="S883" i="1"/>
  <c r="S888" i="1"/>
  <c r="S893" i="1"/>
  <c r="S899" i="1"/>
  <c r="S904" i="1"/>
  <c r="S909" i="1"/>
  <c r="S915" i="1"/>
  <c r="S920" i="1"/>
  <c r="S925" i="1"/>
  <c r="S931" i="1"/>
  <c r="S936" i="1"/>
  <c r="S941" i="1"/>
  <c r="S945" i="1"/>
  <c r="S949" i="1"/>
  <c r="S953" i="1"/>
  <c r="S957" i="1"/>
  <c r="S961" i="1"/>
  <c r="S965" i="1"/>
  <c r="S969" i="1"/>
  <c r="U969" i="1" s="1"/>
  <c r="S973" i="1"/>
  <c r="S977" i="1"/>
  <c r="S981" i="1"/>
  <c r="S985" i="1"/>
  <c r="S989" i="1"/>
  <c r="S993" i="1"/>
  <c r="U993" i="1" s="1"/>
  <c r="S997" i="1"/>
  <c r="S1001" i="1"/>
  <c r="S1005" i="1"/>
  <c r="S1009" i="1"/>
  <c r="S1013" i="1"/>
  <c r="S1017" i="1"/>
  <c r="S1021" i="1"/>
  <c r="S1025" i="1"/>
  <c r="S1029" i="1"/>
  <c r="S1033" i="1"/>
  <c r="S1037" i="1"/>
  <c r="S1041" i="1"/>
  <c r="S1045" i="1"/>
  <c r="S1049" i="1"/>
  <c r="S1053" i="1"/>
  <c r="S1057" i="1"/>
  <c r="S1061" i="1"/>
  <c r="S1065" i="1"/>
  <c r="S1069" i="1"/>
  <c r="S1073" i="1"/>
  <c r="S1077" i="1"/>
  <c r="S1081" i="1"/>
  <c r="S1085" i="1"/>
  <c r="S1089" i="1"/>
  <c r="S1093" i="1"/>
  <c r="S1097" i="1"/>
  <c r="S1101" i="1"/>
  <c r="S1105" i="1"/>
  <c r="S20" i="1"/>
  <c r="S36" i="1"/>
  <c r="S52" i="1"/>
  <c r="S71" i="1"/>
  <c r="S86" i="1"/>
  <c r="S102" i="1"/>
  <c r="S122" i="1"/>
  <c r="S138" i="1"/>
  <c r="S151" i="1"/>
  <c r="S171" i="1"/>
  <c r="U171" i="1" s="1"/>
  <c r="S187" i="1"/>
  <c r="S204" i="1"/>
  <c r="S223" i="1"/>
  <c r="S236" i="1"/>
  <c r="S255" i="1"/>
  <c r="S272" i="1"/>
  <c r="S290" i="1"/>
  <c r="S304" i="1"/>
  <c r="S322" i="1"/>
  <c r="S340" i="1"/>
  <c r="S353" i="1"/>
  <c r="S367" i="1"/>
  <c r="S378" i="1"/>
  <c r="S390" i="1"/>
  <c r="S405" i="1"/>
  <c r="S417" i="1"/>
  <c r="S427" i="1"/>
  <c r="S439" i="1"/>
  <c r="S448" i="1"/>
  <c r="S457" i="1"/>
  <c r="S468" i="1"/>
  <c r="S476" i="1"/>
  <c r="S485" i="1"/>
  <c r="S496" i="1"/>
  <c r="U496" i="1" s="1"/>
  <c r="S505" i="1"/>
  <c r="S513" i="1"/>
  <c r="S521" i="1"/>
  <c r="S528" i="1"/>
  <c r="S535" i="1"/>
  <c r="U535" i="1" s="1"/>
  <c r="S543" i="1"/>
  <c r="S549" i="1"/>
  <c r="S556" i="1"/>
  <c r="S564" i="1"/>
  <c r="S571" i="1"/>
  <c r="S577" i="1"/>
  <c r="S585" i="1"/>
  <c r="S592" i="1"/>
  <c r="S599" i="1"/>
  <c r="S607" i="1"/>
  <c r="S613" i="1"/>
  <c r="S620" i="1"/>
  <c r="S628" i="1"/>
  <c r="S635" i="1"/>
  <c r="S641" i="1"/>
  <c r="S649" i="1"/>
  <c r="S656" i="1"/>
  <c r="S663" i="1"/>
  <c r="S671" i="1"/>
  <c r="S677" i="1"/>
  <c r="S684" i="1"/>
  <c r="S692" i="1"/>
  <c r="S699" i="1"/>
  <c r="S705" i="1"/>
  <c r="S713" i="1"/>
  <c r="S720" i="1"/>
  <c r="S727" i="1"/>
  <c r="S735" i="1"/>
  <c r="S741" i="1"/>
  <c r="S748" i="1"/>
  <c r="S756" i="1"/>
  <c r="S763" i="1"/>
  <c r="S769" i="1"/>
  <c r="S777" i="1"/>
  <c r="S784" i="1"/>
  <c r="S791" i="1"/>
  <c r="S799" i="1"/>
  <c r="S805" i="1"/>
  <c r="S812" i="1"/>
  <c r="S820" i="1"/>
  <c r="S827" i="1"/>
  <c r="S833" i="1"/>
  <c r="S841" i="1"/>
  <c r="S848" i="1"/>
  <c r="S855" i="1"/>
  <c r="S863" i="1"/>
  <c r="S869" i="1"/>
  <c r="S876" i="1"/>
  <c r="S884" i="1"/>
  <c r="S891" i="1"/>
  <c r="S897" i="1"/>
  <c r="S905" i="1"/>
  <c r="S912" i="1"/>
  <c r="S919" i="1"/>
  <c r="S927" i="1"/>
  <c r="S933" i="1"/>
  <c r="S940" i="1"/>
  <c r="S946" i="1"/>
  <c r="S951" i="1"/>
  <c r="S956" i="1"/>
  <c r="S962" i="1"/>
  <c r="S967" i="1"/>
  <c r="S972" i="1"/>
  <c r="S978" i="1"/>
  <c r="S983" i="1"/>
  <c r="S988" i="1"/>
  <c r="S994" i="1"/>
  <c r="S999" i="1"/>
  <c r="S1004" i="1"/>
  <c r="S1010" i="1"/>
  <c r="S1015" i="1"/>
  <c r="S1020" i="1"/>
  <c r="S1026" i="1"/>
  <c r="S1031" i="1"/>
  <c r="S1036" i="1"/>
  <c r="S1042" i="1"/>
  <c r="S1047" i="1"/>
  <c r="S1052" i="1"/>
  <c r="S1058" i="1"/>
  <c r="S1063" i="1"/>
  <c r="S1068" i="1"/>
  <c r="S1074" i="1"/>
  <c r="S1079" i="1"/>
  <c r="S1084" i="1"/>
  <c r="S1090" i="1"/>
  <c r="S1095" i="1"/>
  <c r="S1100" i="1"/>
  <c r="S1106" i="1"/>
  <c r="S1110" i="1"/>
  <c r="S1114" i="1"/>
  <c r="S1118" i="1"/>
  <c r="S1122" i="1"/>
  <c r="S1126" i="1"/>
  <c r="S1130" i="1"/>
  <c r="S1134" i="1"/>
  <c r="S1138" i="1"/>
  <c r="S1142" i="1"/>
  <c r="S1146" i="1"/>
  <c r="S1150" i="1"/>
  <c r="S1154" i="1"/>
  <c r="S1158" i="1"/>
  <c r="S1162" i="1"/>
  <c r="S1166" i="1"/>
  <c r="S1170" i="1"/>
  <c r="S1174" i="1"/>
  <c r="S1178" i="1"/>
  <c r="S1182" i="1"/>
  <c r="S1186" i="1"/>
  <c r="S1190" i="1"/>
  <c r="S1194" i="1"/>
  <c r="S1198" i="1"/>
  <c r="S1202" i="1"/>
  <c r="S1206" i="1"/>
  <c r="S1210" i="1"/>
  <c r="S1214" i="1"/>
  <c r="S1218" i="1"/>
  <c r="S1222" i="1"/>
  <c r="S1226" i="1"/>
  <c r="S1230" i="1"/>
  <c r="S1234" i="1"/>
  <c r="S1238" i="1"/>
  <c r="S1242" i="1"/>
  <c r="S1246" i="1"/>
  <c r="S1250" i="1"/>
  <c r="S1254" i="1"/>
  <c r="S1258" i="1"/>
  <c r="S1262" i="1"/>
  <c r="S1266" i="1"/>
  <c r="S1270" i="1"/>
  <c r="S1274" i="1"/>
  <c r="S1278" i="1"/>
  <c r="S1282" i="1"/>
  <c r="S1286" i="1"/>
  <c r="S1290" i="1"/>
  <c r="S1294" i="1"/>
  <c r="S1298" i="1"/>
  <c r="S1302" i="1"/>
  <c r="S1306" i="1"/>
  <c r="S1310" i="1"/>
  <c r="S1314" i="1"/>
  <c r="S1318" i="1"/>
  <c r="S1322" i="1"/>
  <c r="S1326" i="1"/>
  <c r="S1330" i="1"/>
  <c r="S1334" i="1"/>
  <c r="S1338" i="1"/>
  <c r="S1342" i="1"/>
  <c r="S1346" i="1"/>
  <c r="S1350" i="1"/>
  <c r="S1354" i="1"/>
  <c r="S1358" i="1"/>
  <c r="S1362" i="1"/>
  <c r="S1366" i="1"/>
  <c r="S1370" i="1"/>
  <c r="S1374" i="1"/>
  <c r="S1378" i="1"/>
  <c r="S1382" i="1"/>
  <c r="S1386" i="1"/>
  <c r="S1390" i="1"/>
  <c r="S1394" i="1"/>
  <c r="S1398" i="1"/>
  <c r="S1402" i="1"/>
  <c r="S1406" i="1"/>
  <c r="S1410" i="1"/>
  <c r="S1414" i="1"/>
  <c r="S1418" i="1"/>
  <c r="S1422" i="1"/>
  <c r="S1426" i="1"/>
  <c r="S1430" i="1"/>
  <c r="S1434" i="1"/>
  <c r="S1438" i="1"/>
  <c r="S1442" i="1"/>
  <c r="S1446" i="1"/>
  <c r="S1450" i="1"/>
  <c r="S1454" i="1"/>
  <c r="S1458" i="1"/>
  <c r="S1462" i="1"/>
  <c r="S1466" i="1"/>
  <c r="S1470" i="1"/>
  <c r="S1474" i="1"/>
  <c r="S1478" i="1"/>
  <c r="S1482" i="1"/>
  <c r="S1486" i="1"/>
  <c r="S1490" i="1"/>
  <c r="S1494" i="1"/>
  <c r="S1498" i="1"/>
  <c r="S1502" i="1"/>
  <c r="S1506" i="1"/>
  <c r="S1510" i="1"/>
  <c r="S1514" i="1"/>
  <c r="S1518" i="1"/>
  <c r="S1522" i="1"/>
  <c r="S1526" i="1"/>
  <c r="S1530" i="1"/>
  <c r="S1534" i="1"/>
  <c r="S1538" i="1"/>
  <c r="S1542" i="1"/>
  <c r="S1546" i="1"/>
  <c r="S1550" i="1"/>
  <c r="S1554" i="1"/>
  <c r="S1558" i="1"/>
  <c r="S1562" i="1"/>
  <c r="S1566" i="1"/>
  <c r="S1570" i="1"/>
  <c r="S1574" i="1"/>
  <c r="S1578" i="1"/>
  <c r="S1582" i="1"/>
  <c r="S1586" i="1"/>
  <c r="S1590" i="1"/>
  <c r="S1594" i="1"/>
  <c r="S1598" i="1"/>
  <c r="S1602" i="1"/>
  <c r="S1606" i="1"/>
  <c r="S1610" i="1"/>
  <c r="S1614" i="1"/>
  <c r="S1618" i="1"/>
  <c r="S1622" i="1"/>
  <c r="S1626" i="1"/>
  <c r="S1630" i="1"/>
  <c r="S1634" i="1"/>
  <c r="S1638" i="1"/>
  <c r="S1642" i="1"/>
  <c r="S1646" i="1"/>
  <c r="S1650" i="1"/>
  <c r="S1654" i="1"/>
  <c r="S1658" i="1"/>
  <c r="S1662" i="1"/>
  <c r="S1666" i="1"/>
  <c r="S1670" i="1"/>
  <c r="S1674" i="1"/>
  <c r="S1678" i="1"/>
  <c r="S1682" i="1"/>
  <c r="S1686" i="1"/>
  <c r="S1690" i="1"/>
  <c r="S1694" i="1"/>
  <c r="S1698" i="1"/>
  <c r="S1702" i="1"/>
  <c r="S1706" i="1"/>
  <c r="S1710" i="1"/>
  <c r="S1714" i="1"/>
  <c r="S1718" i="1"/>
  <c r="S1722" i="1"/>
  <c r="S1726" i="1"/>
  <c r="S1730" i="1"/>
  <c r="S1734" i="1"/>
  <c r="U1734" i="1" s="1"/>
  <c r="S1738" i="1"/>
  <c r="S1742" i="1"/>
  <c r="S1746" i="1"/>
  <c r="S1750" i="1"/>
  <c r="S1754" i="1"/>
  <c r="S1758" i="1"/>
  <c r="S1762" i="1"/>
  <c r="S1766" i="1"/>
  <c r="S1770" i="1"/>
  <c r="S1774" i="1"/>
  <c r="S1778" i="1"/>
  <c r="S1782" i="1"/>
  <c r="S1786" i="1"/>
  <c r="S1790" i="1"/>
  <c r="S1794" i="1"/>
  <c r="S1798" i="1"/>
  <c r="S1802" i="1"/>
  <c r="S1806" i="1"/>
  <c r="S1810" i="1"/>
  <c r="S1814" i="1"/>
  <c r="S1818" i="1"/>
  <c r="S1822" i="1"/>
  <c r="S1826" i="1"/>
  <c r="S1830" i="1"/>
  <c r="S1834" i="1"/>
  <c r="S1838" i="1"/>
  <c r="S1842" i="1"/>
  <c r="S1846" i="1"/>
  <c r="S1850" i="1"/>
  <c r="S1854" i="1"/>
  <c r="S1858" i="1"/>
  <c r="S1862" i="1"/>
  <c r="S1866" i="1"/>
  <c r="S1870" i="1"/>
  <c r="S1874" i="1"/>
  <c r="S1878" i="1"/>
  <c r="S1882" i="1"/>
  <c r="S1886" i="1"/>
  <c r="S1890" i="1"/>
  <c r="S1894" i="1"/>
  <c r="S1898" i="1"/>
  <c r="S1902" i="1"/>
  <c r="S1906" i="1"/>
  <c r="S1910" i="1"/>
  <c r="S1914" i="1"/>
  <c r="S1918" i="1"/>
  <c r="S1922" i="1"/>
  <c r="S1926" i="1"/>
  <c r="S1930" i="1"/>
  <c r="S1934" i="1"/>
  <c r="S1938" i="1"/>
  <c r="S1942" i="1"/>
  <c r="S1946" i="1"/>
  <c r="S1950" i="1"/>
  <c r="S1954" i="1"/>
  <c r="S1958" i="1"/>
  <c r="S1962" i="1"/>
  <c r="S7" i="1"/>
  <c r="S27" i="1"/>
  <c r="S48" i="1"/>
  <c r="S74" i="1"/>
  <c r="S95" i="1"/>
  <c r="S114" i="1"/>
  <c r="S140" i="1"/>
  <c r="S162" i="1"/>
  <c r="S186" i="1"/>
  <c r="S208" i="1"/>
  <c r="S228" i="1"/>
  <c r="S251" i="1"/>
  <c r="S276" i="1"/>
  <c r="S299" i="1"/>
  <c r="S319" i="1"/>
  <c r="S342" i="1"/>
  <c r="S359" i="1"/>
  <c r="S375" i="1"/>
  <c r="S395" i="1"/>
  <c r="S410" i="1"/>
  <c r="S426" i="1"/>
  <c r="S441" i="1"/>
  <c r="S453" i="1"/>
  <c r="S464" i="1"/>
  <c r="S479" i="1"/>
  <c r="S491" i="1"/>
  <c r="S503" i="1"/>
  <c r="S516" i="1"/>
  <c r="S524" i="1"/>
  <c r="S533" i="1"/>
  <c r="S544" i="1"/>
  <c r="S553" i="1"/>
  <c r="S561" i="1"/>
  <c r="S572" i="1"/>
  <c r="S581" i="1"/>
  <c r="S591" i="1"/>
  <c r="S601" i="1"/>
  <c r="S609" i="1"/>
  <c r="S619" i="1"/>
  <c r="S629" i="1"/>
  <c r="S639" i="1"/>
  <c r="S647" i="1"/>
  <c r="S657" i="1"/>
  <c r="S667" i="1"/>
  <c r="S676" i="1"/>
  <c r="S687" i="1"/>
  <c r="S695" i="1"/>
  <c r="S704" i="1"/>
  <c r="S715" i="1"/>
  <c r="S724" i="1"/>
  <c r="S732" i="1"/>
  <c r="S743" i="1"/>
  <c r="S752" i="1"/>
  <c r="S761" i="1"/>
  <c r="S772" i="1"/>
  <c r="S780" i="1"/>
  <c r="S789" i="1"/>
  <c r="S800" i="1"/>
  <c r="S809" i="1"/>
  <c r="S817" i="1"/>
  <c r="S828" i="1"/>
  <c r="S837" i="1"/>
  <c r="S847" i="1"/>
  <c r="S857" i="1"/>
  <c r="S865" i="1"/>
  <c r="S875" i="1"/>
  <c r="S885" i="1"/>
  <c r="S895" i="1"/>
  <c r="S903" i="1"/>
  <c r="S913" i="1"/>
  <c r="S923" i="1"/>
  <c r="S932" i="1"/>
  <c r="S942" i="1"/>
  <c r="S948" i="1"/>
  <c r="S955" i="1"/>
  <c r="S963" i="1"/>
  <c r="S970" i="1"/>
  <c r="S976" i="1"/>
  <c r="S984" i="1"/>
  <c r="S991" i="1"/>
  <c r="S998" i="1"/>
  <c r="S1006" i="1"/>
  <c r="S1012" i="1"/>
  <c r="S1019" i="1"/>
  <c r="S1027" i="1"/>
  <c r="S1034" i="1"/>
  <c r="S1040" i="1"/>
  <c r="S1048" i="1"/>
  <c r="S1055" i="1"/>
  <c r="S1062" i="1"/>
  <c r="S1070" i="1"/>
  <c r="S1076" i="1"/>
  <c r="S1083" i="1"/>
  <c r="S1091" i="1"/>
  <c r="S1098" i="1"/>
  <c r="S1104" i="1"/>
  <c r="S1111" i="1"/>
  <c r="S1116" i="1"/>
  <c r="S1121" i="1"/>
  <c r="S1127" i="1"/>
  <c r="S1132" i="1"/>
  <c r="S1137" i="1"/>
  <c r="S1143" i="1"/>
  <c r="S1148" i="1"/>
  <c r="S1153" i="1"/>
  <c r="S1159" i="1"/>
  <c r="S1164" i="1"/>
  <c r="S1169" i="1"/>
  <c r="S1175" i="1"/>
  <c r="S1180" i="1"/>
  <c r="S1185" i="1"/>
  <c r="S1191" i="1"/>
  <c r="S1196" i="1"/>
  <c r="S1201" i="1"/>
  <c r="S1207" i="1"/>
  <c r="S1212" i="1"/>
  <c r="S1217" i="1"/>
  <c r="S1223" i="1"/>
  <c r="S1228" i="1"/>
  <c r="U1228" i="1" s="1"/>
  <c r="S1233" i="1"/>
  <c r="S1239" i="1"/>
  <c r="S1244" i="1"/>
  <c r="S1249" i="1"/>
  <c r="S1255" i="1"/>
  <c r="S1260" i="1"/>
  <c r="S1265" i="1"/>
  <c r="S1271" i="1"/>
  <c r="S1276" i="1"/>
  <c r="S1281" i="1"/>
  <c r="S1287" i="1"/>
  <c r="S1292" i="1"/>
  <c r="S1297" i="1"/>
  <c r="S1303" i="1"/>
  <c r="S1308" i="1"/>
  <c r="S1313" i="1"/>
  <c r="S1319" i="1"/>
  <c r="S1324" i="1"/>
  <c r="S1329" i="1"/>
  <c r="S1335" i="1"/>
  <c r="S1340" i="1"/>
  <c r="S1345" i="1"/>
  <c r="S1351" i="1"/>
  <c r="S1356" i="1"/>
  <c r="S1361" i="1"/>
  <c r="S1367" i="1"/>
  <c r="S1372" i="1"/>
  <c r="S1377" i="1"/>
  <c r="S1383" i="1"/>
  <c r="S1388" i="1"/>
  <c r="U1388" i="1" s="1"/>
  <c r="S1393" i="1"/>
  <c r="S1399" i="1"/>
  <c r="S1404" i="1"/>
  <c r="S1409" i="1"/>
  <c r="S1415" i="1"/>
  <c r="S1420" i="1"/>
  <c r="S1425" i="1"/>
  <c r="S1431" i="1"/>
  <c r="S1436" i="1"/>
  <c r="S1441" i="1"/>
  <c r="S1447" i="1"/>
  <c r="S1452" i="1"/>
  <c r="S1457" i="1"/>
  <c r="S1463" i="1"/>
  <c r="S1468" i="1"/>
  <c r="S1473" i="1"/>
  <c r="S1479" i="1"/>
  <c r="S1484" i="1"/>
  <c r="S1489" i="1"/>
  <c r="S1495" i="1"/>
  <c r="S1500" i="1"/>
  <c r="S1505" i="1"/>
  <c r="S1511" i="1"/>
  <c r="S1516" i="1"/>
  <c r="S1521" i="1"/>
  <c r="S1527" i="1"/>
  <c r="S1532" i="1"/>
  <c r="S1537" i="1"/>
  <c r="S1543" i="1"/>
  <c r="S1548" i="1"/>
  <c r="S1553" i="1"/>
  <c r="S1559" i="1"/>
  <c r="S1564" i="1"/>
  <c r="S1569" i="1"/>
  <c r="S1575" i="1"/>
  <c r="S1580" i="1"/>
  <c r="S1585" i="1"/>
  <c r="S1591" i="1"/>
  <c r="S1596" i="1"/>
  <c r="S1601" i="1"/>
  <c r="S1607" i="1"/>
  <c r="S1612" i="1"/>
  <c r="S1617" i="1"/>
  <c r="S1623" i="1"/>
  <c r="S1628" i="1"/>
  <c r="S1633" i="1"/>
  <c r="S1639" i="1"/>
  <c r="S1644" i="1"/>
  <c r="S1649" i="1"/>
  <c r="S1655" i="1"/>
  <c r="S1660" i="1"/>
  <c r="S1665" i="1"/>
  <c r="S1671" i="1"/>
  <c r="S1676" i="1"/>
  <c r="S1681" i="1"/>
  <c r="S1687" i="1"/>
  <c r="S1692" i="1"/>
  <c r="S1697" i="1"/>
  <c r="S1703" i="1"/>
  <c r="S1708" i="1"/>
  <c r="S1713" i="1"/>
  <c r="S1719" i="1"/>
  <c r="S1724" i="1"/>
  <c r="U1724" i="1" s="1"/>
  <c r="S1729" i="1"/>
  <c r="S1735" i="1"/>
  <c r="S1740" i="1"/>
  <c r="S1745" i="1"/>
  <c r="S1751" i="1"/>
  <c r="S1756" i="1"/>
  <c r="S1761" i="1"/>
  <c r="S1767" i="1"/>
  <c r="S1772" i="1"/>
  <c r="S1777" i="1"/>
  <c r="S1783" i="1"/>
  <c r="S1788" i="1"/>
  <c r="S1793" i="1"/>
  <c r="S1799" i="1"/>
  <c r="S1804" i="1"/>
  <c r="S1809" i="1"/>
  <c r="S1815" i="1"/>
  <c r="U1815" i="1" s="1"/>
  <c r="S1820" i="1"/>
  <c r="S1825" i="1"/>
  <c r="S1831" i="1"/>
  <c r="S1836" i="1"/>
  <c r="S1841" i="1"/>
  <c r="S1847" i="1"/>
  <c r="S1852" i="1"/>
  <c r="S1857" i="1"/>
  <c r="S1863" i="1"/>
  <c r="S1868" i="1"/>
  <c r="S1873" i="1"/>
  <c r="S1879" i="1"/>
  <c r="S1884" i="1"/>
  <c r="S1889" i="1"/>
  <c r="S1895" i="1"/>
  <c r="S1900" i="1"/>
  <c r="S1905" i="1"/>
  <c r="S1911" i="1"/>
  <c r="S1916" i="1"/>
  <c r="S1921" i="1"/>
  <c r="S1927" i="1"/>
  <c r="S1932" i="1"/>
  <c r="S1937" i="1"/>
  <c r="S1943" i="1"/>
  <c r="S1948" i="1"/>
  <c r="S1953" i="1"/>
  <c r="S1959" i="1"/>
  <c r="S1964" i="1"/>
  <c r="S1968" i="1"/>
  <c r="S1972" i="1"/>
  <c r="S1976" i="1"/>
  <c r="S1980" i="1"/>
  <c r="S1984" i="1"/>
  <c r="S1988" i="1"/>
  <c r="S1992" i="1"/>
  <c r="S1996" i="1"/>
  <c r="S2000" i="1"/>
  <c r="S2004" i="1"/>
  <c r="S2008" i="1"/>
  <c r="S2012" i="1"/>
  <c r="S2016" i="1"/>
  <c r="S2020" i="1"/>
  <c r="S2024" i="1"/>
  <c r="S2028" i="1"/>
  <c r="S2032" i="1"/>
  <c r="S2036" i="1"/>
  <c r="S2040" i="1"/>
  <c r="S2044" i="1"/>
  <c r="S2048" i="1"/>
  <c r="S2052" i="1"/>
  <c r="S2056" i="1"/>
  <c r="S2060" i="1"/>
  <c r="S2064" i="1"/>
  <c r="S2068" i="1"/>
  <c r="S2072" i="1"/>
  <c r="S2076" i="1"/>
  <c r="S2080" i="1"/>
  <c r="S2084" i="1"/>
  <c r="S2088" i="1"/>
  <c r="S2092" i="1"/>
  <c r="S2096" i="1"/>
  <c r="S2100" i="1"/>
  <c r="S2104" i="1"/>
  <c r="S2108" i="1"/>
  <c r="S2112" i="1"/>
  <c r="S2116" i="1"/>
  <c r="S2120" i="1"/>
  <c r="S2124" i="1"/>
  <c r="S2128" i="1"/>
  <c r="S2132" i="1"/>
  <c r="S2136" i="1"/>
  <c r="S2140" i="1"/>
  <c r="S2144" i="1"/>
  <c r="S2148" i="1"/>
  <c r="S2152" i="1"/>
  <c r="S2156" i="1"/>
  <c r="S2160" i="1"/>
  <c r="S2164" i="1"/>
  <c r="S2168" i="1"/>
  <c r="S2172" i="1"/>
  <c r="S2176" i="1"/>
  <c r="U2176" i="1" s="1"/>
  <c r="S2180" i="1"/>
  <c r="S2184" i="1"/>
  <c r="S2188" i="1"/>
  <c r="S2192" i="1"/>
  <c r="S2196" i="1"/>
  <c r="S2200" i="1"/>
  <c r="S2204" i="1"/>
  <c r="S2208" i="1"/>
  <c r="S2212" i="1"/>
  <c r="S2216" i="1"/>
  <c r="S2220" i="1"/>
  <c r="S2224" i="1"/>
  <c r="S2228" i="1"/>
  <c r="S2232" i="1"/>
  <c r="S2236" i="1"/>
  <c r="S2240" i="1"/>
  <c r="S2244" i="1"/>
  <c r="S2248" i="1"/>
  <c r="S2252" i="1"/>
  <c r="S2256" i="1"/>
  <c r="S2260" i="1"/>
  <c r="S2264" i="1"/>
  <c r="S2268" i="1"/>
  <c r="S2272" i="1"/>
  <c r="S2276" i="1"/>
  <c r="S2280" i="1"/>
  <c r="S2284" i="1"/>
  <c r="S2288" i="1"/>
  <c r="S2292" i="1"/>
  <c r="S2296" i="1"/>
  <c r="S2300" i="1"/>
  <c r="S34" i="1"/>
  <c r="S63" i="1"/>
  <c r="S91" i="1"/>
  <c r="U91" i="1" s="1"/>
  <c r="S123" i="1"/>
  <c r="S150" i="1"/>
  <c r="S178" i="1"/>
  <c r="S214" i="1"/>
  <c r="S242" i="1"/>
  <c r="S266" i="1"/>
  <c r="S300" i="1"/>
  <c r="S330" i="1"/>
  <c r="S357" i="1"/>
  <c r="S381" i="1"/>
  <c r="S399" i="1"/>
  <c r="S423" i="1"/>
  <c r="S443" i="1"/>
  <c r="S460" i="1"/>
  <c r="S475" i="1"/>
  <c r="S492" i="1"/>
  <c r="S511" i="1"/>
  <c r="S523" i="1"/>
  <c r="S537" i="1"/>
  <c r="S548" i="1"/>
  <c r="U548" i="1" s="1"/>
  <c r="S560" i="1"/>
  <c r="S575" i="1"/>
  <c r="S587" i="1"/>
  <c r="S597" i="1"/>
  <c r="S612" i="1"/>
  <c r="S624" i="1"/>
  <c r="S636" i="1"/>
  <c r="S651" i="1"/>
  <c r="S661" i="1"/>
  <c r="S673" i="1"/>
  <c r="S688" i="1"/>
  <c r="S700" i="1"/>
  <c r="S711" i="1"/>
  <c r="S725" i="1"/>
  <c r="S737" i="1"/>
  <c r="S751" i="1"/>
  <c r="S764" i="1"/>
  <c r="S775" i="1"/>
  <c r="S788" i="1"/>
  <c r="S801" i="1"/>
  <c r="S815" i="1"/>
  <c r="S825" i="1"/>
  <c r="S839" i="1"/>
  <c r="S852" i="1"/>
  <c r="S864" i="1"/>
  <c r="S879" i="1"/>
  <c r="S889" i="1"/>
  <c r="S901" i="1"/>
  <c r="S916" i="1"/>
  <c r="S928" i="1"/>
  <c r="S939" i="1"/>
  <c r="S950" i="1"/>
  <c r="S959" i="1"/>
  <c r="S968" i="1"/>
  <c r="S979" i="1"/>
  <c r="S987" i="1"/>
  <c r="S996" i="1"/>
  <c r="S1007" i="1"/>
  <c r="S1016" i="1"/>
  <c r="S1024" i="1"/>
  <c r="S1035" i="1"/>
  <c r="S1044" i="1"/>
  <c r="S1054" i="1"/>
  <c r="S1064" i="1"/>
  <c r="S1072" i="1"/>
  <c r="S1082" i="1"/>
  <c r="S1092" i="1"/>
  <c r="S1102" i="1"/>
  <c r="S1109" i="1"/>
  <c r="S1117" i="1"/>
  <c r="S1124" i="1"/>
  <c r="S1131" i="1"/>
  <c r="S1139" i="1"/>
  <c r="S1145" i="1"/>
  <c r="S1152" i="1"/>
  <c r="S1160" i="1"/>
  <c r="S1167" i="1"/>
  <c r="S1173" i="1"/>
  <c r="S1181" i="1"/>
  <c r="S1188" i="1"/>
  <c r="S1195" i="1"/>
  <c r="S1203" i="1"/>
  <c r="S1209" i="1"/>
  <c r="S1216" i="1"/>
  <c r="S1224" i="1"/>
  <c r="S1231" i="1"/>
  <c r="S1237" i="1"/>
  <c r="S1245" i="1"/>
  <c r="S1252" i="1"/>
  <c r="S1259" i="1"/>
  <c r="S1267" i="1"/>
  <c r="S1273" i="1"/>
  <c r="S1280" i="1"/>
  <c r="S1288" i="1"/>
  <c r="S1295" i="1"/>
  <c r="S1301" i="1"/>
  <c r="S1309" i="1"/>
  <c r="S1316" i="1"/>
  <c r="S1323" i="1"/>
  <c r="S1331" i="1"/>
  <c r="S1337" i="1"/>
  <c r="S1344" i="1"/>
  <c r="S1352" i="1"/>
  <c r="S1359" i="1"/>
  <c r="S1365" i="1"/>
  <c r="S1373" i="1"/>
  <c r="S1380" i="1"/>
  <c r="S1387" i="1"/>
  <c r="S1395" i="1"/>
  <c r="S1401" i="1"/>
  <c r="S1408" i="1"/>
  <c r="S1416" i="1"/>
  <c r="S1423" i="1"/>
  <c r="S1429" i="1"/>
  <c r="S1437" i="1"/>
  <c r="S1444" i="1"/>
  <c r="S1451" i="1"/>
  <c r="S1459" i="1"/>
  <c r="S1465" i="1"/>
  <c r="S1472" i="1"/>
  <c r="S1480" i="1"/>
  <c r="S1487" i="1"/>
  <c r="S1493" i="1"/>
  <c r="S1501" i="1"/>
  <c r="S1508" i="1"/>
  <c r="S1515" i="1"/>
  <c r="S1523" i="1"/>
  <c r="S1529" i="1"/>
  <c r="S1536" i="1"/>
  <c r="S1544" i="1"/>
  <c r="S1551" i="1"/>
  <c r="S1557" i="1"/>
  <c r="S1565" i="1"/>
  <c r="S1572" i="1"/>
  <c r="S1579" i="1"/>
  <c r="S1587" i="1"/>
  <c r="S1593" i="1"/>
  <c r="S1600" i="1"/>
  <c r="S1608" i="1"/>
  <c r="S1615" i="1"/>
  <c r="S1621" i="1"/>
  <c r="S1629" i="1"/>
  <c r="S1636" i="1"/>
  <c r="S1643" i="1"/>
  <c r="S1651" i="1"/>
  <c r="S1657" i="1"/>
  <c r="S1664" i="1"/>
  <c r="S1672" i="1"/>
  <c r="S1679" i="1"/>
  <c r="S1685" i="1"/>
  <c r="S1693" i="1"/>
  <c r="S1700" i="1"/>
  <c r="U1700" i="1" s="1"/>
  <c r="S1707" i="1"/>
  <c r="S1715" i="1"/>
  <c r="S1721" i="1"/>
  <c r="S1728" i="1"/>
  <c r="S1736" i="1"/>
  <c r="S1743" i="1"/>
  <c r="S1749" i="1"/>
  <c r="S1757" i="1"/>
  <c r="S1764" i="1"/>
  <c r="S1771" i="1"/>
  <c r="S1779" i="1"/>
  <c r="S1785" i="1"/>
  <c r="S1792" i="1"/>
  <c r="S1800" i="1"/>
  <c r="S1807" i="1"/>
  <c r="S1813" i="1"/>
  <c r="S1821" i="1"/>
  <c r="S1828" i="1"/>
  <c r="S1835" i="1"/>
  <c r="S1843" i="1"/>
  <c r="S1849" i="1"/>
  <c r="S1856" i="1"/>
  <c r="S1864" i="1"/>
  <c r="S1871" i="1"/>
  <c r="S1877" i="1"/>
  <c r="S1885" i="1"/>
  <c r="S1892" i="1"/>
  <c r="S1899" i="1"/>
  <c r="S1907" i="1"/>
  <c r="S1913" i="1"/>
  <c r="S1920" i="1"/>
  <c r="S1928" i="1"/>
  <c r="S1935" i="1"/>
  <c r="S1941" i="1"/>
  <c r="S1949" i="1"/>
  <c r="S1956" i="1"/>
  <c r="S1963" i="1"/>
  <c r="S1969" i="1"/>
  <c r="S1974" i="1"/>
  <c r="S1979" i="1"/>
  <c r="S1985" i="1"/>
  <c r="S1990" i="1"/>
  <c r="S1995" i="1"/>
  <c r="S2001" i="1"/>
  <c r="S2006" i="1"/>
  <c r="S2011" i="1"/>
  <c r="S2017" i="1"/>
  <c r="S2022" i="1"/>
  <c r="S2027" i="1"/>
  <c r="S2033" i="1"/>
  <c r="S2038" i="1"/>
  <c r="S2043" i="1"/>
  <c r="S2049" i="1"/>
  <c r="S2054" i="1"/>
  <c r="S2059" i="1"/>
  <c r="S2065" i="1"/>
  <c r="S2070" i="1"/>
  <c r="S2075" i="1"/>
  <c r="S2081" i="1"/>
  <c r="S2086" i="1"/>
  <c r="S2091" i="1"/>
  <c r="S2097" i="1"/>
  <c r="S2102" i="1"/>
  <c r="S2107" i="1"/>
  <c r="S2113" i="1"/>
  <c r="S2118" i="1"/>
  <c r="S2123" i="1"/>
  <c r="S2129" i="1"/>
  <c r="S2134" i="1"/>
  <c r="S2139" i="1"/>
  <c r="S2145" i="1"/>
  <c r="S2150" i="1"/>
  <c r="S2155" i="1"/>
  <c r="S2161" i="1"/>
  <c r="S2166" i="1"/>
  <c r="S2171" i="1"/>
  <c r="S2177" i="1"/>
  <c r="U2177" i="1" s="1"/>
  <c r="S2182" i="1"/>
  <c r="S2187" i="1"/>
  <c r="S2193" i="1"/>
  <c r="S2198" i="1"/>
  <c r="S2203" i="1"/>
  <c r="S2209" i="1"/>
  <c r="S2214" i="1"/>
  <c r="S2219" i="1"/>
  <c r="S2225" i="1"/>
  <c r="S2230" i="1"/>
  <c r="S2235" i="1"/>
  <c r="S2241" i="1"/>
  <c r="S2246" i="1"/>
  <c r="S2251" i="1"/>
  <c r="S2257" i="1"/>
  <c r="S2262" i="1"/>
  <c r="S2267" i="1"/>
  <c r="S2273" i="1"/>
  <c r="S2278" i="1"/>
  <c r="S2283" i="1"/>
  <c r="S2289" i="1"/>
  <c r="S2294" i="1"/>
  <c r="S2299" i="1"/>
  <c r="S2304" i="1"/>
  <c r="S2308" i="1"/>
  <c r="S2312" i="1"/>
  <c r="S2316" i="1"/>
  <c r="S2320" i="1"/>
  <c r="S2324" i="1"/>
  <c r="S2328" i="1"/>
  <c r="S2332" i="1"/>
  <c r="S2336" i="1"/>
  <c r="S2340" i="1"/>
  <c r="S2344" i="1"/>
  <c r="S2348" i="1"/>
  <c r="S2352" i="1"/>
  <c r="S2356" i="1"/>
  <c r="S2360" i="1"/>
  <c r="S2364" i="1"/>
  <c r="S2368" i="1"/>
  <c r="S2372" i="1"/>
  <c r="S2376" i="1"/>
  <c r="S2380" i="1"/>
  <c r="S2384" i="1"/>
  <c r="S2388" i="1"/>
  <c r="S2392" i="1"/>
  <c r="S2396" i="1"/>
  <c r="S2400" i="1"/>
  <c r="S2404" i="1"/>
  <c r="S2408" i="1"/>
  <c r="S2412" i="1"/>
  <c r="S2416" i="1"/>
  <c r="S2420" i="1"/>
  <c r="S2424" i="1"/>
  <c r="S2428" i="1"/>
  <c r="S2432" i="1"/>
  <c r="S2436" i="1"/>
  <c r="S2440" i="1"/>
  <c r="S2444" i="1"/>
  <c r="S2448" i="1"/>
  <c r="S2452" i="1"/>
  <c r="S2456" i="1"/>
  <c r="S2460" i="1"/>
  <c r="S2464" i="1"/>
  <c r="S2468" i="1"/>
  <c r="S2472" i="1"/>
  <c r="S2476" i="1"/>
  <c r="S2480" i="1"/>
  <c r="U2480" i="1" s="1"/>
  <c r="S2484" i="1"/>
  <c r="S2488" i="1"/>
  <c r="S2492" i="1"/>
  <c r="U2492" i="1" s="1"/>
  <c r="S2496" i="1"/>
  <c r="S2500" i="1"/>
  <c r="S2504" i="1"/>
  <c r="S2508" i="1"/>
  <c r="S2512" i="1"/>
  <c r="S2516" i="1"/>
  <c r="S2520" i="1"/>
  <c r="S2524" i="1"/>
  <c r="S2528" i="1"/>
  <c r="S2532" i="1"/>
  <c r="S2536" i="1"/>
  <c r="S2540" i="1"/>
  <c r="S2544" i="1"/>
  <c r="S2548" i="1"/>
  <c r="S2552" i="1"/>
  <c r="S2556" i="1"/>
  <c r="S2560" i="1"/>
  <c r="S2564" i="1"/>
  <c r="S2568" i="1"/>
  <c r="S2572" i="1"/>
  <c r="S2576" i="1"/>
  <c r="S2580" i="1"/>
  <c r="S2584" i="1"/>
  <c r="S2588" i="1"/>
  <c r="S2592" i="1"/>
  <c r="S2596" i="1"/>
  <c r="S2600" i="1"/>
  <c r="S2604" i="1"/>
  <c r="S2608" i="1"/>
  <c r="S2612" i="1"/>
  <c r="S2616" i="1"/>
  <c r="S2620" i="1"/>
  <c r="S2624" i="1"/>
  <c r="U2624" i="1" s="1"/>
  <c r="S2628" i="1"/>
  <c r="S2632" i="1"/>
  <c r="S2636" i="1"/>
  <c r="S2640" i="1"/>
  <c r="S2644" i="1"/>
  <c r="S2648" i="1"/>
  <c r="S2652" i="1"/>
  <c r="S2656" i="1"/>
  <c r="S2660" i="1"/>
  <c r="S2664" i="1"/>
  <c r="S2668" i="1"/>
  <c r="S2672" i="1"/>
  <c r="S2676" i="1"/>
  <c r="S2680" i="1"/>
  <c r="S2684" i="1"/>
  <c r="S2688" i="1"/>
  <c r="S2692" i="1"/>
  <c r="S2696" i="1"/>
  <c r="S2700" i="1"/>
  <c r="S2704" i="1"/>
  <c r="S2708" i="1"/>
  <c r="S2712" i="1"/>
  <c r="S2716" i="1"/>
  <c r="S2720" i="1"/>
  <c r="S2724" i="1"/>
  <c r="S2728" i="1"/>
  <c r="S2732" i="1"/>
  <c r="S2736" i="1"/>
  <c r="S2740" i="1"/>
  <c r="S2744" i="1"/>
  <c r="S2748" i="1"/>
  <c r="S2752" i="1"/>
  <c r="S2756" i="1"/>
  <c r="S2760" i="1"/>
  <c r="S2764" i="1"/>
  <c r="S2768" i="1"/>
  <c r="S2772" i="1"/>
  <c r="S2776" i="1"/>
  <c r="S2780" i="1"/>
  <c r="S2784" i="1"/>
  <c r="S2788" i="1"/>
  <c r="S2792" i="1"/>
  <c r="S2796" i="1"/>
  <c r="S2800" i="1"/>
  <c r="S2804" i="1"/>
  <c r="S2808" i="1"/>
  <c r="S2812" i="1"/>
  <c r="S2816" i="1"/>
  <c r="S2820" i="1"/>
  <c r="S2824" i="1"/>
  <c r="S2828" i="1"/>
  <c r="S2832" i="1"/>
  <c r="S2836" i="1"/>
  <c r="S2840" i="1"/>
  <c r="S2844" i="1"/>
  <c r="S2848" i="1"/>
  <c r="S2852" i="1"/>
  <c r="S2856" i="1"/>
  <c r="S2860" i="1"/>
  <c r="S2864" i="1"/>
  <c r="S2868" i="1"/>
  <c r="S2872" i="1"/>
  <c r="S2876" i="1"/>
  <c r="S2880" i="1"/>
  <c r="S2884" i="1"/>
  <c r="S2888" i="1"/>
  <c r="S2892" i="1"/>
  <c r="S2896" i="1"/>
  <c r="S2900" i="1"/>
  <c r="S2904" i="1"/>
  <c r="S2908" i="1"/>
  <c r="S2912" i="1"/>
  <c r="S2916" i="1"/>
  <c r="S2920" i="1"/>
  <c r="S2924" i="1"/>
  <c r="S2928" i="1"/>
  <c r="S2932" i="1"/>
  <c r="S2936" i="1"/>
  <c r="S2940" i="1"/>
  <c r="S2944" i="1"/>
  <c r="S2948" i="1"/>
  <c r="S2952" i="1"/>
  <c r="U2952" i="1" s="1"/>
  <c r="S2956" i="1"/>
  <c r="S2960" i="1"/>
  <c r="S2964" i="1"/>
  <c r="S2968" i="1"/>
  <c r="S2972" i="1"/>
  <c r="S2976" i="1"/>
  <c r="S2980" i="1"/>
  <c r="S2984" i="1"/>
  <c r="S2988" i="1"/>
  <c r="S2992" i="1"/>
  <c r="S2996" i="1"/>
  <c r="S3000" i="1"/>
  <c r="S3004" i="1"/>
  <c r="S3008" i="1"/>
  <c r="S3012" i="1"/>
  <c r="S3016" i="1"/>
  <c r="S3020" i="1"/>
  <c r="S3024" i="1"/>
  <c r="S3028" i="1"/>
  <c r="S3032" i="1"/>
  <c r="S3036" i="1"/>
  <c r="S3040" i="1"/>
  <c r="S3044" i="1"/>
  <c r="S3048" i="1"/>
  <c r="S3052" i="1"/>
  <c r="S3056" i="1"/>
  <c r="S3060" i="1"/>
  <c r="S3064" i="1"/>
  <c r="S3068" i="1"/>
  <c r="S3072" i="1"/>
  <c r="S3076" i="1"/>
  <c r="S3080" i="1"/>
  <c r="S3084" i="1"/>
  <c r="S3088" i="1"/>
  <c r="S3092" i="1"/>
  <c r="S3096" i="1"/>
  <c r="S3100" i="1"/>
  <c r="S3104" i="1"/>
  <c r="S3108" i="1"/>
  <c r="S3112" i="1"/>
  <c r="S3116" i="1"/>
  <c r="S3120" i="1"/>
  <c r="S3124" i="1"/>
  <c r="S3128" i="1"/>
  <c r="S3132" i="1"/>
  <c r="S3136" i="1"/>
  <c r="S3140" i="1"/>
  <c r="S3144" i="1"/>
  <c r="S3148" i="1"/>
  <c r="S3152" i="1"/>
  <c r="S3156" i="1"/>
  <c r="S3160" i="1"/>
  <c r="S3164" i="1"/>
  <c r="S3168" i="1"/>
  <c r="S3172" i="1"/>
  <c r="S3176" i="1"/>
  <c r="S3180" i="1"/>
  <c r="S3184" i="1"/>
  <c r="S3188" i="1"/>
  <c r="S3192" i="1"/>
  <c r="S3196" i="1"/>
  <c r="S3200" i="1"/>
  <c r="S3204" i="1"/>
  <c r="S3208" i="1"/>
  <c r="S3212" i="1"/>
  <c r="S3216" i="1"/>
  <c r="S3220" i="1"/>
  <c r="S3224" i="1"/>
  <c r="S3228" i="1"/>
  <c r="S3232" i="1"/>
  <c r="S3236" i="1"/>
  <c r="S3240" i="1"/>
  <c r="S3244" i="1"/>
  <c r="S3248" i="1"/>
  <c r="S3252" i="1"/>
  <c r="S3256" i="1"/>
  <c r="S3260" i="1"/>
  <c r="S3264" i="1"/>
  <c r="S3268" i="1"/>
  <c r="S3272" i="1"/>
  <c r="S3276" i="1"/>
  <c r="S3280" i="1"/>
  <c r="S3284" i="1"/>
  <c r="S3288" i="1"/>
  <c r="S3292" i="1"/>
  <c r="S3296" i="1"/>
  <c r="S3300" i="1"/>
  <c r="S3304" i="1"/>
  <c r="S3308" i="1"/>
  <c r="S3312" i="1"/>
  <c r="S3316" i="1"/>
  <c r="S3320" i="1"/>
  <c r="S3324" i="1"/>
  <c r="S3328" i="1"/>
  <c r="S3332" i="1"/>
  <c r="S3336" i="1"/>
  <c r="S3340" i="1"/>
  <c r="S3344" i="1"/>
  <c r="S3348" i="1"/>
  <c r="S3352" i="1"/>
  <c r="U3352" i="1" s="1"/>
  <c r="S3356" i="1"/>
  <c r="S3360" i="1"/>
  <c r="S3364" i="1"/>
  <c r="S3368" i="1"/>
  <c r="S3372" i="1"/>
  <c r="S3376" i="1"/>
  <c r="S3380" i="1"/>
  <c r="S3384" i="1"/>
  <c r="S3388" i="1"/>
  <c r="S3392" i="1"/>
  <c r="S3396" i="1"/>
  <c r="S3400" i="1"/>
  <c r="S3404" i="1"/>
  <c r="S3408" i="1"/>
  <c r="S3412" i="1"/>
  <c r="S3416" i="1"/>
  <c r="S3420" i="1"/>
  <c r="S3424" i="1"/>
  <c r="S3428" i="1"/>
  <c r="S3432" i="1"/>
  <c r="S3436" i="1"/>
  <c r="S3440" i="1"/>
  <c r="S3444" i="1"/>
  <c r="S3448" i="1"/>
  <c r="S3452" i="1"/>
  <c r="S3456" i="1"/>
  <c r="S3460" i="1"/>
  <c r="S3464" i="1"/>
  <c r="S3468" i="1"/>
  <c r="S3472" i="1"/>
  <c r="S3476" i="1"/>
  <c r="S3480" i="1"/>
  <c r="S3484" i="1"/>
  <c r="S3488" i="1"/>
  <c r="S3492" i="1"/>
  <c r="S3496" i="1"/>
  <c r="S3500" i="1"/>
  <c r="S3504" i="1"/>
  <c r="S3508" i="1"/>
  <c r="S3512" i="1"/>
  <c r="S3516" i="1"/>
  <c r="S3520" i="1"/>
  <c r="S3524" i="1"/>
  <c r="S3528" i="1"/>
  <c r="S3532" i="1"/>
  <c r="S3536" i="1"/>
  <c r="S3540" i="1"/>
  <c r="S3544" i="1"/>
  <c r="S3548" i="1"/>
  <c r="S3552" i="1"/>
  <c r="S3556" i="1"/>
  <c r="S3560" i="1"/>
  <c r="S2" i="1"/>
  <c r="S10" i="1"/>
  <c r="S38" i="1"/>
  <c r="S64" i="1"/>
  <c r="S100" i="1"/>
  <c r="S128" i="1"/>
  <c r="S159" i="1"/>
  <c r="S191" i="1"/>
  <c r="S215" i="1"/>
  <c r="S247" i="1"/>
  <c r="S279" i="1"/>
  <c r="S311" i="1"/>
  <c r="S336" i="1"/>
  <c r="S362" i="1"/>
  <c r="S385" i="1"/>
  <c r="S406" i="1"/>
  <c r="S432" i="1"/>
  <c r="S447" i="1"/>
  <c r="S463" i="1"/>
  <c r="S481" i="1"/>
  <c r="S497" i="1"/>
  <c r="S512" i="1"/>
  <c r="S527" i="1"/>
  <c r="S539" i="1"/>
  <c r="U539" i="1" s="1"/>
  <c r="S551" i="1"/>
  <c r="S565" i="1"/>
  <c r="S576" i="1"/>
  <c r="S588" i="1"/>
  <c r="S603" i="1"/>
  <c r="S615" i="1"/>
  <c r="S625" i="1"/>
  <c r="S640" i="1"/>
  <c r="S652" i="1"/>
  <c r="S665" i="1"/>
  <c r="S679" i="1"/>
  <c r="S689" i="1"/>
  <c r="S703" i="1"/>
  <c r="S716" i="1"/>
  <c r="S729" i="1"/>
  <c r="S740" i="1"/>
  <c r="S753" i="1"/>
  <c r="S767" i="1"/>
  <c r="S779" i="1"/>
  <c r="S793" i="1"/>
  <c r="S804" i="1"/>
  <c r="S816" i="1"/>
  <c r="S831" i="1"/>
  <c r="S843" i="1"/>
  <c r="U843" i="1" s="1"/>
  <c r="S853" i="1"/>
  <c r="S868" i="1"/>
  <c r="S880" i="1"/>
  <c r="S892" i="1"/>
  <c r="S907" i="1"/>
  <c r="S917" i="1"/>
  <c r="S929" i="1"/>
  <c r="S943" i="1"/>
  <c r="S952" i="1"/>
  <c r="S960" i="1"/>
  <c r="S971" i="1"/>
  <c r="S980" i="1"/>
  <c r="S990" i="1"/>
  <c r="S1000" i="1"/>
  <c r="S1008" i="1"/>
  <c r="S1018" i="1"/>
  <c r="S1028" i="1"/>
  <c r="S1038" i="1"/>
  <c r="S1046" i="1"/>
  <c r="S1056" i="1"/>
  <c r="S1066" i="1"/>
  <c r="S1075" i="1"/>
  <c r="S1086" i="1"/>
  <c r="S1094" i="1"/>
  <c r="S1103" i="1"/>
  <c r="S1112" i="1"/>
  <c r="S1119" i="1"/>
  <c r="S1125" i="1"/>
  <c r="S1133" i="1"/>
  <c r="S1140" i="1"/>
  <c r="S1147" i="1"/>
  <c r="S1155" i="1"/>
  <c r="S1161" i="1"/>
  <c r="S1168" i="1"/>
  <c r="S1176" i="1"/>
  <c r="S1183" i="1"/>
  <c r="S1189" i="1"/>
  <c r="S1197" i="1"/>
  <c r="S1204" i="1"/>
  <c r="S1211" i="1"/>
  <c r="S1219" i="1"/>
  <c r="S1225" i="1"/>
  <c r="S1232" i="1"/>
  <c r="S1240" i="1"/>
  <c r="S1247" i="1"/>
  <c r="S1253" i="1"/>
  <c r="S1261" i="1"/>
  <c r="S1268" i="1"/>
  <c r="S1275" i="1"/>
  <c r="S1283" i="1"/>
  <c r="S1289" i="1"/>
  <c r="S1296" i="1"/>
  <c r="S1304" i="1"/>
  <c r="S1311" i="1"/>
  <c r="S1317" i="1"/>
  <c r="S1325" i="1"/>
  <c r="S1332" i="1"/>
  <c r="S1339" i="1"/>
  <c r="S1347" i="1"/>
  <c r="S1353" i="1"/>
  <c r="S1360" i="1"/>
  <c r="S1368" i="1"/>
  <c r="S1375" i="1"/>
  <c r="S1381" i="1"/>
  <c r="S15" i="1"/>
  <c r="S76" i="1"/>
  <c r="S134" i="1"/>
  <c r="S198" i="1"/>
  <c r="S262" i="1"/>
  <c r="S314" i="1"/>
  <c r="S369" i="1"/>
  <c r="S413" i="1"/>
  <c r="S449" i="1"/>
  <c r="S484" i="1"/>
  <c r="S517" i="1"/>
  <c r="S540" i="1"/>
  <c r="U540" i="1" s="1"/>
  <c r="S567" i="1"/>
  <c r="S593" i="1"/>
  <c r="S617" i="1"/>
  <c r="S644" i="1"/>
  <c r="S668" i="1"/>
  <c r="S693" i="1"/>
  <c r="S719" i="1"/>
  <c r="S745" i="1"/>
  <c r="S768" i="1"/>
  <c r="S795" i="1"/>
  <c r="S821" i="1"/>
  <c r="S844" i="1"/>
  <c r="S871" i="1"/>
  <c r="S896" i="1"/>
  <c r="S921" i="1"/>
  <c r="S944" i="1"/>
  <c r="S964" i="1"/>
  <c r="S982" i="1"/>
  <c r="S1002" i="1"/>
  <c r="S1022" i="1"/>
  <c r="S1039" i="1"/>
  <c r="S1059" i="1"/>
  <c r="S1078" i="1"/>
  <c r="S1096" i="1"/>
  <c r="S1113" i="1"/>
  <c r="S1128" i="1"/>
  <c r="S1141" i="1"/>
  <c r="S1156" i="1"/>
  <c r="S1171" i="1"/>
  <c r="S1184" i="1"/>
  <c r="S1199" i="1"/>
  <c r="S1213" i="1"/>
  <c r="S1227" i="1"/>
  <c r="S1241" i="1"/>
  <c r="S1256" i="1"/>
  <c r="S1269" i="1"/>
  <c r="S1284" i="1"/>
  <c r="S1299" i="1"/>
  <c r="S1312" i="1"/>
  <c r="S1327" i="1"/>
  <c r="S1341" i="1"/>
  <c r="S1355" i="1"/>
  <c r="S1369" i="1"/>
  <c r="S1384" i="1"/>
  <c r="S1392" i="1"/>
  <c r="S1403" i="1"/>
  <c r="S1412" i="1"/>
  <c r="S1421" i="1"/>
  <c r="S1432" i="1"/>
  <c r="S1440" i="1"/>
  <c r="S1449" i="1"/>
  <c r="S1460" i="1"/>
  <c r="S1469" i="1"/>
  <c r="S1477" i="1"/>
  <c r="S1488" i="1"/>
  <c r="S1497" i="1"/>
  <c r="S1507" i="1"/>
  <c r="S1517" i="1"/>
  <c r="U1517" i="1" s="1"/>
  <c r="S1525" i="1"/>
  <c r="S1535" i="1"/>
  <c r="S1545" i="1"/>
  <c r="S1555" i="1"/>
  <c r="S1563" i="1"/>
  <c r="S1573" i="1"/>
  <c r="S1583" i="1"/>
  <c r="S1592" i="1"/>
  <c r="S1603" i="1"/>
  <c r="S1611" i="1"/>
  <c r="S1620" i="1"/>
  <c r="S1631" i="1"/>
  <c r="S1640" i="1"/>
  <c r="S1648" i="1"/>
  <c r="S1659" i="1"/>
  <c r="S1668" i="1"/>
  <c r="S1677" i="1"/>
  <c r="S1688" i="1"/>
  <c r="S1696" i="1"/>
  <c r="S1705" i="1"/>
  <c r="S1716" i="1"/>
  <c r="S1725" i="1"/>
  <c r="S1733" i="1"/>
  <c r="S1744" i="1"/>
  <c r="S1753" i="1"/>
  <c r="S1763" i="1"/>
  <c r="S1773" i="1"/>
  <c r="S1781" i="1"/>
  <c r="S1791" i="1"/>
  <c r="S1801" i="1"/>
  <c r="S1811" i="1"/>
  <c r="S1819" i="1"/>
  <c r="S1829" i="1"/>
  <c r="S1839" i="1"/>
  <c r="S1848" i="1"/>
  <c r="S1859" i="1"/>
  <c r="S1867" i="1"/>
  <c r="S1876" i="1"/>
  <c r="S1887" i="1"/>
  <c r="S1896" i="1"/>
  <c r="S1904" i="1"/>
  <c r="S1915" i="1"/>
  <c r="S1924" i="1"/>
  <c r="S1933" i="1"/>
  <c r="S1944" i="1"/>
  <c r="S1952" i="1"/>
  <c r="S1961" i="1"/>
  <c r="S1970" i="1"/>
  <c r="S1977" i="1"/>
  <c r="S1983" i="1"/>
  <c r="S1991" i="1"/>
  <c r="S1998" i="1"/>
  <c r="S2005" i="1"/>
  <c r="S2013" i="1"/>
  <c r="S2019" i="1"/>
  <c r="S2026" i="1"/>
  <c r="S2034" i="1"/>
  <c r="S2041" i="1"/>
  <c r="S2047" i="1"/>
  <c r="S2055" i="1"/>
  <c r="S2062" i="1"/>
  <c r="S2069" i="1"/>
  <c r="S2077" i="1"/>
  <c r="S2083" i="1"/>
  <c r="S2090" i="1"/>
  <c r="S2098" i="1"/>
  <c r="S2105" i="1"/>
  <c r="S2111" i="1"/>
  <c r="S2119" i="1"/>
  <c r="S2126" i="1"/>
  <c r="S2133" i="1"/>
  <c r="S2141" i="1"/>
  <c r="S2147" i="1"/>
  <c r="S2154" i="1"/>
  <c r="S2162" i="1"/>
  <c r="S2169" i="1"/>
  <c r="S2175" i="1"/>
  <c r="S2183" i="1"/>
  <c r="S2190" i="1"/>
  <c r="S2197" i="1"/>
  <c r="S2205" i="1"/>
  <c r="S2211" i="1"/>
  <c r="S2218" i="1"/>
  <c r="S2226" i="1"/>
  <c r="S2233" i="1"/>
  <c r="S2239" i="1"/>
  <c r="S2247" i="1"/>
  <c r="S2254" i="1"/>
  <c r="S2261" i="1"/>
  <c r="S2269" i="1"/>
  <c r="S2275" i="1"/>
  <c r="S2282" i="1"/>
  <c r="S2290" i="1"/>
  <c r="S2297" i="1"/>
  <c r="S2303" i="1"/>
  <c r="S2309" i="1"/>
  <c r="S2314" i="1"/>
  <c r="S2319" i="1"/>
  <c r="S2325" i="1"/>
  <c r="S2330" i="1"/>
  <c r="S2335" i="1"/>
  <c r="S2341" i="1"/>
  <c r="S2346" i="1"/>
  <c r="S2351" i="1"/>
  <c r="S2357" i="1"/>
  <c r="S2362" i="1"/>
  <c r="S2367" i="1"/>
  <c r="S2373" i="1"/>
  <c r="S2378" i="1"/>
  <c r="S2383" i="1"/>
  <c r="S2389" i="1"/>
  <c r="S2394" i="1"/>
  <c r="S2399" i="1"/>
  <c r="S2405" i="1"/>
  <c r="S2410" i="1"/>
  <c r="S2415" i="1"/>
  <c r="S2421" i="1"/>
  <c r="S2426" i="1"/>
  <c r="S2431" i="1"/>
  <c r="S2437" i="1"/>
  <c r="S2442" i="1"/>
  <c r="S2447" i="1"/>
  <c r="S2453" i="1"/>
  <c r="S2458" i="1"/>
  <c r="S2463" i="1"/>
  <c r="S2469" i="1"/>
  <c r="S2474" i="1"/>
  <c r="S2479" i="1"/>
  <c r="S2485" i="1"/>
  <c r="S2490" i="1"/>
  <c r="S2495" i="1"/>
  <c r="S2501" i="1"/>
  <c r="S2506" i="1"/>
  <c r="S2511" i="1"/>
  <c r="S2517" i="1"/>
  <c r="S2522" i="1"/>
  <c r="S2527" i="1"/>
  <c r="S2533" i="1"/>
  <c r="S2538" i="1"/>
  <c r="S2543" i="1"/>
  <c r="S2549" i="1"/>
  <c r="S2554" i="1"/>
  <c r="S2559" i="1"/>
  <c r="S2565" i="1"/>
  <c r="S2570" i="1"/>
  <c r="S2575" i="1"/>
  <c r="S2581" i="1"/>
  <c r="S2586" i="1"/>
  <c r="S2591" i="1"/>
  <c r="S2597" i="1"/>
  <c r="S2602" i="1"/>
  <c r="S2607" i="1"/>
  <c r="S2613" i="1"/>
  <c r="S2618" i="1"/>
  <c r="S2623" i="1"/>
  <c r="S2629" i="1"/>
  <c r="S2634" i="1"/>
  <c r="S2639" i="1"/>
  <c r="S2645" i="1"/>
  <c r="S2650" i="1"/>
  <c r="S2655" i="1"/>
  <c r="S2661" i="1"/>
  <c r="S2666" i="1"/>
  <c r="S2671" i="1"/>
  <c r="S2677" i="1"/>
  <c r="S2682" i="1"/>
  <c r="S2687" i="1"/>
  <c r="S2693" i="1"/>
  <c r="S2698" i="1"/>
  <c r="S2703" i="1"/>
  <c r="S2709" i="1"/>
  <c r="S2714" i="1"/>
  <c r="S2719" i="1"/>
  <c r="S2725" i="1"/>
  <c r="S2730" i="1"/>
  <c r="S2735" i="1"/>
  <c r="S2741" i="1"/>
  <c r="S2746" i="1"/>
  <c r="S2751" i="1"/>
  <c r="S2757" i="1"/>
  <c r="S2762" i="1"/>
  <c r="S2767" i="1"/>
  <c r="S2773" i="1"/>
  <c r="S2778" i="1"/>
  <c r="S2783" i="1"/>
  <c r="S2789" i="1"/>
  <c r="S2794" i="1"/>
  <c r="S2799" i="1"/>
  <c r="S2805" i="1"/>
  <c r="S2810" i="1"/>
  <c r="S2815" i="1"/>
  <c r="S2821" i="1"/>
  <c r="S2826" i="1"/>
  <c r="S2831" i="1"/>
  <c r="S2837" i="1"/>
  <c r="S2842" i="1"/>
  <c r="S2847" i="1"/>
  <c r="S2853" i="1"/>
  <c r="S2858" i="1"/>
  <c r="S2863" i="1"/>
  <c r="S2869" i="1"/>
  <c r="U2869" i="1" s="1"/>
  <c r="S2874" i="1"/>
  <c r="S2879" i="1"/>
  <c r="S2885" i="1"/>
  <c r="S2890" i="1"/>
  <c r="S2895" i="1"/>
  <c r="S2901" i="1"/>
  <c r="S2906" i="1"/>
  <c r="S2911" i="1"/>
  <c r="S2917" i="1"/>
  <c r="S2922" i="1"/>
  <c r="S2927" i="1"/>
  <c r="S2933" i="1"/>
  <c r="S2938" i="1"/>
  <c r="S2943" i="1"/>
  <c r="S2949" i="1"/>
  <c r="S2954" i="1"/>
  <c r="S2959" i="1"/>
  <c r="S2965" i="1"/>
  <c r="S2970" i="1"/>
  <c r="S2975" i="1"/>
  <c r="S2981" i="1"/>
  <c r="S2986" i="1"/>
  <c r="S2991" i="1"/>
  <c r="S2997" i="1"/>
  <c r="S3002" i="1"/>
  <c r="S3007" i="1"/>
  <c r="S3013" i="1"/>
  <c r="S3018" i="1"/>
  <c r="S3023" i="1"/>
  <c r="S3029" i="1"/>
  <c r="S3034" i="1"/>
  <c r="S3039" i="1"/>
  <c r="S3045" i="1"/>
  <c r="S3050" i="1"/>
  <c r="S3055" i="1"/>
  <c r="S3061" i="1"/>
  <c r="S3066" i="1"/>
  <c r="S3071" i="1"/>
  <c r="S3077" i="1"/>
  <c r="S3082" i="1"/>
  <c r="S3087" i="1"/>
  <c r="S3093" i="1"/>
  <c r="S3098" i="1"/>
  <c r="S3103" i="1"/>
  <c r="S3109" i="1"/>
  <c r="S3114" i="1"/>
  <c r="S3119" i="1"/>
  <c r="S3125" i="1"/>
  <c r="S3130" i="1"/>
  <c r="S3135" i="1"/>
  <c r="S3141" i="1"/>
  <c r="S3146" i="1"/>
  <c r="S3151" i="1"/>
  <c r="S3157" i="1"/>
  <c r="S3162" i="1"/>
  <c r="S3167" i="1"/>
  <c r="S3173" i="1"/>
  <c r="S3178" i="1"/>
  <c r="S3183" i="1"/>
  <c r="S3189" i="1"/>
  <c r="S3194" i="1"/>
  <c r="S3199" i="1"/>
  <c r="S3205" i="1"/>
  <c r="S3210" i="1"/>
  <c r="S3215" i="1"/>
  <c r="S3221" i="1"/>
  <c r="S3226" i="1"/>
  <c r="S3231" i="1"/>
  <c r="S3237" i="1"/>
  <c r="S3242" i="1"/>
  <c r="S3247" i="1"/>
  <c r="S3253" i="1"/>
  <c r="S3258" i="1"/>
  <c r="S3263" i="1"/>
  <c r="S3269" i="1"/>
  <c r="S3274" i="1"/>
  <c r="S3279" i="1"/>
  <c r="S3285" i="1"/>
  <c r="S3290" i="1"/>
  <c r="S3295" i="1"/>
  <c r="S3301" i="1"/>
  <c r="S3306" i="1"/>
  <c r="S3311" i="1"/>
  <c r="S3317" i="1"/>
  <c r="S3322" i="1"/>
  <c r="S3327" i="1"/>
  <c r="S3333" i="1"/>
  <c r="S3338" i="1"/>
  <c r="S3343" i="1"/>
  <c r="S3349" i="1"/>
  <c r="S3354" i="1"/>
  <c r="S3359" i="1"/>
  <c r="S3365" i="1"/>
  <c r="S3370" i="1"/>
  <c r="S3375" i="1"/>
  <c r="S3381" i="1"/>
  <c r="S3386" i="1"/>
  <c r="U3386" i="1" s="1"/>
  <c r="S3391" i="1"/>
  <c r="S3397" i="1"/>
  <c r="S3402" i="1"/>
  <c r="S3407" i="1"/>
  <c r="S3413" i="1"/>
  <c r="S3418" i="1"/>
  <c r="S3423" i="1"/>
  <c r="S3429" i="1"/>
  <c r="S3434" i="1"/>
  <c r="S3439" i="1"/>
  <c r="S3445" i="1"/>
  <c r="S3450" i="1"/>
  <c r="U3450" i="1" s="1"/>
  <c r="S3455" i="1"/>
  <c r="S3461" i="1"/>
  <c r="S3466" i="1"/>
  <c r="S3471" i="1"/>
  <c r="S3477" i="1"/>
  <c r="S3482" i="1"/>
  <c r="S3487" i="1"/>
  <c r="S3493" i="1"/>
  <c r="S3498" i="1"/>
  <c r="S3503" i="1"/>
  <c r="S3509" i="1"/>
  <c r="S3514" i="1"/>
  <c r="S3519" i="1"/>
  <c r="S3525" i="1"/>
  <c r="S3530" i="1"/>
  <c r="S3535" i="1"/>
  <c r="S3541" i="1"/>
  <c r="S3546" i="1"/>
  <c r="S3551" i="1"/>
  <c r="S3557" i="1"/>
  <c r="S3" i="1"/>
  <c r="U3" i="1" s="1"/>
  <c r="S23" i="1"/>
  <c r="U23" i="1" s="1"/>
  <c r="S84" i="1"/>
  <c r="S148" i="1"/>
  <c r="S199" i="1"/>
  <c r="S263" i="1"/>
  <c r="S327" i="1"/>
  <c r="S370" i="1"/>
  <c r="S418" i="1"/>
  <c r="S455" i="1"/>
  <c r="S489" i="1"/>
  <c r="S519" i="1"/>
  <c r="S545" i="1"/>
  <c r="S569" i="1"/>
  <c r="S596" i="1"/>
  <c r="S623" i="1"/>
  <c r="S645" i="1"/>
  <c r="S672" i="1"/>
  <c r="S697" i="1"/>
  <c r="S721" i="1"/>
  <c r="S747" i="1"/>
  <c r="S773" i="1"/>
  <c r="S796" i="1"/>
  <c r="S823" i="1"/>
  <c r="S849" i="1"/>
  <c r="S873" i="1"/>
  <c r="S900" i="1"/>
  <c r="S924" i="1"/>
  <c r="S947" i="1"/>
  <c r="S966" i="1"/>
  <c r="S986" i="1"/>
  <c r="S1003" i="1"/>
  <c r="S1023" i="1"/>
  <c r="S1043" i="1"/>
  <c r="S1060" i="1"/>
  <c r="S1080" i="1"/>
  <c r="S1099" i="1"/>
  <c r="S1115" i="1"/>
  <c r="S1129" i="1"/>
  <c r="S1144" i="1"/>
  <c r="S1157" i="1"/>
  <c r="S1172" i="1"/>
  <c r="S1187" i="1"/>
  <c r="S1200" i="1"/>
  <c r="S1215" i="1"/>
  <c r="S1229" i="1"/>
  <c r="S1243" i="1"/>
  <c r="S1257" i="1"/>
  <c r="S1272" i="1"/>
  <c r="S1285" i="1"/>
  <c r="S1300" i="1"/>
  <c r="S1315" i="1"/>
  <c r="S1328" i="1"/>
  <c r="S1343" i="1"/>
  <c r="S1357" i="1"/>
  <c r="S1371" i="1"/>
  <c r="S1385" i="1"/>
  <c r="S1396" i="1"/>
  <c r="S1405" i="1"/>
  <c r="S1413" i="1"/>
  <c r="S1424" i="1"/>
  <c r="S1433" i="1"/>
  <c r="S1443" i="1"/>
  <c r="S1453" i="1"/>
  <c r="S1461" i="1"/>
  <c r="S1471" i="1"/>
  <c r="S1481" i="1"/>
  <c r="S1491" i="1"/>
  <c r="S1499" i="1"/>
  <c r="S1509" i="1"/>
  <c r="S1519" i="1"/>
  <c r="S1528" i="1"/>
  <c r="S1539" i="1"/>
  <c r="S1547" i="1"/>
  <c r="S1556" i="1"/>
  <c r="S1567" i="1"/>
  <c r="S1576" i="1"/>
  <c r="S1584" i="1"/>
  <c r="S1595" i="1"/>
  <c r="S1604" i="1"/>
  <c r="S1613" i="1"/>
  <c r="S1624" i="1"/>
  <c r="S1632" i="1"/>
  <c r="S1641" i="1"/>
  <c r="S1652" i="1"/>
  <c r="S1661" i="1"/>
  <c r="S1669" i="1"/>
  <c r="S1680" i="1"/>
  <c r="S1689" i="1"/>
  <c r="S1699" i="1"/>
  <c r="S1709" i="1"/>
  <c r="S1717" i="1"/>
  <c r="S1727" i="1"/>
  <c r="S1737" i="1"/>
  <c r="S1747" i="1"/>
  <c r="S1755" i="1"/>
  <c r="S1765" i="1"/>
  <c r="S1775" i="1"/>
  <c r="S1784" i="1"/>
  <c r="S1795" i="1"/>
  <c r="S1803" i="1"/>
  <c r="S1812" i="1"/>
  <c r="S1823" i="1"/>
  <c r="S1832" i="1"/>
  <c r="S1840" i="1"/>
  <c r="S1851" i="1"/>
  <c r="S1860" i="1"/>
  <c r="S1869" i="1"/>
  <c r="S1880" i="1"/>
  <c r="S1888" i="1"/>
  <c r="S1897" i="1"/>
  <c r="S1908" i="1"/>
  <c r="S1917" i="1"/>
  <c r="S1925" i="1"/>
  <c r="S1936" i="1"/>
  <c r="S1945" i="1"/>
  <c r="S1955" i="1"/>
  <c r="S1965" i="1"/>
  <c r="S1971" i="1"/>
  <c r="S1978" i="1"/>
  <c r="S1986" i="1"/>
  <c r="S1993" i="1"/>
  <c r="S1999" i="1"/>
  <c r="S2007" i="1"/>
  <c r="S2014" i="1"/>
  <c r="S2021" i="1"/>
  <c r="S2029" i="1"/>
  <c r="S2035" i="1"/>
  <c r="S2042" i="1"/>
  <c r="S2050" i="1"/>
  <c r="S2057" i="1"/>
  <c r="S2063" i="1"/>
  <c r="S2071" i="1"/>
  <c r="S2078" i="1"/>
  <c r="S2085" i="1"/>
  <c r="S2093" i="1"/>
  <c r="S2099" i="1"/>
  <c r="S2106" i="1"/>
  <c r="S2114" i="1"/>
  <c r="S2121" i="1"/>
  <c r="S2127" i="1"/>
  <c r="S2135" i="1"/>
  <c r="S2142" i="1"/>
  <c r="S2149" i="1"/>
  <c r="S2157" i="1"/>
  <c r="S2163" i="1"/>
  <c r="S2170" i="1"/>
  <c r="S2178" i="1"/>
  <c r="S2185" i="1"/>
  <c r="S2191" i="1"/>
  <c r="S2199" i="1"/>
  <c r="S2206" i="1"/>
  <c r="S2213" i="1"/>
  <c r="S2221" i="1"/>
  <c r="S2227" i="1"/>
  <c r="S2234" i="1"/>
  <c r="S2242" i="1"/>
  <c r="S2249" i="1"/>
  <c r="S2255" i="1"/>
  <c r="S2263" i="1"/>
  <c r="S2270" i="1"/>
  <c r="S2277" i="1"/>
  <c r="S2285" i="1"/>
  <c r="S2291" i="1"/>
  <c r="S2298" i="1"/>
  <c r="S2305" i="1"/>
  <c r="S2310" i="1"/>
  <c r="S2315" i="1"/>
  <c r="S2321" i="1"/>
  <c r="U2321" i="1" s="1"/>
  <c r="S2326" i="1"/>
  <c r="S2331" i="1"/>
  <c r="S2337" i="1"/>
  <c r="S2342" i="1"/>
  <c r="S2347" i="1"/>
  <c r="S2353" i="1"/>
  <c r="S2358" i="1"/>
  <c r="S2363" i="1"/>
  <c r="S2369" i="1"/>
  <c r="S2374" i="1"/>
  <c r="S2379" i="1"/>
  <c r="S2385" i="1"/>
  <c r="S2390" i="1"/>
  <c r="S2395" i="1"/>
  <c r="S2401" i="1"/>
  <c r="S2406" i="1"/>
  <c r="S2411" i="1"/>
  <c r="S2417" i="1"/>
  <c r="S2422" i="1"/>
  <c r="S2427" i="1"/>
  <c r="S2433" i="1"/>
  <c r="S2438" i="1"/>
  <c r="S2443" i="1"/>
  <c r="S2449" i="1"/>
  <c r="U2449" i="1" s="1"/>
  <c r="S2454" i="1"/>
  <c r="S2459" i="1"/>
  <c r="S2465" i="1"/>
  <c r="S2470" i="1"/>
  <c r="S2475" i="1"/>
  <c r="S2481" i="1"/>
  <c r="S2486" i="1"/>
  <c r="S2491" i="1"/>
  <c r="S2497" i="1"/>
  <c r="S2502" i="1"/>
  <c r="S2507" i="1"/>
  <c r="S2513" i="1"/>
  <c r="S2518" i="1"/>
  <c r="S2523" i="1"/>
  <c r="S2529" i="1"/>
  <c r="S2534" i="1"/>
  <c r="S2539" i="1"/>
  <c r="S2545" i="1"/>
  <c r="S2550" i="1"/>
  <c r="S2555" i="1"/>
  <c r="S2561" i="1"/>
  <c r="S2566" i="1"/>
  <c r="S2571" i="1"/>
  <c r="S2577" i="1"/>
  <c r="S2582" i="1"/>
  <c r="S2587" i="1"/>
  <c r="S2593" i="1"/>
  <c r="S2598" i="1"/>
  <c r="S2603" i="1"/>
  <c r="S2609" i="1"/>
  <c r="S2614" i="1"/>
  <c r="S2619" i="1"/>
  <c r="S2625" i="1"/>
  <c r="S2630" i="1"/>
  <c r="S2635" i="1"/>
  <c r="S2641" i="1"/>
  <c r="S2646" i="1"/>
  <c r="S2651" i="1"/>
  <c r="S2657" i="1"/>
  <c r="S2662" i="1"/>
  <c r="S2667" i="1"/>
  <c r="S2673" i="1"/>
  <c r="S2678" i="1"/>
  <c r="S2683" i="1"/>
  <c r="S2689" i="1"/>
  <c r="S2694" i="1"/>
  <c r="S2699" i="1"/>
  <c r="S2705" i="1"/>
  <c r="S2710" i="1"/>
  <c r="S2715" i="1"/>
  <c r="S2721" i="1"/>
  <c r="S2726" i="1"/>
  <c r="S2731" i="1"/>
  <c r="S2737" i="1"/>
  <c r="S2742" i="1"/>
  <c r="S2747" i="1"/>
  <c r="S2753" i="1"/>
  <c r="S2758" i="1"/>
  <c r="S2763" i="1"/>
  <c r="S2769" i="1"/>
  <c r="S2774" i="1"/>
  <c r="U2774" i="1" s="1"/>
  <c r="S2779" i="1"/>
  <c r="S2785" i="1"/>
  <c r="S2790" i="1"/>
  <c r="S2795" i="1"/>
  <c r="S2801" i="1"/>
  <c r="S2806" i="1"/>
  <c r="S2811" i="1"/>
  <c r="S2817" i="1"/>
  <c r="S2822" i="1"/>
  <c r="S2827" i="1"/>
  <c r="S2833" i="1"/>
  <c r="S2838" i="1"/>
  <c r="S2843" i="1"/>
  <c r="S2849" i="1"/>
  <c r="S2854" i="1"/>
  <c r="S2859" i="1"/>
  <c r="S2865" i="1"/>
  <c r="S2870" i="1"/>
  <c r="S2875" i="1"/>
  <c r="S2881" i="1"/>
  <c r="S2886" i="1"/>
  <c r="S2891" i="1"/>
  <c r="S2897" i="1"/>
  <c r="S2902" i="1"/>
  <c r="S2907" i="1"/>
  <c r="S2913" i="1"/>
  <c r="S2918" i="1"/>
  <c r="S2923" i="1"/>
  <c r="S3558" i="1"/>
  <c r="S3550" i="1"/>
  <c r="S3543" i="1"/>
  <c r="S3537" i="1"/>
  <c r="S3529" i="1"/>
  <c r="S3522" i="1"/>
  <c r="S3515" i="1"/>
  <c r="S3507" i="1"/>
  <c r="S3501" i="1"/>
  <c r="S3494" i="1"/>
  <c r="S3486" i="1"/>
  <c r="S3479" i="1"/>
  <c r="S3473" i="1"/>
  <c r="S3465" i="1"/>
  <c r="S3458" i="1"/>
  <c r="S3451" i="1"/>
  <c r="S3443" i="1"/>
  <c r="S3437" i="1"/>
  <c r="S3430" i="1"/>
  <c r="S3422" i="1"/>
  <c r="S3415" i="1"/>
  <c r="S3409" i="1"/>
  <c r="S3401" i="1"/>
  <c r="S3394" i="1"/>
  <c r="S3387" i="1"/>
  <c r="S3379" i="1"/>
  <c r="S3373" i="1"/>
  <c r="S3366" i="1"/>
  <c r="S3358" i="1"/>
  <c r="S3351" i="1"/>
  <c r="S3345" i="1"/>
  <c r="S3337" i="1"/>
  <c r="S3330" i="1"/>
  <c r="S3323" i="1"/>
  <c r="S3315" i="1"/>
  <c r="S3309" i="1"/>
  <c r="S3302" i="1"/>
  <c r="S3294" i="1"/>
  <c r="S3287" i="1"/>
  <c r="S3281" i="1"/>
  <c r="S3273" i="1"/>
  <c r="S3266" i="1"/>
  <c r="S3259" i="1"/>
  <c r="S3251" i="1"/>
  <c r="S3245" i="1"/>
  <c r="S3238" i="1"/>
  <c r="S3230" i="1"/>
  <c r="S3223" i="1"/>
  <c r="S3217" i="1"/>
  <c r="S3209" i="1"/>
  <c r="S3202" i="1"/>
  <c r="S3195" i="1"/>
  <c r="S3187" i="1"/>
  <c r="S3181" i="1"/>
  <c r="S3174" i="1"/>
  <c r="S3166" i="1"/>
  <c r="S3159" i="1"/>
  <c r="S3153" i="1"/>
  <c r="S3145" i="1"/>
  <c r="S3138" i="1"/>
  <c r="S3131" i="1"/>
  <c r="S3123" i="1"/>
  <c r="S3117" i="1"/>
  <c r="S3110" i="1"/>
  <c r="S3102" i="1"/>
  <c r="S3095" i="1"/>
  <c r="S3089" i="1"/>
  <c r="S3081" i="1"/>
  <c r="S3074" i="1"/>
  <c r="U3074" i="1" s="1"/>
  <c r="S3067" i="1"/>
  <c r="S3059" i="1"/>
  <c r="S3053" i="1"/>
  <c r="S3046" i="1"/>
  <c r="S3038" i="1"/>
  <c r="S3031" i="1"/>
  <c r="S3025" i="1"/>
  <c r="S3017" i="1"/>
  <c r="S3010" i="1"/>
  <c r="S3003" i="1"/>
  <c r="S2995" i="1"/>
  <c r="S2989" i="1"/>
  <c r="S2982" i="1"/>
  <c r="S2974" i="1"/>
  <c r="S2967" i="1"/>
  <c r="S2961" i="1"/>
  <c r="S2953" i="1"/>
  <c r="S2946" i="1"/>
  <c r="S2939" i="1"/>
  <c r="S2931" i="1"/>
  <c r="S2925" i="1"/>
  <c r="S2914" i="1"/>
  <c r="S2903" i="1"/>
  <c r="S2893" i="1"/>
  <c r="S2882" i="1"/>
  <c r="S2871" i="1"/>
  <c r="S2861" i="1"/>
  <c r="S2850" i="1"/>
  <c r="S2839" i="1"/>
  <c r="S2829" i="1"/>
  <c r="S2818" i="1"/>
  <c r="S2807" i="1"/>
  <c r="S2797" i="1"/>
  <c r="S2786" i="1"/>
  <c r="S2775" i="1"/>
  <c r="S2765" i="1"/>
  <c r="S2754" i="1"/>
  <c r="S2743" i="1"/>
  <c r="S2733" i="1"/>
  <c r="S2722" i="1"/>
  <c r="S2711" i="1"/>
  <c r="S2701" i="1"/>
  <c r="S2690" i="1"/>
  <c r="S2679" i="1"/>
  <c r="S2669" i="1"/>
  <c r="S2658" i="1"/>
  <c r="S2647" i="1"/>
  <c r="S2637" i="1"/>
  <c r="S2626" i="1"/>
  <c r="S2615" i="1"/>
  <c r="S2605" i="1"/>
  <c r="S2594" i="1"/>
  <c r="S2583" i="1"/>
  <c r="S2573" i="1"/>
  <c r="S2562" i="1"/>
  <c r="S2551" i="1"/>
  <c r="S2541" i="1"/>
  <c r="S2530" i="1"/>
  <c r="S2519" i="1"/>
  <c r="S2509" i="1"/>
  <c r="S2498" i="1"/>
  <c r="S2487" i="1"/>
  <c r="S2477" i="1"/>
  <c r="S2466" i="1"/>
  <c r="S2455" i="1"/>
  <c r="S2445" i="1"/>
  <c r="S2434" i="1"/>
  <c r="S2423" i="1"/>
  <c r="S2413" i="1"/>
  <c r="S2402" i="1"/>
  <c r="S2391" i="1"/>
  <c r="S2381" i="1"/>
  <c r="S2370" i="1"/>
  <c r="S2359" i="1"/>
  <c r="S2349" i="1"/>
  <c r="S2338" i="1"/>
  <c r="S2327" i="1"/>
  <c r="S2317" i="1"/>
  <c r="S2306" i="1"/>
  <c r="S2293" i="1"/>
  <c r="S2279" i="1"/>
  <c r="S2265" i="1"/>
  <c r="S2250" i="1"/>
  <c r="S2237" i="1"/>
  <c r="S2222" i="1"/>
  <c r="S2207" i="1"/>
  <c r="S2194" i="1"/>
  <c r="S2179" i="1"/>
  <c r="S2165" i="1"/>
  <c r="S2151" i="1"/>
  <c r="S2137" i="1"/>
  <c r="S2122" i="1"/>
  <c r="S2109" i="1"/>
  <c r="S2094" i="1"/>
  <c r="S2079" i="1"/>
  <c r="S2066" i="1"/>
  <c r="S2051" i="1"/>
  <c r="S2037" i="1"/>
  <c r="S2023" i="1"/>
  <c r="S2009" i="1"/>
  <c r="S1994" i="1"/>
  <c r="S1981" i="1"/>
  <c r="S1966" i="1"/>
  <c r="S1947" i="1"/>
  <c r="S1929" i="1"/>
  <c r="S1909" i="1"/>
  <c r="S1891" i="1"/>
  <c r="S1872" i="1"/>
  <c r="S1853" i="1"/>
  <c r="S1833" i="1"/>
  <c r="S1816" i="1"/>
  <c r="U1816" i="1" s="1"/>
  <c r="S1796" i="1"/>
  <c r="S1776" i="1"/>
  <c r="S1759" i="1"/>
  <c r="S1739" i="1"/>
  <c r="S1720" i="1"/>
  <c r="S1701" i="1"/>
  <c r="S1683" i="1"/>
  <c r="S1663" i="1"/>
  <c r="S1645" i="1"/>
  <c r="S1625" i="1"/>
  <c r="S1605" i="1"/>
  <c r="S1588" i="1"/>
  <c r="S1568" i="1"/>
  <c r="S1549" i="1"/>
  <c r="S1531" i="1"/>
  <c r="S1512" i="1"/>
  <c r="S1492" i="1"/>
  <c r="S1475" i="1"/>
  <c r="S1455" i="1"/>
  <c r="S1435" i="1"/>
  <c r="S1417" i="1"/>
  <c r="S1397" i="1"/>
  <c r="S1376" i="1"/>
  <c r="S1348" i="1"/>
  <c r="S1320" i="1"/>
  <c r="S1291" i="1"/>
  <c r="S1263" i="1"/>
  <c r="S1235" i="1"/>
  <c r="S1205" i="1"/>
  <c r="S1177" i="1"/>
  <c r="S1149" i="1"/>
  <c r="S1120" i="1"/>
  <c r="S1087" i="1"/>
  <c r="S1050" i="1"/>
  <c r="S1011" i="1"/>
  <c r="S974" i="1"/>
  <c r="S935" i="1"/>
  <c r="S881" i="1"/>
  <c r="S832" i="1"/>
  <c r="S783" i="1"/>
  <c r="S731" i="1"/>
  <c r="S681" i="1"/>
  <c r="S631" i="1"/>
  <c r="S580" i="1"/>
  <c r="S529" i="1"/>
  <c r="S469" i="1"/>
  <c r="S389" i="1"/>
  <c r="S284" i="1"/>
  <c r="S166" i="1"/>
  <c r="S44" i="1"/>
  <c r="S4" i="1"/>
  <c r="S3555" i="1"/>
  <c r="S3549" i="1"/>
  <c r="S3542" i="1"/>
  <c r="S3534" i="1"/>
  <c r="S3527" i="1"/>
  <c r="S3521" i="1"/>
  <c r="S3513" i="1"/>
  <c r="S3506" i="1"/>
  <c r="S3499" i="1"/>
  <c r="S3491" i="1"/>
  <c r="S3485" i="1"/>
  <c r="S3478" i="1"/>
  <c r="S3470" i="1"/>
  <c r="S3463" i="1"/>
  <c r="S3457" i="1"/>
  <c r="S3449" i="1"/>
  <c r="S3442" i="1"/>
  <c r="S3435" i="1"/>
  <c r="S3427" i="1"/>
  <c r="S3421" i="1"/>
  <c r="S3414" i="1"/>
  <c r="S3406" i="1"/>
  <c r="S3399" i="1"/>
  <c r="S3393" i="1"/>
  <c r="S3385" i="1"/>
  <c r="S3378" i="1"/>
  <c r="S3371" i="1"/>
  <c r="S3363" i="1"/>
  <c r="S3357" i="1"/>
  <c r="S3350" i="1"/>
  <c r="S3342" i="1"/>
  <c r="S3335" i="1"/>
  <c r="S3329" i="1"/>
  <c r="S3321" i="1"/>
  <c r="S3314" i="1"/>
  <c r="S3307" i="1"/>
  <c r="S3299" i="1"/>
  <c r="S3293" i="1"/>
  <c r="S3286" i="1"/>
  <c r="S3278" i="1"/>
  <c r="S3271" i="1"/>
  <c r="S3265" i="1"/>
  <c r="S3257" i="1"/>
  <c r="S3250" i="1"/>
  <c r="S3243" i="1"/>
  <c r="S3235" i="1"/>
  <c r="S3229" i="1"/>
  <c r="S3222" i="1"/>
  <c r="S3214" i="1"/>
  <c r="S3207" i="1"/>
  <c r="S3201" i="1"/>
  <c r="S3193" i="1"/>
  <c r="S3186" i="1"/>
  <c r="S3179" i="1"/>
  <c r="S3171" i="1"/>
  <c r="S3165" i="1"/>
  <c r="S3158" i="1"/>
  <c r="S3150" i="1"/>
  <c r="S3143" i="1"/>
  <c r="S3137" i="1"/>
  <c r="S3129" i="1"/>
  <c r="S3122" i="1"/>
  <c r="S3115" i="1"/>
  <c r="S3107" i="1"/>
  <c r="S3101" i="1"/>
  <c r="S3094" i="1"/>
  <c r="S3086" i="1"/>
  <c r="S3079" i="1"/>
  <c r="S3073" i="1"/>
  <c r="S3065" i="1"/>
  <c r="S3058" i="1"/>
  <c r="S3051" i="1"/>
  <c r="S3043" i="1"/>
  <c r="S3037" i="1"/>
  <c r="S3030" i="1"/>
  <c r="S3022" i="1"/>
  <c r="S3015" i="1"/>
  <c r="S3009" i="1"/>
  <c r="S3001" i="1"/>
  <c r="S2994" i="1"/>
  <c r="S2987" i="1"/>
  <c r="S2979" i="1"/>
  <c r="S2973" i="1"/>
  <c r="S2966" i="1"/>
  <c r="S2958" i="1"/>
  <c r="S2951" i="1"/>
  <c r="S2945" i="1"/>
  <c r="S2937" i="1"/>
  <c r="S2930" i="1"/>
  <c r="S2921" i="1"/>
  <c r="S2910" i="1"/>
  <c r="S2899" i="1"/>
  <c r="S2889" i="1"/>
  <c r="S2878" i="1"/>
  <c r="S2867" i="1"/>
  <c r="S2857" i="1"/>
  <c r="S2846" i="1"/>
  <c r="U2846" i="1" s="1"/>
  <c r="S2835" i="1"/>
  <c r="S2825" i="1"/>
  <c r="S2814" i="1"/>
  <c r="S2803" i="1"/>
  <c r="S2793" i="1"/>
  <c r="S2782" i="1"/>
  <c r="S2771" i="1"/>
  <c r="S2761" i="1"/>
  <c r="S2750" i="1"/>
  <c r="S2739" i="1"/>
  <c r="S2729" i="1"/>
  <c r="S2718" i="1"/>
  <c r="S2707" i="1"/>
  <c r="S2697" i="1"/>
  <c r="S2686" i="1"/>
  <c r="S2675" i="1"/>
  <c r="S2665" i="1"/>
  <c r="S2654" i="1"/>
  <c r="S2643" i="1"/>
  <c r="S2633" i="1"/>
  <c r="S2622" i="1"/>
  <c r="S2611" i="1"/>
  <c r="S2601" i="1"/>
  <c r="S2590" i="1"/>
  <c r="S2579" i="1"/>
  <c r="S2569" i="1"/>
  <c r="S2558" i="1"/>
  <c r="S2547" i="1"/>
  <c r="S2537" i="1"/>
  <c r="S2526" i="1"/>
  <c r="S2515" i="1"/>
  <c r="S2505" i="1"/>
  <c r="S2494" i="1"/>
  <c r="S2483" i="1"/>
  <c r="S2473" i="1"/>
  <c r="S2462" i="1"/>
  <c r="S2451" i="1"/>
  <c r="U2451" i="1" s="1"/>
  <c r="S2441" i="1"/>
  <c r="S2430" i="1"/>
  <c r="S2419" i="1"/>
  <c r="S2409" i="1"/>
  <c r="S2398" i="1"/>
  <c r="S2387" i="1"/>
  <c r="S2377" i="1"/>
  <c r="S2366" i="1"/>
  <c r="S2355" i="1"/>
  <c r="S2345" i="1"/>
  <c r="S2334" i="1"/>
  <c r="S2323" i="1"/>
  <c r="S2313" i="1"/>
  <c r="S2302" i="1"/>
  <c r="S2287" i="1"/>
  <c r="S2274" i="1"/>
  <c r="S2259" i="1"/>
  <c r="S2245" i="1"/>
  <c r="S2231" i="1"/>
  <c r="S2217" i="1"/>
  <c r="S2202" i="1"/>
  <c r="S2189" i="1"/>
  <c r="S2174" i="1"/>
  <c r="S2159" i="1"/>
  <c r="S2146" i="1"/>
  <c r="S2131" i="1"/>
  <c r="S2117" i="1"/>
  <c r="S2103" i="1"/>
  <c r="S2089" i="1"/>
  <c r="S2074" i="1"/>
  <c r="S2061" i="1"/>
  <c r="S2046" i="1"/>
  <c r="S2031" i="1"/>
  <c r="U2031" i="1" s="1"/>
  <c r="S2018" i="1"/>
  <c r="S2003" i="1"/>
  <c r="S1989" i="1"/>
  <c r="S1975" i="1"/>
  <c r="S1960" i="1"/>
  <c r="S1940" i="1"/>
  <c r="S1923" i="1"/>
  <c r="S1903" i="1"/>
  <c r="S1883" i="1"/>
  <c r="S1865" i="1"/>
  <c r="S1845" i="1"/>
  <c r="S1827" i="1"/>
  <c r="S1808" i="1"/>
  <c r="S1789" i="1"/>
  <c r="S1769" i="1"/>
  <c r="S1752" i="1"/>
  <c r="S1732" i="1"/>
  <c r="S1712" i="1"/>
  <c r="S1695" i="1"/>
  <c r="S1675" i="1"/>
  <c r="S1656" i="1"/>
  <c r="S1637" i="1"/>
  <c r="S1619" i="1"/>
  <c r="S1599" i="1"/>
  <c r="S1581" i="1"/>
  <c r="S1561" i="1"/>
  <c r="S1541" i="1"/>
  <c r="S1524" i="1"/>
  <c r="S1504" i="1"/>
  <c r="S1485" i="1"/>
  <c r="S1467" i="1"/>
  <c r="S1448" i="1"/>
  <c r="S1428" i="1"/>
  <c r="S1411" i="1"/>
  <c r="S1391" i="1"/>
  <c r="S1364" i="1"/>
  <c r="S1336" i="1"/>
  <c r="S1307" i="1"/>
  <c r="S1279" i="1"/>
  <c r="S1251" i="1"/>
  <c r="S1221" i="1"/>
  <c r="S1193" i="1"/>
  <c r="S1165" i="1"/>
  <c r="S1136" i="1"/>
  <c r="S1108" i="1"/>
  <c r="S1071" i="1"/>
  <c r="S1032" i="1"/>
  <c r="S995" i="1"/>
  <c r="S958" i="1"/>
  <c r="S911" i="1"/>
  <c r="S860" i="1"/>
  <c r="S811" i="1"/>
  <c r="S759" i="1"/>
  <c r="S709" i="1"/>
  <c r="S660" i="1"/>
  <c r="S608" i="1"/>
  <c r="S559" i="1"/>
  <c r="S507" i="1"/>
  <c r="S436" i="1"/>
  <c r="S349" i="1"/>
  <c r="S235" i="1"/>
  <c r="S112" i="1"/>
  <c r="B10" i="2"/>
  <c r="B9" i="2"/>
  <c r="B8" i="2"/>
  <c r="B7" i="2"/>
  <c r="B6" i="2"/>
  <c r="C3" i="2"/>
  <c r="C2" i="2"/>
  <c r="D5" i="6"/>
  <c r="D4" i="6"/>
  <c r="S3563" i="1" l="1"/>
  <c r="B1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L0237_User</author>
  </authors>
  <commentList>
    <comment ref="F3560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Highest Sales 2013</t>
        </r>
      </text>
    </comment>
  </commentList>
</comments>
</file>

<file path=xl/sharedStrings.xml><?xml version="1.0" encoding="utf-8"?>
<sst xmlns="http://schemas.openxmlformats.org/spreadsheetml/2006/main" count="39369" uniqueCount="662">
  <si>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</si>
  <si>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</si>
  <si>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</si>
  <si>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</si>
  <si>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</si>
  <si>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</si>
  <si>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</si>
  <si>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</si>
  <si>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</si>
  <si>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</si>
  <si>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</si>
  <si>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</si>
  <si>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</si>
  <si>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</si>
  <si>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</si>
  <si>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</si>
  <si>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</si>
  <si>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</si>
  <si>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</si>
  <si>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High</t>
  </si>
  <si>
    <t>Regular</t>
  </si>
  <si>
    <t>Liz Pelletier</t>
  </si>
  <si>
    <t>Gwent</t>
  </si>
  <si>
    <t>Corporate</t>
  </si>
  <si>
    <t>Technology</t>
  </si>
  <si>
    <t>Computer Peripherals</t>
  </si>
  <si>
    <t>Small Pack</t>
  </si>
  <si>
    <t>Y</t>
  </si>
  <si>
    <t>Critical</t>
  </si>
  <si>
    <t>Tamara Dahlen</t>
  </si>
  <si>
    <t>Powys</t>
  </si>
  <si>
    <t>Not Specified</t>
  </si>
  <si>
    <t>Express</t>
  </si>
  <si>
    <t>Jonathan Doherty</t>
  </si>
  <si>
    <t>Office Supplies</t>
  </si>
  <si>
    <t>Pens &amp; Art Supplies</t>
  </si>
  <si>
    <t>Wrap Bag</t>
  </si>
  <si>
    <t>Furniture</t>
  </si>
  <si>
    <t>Office Furnishings</t>
  </si>
  <si>
    <t>Keith Dawkins</t>
  </si>
  <si>
    <t>Home Office</t>
  </si>
  <si>
    <t>Telephones and Communication</t>
  </si>
  <si>
    <t>Small Box</t>
  </si>
  <si>
    <t>Medium</t>
  </si>
  <si>
    <t>Craig Iolo</t>
  </si>
  <si>
    <t>Consumer</t>
  </si>
  <si>
    <t>Labels</t>
  </si>
  <si>
    <t>Low</t>
  </si>
  <si>
    <t>Pauline Chand</t>
  </si>
  <si>
    <t>Paper</t>
  </si>
  <si>
    <t>Roy Collins</t>
  </si>
  <si>
    <t>Office Machines</t>
  </si>
  <si>
    <t>Medium Box</t>
  </si>
  <si>
    <t>Storage &amp; Organization</t>
  </si>
  <si>
    <t>Delivery Van</t>
  </si>
  <si>
    <t>Emily Phan</t>
  </si>
  <si>
    <t>Dyfed</t>
  </si>
  <si>
    <t>Bookcases</t>
  </si>
  <si>
    <t>Jumbo Box</t>
  </si>
  <si>
    <t>Michael Dominguez</t>
  </si>
  <si>
    <t>Large Box</t>
  </si>
  <si>
    <t>Valerie Jones</t>
  </si>
  <si>
    <t>Brad Thomas</t>
  </si>
  <si>
    <t>Penelope Sewall</t>
  </si>
  <si>
    <t>Scissors, Rulers and Trimmers</t>
  </si>
  <si>
    <t>Bart Folk</t>
  </si>
  <si>
    <t>Matt Abelman</t>
  </si>
  <si>
    <t>Peter Fuller</t>
  </si>
  <si>
    <t>Binders and Binder Accessories</t>
  </si>
  <si>
    <t>Erin Creighton</t>
  </si>
  <si>
    <t>Sean Braxton</t>
  </si>
  <si>
    <t>Small Business</t>
  </si>
  <si>
    <t>Appliances</t>
  </si>
  <si>
    <t>Liz Willingham</t>
  </si>
  <si>
    <t>Jumbo Drum</t>
  </si>
  <si>
    <t>Paul Lucas</t>
  </si>
  <si>
    <t>Envelopes</t>
  </si>
  <si>
    <t>Dario Medina</t>
  </si>
  <si>
    <t>Frank Gastineau</t>
  </si>
  <si>
    <t>Dean Percer</t>
  </si>
  <si>
    <t>Henry MacAllister</t>
  </si>
  <si>
    <t>Jennifer Halladay</t>
  </si>
  <si>
    <t>Robert Barroso</t>
  </si>
  <si>
    <t>Candace McMahon</t>
  </si>
  <si>
    <t>Valerie Dominguez</t>
  </si>
  <si>
    <t>Sam Craven</t>
  </si>
  <si>
    <t>Chairs &amp; Chairmats</t>
  </si>
  <si>
    <t>Sung Chung</t>
  </si>
  <si>
    <t>Joe Elijah</t>
  </si>
  <si>
    <t>Sheri Gordon</t>
  </si>
  <si>
    <t>Tamara Chand</t>
  </si>
  <si>
    <t>Harold Engle</t>
  </si>
  <si>
    <t>Duane Huffman</t>
  </si>
  <si>
    <t>Sarah Jordon</t>
  </si>
  <si>
    <t>Susan MacKendrick</t>
  </si>
  <si>
    <t>Thomas Boland</t>
  </si>
  <si>
    <t>Roy French</t>
  </si>
  <si>
    <t>Darrin Van Huff</t>
  </si>
  <si>
    <t>Helen Abelman</t>
  </si>
  <si>
    <t>Peter McVee</t>
  </si>
  <si>
    <t>Rubber Bands</t>
  </si>
  <si>
    <t>Thais Sissman</t>
  </si>
  <si>
    <t>Toby Swindell</t>
  </si>
  <si>
    <t>Olvera Toch</t>
  </si>
  <si>
    <t>Sean O'Donnell</t>
  </si>
  <si>
    <t>David Kendrick</t>
  </si>
  <si>
    <t>Edward Nazzal</t>
  </si>
  <si>
    <t>Karen Carlisle</t>
  </si>
  <si>
    <t>Meg OConnel</t>
  </si>
  <si>
    <t>Luke Foster</t>
  </si>
  <si>
    <t>Stefania Perrino</t>
  </si>
  <si>
    <t>Maureen Gastineau</t>
  </si>
  <si>
    <t>Tables</t>
  </si>
  <si>
    <t>Kelly Lampkin</t>
  </si>
  <si>
    <t>Anthony Witt</t>
  </si>
  <si>
    <t>Ed Braxton</t>
  </si>
  <si>
    <t>Thea Hendricks</t>
  </si>
  <si>
    <t>Ionia McGrath</t>
  </si>
  <si>
    <t>Guy Armstrong</t>
  </si>
  <si>
    <t>Sung Shariari</t>
  </si>
  <si>
    <t>Craig Carroll</t>
  </si>
  <si>
    <t>Tanja Norvell</t>
  </si>
  <si>
    <t>Sally Matthias</t>
  </si>
  <si>
    <t>Mitch Willingham</t>
  </si>
  <si>
    <t>Janet Lee</t>
  </si>
  <si>
    <t>Ritsa Hightower</t>
  </si>
  <si>
    <t>Theone Pippenger</t>
  </si>
  <si>
    <t>Corey Catlett</t>
  </si>
  <si>
    <t>Ed Jacobs</t>
  </si>
  <si>
    <t>Stefanie Holloman</t>
  </si>
  <si>
    <t>Noel Staavos</t>
  </si>
  <si>
    <t>Copiers and Fax</t>
  </si>
  <si>
    <t>Ted Trevino</t>
  </si>
  <si>
    <t>Linda Southworth</t>
  </si>
  <si>
    <t>Lena Radford</t>
  </si>
  <si>
    <t>Dave Poirier</t>
  </si>
  <si>
    <t>Liz MacKendrick</t>
  </si>
  <si>
    <t>Rick Wilson</t>
  </si>
  <si>
    <t>Aleksandra Gannaway</t>
  </si>
  <si>
    <t>Sean Christensen</t>
  </si>
  <si>
    <t>Nona Balk</t>
  </si>
  <si>
    <t>Art Ferguson</t>
  </si>
  <si>
    <t>Ed Ludwig</t>
  </si>
  <si>
    <t>Joni Blumstein</t>
  </si>
  <si>
    <t>Susan Vittorini</t>
  </si>
  <si>
    <t>Tom Stivers</t>
  </si>
  <si>
    <t>Kean Thornton</t>
  </si>
  <si>
    <t>Jeremy Ellison</t>
  </si>
  <si>
    <t>Brian Moss</t>
  </si>
  <si>
    <t>Sandra Glassco</t>
  </si>
  <si>
    <t>Alan Hwang</t>
  </si>
  <si>
    <t>Rob Lucas</t>
  </si>
  <si>
    <t>Todd Boyes</t>
  </si>
  <si>
    <t>Nora Paige</t>
  </si>
  <si>
    <t>Andy Reiter</t>
  </si>
  <si>
    <t>Hallie Redmond</t>
  </si>
  <si>
    <t>Lori Olson</t>
  </si>
  <si>
    <t>Jack O'Briant</t>
  </si>
  <si>
    <t>Pete Armstrong</t>
  </si>
  <si>
    <t>Sarah Brown</t>
  </si>
  <si>
    <t>Elpida Rittenbach</t>
  </si>
  <si>
    <t>Liz Thompson</t>
  </si>
  <si>
    <t>Eric Barreto</t>
  </si>
  <si>
    <t>Jennifer Braxton</t>
  </si>
  <si>
    <t>Sara Luxemburg</t>
  </si>
  <si>
    <t>Adam Hart</t>
  </si>
  <si>
    <t>Quincy Jones</t>
  </si>
  <si>
    <t>Michael Moore</t>
  </si>
  <si>
    <t>Bobby Elias</t>
  </si>
  <si>
    <t>Roland Fjeld</t>
  </si>
  <si>
    <t>Cindy Chapman</t>
  </si>
  <si>
    <t>Brenda Bowman</t>
  </si>
  <si>
    <t>John Dryer</t>
  </si>
  <si>
    <t>Christine Kargatis</t>
  </si>
  <si>
    <t>Eileen Kiefer</t>
  </si>
  <si>
    <t>Patrick Ryan</t>
  </si>
  <si>
    <t>Nathan Cano</t>
  </si>
  <si>
    <t>Troy Blackwell</t>
  </si>
  <si>
    <t>Bill Shonely</t>
  </si>
  <si>
    <t>Jay Fine</t>
  </si>
  <si>
    <t>Denny Ordway</t>
  </si>
  <si>
    <t>Lycoris Saunders</t>
  </si>
  <si>
    <t>Ross Baird</t>
  </si>
  <si>
    <t>Luke Schmidt</t>
  </si>
  <si>
    <t>Robert Waldorf</t>
  </si>
  <si>
    <t>Bill Tyler</t>
  </si>
  <si>
    <t>Alan Schoenberger</t>
  </si>
  <si>
    <t>Charles Crestani</t>
  </si>
  <si>
    <t>Maxwell Schwartz</t>
  </si>
  <si>
    <t>Tracy Zic</t>
  </si>
  <si>
    <t>Christy Brittain</t>
  </si>
  <si>
    <t>David Wiener</t>
  </si>
  <si>
    <t>Jack Garza</t>
  </si>
  <si>
    <t>Helen Andreada</t>
  </si>
  <si>
    <t>Paul Prost</t>
  </si>
  <si>
    <t>Liz Carlisle</t>
  </si>
  <si>
    <t>Bradley Drucker</t>
  </si>
  <si>
    <t>Richard Eichhorn</t>
  </si>
  <si>
    <t>James Lanier</t>
  </si>
  <si>
    <t>Edward Becker</t>
  </si>
  <si>
    <t>Bryan Spruell</t>
  </si>
  <si>
    <t>Neil Knudson</t>
  </si>
  <si>
    <t>Ben Peterman</t>
  </si>
  <si>
    <t>Michael Granlund</t>
  </si>
  <si>
    <t>Gary Zandusky</t>
  </si>
  <si>
    <t>Steve Carroll</t>
  </si>
  <si>
    <t>Alex Grayson</t>
  </si>
  <si>
    <t>George Zrebassa</t>
  </si>
  <si>
    <t>Gary McGarr</t>
  </si>
  <si>
    <t>Susan Gilcrest</t>
  </si>
  <si>
    <t>Julia Dunbar</t>
  </si>
  <si>
    <t>Mick Crebagga</t>
  </si>
  <si>
    <t>Roy Skaria</t>
  </si>
  <si>
    <t>Patrick Jones</t>
  </si>
  <si>
    <t>Giulietta Baptist</t>
  </si>
  <si>
    <t>Tom Prescott</t>
  </si>
  <si>
    <t>Ken Heidel</t>
  </si>
  <si>
    <t>Ann Blume</t>
  </si>
  <si>
    <t>Denise Leinenbach</t>
  </si>
  <si>
    <t>Steven Ward</t>
  </si>
  <si>
    <t>Philip Brown</t>
  </si>
  <si>
    <t>Denise Monton</t>
  </si>
  <si>
    <t>Karl Brown</t>
  </si>
  <si>
    <t>Evan Henry</t>
  </si>
  <si>
    <t>Erin Smith</t>
  </si>
  <si>
    <t>Ken Black</t>
  </si>
  <si>
    <t>Thomas Thornton</t>
  </si>
  <si>
    <t>Muhammed Lee</t>
  </si>
  <si>
    <t>Keith Herrera</t>
  </si>
  <si>
    <t>Bobby Odegard</t>
  </si>
  <si>
    <t>Jack Lebron</t>
  </si>
  <si>
    <t>Christine Sundaresam</t>
  </si>
  <si>
    <t>Bruce Stewart</t>
  </si>
  <si>
    <t>Allen Golden</t>
  </si>
  <si>
    <t>Anthony Garverick</t>
  </si>
  <si>
    <t>Alyssa Tate</t>
  </si>
  <si>
    <t>Tamara Willingham</t>
  </si>
  <si>
    <t>Dan Campbell</t>
  </si>
  <si>
    <t>Kelly Andreada</t>
  </si>
  <si>
    <t>Erica Bern</t>
  </si>
  <si>
    <t>Scott Williamson</t>
  </si>
  <si>
    <t>Ryan Crowe</t>
  </si>
  <si>
    <t>Dennis Bolton</t>
  </si>
  <si>
    <t>Carlos Meador</t>
  </si>
  <si>
    <t>Christina Anderson</t>
  </si>
  <si>
    <t>Lindsay Williams</t>
  </si>
  <si>
    <t>Neil French</t>
  </si>
  <si>
    <t>Michael Stewart</t>
  </si>
  <si>
    <t>Giulietta Dortch</t>
  </si>
  <si>
    <t>Corinna Mitchell</t>
  </si>
  <si>
    <t>Randy Bradley</t>
  </si>
  <si>
    <t>Sean Wendt</t>
  </si>
  <si>
    <t>John Castell</t>
  </si>
  <si>
    <t>Mark Haberlin</t>
  </si>
  <si>
    <t>Robert Dilbeck</t>
  </si>
  <si>
    <t>William Brown</t>
  </si>
  <si>
    <t>Irene Maddox</t>
  </si>
  <si>
    <t>Carl Weiss</t>
  </si>
  <si>
    <t>Frank Carlisle</t>
  </si>
  <si>
    <t>Ashley Jarboe</t>
  </si>
  <si>
    <t>Randy Ferguson</t>
  </si>
  <si>
    <t>Anna Gayman</t>
  </si>
  <si>
    <t>Rick Hansen</t>
  </si>
  <si>
    <t>Gary Hansen</t>
  </si>
  <si>
    <t>Nick Radford</t>
  </si>
  <si>
    <t>Theresa Swint</t>
  </si>
  <si>
    <t>Sean Miller</t>
  </si>
  <si>
    <t>Grant Thornton</t>
  </si>
  <si>
    <t>Nancy Lomonaco</t>
  </si>
  <si>
    <t>Shirley Jackson</t>
  </si>
  <si>
    <t>Guy Thornton</t>
  </si>
  <si>
    <t>David Philippe</t>
  </si>
  <si>
    <t>Nat Gilpin</t>
  </si>
  <si>
    <t>Maurice Satty</t>
  </si>
  <si>
    <t>Ellis Ballard</t>
  </si>
  <si>
    <t>Eric Murdock</t>
  </si>
  <si>
    <t>Toby Grace</t>
  </si>
  <si>
    <t>Arianne Irving</t>
  </si>
  <si>
    <t>Barry Weirich</t>
  </si>
  <si>
    <t>Henry Goldwyn</t>
  </si>
  <si>
    <t>Joseph Holt</t>
  </si>
  <si>
    <t>Nathan Mautz</t>
  </si>
  <si>
    <t>Anna Haberlin</t>
  </si>
  <si>
    <t>Alan Shonely</t>
  </si>
  <si>
    <t>Cynthia Arntzen</t>
  </si>
  <si>
    <t>Jill Fjeld</t>
  </si>
  <si>
    <t>Max Ludwig</t>
  </si>
  <si>
    <t>Anne McFarland</t>
  </si>
  <si>
    <t>Chad Sievert</t>
  </si>
  <si>
    <t>Astrea Jones</t>
  </si>
  <si>
    <t>Natalie Webber</t>
  </si>
  <si>
    <t>Kelly Collister</t>
  </si>
  <si>
    <t>Victor Price</t>
  </si>
  <si>
    <t>Peter Buhler</t>
  </si>
  <si>
    <t>Damala Kotsonis</t>
  </si>
  <si>
    <t>Erin Ashbrook</t>
  </si>
  <si>
    <t>Logan Currie</t>
  </si>
  <si>
    <t>Phillip Breyer</t>
  </si>
  <si>
    <t>Dean Katz</t>
  </si>
  <si>
    <t>Shaun Weien</t>
  </si>
  <si>
    <t>Steve Chapman</t>
  </si>
  <si>
    <t>Andy Gerbode</t>
  </si>
  <si>
    <t>Debra Catini</t>
  </si>
  <si>
    <t>Maureen Grace</t>
  </si>
  <si>
    <t>Mary Zewe</t>
  </si>
  <si>
    <t>Raymond Fair</t>
  </si>
  <si>
    <t>Eric Hoffmann</t>
  </si>
  <si>
    <t>Jill Stevenson</t>
  </si>
  <si>
    <t>Michelle Moray</t>
  </si>
  <si>
    <t>Evan Bailliet</t>
  </si>
  <si>
    <t>Amy Hunt</t>
  </si>
  <si>
    <t>Darren Budd</t>
  </si>
  <si>
    <t>Meg O'Connel</t>
  </si>
  <si>
    <t>Meg Tillman</t>
  </si>
  <si>
    <t>Maya Herman</t>
  </si>
  <si>
    <t>Michelle Ellison</t>
  </si>
  <si>
    <t>Dennis Pardue</t>
  </si>
  <si>
    <t>Bill Stewart</t>
  </si>
  <si>
    <t>Russell D'Ascenzo</t>
  </si>
  <si>
    <t>Benjamin Farhat</t>
  </si>
  <si>
    <t>Marc Crier</t>
  </si>
  <si>
    <t>Jason Klamczynski</t>
  </si>
  <si>
    <t>Scissors Rulers and Trimmers</t>
  </si>
  <si>
    <t>Gary Hwang</t>
  </si>
  <si>
    <t>Karen Seio</t>
  </si>
  <si>
    <t>Jennifer Patt</t>
  </si>
  <si>
    <t>Nicole Fjeld</t>
  </si>
  <si>
    <t>Becky Martin</t>
  </si>
  <si>
    <t>Eva Jacobs</t>
  </si>
  <si>
    <t>Christine Phan</t>
  </si>
  <si>
    <t>Cynthia Voltz</t>
  </si>
  <si>
    <t>Joseph Airdo</t>
  </si>
  <si>
    <t>Emily Ducich</t>
  </si>
  <si>
    <t>Rose O'Brian</t>
  </si>
  <si>
    <t>Suzanne McNair</t>
  </si>
  <si>
    <t>Ken Lonsdale</t>
  </si>
  <si>
    <t>Barry Pond</t>
  </si>
  <si>
    <t>Tony Molinari</t>
  </si>
  <si>
    <t>Stewart Visinsky</t>
  </si>
  <si>
    <t>Christopher Schild</t>
  </si>
  <si>
    <t>Beth Paige</t>
  </si>
  <si>
    <t>South Glamorgan</t>
  </si>
  <si>
    <t>Julia Barnett</t>
  </si>
  <si>
    <t>Katherine Murray</t>
  </si>
  <si>
    <t>Michael Nguyen</t>
  </si>
  <si>
    <t>Russell Applegate</t>
  </si>
  <si>
    <t>Jeremy Pistek</t>
  </si>
  <si>
    <t>Cyra Reiten</t>
  </si>
  <si>
    <t>Tracy Hopkins</t>
  </si>
  <si>
    <t>Sylvia Foulston</t>
  </si>
  <si>
    <t>Bryan Davis</t>
  </si>
  <si>
    <t>Steven Cartwright</t>
  </si>
  <si>
    <t>Craig Leslie</t>
  </si>
  <si>
    <t>Joy Bell</t>
  </si>
  <si>
    <t>Joy Smith</t>
  </si>
  <si>
    <t>Hunter Lopez</t>
  </si>
  <si>
    <t>Eugene Hildebrand</t>
  </si>
  <si>
    <t>Sue Ann Reed</t>
  </si>
  <si>
    <t>Alan Barnes</t>
  </si>
  <si>
    <t>Bruce Degenhardt</t>
  </si>
  <si>
    <t>Grant Carroll</t>
  </si>
  <si>
    <t>Delfina Latchford</t>
  </si>
  <si>
    <t>Craig Molinari</t>
  </si>
  <si>
    <t>Sanjit Engle</t>
  </si>
  <si>
    <t>Brian Stugart</t>
  </si>
  <si>
    <t>Barry Franz</t>
  </si>
  <si>
    <t>Dianna Vittorini</t>
  </si>
  <si>
    <t>Maria Bertelson</t>
  </si>
  <si>
    <t>Patrick Gardner</t>
  </si>
  <si>
    <t>Katherine Ducich</t>
  </si>
  <si>
    <t>Trudy Brown</t>
  </si>
  <si>
    <t>Melanie Page</t>
  </si>
  <si>
    <t>Evan Minnotte</t>
  </si>
  <si>
    <t>Don Jones</t>
  </si>
  <si>
    <t>Jesus Ocampo</t>
  </si>
  <si>
    <t>Doug Bickford</t>
  </si>
  <si>
    <t>Michael Grace</t>
  </si>
  <si>
    <t>Yana Sorensen</t>
  </si>
  <si>
    <t>Susan Pistek</t>
  </si>
  <si>
    <t>Darren Powers</t>
  </si>
  <si>
    <t>Joni Wasserman</t>
  </si>
  <si>
    <t>Dave Brooks</t>
  </si>
  <si>
    <t>Aaron Hawkins</t>
  </si>
  <si>
    <t>Deborah Brumfield</t>
  </si>
  <si>
    <t>Saphhira Shifley</t>
  </si>
  <si>
    <t>Jamie Kunitz</t>
  </si>
  <si>
    <t>Anthony Johnson</t>
  </si>
  <si>
    <t>Jenna Caffey</t>
  </si>
  <si>
    <t>Ralph Knight</t>
  </si>
  <si>
    <t>Fred McMath</t>
  </si>
  <si>
    <t>Victoria Pisteka</t>
  </si>
  <si>
    <t>Scot Coram</t>
  </si>
  <si>
    <t>Allen Rosenblatt</t>
  </si>
  <si>
    <t>Berenike Kampe</t>
  </si>
  <si>
    <t>Natalie Fritzler</t>
  </si>
  <si>
    <t>Hilary Holden</t>
  </si>
  <si>
    <t>Nathan Gelder</t>
  </si>
  <si>
    <t>Patrick Bzostek</t>
  </si>
  <si>
    <t>Laurel Beltran</t>
  </si>
  <si>
    <t>Bill Donatelli</t>
  </si>
  <si>
    <t>Carl Jackson</t>
  </si>
  <si>
    <t>Brendan Dodson</t>
  </si>
  <si>
    <t>Chuck Sachs</t>
  </si>
  <si>
    <t>Mike Gockenbach</t>
  </si>
  <si>
    <t>Edward Hooks</t>
  </si>
  <si>
    <t>Ivan Liston</t>
  </si>
  <si>
    <t>Michelle Lonsdale</t>
  </si>
  <si>
    <t>Cindy Stewart</t>
  </si>
  <si>
    <t>Grace Kelly</t>
  </si>
  <si>
    <t>Brad Norvell</t>
  </si>
  <si>
    <t>Dan Lawera</t>
  </si>
  <si>
    <t>Lisa DeCherney</t>
  </si>
  <si>
    <t>Hunter Glantz</t>
  </si>
  <si>
    <t>Joel Eaton</t>
  </si>
  <si>
    <t>Tom Zandusky</t>
  </si>
  <si>
    <t>Eugene Barchas</t>
  </si>
  <si>
    <t>Dave Kipp</t>
  </si>
  <si>
    <t>Jim Radford</t>
  </si>
  <si>
    <t>George Ashbrook</t>
  </si>
  <si>
    <t>Justin Ellison</t>
  </si>
  <si>
    <t>Jennifer Jackson</t>
  </si>
  <si>
    <t>Carlos Soltero</t>
  </si>
  <si>
    <t>Greg Guthrie</t>
  </si>
  <si>
    <t>Philip Fox</t>
  </si>
  <si>
    <t>Dave Hallsten</t>
  </si>
  <si>
    <t>Michael Oakman</t>
  </si>
  <si>
    <t>David Bremer</t>
  </si>
  <si>
    <t>Arthur Wiediger</t>
  </si>
  <si>
    <t>Deanra Eno</t>
  </si>
  <si>
    <t>Skye Norling</t>
  </si>
  <si>
    <t>Jim Mitchum</t>
  </si>
  <si>
    <t>John Huston</t>
  </si>
  <si>
    <t>Denny Joy</t>
  </si>
  <si>
    <t>Scot Wooten</t>
  </si>
  <si>
    <t>Muhammed MacIntyre</t>
  </si>
  <si>
    <t>Andy Yotov</t>
  </si>
  <si>
    <t>Frank Hawley</t>
  </si>
  <si>
    <t>Dan Reichenbach</t>
  </si>
  <si>
    <t>Jill Matthias</t>
  </si>
  <si>
    <t>MaryBeth Skach</t>
  </si>
  <si>
    <t>Theresa Coyne</t>
  </si>
  <si>
    <t>Bobby Trafton</t>
  </si>
  <si>
    <t>Brian Dahlen</t>
  </si>
  <si>
    <t>Mike Kennedy</t>
  </si>
  <si>
    <t>Beth Thompson</t>
  </si>
  <si>
    <t>Rick Duston</t>
  </si>
  <si>
    <t>Henia Zydlo</t>
  </si>
  <si>
    <t>Charles Sheldon</t>
  </si>
  <si>
    <t>Tim Taslimi</t>
  </si>
  <si>
    <t>Tracy Collins</t>
  </si>
  <si>
    <t>Tracy Blumstein</t>
  </si>
  <si>
    <t>Nicole Brennan</t>
  </si>
  <si>
    <t>David Smith</t>
  </si>
  <si>
    <t>Juliana Krohn</t>
  </si>
  <si>
    <t>John Lee</t>
  </si>
  <si>
    <t>Erica Hernandez</t>
  </si>
  <si>
    <t>Dorothy Badders</t>
  </si>
  <si>
    <t>Darrin Sayre</t>
  </si>
  <si>
    <t>Julia West</t>
  </si>
  <si>
    <t>Toby Knight</t>
  </si>
  <si>
    <t>Maria Zettner</t>
  </si>
  <si>
    <t>Thea Hudgings</t>
  </si>
  <si>
    <t>Benjamin Venier</t>
  </si>
  <si>
    <t>Brad Eason</t>
  </si>
  <si>
    <t>Duane Noonan</t>
  </si>
  <si>
    <t>Sean ODonnell</t>
  </si>
  <si>
    <t>David Flashing</t>
  </si>
  <si>
    <t>Thomas Seio</t>
  </si>
  <si>
    <t>Monica Federle</t>
  </si>
  <si>
    <t>Elizabeth Moffitt</t>
  </si>
  <si>
    <t>Naresj Patel</t>
  </si>
  <si>
    <t>Brian Thompson</t>
  </si>
  <si>
    <t>Harold Dahlen</t>
  </si>
  <si>
    <t>Ruben Ausman</t>
  </si>
  <si>
    <t>Patricia Hirasaki</t>
  </si>
  <si>
    <t>Paul Gonzalez</t>
  </si>
  <si>
    <t>Erin Mull</t>
  </si>
  <si>
    <t>Larry Hughes</t>
  </si>
  <si>
    <t>Frank Price</t>
  </si>
  <si>
    <t>Magdelene Morse</t>
  </si>
  <si>
    <t>Filia McAdams</t>
  </si>
  <si>
    <t>Beth Fritzler</t>
  </si>
  <si>
    <t>Paul Van Hugh</t>
  </si>
  <si>
    <t>Nicole Hansen</t>
  </si>
  <si>
    <t>Janet Martin</t>
  </si>
  <si>
    <t>Corey Roper</t>
  </si>
  <si>
    <t>Michael Kennedy</t>
  </si>
  <si>
    <t>Don Miller</t>
  </si>
  <si>
    <t>Troy Staebel</t>
  </si>
  <si>
    <t>Becky Castell</t>
  </si>
  <si>
    <t>Duane Benoit</t>
  </si>
  <si>
    <t>Dorothy Wardle</t>
  </si>
  <si>
    <t>Ann Chong</t>
  </si>
  <si>
    <t>Nick Crebassa</t>
  </si>
  <si>
    <t>Brian Derr</t>
  </si>
  <si>
    <t>Tracy Poddar</t>
  </si>
  <si>
    <t>Nora Pelletier</t>
  </si>
  <si>
    <t>Jonathan Howell</t>
  </si>
  <si>
    <t>Roland Black</t>
  </si>
  <si>
    <t>Matthew Clasen</t>
  </si>
  <si>
    <t>Craig Rider</t>
  </si>
  <si>
    <t>Clay Rozendal</t>
  </si>
  <si>
    <t>Rob Williams</t>
  </si>
  <si>
    <t>Chuck Magee</t>
  </si>
  <si>
    <t>Carlos Daly</t>
  </si>
  <si>
    <t>Linda Cazamias</t>
  </si>
  <si>
    <t>Brendan Murry</t>
  </si>
  <si>
    <t>Jason Gross</t>
  </si>
  <si>
    <t>Amy Cox</t>
  </si>
  <si>
    <t>Maribeth Iolo</t>
  </si>
  <si>
    <t>Nat Carroll</t>
  </si>
  <si>
    <t>Brosina Hoffman</t>
  </si>
  <si>
    <t>Benjamin Patterson</t>
  </si>
  <si>
    <t>Shirley Schmidt</t>
  </si>
  <si>
    <t>Anna Chung</t>
  </si>
  <si>
    <t>Cari Schnelling</t>
  </si>
  <si>
    <t>Chad Cunningham</t>
  </si>
  <si>
    <t>Patrick O'Donnell</t>
  </si>
  <si>
    <t>Bryan Mills</t>
  </si>
  <si>
    <t>Dana Kaydos</t>
  </si>
  <si>
    <t>Cindy Schnelling</t>
  </si>
  <si>
    <t>Darren Koutras</t>
  </si>
  <si>
    <t>Gary Mitchum</t>
  </si>
  <si>
    <t>Chris Cortes</t>
  </si>
  <si>
    <t>Eugene Moren</t>
  </si>
  <si>
    <t>Matt Hagelstein</t>
  </si>
  <si>
    <t>Adrian Hane</t>
  </si>
  <si>
    <t>Rick Reed</t>
  </si>
  <si>
    <t>Harry Marie</t>
  </si>
  <si>
    <t>Mark Packer</t>
  </si>
  <si>
    <t>Frank Atkinson</t>
  </si>
  <si>
    <t>Heather Kirkland</t>
  </si>
  <si>
    <t>Fred Wasserman</t>
  </si>
  <si>
    <t>Tom Ashbrook</t>
  </si>
  <si>
    <t>Larry Blacks</t>
  </si>
  <si>
    <t>Katrina Bavinger</t>
  </si>
  <si>
    <t>Jamie Frazer</t>
  </si>
  <si>
    <t>Claudia Miner</t>
  </si>
  <si>
    <t>Allen Armold</t>
  </si>
  <si>
    <t>Bradley Talbott</t>
  </si>
  <si>
    <t>Neil Ducich</t>
  </si>
  <si>
    <t>Mike Caudle</t>
  </si>
  <si>
    <t>Pierre Wener</t>
  </si>
  <si>
    <t>Maris LaWare</t>
  </si>
  <si>
    <t>Ricardo Block</t>
  </si>
  <si>
    <t>Carl Ludwig</t>
  </si>
  <si>
    <t>Mick Brown</t>
  </si>
  <si>
    <t>Noah Childs</t>
  </si>
  <si>
    <t>Katrina Willman</t>
  </si>
  <si>
    <t>Rob Beeghly</t>
  </si>
  <si>
    <t>Mike Pelletier</t>
  </si>
  <si>
    <t>Ivan Gibson</t>
  </si>
  <si>
    <t>George Bell</t>
  </si>
  <si>
    <t>Chris McAfee</t>
  </si>
  <si>
    <t>Charles McCrossin</t>
  </si>
  <si>
    <t>Annie Cyprus</t>
  </si>
  <si>
    <t>Lindsay Castell</t>
  </si>
  <si>
    <t>Eleni McCrary</t>
  </si>
  <si>
    <t>Justin Deggeller</t>
  </si>
  <si>
    <t>Pauline Webber</t>
  </si>
  <si>
    <t>Charlotte Melton</t>
  </si>
  <si>
    <t>Matt Collister</t>
  </si>
  <si>
    <t>Kean Jones</t>
  </si>
  <si>
    <t>Barry French</t>
  </si>
  <si>
    <t>Daniel Raglin</t>
  </si>
  <si>
    <t>Speros Goranitis</t>
  </si>
  <si>
    <t>Pete Kriz</t>
  </si>
  <si>
    <t>Liz Price</t>
  </si>
  <si>
    <t>Jeremy Lonsdale</t>
  </si>
  <si>
    <t>Rachel Payne</t>
  </si>
  <si>
    <t>Jack OBriant</t>
  </si>
  <si>
    <t>Nick Zandusky</t>
  </si>
  <si>
    <t>Joy Daniels</t>
  </si>
  <si>
    <t>Joni Sundaresam</t>
  </si>
  <si>
    <t>Michael Paige</t>
  </si>
  <si>
    <t>Cathy Hwang</t>
  </si>
  <si>
    <t>Craig Carreira</t>
  </si>
  <si>
    <t>Victoria Wilson</t>
  </si>
  <si>
    <t>Paul Stevenson</t>
  </si>
  <si>
    <t>Dianna Arnett</t>
  </si>
  <si>
    <t>Greg Hansen</t>
  </si>
  <si>
    <t>Shahid Collister</t>
  </si>
  <si>
    <t>Christina Vanderzanden</t>
  </si>
  <si>
    <t>Gene McClure</t>
  </si>
  <si>
    <t>Michelle Huthwaite</t>
  </si>
  <si>
    <t>Paul MacIntyre</t>
  </si>
  <si>
    <t>Rick Bensley</t>
  </si>
  <si>
    <t>Toby Braunhardt</t>
  </si>
  <si>
    <t>Thomas Brumley</t>
  </si>
  <si>
    <t>Phillip Flathmann</t>
  </si>
  <si>
    <t>Neoma Murray</t>
  </si>
  <si>
    <t>Darrin Martin</t>
  </si>
  <si>
    <t>Joel Jenkins</t>
  </si>
  <si>
    <t>Karen Bern</t>
  </si>
  <si>
    <t>Julie Kriz</t>
  </si>
  <si>
    <t>Cari MacIntyre</t>
  </si>
  <si>
    <t>Kristen Hastings</t>
  </si>
  <si>
    <t>Eudokia Martin</t>
  </si>
  <si>
    <t>Jennifer Ferguson</t>
  </si>
  <si>
    <t>Fred Hopkins</t>
  </si>
  <si>
    <t>Mark Van Huff</t>
  </si>
  <si>
    <t>Paul Knutson</t>
  </si>
  <si>
    <t>Dorothy Dickinson</t>
  </si>
  <si>
    <t>Emily Burns</t>
  </si>
  <si>
    <t>Aimee Bixby</t>
  </si>
  <si>
    <t>Harold Pawlan</t>
  </si>
  <si>
    <t>Jim Sink</t>
  </si>
  <si>
    <t>Janet Molinari</t>
  </si>
  <si>
    <t>Mark Hamilton</t>
  </si>
  <si>
    <t>Bill Eplett</t>
  </si>
  <si>
    <t>Muhammed Iolo</t>
  </si>
  <si>
    <t>Logan Haushalter</t>
  </si>
  <si>
    <t>Anemone Ratner</t>
  </si>
  <si>
    <t>Cynthia Delaney</t>
  </si>
  <si>
    <t>Maribeth Schnelling</t>
  </si>
  <si>
    <t>Chris Selesnick</t>
  </si>
  <si>
    <t>Khloe Miller</t>
  </si>
  <si>
    <t>Dean Braden</t>
  </si>
  <si>
    <t>Lena Creighton</t>
  </si>
  <si>
    <t>Arthur Gainer</t>
  </si>
  <si>
    <t>Tony Chapman</t>
  </si>
  <si>
    <t>Ralph Kennedy</t>
  </si>
  <si>
    <t>Mark Cousins</t>
  </si>
  <si>
    <t>Trudy Schmidt</t>
  </si>
  <si>
    <t>Bart Watters</t>
  </si>
  <si>
    <t>Gene Hale</t>
  </si>
  <si>
    <t>Row Labels</t>
  </si>
  <si>
    <t>Grand Total</t>
  </si>
  <si>
    <t>Sum of Profit</t>
  </si>
  <si>
    <t>Max Discount</t>
  </si>
  <si>
    <t>Min Discount</t>
  </si>
  <si>
    <t>Record</t>
  </si>
  <si>
    <t>How Many</t>
  </si>
  <si>
    <t>Count Critical</t>
  </si>
  <si>
    <t>Sum of Sum of Profit</t>
  </si>
  <si>
    <t>Sum of Sales</t>
  </si>
  <si>
    <t>Return status</t>
  </si>
  <si>
    <t>% Sales</t>
  </si>
  <si>
    <t>Total Sales</t>
  </si>
  <si>
    <t xml:space="preserve">Quality Control </t>
  </si>
  <si>
    <t>Low Impact</t>
  </si>
  <si>
    <t>Medium Impact</t>
  </si>
  <si>
    <t>Product Line Impact</t>
  </si>
  <si>
    <t>Quality Impact</t>
  </si>
  <si>
    <t>Low Local Control Audit</t>
  </si>
  <si>
    <t>Medium Local Control Audit</t>
  </si>
  <si>
    <t>Major Local Control Audit</t>
  </si>
  <si>
    <t>Q18</t>
  </si>
  <si>
    <t>Dayspast</t>
  </si>
  <si>
    <t>Number Checked</t>
  </si>
  <si>
    <t>A</t>
  </si>
  <si>
    <t>B</t>
  </si>
  <si>
    <t>C</t>
  </si>
  <si>
    <t>Inventory Counting Cycle</t>
  </si>
  <si>
    <t>Sum of Dayspast</t>
  </si>
  <si>
    <t>Sum of Number Checked</t>
  </si>
  <si>
    <t>Sum of Order Quantity</t>
  </si>
  <si>
    <t>Critical Total</t>
  </si>
  <si>
    <t>High Total</t>
  </si>
  <si>
    <t>Low Total</t>
  </si>
  <si>
    <t>Medium Total</t>
  </si>
  <si>
    <t>Not Specified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</si>
</sst>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6" fillId="0" borderId="0" xfId="0" applyFont="1"/>
    <xf numFmtId="0" fontId="0" fillId="0" borderId="0" xfId="0" applyAlignment="1">
      <alignment horizontal="left" indent="2"/>
    </xf>
    <xf numFmtId="9" fontId="0" fillId="0" borderId="0" xfId="42" applyFont="1"/>
    <xf numFmtId="0" fontId="0" fillId="0" borderId="0" xfId="0" applyAlignment="1">
      <alignment vertical="center"/>
    </xf>
    <xf numFmtId="10" fontId="0" fillId="0" borderId="0" xfId="42" applyNumberFormat="1" applyFont="1"/>
    <xf numFmtId="10" fontId="0" fillId="0" borderId="0" xfId="0" applyNumberFormat="1"/>
    <xf numFmtId="10" fontId="0" fillId="0" borderId="10" xfId="0" applyNumberFormat="1" applyBorder="1"/>
    <xf numFmtId="0" fontId="0" fillId="0" borderId="10" xfId="0" applyBorder="1"/>
    <xf numFmtId="0" fontId="0" fillId="0" borderId="10" xfId="0" applyFill="1" applyBorder="1"/>
    <xf numFmtId="0" fontId="20" fillId="0" borderId="0" xfId="0" applyFont="1"/>
    <xf numFmtId="0" fontId="14" fillId="0" borderId="10" xfId="0" applyFont="1" applyBorder="1"/>
    <xf numFmtId="0" fontId="14" fillId="0" borderId="10" xfId="0" applyFont="1" applyBorder="1" applyAlignment="1">
      <alignment vertical="center"/>
    </xf>
    <xf numFmtId="0" fontId="16" fillId="0" borderId="10" xfId="0" applyFont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[Dragon Supplies extra.xlsx]Pivot breakdown!PivotTable3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breakdown'!$G$8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0.10463742032245969"/>
                  <c:y val="-0.352200714494021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strRef>
              <c:f>'Pivot breakdown'!$F$9:$F$34</c:f>
              <c:strCache>
                <c:ptCount val="25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Dyfed</c:v>
                </c:pt>
                <c:pt idx="7">
                  <c:v>Envelopes</c:v>
                </c:pt>
                <c:pt idx="8">
                  <c:v>Furniture</c:v>
                </c:pt>
                <c:pt idx="9">
                  <c:v>Gwent</c:v>
                </c:pt>
                <c:pt idx="10">
                  <c:v>Labels</c:v>
                </c:pt>
                <c:pt idx="11">
                  <c:v>Office Furnishings</c:v>
                </c:pt>
                <c:pt idx="12">
                  <c:v>Office Machines</c:v>
                </c:pt>
                <c:pt idx="13">
                  <c:v>Office Supplies</c:v>
                </c:pt>
                <c:pt idx="14">
                  <c:v>Paper</c:v>
                </c:pt>
                <c:pt idx="15">
                  <c:v>Pens &amp; Art Supplies</c:v>
                </c:pt>
                <c:pt idx="16">
                  <c:v>Powys</c:v>
                </c:pt>
                <c:pt idx="17">
                  <c:v>Rubber Bands</c:v>
                </c:pt>
                <c:pt idx="18">
                  <c:v>Scissors Rulers and Trimmers</c:v>
                </c:pt>
                <c:pt idx="19">
                  <c:v>Scissors, Rulers and Trimmers</c:v>
                </c:pt>
                <c:pt idx="20">
                  <c:v>South Glamorgan</c:v>
                </c:pt>
                <c:pt idx="21">
                  <c:v>Storage &amp; Organization</c:v>
                </c:pt>
                <c:pt idx="22">
                  <c:v>Tables</c:v>
                </c:pt>
                <c:pt idx="23">
                  <c:v>Technology</c:v>
                </c:pt>
                <c:pt idx="24">
                  <c:v>Telephones and Communication</c:v>
                </c:pt>
              </c:strCache>
            </c:strRef>
          </c:cat>
          <c:val>
            <c:numRef>
              <c:f>'Pivot breakdown'!$G$9:$G$34</c:f>
              <c:numCache>
                <c:formatCode>General</c:formatCode>
                <c:ptCount val="25"/>
                <c:pt idx="0">
                  <c:v>56552.65</c:v>
                </c:pt>
                <c:pt idx="1">
                  <c:v>113454.36000000002</c:v>
                </c:pt>
                <c:pt idx="2">
                  <c:v>-14774.290000000006</c:v>
                </c:pt>
                <c:pt idx="3">
                  <c:v>57658.060000000005</c:v>
                </c:pt>
                <c:pt idx="4">
                  <c:v>37174.92</c:v>
                </c:pt>
                <c:pt idx="5">
                  <c:v>30161.890000000007</c:v>
                </c:pt>
                <c:pt idx="6">
                  <c:v>150673.13999999998</c:v>
                </c:pt>
                <c:pt idx="7">
                  <c:v>25312.399999999994</c:v>
                </c:pt>
                <c:pt idx="8">
                  <c:v>81892.200000000026</c:v>
                </c:pt>
                <c:pt idx="9">
                  <c:v>295998.13000000006</c:v>
                </c:pt>
                <c:pt idx="10">
                  <c:v>6212.3100000000013</c:v>
                </c:pt>
                <c:pt idx="11">
                  <c:v>53934.62000000001</c:v>
                </c:pt>
                <c:pt idx="12">
                  <c:v>202381.60000000003</c:v>
                </c:pt>
                <c:pt idx="13">
                  <c:v>230664.79</c:v>
                </c:pt>
                <c:pt idx="14">
                  <c:v>21634.27</c:v>
                </c:pt>
                <c:pt idx="15">
                  <c:v>4242.92</c:v>
                </c:pt>
                <c:pt idx="16">
                  <c:v>183949.61</c:v>
                </c:pt>
                <c:pt idx="17">
                  <c:v>348.9</c:v>
                </c:pt>
                <c:pt idx="18">
                  <c:v>-97.32</c:v>
                </c:pt>
                <c:pt idx="19">
                  <c:v>-2186.9199999999996</c:v>
                </c:pt>
                <c:pt idx="20">
                  <c:v>92059.32</c:v>
                </c:pt>
                <c:pt idx="21">
                  <c:v>5191.220000000003</c:v>
                </c:pt>
                <c:pt idx="22">
                  <c:v>-14926.19</c:v>
                </c:pt>
                <c:pt idx="23">
                  <c:v>410123.20999999996</c:v>
                </c:pt>
                <c:pt idx="24">
                  <c:v>140404.79999999999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F5-4E1C-9036-22230DEE1C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1695312"/>
        <c:axId val="199209560"/>
      </c:barChart>
      <c:catAx>
        <c:axId val="19169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09560"/>
        <c:crosses val="autoZero"/>
        <c:auto val="1"/>
        <c:lblAlgn val="ctr"/>
        <c:lblOffset val="100"/>
        <c:noMultiLvlLbl val="0"/>
      </c:catAx>
      <c:valAx>
        <c:axId val="19920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695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[Dragon Supplies extra.xlsx]Prediction using line equation!PivotTable7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5932557472029638E-2"/>
          <c:y val="0.12704042334737434"/>
          <c:w val="0.78877693839566554"/>
          <c:h val="0.8034041904731249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'Prediction using line equation'!$B$3</c:f>
              <c:strCache>
                <c:ptCount val="1"/>
                <c:pt idx="0">
                  <c:v>Sum of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9.5659970350380381E-3"/>
                  <c:y val="-0.5663385124350999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strRef>
              <c:f>'Prediction using line equation'!$A$4:$A$6</c:f>
              <c:strCache>
                <c:ptCount val="2"/>
                <c:pt idx="0">
                  <c:v>Corporate</c:v>
                </c:pt>
                <c:pt idx="1">
                  <c:v>Small Business</c:v>
                </c:pt>
              </c:strCache>
            </c:strRef>
          </c:cat>
          <c:val>
            <c:numRef>
              <c:f>'Prediction using line equation'!$B$4:$B$6</c:f>
              <c:numCache>
                <c:formatCode>General</c:formatCode>
                <c:ptCount val="2"/>
                <c:pt idx="0">
                  <c:v>2553142.9539999953</c:v>
                </c:pt>
                <c:pt idx="1">
                  <c:v>1011036.1785000011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76-4B4C-B508-6353070BF683}"/>
            </c:ext>
          </c:extLst>
        </c:ser>
        <c:ser>
          <c:idx val="1"/>
          <c:order val="1"/>
          <c:tx>
            <c:strRef>
              <c:f>'Prediction using line equation'!$C$3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'Prediction using line equation'!$A$4:$A$6</c:f>
              <c:strCache>
                <c:ptCount val="2"/>
                <c:pt idx="0">
                  <c:v>Corporate</c:v>
                </c:pt>
                <c:pt idx="1">
                  <c:v>Small Business</c:v>
                </c:pt>
              </c:strCache>
            </c:strRef>
          </c:cat>
          <c:val>
            <c:numRef>
              <c:f>'Prediction using line equation'!$C$4:$C$6</c:f>
              <c:numCache>
                <c:formatCode>General</c:formatCode>
                <c:ptCount val="2"/>
                <c:pt idx="0">
                  <c:v>284169.77000000008</c:v>
                </c:pt>
                <c:pt idx="1">
                  <c:v>111689.92000000004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76-4B4C-B508-6353070BF6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9210344"/>
        <c:axId val="199210736"/>
      </c:barChart>
      <c:catAx>
        <c:axId val="199210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10736"/>
        <c:crosses val="autoZero"/>
        <c:auto val="1"/>
        <c:lblAlgn val="ctr"/>
        <c:lblOffset val="100"/>
        <c:noMultiLvlLbl val="0"/>
      </c:catAx>
      <c:valAx>
        <c:axId val="19921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10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[Dragon Supplies extra.xlsx]Sheet1!PivotTable3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Sum of Number Checked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Sheet1!$B$4:$B$24</c:f>
              <c:numCache>
                <c:formatCode>General</c:formatCode>
                <c:ptCount val="10"/>
                <c:pt idx="0">
                  <c:v>0</c:v>
                </c:pt>
                <c:pt idx="1">
                  <c:v>62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F4-4ED3-872C-95DF3B9790BA}"/>
            </c:ext>
          </c:extLst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Sum of Order Quantity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Sheet1!$A$4:$A$24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Sheet1!$C$4:$C$24</c:f>
              <c:numCache>
                <c:formatCode>General</c:formatCode>
                <c:ptCount val="10"/>
                <c:pt idx="0">
                  <c:v>14778</c:v>
                </c:pt>
                <c:pt idx="1">
                  <c:v>1485</c:v>
                </c:pt>
                <c:pt idx="2">
                  <c:v>18514</c:v>
                </c:pt>
                <c:pt idx="3">
                  <c:v>1706</c:v>
                </c:pt>
                <c:pt idx="4">
                  <c:v>17958</c:v>
                </c:pt>
                <c:pt idx="5">
                  <c:v>2122</c:v>
                </c:pt>
                <c:pt idx="6">
                  <c:v>15169</c:v>
                </c:pt>
                <c:pt idx="7">
                  <c:v>1436</c:v>
                </c:pt>
                <c:pt idx="8">
                  <c:v>16494</c:v>
                </c:pt>
                <c:pt idx="9">
                  <c:v>1684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F4-4ED3-872C-95DF3B9790BA}"/>
            </c:ext>
          </c:extLst>
        </c:ser>
        <c:ser>
          <c:idx val="2"/>
          <c:order val="2"/>
          <c:tx>
            <c:strRef>
              <c:f>Sheet1!$D$3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Sheet1!$A$4:$A$24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Sheet1!$D$4:$D$24</c:f>
              <c:numCache>
                <c:formatCode>General</c:formatCode>
                <c:ptCount val="10"/>
                <c:pt idx="0">
                  <c:v>111017.92000000006</c:v>
                </c:pt>
                <c:pt idx="1">
                  <c:v>440.48000000000093</c:v>
                </c:pt>
                <c:pt idx="2">
                  <c:v>171830.49000000014</c:v>
                </c:pt>
                <c:pt idx="3">
                  <c:v>25859.170000000006</c:v>
                </c:pt>
                <c:pt idx="4">
                  <c:v>172494.78999999986</c:v>
                </c:pt>
                <c:pt idx="5">
                  <c:v>25107.309999999987</c:v>
                </c:pt>
                <c:pt idx="6">
                  <c:v>96981.450000000012</c:v>
                </c:pt>
                <c:pt idx="7">
                  <c:v>23443.97</c:v>
                </c:pt>
                <c:pt idx="8">
                  <c:v>89171.540000000008</c:v>
                </c:pt>
                <c:pt idx="9">
                  <c:v>6333.08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F4-4ED3-872C-95DF3B9790BA}"/>
            </c:ext>
          </c:extLst>
        </c:ser>
        <c:ser>
          <c:idx val="3"/>
          <c:order val="3"/>
          <c:tx>
            <c:strRef>
              <c:f>Sheet1!$E$3</c:f>
              <c:strCache>
                <c:ptCount val="1"/>
                <c:pt idx="0">
                  <c:v>Sum of Dayspast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Sheet1!$A$4:$A$24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Sheet1!$E$4:$E$24</c:f>
              <c:numCache>
                <c:formatCode>General</c:formatCode>
                <c:ptCount val="10"/>
                <c:pt idx="0">
                  <c:v>962</c:v>
                </c:pt>
                <c:pt idx="1">
                  <c:v>82</c:v>
                </c:pt>
                <c:pt idx="2">
                  <c:v>997</c:v>
                </c:pt>
                <c:pt idx="3">
                  <c:v>93</c:v>
                </c:pt>
                <c:pt idx="4">
                  <c:v>-2862</c:v>
                </c:pt>
                <c:pt idx="5">
                  <c:v>-2574</c:v>
                </c:pt>
                <c:pt idx="6">
                  <c:v>922</c:v>
                </c:pt>
                <c:pt idx="7">
                  <c:v>72</c:v>
                </c:pt>
                <c:pt idx="8">
                  <c:v>1004</c:v>
                </c:pt>
                <c:pt idx="9">
                  <c:v>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1F4-4ED3-872C-95DF3B9790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4813904"/>
        <c:axId val="504813576"/>
      </c:barChart>
      <c:catAx>
        <c:axId val="50481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813576"/>
        <c:crosses val="autoZero"/>
        <c:auto val="1"/>
        <c:lblAlgn val="ctr"/>
        <c:lblOffset val="100"/>
        <c:noMultiLvlLbl val="0"/>
      </c:catAx>
      <c:valAx>
        <c:axId val="5048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81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904875</xdr:colOff>
      <xdr:row>70</xdr:row>
      <xdr:rowOff>61912</xdr:rowOff>
    </xdr:from>
    <xdr:to>
      <xdr:col>10</xdr:col>
      <xdr:colOff>409575</xdr:colOff>
      <xdr:row>84</xdr:row>
      <xdr:rowOff>138112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</xdr:row>
      <xdr:rowOff>19050</xdr:rowOff>
    </xdr:from>
    <xdr:to>
      <xdr:col>16</xdr:col>
      <xdr:colOff>219075</xdr:colOff>
      <xdr:row>25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1</xdr:row>
      <xdr:rowOff>128586</xdr:rowOff>
    </xdr:from>
    <xdr:to>
      <xdr:col>20</xdr:col>
      <xdr:colOff>0</xdr:colOff>
      <xdr:row>29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5C18A9E-1032-4D15-8049-3E5AECEEC2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0237_User" refreshedDate="43039.44626423611" createdVersion="5" refreshedVersion="5" minRefreshableVersion="3" recordCount="3560" xr:uid="{00000000-000A-0000-FFFF-FFFF00000000}">
  <cacheSource type="worksheet">
    <worksheetSource ref="A1:R3561" sheet="DragonOffice Supplies"/>
  </cacheSource>
  <cacheFields count="18">
    <cacheField name="Order ID" numFmtId="0">
      <sharedItems containsSemiMixedTypes="0" containsString="0" containsNumber="1" containsInteger="1" minValue="32" maxValue="45893"/>
    </cacheField>
    <cacheField name="Returns" numFmtId="0">
      <sharedItems/>
    </cacheField>
    <cacheField name="Order Date" numFmtId="14">
      <sharedItems containsSemiMixedTypes="0" containsNonDate="0" containsDate="1" containsString="0" minDate="2013-01-01T00:00:00" maxDate="2016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 count="50">
        <n v="15"/>
        <n v="32"/>
        <n v="28"/>
        <n v="42"/>
        <n v="37"/>
        <n v="26"/>
        <n v="4"/>
        <n v="3"/>
        <n v="29"/>
        <n v="23"/>
        <n v="30"/>
        <n v="11"/>
        <n v="10"/>
        <n v="34"/>
        <n v="25"/>
        <n v="44"/>
        <n v="33"/>
        <n v="43"/>
        <n v="24"/>
        <n v="47"/>
        <n v="2"/>
        <n v="21"/>
        <n v="7"/>
        <n v="20"/>
        <n v="9"/>
        <n v="16"/>
        <n v="46"/>
        <n v="39"/>
        <n v="22"/>
        <n v="45"/>
        <n v="19"/>
        <n v="6"/>
        <n v="48"/>
        <n v="41"/>
        <n v="38"/>
        <n v="50"/>
        <n v="18"/>
        <n v="35"/>
        <n v="8"/>
        <n v="1"/>
        <n v="17"/>
        <n v="14"/>
        <n v="27"/>
        <n v="40"/>
        <n v="5"/>
        <n v="31"/>
        <n v="13"/>
        <n v="36"/>
        <n v="49"/>
        <n v="12"/>
      </sharedItems>
    </cacheField>
    <cacheField name="Sales" numFmtId="0">
      <sharedItems containsSemiMixedTypes="0" containsString="0" containsNumber="1" minValue="3.23" maxValue="89061.0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61.46" maxValue="27220.69"/>
    </cacheField>
    <cacheField name="Unit Price" numFmtId="0">
      <sharedItems containsSemiMixedTypes="0" containsString="0" containsNumber="1" minValue="1.1399999999999999" maxValue="6783.02"/>
    </cacheField>
    <cacheField name="Shipping Cost" numFmtId="0">
      <sharedItems containsSemiMixedTypes="0" containsString="0" containsNumber="1" minValue="0.49" maxValue="164.73"/>
    </cacheField>
    <cacheField name="Customer Name" numFmtId="0">
      <sharedItems/>
    </cacheField>
    <cacheField name="Region" numFmtId="0">
      <sharedItems count="4">
        <s v="Gwent"/>
        <s v="Powys"/>
        <s v="Dyfed"/>
        <s v="South Glamorgan"/>
      </sharedItems>
    </cacheField>
    <cacheField name="Customer Segment" numFmtId="0">
      <sharedItems count="4">
        <s v="Corporate"/>
        <s v="Home Office"/>
        <s v="Consumer"/>
        <s v="Small Business"/>
      </sharedItems>
    </cacheField>
    <cacheField name="Product Category" numFmtId="0">
      <sharedItems count="3">
        <s v="Technology"/>
        <s v="Office Supplies"/>
        <s v="Furniture"/>
      </sharedItems>
    </cacheField>
    <cacheField name="Product Sub-Category" numFmtId="0">
      <sharedItems count="18">
        <s v="Computer Peripherals"/>
        <s v="Pens &amp; Art Supplies"/>
        <s v="Office Furnishings"/>
        <s v="Telephones and Communication"/>
        <s v="Labels"/>
        <s v="Paper"/>
        <s v="Office Machines"/>
        <s v="Storage &amp; Organization"/>
        <s v="Bookcases"/>
        <s v="Scissors, Rulers and Trimmers"/>
        <s v="Binders and Binder Accessories"/>
        <s v="Appliances"/>
        <s v="Envelopes"/>
        <s v="Chairs &amp; Chairmats"/>
        <s v="Rubber Bands"/>
        <s v="Tables"/>
        <s v="Copiers and Fax"/>
        <s v="Scissors Rulers and Trimmers"/>
      </sharedItems>
    </cacheField>
    <cacheField name="Product Container" numFmtId="0">
      <sharedItems count="7">
        <s v="Small Pack"/>
        <s v="Wrap Bag"/>
        <s v="Small Box"/>
        <s v="Medium Box"/>
        <s v="Jumbo Box"/>
        <s v="Large Box"/>
        <s v="Jumbo Drum"/>
      </sharedItems>
    </cacheField>
    <cacheField name="Ship Date" numFmtId="14">
      <sharedItems containsSemiMixedTypes="0" containsNonDate="0" containsDate="1" containsString="0" minDate="2013-01-01T00:00:00" maxDate="2016-12-31T00:0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0237_User" refreshedDate="43039.450048495368" createdVersion="5" refreshedVersion="5" minRefreshableVersion="3" recordCount="85" xr:uid="{00000000-000A-0000-FFFF-FFFF01000000}">
  <cacheSource type="worksheet">
    <worksheetSource ref="A3:B88" sheet="Pivot breakdown"/>
  </cacheSource>
  <cacheFields count="2">
    <cacheField name="Row Labels" numFmtId="0">
      <sharedItems count="25">
        <s v="Dyfed"/>
        <s v="Furniture"/>
        <s v="Bookcases"/>
        <s v="Chairs &amp; Chairmats"/>
        <s v="Office Furnishings"/>
        <s v="Tables"/>
        <s v="Office Supplies"/>
        <s v="Appliances"/>
        <s v="Binders and Binder Accessories"/>
        <s v="Envelopes"/>
        <s v="Labels"/>
        <s v="Paper"/>
        <s v="Pens &amp; Art Supplies"/>
        <s v="Rubber Bands"/>
        <s v="Scissors, Rulers and Trimmers"/>
        <s v="Storage &amp; Organization"/>
        <s v="Technology"/>
        <s v="Computer Peripherals"/>
        <s v="Copiers and Fax"/>
        <s v="Office Machines"/>
        <s v="Telephones and Communication"/>
        <s v="Gwent"/>
        <s v="Scissors Rulers and Trimmers"/>
        <s v="Powys"/>
        <s v="South Glamorgan"/>
      </sharedItems>
    </cacheField>
    <cacheField name="Sum of Profit" numFmtId="0">
      <sharedItems containsSemiMixedTypes="0" containsString="0" containsNumber="1" minValue="-14109.69" maxValue="295998.130000000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3056.570823726855" createdVersion="6" refreshedVersion="6" minRefreshableVersion="3" recordCount="3560" xr:uid="{D69D0143-8027-46CA-85B1-B85D4F75D86C}">
  <cacheSource type="worksheet">
    <worksheetSource ref="A1:X3561" sheet="DragonOffice Supplies"/>
  </cacheSource>
  <cacheFields count="24">
    <cacheField name="Order ID" numFmtId="0">
      <sharedItems containsSemiMixedTypes="0" containsString="0" containsNumber="1" containsInteger="1" minValue="32" maxValue="45893"/>
    </cacheField>
    <cacheField name="Returns" numFmtId="0">
      <sharedItems count="2">
        <s v="N"/>
        <s v="Y"/>
      </sharedItems>
    </cacheField>
    <cacheField name="Order Date" numFmtId="14">
      <sharedItems containsSemiMixedTypes="0" containsNonDate="0" containsDate="1" containsString="0" minDate="2013-01-01T00:00:00" maxDate="2016-12-30T00:00:00"/>
    </cacheField>
    <cacheField name="Order Priority" numFmtId="0">
      <sharedItems count="5">
        <s v="High"/>
        <s v="Critical"/>
        <s v="Not Specified"/>
        <s v="Low"/>
        <s v="Medium"/>
      </sharedItems>
    </cacheField>
    <cacheField name="Order Quantity" numFmtId="0">
      <sharedItems containsSemiMixedTypes="0" containsString="0" containsNumber="1" containsInteger="1" minValue="1" maxValue="50" count="50">
        <n v="15"/>
        <n v="32"/>
        <n v="28"/>
        <n v="42"/>
        <n v="37"/>
        <n v="2"/>
        <n v="4"/>
        <n v="3"/>
        <n v="29"/>
        <n v="23"/>
        <n v="1"/>
        <n v="11"/>
        <n v="10"/>
        <n v="25"/>
        <n v="44"/>
        <n v="33"/>
        <n v="43"/>
        <n v="20"/>
        <n v="16"/>
        <n v="46"/>
        <n v="39"/>
        <n v="22"/>
        <n v="45"/>
        <n v="19"/>
        <n v="6"/>
        <n v="48"/>
        <n v="41"/>
        <n v="26"/>
        <n v="38"/>
        <n v="50"/>
        <n v="8"/>
        <n v="18"/>
        <n v="9"/>
        <n v="5"/>
        <n v="35"/>
        <n v="17"/>
        <n v="21"/>
        <n v="24"/>
        <n v="7"/>
        <n v="14"/>
        <n v="27"/>
        <n v="34"/>
        <n v="40"/>
        <n v="47"/>
        <n v="13"/>
        <n v="36"/>
        <n v="49"/>
        <n v="12"/>
        <n v="31"/>
        <n v="30"/>
      </sharedItems>
    </cacheField>
    <cacheField name="Sales" numFmtId="0">
      <sharedItems containsSemiMixedTypes="0" containsString="0" containsNumber="1" minValue="3.23" maxValue="89061.0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61.46" maxValue="27220.69"/>
    </cacheField>
    <cacheField name="Unit Price" numFmtId="0">
      <sharedItems containsSemiMixedTypes="0" containsString="0" containsNumber="1" minValue="1.1399999999999999" maxValue="6783.02"/>
    </cacheField>
    <cacheField name="Shipping Cost" numFmtId="0">
      <sharedItems containsSemiMixedTypes="0" containsString="0" containsNumber="1" minValue="0.49" maxValue="164.73"/>
    </cacheField>
    <cacheField name="Customer Name" numFmtId="0">
      <sharedItems/>
    </cacheField>
    <cacheField name="Region" numFmtId="0">
      <sharedItems count="4">
        <s v="Gwent"/>
        <s v="Powys"/>
        <s v="South Glamorgan"/>
        <s v="Dyfed"/>
      </sharedItems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3-01-01T00:00:00" maxDate="2016-12-31T00:00:00"/>
    </cacheField>
    <cacheField name="% Sales" numFmtId="10">
      <sharedItems containsSemiMixedTypes="0" containsString="0" containsNumber="1" minValue="5.1327335641890855E-7" maxValue="1.4152527572660134E-2"/>
    </cacheField>
    <cacheField name="Return status" numFmtId="0">
      <sharedItems containsBlank="1"/>
    </cacheField>
    <cacheField name="Quality Impact" numFmtId="0">
      <sharedItems count="6">
        <s v=""/>
        <s v="Medium Impact"/>
        <s v="Low Impact"/>
        <s v="Low Local Control Audit"/>
        <s v="Major Local Control Audit"/>
        <s v="Medium Local Control Audit"/>
      </sharedItems>
    </cacheField>
    <cacheField name="Q18" numFmtId="0">
      <sharedItems containsSemiMixedTypes="0" containsString="0" containsNumber="1" minValue="0" maxValue="12572201.996500012"/>
    </cacheField>
    <cacheField name="Dayspast" numFmtId="0">
      <sharedItems containsSemiMixedTypes="0" containsString="0" containsNumber="1" containsInteger="1" minValue="-1457" maxValue="92"/>
    </cacheField>
    <cacheField name="Number Checked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n v="32"/>
    <s v="N"/>
    <d v="2014-07-15T00:00:00"/>
    <s v="High"/>
    <x v="0"/>
    <n v="140.56"/>
    <n v="0.04"/>
    <s v="Regular"/>
    <n v="-128.38"/>
    <n v="8.4600000000000009"/>
    <n v="8.99"/>
    <s v="Liz Pelletier"/>
    <x v="0"/>
    <x v="0"/>
    <x v="0"/>
    <x v="0"/>
    <x v="0"/>
    <d v="2014-07-16T00:00:00"/>
  </r>
  <r>
    <n v="65"/>
    <s v="Y"/>
    <d v="2014-03-17T00:00:00"/>
    <s v="Critical"/>
    <x v="1"/>
    <n v="3812.73"/>
    <n v="0.02"/>
    <s v="Regular"/>
    <n v="1470.3"/>
    <n v="115.79"/>
    <n v="1.99"/>
    <s v="Tamara Dahlen"/>
    <x v="1"/>
    <x v="0"/>
    <x v="0"/>
    <x v="0"/>
    <x v="0"/>
    <d v="2014-03-18T00:00:00"/>
  </r>
  <r>
    <n v="69"/>
    <s v="N"/>
    <d v="2016-06-03T00:00:00"/>
    <s v="Not Specified"/>
    <x v="2"/>
    <n v="51.53"/>
    <n v="0.03"/>
    <s v="Express"/>
    <n v="0.35"/>
    <n v="1.68"/>
    <n v="0.7"/>
    <s v="Jonathan Doherty"/>
    <x v="0"/>
    <x v="0"/>
    <x v="1"/>
    <x v="1"/>
    <x v="1"/>
    <d v="2016-06-05T00:00:00"/>
  </r>
  <r>
    <n v="69"/>
    <s v="Y"/>
    <d v="2016-06-03T00:00:00"/>
    <s v="Not Specified"/>
    <x v="3"/>
    <n v="1186.06"/>
    <n v="0.09"/>
    <s v="Regular"/>
    <n v="511.69"/>
    <n v="30.93"/>
    <n v="3.92"/>
    <s v="Jonathan Doherty"/>
    <x v="0"/>
    <x v="0"/>
    <x v="2"/>
    <x v="2"/>
    <x v="0"/>
    <d v="2016-06-05T00:00:00"/>
  </r>
  <r>
    <n v="96"/>
    <s v="N"/>
    <d v="2016-04-16T00:00:00"/>
    <s v="High"/>
    <x v="4"/>
    <n v="4158.1234999999997"/>
    <n v="0.01"/>
    <s v="Regular"/>
    <n v="1228.8900000000001"/>
    <n v="125.99"/>
    <n v="8.99"/>
    <s v="Keith Dawkins"/>
    <x v="0"/>
    <x v="1"/>
    <x v="0"/>
    <x v="3"/>
    <x v="2"/>
    <d v="2016-04-18T00:00:00"/>
  </r>
  <r>
    <n v="97"/>
    <s v="N"/>
    <d v="2013-01-28T00:00:00"/>
    <s v="Medium"/>
    <x v="5"/>
    <n v="75.569999999999993"/>
    <n v="0.03"/>
    <s v="Regular"/>
    <n v="28.24"/>
    <n v="2.89"/>
    <n v="0.5"/>
    <s v="Craig Iolo"/>
    <x v="0"/>
    <x v="2"/>
    <x v="1"/>
    <x v="4"/>
    <x v="2"/>
    <d v="2013-01-29T00:00:00"/>
  </r>
  <r>
    <n v="129"/>
    <s v="N"/>
    <d v="2015-11-18T00:00:00"/>
    <s v="Low"/>
    <x v="6"/>
    <n v="32.72"/>
    <n v="0.09"/>
    <s v="Regular"/>
    <n v="-22.59"/>
    <n v="6.48"/>
    <n v="8.19"/>
    <s v="Pauline Chand"/>
    <x v="1"/>
    <x v="0"/>
    <x v="1"/>
    <x v="5"/>
    <x v="2"/>
    <d v="2015-11-27T00:00:00"/>
  </r>
  <r>
    <n v="130"/>
    <s v="N"/>
    <d v="2015-05-07T00:00:00"/>
    <s v="High"/>
    <x v="7"/>
    <n v="461.89"/>
    <n v="0.05"/>
    <s v="Express"/>
    <n v="-309.82"/>
    <n v="150.97999999999999"/>
    <n v="13.99"/>
    <s v="Roy Collins"/>
    <x v="0"/>
    <x v="0"/>
    <x v="0"/>
    <x v="6"/>
    <x v="3"/>
    <d v="2015-05-09T00:00:00"/>
  </r>
  <r>
    <n v="130"/>
    <s v="N"/>
    <d v="2015-05-07T00:00:00"/>
    <s v="High"/>
    <x v="8"/>
    <n v="575.11"/>
    <n v="0.02"/>
    <s v="Regular"/>
    <n v="71.75"/>
    <n v="18.97"/>
    <n v="9.0299999999999994"/>
    <s v="Roy Collins"/>
    <x v="0"/>
    <x v="0"/>
    <x v="1"/>
    <x v="5"/>
    <x v="2"/>
    <d v="2015-05-08T00:00:00"/>
  </r>
  <r>
    <n v="130"/>
    <s v="N"/>
    <d v="2015-05-07T00:00:00"/>
    <s v="High"/>
    <x v="9"/>
    <n v="236.46"/>
    <n v="0.05"/>
    <s v="Regular"/>
    <n v="-134.31"/>
    <n v="9.7100000000000009"/>
    <n v="9.4499999999999993"/>
    <s v="Roy Collins"/>
    <x v="0"/>
    <x v="0"/>
    <x v="1"/>
    <x v="7"/>
    <x v="2"/>
    <d v="2015-05-10T00:00:00"/>
  </r>
  <r>
    <n v="132"/>
    <s v="N"/>
    <d v="2013-06-10T00:00:00"/>
    <s v="Medium"/>
    <x v="10"/>
    <n v="4011.65"/>
    <n v="0.05"/>
    <s v="Delivery Van"/>
    <n v="-603.79999999999995"/>
    <n v="130.97999999999999"/>
    <n v="54.74"/>
    <s v="Emily Phan"/>
    <x v="2"/>
    <x v="2"/>
    <x v="2"/>
    <x v="8"/>
    <x v="4"/>
    <d v="2013-06-13T00:00:00"/>
  </r>
  <r>
    <n v="134"/>
    <s v="Y"/>
    <d v="2015-04-30T00:00:00"/>
    <s v="Not Specified"/>
    <x v="11"/>
    <n v="1132.5999999999999"/>
    <n v="0.01"/>
    <s v="Regular"/>
    <n v="-310.20999999999998"/>
    <n v="95.99"/>
    <n v="35"/>
    <s v="Michael Dominguez"/>
    <x v="1"/>
    <x v="1"/>
    <x v="1"/>
    <x v="7"/>
    <x v="5"/>
    <d v="2015-05-02T00:00:00"/>
  </r>
  <r>
    <n v="166"/>
    <s v="N"/>
    <d v="2014-09-11T00:00:00"/>
    <s v="High"/>
    <x v="12"/>
    <n v="567.93600000000004"/>
    <n v="0.02"/>
    <s v="Express"/>
    <n v="-126.09"/>
    <n v="65.989999999999995"/>
    <n v="8.99"/>
    <s v="Valerie Jones"/>
    <x v="0"/>
    <x v="2"/>
    <x v="0"/>
    <x v="3"/>
    <x v="2"/>
    <d v="2014-09-13T00:00:00"/>
  </r>
  <r>
    <n v="195"/>
    <s v="N"/>
    <d v="2013-12-27T00:00:00"/>
    <s v="Medium"/>
    <x v="13"/>
    <n v="1315.74"/>
    <n v="0.03"/>
    <s v="Regular"/>
    <n v="260.87"/>
    <n v="36.549999999999997"/>
    <n v="13.89"/>
    <s v="Brad Thomas"/>
    <x v="0"/>
    <x v="1"/>
    <x v="1"/>
    <x v="1"/>
    <x v="1"/>
    <d v="2013-12-29T00:00:00"/>
  </r>
  <r>
    <n v="197"/>
    <s v="N"/>
    <d v="2014-04-06T00:00:00"/>
    <s v="High"/>
    <x v="9"/>
    <n v="310.52"/>
    <n v="0.01"/>
    <s v="Regular"/>
    <n v="33.22"/>
    <n v="12.98"/>
    <n v="3.14"/>
    <s v="Penelope Sewall"/>
    <x v="0"/>
    <x v="1"/>
    <x v="1"/>
    <x v="9"/>
    <x v="0"/>
    <d v="2014-04-08T00:00:00"/>
  </r>
  <r>
    <n v="224"/>
    <s v="N"/>
    <d v="2016-06-17T00:00:00"/>
    <s v="Not Specified"/>
    <x v="14"/>
    <n v="184.86"/>
    <n v="0.09"/>
    <s v="Regular"/>
    <n v="-33.950000000000003"/>
    <n v="7.38"/>
    <n v="5.21"/>
    <s v="Bart Folk"/>
    <x v="0"/>
    <x v="0"/>
    <x v="2"/>
    <x v="2"/>
    <x v="2"/>
    <d v="2016-06-18T00:00:00"/>
  </r>
  <r>
    <n v="224"/>
    <s v="N"/>
    <d v="2016-06-17T00:00:00"/>
    <s v="Not Specified"/>
    <x v="15"/>
    <n v="267.85000000000002"/>
    <n v="0.04"/>
    <s v="Regular"/>
    <n v="-65.430000000000007"/>
    <n v="5.98"/>
    <n v="5.15"/>
    <s v="Bart Folk"/>
    <x v="0"/>
    <x v="0"/>
    <x v="1"/>
    <x v="5"/>
    <x v="2"/>
    <d v="2016-06-18T00:00:00"/>
  </r>
  <r>
    <n v="224"/>
    <s v="N"/>
    <d v="2016-06-17T00:00:00"/>
    <s v="Not Specified"/>
    <x v="16"/>
    <n v="528.5"/>
    <n v="0.04"/>
    <s v="Regular"/>
    <n v="-149.91999999999999"/>
    <n v="15.42"/>
    <n v="10.68"/>
    <s v="Bart Folk"/>
    <x v="0"/>
    <x v="0"/>
    <x v="1"/>
    <x v="7"/>
    <x v="2"/>
    <d v="2016-06-18T00:00:00"/>
  </r>
  <r>
    <n v="229"/>
    <s v="N"/>
    <d v="2013-12-28T00:00:00"/>
    <s v="Critical"/>
    <x v="17"/>
    <n v="586.11"/>
    <n v="0.11"/>
    <s v="Regular"/>
    <n v="98.44"/>
    <n v="12.64"/>
    <n v="4.9800000000000004"/>
    <s v="Matt Abelman"/>
    <x v="2"/>
    <x v="2"/>
    <x v="2"/>
    <x v="2"/>
    <x v="0"/>
    <d v="2013-12-30T00:00:00"/>
  </r>
  <r>
    <n v="229"/>
    <s v="N"/>
    <d v="2013-12-28T00:00:00"/>
    <s v="Critical"/>
    <x v="18"/>
    <n v="599.1"/>
    <n v="0.02"/>
    <s v="Regular"/>
    <n v="3.82"/>
    <n v="24.92"/>
    <n v="12.98"/>
    <s v="Peter Fuller"/>
    <x v="0"/>
    <x v="2"/>
    <x v="1"/>
    <x v="10"/>
    <x v="2"/>
    <d v="2013-12-29T00:00:00"/>
  </r>
  <r>
    <n v="230"/>
    <s v="Y"/>
    <d v="2013-10-26T00:00:00"/>
    <s v="Critical"/>
    <x v="19"/>
    <n v="2029.75"/>
    <n v="0.06"/>
    <s v="Regular"/>
    <n v="320.37"/>
    <n v="43.98"/>
    <n v="8.99"/>
    <s v="Erin Creighton"/>
    <x v="1"/>
    <x v="0"/>
    <x v="1"/>
    <x v="1"/>
    <x v="0"/>
    <d v="2013-10-28T00:00:00"/>
  </r>
  <r>
    <n v="230"/>
    <s v="Y"/>
    <d v="2013-10-26T00:00:00"/>
    <s v="Critical"/>
    <x v="11"/>
    <n v="1118.396"/>
    <n v="0.06"/>
    <s v="Regular"/>
    <n v="-212.33"/>
    <n v="125.99"/>
    <n v="8.08"/>
    <s v="Erin Creighton"/>
    <x v="1"/>
    <x v="0"/>
    <x v="0"/>
    <x v="3"/>
    <x v="2"/>
    <d v="2013-10-28T00:00:00"/>
  </r>
  <r>
    <n v="231"/>
    <s v="N"/>
    <d v="2016-09-28T00:00:00"/>
    <s v="High"/>
    <x v="20"/>
    <n v="689.74"/>
    <n v="0.06"/>
    <s v="Regular"/>
    <n v="-490.84"/>
    <n v="363.25"/>
    <n v="19.989999999999998"/>
    <s v="Sean Braxton"/>
    <x v="0"/>
    <x v="3"/>
    <x v="1"/>
    <x v="11"/>
    <x v="2"/>
    <d v="2016-09-30T00:00:00"/>
  </r>
  <r>
    <n v="258"/>
    <s v="N"/>
    <d v="2013-12-28T00:00:00"/>
    <s v="Critical"/>
    <x v="21"/>
    <n v="154.35"/>
    <n v="0"/>
    <s v="Regular"/>
    <n v="-91.14"/>
    <n v="6.48"/>
    <n v="8.74"/>
    <s v="Liz Willingham"/>
    <x v="2"/>
    <x v="1"/>
    <x v="1"/>
    <x v="5"/>
    <x v="2"/>
    <d v="2013-12-30T00:00:00"/>
  </r>
  <r>
    <n v="258"/>
    <s v="N"/>
    <d v="2013-12-28T00:00:00"/>
    <s v="Critical"/>
    <x v="22"/>
    <n v="201.36"/>
    <n v="0"/>
    <s v="Delivery Van"/>
    <n v="-284.39999999999998"/>
    <n v="20.98"/>
    <n v="53.03"/>
    <s v="Liz Willingham"/>
    <x v="2"/>
    <x v="1"/>
    <x v="1"/>
    <x v="7"/>
    <x v="6"/>
    <d v="2013-12-29T00:00:00"/>
  </r>
  <r>
    <n v="263"/>
    <s v="N"/>
    <d v="2016-05-16T00:00:00"/>
    <s v="High"/>
    <x v="14"/>
    <n v="136.77000000000001"/>
    <n v="0.09"/>
    <s v="Regular"/>
    <n v="-136.25"/>
    <n v="5.4"/>
    <n v="7.78"/>
    <s v="Paul Lucas"/>
    <x v="0"/>
    <x v="0"/>
    <x v="1"/>
    <x v="10"/>
    <x v="2"/>
    <d v="2016-05-17T00:00:00"/>
  </r>
  <r>
    <n v="292"/>
    <s v="N"/>
    <d v="2015-01-11T00:00:00"/>
    <s v="High"/>
    <x v="17"/>
    <n v="412.62"/>
    <n v="0.08"/>
    <s v="Regular"/>
    <n v="175.54"/>
    <n v="9.9"/>
    <n v="1.39"/>
    <s v="Valerie Jones"/>
    <x v="0"/>
    <x v="2"/>
    <x v="1"/>
    <x v="12"/>
    <x v="2"/>
    <d v="2015-01-12T00:00:00"/>
  </r>
  <r>
    <n v="323"/>
    <s v="N"/>
    <d v="2016-03-25T00:00:00"/>
    <s v="Critical"/>
    <x v="23"/>
    <n v="108.09"/>
    <n v="7.0000000000000007E-2"/>
    <s v="Regular"/>
    <n v="25.76"/>
    <n v="5.68"/>
    <n v="1.39"/>
    <s v="Dario Medina"/>
    <x v="0"/>
    <x v="3"/>
    <x v="1"/>
    <x v="12"/>
    <x v="2"/>
    <d v="2016-03-27T00:00:00"/>
  </r>
  <r>
    <n v="323"/>
    <s v="N"/>
    <d v="2016-03-25T00:00:00"/>
    <s v="Critical"/>
    <x v="20"/>
    <n v="55.34"/>
    <n v="0.06"/>
    <s v="Regular"/>
    <n v="-31.24"/>
    <n v="22.84"/>
    <n v="11.54"/>
    <s v="Dario Medina"/>
    <x v="0"/>
    <x v="3"/>
    <x v="1"/>
    <x v="5"/>
    <x v="2"/>
    <d v="2016-03-27T00:00:00"/>
  </r>
  <r>
    <n v="324"/>
    <s v="Y"/>
    <d v="2015-03-19T00:00:00"/>
    <s v="Critical"/>
    <x v="14"/>
    <n v="3872.634"/>
    <n v="0.02"/>
    <s v="Regular"/>
    <n v="667.33"/>
    <n v="179.99"/>
    <n v="13.99"/>
    <s v="Frank Gastineau"/>
    <x v="0"/>
    <x v="3"/>
    <x v="0"/>
    <x v="3"/>
    <x v="3"/>
    <d v="2015-03-21T00:00:00"/>
  </r>
  <r>
    <n v="325"/>
    <s v="N"/>
    <d v="2013-10-16T00:00:00"/>
    <s v="Low"/>
    <x v="24"/>
    <n v="884.12750000000005"/>
    <n v="0.06"/>
    <s v="Regular"/>
    <n v="-178.71"/>
    <n v="115.99"/>
    <n v="4.2300000000000004"/>
    <s v="Craig Iolo"/>
    <x v="2"/>
    <x v="0"/>
    <x v="0"/>
    <x v="3"/>
    <x v="2"/>
    <d v="2013-10-20T00:00:00"/>
  </r>
  <r>
    <n v="353"/>
    <s v="N"/>
    <d v="2013-12-30T00:00:00"/>
    <s v="Low"/>
    <x v="21"/>
    <n v="46.94"/>
    <n v="0.02"/>
    <s v="Regular"/>
    <n v="3.88"/>
    <n v="2.21"/>
    <n v="1"/>
    <s v="Dean Percer"/>
    <x v="0"/>
    <x v="1"/>
    <x v="1"/>
    <x v="1"/>
    <x v="1"/>
    <d v="2014-04-01T00:00:00"/>
  </r>
  <r>
    <n v="355"/>
    <s v="N"/>
    <d v="2016-06-13T00:00:00"/>
    <s v="Low"/>
    <x v="25"/>
    <n v="1239.6315"/>
    <n v="0"/>
    <s v="Regular"/>
    <n v="-172.55"/>
    <n v="85.99"/>
    <n v="0.99"/>
    <s v="Henry MacAllister"/>
    <x v="1"/>
    <x v="3"/>
    <x v="0"/>
    <x v="3"/>
    <x v="1"/>
    <d v="2016-06-18T00:00:00"/>
  </r>
  <r>
    <n v="388"/>
    <s v="N"/>
    <d v="2015-12-15T00:00:00"/>
    <s v="Not Specified"/>
    <x v="26"/>
    <n v="517.92999999999995"/>
    <n v="0.06"/>
    <s v="Regular"/>
    <n v="-94.73"/>
    <n v="11.7"/>
    <n v="6.96"/>
    <s v="Jennifer Halladay"/>
    <x v="1"/>
    <x v="1"/>
    <x v="1"/>
    <x v="11"/>
    <x v="3"/>
    <d v="2015-12-18T00:00:00"/>
  </r>
  <r>
    <n v="417"/>
    <s v="N"/>
    <d v="2016-02-06T00:00:00"/>
    <s v="Medium"/>
    <x v="27"/>
    <n v="15260.78"/>
    <n v="7.0000000000000007E-2"/>
    <s v="Delivery Van"/>
    <n v="8734.8799999999992"/>
    <n v="500.98"/>
    <n v="28.14"/>
    <s v="Robert Barroso"/>
    <x v="0"/>
    <x v="3"/>
    <x v="0"/>
    <x v="6"/>
    <x v="6"/>
    <d v="2016-02-07T00:00:00"/>
  </r>
  <r>
    <n v="417"/>
    <s v="N"/>
    <d v="2016-02-06T00:00:00"/>
    <s v="Medium"/>
    <x v="7"/>
    <n v="540.41"/>
    <n v="0.1"/>
    <s v="Regular"/>
    <n v="-170.98"/>
    <n v="178.47"/>
    <n v="19.989999999999998"/>
    <s v="Robert Barroso"/>
    <x v="0"/>
    <x v="3"/>
    <x v="1"/>
    <x v="7"/>
    <x v="2"/>
    <d v="2016-02-08T00:00:00"/>
  </r>
  <r>
    <n v="448"/>
    <s v="N"/>
    <d v="2014-08-20T00:00:00"/>
    <s v="Medium"/>
    <x v="28"/>
    <n v="1162.4005"/>
    <n v="0.09"/>
    <s v="Regular"/>
    <n v="-284.63"/>
    <n v="65.989999999999995"/>
    <n v="19.989999999999998"/>
    <s v="Brad Thomas"/>
    <x v="0"/>
    <x v="0"/>
    <x v="0"/>
    <x v="3"/>
    <x v="2"/>
    <d v="2014-08-22T00:00:00"/>
  </r>
  <r>
    <n v="449"/>
    <s v="N"/>
    <d v="2014-07-19T00:00:00"/>
    <s v="High"/>
    <x v="29"/>
    <n v="356.7"/>
    <n v="0.02"/>
    <s v="Regular"/>
    <n v="-48.97"/>
    <n v="7.38"/>
    <n v="5.21"/>
    <s v="Candace McMahon"/>
    <x v="1"/>
    <x v="0"/>
    <x v="2"/>
    <x v="2"/>
    <x v="2"/>
    <d v="2014-07-21T00:00:00"/>
  </r>
  <r>
    <n v="487"/>
    <s v="N"/>
    <d v="2015-08-17T00:00:00"/>
    <s v="Critical"/>
    <x v="30"/>
    <n v="210.4"/>
    <n v="7.0000000000000007E-2"/>
    <s v="Regular"/>
    <n v="-18.96"/>
    <n v="10.89"/>
    <n v="4.5"/>
    <s v="Valerie Dominguez"/>
    <x v="0"/>
    <x v="0"/>
    <x v="1"/>
    <x v="11"/>
    <x v="2"/>
    <d v="2015-08-18T00:00:00"/>
  </r>
  <r>
    <n v="512"/>
    <s v="N"/>
    <d v="2014-05-19T00:00:00"/>
    <s v="Low"/>
    <x v="31"/>
    <n v="1309.53"/>
    <n v="0.06"/>
    <s v="Regular"/>
    <n v="19.18"/>
    <n v="218.08"/>
    <n v="18.059999999999999"/>
    <s v="Sam Craven"/>
    <x v="0"/>
    <x v="1"/>
    <x v="2"/>
    <x v="13"/>
    <x v="5"/>
    <d v="2014-05-19T00:00:00"/>
  </r>
  <r>
    <n v="512"/>
    <s v="N"/>
    <d v="2014-05-19T00:00:00"/>
    <s v="Low"/>
    <x v="32"/>
    <n v="806.37"/>
    <n v="0.01"/>
    <s v="Express"/>
    <n v="-166.4"/>
    <n v="15.42"/>
    <n v="10.68"/>
    <s v="Sam Craven"/>
    <x v="0"/>
    <x v="1"/>
    <x v="1"/>
    <x v="7"/>
    <x v="2"/>
    <d v="2014-05-21T00:00:00"/>
  </r>
  <r>
    <n v="548"/>
    <s v="N"/>
    <d v="2016-09-20T00:00:00"/>
    <s v="Critical"/>
    <x v="33"/>
    <n v="129.49"/>
    <n v="0.04"/>
    <s v="Regular"/>
    <n v="36.020000000000003"/>
    <n v="3.08"/>
    <n v="0.99"/>
    <s v="Sung Chung"/>
    <x v="0"/>
    <x v="1"/>
    <x v="1"/>
    <x v="4"/>
    <x v="2"/>
    <d v="2016-09-21T00:00:00"/>
  </r>
  <r>
    <n v="548"/>
    <s v="N"/>
    <d v="2016-09-20T00:00:00"/>
    <s v="Critical"/>
    <x v="8"/>
    <n v="202.95"/>
    <n v="0.02"/>
    <s v="Regular"/>
    <n v="-50.64"/>
    <n v="6.48"/>
    <n v="5.9"/>
    <s v="Sung Chung"/>
    <x v="0"/>
    <x v="1"/>
    <x v="1"/>
    <x v="5"/>
    <x v="2"/>
    <d v="2016-09-21T00:00:00"/>
  </r>
  <r>
    <n v="548"/>
    <s v="N"/>
    <d v="2016-09-20T00:00:00"/>
    <s v="Critical"/>
    <x v="5"/>
    <n v="2753.1925000000001"/>
    <n v="0.04"/>
    <s v="Regular"/>
    <n v="510.49"/>
    <n v="125.99"/>
    <n v="4.2"/>
    <s v="Sung Chung"/>
    <x v="0"/>
    <x v="1"/>
    <x v="0"/>
    <x v="3"/>
    <x v="2"/>
    <d v="2016-09-22T00:00:00"/>
  </r>
  <r>
    <n v="610"/>
    <s v="N"/>
    <d v="2014-08-01T00:00:00"/>
    <s v="Critical"/>
    <x v="34"/>
    <n v="283.64999999999998"/>
    <n v="0.02"/>
    <s v="Express"/>
    <n v="-29.21"/>
    <n v="6.68"/>
    <n v="5.41"/>
    <s v="Joe Elijah"/>
    <x v="0"/>
    <x v="1"/>
    <x v="1"/>
    <x v="5"/>
    <x v="2"/>
    <d v="2014-08-03T00:00:00"/>
  </r>
  <r>
    <n v="612"/>
    <s v="Y"/>
    <d v="2015-10-20T00:00:00"/>
    <s v="Medium"/>
    <x v="35"/>
    <n v="262.87"/>
    <n v="0.1"/>
    <s v="Regular"/>
    <n v="-166.29"/>
    <n v="5.28"/>
    <n v="6.26"/>
    <s v="Sheri Gordon"/>
    <x v="0"/>
    <x v="0"/>
    <x v="1"/>
    <x v="5"/>
    <x v="2"/>
    <d v="2015-10-22T00:00:00"/>
  </r>
  <r>
    <n v="612"/>
    <s v="Y"/>
    <d v="2015-10-20T00:00:00"/>
    <s v="Medium"/>
    <x v="17"/>
    <n v="2531.0875000000001"/>
    <n v="0.01"/>
    <s v="Regular"/>
    <n v="881.68"/>
    <n v="65.989999999999995"/>
    <n v="2.5"/>
    <s v="Sheri Gordon"/>
    <x v="0"/>
    <x v="0"/>
    <x v="0"/>
    <x v="3"/>
    <x v="2"/>
    <d v="2015-10-22T00:00:00"/>
  </r>
  <r>
    <n v="640"/>
    <s v="N"/>
    <d v="2013-01-22T00:00:00"/>
    <s v="High"/>
    <x v="27"/>
    <n v="4913.6899999999996"/>
    <n v="0.02"/>
    <s v="Delivery Van"/>
    <n v="-1153.9000000000001"/>
    <n v="120.98"/>
    <n v="58.64"/>
    <s v="Tamara Chand"/>
    <x v="1"/>
    <x v="2"/>
    <x v="2"/>
    <x v="8"/>
    <x v="4"/>
    <d v="2013-01-23T00:00:00"/>
  </r>
  <r>
    <n v="640"/>
    <s v="N"/>
    <d v="2013-01-22T00:00:00"/>
    <s v="High"/>
    <x v="18"/>
    <n v="464.77"/>
    <n v="0.01"/>
    <s v="Regular"/>
    <n v="29.42"/>
    <n v="18.97"/>
    <n v="9.5399999999999991"/>
    <s v="Tamara Chand"/>
    <x v="1"/>
    <x v="2"/>
    <x v="1"/>
    <x v="5"/>
    <x v="2"/>
    <d v="2013-01-23T00:00:00"/>
  </r>
  <r>
    <n v="645"/>
    <s v="N"/>
    <d v="2016-12-02T00:00:00"/>
    <s v="High"/>
    <x v="3"/>
    <n v="557.85"/>
    <n v="0.05"/>
    <s v="Regular"/>
    <n v="89.45"/>
    <n v="12.95"/>
    <n v="4.9800000000000004"/>
    <s v="Harold Engle"/>
    <x v="2"/>
    <x v="2"/>
    <x v="1"/>
    <x v="10"/>
    <x v="2"/>
    <d v="2016-12-04T00:00:00"/>
  </r>
  <r>
    <n v="646"/>
    <s v="N"/>
    <d v="2016-11-21T00:00:00"/>
    <s v="High"/>
    <x v="36"/>
    <n v="173.2"/>
    <n v="0.01"/>
    <s v="Regular"/>
    <n v="-10.9"/>
    <n v="9.31"/>
    <n v="3.98"/>
    <s v="Duane Huffman"/>
    <x v="1"/>
    <x v="3"/>
    <x v="1"/>
    <x v="9"/>
    <x v="0"/>
    <d v="2016-11-22T00:00:00"/>
  </r>
  <r>
    <n v="706"/>
    <s v="N"/>
    <d v="2014-09-08T00:00:00"/>
    <s v="Critical"/>
    <x v="3"/>
    <n v="75.14"/>
    <n v="0.05"/>
    <s v="Regular"/>
    <n v="0.82"/>
    <n v="1.76"/>
    <n v="0.7"/>
    <s v="Sarah Jordon"/>
    <x v="2"/>
    <x v="2"/>
    <x v="1"/>
    <x v="1"/>
    <x v="1"/>
    <d v="2014-09-10T00:00:00"/>
  </r>
  <r>
    <n v="710"/>
    <s v="Y"/>
    <d v="2013-01-01T00:00:00"/>
    <s v="Low"/>
    <x v="3"/>
    <n v="161.77000000000001"/>
    <n v="0.01"/>
    <s v="Regular"/>
    <n v="-150.37"/>
    <n v="3.58"/>
    <n v="5.47"/>
    <s v="Susan MacKendrick"/>
    <x v="0"/>
    <x v="0"/>
    <x v="1"/>
    <x v="10"/>
    <x v="2"/>
    <d v="2013-01-05T00:00:00"/>
  </r>
  <r>
    <n v="710"/>
    <s v="Y"/>
    <d v="2013-01-01T00:00:00"/>
    <s v="Low"/>
    <x v="11"/>
    <n v="447.09"/>
    <n v="0.09"/>
    <s v="Regular"/>
    <n v="89.03"/>
    <n v="41.32"/>
    <n v="8.66"/>
    <s v="Susan MacKendrick"/>
    <x v="0"/>
    <x v="0"/>
    <x v="2"/>
    <x v="2"/>
    <x v="3"/>
    <d v="2013-01-03T00:00:00"/>
  </r>
  <r>
    <n v="710"/>
    <s v="Y"/>
    <d v="2013-01-01T00:00:00"/>
    <s v="Low"/>
    <x v="8"/>
    <n v="4192.88"/>
    <n v="0.02"/>
    <s v="Delivery Van"/>
    <n v="731.32"/>
    <n v="145.44999999999999"/>
    <n v="17.850000000000001"/>
    <s v="Susan MacKendrick"/>
    <x v="0"/>
    <x v="0"/>
    <x v="0"/>
    <x v="6"/>
    <x v="6"/>
    <d v="2013-01-05T00:00:00"/>
  </r>
  <r>
    <n v="740"/>
    <s v="Y"/>
    <d v="2014-07-15T00:00:00"/>
    <s v="Medium"/>
    <x v="31"/>
    <n v="28.01"/>
    <n v="0.09"/>
    <s v="Regular"/>
    <n v="3.46"/>
    <n v="4.9800000000000004"/>
    <n v="0.49"/>
    <s v="Thomas Boland"/>
    <x v="1"/>
    <x v="0"/>
    <x v="1"/>
    <x v="4"/>
    <x v="2"/>
    <d v="2014-07-15T00:00:00"/>
  </r>
  <r>
    <n v="769"/>
    <s v="N"/>
    <d v="2013-06-01T00:00:00"/>
    <s v="Medium"/>
    <x v="4"/>
    <n v="4261.9399999999996"/>
    <n v="0.02"/>
    <s v="Delivery Van"/>
    <n v="4.1500000000000004"/>
    <n v="115.99"/>
    <n v="56.14"/>
    <s v="Roy French"/>
    <x v="2"/>
    <x v="2"/>
    <x v="0"/>
    <x v="6"/>
    <x v="6"/>
    <d v="2013-06-02T00:00:00"/>
  </r>
  <r>
    <n v="771"/>
    <s v="N"/>
    <d v="2014-06-16T00:00:00"/>
    <s v="Critical"/>
    <x v="36"/>
    <n v="88.84"/>
    <n v="0.08"/>
    <s v="Regular"/>
    <n v="-38.35"/>
    <n v="4.9800000000000004"/>
    <n v="4.72"/>
    <s v="Darrin Van Huff"/>
    <x v="0"/>
    <x v="1"/>
    <x v="1"/>
    <x v="5"/>
    <x v="2"/>
    <d v="2014-06-17T00:00:00"/>
  </r>
  <r>
    <n v="773"/>
    <s v="N"/>
    <d v="2013-09-25T00:00:00"/>
    <s v="Medium"/>
    <x v="34"/>
    <n v="2071.3395"/>
    <n v="0.06"/>
    <s v="Regular"/>
    <n v="324.93"/>
    <n v="65.989999999999995"/>
    <n v="8.99"/>
    <s v="Helen Abelman"/>
    <x v="2"/>
    <x v="1"/>
    <x v="0"/>
    <x v="3"/>
    <x v="2"/>
    <d v="2013-09-26T00:00:00"/>
  </r>
  <r>
    <n v="775"/>
    <s v="Y"/>
    <d v="2014-03-17T00:00:00"/>
    <s v="Critical"/>
    <x v="37"/>
    <n v="43.57"/>
    <n v="0.1"/>
    <s v="Regular"/>
    <n v="-19.170000000000002"/>
    <n v="1.26"/>
    <n v="0.7"/>
    <s v="Peter McVee"/>
    <x v="2"/>
    <x v="3"/>
    <x v="1"/>
    <x v="14"/>
    <x v="1"/>
    <d v="2014-03-18T00:00:00"/>
  </r>
  <r>
    <n v="775"/>
    <s v="Y"/>
    <d v="2014-03-17T00:00:00"/>
    <s v="Critical"/>
    <x v="38"/>
    <n v="31.87"/>
    <n v="0.1"/>
    <s v="Regular"/>
    <n v="-1.25"/>
    <n v="4.26"/>
    <n v="1.2"/>
    <s v="Peter McVee"/>
    <x v="2"/>
    <x v="3"/>
    <x v="1"/>
    <x v="1"/>
    <x v="1"/>
    <d v="2014-03-19T00:00:00"/>
  </r>
  <r>
    <n v="801"/>
    <s v="N"/>
    <d v="2015-02-16T00:00:00"/>
    <s v="Critical"/>
    <x v="23"/>
    <n v="59.85"/>
    <n v="0.03"/>
    <s v="Regular"/>
    <n v="-47.41"/>
    <n v="2.74"/>
    <n v="3.5"/>
    <s v="Thais Sissman"/>
    <x v="0"/>
    <x v="0"/>
    <x v="1"/>
    <x v="1"/>
    <x v="0"/>
    <d v="2015-02-19T00:00:00"/>
  </r>
  <r>
    <n v="805"/>
    <s v="N"/>
    <d v="2014-07-04T00:00:00"/>
    <s v="Not Specified"/>
    <x v="27"/>
    <n v="197.56"/>
    <n v="0.02"/>
    <s v="Regular"/>
    <n v="-119.86"/>
    <n v="4.97"/>
    <n v="5.71"/>
    <s v="Toby Swindell"/>
    <x v="0"/>
    <x v="3"/>
    <x v="2"/>
    <x v="2"/>
    <x v="3"/>
    <d v="2014-07-06T00:00:00"/>
  </r>
  <r>
    <n v="833"/>
    <s v="Y"/>
    <d v="2016-02-13T00:00:00"/>
    <s v="Medium"/>
    <x v="39"/>
    <n v="19.32"/>
    <n v="0.03"/>
    <s v="Regular"/>
    <n v="-20.32"/>
    <n v="12.53"/>
    <n v="7.17"/>
    <s v="Olvera Toch"/>
    <x v="1"/>
    <x v="1"/>
    <x v="1"/>
    <x v="10"/>
    <x v="2"/>
    <d v="2016-02-14T00:00:00"/>
  </r>
  <r>
    <n v="835"/>
    <s v="N"/>
    <d v="2014-10-07T00:00:00"/>
    <s v="Not Specified"/>
    <x v="36"/>
    <n v="125.16"/>
    <n v="0.02"/>
    <s v="Regular"/>
    <n v="-23.48"/>
    <n v="6.48"/>
    <n v="5.14"/>
    <s v="Duane Huffman"/>
    <x v="1"/>
    <x v="3"/>
    <x v="1"/>
    <x v="5"/>
    <x v="2"/>
    <d v="2014-10-08T00:00:00"/>
  </r>
  <r>
    <n v="837"/>
    <s v="N"/>
    <d v="2016-06-14T00:00:00"/>
    <s v="Not Specified"/>
    <x v="11"/>
    <n v="65.7"/>
    <n v="0.01"/>
    <s v="Regular"/>
    <n v="13.41"/>
    <n v="5.84"/>
    <n v="0.83"/>
    <s v="Sean O'Donnell"/>
    <x v="1"/>
    <x v="0"/>
    <x v="1"/>
    <x v="1"/>
    <x v="1"/>
    <d v="2016-06-16T00:00:00"/>
  </r>
  <r>
    <n v="870"/>
    <s v="N"/>
    <d v="2013-06-19T00:00:00"/>
    <s v="Not Specified"/>
    <x v="9"/>
    <n v="1661.04"/>
    <n v="0.04"/>
    <s v="Regular"/>
    <n v="475.54"/>
    <n v="70.97"/>
    <n v="3.5"/>
    <s v="Valerie Dominguez"/>
    <x v="0"/>
    <x v="0"/>
    <x v="1"/>
    <x v="11"/>
    <x v="2"/>
    <d v="2013-06-19T00:00:00"/>
  </r>
  <r>
    <n v="871"/>
    <s v="N"/>
    <d v="2014-11-14T00:00:00"/>
    <s v="Low"/>
    <x v="40"/>
    <n v="104.94"/>
    <n v="0.06"/>
    <s v="Regular"/>
    <n v="-34.97"/>
    <n v="6.24"/>
    <n v="5.22"/>
    <s v="David Kendrick"/>
    <x v="0"/>
    <x v="1"/>
    <x v="2"/>
    <x v="2"/>
    <x v="2"/>
    <d v="2014-11-14T00:00:00"/>
  </r>
  <r>
    <n v="896"/>
    <s v="N"/>
    <d v="2013-03-08T00:00:00"/>
    <s v="Critical"/>
    <x v="35"/>
    <n v="1246.52"/>
    <n v="0.01"/>
    <s v="Regular"/>
    <n v="52.48"/>
    <n v="24.92"/>
    <n v="12.98"/>
    <s v="Edward Nazzal"/>
    <x v="1"/>
    <x v="1"/>
    <x v="1"/>
    <x v="10"/>
    <x v="2"/>
    <d v="2013-03-08T00:00:00"/>
  </r>
  <r>
    <n v="900"/>
    <s v="N"/>
    <d v="2016-09-30T00:00:00"/>
    <s v="Not Specified"/>
    <x v="8"/>
    <n v="1193.6500000000001"/>
    <n v="7.0000000000000007E-2"/>
    <s v="Regular"/>
    <n v="507.58"/>
    <n v="40.98"/>
    <n v="2.99"/>
    <s v="Karen Carlisle"/>
    <x v="2"/>
    <x v="1"/>
    <x v="1"/>
    <x v="10"/>
    <x v="2"/>
    <d v="2016-10-01T00:00:00"/>
  </r>
  <r>
    <n v="902"/>
    <s v="Y"/>
    <d v="2016-07-26T00:00:00"/>
    <s v="Not Specified"/>
    <x v="12"/>
    <n v="1925.83"/>
    <n v="0.09"/>
    <s v="Regular"/>
    <n v="359.83"/>
    <n v="207.48"/>
    <n v="0.99"/>
    <s v="Meg OConnel"/>
    <x v="0"/>
    <x v="0"/>
    <x v="1"/>
    <x v="11"/>
    <x v="2"/>
    <d v="2016-07-29T00:00:00"/>
  </r>
  <r>
    <n v="929"/>
    <s v="N"/>
    <d v="2015-10-01T00:00:00"/>
    <s v="High"/>
    <x v="21"/>
    <n v="227.66"/>
    <n v="0.04"/>
    <s v="Regular"/>
    <n v="-100.16"/>
    <n v="10.97"/>
    <n v="6.5"/>
    <s v="Luke Foster"/>
    <x v="0"/>
    <x v="0"/>
    <x v="0"/>
    <x v="0"/>
    <x v="2"/>
    <d v="2015-10-04T00:00:00"/>
  </r>
  <r>
    <n v="929"/>
    <s v="N"/>
    <d v="2015-10-01T00:00:00"/>
    <s v="High"/>
    <x v="27"/>
    <n v="84.33"/>
    <n v="0.04"/>
    <s v="Regular"/>
    <n v="-64.290000000000006"/>
    <n v="2.08"/>
    <n v="2.56"/>
    <s v="Luke Foster"/>
    <x v="0"/>
    <x v="0"/>
    <x v="1"/>
    <x v="9"/>
    <x v="0"/>
    <d v="2015-10-03T00:00:00"/>
  </r>
  <r>
    <n v="964"/>
    <s v="N"/>
    <d v="2014-05-19T00:00:00"/>
    <s v="Medium"/>
    <x v="6"/>
    <n v="40.020000000000003"/>
    <n v="0.02"/>
    <s v="Regular"/>
    <n v="-1.28"/>
    <n v="9.93"/>
    <n v="1.0900000000000001"/>
    <s v="Stefania Perrino"/>
    <x v="2"/>
    <x v="0"/>
    <x v="1"/>
    <x v="1"/>
    <x v="1"/>
    <d v="2014-05-21T00:00:00"/>
  </r>
  <r>
    <n v="967"/>
    <s v="N"/>
    <d v="2015-06-20T00:00:00"/>
    <s v="Medium"/>
    <x v="31"/>
    <n v="90.56"/>
    <n v="0.03"/>
    <s v="Regular"/>
    <n v="-37.58"/>
    <n v="13.99"/>
    <n v="7.51"/>
    <s v="Maureen Gastineau"/>
    <x v="0"/>
    <x v="2"/>
    <x v="0"/>
    <x v="6"/>
    <x v="3"/>
    <d v="2015-06-22T00:00:00"/>
  </r>
  <r>
    <n v="967"/>
    <s v="N"/>
    <d v="2015-06-20T00:00:00"/>
    <s v="Medium"/>
    <x v="3"/>
    <n v="1634.9"/>
    <n v="0.01"/>
    <s v="Regular"/>
    <n v="502.42"/>
    <n v="37.74"/>
    <n v="2.9"/>
    <s v="Maureen Gastineau"/>
    <x v="0"/>
    <x v="2"/>
    <x v="1"/>
    <x v="1"/>
    <x v="0"/>
    <d v="2015-06-21T00:00:00"/>
  </r>
  <r>
    <n v="967"/>
    <s v="N"/>
    <d v="2015-06-20T00:00:00"/>
    <s v="Medium"/>
    <x v="32"/>
    <n v="11278.18"/>
    <n v="0.01"/>
    <s v="Delivery Van"/>
    <n v="1836.81"/>
    <n v="227.55"/>
    <n v="32.479999999999997"/>
    <s v="Maureen Gastineau"/>
    <x v="0"/>
    <x v="2"/>
    <x v="2"/>
    <x v="15"/>
    <x v="4"/>
    <d v="2015-06-23T00:00:00"/>
  </r>
  <r>
    <n v="994"/>
    <s v="N"/>
    <d v="2016-04-19T00:00:00"/>
    <s v="Low"/>
    <x v="34"/>
    <n v="132.07"/>
    <n v="0.06"/>
    <s v="Regular"/>
    <n v="14"/>
    <n v="3.58"/>
    <n v="1.63"/>
    <s v="Kelly Lampkin"/>
    <x v="1"/>
    <x v="0"/>
    <x v="1"/>
    <x v="14"/>
    <x v="1"/>
    <d v="2016-04-23T00:00:00"/>
  </r>
  <r>
    <n v="1057"/>
    <s v="N"/>
    <d v="2015-02-18T00:00:00"/>
    <s v="Critical"/>
    <x v="33"/>
    <n v="341.36"/>
    <n v="0.09"/>
    <s v="Regular"/>
    <n v="-52.48"/>
    <n v="8.4600000000000009"/>
    <n v="3.62"/>
    <s v="Anthony Witt"/>
    <x v="1"/>
    <x v="0"/>
    <x v="0"/>
    <x v="0"/>
    <x v="0"/>
    <d v="2015-02-20T00:00:00"/>
  </r>
  <r>
    <n v="1059"/>
    <s v="N"/>
    <d v="2016-02-27T00:00:00"/>
    <s v="Critical"/>
    <x v="28"/>
    <n v="127.33"/>
    <n v="0.02"/>
    <s v="Regular"/>
    <n v="5.3"/>
    <n v="5.34"/>
    <n v="2.99"/>
    <s v="Sean O'Donnell"/>
    <x v="1"/>
    <x v="0"/>
    <x v="1"/>
    <x v="10"/>
    <x v="2"/>
    <d v="2016-02-29T00:00:00"/>
  </r>
  <r>
    <n v="1059"/>
    <s v="N"/>
    <d v="2016-02-27T00:00:00"/>
    <s v="Critical"/>
    <x v="18"/>
    <n v="990.1"/>
    <n v="0.03"/>
    <s v="Regular"/>
    <n v="310.22000000000003"/>
    <n v="40.98"/>
    <n v="7.47"/>
    <s v="Sean O'Donnell"/>
    <x v="1"/>
    <x v="0"/>
    <x v="1"/>
    <x v="10"/>
    <x v="2"/>
    <d v="2016-02-28T00:00:00"/>
  </r>
  <r>
    <n v="1095"/>
    <s v="N"/>
    <d v="2014-08-21T00:00:00"/>
    <s v="Medium"/>
    <x v="2"/>
    <n v="142.18"/>
    <n v="7.0000000000000007E-2"/>
    <s v="Regular"/>
    <n v="-50.14"/>
    <n v="4.9800000000000004"/>
    <n v="4.72"/>
    <s v="Ed Braxton"/>
    <x v="0"/>
    <x v="2"/>
    <x v="1"/>
    <x v="5"/>
    <x v="2"/>
    <d v="2014-08-23T00:00:00"/>
  </r>
  <r>
    <n v="1154"/>
    <s v="N"/>
    <d v="2015-02-13T00:00:00"/>
    <s v="Critical"/>
    <x v="22"/>
    <n v="516.65"/>
    <n v="0.01"/>
    <s v="Express"/>
    <n v="57.1"/>
    <n v="70.97"/>
    <n v="3.5"/>
    <s v="Thea Hendricks"/>
    <x v="2"/>
    <x v="1"/>
    <x v="1"/>
    <x v="11"/>
    <x v="2"/>
    <d v="2015-02-14T00:00:00"/>
  </r>
  <r>
    <n v="1185"/>
    <s v="N"/>
    <d v="2015-08-23T00:00:00"/>
    <s v="Low"/>
    <x v="22"/>
    <n v="374.78"/>
    <n v="0.09"/>
    <s v="Regular"/>
    <n v="20.03"/>
    <n v="55.48"/>
    <n v="14.3"/>
    <s v="Ionia McGrath"/>
    <x v="2"/>
    <x v="1"/>
    <x v="1"/>
    <x v="5"/>
    <x v="2"/>
    <d v="2015-08-27T00:00:00"/>
  </r>
  <r>
    <n v="1187"/>
    <s v="N"/>
    <d v="2015-11-19T00:00:00"/>
    <s v="Medium"/>
    <x v="41"/>
    <n v="222.91"/>
    <n v="0.05"/>
    <s v="Regular"/>
    <n v="20.21"/>
    <n v="15.98"/>
    <n v="4"/>
    <s v="Guy Armstrong"/>
    <x v="2"/>
    <x v="0"/>
    <x v="0"/>
    <x v="0"/>
    <x v="2"/>
    <d v="2015-11-20T00:00:00"/>
  </r>
  <r>
    <n v="1217"/>
    <s v="N"/>
    <d v="2015-04-25T00:00:00"/>
    <s v="Not Specified"/>
    <x v="14"/>
    <n v="662.16"/>
    <n v="7.0000000000000007E-2"/>
    <s v="Regular"/>
    <n v="185.21"/>
    <n v="28.48"/>
    <n v="1.99"/>
    <s v="Sung Shariari"/>
    <x v="0"/>
    <x v="0"/>
    <x v="0"/>
    <x v="0"/>
    <x v="0"/>
    <d v="2015-04-26T00:00:00"/>
  </r>
  <r>
    <n v="1218"/>
    <s v="N"/>
    <d v="2016-06-19T00:00:00"/>
    <s v="Not Specified"/>
    <x v="7"/>
    <n v="46.46"/>
    <n v="0.1"/>
    <s v="Regular"/>
    <n v="-25.13"/>
    <n v="14.42"/>
    <n v="6.75"/>
    <s v="Craig Carroll"/>
    <x v="1"/>
    <x v="0"/>
    <x v="1"/>
    <x v="11"/>
    <x v="3"/>
    <d v="2016-06-22T00:00:00"/>
  </r>
  <r>
    <n v="1253"/>
    <s v="N"/>
    <d v="2013-01-25T00:00:00"/>
    <s v="Critical"/>
    <x v="0"/>
    <n v="494.34"/>
    <n v="0.05"/>
    <s v="Regular"/>
    <n v="-30.19"/>
    <n v="31.98"/>
    <n v="6.72"/>
    <s v="Tanja Norvell"/>
    <x v="0"/>
    <x v="2"/>
    <x v="1"/>
    <x v="7"/>
    <x v="2"/>
    <d v="2013-01-25T00:00:00"/>
  </r>
  <r>
    <n v="1285"/>
    <s v="Y"/>
    <d v="2015-05-31T00:00:00"/>
    <s v="Critical"/>
    <x v="42"/>
    <n v="3874.12"/>
    <n v="0"/>
    <s v="Delivery Van"/>
    <n v="-305.98"/>
    <n v="130.97999999999999"/>
    <n v="54.74"/>
    <s v="Sally Matthias"/>
    <x v="2"/>
    <x v="0"/>
    <x v="2"/>
    <x v="8"/>
    <x v="4"/>
    <d v="2015-05-31T00:00:00"/>
  </r>
  <r>
    <n v="1285"/>
    <s v="Y"/>
    <d v="2015-05-31T00:00:00"/>
    <s v="Critical"/>
    <x v="38"/>
    <n v="1452.2159999999999"/>
    <n v="0.05"/>
    <s v="Delivery Van"/>
    <n v="-277.29000000000002"/>
    <n v="218.75"/>
    <n v="69.64"/>
    <s v="Sally Matthias"/>
    <x v="2"/>
    <x v="0"/>
    <x v="2"/>
    <x v="15"/>
    <x v="4"/>
    <d v="2015-06-01T00:00:00"/>
  </r>
  <r>
    <n v="1287"/>
    <s v="N"/>
    <d v="2016-07-04T00:00:00"/>
    <s v="High"/>
    <x v="27"/>
    <n v="3908.65"/>
    <n v="0.06"/>
    <s v="Regular"/>
    <n v="480.57"/>
    <n v="105.29"/>
    <n v="10.119999999999999"/>
    <s v="Mitch Willingham"/>
    <x v="0"/>
    <x v="0"/>
    <x v="2"/>
    <x v="2"/>
    <x v="5"/>
    <d v="2016-07-06T00:00:00"/>
  </r>
  <r>
    <n v="1313"/>
    <s v="N"/>
    <d v="2016-09-12T00:00:00"/>
    <s v="Critical"/>
    <x v="13"/>
    <n v="840.07"/>
    <n v="0"/>
    <s v="Regular"/>
    <n v="-83.75"/>
    <n v="22.84"/>
    <n v="16.920000000000002"/>
    <s v="Sally Matthias"/>
    <x v="2"/>
    <x v="1"/>
    <x v="1"/>
    <x v="5"/>
    <x v="2"/>
    <d v="2016-09-14T00:00:00"/>
  </r>
  <r>
    <n v="1317"/>
    <s v="Y"/>
    <d v="2014-05-18T00:00:00"/>
    <s v="High"/>
    <x v="15"/>
    <n v="523.41999999999996"/>
    <n v="0.06"/>
    <s v="Regular"/>
    <n v="39.42"/>
    <n v="11.7"/>
    <n v="5.63"/>
    <s v="Janet Lee"/>
    <x v="0"/>
    <x v="2"/>
    <x v="1"/>
    <x v="10"/>
    <x v="2"/>
    <d v="2014-05-20T00:00:00"/>
  </r>
  <r>
    <n v="1317"/>
    <s v="Y"/>
    <d v="2014-05-18T00:00:00"/>
    <s v="High"/>
    <x v="43"/>
    <n v="192.54"/>
    <n v="0.08"/>
    <s v="Regular"/>
    <n v="-186.73"/>
    <n v="4.9800000000000004"/>
    <n v="7.44"/>
    <s v="Janet Lee"/>
    <x v="0"/>
    <x v="2"/>
    <x v="1"/>
    <x v="5"/>
    <x v="2"/>
    <d v="2014-05-19T00:00:00"/>
  </r>
  <r>
    <n v="1317"/>
    <s v="Y"/>
    <d v="2014-05-18T00:00:00"/>
    <s v="High"/>
    <x v="8"/>
    <n v="156.69999999999999"/>
    <n v="0.06"/>
    <s v="Regular"/>
    <n v="-76.64"/>
    <n v="5.28"/>
    <n v="5.57"/>
    <s v="Janet Lee"/>
    <x v="0"/>
    <x v="2"/>
    <x v="1"/>
    <x v="5"/>
    <x v="2"/>
    <d v="2014-05-20T00:00:00"/>
  </r>
  <r>
    <n v="1345"/>
    <s v="N"/>
    <d v="2015-10-27T00:00:00"/>
    <s v="Low"/>
    <x v="18"/>
    <n v="2443.85"/>
    <n v="0.08"/>
    <s v="Delivery Van"/>
    <n v="-120.85"/>
    <n v="100.98"/>
    <n v="35.840000000000003"/>
    <s v="Ritsa Hightower"/>
    <x v="1"/>
    <x v="0"/>
    <x v="2"/>
    <x v="8"/>
    <x v="4"/>
    <d v="2015-10-31T00:00:00"/>
  </r>
  <r>
    <n v="1346"/>
    <s v="N"/>
    <d v="2015-06-17T00:00:00"/>
    <s v="High"/>
    <x v="32"/>
    <n v="4789.8900000000003"/>
    <n v="0.09"/>
    <s v="Delivery Van"/>
    <n v="421.15"/>
    <n v="100.98"/>
    <n v="26.22"/>
    <s v="Theone Pippenger"/>
    <x v="2"/>
    <x v="0"/>
    <x v="2"/>
    <x v="8"/>
    <x v="4"/>
    <d v="2015-06-19T00:00:00"/>
  </r>
  <r>
    <n v="1382"/>
    <s v="Y"/>
    <d v="2013-08-16T00:00:00"/>
    <s v="Low"/>
    <x v="44"/>
    <n v="89.334999999999994"/>
    <n v="0.06"/>
    <s v="Regular"/>
    <n v="-107.1"/>
    <n v="20.99"/>
    <n v="2.5"/>
    <s v="Corey Catlett"/>
    <x v="2"/>
    <x v="1"/>
    <x v="0"/>
    <x v="3"/>
    <x v="1"/>
    <d v="2013-08-20T00:00:00"/>
  </r>
  <r>
    <n v="1382"/>
    <s v="Y"/>
    <d v="2013-08-16T00:00:00"/>
    <s v="Low"/>
    <x v="27"/>
    <n v="158.46"/>
    <n v="0.06"/>
    <s v="Regular"/>
    <n v="-130.66"/>
    <n v="3.98"/>
    <n v="5.26"/>
    <s v="Corey Catlett"/>
    <x v="2"/>
    <x v="1"/>
    <x v="1"/>
    <x v="10"/>
    <x v="2"/>
    <d v="2013-08-23T00:00:00"/>
  </r>
  <r>
    <n v="1382"/>
    <s v="Y"/>
    <d v="2013-08-16T00:00:00"/>
    <s v="Low"/>
    <x v="45"/>
    <n v="7180.83"/>
    <n v="0.02"/>
    <s v="Delivery Van"/>
    <n v="487.17"/>
    <n v="220.98"/>
    <n v="64.66"/>
    <s v="Corey Catlett"/>
    <x v="2"/>
    <x v="1"/>
    <x v="2"/>
    <x v="8"/>
    <x v="4"/>
    <d v="2013-08-23T00:00:00"/>
  </r>
  <r>
    <n v="1411"/>
    <s v="N"/>
    <d v="2016-12-20T00:00:00"/>
    <s v="High"/>
    <x v="27"/>
    <n v="5748.2"/>
    <n v="0.09"/>
    <s v="Delivery Van"/>
    <n v="-459.86"/>
    <n v="160.97999999999999"/>
    <n v="35.020000000000003"/>
    <s v="Ed Jacobs"/>
    <x v="2"/>
    <x v="3"/>
    <x v="2"/>
    <x v="8"/>
    <x v="4"/>
    <d v="2016-12-21T00:00:00"/>
  </r>
  <r>
    <n v="1411"/>
    <s v="N"/>
    <d v="2016-12-20T00:00:00"/>
    <s v="High"/>
    <x v="19"/>
    <n v="6717.9324999999999"/>
    <n v="0.09"/>
    <s v="Regular"/>
    <n v="1717.89"/>
    <n v="175.99"/>
    <n v="4.99"/>
    <s v="Ed Jacobs"/>
    <x v="0"/>
    <x v="3"/>
    <x v="0"/>
    <x v="3"/>
    <x v="2"/>
    <d v="2016-12-22T00:00:00"/>
  </r>
  <r>
    <n v="1440"/>
    <s v="N"/>
    <d v="2014-08-09T00:00:00"/>
    <s v="Low"/>
    <x v="33"/>
    <n v="726.22"/>
    <n v="0.01"/>
    <s v="Regular"/>
    <n v="52.47"/>
    <n v="17.670000000000002"/>
    <n v="8.99"/>
    <s v="Stefanie Holloman"/>
    <x v="0"/>
    <x v="3"/>
    <x v="2"/>
    <x v="2"/>
    <x v="0"/>
    <d v="2014-08-11T00:00:00"/>
  </r>
  <r>
    <n v="1444"/>
    <s v="N"/>
    <d v="2016-12-05T00:00:00"/>
    <s v="Medium"/>
    <x v="20"/>
    <n v="21.44"/>
    <n v="0.02"/>
    <s v="Regular"/>
    <n v="-13.67"/>
    <n v="6.48"/>
    <n v="8.74"/>
    <s v="Noel Staavos"/>
    <x v="2"/>
    <x v="1"/>
    <x v="1"/>
    <x v="5"/>
    <x v="2"/>
    <d v="2016-12-07T00:00:00"/>
  </r>
  <r>
    <n v="1444"/>
    <s v="N"/>
    <d v="2016-12-05T00:00:00"/>
    <s v="Medium"/>
    <x v="1"/>
    <n v="21717.360000000001"/>
    <n v="0.06"/>
    <s v="Express"/>
    <n v="8249.86"/>
    <n v="699.99"/>
    <n v="24.49"/>
    <s v="Noel Staavos"/>
    <x v="2"/>
    <x v="1"/>
    <x v="0"/>
    <x v="16"/>
    <x v="5"/>
    <d v="2016-12-07T00:00:00"/>
  </r>
  <r>
    <n v="1538"/>
    <s v="Y"/>
    <d v="2014-06-17T00:00:00"/>
    <s v="Not Specified"/>
    <x v="0"/>
    <n v="1297.3040000000001"/>
    <n v="0"/>
    <s v="Regular"/>
    <n v="149.82"/>
    <n v="95.99"/>
    <n v="4.9000000000000004"/>
    <s v="Ted Trevino"/>
    <x v="1"/>
    <x v="0"/>
    <x v="0"/>
    <x v="3"/>
    <x v="2"/>
    <d v="2014-06-18T00:00:00"/>
  </r>
  <r>
    <n v="1542"/>
    <s v="N"/>
    <d v="2013-09-14T00:00:00"/>
    <s v="Medium"/>
    <x v="19"/>
    <n v="2150.25"/>
    <n v="0.06"/>
    <s v="Regular"/>
    <n v="586.92999999999995"/>
    <n v="48.58"/>
    <n v="3.99"/>
    <s v="Linda Southworth"/>
    <x v="0"/>
    <x v="2"/>
    <x v="1"/>
    <x v="11"/>
    <x v="2"/>
    <d v="2013-09-16T00:00:00"/>
  </r>
  <r>
    <n v="1542"/>
    <s v="N"/>
    <d v="2013-09-14T00:00:00"/>
    <s v="Medium"/>
    <x v="46"/>
    <n v="448"/>
    <n v="0.08"/>
    <s v="Regular"/>
    <n v="27.2"/>
    <n v="35.51"/>
    <n v="6.31"/>
    <s v="Linda Southworth"/>
    <x v="0"/>
    <x v="2"/>
    <x v="1"/>
    <x v="7"/>
    <x v="2"/>
    <d v="2013-09-16T00:00:00"/>
  </r>
  <r>
    <n v="1573"/>
    <s v="N"/>
    <d v="2015-12-27T00:00:00"/>
    <s v="High"/>
    <x v="46"/>
    <n v="759.94"/>
    <n v="0.09"/>
    <s v="Delivery Van"/>
    <n v="-226.45"/>
    <n v="60.89"/>
    <n v="32.409999999999997"/>
    <s v="Lena Radford"/>
    <x v="1"/>
    <x v="3"/>
    <x v="2"/>
    <x v="13"/>
    <x v="6"/>
    <d v="2015-12-29T00:00:00"/>
  </r>
  <r>
    <n v="1575"/>
    <s v="N"/>
    <d v="2014-09-12T00:00:00"/>
    <s v="Medium"/>
    <x v="5"/>
    <n v="133.65"/>
    <n v="0.05"/>
    <s v="Regular"/>
    <n v="56.28"/>
    <n v="4.9800000000000004"/>
    <n v="0.8"/>
    <s v="Dave Poirier"/>
    <x v="0"/>
    <x v="3"/>
    <x v="1"/>
    <x v="5"/>
    <x v="1"/>
    <d v="2014-09-14T00:00:00"/>
  </r>
  <r>
    <n v="1575"/>
    <s v="N"/>
    <d v="2014-09-12T00:00:00"/>
    <s v="Medium"/>
    <x v="12"/>
    <n v="525.67399999999998"/>
    <n v="0.08"/>
    <s v="Regular"/>
    <n v="-147.02000000000001"/>
    <n v="65.989999999999995"/>
    <n v="5.26"/>
    <s v="Dave Poirier"/>
    <x v="0"/>
    <x v="3"/>
    <x v="0"/>
    <x v="3"/>
    <x v="2"/>
    <d v="2014-09-14T00:00:00"/>
  </r>
  <r>
    <n v="1600"/>
    <s v="N"/>
    <d v="2013-03-02T00:00:00"/>
    <s v="Medium"/>
    <x v="1"/>
    <n v="303.58999999999997"/>
    <n v="0.1"/>
    <s v="Regular"/>
    <n v="-45.99"/>
    <n v="9.65"/>
    <n v="6.22"/>
    <s v="Liz MacKendrick"/>
    <x v="1"/>
    <x v="0"/>
    <x v="2"/>
    <x v="2"/>
    <x v="2"/>
    <d v="2013-03-04T00:00:00"/>
  </r>
  <r>
    <n v="1600"/>
    <s v="N"/>
    <d v="2013-03-02T00:00:00"/>
    <s v="Medium"/>
    <x v="47"/>
    <n v="191.6"/>
    <n v="0.04"/>
    <s v="Regular"/>
    <n v="-150.74"/>
    <n v="4.9800000000000004"/>
    <n v="7.44"/>
    <s v="Liz MacKendrick"/>
    <x v="1"/>
    <x v="0"/>
    <x v="1"/>
    <x v="5"/>
    <x v="2"/>
    <d v="2013-03-03T00:00:00"/>
  </r>
  <r>
    <n v="1604"/>
    <s v="N"/>
    <d v="2013-07-16T00:00:00"/>
    <s v="Low"/>
    <x v="19"/>
    <n v="622.82000000000005"/>
    <n v="0"/>
    <s v="Regular"/>
    <n v="128.88"/>
    <n v="12.64"/>
    <n v="4.9800000000000004"/>
    <s v="Rick Wilson"/>
    <x v="0"/>
    <x v="2"/>
    <x v="2"/>
    <x v="2"/>
    <x v="0"/>
    <d v="2013-07-16T00:00:00"/>
  </r>
  <r>
    <n v="1637"/>
    <s v="N"/>
    <d v="2014-02-07T00:00:00"/>
    <s v="Not Specified"/>
    <x v="47"/>
    <n v="1225.52"/>
    <n v="0.1"/>
    <s v="Express"/>
    <n v="-1191.1300000000001"/>
    <n v="35.479999999999997"/>
    <n v="35"/>
    <s v="Aleksandra Gannaway"/>
    <x v="0"/>
    <x v="0"/>
    <x v="1"/>
    <x v="7"/>
    <x v="5"/>
    <d v="2014-02-07T00:00:00"/>
  </r>
  <r>
    <n v="1637"/>
    <s v="N"/>
    <d v="2014-02-07T00:00:00"/>
    <s v="Not Specified"/>
    <x v="12"/>
    <n v="1024.29"/>
    <n v="7.0000000000000007E-2"/>
    <s v="Regular"/>
    <n v="-95.52"/>
    <n v="99.99"/>
    <n v="19.989999999999998"/>
    <s v="Aleksandra Gannaway"/>
    <x v="0"/>
    <x v="0"/>
    <x v="0"/>
    <x v="0"/>
    <x v="2"/>
    <d v="2014-02-07T00:00:00"/>
  </r>
  <r>
    <n v="1637"/>
    <s v="N"/>
    <d v="2014-02-07T00:00:00"/>
    <s v="Not Specified"/>
    <x v="19"/>
    <n v="1348.57"/>
    <n v="0.08"/>
    <s v="Regular"/>
    <n v="19.57"/>
    <n v="30.98"/>
    <n v="8.99"/>
    <s v="Aleksandra Gannaway"/>
    <x v="0"/>
    <x v="0"/>
    <x v="1"/>
    <x v="1"/>
    <x v="0"/>
    <d v="2014-02-09T00:00:00"/>
  </r>
  <r>
    <n v="1639"/>
    <s v="N"/>
    <d v="2014-08-19T00:00:00"/>
    <s v="Not Specified"/>
    <x v="18"/>
    <n v="163.13999999999999"/>
    <n v="0.09"/>
    <s v="Regular"/>
    <n v="-62.2"/>
    <n v="6.78"/>
    <n v="6.18"/>
    <s v="Sean Christensen"/>
    <x v="1"/>
    <x v="1"/>
    <x v="1"/>
    <x v="5"/>
    <x v="2"/>
    <d v="2014-08-20T00:00:00"/>
  </r>
  <r>
    <n v="1666"/>
    <s v="N"/>
    <d v="2014-10-17T00:00:00"/>
    <s v="Critical"/>
    <x v="30"/>
    <n v="5642.18"/>
    <n v="0.09"/>
    <s v="Express"/>
    <n v="1996.68"/>
    <n v="315.98"/>
    <n v="19.989999999999998"/>
    <s v="Nona Balk"/>
    <x v="0"/>
    <x v="0"/>
    <x v="1"/>
    <x v="10"/>
    <x v="2"/>
    <d v="2014-10-19T00:00:00"/>
  </r>
  <r>
    <n v="1699"/>
    <s v="N"/>
    <d v="2013-12-29T00:00:00"/>
    <s v="Critical"/>
    <x v="43"/>
    <n v="430.88"/>
    <n v="0.05"/>
    <s v="Regular"/>
    <n v="39"/>
    <n v="11.09"/>
    <n v="5.25"/>
    <s v="Art Ferguson"/>
    <x v="2"/>
    <x v="0"/>
    <x v="1"/>
    <x v="12"/>
    <x v="2"/>
    <d v="2014-03-23T00:00:00"/>
  </r>
  <r>
    <n v="1701"/>
    <s v="N"/>
    <d v="2015-05-18T00:00:00"/>
    <s v="High"/>
    <x v="48"/>
    <n v="2047.58"/>
    <n v="0.01"/>
    <s v="Regular"/>
    <n v="902.62"/>
    <n v="40.98"/>
    <n v="1.99"/>
    <s v="Ed Ludwig"/>
    <x v="1"/>
    <x v="2"/>
    <x v="0"/>
    <x v="0"/>
    <x v="0"/>
    <d v="2015-05-20T00:00:00"/>
  </r>
  <r>
    <n v="1701"/>
    <s v="N"/>
    <d v="2015-05-18T00:00:00"/>
    <s v="High"/>
    <x v="39"/>
    <n v="56.61"/>
    <n v="0.02"/>
    <s v="Regular"/>
    <n v="-22.16"/>
    <n v="40.97"/>
    <n v="14.45"/>
    <s v="Ed Ludwig"/>
    <x v="1"/>
    <x v="2"/>
    <x v="2"/>
    <x v="2"/>
    <x v="5"/>
    <d v="2015-05-20T00:00:00"/>
  </r>
  <r>
    <n v="1793"/>
    <s v="N"/>
    <d v="2015-07-11T00:00:00"/>
    <s v="Not Specified"/>
    <x v="47"/>
    <n v="233.43"/>
    <n v="0.03"/>
    <s v="Regular"/>
    <n v="-71.900000000000006"/>
    <n v="6.28"/>
    <n v="5.36"/>
    <s v="Joni Blumstein"/>
    <x v="1"/>
    <x v="1"/>
    <x v="1"/>
    <x v="10"/>
    <x v="2"/>
    <d v="2015-07-11T00:00:00"/>
  </r>
  <r>
    <n v="1826"/>
    <s v="N"/>
    <d v="2015-04-15T00:00:00"/>
    <s v="Not Specified"/>
    <x v="44"/>
    <n v="28.32"/>
    <n v="0.09"/>
    <s v="Regular"/>
    <n v="-14.35"/>
    <n v="4.9800000000000004"/>
    <n v="4.75"/>
    <s v="Susan Vittorini"/>
    <x v="1"/>
    <x v="0"/>
    <x v="1"/>
    <x v="5"/>
    <x v="2"/>
    <d v="2015-04-16T00:00:00"/>
  </r>
  <r>
    <n v="1829"/>
    <s v="N"/>
    <d v="2016-05-07T00:00:00"/>
    <s v="High"/>
    <x v="32"/>
    <n v="133.04"/>
    <n v="7.0000000000000007E-2"/>
    <s v="Regular"/>
    <n v="6.73"/>
    <n v="2.78"/>
    <n v="1.49"/>
    <s v="Tom Stivers"/>
    <x v="0"/>
    <x v="3"/>
    <x v="1"/>
    <x v="10"/>
    <x v="2"/>
    <d v="2016-05-08T00:00:00"/>
  </r>
  <r>
    <n v="1888"/>
    <s v="N"/>
    <d v="2013-10-30T00:00:00"/>
    <s v="Not Specified"/>
    <x v="34"/>
    <n v="1264.46"/>
    <n v="0"/>
    <s v="Delivery Van"/>
    <n v="-1249.3900000000001"/>
    <n v="31.76"/>
    <n v="45.51"/>
    <s v="Kean Thornton"/>
    <x v="0"/>
    <x v="0"/>
    <x v="2"/>
    <x v="15"/>
    <x v="4"/>
    <d v="2013-10-30T00:00:00"/>
  </r>
  <r>
    <n v="1888"/>
    <s v="N"/>
    <d v="2013-10-30T00:00:00"/>
    <s v="Not Specified"/>
    <x v="37"/>
    <n v="158.25"/>
    <n v="0.09"/>
    <s v="Regular"/>
    <n v="-114.74"/>
    <n v="4.57"/>
    <n v="5.42"/>
    <s v="Kean Thornton"/>
    <x v="0"/>
    <x v="0"/>
    <x v="1"/>
    <x v="10"/>
    <x v="2"/>
    <d v="2013-10-31T00:00:00"/>
  </r>
  <r>
    <n v="1891"/>
    <s v="N"/>
    <d v="2016-12-14T00:00:00"/>
    <s v="Low"/>
    <x v="7"/>
    <n v="302.36"/>
    <n v="0.09"/>
    <s v="Regular"/>
    <n v="290.31"/>
    <n v="107.53"/>
    <n v="5.81"/>
    <s v="Jeremy Ellison"/>
    <x v="1"/>
    <x v="3"/>
    <x v="2"/>
    <x v="2"/>
    <x v="3"/>
    <d v="2016-12-16T00:00:00"/>
  </r>
  <r>
    <n v="1895"/>
    <s v="N"/>
    <d v="2016-05-29T00:00:00"/>
    <s v="Medium"/>
    <x v="44"/>
    <n v="41.25"/>
    <n v="0.02"/>
    <s v="Regular"/>
    <n v="-23.25"/>
    <n v="6.48"/>
    <n v="7.91"/>
    <s v="Mitch Willingham"/>
    <x v="0"/>
    <x v="0"/>
    <x v="1"/>
    <x v="5"/>
    <x v="2"/>
    <d v="2016-05-31T00:00:00"/>
  </r>
  <r>
    <n v="1925"/>
    <s v="N"/>
    <d v="2015-03-04T00:00:00"/>
    <s v="Critical"/>
    <x v="43"/>
    <n v="909.82"/>
    <n v="0.02"/>
    <s v="Regular"/>
    <n v="292.49"/>
    <n v="22.98"/>
    <n v="1.99"/>
    <s v="Brian Moss"/>
    <x v="0"/>
    <x v="0"/>
    <x v="0"/>
    <x v="0"/>
    <x v="0"/>
    <d v="2015-03-06T00:00:00"/>
  </r>
  <r>
    <n v="2020"/>
    <s v="N"/>
    <d v="2013-06-20T00:00:00"/>
    <s v="Medium"/>
    <x v="3"/>
    <n v="213.75"/>
    <n v="0.03"/>
    <s v="Regular"/>
    <n v="-188.77"/>
    <n v="5.0199999999999996"/>
    <n v="5.14"/>
    <s v="Sandra Glassco"/>
    <x v="1"/>
    <x v="1"/>
    <x v="0"/>
    <x v="0"/>
    <x v="0"/>
    <d v="2013-06-22T00:00:00"/>
  </r>
  <r>
    <n v="2022"/>
    <s v="N"/>
    <d v="2015-03-14T00:00:00"/>
    <s v="Critical"/>
    <x v="29"/>
    <n v="186.44"/>
    <n v="0"/>
    <s v="Regular"/>
    <n v="-157.18"/>
    <n v="3.95"/>
    <n v="5.13"/>
    <s v="Alan Hwang"/>
    <x v="1"/>
    <x v="0"/>
    <x v="1"/>
    <x v="11"/>
    <x v="2"/>
    <d v="2015-03-15T00:00:00"/>
  </r>
  <r>
    <n v="2023"/>
    <s v="N"/>
    <d v="2015-05-05T00:00:00"/>
    <s v="Low"/>
    <x v="6"/>
    <n v="294.89"/>
    <n v="0.09"/>
    <s v="Regular"/>
    <n v="-321.83999999999997"/>
    <n v="73.98"/>
    <n v="12.14"/>
    <s v="Sam Craven"/>
    <x v="0"/>
    <x v="1"/>
    <x v="0"/>
    <x v="0"/>
    <x v="2"/>
    <d v="2015-05-05T00:00:00"/>
  </r>
  <r>
    <n v="2023"/>
    <s v="N"/>
    <d v="2015-05-05T00:00:00"/>
    <s v="Low"/>
    <x v="35"/>
    <n v="246.57"/>
    <n v="0.06"/>
    <s v="Regular"/>
    <n v="-132.51"/>
    <n v="4.9800000000000004"/>
    <n v="5.49"/>
    <s v="Sam Craven"/>
    <x v="0"/>
    <x v="1"/>
    <x v="1"/>
    <x v="5"/>
    <x v="2"/>
    <d v="2015-05-07T00:00:00"/>
  </r>
  <r>
    <n v="2052"/>
    <s v="Y"/>
    <d v="2015-04-12T00:00:00"/>
    <s v="High"/>
    <x v="9"/>
    <n v="107.93"/>
    <n v="0"/>
    <s v="Regular"/>
    <n v="-68.14"/>
    <n v="4.13"/>
    <n v="5.34"/>
    <s v="Rob Lucas"/>
    <x v="0"/>
    <x v="3"/>
    <x v="1"/>
    <x v="10"/>
    <x v="2"/>
    <d v="2015-04-14T00:00:00"/>
  </r>
  <r>
    <n v="2053"/>
    <s v="N"/>
    <d v="2014-02-06T00:00:00"/>
    <s v="Critical"/>
    <x v="27"/>
    <n v="19342.84"/>
    <n v="0.01"/>
    <s v="Delivery Van"/>
    <n v="5603.95"/>
    <n v="500.98"/>
    <n v="126"/>
    <s v="Todd Boyes"/>
    <x v="1"/>
    <x v="2"/>
    <x v="2"/>
    <x v="13"/>
    <x v="6"/>
    <d v="2014-02-07T00:00:00"/>
  </r>
  <r>
    <n v="2053"/>
    <s v="N"/>
    <d v="2014-02-06T00:00:00"/>
    <s v="Critical"/>
    <x v="22"/>
    <n v="771.78300000000002"/>
    <n v="0.08"/>
    <s v="Regular"/>
    <n v="-449.53"/>
    <n v="140.99"/>
    <n v="4.2"/>
    <s v="Todd Boyes"/>
    <x v="1"/>
    <x v="2"/>
    <x v="0"/>
    <x v="3"/>
    <x v="2"/>
    <d v="2014-02-08T00:00:00"/>
  </r>
  <r>
    <n v="2055"/>
    <s v="Y"/>
    <d v="2013-09-03T00:00:00"/>
    <s v="Critical"/>
    <x v="22"/>
    <n v="66.41"/>
    <n v="0.05"/>
    <s v="Regular"/>
    <n v="-32.35"/>
    <n v="8.74"/>
    <n v="8.2899999999999991"/>
    <s v="Nora Paige"/>
    <x v="0"/>
    <x v="3"/>
    <x v="1"/>
    <x v="12"/>
    <x v="2"/>
    <d v="2013-09-05T00:00:00"/>
  </r>
  <r>
    <n v="2084"/>
    <s v="N"/>
    <d v="2013-03-16T00:00:00"/>
    <s v="High"/>
    <x v="25"/>
    <n v="692.73"/>
    <n v="0.01"/>
    <s v="Regular"/>
    <n v="94.97"/>
    <n v="40.99"/>
    <n v="17.48"/>
    <s v="Andy Reiter"/>
    <x v="2"/>
    <x v="0"/>
    <x v="1"/>
    <x v="5"/>
    <x v="2"/>
    <d v="2013-03-18T00:00:00"/>
  </r>
  <r>
    <n v="2086"/>
    <s v="N"/>
    <d v="2016-10-18T00:00:00"/>
    <s v="Critical"/>
    <x v="18"/>
    <n v="1411.58"/>
    <n v="0.01"/>
    <s v="Express"/>
    <n v="699.31"/>
    <n v="55.98"/>
    <n v="4.8600000000000003"/>
    <s v="Brian Moss"/>
    <x v="0"/>
    <x v="0"/>
    <x v="1"/>
    <x v="5"/>
    <x v="2"/>
    <d v="2016-10-20T00:00:00"/>
  </r>
  <r>
    <n v="2086"/>
    <s v="N"/>
    <d v="2016-10-18T00:00:00"/>
    <s v="Critical"/>
    <x v="34"/>
    <n v="2115.2420000000002"/>
    <n v="0.04"/>
    <s v="Regular"/>
    <n v="371.41"/>
    <n v="65.989999999999995"/>
    <n v="8.99"/>
    <s v="Brian Moss"/>
    <x v="0"/>
    <x v="0"/>
    <x v="0"/>
    <x v="3"/>
    <x v="2"/>
    <d v="2016-10-19T00:00:00"/>
  </r>
  <r>
    <n v="2086"/>
    <s v="N"/>
    <d v="2016-10-18T00:00:00"/>
    <s v="Critical"/>
    <x v="24"/>
    <n v="1246.68"/>
    <n v="0.01"/>
    <s v="Regular"/>
    <n v="218.48"/>
    <n v="128.24"/>
    <n v="12.65"/>
    <s v="Brian Moss"/>
    <x v="0"/>
    <x v="0"/>
    <x v="2"/>
    <x v="13"/>
    <x v="3"/>
    <d v="2016-10-21T00:00:00"/>
  </r>
  <r>
    <n v="2144"/>
    <s v="N"/>
    <d v="2016-03-28T00:00:00"/>
    <s v="Medium"/>
    <x v="43"/>
    <n v="5945.3675000000003"/>
    <n v="0.08"/>
    <s v="Regular"/>
    <n v="1585.48"/>
    <n v="175.99"/>
    <n v="4.99"/>
    <s v="Jonathan Doherty"/>
    <x v="0"/>
    <x v="0"/>
    <x v="0"/>
    <x v="3"/>
    <x v="2"/>
    <d v="2016-03-28T00:00:00"/>
  </r>
  <r>
    <n v="2146"/>
    <s v="Y"/>
    <d v="2015-09-13T00:00:00"/>
    <s v="Not Specified"/>
    <x v="33"/>
    <n v="6111.1684999999998"/>
    <n v="0.06"/>
    <s v="Regular"/>
    <n v="1663.08"/>
    <n v="175.99"/>
    <n v="4.99"/>
    <s v="Todd Boyes"/>
    <x v="1"/>
    <x v="3"/>
    <x v="0"/>
    <x v="3"/>
    <x v="2"/>
    <d v="2015-09-14T00:00:00"/>
  </r>
  <r>
    <n v="2146"/>
    <s v="Y"/>
    <d v="2015-09-13T00:00:00"/>
    <s v="Not Specified"/>
    <x v="15"/>
    <n v="113.71"/>
    <n v="7.0000000000000007E-2"/>
    <s v="Regular"/>
    <n v="41.7"/>
    <n v="2.61"/>
    <n v="0.5"/>
    <s v="Todd Boyes"/>
    <x v="1"/>
    <x v="3"/>
    <x v="1"/>
    <x v="4"/>
    <x v="2"/>
    <d v="2015-09-15T00:00:00"/>
  </r>
  <r>
    <n v="2147"/>
    <s v="N"/>
    <d v="2015-09-05T00:00:00"/>
    <s v="Not Specified"/>
    <x v="0"/>
    <n v="605.1"/>
    <n v="0.04"/>
    <s v="Express"/>
    <n v="92.81"/>
    <n v="40.98"/>
    <n v="5.33"/>
    <s v="Hallie Redmond"/>
    <x v="0"/>
    <x v="1"/>
    <x v="1"/>
    <x v="11"/>
    <x v="2"/>
    <d v="2015-09-07T00:00:00"/>
  </r>
  <r>
    <n v="2149"/>
    <s v="N"/>
    <d v="2013-03-12T00:00:00"/>
    <s v="Low"/>
    <x v="6"/>
    <n v="43.56"/>
    <n v="0.01"/>
    <s v="Regular"/>
    <n v="21.21"/>
    <n v="9.3800000000000008"/>
    <n v="4.93"/>
    <s v="Lori Olson"/>
    <x v="2"/>
    <x v="2"/>
    <x v="2"/>
    <x v="2"/>
    <x v="2"/>
    <d v="2013-03-16T00:00:00"/>
  </r>
  <r>
    <n v="2181"/>
    <s v="N"/>
    <d v="2014-09-12T00:00:00"/>
    <s v="Medium"/>
    <x v="43"/>
    <n v="102.56"/>
    <n v="0.06"/>
    <s v="Regular"/>
    <n v="36.619999999999997"/>
    <n v="2.61"/>
    <n v="0.5"/>
    <s v="Kelly Lampkin"/>
    <x v="1"/>
    <x v="1"/>
    <x v="1"/>
    <x v="4"/>
    <x v="2"/>
    <d v="2014-09-12T00:00:00"/>
  </r>
  <r>
    <n v="2181"/>
    <s v="N"/>
    <d v="2014-09-12T00:00:00"/>
    <s v="Medium"/>
    <x v="7"/>
    <n v="15.87"/>
    <n v="0.01"/>
    <s v="Express"/>
    <n v="2.5299999999999998"/>
    <n v="3.49"/>
    <n v="0.76"/>
    <s v="Kelly Lampkin"/>
    <x v="1"/>
    <x v="1"/>
    <x v="1"/>
    <x v="14"/>
    <x v="1"/>
    <d v="2014-09-14T00:00:00"/>
  </r>
  <r>
    <n v="2208"/>
    <s v="N"/>
    <d v="2014-04-30T00:00:00"/>
    <s v="Not Specified"/>
    <x v="22"/>
    <n v="82.06"/>
    <n v="7.0000000000000007E-2"/>
    <s v="Regular"/>
    <n v="-26.99"/>
    <n v="11.5"/>
    <n v="7.19"/>
    <s v="Jack O'Briant"/>
    <x v="2"/>
    <x v="1"/>
    <x v="1"/>
    <x v="10"/>
    <x v="2"/>
    <d v="2014-05-02T00:00:00"/>
  </r>
  <r>
    <n v="2208"/>
    <s v="N"/>
    <d v="2014-04-30T00:00:00"/>
    <s v="Not Specified"/>
    <x v="33"/>
    <n v="23281.05"/>
    <n v="0.09"/>
    <s v="Regular"/>
    <n v="9097.65"/>
    <n v="599.99"/>
    <n v="24.49"/>
    <s v="Jack O'Briant"/>
    <x v="2"/>
    <x v="1"/>
    <x v="0"/>
    <x v="16"/>
    <x v="5"/>
    <d v="2014-05-01T00:00:00"/>
  </r>
  <r>
    <n v="2209"/>
    <s v="N"/>
    <d v="2015-07-09T00:00:00"/>
    <s v="High"/>
    <x v="42"/>
    <n v="9418.73"/>
    <n v="0"/>
    <s v="Delivery Van"/>
    <n v="2245.2399999999998"/>
    <n v="320.98"/>
    <n v="58.95"/>
    <s v="Pete Armstrong"/>
    <x v="1"/>
    <x v="2"/>
    <x v="2"/>
    <x v="13"/>
    <x v="6"/>
    <d v="2015-07-11T00:00:00"/>
  </r>
  <r>
    <n v="2209"/>
    <s v="N"/>
    <d v="2015-07-09T00:00:00"/>
    <s v="High"/>
    <x v="39"/>
    <n v="5.68"/>
    <n v="0.02"/>
    <s v="Regular"/>
    <n v="-1.82"/>
    <n v="4.76"/>
    <n v="0.88"/>
    <s v="Pete Armstrong"/>
    <x v="1"/>
    <x v="2"/>
    <x v="1"/>
    <x v="5"/>
    <x v="1"/>
    <d v="2015-07-10T00:00:00"/>
  </r>
  <r>
    <n v="2209"/>
    <s v="N"/>
    <d v="2015-07-09T00:00:00"/>
    <s v="High"/>
    <x v="3"/>
    <n v="174.59"/>
    <n v="0.08"/>
    <s v="Regular"/>
    <n v="25.88"/>
    <n v="4.28"/>
    <n v="0.94"/>
    <s v="Pete Armstrong"/>
    <x v="1"/>
    <x v="2"/>
    <x v="1"/>
    <x v="1"/>
    <x v="1"/>
    <d v="2015-07-09T00:00:00"/>
  </r>
  <r>
    <n v="2209"/>
    <s v="N"/>
    <d v="2015-07-09T00:00:00"/>
    <s v="High"/>
    <x v="46"/>
    <n v="1265.4970000000001"/>
    <n v="0.1"/>
    <s v="Regular"/>
    <n v="-161.12"/>
    <n v="125.99"/>
    <n v="3"/>
    <s v="Pete Armstrong"/>
    <x v="1"/>
    <x v="2"/>
    <x v="0"/>
    <x v="3"/>
    <x v="2"/>
    <d v="2015-07-10T00:00:00"/>
  </r>
  <r>
    <n v="2240"/>
    <s v="Y"/>
    <d v="2015-03-05T00:00:00"/>
    <s v="Not Specified"/>
    <x v="40"/>
    <n v="186.02"/>
    <n v="0.01"/>
    <s v="Regular"/>
    <n v="16.48"/>
    <n v="10.64"/>
    <n v="5.16"/>
    <s v="Sarah Brown"/>
    <x v="0"/>
    <x v="2"/>
    <x v="2"/>
    <x v="2"/>
    <x v="2"/>
    <d v="2015-03-06T00:00:00"/>
  </r>
  <r>
    <n v="2240"/>
    <s v="Y"/>
    <d v="2015-03-05T00:00:00"/>
    <s v="Not Specified"/>
    <x v="44"/>
    <n v="142.44"/>
    <n v="0.06"/>
    <s v="Regular"/>
    <n v="-22.12"/>
    <n v="28.15"/>
    <n v="6.17"/>
    <s v="Sarah Brown"/>
    <x v="0"/>
    <x v="2"/>
    <x v="1"/>
    <x v="1"/>
    <x v="0"/>
    <d v="2015-03-06T00:00:00"/>
  </r>
  <r>
    <n v="2241"/>
    <s v="N"/>
    <d v="2013-05-10T00:00:00"/>
    <s v="Critical"/>
    <x v="34"/>
    <n v="967.78"/>
    <n v="0.04"/>
    <s v="Regular"/>
    <n v="369.33"/>
    <n v="24.95"/>
    <n v="2.99"/>
    <s v="Sarah Brown"/>
    <x v="0"/>
    <x v="2"/>
    <x v="1"/>
    <x v="10"/>
    <x v="2"/>
    <d v="2013-05-12T00:00:00"/>
  </r>
  <r>
    <n v="2244"/>
    <s v="N"/>
    <d v="2013-01-08T00:00:00"/>
    <s v="Critical"/>
    <x v="30"/>
    <n v="88.61"/>
    <n v="0.01"/>
    <s v="Express"/>
    <n v="21.47"/>
    <n v="3.8"/>
    <n v="1.49"/>
    <s v="Elpida Rittenbach"/>
    <x v="2"/>
    <x v="2"/>
    <x v="1"/>
    <x v="10"/>
    <x v="2"/>
    <d v="2013-01-10T00:00:00"/>
  </r>
  <r>
    <n v="2306"/>
    <s v="N"/>
    <d v="2014-07-25T00:00:00"/>
    <s v="High"/>
    <x v="0"/>
    <n v="113.5"/>
    <n v="0.05"/>
    <s v="Regular"/>
    <n v="-46.35"/>
    <n v="7.45"/>
    <n v="6.28"/>
    <s v="Liz Thompson"/>
    <x v="0"/>
    <x v="0"/>
    <x v="1"/>
    <x v="10"/>
    <x v="2"/>
    <d v="2014-07-27T00:00:00"/>
  </r>
  <r>
    <n v="2309"/>
    <s v="N"/>
    <d v="2014-09-03T00:00:00"/>
    <s v="Low"/>
    <x v="22"/>
    <n v="27.01"/>
    <n v="0.05"/>
    <s v="Regular"/>
    <n v="-1.3"/>
    <n v="3.8"/>
    <n v="1.49"/>
    <s v="Eric Barreto"/>
    <x v="0"/>
    <x v="2"/>
    <x v="1"/>
    <x v="10"/>
    <x v="2"/>
    <d v="2014-09-05T00:00:00"/>
  </r>
  <r>
    <n v="2339"/>
    <s v="N"/>
    <d v="2013-12-14T00:00:00"/>
    <s v="Low"/>
    <x v="49"/>
    <n v="1634.98"/>
    <n v="0.09"/>
    <s v="Regular"/>
    <n v="-120.45"/>
    <n v="140.85"/>
    <n v="19.989999999999998"/>
    <s v="Jennifer Braxton"/>
    <x v="2"/>
    <x v="3"/>
    <x v="1"/>
    <x v="7"/>
    <x v="2"/>
    <d v="2013-12-16T00:00:00"/>
  </r>
  <r>
    <n v="2341"/>
    <s v="N"/>
    <d v="2013-05-29T00:00:00"/>
    <s v="Low"/>
    <x v="8"/>
    <n v="157.49"/>
    <n v="0.09"/>
    <s v="Regular"/>
    <n v="-58.25"/>
    <n v="5.78"/>
    <n v="4.96"/>
    <s v="Sara Luxemburg"/>
    <x v="0"/>
    <x v="3"/>
    <x v="1"/>
    <x v="5"/>
    <x v="2"/>
    <d v="2013-06-05T00:00:00"/>
  </r>
  <r>
    <n v="2373"/>
    <s v="N"/>
    <d v="2016-03-11T00:00:00"/>
    <s v="Not Specified"/>
    <x v="47"/>
    <n v="317.58999999999997"/>
    <n v="0.06"/>
    <s v="Regular"/>
    <n v="-46.12"/>
    <n v="8.6"/>
    <n v="6.19"/>
    <s v="Craig Carroll"/>
    <x v="1"/>
    <x v="0"/>
    <x v="1"/>
    <x v="10"/>
    <x v="2"/>
    <d v="2016-03-12T00:00:00"/>
  </r>
  <r>
    <n v="2436"/>
    <s v="N"/>
    <d v="2014-09-10T00:00:00"/>
    <s v="Not Specified"/>
    <x v="41"/>
    <n v="330.21"/>
    <n v="7.0000000000000007E-2"/>
    <s v="Express"/>
    <n v="83.24"/>
    <n v="22.84"/>
    <n v="5.47"/>
    <s v="Adam Hart"/>
    <x v="0"/>
    <x v="0"/>
    <x v="1"/>
    <x v="5"/>
    <x v="2"/>
    <d v="2014-09-13T00:00:00"/>
  </r>
  <r>
    <n v="2466"/>
    <s v="N"/>
    <d v="2016-03-05T00:00:00"/>
    <s v="Critical"/>
    <x v="14"/>
    <n v="2553.84"/>
    <n v="0.05"/>
    <s v="Regular"/>
    <n v="553.70000000000005"/>
    <n v="107.53"/>
    <n v="5.81"/>
    <s v="Quincy Jones"/>
    <x v="2"/>
    <x v="1"/>
    <x v="2"/>
    <x v="2"/>
    <x v="3"/>
    <d v="2016-03-06T00:00:00"/>
  </r>
  <r>
    <n v="2497"/>
    <s v="N"/>
    <d v="2015-08-26T00:00:00"/>
    <s v="Critical"/>
    <x v="21"/>
    <n v="3629.1174999999998"/>
    <n v="0.06"/>
    <s v="Regular"/>
    <n v="636.03"/>
    <n v="205.99"/>
    <n v="5.26"/>
    <s v="Michael Moore"/>
    <x v="0"/>
    <x v="0"/>
    <x v="0"/>
    <x v="3"/>
    <x v="2"/>
    <d v="2015-08-28T00:00:00"/>
  </r>
  <r>
    <n v="2500"/>
    <s v="Y"/>
    <d v="2015-08-14T00:00:00"/>
    <s v="High"/>
    <x v="44"/>
    <n v="22.56"/>
    <n v="0.04"/>
    <s v="Regular"/>
    <n v="-25.56"/>
    <n v="3.36"/>
    <n v="6.27"/>
    <s v="Bobby Elias"/>
    <x v="0"/>
    <x v="3"/>
    <x v="1"/>
    <x v="10"/>
    <x v="2"/>
    <d v="2015-08-16T00:00:00"/>
  </r>
  <r>
    <n v="2535"/>
    <s v="N"/>
    <d v="2013-05-24T00:00:00"/>
    <s v="Low"/>
    <x v="31"/>
    <n v="82.72"/>
    <n v="0.08"/>
    <s v="Regular"/>
    <n v="-29.71"/>
    <n v="14.48"/>
    <n v="1.99"/>
    <s v="Roland Fjeld"/>
    <x v="0"/>
    <x v="0"/>
    <x v="0"/>
    <x v="0"/>
    <x v="0"/>
    <d v="2013-05-26T00:00:00"/>
  </r>
  <r>
    <n v="2562"/>
    <s v="Y"/>
    <d v="2015-07-31T00:00:00"/>
    <s v="Critical"/>
    <x v="2"/>
    <n v="64.819999999999993"/>
    <n v="0.02"/>
    <s v="Regular"/>
    <n v="-32.03"/>
    <n v="2.12"/>
    <n v="1.99"/>
    <s v="Cindy Chapman"/>
    <x v="0"/>
    <x v="2"/>
    <x v="0"/>
    <x v="0"/>
    <x v="0"/>
    <d v="2015-08-03T00:00:00"/>
  </r>
  <r>
    <n v="2562"/>
    <s v="Y"/>
    <d v="2015-07-31T00:00:00"/>
    <s v="Critical"/>
    <x v="31"/>
    <n v="77.599999999999994"/>
    <n v="0.08"/>
    <s v="Regular"/>
    <n v="-37.07"/>
    <n v="11.34"/>
    <n v="11.25"/>
    <s v="Cindy Chapman"/>
    <x v="0"/>
    <x v="2"/>
    <x v="1"/>
    <x v="5"/>
    <x v="2"/>
    <d v="2015-08-02T00:00:00"/>
  </r>
  <r>
    <n v="2562"/>
    <s v="Y"/>
    <d v="2015-07-31T00:00:00"/>
    <s v="Critical"/>
    <x v="40"/>
    <n v="821.18"/>
    <n v="0.04"/>
    <s v="Express"/>
    <n v="308.63"/>
    <n v="48.91"/>
    <n v="5.81"/>
    <s v="Cindy Chapman"/>
    <x v="0"/>
    <x v="2"/>
    <x v="1"/>
    <x v="5"/>
    <x v="2"/>
    <d v="2015-08-01T00:00:00"/>
  </r>
  <r>
    <n v="2563"/>
    <s v="N"/>
    <d v="2013-11-18T00:00:00"/>
    <s v="Not Specified"/>
    <x v="49"/>
    <n v="31.77"/>
    <n v="0.04"/>
    <s v="Regular"/>
    <n v="8.34"/>
    <n v="2.61"/>
    <n v="0.5"/>
    <s v="Brenda Bowman"/>
    <x v="0"/>
    <x v="3"/>
    <x v="1"/>
    <x v="4"/>
    <x v="2"/>
    <d v="2013-11-19T00:00:00"/>
  </r>
  <r>
    <n v="2563"/>
    <s v="N"/>
    <d v="2013-11-18T00:00:00"/>
    <s v="Not Specified"/>
    <x v="16"/>
    <n v="208.05"/>
    <n v="0.01"/>
    <s v="Regular"/>
    <n v="46.01"/>
    <n v="5.98"/>
    <n v="0.96"/>
    <s v="Brenda Bowman"/>
    <x v="0"/>
    <x v="3"/>
    <x v="1"/>
    <x v="1"/>
    <x v="1"/>
    <d v="2013-11-19T00:00:00"/>
  </r>
  <r>
    <n v="2593"/>
    <s v="N"/>
    <d v="2013-09-03T00:00:00"/>
    <s v="High"/>
    <x v="44"/>
    <n v="2004.12"/>
    <n v="0.1"/>
    <s v="Express"/>
    <n v="276.68"/>
    <n v="420.98"/>
    <n v="19.989999999999998"/>
    <s v="John Dryer"/>
    <x v="0"/>
    <x v="0"/>
    <x v="1"/>
    <x v="10"/>
    <x v="2"/>
    <d v="2013-09-05T00:00:00"/>
  </r>
  <r>
    <n v="2593"/>
    <s v="N"/>
    <d v="2013-09-03T00:00:00"/>
    <s v="High"/>
    <x v="0"/>
    <n v="3841.72"/>
    <n v="0.03"/>
    <s v="Delivery Van"/>
    <n v="691.13"/>
    <n v="243.98"/>
    <n v="43.32"/>
    <s v="John Dryer"/>
    <x v="0"/>
    <x v="0"/>
    <x v="2"/>
    <x v="13"/>
    <x v="6"/>
    <d v="2013-09-04T00:00:00"/>
  </r>
  <r>
    <n v="2626"/>
    <s v="N"/>
    <d v="2014-09-07T00:00:00"/>
    <s v="Not Specified"/>
    <x v="25"/>
    <n v="48.37"/>
    <n v="0.02"/>
    <s v="Regular"/>
    <n v="18.02"/>
    <n v="2.88"/>
    <n v="0.5"/>
    <s v="Christine Kargatis"/>
    <x v="1"/>
    <x v="3"/>
    <x v="1"/>
    <x v="4"/>
    <x v="2"/>
    <d v="2014-09-09T00:00:00"/>
  </r>
  <r>
    <n v="2628"/>
    <s v="N"/>
    <d v="2013-10-21T00:00:00"/>
    <s v="Low"/>
    <x v="41"/>
    <n v="34.590000000000003"/>
    <n v="0.04"/>
    <s v="Regular"/>
    <n v="-60.13"/>
    <n v="2.1800000000000002"/>
    <n v="5"/>
    <s v="Eileen Kiefer"/>
    <x v="1"/>
    <x v="2"/>
    <x v="1"/>
    <x v="9"/>
    <x v="1"/>
    <d v="2013-10-26T00:00:00"/>
  </r>
  <r>
    <n v="2628"/>
    <s v="N"/>
    <d v="2013-10-21T00:00:00"/>
    <s v="Low"/>
    <x v="8"/>
    <n v="5029.2160000000003"/>
    <n v="0.02"/>
    <s v="Delivery Van"/>
    <n v="-752.83"/>
    <n v="218.75"/>
    <n v="69.64"/>
    <s v="Eileen Kiefer"/>
    <x v="1"/>
    <x v="2"/>
    <x v="2"/>
    <x v="15"/>
    <x v="4"/>
    <d v="2013-10-30T00:00:00"/>
  </r>
  <r>
    <n v="2630"/>
    <s v="N"/>
    <d v="2015-10-23T00:00:00"/>
    <s v="Low"/>
    <x v="45"/>
    <n v="146.51"/>
    <n v="0.04"/>
    <s v="Regular"/>
    <n v="37.14"/>
    <n v="4.7300000000000004"/>
    <n v="1.52"/>
    <s v="Patrick Ryan"/>
    <x v="0"/>
    <x v="0"/>
    <x v="1"/>
    <x v="5"/>
    <x v="1"/>
    <d v="2015-10-23T00:00:00"/>
  </r>
  <r>
    <n v="2656"/>
    <s v="N"/>
    <d v="2013-05-03T00:00:00"/>
    <s v="Critical"/>
    <x v="7"/>
    <n v="523.11"/>
    <n v="0.05"/>
    <s v="Delivery Van"/>
    <n v="-214.53"/>
    <n v="159.31"/>
    <n v="60"/>
    <s v="Nathan Cano"/>
    <x v="2"/>
    <x v="2"/>
    <x v="2"/>
    <x v="15"/>
    <x v="6"/>
    <d v="2013-05-04T00:00:00"/>
  </r>
  <r>
    <n v="2656"/>
    <s v="N"/>
    <d v="2013-05-03T00:00:00"/>
    <s v="Critical"/>
    <x v="8"/>
    <n v="913.41"/>
    <n v="0.01"/>
    <s v="Regular"/>
    <n v="237.14"/>
    <n v="35.99"/>
    <n v="1.25"/>
    <s v="Nathan Cano"/>
    <x v="2"/>
    <x v="2"/>
    <x v="0"/>
    <x v="3"/>
    <x v="0"/>
    <d v="2013-05-05T00:00:00"/>
  </r>
  <r>
    <n v="2657"/>
    <s v="N"/>
    <d v="2014-10-16T00:00:00"/>
    <s v="High"/>
    <x v="10"/>
    <n v="8316.76"/>
    <n v="0.05"/>
    <s v="Delivery Van"/>
    <n v="2108.8000000000002"/>
    <n v="279.81"/>
    <n v="23.19"/>
    <s v="Troy Blackwell"/>
    <x v="0"/>
    <x v="1"/>
    <x v="1"/>
    <x v="11"/>
    <x v="6"/>
    <d v="2014-10-18T00:00:00"/>
  </r>
  <r>
    <n v="2657"/>
    <s v="N"/>
    <d v="2014-10-16T00:00:00"/>
    <s v="High"/>
    <x v="4"/>
    <n v="2143.2154999999998"/>
    <n v="0.02"/>
    <s v="Regular"/>
    <n v="464.36"/>
    <n v="65.989999999999995"/>
    <n v="8.99"/>
    <s v="Troy Blackwell"/>
    <x v="0"/>
    <x v="1"/>
    <x v="0"/>
    <x v="3"/>
    <x v="2"/>
    <d v="2014-10-17T00:00:00"/>
  </r>
  <r>
    <n v="2658"/>
    <s v="N"/>
    <d v="2014-09-22T00:00:00"/>
    <s v="Medium"/>
    <x v="13"/>
    <n v="229.51"/>
    <n v="0.04"/>
    <s v="Regular"/>
    <n v="-189.33"/>
    <n v="6.48"/>
    <n v="9.5399999999999991"/>
    <s v="Bill Shonely"/>
    <x v="0"/>
    <x v="3"/>
    <x v="1"/>
    <x v="5"/>
    <x v="2"/>
    <d v="2014-09-23T00:00:00"/>
  </r>
  <r>
    <n v="2658"/>
    <s v="N"/>
    <d v="2014-09-22T00:00:00"/>
    <s v="Medium"/>
    <x v="1"/>
    <n v="473"/>
    <n v="0.09"/>
    <s v="Express"/>
    <n v="-185.8"/>
    <n v="15.42"/>
    <n v="10.68"/>
    <s v="Bill Shonely"/>
    <x v="0"/>
    <x v="3"/>
    <x v="1"/>
    <x v="7"/>
    <x v="2"/>
    <d v="2014-09-22T00:00:00"/>
  </r>
  <r>
    <n v="2688"/>
    <s v="N"/>
    <d v="2015-01-22T00:00:00"/>
    <s v="High"/>
    <x v="45"/>
    <n v="2080.0349999999999"/>
    <n v="0.1"/>
    <s v="Regular"/>
    <n v="844.9"/>
    <n v="85.99"/>
    <n v="1.25"/>
    <s v="Thais Sissman"/>
    <x v="0"/>
    <x v="3"/>
    <x v="0"/>
    <x v="3"/>
    <x v="0"/>
    <d v="2015-01-23T00:00:00"/>
  </r>
  <r>
    <n v="2688"/>
    <s v="N"/>
    <d v="2015-01-22T00:00:00"/>
    <s v="High"/>
    <x v="22"/>
    <n v="145.41999999999999"/>
    <n v="0.09"/>
    <s v="Regular"/>
    <n v="-98.46"/>
    <n v="20.97"/>
    <n v="6.5"/>
    <s v="Thais Sissman"/>
    <x v="0"/>
    <x v="3"/>
    <x v="0"/>
    <x v="0"/>
    <x v="2"/>
    <d v="2015-01-23T00:00:00"/>
  </r>
  <r>
    <n v="2688"/>
    <s v="N"/>
    <d v="2015-01-22T00:00:00"/>
    <s v="High"/>
    <x v="11"/>
    <n v="1559.4355"/>
    <n v="0.01"/>
    <s v="Regular"/>
    <n v="61.24"/>
    <n v="155.99"/>
    <n v="3.9"/>
    <s v="Thais Sissman"/>
    <x v="0"/>
    <x v="3"/>
    <x v="0"/>
    <x v="3"/>
    <x v="2"/>
    <d v="2015-01-24T00:00:00"/>
  </r>
  <r>
    <n v="2691"/>
    <s v="N"/>
    <d v="2015-04-29T00:00:00"/>
    <s v="Low"/>
    <x v="41"/>
    <n v="3363.14"/>
    <n v="0.1"/>
    <s v="Delivery Van"/>
    <n v="98.75"/>
    <n v="260.98"/>
    <n v="41.91"/>
    <s v="Ted Trevino"/>
    <x v="1"/>
    <x v="0"/>
    <x v="2"/>
    <x v="8"/>
    <x v="4"/>
    <d v="2015-05-08T00:00:00"/>
  </r>
  <r>
    <n v="2722"/>
    <s v="N"/>
    <d v="2016-04-08T00:00:00"/>
    <s v="Low"/>
    <x v="26"/>
    <n v="1895.55"/>
    <n v="0.06"/>
    <s v="Regular"/>
    <n v="807.62"/>
    <n v="40.97"/>
    <n v="1.99"/>
    <s v="Jay Fine"/>
    <x v="2"/>
    <x v="2"/>
    <x v="0"/>
    <x v="0"/>
    <x v="0"/>
    <d v="2016-04-12T00:00:00"/>
  </r>
  <r>
    <n v="2725"/>
    <s v="N"/>
    <d v="2016-05-20T00:00:00"/>
    <s v="Not Specified"/>
    <x v="27"/>
    <n v="2178.431"/>
    <n v="0.01"/>
    <s v="Express"/>
    <n v="396.97"/>
    <n v="65.989999999999995"/>
    <n v="8.99"/>
    <s v="Dave Poirier"/>
    <x v="0"/>
    <x v="3"/>
    <x v="0"/>
    <x v="3"/>
    <x v="2"/>
    <d v="2016-05-21T00:00:00"/>
  </r>
  <r>
    <n v="2752"/>
    <s v="N"/>
    <d v="2013-11-18T00:00:00"/>
    <s v="High"/>
    <x v="10"/>
    <n v="695.47"/>
    <n v="0.03"/>
    <s v="Regular"/>
    <n v="226.73"/>
    <n v="22.98"/>
    <n v="1.99"/>
    <s v="Todd Boyes"/>
    <x v="1"/>
    <x v="3"/>
    <x v="0"/>
    <x v="0"/>
    <x v="0"/>
    <d v="2013-11-20T00:00:00"/>
  </r>
  <r>
    <n v="2752"/>
    <s v="N"/>
    <d v="2013-11-18T00:00:00"/>
    <s v="High"/>
    <x v="33"/>
    <n v="152.59"/>
    <n v="0.02"/>
    <s v="Regular"/>
    <n v="55.48"/>
    <n v="3.78"/>
    <n v="0.71"/>
    <s v="Todd Boyes"/>
    <x v="1"/>
    <x v="3"/>
    <x v="1"/>
    <x v="14"/>
    <x v="1"/>
    <d v="2013-11-20T00:00:00"/>
  </r>
  <r>
    <n v="2752"/>
    <s v="N"/>
    <d v="2013-11-18T00:00:00"/>
    <s v="High"/>
    <x v="12"/>
    <n v="365.62"/>
    <n v="0.03"/>
    <s v="Regular"/>
    <n v="15.77"/>
    <n v="34.76"/>
    <n v="8.2200000000000006"/>
    <s v="Todd Boyes"/>
    <x v="1"/>
    <x v="3"/>
    <x v="1"/>
    <x v="7"/>
    <x v="2"/>
    <d v="2013-11-18T00:00:00"/>
  </r>
  <r>
    <n v="2752"/>
    <s v="N"/>
    <d v="2013-11-18T00:00:00"/>
    <s v="High"/>
    <x v="12"/>
    <n v="575.56899999999996"/>
    <n v="0.04"/>
    <s v="Regular"/>
    <n v="-86.52"/>
    <n v="65.989999999999995"/>
    <n v="5.63"/>
    <s v="Todd Boyes"/>
    <x v="1"/>
    <x v="3"/>
    <x v="0"/>
    <x v="3"/>
    <x v="2"/>
    <d v="2013-11-20T00:00:00"/>
  </r>
  <r>
    <n v="2756"/>
    <s v="N"/>
    <d v="2016-04-17T00:00:00"/>
    <s v="Critical"/>
    <x v="14"/>
    <n v="1344.88"/>
    <n v="0.06"/>
    <s v="Regular"/>
    <n v="-13.77"/>
    <n v="55.94"/>
    <n v="4"/>
    <s v="Denny Ordway"/>
    <x v="0"/>
    <x v="3"/>
    <x v="0"/>
    <x v="0"/>
    <x v="2"/>
    <d v="2016-04-18T00:00:00"/>
  </r>
  <r>
    <n v="2756"/>
    <s v="N"/>
    <d v="2016-04-17T00:00:00"/>
    <s v="Critical"/>
    <x v="3"/>
    <n v="248.54"/>
    <n v="7.0000000000000007E-2"/>
    <s v="Regular"/>
    <n v="111.75"/>
    <n v="6.3"/>
    <n v="0.5"/>
    <s v="Denny Ordway"/>
    <x v="0"/>
    <x v="3"/>
    <x v="1"/>
    <x v="4"/>
    <x v="2"/>
    <d v="2016-04-17T00:00:00"/>
  </r>
  <r>
    <n v="2757"/>
    <s v="N"/>
    <d v="2014-07-19T00:00:00"/>
    <s v="High"/>
    <x v="3"/>
    <n v="569.32000000000005"/>
    <n v="0.05"/>
    <s v="Express"/>
    <n v="84.38"/>
    <n v="12.98"/>
    <n v="3.14"/>
    <s v="Lycoris Saunders"/>
    <x v="0"/>
    <x v="0"/>
    <x v="1"/>
    <x v="9"/>
    <x v="0"/>
    <d v="2014-07-20T00:00:00"/>
  </r>
  <r>
    <n v="2759"/>
    <s v="N"/>
    <d v="2013-11-24T00:00:00"/>
    <s v="Not Specified"/>
    <x v="14"/>
    <n v="827.47"/>
    <n v="0"/>
    <s v="Regular"/>
    <n v="45.37"/>
    <n v="30.98"/>
    <n v="6.5"/>
    <s v="Brenda Bowman"/>
    <x v="0"/>
    <x v="3"/>
    <x v="0"/>
    <x v="0"/>
    <x v="2"/>
    <d v="2013-11-26T00:00:00"/>
  </r>
  <r>
    <n v="2816"/>
    <s v="N"/>
    <d v="2016-09-19T00:00:00"/>
    <s v="High"/>
    <x v="37"/>
    <n v="787.56"/>
    <n v="0"/>
    <s v="Regular"/>
    <n v="220.04"/>
    <n v="21.98"/>
    <n v="2.87"/>
    <s v="Ross Baird"/>
    <x v="0"/>
    <x v="0"/>
    <x v="1"/>
    <x v="1"/>
    <x v="0"/>
    <d v="2016-09-20T00:00:00"/>
  </r>
  <r>
    <n v="2817"/>
    <s v="N"/>
    <d v="2016-04-18T00:00:00"/>
    <s v="Medium"/>
    <x v="41"/>
    <n v="3830.14"/>
    <n v="0.1"/>
    <s v="Regular"/>
    <n v="202.25"/>
    <n v="300.97000000000003"/>
    <n v="7.18"/>
    <s v="Luke Schmidt"/>
    <x v="0"/>
    <x v="1"/>
    <x v="0"/>
    <x v="0"/>
    <x v="2"/>
    <d v="2016-04-19T00:00:00"/>
  </r>
  <r>
    <n v="2817"/>
    <s v="N"/>
    <d v="2016-04-18T00:00:00"/>
    <s v="Medium"/>
    <x v="43"/>
    <n v="1559.86"/>
    <n v="0.06"/>
    <s v="Regular"/>
    <n v="672.37"/>
    <n v="39.89"/>
    <n v="3.04"/>
    <s v="Luke Schmidt"/>
    <x v="0"/>
    <x v="1"/>
    <x v="2"/>
    <x v="2"/>
    <x v="1"/>
    <d v="2016-04-20T00:00:00"/>
  </r>
  <r>
    <n v="2818"/>
    <s v="N"/>
    <d v="2016-12-11T00:00:00"/>
    <s v="Medium"/>
    <x v="4"/>
    <n v="565.91"/>
    <n v="0.05"/>
    <s v="Regular"/>
    <n v="192.39"/>
    <n v="15.68"/>
    <n v="3.73"/>
    <s v="Ross Baird"/>
    <x v="0"/>
    <x v="0"/>
    <x v="2"/>
    <x v="2"/>
    <x v="0"/>
    <d v="2016-12-13T00:00:00"/>
  </r>
  <r>
    <n v="2818"/>
    <s v="N"/>
    <d v="2016-12-11T00:00:00"/>
    <s v="Medium"/>
    <x v="27"/>
    <n v="593.21"/>
    <n v="0"/>
    <s v="Regular"/>
    <n v="44.71"/>
    <n v="14.98"/>
    <n v="8.99"/>
    <s v="Ross Baird"/>
    <x v="0"/>
    <x v="0"/>
    <x v="2"/>
    <x v="2"/>
    <x v="0"/>
    <d v="2016-12-12T00:00:00"/>
  </r>
  <r>
    <n v="2818"/>
    <s v="N"/>
    <d v="2016-12-11T00:00:00"/>
    <s v="Medium"/>
    <x v="20"/>
    <n v="89.23"/>
    <n v="0.02"/>
    <s v="Regular"/>
    <n v="-42.72"/>
    <n v="38.76"/>
    <n v="13.26"/>
    <s v="Ross Baird"/>
    <x v="0"/>
    <x v="0"/>
    <x v="1"/>
    <x v="5"/>
    <x v="2"/>
    <d v="2016-12-12T00:00:00"/>
  </r>
  <r>
    <n v="2823"/>
    <s v="Y"/>
    <d v="2014-09-08T00:00:00"/>
    <s v="High"/>
    <x v="40"/>
    <n v="357.43"/>
    <n v="0.08"/>
    <s v="Regular"/>
    <n v="-135.97999999999999"/>
    <n v="20.97"/>
    <n v="6.5"/>
    <s v="Robert Waldorf"/>
    <x v="0"/>
    <x v="1"/>
    <x v="0"/>
    <x v="0"/>
    <x v="2"/>
    <d v="2014-09-09T00:00:00"/>
  </r>
  <r>
    <n v="2823"/>
    <s v="Y"/>
    <d v="2014-09-08T00:00:00"/>
    <s v="High"/>
    <x v="21"/>
    <n v="4754.08"/>
    <n v="0"/>
    <s v="Delivery Van"/>
    <n v="299.88"/>
    <n v="225.02"/>
    <n v="28.66"/>
    <s v="Robert Waldorf"/>
    <x v="0"/>
    <x v="1"/>
    <x v="1"/>
    <x v="7"/>
    <x v="6"/>
    <d v="2014-09-09T00:00:00"/>
  </r>
  <r>
    <n v="2852"/>
    <s v="N"/>
    <d v="2013-01-15T00:00:00"/>
    <s v="Critical"/>
    <x v="12"/>
    <n v="74.87"/>
    <n v="0.02"/>
    <s v="Regular"/>
    <n v="-43.97"/>
    <n v="6.48"/>
    <n v="8.19"/>
    <s v="Luke Schmidt"/>
    <x v="0"/>
    <x v="1"/>
    <x v="1"/>
    <x v="5"/>
    <x v="2"/>
    <d v="2013-01-15T00:00:00"/>
  </r>
  <r>
    <n v="2852"/>
    <s v="N"/>
    <d v="2013-01-15T00:00:00"/>
    <s v="Critical"/>
    <x v="3"/>
    <n v="3931.3180000000002"/>
    <n v="0.06"/>
    <s v="Regular"/>
    <n v="1025.45"/>
    <n v="115.99"/>
    <n v="4.2300000000000004"/>
    <s v="Luke Schmidt"/>
    <x v="0"/>
    <x v="1"/>
    <x v="0"/>
    <x v="3"/>
    <x v="2"/>
    <d v="2013-01-16T00:00:00"/>
  </r>
  <r>
    <n v="2853"/>
    <s v="N"/>
    <d v="2016-05-04T00:00:00"/>
    <s v="High"/>
    <x v="14"/>
    <n v="4253.6499999999996"/>
    <n v="0.05"/>
    <s v="Express"/>
    <n v="943"/>
    <n v="178.47"/>
    <n v="19.989999999999998"/>
    <s v="Bill Tyler"/>
    <x v="0"/>
    <x v="2"/>
    <x v="1"/>
    <x v="7"/>
    <x v="2"/>
    <d v="2016-05-07T00:00:00"/>
  </r>
  <r>
    <n v="2912"/>
    <s v="N"/>
    <d v="2015-03-11T00:00:00"/>
    <s v="Low"/>
    <x v="22"/>
    <n v="16587.13"/>
    <n v="0.08"/>
    <s v="Delivery Van"/>
    <n v="-3476.86"/>
    <n v="2550.14"/>
    <n v="29.7"/>
    <s v="Tamara Dahlen"/>
    <x v="1"/>
    <x v="0"/>
    <x v="0"/>
    <x v="6"/>
    <x v="6"/>
    <d v="2015-03-13T00:00:00"/>
  </r>
  <r>
    <n v="2912"/>
    <s v="N"/>
    <d v="2015-03-11T00:00:00"/>
    <s v="Low"/>
    <x v="24"/>
    <n v="507.98"/>
    <n v="0.05"/>
    <s v="Express"/>
    <n v="170.9"/>
    <n v="55.98"/>
    <n v="4.8600000000000003"/>
    <s v="Tamara Dahlen"/>
    <x v="1"/>
    <x v="0"/>
    <x v="1"/>
    <x v="5"/>
    <x v="2"/>
    <d v="2015-03-18T00:00:00"/>
  </r>
  <r>
    <n v="2914"/>
    <s v="N"/>
    <d v="2013-03-02T00:00:00"/>
    <s v="Medium"/>
    <x v="7"/>
    <n v="62.88"/>
    <n v="0.09"/>
    <s v="Regular"/>
    <n v="-24.74"/>
    <n v="18.97"/>
    <n v="9.5399999999999991"/>
    <s v="Maureen Gastineau"/>
    <x v="0"/>
    <x v="2"/>
    <x v="1"/>
    <x v="5"/>
    <x v="2"/>
    <d v="2013-03-03T00:00:00"/>
  </r>
  <r>
    <n v="2947"/>
    <s v="N"/>
    <d v="2014-04-25T00:00:00"/>
    <s v="Critical"/>
    <x v="38"/>
    <n v="57.04"/>
    <n v="0.05"/>
    <s v="Regular"/>
    <n v="-29.06"/>
    <n v="6.48"/>
    <n v="6.81"/>
    <s v="Pete Armstrong"/>
    <x v="1"/>
    <x v="2"/>
    <x v="1"/>
    <x v="5"/>
    <x v="2"/>
    <d v="2014-04-27T00:00:00"/>
  </r>
  <r>
    <n v="2978"/>
    <s v="N"/>
    <d v="2014-05-02T00:00:00"/>
    <s v="Critical"/>
    <x v="13"/>
    <n v="6264.1854999999996"/>
    <n v="0.01"/>
    <s v="Regular"/>
    <n v="1312.04"/>
    <n v="205.99"/>
    <n v="19.989999999999998"/>
    <s v="Alan Schoenberger"/>
    <x v="0"/>
    <x v="0"/>
    <x v="0"/>
    <x v="3"/>
    <x v="2"/>
    <d v="2014-05-03T00:00:00"/>
  </r>
  <r>
    <n v="2978"/>
    <s v="N"/>
    <d v="2014-05-02T00:00:00"/>
    <s v="Critical"/>
    <x v="47"/>
    <n v="5410.95"/>
    <n v="0.09"/>
    <s v="Regular"/>
    <n v="2077.91"/>
    <n v="162.93"/>
    <n v="19.989999999999998"/>
    <s v="Alan Schoenberger"/>
    <x v="0"/>
    <x v="0"/>
    <x v="1"/>
    <x v="12"/>
    <x v="2"/>
    <d v="2014-05-04T00:00:00"/>
  </r>
  <r>
    <n v="3008"/>
    <s v="N"/>
    <d v="2014-11-07T00:00:00"/>
    <s v="Medium"/>
    <x v="33"/>
    <n v="6831.72"/>
    <n v="0.01"/>
    <s v="Regular"/>
    <n v="3081.02"/>
    <n v="162.93"/>
    <n v="19.989999999999998"/>
    <s v="Charles Crestani"/>
    <x v="0"/>
    <x v="2"/>
    <x v="1"/>
    <x v="12"/>
    <x v="2"/>
    <d v="2014-11-08T00:00:00"/>
  </r>
  <r>
    <n v="3012"/>
    <s v="N"/>
    <d v="2013-05-04T00:00:00"/>
    <s v="Critical"/>
    <x v="33"/>
    <n v="120.03"/>
    <n v="0"/>
    <s v="Regular"/>
    <n v="10.5"/>
    <n v="2.78"/>
    <n v="1.49"/>
    <s v="Maxwell Schwartz"/>
    <x v="0"/>
    <x v="0"/>
    <x v="1"/>
    <x v="10"/>
    <x v="2"/>
    <d v="2013-05-06T00:00:00"/>
  </r>
  <r>
    <n v="3040"/>
    <s v="N"/>
    <d v="2013-04-11T00:00:00"/>
    <s v="Medium"/>
    <x v="46"/>
    <n v="98.39"/>
    <n v="0.01"/>
    <s v="Express"/>
    <n v="-31.54"/>
    <n v="6.48"/>
    <n v="6.6"/>
    <s v="Tracy Zic"/>
    <x v="0"/>
    <x v="2"/>
    <x v="1"/>
    <x v="5"/>
    <x v="2"/>
    <d v="2013-04-12T00:00:00"/>
  </r>
  <r>
    <n v="3042"/>
    <s v="N"/>
    <d v="2016-11-20T00:00:00"/>
    <s v="Medium"/>
    <x v="5"/>
    <n v="103.87"/>
    <n v="0.1"/>
    <s v="Regular"/>
    <n v="15.42"/>
    <n v="4.26"/>
    <n v="1.2"/>
    <s v="Christy Brittain"/>
    <x v="0"/>
    <x v="2"/>
    <x v="1"/>
    <x v="1"/>
    <x v="1"/>
    <d v="2016-11-21T00:00:00"/>
  </r>
  <r>
    <n v="3078"/>
    <s v="N"/>
    <d v="2013-02-11T00:00:00"/>
    <s v="High"/>
    <x v="39"/>
    <n v="316.61"/>
    <n v="0.1"/>
    <s v="Delivery Van"/>
    <n v="-187.29"/>
    <n v="291.73"/>
    <n v="48.8"/>
    <s v="Paul Lucas"/>
    <x v="2"/>
    <x v="0"/>
    <x v="2"/>
    <x v="13"/>
    <x v="6"/>
    <d v="2013-02-13T00:00:00"/>
  </r>
  <r>
    <n v="3078"/>
    <s v="N"/>
    <d v="2013-02-11T00:00:00"/>
    <s v="High"/>
    <x v="49"/>
    <n v="33.86"/>
    <n v="0.05"/>
    <s v="Regular"/>
    <n v="0.35"/>
    <n v="2.88"/>
    <n v="0.7"/>
    <s v="Paul Lucas"/>
    <x v="0"/>
    <x v="0"/>
    <x v="1"/>
    <x v="1"/>
    <x v="1"/>
    <d v="2013-02-12T00:00:00"/>
  </r>
  <r>
    <n v="3104"/>
    <s v="N"/>
    <d v="2013-09-15T00:00:00"/>
    <s v="Medium"/>
    <x v="35"/>
    <n v="336.06"/>
    <n v="0.01"/>
    <s v="Regular"/>
    <n v="-240.78"/>
    <n v="6.48"/>
    <n v="8.8800000000000008"/>
    <s v="David Wiener"/>
    <x v="2"/>
    <x v="2"/>
    <x v="1"/>
    <x v="5"/>
    <x v="2"/>
    <d v="2013-09-17T00:00:00"/>
  </r>
  <r>
    <n v="3104"/>
    <s v="N"/>
    <d v="2013-09-15T00:00:00"/>
    <s v="Medium"/>
    <x v="18"/>
    <n v="380.38"/>
    <n v="0.06"/>
    <s v="Express"/>
    <n v="7.29"/>
    <n v="15.94"/>
    <n v="5.45"/>
    <s v="David Wiener"/>
    <x v="2"/>
    <x v="2"/>
    <x v="1"/>
    <x v="1"/>
    <x v="0"/>
    <d v="2013-09-15T00:00:00"/>
  </r>
  <r>
    <n v="3108"/>
    <s v="N"/>
    <d v="2013-08-04T00:00:00"/>
    <s v="Critical"/>
    <x v="47"/>
    <n v="65.39"/>
    <n v="0.09"/>
    <s v="Regular"/>
    <n v="-0.46"/>
    <n v="1.82"/>
    <n v="1"/>
    <s v="Jack Garza"/>
    <x v="0"/>
    <x v="0"/>
    <x v="1"/>
    <x v="1"/>
    <x v="1"/>
    <d v="2013-08-05T00:00:00"/>
  </r>
  <r>
    <n v="3109"/>
    <s v="N"/>
    <d v="2013-07-23T00:00:00"/>
    <s v="Low"/>
    <x v="19"/>
    <n v="1005.74"/>
    <n v="0.1"/>
    <s v="Regular"/>
    <n v="199.3"/>
    <n v="22.23"/>
    <n v="8.99"/>
    <s v="Liz MacKendrick"/>
    <x v="1"/>
    <x v="0"/>
    <x v="2"/>
    <x v="2"/>
    <x v="0"/>
    <d v="2013-07-30T00:00:00"/>
  </r>
  <r>
    <n v="3109"/>
    <s v="N"/>
    <d v="2013-07-23T00:00:00"/>
    <s v="Low"/>
    <x v="4"/>
    <n v="6477.7394999999997"/>
    <n v="0.01"/>
    <s v="Regular"/>
    <n v="1653.97"/>
    <n v="205.99"/>
    <n v="8.99"/>
    <s v="Liz MacKendrick"/>
    <x v="1"/>
    <x v="0"/>
    <x v="0"/>
    <x v="3"/>
    <x v="2"/>
    <d v="2013-07-30T00:00:00"/>
  </r>
  <r>
    <n v="3110"/>
    <s v="N"/>
    <d v="2016-12-16T00:00:00"/>
    <s v="High"/>
    <x v="46"/>
    <n v="1601.32"/>
    <n v="0.04"/>
    <s v="Delivery Van"/>
    <n v="377.81"/>
    <n v="119.99"/>
    <n v="14"/>
    <s v="Helen Andreada"/>
    <x v="0"/>
    <x v="0"/>
    <x v="0"/>
    <x v="6"/>
    <x v="6"/>
    <d v="2016-12-18T00:00:00"/>
  </r>
  <r>
    <n v="3136"/>
    <s v="N"/>
    <d v="2016-08-09T00:00:00"/>
    <s v="Not Specified"/>
    <x v="38"/>
    <n v="238.74"/>
    <n v="0.1"/>
    <s v="Regular"/>
    <n v="-38.89"/>
    <n v="30.98"/>
    <n v="8.99"/>
    <s v="Paul Prost"/>
    <x v="1"/>
    <x v="0"/>
    <x v="1"/>
    <x v="1"/>
    <x v="0"/>
    <d v="2016-08-11T00:00:00"/>
  </r>
  <r>
    <n v="3169"/>
    <s v="N"/>
    <d v="2013-12-20T00:00:00"/>
    <s v="Medium"/>
    <x v="22"/>
    <n v="35.58"/>
    <n v="0.04"/>
    <s v="Regular"/>
    <n v="-19.95"/>
    <n v="4.42"/>
    <n v="4.99"/>
    <s v="Liz Carlisle"/>
    <x v="0"/>
    <x v="0"/>
    <x v="1"/>
    <x v="12"/>
    <x v="2"/>
    <d v="2013-12-21T00:00:00"/>
  </r>
  <r>
    <n v="3175"/>
    <s v="N"/>
    <d v="2016-07-14T00:00:00"/>
    <s v="Low"/>
    <x v="9"/>
    <n v="3553.62"/>
    <n v="7.0000000000000007E-2"/>
    <s v="Regular"/>
    <n v="521.69000000000005"/>
    <n v="165.2"/>
    <n v="19.989999999999998"/>
    <s v="Bradley Drucker"/>
    <x v="0"/>
    <x v="3"/>
    <x v="1"/>
    <x v="7"/>
    <x v="2"/>
    <d v="2016-07-16T00:00:00"/>
  </r>
  <r>
    <n v="3202"/>
    <s v="N"/>
    <d v="2015-12-23T00:00:00"/>
    <s v="Low"/>
    <x v="12"/>
    <n v="554.21"/>
    <n v="0.05"/>
    <s v="Regular"/>
    <n v="-105.37"/>
    <n v="53.98"/>
    <n v="5.5"/>
    <s v="Richard Eichhorn"/>
    <x v="0"/>
    <x v="2"/>
    <x v="0"/>
    <x v="0"/>
    <x v="2"/>
    <d v="2015-12-27T00:00:00"/>
  </r>
  <r>
    <n v="3235"/>
    <s v="N"/>
    <d v="2014-11-14T00:00:00"/>
    <s v="Low"/>
    <x v="45"/>
    <n v="142.97"/>
    <n v="0.1"/>
    <s v="Express"/>
    <n v="-12.26"/>
    <n v="4.71"/>
    <n v="0.7"/>
    <s v="James Lanier"/>
    <x v="1"/>
    <x v="0"/>
    <x v="1"/>
    <x v="14"/>
    <x v="1"/>
    <d v="2014-11-16T00:00:00"/>
  </r>
  <r>
    <n v="3266"/>
    <s v="N"/>
    <d v="2014-03-16T00:00:00"/>
    <s v="Low"/>
    <x v="6"/>
    <n v="17.12"/>
    <n v="0.03"/>
    <s v="Regular"/>
    <n v="-2.5499999999999998"/>
    <n v="3.8"/>
    <n v="1.49"/>
    <s v="Edward Becker"/>
    <x v="1"/>
    <x v="0"/>
    <x v="1"/>
    <x v="10"/>
    <x v="2"/>
    <d v="2014-03-20T00:00:00"/>
  </r>
  <r>
    <n v="3271"/>
    <s v="N"/>
    <d v="2014-12-31T00:00:00"/>
    <s v="Critical"/>
    <x v="29"/>
    <n v="11532.99"/>
    <n v="7.0000000000000007E-2"/>
    <s v="Delivery Van"/>
    <n v="2753.39"/>
    <n v="264.98"/>
    <n v="17.86"/>
    <s v="Joni Blumstein"/>
    <x v="1"/>
    <x v="1"/>
    <x v="0"/>
    <x v="6"/>
    <x v="6"/>
    <d v="2014-12-31T00:00:00"/>
  </r>
  <r>
    <n v="3271"/>
    <s v="N"/>
    <d v="2014-12-31T00:00:00"/>
    <s v="Critical"/>
    <x v="36"/>
    <n v="146.1"/>
    <n v="0.06"/>
    <s v="Express"/>
    <n v="51.14"/>
    <n v="8.34"/>
    <n v="1.43"/>
    <s v="Joni Blumstein"/>
    <x v="1"/>
    <x v="1"/>
    <x v="1"/>
    <x v="5"/>
    <x v="1"/>
    <d v="2015-01-01T00:00:00"/>
  </r>
  <r>
    <n v="3300"/>
    <s v="Y"/>
    <d v="2014-07-14T00:00:00"/>
    <s v="Low"/>
    <x v="31"/>
    <n v="92.02"/>
    <n v="0.1"/>
    <s v="Regular"/>
    <n v="-47.36"/>
    <n v="15.98"/>
    <n v="4"/>
    <s v="Bryan Spruell"/>
    <x v="0"/>
    <x v="1"/>
    <x v="0"/>
    <x v="0"/>
    <x v="2"/>
    <d v="2014-07-19T00:00:00"/>
  </r>
  <r>
    <n v="3328"/>
    <s v="N"/>
    <d v="2015-11-18T00:00:00"/>
    <s v="Low"/>
    <x v="49"/>
    <n v="1736.41"/>
    <n v="0.1"/>
    <s v="Delivery Van"/>
    <n v="-762.44"/>
    <n v="146.05000000000001"/>
    <n v="80.2"/>
    <s v="Adam Hart"/>
    <x v="0"/>
    <x v="0"/>
    <x v="2"/>
    <x v="15"/>
    <x v="4"/>
    <d v="2015-11-25T00:00:00"/>
  </r>
  <r>
    <n v="3331"/>
    <s v="N"/>
    <d v="2013-05-20T00:00:00"/>
    <s v="High"/>
    <x v="45"/>
    <n v="153.28"/>
    <n v="0.05"/>
    <s v="Regular"/>
    <n v="73.16"/>
    <n v="4.91"/>
    <n v="0.5"/>
    <s v="Neil Knudson"/>
    <x v="0"/>
    <x v="0"/>
    <x v="1"/>
    <x v="4"/>
    <x v="2"/>
    <d v="2013-05-21T00:00:00"/>
  </r>
  <r>
    <n v="3332"/>
    <s v="N"/>
    <d v="2016-11-04T00:00:00"/>
    <s v="Critical"/>
    <x v="31"/>
    <n v="22.19"/>
    <n v="0.01"/>
    <s v="Regular"/>
    <n v="-3.51"/>
    <n v="3.26"/>
    <n v="1.86"/>
    <s v="Ben Peterman"/>
    <x v="2"/>
    <x v="0"/>
    <x v="1"/>
    <x v="1"/>
    <x v="1"/>
    <d v="2016-11-06T00:00:00"/>
  </r>
  <r>
    <n v="3361"/>
    <s v="N"/>
    <d v="2015-08-22T00:00:00"/>
    <s v="Not Specified"/>
    <x v="48"/>
    <n v="213.71"/>
    <n v="0.06"/>
    <s v="Regular"/>
    <n v="-208.02"/>
    <n v="4.28"/>
    <n v="6.72"/>
    <s v="Michael Granlund"/>
    <x v="2"/>
    <x v="0"/>
    <x v="1"/>
    <x v="5"/>
    <x v="2"/>
    <d v="2015-08-22T00:00:00"/>
  </r>
  <r>
    <n v="3361"/>
    <s v="N"/>
    <d v="2015-08-22T00:00:00"/>
    <s v="Not Specified"/>
    <x v="9"/>
    <n v="133.66"/>
    <n v="7.0000000000000007E-2"/>
    <s v="Regular"/>
    <n v="-5.6"/>
    <n v="5.85"/>
    <n v="2.27"/>
    <s v="Michael Granlund"/>
    <x v="2"/>
    <x v="0"/>
    <x v="1"/>
    <x v="1"/>
    <x v="1"/>
    <d v="2015-08-23T00:00:00"/>
  </r>
  <r>
    <n v="3363"/>
    <s v="N"/>
    <d v="2014-09-22T00:00:00"/>
    <s v="High"/>
    <x v="21"/>
    <n v="8185.89"/>
    <n v="0.09"/>
    <s v="Regular"/>
    <n v="2137.2800000000002"/>
    <n v="415.88"/>
    <n v="11.37"/>
    <s v="Gary Zandusky"/>
    <x v="1"/>
    <x v="1"/>
    <x v="1"/>
    <x v="7"/>
    <x v="2"/>
    <d v="2014-09-22T00:00:00"/>
  </r>
  <r>
    <n v="3393"/>
    <s v="N"/>
    <d v="2014-07-03T00:00:00"/>
    <s v="High"/>
    <x v="22"/>
    <n v="127.74"/>
    <n v="0.04"/>
    <s v="Express"/>
    <n v="-5.57"/>
    <n v="15.98"/>
    <n v="4"/>
    <s v="Steve Carroll"/>
    <x v="2"/>
    <x v="2"/>
    <x v="0"/>
    <x v="0"/>
    <x v="2"/>
    <d v="2014-07-04T00:00:00"/>
  </r>
  <r>
    <n v="3393"/>
    <s v="N"/>
    <d v="2014-07-03T00:00:00"/>
    <s v="High"/>
    <x v="16"/>
    <n v="325.92"/>
    <n v="0.03"/>
    <s v="Regular"/>
    <n v="-36.47"/>
    <n v="9.48"/>
    <n v="7.29"/>
    <s v="Steve Carroll"/>
    <x v="2"/>
    <x v="2"/>
    <x v="2"/>
    <x v="2"/>
    <x v="0"/>
    <d v="2014-07-03T00:00:00"/>
  </r>
  <r>
    <n v="3397"/>
    <s v="N"/>
    <d v="2016-06-22T00:00:00"/>
    <s v="Medium"/>
    <x v="17"/>
    <n v="815.89"/>
    <n v="0.1"/>
    <s v="Regular"/>
    <n v="-20.25"/>
    <n v="19.98"/>
    <n v="4"/>
    <s v="Alex Grayson"/>
    <x v="2"/>
    <x v="2"/>
    <x v="0"/>
    <x v="0"/>
    <x v="2"/>
    <d v="2016-06-24T00:00:00"/>
  </r>
  <r>
    <n v="3456"/>
    <s v="Y"/>
    <d v="2013-05-31T00:00:00"/>
    <s v="Low"/>
    <x v="23"/>
    <n v="5418.68"/>
    <n v="7.0000000000000007E-2"/>
    <s v="Delivery Van"/>
    <n v="332.3"/>
    <n v="280.98"/>
    <n v="35.67"/>
    <s v="George Zrebassa"/>
    <x v="2"/>
    <x v="3"/>
    <x v="2"/>
    <x v="15"/>
    <x v="4"/>
    <d v="2013-06-04T00:00:00"/>
  </r>
  <r>
    <n v="3459"/>
    <s v="N"/>
    <d v="2016-07-27T00:00:00"/>
    <s v="Not Specified"/>
    <x v="18"/>
    <n v="2152.404"/>
    <n v="0.1"/>
    <s v="Express"/>
    <n v="218.87"/>
    <n v="110.99"/>
    <n v="8.99"/>
    <s v="Gary McGarr"/>
    <x v="0"/>
    <x v="1"/>
    <x v="0"/>
    <x v="3"/>
    <x v="2"/>
    <d v="2016-07-29T00:00:00"/>
  </r>
  <r>
    <n v="3461"/>
    <s v="N"/>
    <d v="2013-01-30T00:00:00"/>
    <s v="Critical"/>
    <x v="19"/>
    <n v="2053.3789999999999"/>
    <n v="0.1"/>
    <s v="Regular"/>
    <n v="1040.4000000000001"/>
    <n v="55.99"/>
    <n v="1.25"/>
    <s v="Susan Gilcrest"/>
    <x v="0"/>
    <x v="1"/>
    <x v="0"/>
    <x v="3"/>
    <x v="0"/>
    <d v="2013-02-01T00:00:00"/>
  </r>
  <r>
    <n v="3461"/>
    <s v="N"/>
    <d v="2013-01-30T00:00:00"/>
    <s v="Critical"/>
    <x v="37"/>
    <n v="3206.3955000000001"/>
    <n v="0.08"/>
    <s v="Regular"/>
    <n v="784.77"/>
    <n v="115.99"/>
    <n v="2.5"/>
    <s v="Susan Gilcrest"/>
    <x v="0"/>
    <x v="1"/>
    <x v="0"/>
    <x v="3"/>
    <x v="2"/>
    <d v="2013-02-01T00:00:00"/>
  </r>
  <r>
    <n v="3463"/>
    <s v="N"/>
    <d v="2013-08-17T00:00:00"/>
    <s v="Critical"/>
    <x v="17"/>
    <n v="264.75"/>
    <n v="0.08"/>
    <s v="Regular"/>
    <n v="-212.51"/>
    <n v="6.48"/>
    <n v="8.4"/>
    <s v="Julia Dunbar"/>
    <x v="0"/>
    <x v="2"/>
    <x v="1"/>
    <x v="5"/>
    <x v="2"/>
    <d v="2013-08-18T00:00:00"/>
  </r>
  <r>
    <n v="3488"/>
    <s v="N"/>
    <d v="2014-01-07T00:00:00"/>
    <s v="Medium"/>
    <x v="27"/>
    <n v="4669.1899999999996"/>
    <n v="0.06"/>
    <s v="Delivery Van"/>
    <n v="-1864.08"/>
    <n v="122.99"/>
    <n v="70.2"/>
    <s v="Mick Crebagga"/>
    <x v="0"/>
    <x v="1"/>
    <x v="2"/>
    <x v="13"/>
    <x v="6"/>
    <d v="2014-01-10T00:00:00"/>
  </r>
  <r>
    <n v="3488"/>
    <s v="N"/>
    <d v="2014-01-07T00:00:00"/>
    <s v="Medium"/>
    <x v="31"/>
    <n v="133.4"/>
    <n v="0.02"/>
    <s v="Regular"/>
    <n v="-0.31"/>
    <n v="21.98"/>
    <n v="2.87"/>
    <s v="Mick Crebagga"/>
    <x v="0"/>
    <x v="1"/>
    <x v="1"/>
    <x v="1"/>
    <x v="0"/>
    <d v="2014-01-08T00:00:00"/>
  </r>
  <r>
    <n v="3492"/>
    <s v="N"/>
    <d v="2016-11-23T00:00:00"/>
    <s v="Low"/>
    <x v="37"/>
    <n v="2393.63"/>
    <n v="0.04"/>
    <s v="Regular"/>
    <n v="524.88"/>
    <n v="67.28"/>
    <n v="19.989999999999998"/>
    <s v="Roy Skaria"/>
    <x v="0"/>
    <x v="0"/>
    <x v="1"/>
    <x v="10"/>
    <x v="2"/>
    <d v="2016-11-28T00:00:00"/>
  </r>
  <r>
    <n v="3492"/>
    <s v="N"/>
    <d v="2016-11-23T00:00:00"/>
    <s v="Low"/>
    <x v="48"/>
    <n v="6177.53"/>
    <n v="0.1"/>
    <s v="Delivery Van"/>
    <n v="-1195.1199999999999"/>
    <n v="130.97999999999999"/>
    <n v="54.74"/>
    <s v="Roy Skaria"/>
    <x v="0"/>
    <x v="0"/>
    <x v="2"/>
    <x v="8"/>
    <x v="4"/>
    <d v="2016-11-23T00:00:00"/>
  </r>
  <r>
    <n v="3492"/>
    <s v="N"/>
    <d v="2016-11-23T00:00:00"/>
    <s v="Low"/>
    <x v="16"/>
    <n v="94.6"/>
    <n v="0.04"/>
    <s v="Regular"/>
    <n v="-6.34"/>
    <n v="2.78"/>
    <n v="1.25"/>
    <s v="Roy Skaria"/>
    <x v="0"/>
    <x v="0"/>
    <x v="1"/>
    <x v="1"/>
    <x v="1"/>
    <d v="2016-11-23T00:00:00"/>
  </r>
  <r>
    <n v="3493"/>
    <s v="N"/>
    <d v="2013-08-23T00:00:00"/>
    <s v="High"/>
    <x v="32"/>
    <n v="7518.12"/>
    <n v="0.04"/>
    <s v="Regular"/>
    <n v="1027.6300000000001"/>
    <n v="152.47999999999999"/>
    <n v="6.5"/>
    <s v="Patrick Jones"/>
    <x v="2"/>
    <x v="1"/>
    <x v="0"/>
    <x v="0"/>
    <x v="2"/>
    <d v="2013-08-25T00:00:00"/>
  </r>
  <r>
    <n v="3521"/>
    <s v="N"/>
    <d v="2015-10-25T00:00:00"/>
    <s v="Low"/>
    <x v="35"/>
    <n v="204.11"/>
    <n v="0.06"/>
    <s v="Regular"/>
    <n v="28.71"/>
    <n v="4.28"/>
    <n v="0.94"/>
    <s v="Giulietta Baptist"/>
    <x v="2"/>
    <x v="1"/>
    <x v="1"/>
    <x v="1"/>
    <x v="1"/>
    <d v="2015-10-27T00:00:00"/>
  </r>
  <r>
    <n v="3525"/>
    <s v="Y"/>
    <d v="2014-12-21T00:00:00"/>
    <s v="Not Specified"/>
    <x v="34"/>
    <n v="115.43"/>
    <n v="0"/>
    <s v="Regular"/>
    <n v="11.41"/>
    <n v="2.78"/>
    <n v="1.34"/>
    <s v="Bryan Spruell"/>
    <x v="0"/>
    <x v="1"/>
    <x v="1"/>
    <x v="1"/>
    <x v="1"/>
    <d v="2014-12-23T00:00:00"/>
  </r>
  <r>
    <n v="3526"/>
    <s v="N"/>
    <d v="2014-03-15T00:00:00"/>
    <s v="Low"/>
    <x v="23"/>
    <n v="246.06"/>
    <n v="0.08"/>
    <s v="Regular"/>
    <n v="20.67"/>
    <n v="12.07"/>
    <n v="6.2"/>
    <s v="Tom Prescott"/>
    <x v="0"/>
    <x v="3"/>
    <x v="2"/>
    <x v="2"/>
    <x v="1"/>
    <d v="2014-03-17T00:00:00"/>
  </r>
  <r>
    <n v="3553"/>
    <s v="N"/>
    <d v="2016-05-17T00:00:00"/>
    <s v="Medium"/>
    <x v="22"/>
    <n v="20.5"/>
    <n v="0.06"/>
    <s v="Regular"/>
    <n v="-4.04"/>
    <n v="2.94"/>
    <n v="0.96"/>
    <s v="Roy Skaria"/>
    <x v="0"/>
    <x v="0"/>
    <x v="1"/>
    <x v="1"/>
    <x v="1"/>
    <d v="2016-05-18T00:00:00"/>
  </r>
  <r>
    <n v="3554"/>
    <s v="N"/>
    <d v="2014-06-16T00:00:00"/>
    <s v="Low"/>
    <x v="14"/>
    <n v="288.91000000000003"/>
    <n v="0.08"/>
    <s v="Regular"/>
    <n v="-14.06"/>
    <n v="12.28"/>
    <n v="6.47"/>
    <s v="Ken Heidel"/>
    <x v="0"/>
    <x v="0"/>
    <x v="1"/>
    <x v="5"/>
    <x v="2"/>
    <d v="2014-06-25T00:00:00"/>
  </r>
  <r>
    <n v="3556"/>
    <s v="N"/>
    <d v="2015-09-22T00:00:00"/>
    <s v="Not Specified"/>
    <x v="32"/>
    <n v="269.37"/>
    <n v="0.05"/>
    <s v="Regular"/>
    <n v="-103.55"/>
    <n v="5.74"/>
    <n v="5.01"/>
    <s v="George Zrebassa"/>
    <x v="2"/>
    <x v="1"/>
    <x v="1"/>
    <x v="10"/>
    <x v="2"/>
    <d v="2015-09-25T00:00:00"/>
  </r>
  <r>
    <n v="3556"/>
    <s v="N"/>
    <d v="2015-09-22T00:00:00"/>
    <s v="Not Specified"/>
    <x v="33"/>
    <n v="4933.99"/>
    <n v="0.1"/>
    <s v="Regular"/>
    <n v="1161.8900000000001"/>
    <n v="128.24"/>
    <n v="12.65"/>
    <s v="George Zrebassa"/>
    <x v="2"/>
    <x v="1"/>
    <x v="2"/>
    <x v="13"/>
    <x v="3"/>
    <d v="2015-09-22T00:00:00"/>
  </r>
  <r>
    <n v="3585"/>
    <s v="N"/>
    <d v="2016-11-22T00:00:00"/>
    <s v="High"/>
    <x v="42"/>
    <n v="259.72000000000003"/>
    <n v="7.0000000000000007E-2"/>
    <s v="Regular"/>
    <n v="78.05"/>
    <n v="10.06"/>
    <n v="2.06"/>
    <s v="Ann Blume"/>
    <x v="1"/>
    <x v="0"/>
    <x v="1"/>
    <x v="5"/>
    <x v="1"/>
    <d v="2016-11-22T00:00:00"/>
  </r>
  <r>
    <n v="3585"/>
    <s v="N"/>
    <d v="2016-11-22T00:00:00"/>
    <s v="High"/>
    <x v="13"/>
    <n v="54.69"/>
    <n v="7.0000000000000007E-2"/>
    <s v="Regular"/>
    <n v="-35.75"/>
    <n v="1.68"/>
    <n v="1.57"/>
    <s v="Ann Blume"/>
    <x v="1"/>
    <x v="0"/>
    <x v="1"/>
    <x v="1"/>
    <x v="1"/>
    <d v="2016-11-23T00:00:00"/>
  </r>
  <r>
    <n v="3588"/>
    <s v="N"/>
    <d v="2014-03-18T00:00:00"/>
    <s v="Not Specified"/>
    <x v="3"/>
    <n v="374.38"/>
    <n v="0.03"/>
    <s v="Regular"/>
    <n v="-1.1599999999999999"/>
    <n v="8.67"/>
    <n v="3.5"/>
    <s v="Patrick Jones"/>
    <x v="2"/>
    <x v="1"/>
    <x v="1"/>
    <x v="11"/>
    <x v="2"/>
    <d v="2014-03-19T00:00:00"/>
  </r>
  <r>
    <n v="3588"/>
    <s v="N"/>
    <d v="2014-03-18T00:00:00"/>
    <s v="Not Specified"/>
    <x v="21"/>
    <n v="1557.42"/>
    <n v="0.01"/>
    <s v="Regular"/>
    <n v="-123.81"/>
    <n v="73.98"/>
    <n v="4"/>
    <s v="Patrick Jones"/>
    <x v="2"/>
    <x v="1"/>
    <x v="0"/>
    <x v="0"/>
    <x v="2"/>
    <d v="2014-03-20T00:00:00"/>
  </r>
  <r>
    <n v="3588"/>
    <s v="N"/>
    <d v="2014-03-18T00:00:00"/>
    <s v="Not Specified"/>
    <x v="41"/>
    <n v="410.27"/>
    <n v="0.08"/>
    <s v="Regular"/>
    <n v="226.72"/>
    <n v="30.93"/>
    <n v="3.92"/>
    <s v="Patrick Jones"/>
    <x v="2"/>
    <x v="1"/>
    <x v="2"/>
    <x v="2"/>
    <x v="0"/>
    <d v="2014-03-20T00:00:00"/>
  </r>
  <r>
    <n v="3588"/>
    <s v="N"/>
    <d v="2014-03-18T00:00:00"/>
    <s v="Not Specified"/>
    <x v="36"/>
    <n v="1531.93"/>
    <n v="0.1"/>
    <s v="Delivery Van"/>
    <n v="326.56"/>
    <n v="90.97"/>
    <n v="14"/>
    <s v="Patrick Jones"/>
    <x v="2"/>
    <x v="1"/>
    <x v="0"/>
    <x v="6"/>
    <x v="6"/>
    <d v="2014-03-18T00:00:00"/>
  </r>
  <r>
    <n v="3589"/>
    <s v="Y"/>
    <d v="2016-05-25T00:00:00"/>
    <s v="High"/>
    <x v="9"/>
    <n v="72.930000000000007"/>
    <n v="0.01"/>
    <s v="Regular"/>
    <n v="28.55"/>
    <n v="3.15"/>
    <n v="0.49"/>
    <s v="Denise Leinenbach"/>
    <x v="2"/>
    <x v="1"/>
    <x v="1"/>
    <x v="4"/>
    <x v="2"/>
    <d v="2016-05-27T00:00:00"/>
  </r>
  <r>
    <n v="3621"/>
    <s v="N"/>
    <d v="2013-05-05T00:00:00"/>
    <s v="Medium"/>
    <x v="41"/>
    <n v="83.87"/>
    <n v="0.06"/>
    <s v="Regular"/>
    <n v="-28.83"/>
    <n v="5.58"/>
    <n v="5.3"/>
    <s v="Eric Barreto"/>
    <x v="0"/>
    <x v="3"/>
    <x v="1"/>
    <x v="12"/>
    <x v="2"/>
    <d v="2013-05-06T00:00:00"/>
  </r>
  <r>
    <n v="3622"/>
    <s v="N"/>
    <d v="2014-11-26T00:00:00"/>
    <s v="Low"/>
    <x v="25"/>
    <n v="76.599999999999994"/>
    <n v="0.01"/>
    <s v="Regular"/>
    <n v="-48.51"/>
    <n v="4.24"/>
    <n v="5.41"/>
    <s v="Steven Ward"/>
    <x v="0"/>
    <x v="2"/>
    <x v="1"/>
    <x v="10"/>
    <x v="2"/>
    <d v="2014-12-01T00:00:00"/>
  </r>
  <r>
    <n v="3648"/>
    <s v="N"/>
    <d v="2013-06-16T00:00:00"/>
    <s v="Low"/>
    <x v="26"/>
    <n v="134.81"/>
    <n v="0.1"/>
    <s v="Regular"/>
    <n v="52.36"/>
    <n v="3.15"/>
    <n v="0.49"/>
    <s v="Philip Brown"/>
    <x v="1"/>
    <x v="1"/>
    <x v="1"/>
    <x v="4"/>
    <x v="2"/>
    <d v="2013-06-18T00:00:00"/>
  </r>
  <r>
    <n v="3648"/>
    <s v="N"/>
    <d v="2013-06-16T00:00:00"/>
    <s v="Low"/>
    <x v="13"/>
    <n v="5488.5264999999999"/>
    <n v="0.05"/>
    <s v="Regular"/>
    <n v="1382.45"/>
    <n v="195.99"/>
    <n v="4.2"/>
    <s v="Philip Brown"/>
    <x v="1"/>
    <x v="1"/>
    <x v="0"/>
    <x v="3"/>
    <x v="2"/>
    <d v="2013-06-23T00:00:00"/>
  </r>
  <r>
    <n v="3649"/>
    <s v="N"/>
    <d v="2016-07-05T00:00:00"/>
    <s v="Low"/>
    <x v="38"/>
    <n v="79.42"/>
    <n v="0.01"/>
    <s v="Regular"/>
    <n v="-15.46"/>
    <n v="8.8800000000000008"/>
    <n v="6.28"/>
    <s v="Brad Thomas"/>
    <x v="0"/>
    <x v="1"/>
    <x v="1"/>
    <x v="10"/>
    <x v="2"/>
    <d v="2016-07-10T00:00:00"/>
  </r>
  <r>
    <n v="3649"/>
    <s v="N"/>
    <d v="2016-07-05T00:00:00"/>
    <s v="Low"/>
    <x v="5"/>
    <n v="75.599999999999994"/>
    <n v="0.06"/>
    <s v="Regular"/>
    <n v="17.14"/>
    <n v="2.88"/>
    <n v="0.99"/>
    <s v="Brad Thomas"/>
    <x v="0"/>
    <x v="1"/>
    <x v="1"/>
    <x v="4"/>
    <x v="2"/>
    <d v="2016-07-14T00:00:00"/>
  </r>
  <r>
    <n v="3650"/>
    <s v="N"/>
    <d v="2015-05-27T00:00:00"/>
    <s v="Not Specified"/>
    <x v="47"/>
    <n v="139.94999999999999"/>
    <n v="0.04"/>
    <s v="Express"/>
    <n v="-128.59"/>
    <n v="3.58"/>
    <n v="5.47"/>
    <s v="Denise Monton"/>
    <x v="0"/>
    <x v="1"/>
    <x v="1"/>
    <x v="10"/>
    <x v="2"/>
    <d v="2015-05-29T00:00:00"/>
  </r>
  <r>
    <n v="3650"/>
    <s v="N"/>
    <d v="2015-05-27T00:00:00"/>
    <s v="Not Specified"/>
    <x v="18"/>
    <n v="5207.5"/>
    <n v="0.03"/>
    <s v="Delivery Van"/>
    <n v="166.44"/>
    <n v="216.6"/>
    <n v="64.2"/>
    <s v="Denise Monton"/>
    <x v="0"/>
    <x v="1"/>
    <x v="2"/>
    <x v="13"/>
    <x v="6"/>
    <d v="2015-05-29T00:00:00"/>
  </r>
  <r>
    <n v="3654"/>
    <s v="N"/>
    <d v="2015-06-02T00:00:00"/>
    <s v="Low"/>
    <x v="27"/>
    <n v="7338.79"/>
    <n v="0.03"/>
    <s v="Regular"/>
    <n v="4031.62"/>
    <n v="204.1"/>
    <n v="13.99"/>
    <s v="Karl Brown"/>
    <x v="2"/>
    <x v="0"/>
    <x v="0"/>
    <x v="6"/>
    <x v="3"/>
    <d v="2015-06-07T00:00:00"/>
  </r>
  <r>
    <n v="3654"/>
    <s v="N"/>
    <d v="2015-06-02T00:00:00"/>
    <s v="Low"/>
    <x v="19"/>
    <n v="12569.31"/>
    <n v="0.1"/>
    <s v="Delivery Van"/>
    <n v="3160.63"/>
    <n v="279.81"/>
    <n v="23.19"/>
    <s v="Karl Brown"/>
    <x v="2"/>
    <x v="0"/>
    <x v="1"/>
    <x v="11"/>
    <x v="6"/>
    <d v="2015-06-02T00:00:00"/>
  </r>
  <r>
    <n v="3654"/>
    <s v="N"/>
    <d v="2015-06-02T00:00:00"/>
    <s v="Low"/>
    <x v="33"/>
    <n v="95.73"/>
    <n v="0"/>
    <s v="Regular"/>
    <n v="-151.15"/>
    <n v="2.08"/>
    <n v="5.33"/>
    <s v="Karl Brown"/>
    <x v="0"/>
    <x v="0"/>
    <x v="2"/>
    <x v="2"/>
    <x v="2"/>
    <d v="2015-06-07T00:00:00"/>
  </r>
  <r>
    <n v="3680"/>
    <s v="N"/>
    <d v="2015-12-09T00:00:00"/>
    <s v="Not Specified"/>
    <x v="42"/>
    <n v="177.95"/>
    <n v="0.09"/>
    <s v="Regular"/>
    <n v="-61.75"/>
    <n v="6.48"/>
    <n v="6"/>
    <s v="Evan Henry"/>
    <x v="2"/>
    <x v="0"/>
    <x v="1"/>
    <x v="5"/>
    <x v="2"/>
    <d v="2015-12-11T00:00:00"/>
  </r>
  <r>
    <n v="3745"/>
    <s v="N"/>
    <d v="2013-09-28T00:00:00"/>
    <s v="Low"/>
    <x v="34"/>
    <n v="1143.3499999999999"/>
    <n v="0.04"/>
    <s v="Express"/>
    <n v="411.1"/>
    <n v="29.18"/>
    <n v="8.5500000000000007"/>
    <s v="Erin Smith"/>
    <x v="1"/>
    <x v="1"/>
    <x v="2"/>
    <x v="2"/>
    <x v="2"/>
    <d v="2013-09-30T00:00:00"/>
  </r>
  <r>
    <n v="3749"/>
    <s v="N"/>
    <d v="2014-02-23T00:00:00"/>
    <s v="Medium"/>
    <x v="42"/>
    <n v="353.62"/>
    <n v="0.01"/>
    <s v="Regular"/>
    <n v="140.15"/>
    <n v="12.97"/>
    <n v="1.49"/>
    <s v="Ken Black"/>
    <x v="0"/>
    <x v="2"/>
    <x v="1"/>
    <x v="10"/>
    <x v="2"/>
    <d v="2014-02-25T00:00:00"/>
  </r>
  <r>
    <n v="3777"/>
    <s v="Y"/>
    <d v="2016-04-07T00:00:00"/>
    <s v="Medium"/>
    <x v="41"/>
    <n v="244.85"/>
    <n v="0.06"/>
    <s v="Express"/>
    <n v="38.06"/>
    <n v="17.670000000000002"/>
    <n v="8.99"/>
    <s v="Christine Kargatis"/>
    <x v="1"/>
    <x v="3"/>
    <x v="2"/>
    <x v="2"/>
    <x v="0"/>
    <d v="2016-04-08T00:00:00"/>
  </r>
  <r>
    <n v="3783"/>
    <s v="Y"/>
    <d v="2013-12-05T00:00:00"/>
    <s v="Not Specified"/>
    <x v="11"/>
    <n v="92.14"/>
    <n v="0.01"/>
    <s v="Regular"/>
    <n v="-40.25"/>
    <n v="8.1199999999999992"/>
    <n v="2.83"/>
    <s v="Jonathan Doherty"/>
    <x v="0"/>
    <x v="0"/>
    <x v="0"/>
    <x v="0"/>
    <x v="0"/>
    <d v="2013-12-05T00:00:00"/>
  </r>
  <r>
    <n v="3783"/>
    <s v="Y"/>
    <d v="2013-12-05T00:00:00"/>
    <s v="Not Specified"/>
    <x v="43"/>
    <n v="257.43"/>
    <n v="0.05"/>
    <s v="Regular"/>
    <n v="-200.63"/>
    <n v="6.48"/>
    <n v="8.73"/>
    <s v="Jonathan Doherty"/>
    <x v="0"/>
    <x v="0"/>
    <x v="1"/>
    <x v="5"/>
    <x v="2"/>
    <d v="2013-12-07T00:00:00"/>
  </r>
  <r>
    <n v="3810"/>
    <s v="N"/>
    <d v="2015-09-16T00:00:00"/>
    <s v="Critical"/>
    <x v="43"/>
    <n v="221.86"/>
    <n v="0.09"/>
    <s v="Regular"/>
    <n v="-1845.66"/>
    <n v="4.4800000000000004"/>
    <n v="49"/>
    <s v="Tanja Norvell"/>
    <x v="0"/>
    <x v="0"/>
    <x v="1"/>
    <x v="11"/>
    <x v="5"/>
    <d v="2015-09-18T00:00:00"/>
  </r>
  <r>
    <n v="3810"/>
    <s v="N"/>
    <d v="2015-09-16T00:00:00"/>
    <s v="Critical"/>
    <x v="14"/>
    <n v="78.260000000000005"/>
    <n v="0.04"/>
    <s v="Express"/>
    <n v="35.090000000000003"/>
    <n v="2.61"/>
    <n v="0.5"/>
    <s v="Tanja Norvell"/>
    <x v="0"/>
    <x v="0"/>
    <x v="1"/>
    <x v="4"/>
    <x v="2"/>
    <d v="2015-09-18T00:00:00"/>
  </r>
  <r>
    <n v="3814"/>
    <s v="N"/>
    <d v="2014-02-21T00:00:00"/>
    <s v="Low"/>
    <x v="17"/>
    <n v="1225.4100000000001"/>
    <n v="0.04"/>
    <s v="Express"/>
    <n v="-138.02000000000001"/>
    <n v="28.28"/>
    <n v="13.99"/>
    <s v="Thomas Thornton"/>
    <x v="0"/>
    <x v="2"/>
    <x v="1"/>
    <x v="7"/>
    <x v="3"/>
    <d v="2014-02-27T00:00:00"/>
  </r>
  <r>
    <n v="3905"/>
    <s v="N"/>
    <d v="2013-12-20T00:00:00"/>
    <s v="Not Specified"/>
    <x v="3"/>
    <n v="2537.88"/>
    <n v="0.03"/>
    <s v="Delivery Van"/>
    <n v="-377.25"/>
    <n v="60.89"/>
    <n v="32.409999999999997"/>
    <s v="Muhammed Lee"/>
    <x v="2"/>
    <x v="2"/>
    <x v="2"/>
    <x v="13"/>
    <x v="6"/>
    <d v="2013-12-21T00:00:00"/>
  </r>
  <r>
    <n v="3911"/>
    <s v="N"/>
    <d v="2014-03-16T00:00:00"/>
    <s v="Not Specified"/>
    <x v="18"/>
    <n v="370.72"/>
    <n v="0.1"/>
    <s v="Regular"/>
    <n v="-156.76"/>
    <n v="15.7"/>
    <n v="11.25"/>
    <s v="Bobby Elias"/>
    <x v="0"/>
    <x v="3"/>
    <x v="1"/>
    <x v="7"/>
    <x v="2"/>
    <d v="2014-03-16T00:00:00"/>
  </r>
  <r>
    <n v="3942"/>
    <s v="N"/>
    <d v="2013-06-27T00:00:00"/>
    <s v="Not Specified"/>
    <x v="28"/>
    <n v="1559.7755"/>
    <n v="0.03"/>
    <s v="Regular"/>
    <n v="-247.18"/>
    <n v="85.99"/>
    <n v="0.99"/>
    <s v="Keith Herrera"/>
    <x v="2"/>
    <x v="3"/>
    <x v="0"/>
    <x v="3"/>
    <x v="1"/>
    <d v="2013-06-28T00:00:00"/>
  </r>
  <r>
    <n v="3942"/>
    <s v="N"/>
    <d v="2013-06-27T00:00:00"/>
    <s v="Not Specified"/>
    <x v="11"/>
    <n v="225.14"/>
    <n v="0.08"/>
    <s v="Regular"/>
    <n v="-42.61"/>
    <n v="20.149999999999999"/>
    <n v="8.99"/>
    <s v="Keith Herrera"/>
    <x v="2"/>
    <x v="3"/>
    <x v="1"/>
    <x v="1"/>
    <x v="0"/>
    <d v="2013-06-28T00:00:00"/>
  </r>
  <r>
    <n v="3973"/>
    <s v="N"/>
    <d v="2015-03-23T00:00:00"/>
    <s v="Not Specified"/>
    <x v="21"/>
    <n v="316.35000000000002"/>
    <n v="0.06"/>
    <s v="Regular"/>
    <n v="117.91"/>
    <n v="15.68"/>
    <n v="3.73"/>
    <s v="Bobby Odegard"/>
    <x v="1"/>
    <x v="0"/>
    <x v="2"/>
    <x v="2"/>
    <x v="0"/>
    <d v="2015-03-25T00:00:00"/>
  </r>
  <r>
    <n v="4007"/>
    <s v="N"/>
    <d v="2013-06-17T00:00:00"/>
    <s v="High"/>
    <x v="36"/>
    <n v="1038.4000000000001"/>
    <n v="0.01"/>
    <s v="Regular"/>
    <n v="112.36"/>
    <n v="56.96"/>
    <n v="13.22"/>
    <s v="Jack Lebron"/>
    <x v="2"/>
    <x v="0"/>
    <x v="1"/>
    <x v="11"/>
    <x v="2"/>
    <d v="2013-06-18T00:00:00"/>
  </r>
  <r>
    <n v="4007"/>
    <s v="N"/>
    <d v="2013-06-17T00:00:00"/>
    <s v="High"/>
    <x v="39"/>
    <n v="305.82"/>
    <n v="0.05"/>
    <s v="Regular"/>
    <n v="-232.24"/>
    <n v="279.48"/>
    <n v="35"/>
    <s v="Jack Lebron"/>
    <x v="2"/>
    <x v="0"/>
    <x v="1"/>
    <x v="7"/>
    <x v="5"/>
    <d v="2013-06-18T00:00:00"/>
  </r>
  <r>
    <n v="4033"/>
    <s v="N"/>
    <d v="2013-06-01T00:00:00"/>
    <s v="Low"/>
    <x v="34"/>
    <n v="19269.05"/>
    <n v="0"/>
    <s v="Delivery Van"/>
    <n v="4127.79"/>
    <n v="500.98"/>
    <n v="41.44"/>
    <s v="Bill Tyler"/>
    <x v="2"/>
    <x v="2"/>
    <x v="2"/>
    <x v="8"/>
    <x v="4"/>
    <d v="2013-06-08T00:00:00"/>
  </r>
  <r>
    <n v="4034"/>
    <s v="N"/>
    <d v="2013-11-13T00:00:00"/>
    <s v="Not Specified"/>
    <x v="15"/>
    <n v="3367.24"/>
    <n v="7.0000000000000007E-2"/>
    <s v="Regular"/>
    <n v="-1183.69"/>
    <n v="79.52"/>
    <n v="48.2"/>
    <s v="Christine Sundaresam"/>
    <x v="0"/>
    <x v="3"/>
    <x v="2"/>
    <x v="2"/>
    <x v="3"/>
    <d v="2013-11-14T00:00:00"/>
  </r>
  <r>
    <n v="4034"/>
    <s v="N"/>
    <d v="2013-11-13T00:00:00"/>
    <s v="Not Specified"/>
    <x v="4"/>
    <n v="5723.24"/>
    <n v="0"/>
    <s v="Delivery Van"/>
    <n v="-194.97"/>
    <n v="145.97999999999999"/>
    <n v="51.92"/>
    <s v="Christine Sundaresam"/>
    <x v="0"/>
    <x v="3"/>
    <x v="2"/>
    <x v="15"/>
    <x v="4"/>
    <d v="2013-11-14T00:00:00"/>
  </r>
  <r>
    <n v="4037"/>
    <s v="Y"/>
    <d v="2013-03-23T00:00:00"/>
    <s v="High"/>
    <x v="42"/>
    <n v="188.07"/>
    <n v="0"/>
    <s v="Regular"/>
    <n v="-101.85"/>
    <n v="6.48"/>
    <n v="7.86"/>
    <s v="Bruce Stewart"/>
    <x v="0"/>
    <x v="0"/>
    <x v="1"/>
    <x v="5"/>
    <x v="2"/>
    <d v="2013-03-24T00:00:00"/>
  </r>
  <r>
    <n v="4070"/>
    <s v="N"/>
    <d v="2014-06-11T00:00:00"/>
    <s v="High"/>
    <x v="28"/>
    <n v="646.07000000000005"/>
    <n v="0.06"/>
    <s v="Express"/>
    <n v="237.75"/>
    <n v="28.48"/>
    <n v="1.99"/>
    <s v="Joe Elijah"/>
    <x v="0"/>
    <x v="1"/>
    <x v="0"/>
    <x v="0"/>
    <x v="0"/>
    <d v="2014-06-11T00:00:00"/>
  </r>
  <r>
    <n v="4099"/>
    <s v="N"/>
    <d v="2015-08-20T00:00:00"/>
    <s v="Critical"/>
    <x v="3"/>
    <n v="1691.51"/>
    <n v="0.08"/>
    <s v="Regular"/>
    <n v="285.16000000000003"/>
    <n v="42.76"/>
    <n v="6.22"/>
    <s v="Ed Braxton"/>
    <x v="0"/>
    <x v="2"/>
    <x v="1"/>
    <x v="7"/>
    <x v="2"/>
    <d v="2015-08-21T00:00:00"/>
  </r>
  <r>
    <n v="4099"/>
    <s v="N"/>
    <d v="2015-08-20T00:00:00"/>
    <s v="Critical"/>
    <x v="49"/>
    <n v="122.93"/>
    <n v="0.04"/>
    <s v="Regular"/>
    <n v="-6.83"/>
    <n v="9.7799999999999994"/>
    <n v="5.76"/>
    <s v="Ed Braxton"/>
    <x v="0"/>
    <x v="2"/>
    <x v="1"/>
    <x v="12"/>
    <x v="2"/>
    <d v="2015-08-23T00:00:00"/>
  </r>
  <r>
    <n v="4099"/>
    <s v="N"/>
    <d v="2015-08-20T00:00:00"/>
    <s v="Critical"/>
    <x v="6"/>
    <n v="47.86"/>
    <n v="0"/>
    <s v="Regular"/>
    <n v="-17.32"/>
    <n v="9.48"/>
    <n v="7.29"/>
    <s v="Ed Braxton"/>
    <x v="0"/>
    <x v="2"/>
    <x v="2"/>
    <x v="2"/>
    <x v="0"/>
    <d v="2015-08-21T00:00:00"/>
  </r>
  <r>
    <n v="4099"/>
    <s v="N"/>
    <d v="2015-08-20T00:00:00"/>
    <s v="Critical"/>
    <x v="27"/>
    <n v="3607.8505"/>
    <n v="0.05"/>
    <s v="Regular"/>
    <n v="784.49"/>
    <n v="110.99"/>
    <n v="8.99"/>
    <s v="Ed Braxton"/>
    <x v="0"/>
    <x v="2"/>
    <x v="0"/>
    <x v="3"/>
    <x v="2"/>
    <d v="2015-08-22T00:00:00"/>
  </r>
  <r>
    <n v="4128"/>
    <s v="N"/>
    <d v="2014-10-06T00:00:00"/>
    <s v="Not Specified"/>
    <x v="34"/>
    <n v="391.42"/>
    <n v="0.04"/>
    <s v="Regular"/>
    <n v="25.03"/>
    <n v="9.99"/>
    <n v="5.12"/>
    <s v="Allen Golden"/>
    <x v="1"/>
    <x v="2"/>
    <x v="1"/>
    <x v="5"/>
    <x v="2"/>
    <d v="2014-10-08T00:00:00"/>
  </r>
  <r>
    <n v="4134"/>
    <s v="N"/>
    <d v="2014-01-11T00:00:00"/>
    <s v="Critical"/>
    <x v="32"/>
    <n v="6403.39"/>
    <n v="0.01"/>
    <s v="Delivery Van"/>
    <n v="-824.15"/>
    <n v="130.97999999999999"/>
    <n v="54.74"/>
    <s v="Anthony Garverick"/>
    <x v="0"/>
    <x v="3"/>
    <x v="2"/>
    <x v="8"/>
    <x v="4"/>
    <d v="2014-01-13T00:00:00"/>
  </r>
  <r>
    <n v="4134"/>
    <s v="N"/>
    <d v="2014-01-11T00:00:00"/>
    <s v="Critical"/>
    <x v="9"/>
    <n v="757.91"/>
    <n v="0.02"/>
    <s v="Regular"/>
    <n v="-16.05"/>
    <n v="30.97"/>
    <n v="4"/>
    <s v="Anthony Garverick"/>
    <x v="0"/>
    <x v="3"/>
    <x v="0"/>
    <x v="0"/>
    <x v="2"/>
    <d v="2014-01-11T00:00:00"/>
  </r>
  <r>
    <n v="4162"/>
    <s v="N"/>
    <d v="2015-02-08T00:00:00"/>
    <s v="Low"/>
    <x v="20"/>
    <n v="381.6"/>
    <n v="0.1"/>
    <s v="Regular"/>
    <n v="-319.02"/>
    <n v="193.17"/>
    <n v="19.989999999999998"/>
    <s v="Alyssa Tate"/>
    <x v="2"/>
    <x v="3"/>
    <x v="1"/>
    <x v="7"/>
    <x v="2"/>
    <d v="2015-02-12T00:00:00"/>
  </r>
  <r>
    <n v="4166"/>
    <s v="N"/>
    <d v="2013-02-27T00:00:00"/>
    <s v="Low"/>
    <x v="30"/>
    <n v="138.85"/>
    <n v="0.08"/>
    <s v="Regular"/>
    <n v="-49.35"/>
    <n v="7.1"/>
    <n v="6.05"/>
    <s v="Patrick Ryan"/>
    <x v="0"/>
    <x v="0"/>
    <x v="1"/>
    <x v="10"/>
    <x v="2"/>
    <d v="2013-02-27T00:00:00"/>
  </r>
  <r>
    <n v="4230"/>
    <s v="Y"/>
    <d v="2015-03-03T00:00:00"/>
    <s v="Critical"/>
    <x v="36"/>
    <n v="409.16"/>
    <n v="0.05"/>
    <s v="Regular"/>
    <n v="21.96"/>
    <n v="22.72"/>
    <n v="8.99"/>
    <s v="Tamara Willingham"/>
    <x v="0"/>
    <x v="0"/>
    <x v="2"/>
    <x v="2"/>
    <x v="0"/>
    <d v="2015-03-04T00:00:00"/>
  </r>
  <r>
    <n v="4230"/>
    <s v="Y"/>
    <d v="2015-03-03T00:00:00"/>
    <s v="Critical"/>
    <x v="26"/>
    <n v="2508.3159999999998"/>
    <n v="7.0000000000000007E-2"/>
    <s v="Express"/>
    <n v="456.81"/>
    <n v="65.989999999999995"/>
    <n v="8.99"/>
    <s v="Tamara Willingham"/>
    <x v="0"/>
    <x v="0"/>
    <x v="0"/>
    <x v="3"/>
    <x v="2"/>
    <d v="2015-03-05T00:00:00"/>
  </r>
  <r>
    <n v="4321"/>
    <s v="N"/>
    <d v="2016-07-17T00:00:00"/>
    <s v="Medium"/>
    <x v="19"/>
    <n v="1505.57"/>
    <n v="0.02"/>
    <s v="Express"/>
    <n v="-54.63"/>
    <n v="30.53"/>
    <n v="19.989999999999998"/>
    <s v="Pauline Chand"/>
    <x v="1"/>
    <x v="0"/>
    <x v="1"/>
    <x v="4"/>
    <x v="2"/>
    <d v="2016-07-19T00:00:00"/>
  </r>
  <r>
    <n v="4324"/>
    <s v="N"/>
    <d v="2014-07-16T00:00:00"/>
    <s v="Critical"/>
    <x v="2"/>
    <n v="1165.33"/>
    <n v="0.04"/>
    <s v="Regular"/>
    <n v="154.85"/>
    <n v="40.97"/>
    <n v="8.99"/>
    <s v="Dan Campbell"/>
    <x v="0"/>
    <x v="3"/>
    <x v="1"/>
    <x v="1"/>
    <x v="0"/>
    <d v="2014-07-18T00:00:00"/>
  </r>
  <r>
    <n v="4354"/>
    <s v="N"/>
    <d v="2016-09-29T00:00:00"/>
    <s v="Not Specified"/>
    <x v="31"/>
    <n v="49.04"/>
    <n v="0.02"/>
    <s v="Regular"/>
    <n v="7.74"/>
    <n v="7.38"/>
    <n v="5.21"/>
    <s v="Erin Creighton"/>
    <x v="1"/>
    <x v="0"/>
    <x v="2"/>
    <x v="2"/>
    <x v="2"/>
    <d v="2016-09-30T00:00:00"/>
  </r>
  <r>
    <n v="4359"/>
    <s v="N"/>
    <d v="2013-03-02T00:00:00"/>
    <s v="Critical"/>
    <x v="21"/>
    <n v="215.76"/>
    <n v="0.09"/>
    <s v="Regular"/>
    <n v="-97.75"/>
    <n v="10.9"/>
    <n v="7.46"/>
    <s v="Kelly Andreada"/>
    <x v="0"/>
    <x v="1"/>
    <x v="1"/>
    <x v="7"/>
    <x v="2"/>
    <d v="2013-03-04T00:00:00"/>
  </r>
  <r>
    <n v="4416"/>
    <s v="N"/>
    <d v="2015-06-29T00:00:00"/>
    <s v="Low"/>
    <x v="26"/>
    <n v="7441.29"/>
    <n v="0.1"/>
    <s v="Regular"/>
    <n v="2665.4"/>
    <n v="165.98"/>
    <n v="19.989999999999998"/>
    <s v="Erica Bern"/>
    <x v="2"/>
    <x v="0"/>
    <x v="1"/>
    <x v="10"/>
    <x v="2"/>
    <d v="2015-07-03T00:00:00"/>
  </r>
  <r>
    <n v="4451"/>
    <s v="N"/>
    <d v="2016-09-30T00:00:00"/>
    <s v="Critical"/>
    <x v="19"/>
    <n v="992.95"/>
    <n v="0.04"/>
    <s v="Regular"/>
    <n v="-65.209999999999994"/>
    <n v="21.38"/>
    <n v="8.99"/>
    <s v="Tanja Norvell"/>
    <x v="0"/>
    <x v="0"/>
    <x v="1"/>
    <x v="1"/>
    <x v="0"/>
    <d v="2016-09-30T00:00:00"/>
  </r>
  <r>
    <n v="4454"/>
    <s v="N"/>
    <d v="2016-02-02T00:00:00"/>
    <s v="Low"/>
    <x v="40"/>
    <n v="55.45"/>
    <n v="0.01"/>
    <s v="Regular"/>
    <n v="21.42"/>
    <n v="3.08"/>
    <n v="0.5"/>
    <s v="Erica Bern"/>
    <x v="2"/>
    <x v="0"/>
    <x v="1"/>
    <x v="4"/>
    <x v="2"/>
    <d v="2016-02-07T00:00:00"/>
  </r>
  <r>
    <n v="4487"/>
    <s v="N"/>
    <d v="2013-02-22T00:00:00"/>
    <s v="Medium"/>
    <x v="35"/>
    <n v="325.24"/>
    <n v="0.05"/>
    <s v="Regular"/>
    <n v="-79.42"/>
    <n v="6.54"/>
    <n v="5.27"/>
    <s v="Scott Williamson"/>
    <x v="2"/>
    <x v="3"/>
    <x v="1"/>
    <x v="10"/>
    <x v="2"/>
    <d v="2013-02-23T00:00:00"/>
  </r>
  <r>
    <n v="4516"/>
    <s v="N"/>
    <d v="2016-03-28T00:00:00"/>
    <s v="Medium"/>
    <x v="3"/>
    <n v="294.77999999999997"/>
    <n v="0.05"/>
    <s v="Regular"/>
    <n v="-113.45"/>
    <n v="6.68"/>
    <n v="6.93"/>
    <s v="Ryan Crowe"/>
    <x v="0"/>
    <x v="3"/>
    <x v="1"/>
    <x v="5"/>
    <x v="2"/>
    <d v="2016-03-29T00:00:00"/>
  </r>
  <r>
    <n v="4545"/>
    <s v="N"/>
    <d v="2013-01-16T00:00:00"/>
    <s v="Not Specified"/>
    <x v="16"/>
    <n v="126.38"/>
    <n v="0.08"/>
    <s v="Regular"/>
    <n v="26.64"/>
    <n v="4"/>
    <n v="1.3"/>
    <s v="Pauline Chand"/>
    <x v="1"/>
    <x v="3"/>
    <x v="1"/>
    <x v="5"/>
    <x v="1"/>
    <d v="2013-01-18T00:00:00"/>
  </r>
  <r>
    <n v="4545"/>
    <s v="N"/>
    <d v="2013-01-16T00:00:00"/>
    <s v="Not Specified"/>
    <x v="6"/>
    <n v="33.1"/>
    <n v="0.06"/>
    <s v="Regular"/>
    <n v="-24.15"/>
    <n v="6.48"/>
    <n v="8.74"/>
    <s v="Pauline Chand"/>
    <x v="1"/>
    <x v="3"/>
    <x v="1"/>
    <x v="5"/>
    <x v="2"/>
    <d v="2013-01-17T00:00:00"/>
  </r>
  <r>
    <n v="4550"/>
    <s v="N"/>
    <d v="2016-12-28T00:00:00"/>
    <s v="High"/>
    <x v="1"/>
    <n v="3730.54"/>
    <n v="7.0000000000000007E-2"/>
    <s v="Delivery Van"/>
    <n v="1369.09"/>
    <n v="119.99"/>
    <n v="16.8"/>
    <s v="Gary Zandusky"/>
    <x v="1"/>
    <x v="1"/>
    <x v="0"/>
    <x v="6"/>
    <x v="4"/>
    <d v="2016-12-30T00:00:00"/>
  </r>
  <r>
    <n v="4578"/>
    <s v="N"/>
    <d v="2015-09-12T00:00:00"/>
    <s v="Low"/>
    <x v="29"/>
    <n v="282.70999999999998"/>
    <n v="0.09"/>
    <s v="Regular"/>
    <n v="-141.44"/>
    <n v="6.48"/>
    <n v="6.74"/>
    <s v="Roy Skaria"/>
    <x v="0"/>
    <x v="0"/>
    <x v="1"/>
    <x v="5"/>
    <x v="2"/>
    <d v="2015-09-17T00:00:00"/>
  </r>
  <r>
    <n v="4578"/>
    <s v="N"/>
    <d v="2015-09-12T00:00:00"/>
    <s v="Low"/>
    <x v="32"/>
    <n v="724.13"/>
    <n v="0.01"/>
    <s v="Regular"/>
    <n v="-250.53"/>
    <n v="14.81"/>
    <n v="13.32"/>
    <s v="Roy Skaria"/>
    <x v="0"/>
    <x v="0"/>
    <x v="1"/>
    <x v="11"/>
    <x v="2"/>
    <d v="2015-09-19T00:00:00"/>
  </r>
  <r>
    <n v="4578"/>
    <s v="N"/>
    <d v="2015-09-12T00:00:00"/>
    <s v="Low"/>
    <x v="0"/>
    <n v="294.66000000000003"/>
    <n v="7.0000000000000007E-2"/>
    <s v="Regular"/>
    <n v="86.33"/>
    <n v="20.239999999999998"/>
    <n v="6.67"/>
    <s v="Roy Skaria"/>
    <x v="0"/>
    <x v="0"/>
    <x v="2"/>
    <x v="2"/>
    <x v="0"/>
    <d v="2015-09-19T00:00:00"/>
  </r>
  <r>
    <n v="4579"/>
    <s v="N"/>
    <d v="2014-11-30T00:00:00"/>
    <s v="High"/>
    <x v="43"/>
    <n v="1765.05"/>
    <n v="0.05"/>
    <s v="Regular"/>
    <n v="749.22"/>
    <n v="43.41"/>
    <n v="2.99"/>
    <s v="Dennis Bolton"/>
    <x v="2"/>
    <x v="3"/>
    <x v="1"/>
    <x v="10"/>
    <x v="2"/>
    <d v="2014-12-01T00:00:00"/>
  </r>
  <r>
    <n v="4581"/>
    <s v="N"/>
    <d v="2015-09-03T00:00:00"/>
    <s v="Not Specified"/>
    <x v="14"/>
    <n v="2325.42"/>
    <n v="0.02"/>
    <s v="Regular"/>
    <n v="739.91"/>
    <n v="90.48"/>
    <n v="19.989999999999998"/>
    <s v="Thea Hendricks"/>
    <x v="0"/>
    <x v="1"/>
    <x v="1"/>
    <x v="12"/>
    <x v="2"/>
    <d v="2015-09-05T00:00:00"/>
  </r>
  <r>
    <n v="4583"/>
    <s v="N"/>
    <d v="2016-09-24T00:00:00"/>
    <s v="Medium"/>
    <x v="15"/>
    <n v="3021.64"/>
    <n v="7.0000000000000007E-2"/>
    <s v="Delivery Van"/>
    <n v="-720.2"/>
    <n v="70.98"/>
    <n v="30"/>
    <s v="Maxwell Schwartz"/>
    <x v="0"/>
    <x v="0"/>
    <x v="2"/>
    <x v="13"/>
    <x v="6"/>
    <d v="2016-09-26T00:00:00"/>
  </r>
  <r>
    <n v="4611"/>
    <s v="N"/>
    <d v="2013-01-09T00:00:00"/>
    <s v="High"/>
    <x v="1"/>
    <n v="16172.44"/>
    <n v="0.03"/>
    <s v="Delivery Van"/>
    <n v="7176.12"/>
    <n v="500.98"/>
    <n v="28.14"/>
    <s v="Steven Ward"/>
    <x v="0"/>
    <x v="2"/>
    <x v="0"/>
    <x v="6"/>
    <x v="6"/>
    <d v="2013-01-09T00:00:00"/>
  </r>
  <r>
    <n v="4647"/>
    <s v="N"/>
    <d v="2016-05-13T00:00:00"/>
    <s v="Medium"/>
    <x v="22"/>
    <n v="1203.73"/>
    <n v="0.03"/>
    <s v="Regular"/>
    <n v="293.14"/>
    <n v="162.93"/>
    <n v="19.989999999999998"/>
    <s v="Carlos Meador"/>
    <x v="2"/>
    <x v="0"/>
    <x v="1"/>
    <x v="12"/>
    <x v="2"/>
    <d v="2016-05-14T00:00:00"/>
  </r>
  <r>
    <n v="4647"/>
    <s v="N"/>
    <d v="2016-05-13T00:00:00"/>
    <s v="Medium"/>
    <x v="31"/>
    <n v="75.19"/>
    <n v="0.01"/>
    <s v="Regular"/>
    <n v="-6.61"/>
    <n v="11.58"/>
    <n v="5.72"/>
    <s v="Carlos Meador"/>
    <x v="2"/>
    <x v="0"/>
    <x v="1"/>
    <x v="12"/>
    <x v="2"/>
    <d v="2016-05-15T00:00:00"/>
  </r>
  <r>
    <n v="4647"/>
    <s v="N"/>
    <d v="2016-05-13T00:00:00"/>
    <s v="Medium"/>
    <x v="16"/>
    <n v="1590.163"/>
    <n v="0.01"/>
    <s v="Regular"/>
    <n v="-57.54"/>
    <n v="55.99"/>
    <n v="5"/>
    <s v="Carlos Meador"/>
    <x v="2"/>
    <x v="0"/>
    <x v="0"/>
    <x v="3"/>
    <x v="0"/>
    <d v="2016-05-14T00:00:00"/>
  </r>
  <r>
    <n v="4674"/>
    <s v="N"/>
    <d v="2016-04-18T00:00:00"/>
    <s v="Critical"/>
    <x v="9"/>
    <n v="3041.33"/>
    <n v="0.02"/>
    <s v="Delivery Van"/>
    <n v="-260.41000000000003"/>
    <n v="130.97999999999999"/>
    <n v="30"/>
    <s v="Christina Anderson"/>
    <x v="0"/>
    <x v="0"/>
    <x v="2"/>
    <x v="13"/>
    <x v="6"/>
    <d v="2016-04-19T00:00:00"/>
  </r>
  <r>
    <n v="4675"/>
    <s v="N"/>
    <d v="2013-11-24T00:00:00"/>
    <s v="Not Specified"/>
    <x v="6"/>
    <n v="17.89"/>
    <n v="0"/>
    <s v="Regular"/>
    <n v="-1.1499999999999999"/>
    <n v="3.98"/>
    <n v="0.7"/>
    <s v="Rick Wilson"/>
    <x v="0"/>
    <x v="2"/>
    <x v="1"/>
    <x v="1"/>
    <x v="1"/>
    <d v="2013-11-26T00:00:00"/>
  </r>
  <r>
    <n v="4706"/>
    <s v="N"/>
    <d v="2015-12-28T00:00:00"/>
    <s v="Not Specified"/>
    <x v="10"/>
    <n v="2116.6999999999998"/>
    <n v="0.02"/>
    <s v="Regular"/>
    <n v="488.82"/>
    <n v="67.28"/>
    <n v="19.989999999999998"/>
    <s v="Bradley Drucker"/>
    <x v="0"/>
    <x v="3"/>
    <x v="1"/>
    <x v="10"/>
    <x v="2"/>
    <d v="2015-12-30T00:00:00"/>
  </r>
  <r>
    <n v="4737"/>
    <s v="N"/>
    <d v="2013-03-10T00:00:00"/>
    <s v="Not Specified"/>
    <x v="48"/>
    <n v="314.20999999999998"/>
    <n v="0"/>
    <s v="Regular"/>
    <n v="49.77"/>
    <n v="5.88"/>
    <n v="3.04"/>
    <s v="Roy Collins"/>
    <x v="0"/>
    <x v="0"/>
    <x v="1"/>
    <x v="5"/>
    <x v="1"/>
    <d v="2013-03-11T00:00:00"/>
  </r>
  <r>
    <n v="4738"/>
    <s v="Y"/>
    <d v="2015-04-07T00:00:00"/>
    <s v="High"/>
    <x v="20"/>
    <n v="10.39"/>
    <n v="0.02"/>
    <s v="Regular"/>
    <n v="-7.97"/>
    <n v="4.71"/>
    <n v="0.7"/>
    <s v="David Kendrick"/>
    <x v="0"/>
    <x v="1"/>
    <x v="1"/>
    <x v="14"/>
    <x v="1"/>
    <d v="2015-04-08T00:00:00"/>
  </r>
  <r>
    <n v="4743"/>
    <s v="N"/>
    <d v="2013-03-30T00:00:00"/>
    <s v="Low"/>
    <x v="8"/>
    <n v="352.55"/>
    <n v="0.09"/>
    <s v="Regular"/>
    <n v="128.99"/>
    <n v="12.97"/>
    <n v="1.49"/>
    <s v="Gary Zandusky"/>
    <x v="1"/>
    <x v="1"/>
    <x v="1"/>
    <x v="10"/>
    <x v="2"/>
    <d v="2013-04-03T00:00:00"/>
  </r>
  <r>
    <n v="4743"/>
    <s v="N"/>
    <d v="2013-03-30T00:00:00"/>
    <s v="Low"/>
    <x v="1"/>
    <n v="719.64"/>
    <n v="0.01"/>
    <s v="Regular"/>
    <n v="-245.62"/>
    <n v="20.89"/>
    <n v="11.52"/>
    <s v="Gary Zandusky"/>
    <x v="1"/>
    <x v="1"/>
    <x v="1"/>
    <x v="7"/>
    <x v="2"/>
    <d v="2013-04-06T00:00:00"/>
  </r>
  <r>
    <n v="4771"/>
    <s v="N"/>
    <d v="2015-12-13T00:00:00"/>
    <s v="Critical"/>
    <x v="6"/>
    <n v="135.928"/>
    <n v="0.04"/>
    <s v="Delivery Van"/>
    <n v="-126.47"/>
    <n v="31.76"/>
    <n v="45.51"/>
    <s v="Christy Brittain"/>
    <x v="0"/>
    <x v="2"/>
    <x v="2"/>
    <x v="15"/>
    <x v="4"/>
    <d v="2015-12-15T00:00:00"/>
  </r>
  <r>
    <n v="4772"/>
    <s v="N"/>
    <d v="2016-09-13T00:00:00"/>
    <s v="Critical"/>
    <x v="2"/>
    <n v="1560.617"/>
    <n v="0.04"/>
    <s v="Regular"/>
    <n v="214.29"/>
    <n v="65.989999999999995"/>
    <n v="8.99"/>
    <s v="Neil Knudson"/>
    <x v="0"/>
    <x v="0"/>
    <x v="0"/>
    <x v="3"/>
    <x v="2"/>
    <d v="2016-09-14T00:00:00"/>
  </r>
  <r>
    <n v="4773"/>
    <s v="N"/>
    <d v="2014-12-22T00:00:00"/>
    <s v="Critical"/>
    <x v="5"/>
    <n v="311.38"/>
    <n v="0.06"/>
    <s v="Regular"/>
    <n v="34.119999999999997"/>
    <n v="11.58"/>
    <n v="5.72"/>
    <s v="Liz Willingham"/>
    <x v="2"/>
    <x v="1"/>
    <x v="1"/>
    <x v="12"/>
    <x v="2"/>
    <d v="2014-12-23T00:00:00"/>
  </r>
  <r>
    <n v="4774"/>
    <s v="N"/>
    <d v="2013-04-19T00:00:00"/>
    <s v="Medium"/>
    <x v="6"/>
    <n v="126.87"/>
    <n v="0.08"/>
    <s v="Regular"/>
    <n v="-125.99"/>
    <n v="32.979999999999997"/>
    <n v="5.5"/>
    <s v="Lindsay Williams"/>
    <x v="0"/>
    <x v="0"/>
    <x v="0"/>
    <x v="0"/>
    <x v="2"/>
    <d v="2013-04-20T00:00:00"/>
  </r>
  <r>
    <n v="4804"/>
    <s v="N"/>
    <d v="2015-01-26T00:00:00"/>
    <s v="High"/>
    <x v="46"/>
    <n v="463.83"/>
    <n v="0"/>
    <s v="Regular"/>
    <n v="103.26"/>
    <n v="33.979999999999997"/>
    <n v="1.99"/>
    <s v="Kean Thornton"/>
    <x v="0"/>
    <x v="0"/>
    <x v="0"/>
    <x v="0"/>
    <x v="0"/>
    <d v="2015-01-27T00:00:00"/>
  </r>
  <r>
    <n v="4870"/>
    <s v="N"/>
    <d v="2016-08-05T00:00:00"/>
    <s v="Medium"/>
    <x v="15"/>
    <n v="17248.09"/>
    <n v="0.08"/>
    <s v="Delivery Van"/>
    <n v="2048.63"/>
    <n v="400.98"/>
    <n v="42.52"/>
    <s v="Luke Foster"/>
    <x v="0"/>
    <x v="0"/>
    <x v="2"/>
    <x v="15"/>
    <x v="4"/>
    <d v="2016-08-06T00:00:00"/>
  </r>
  <r>
    <n v="4871"/>
    <s v="N"/>
    <d v="2014-06-11T00:00:00"/>
    <s v="Critical"/>
    <x v="38"/>
    <n v="775.74"/>
    <n v="0.02"/>
    <s v="Delivery Van"/>
    <n v="-215.39"/>
    <n v="89.99"/>
    <n v="42"/>
    <s v="Neil French"/>
    <x v="0"/>
    <x v="2"/>
    <x v="2"/>
    <x v="13"/>
    <x v="6"/>
    <d v="2014-06-13T00:00:00"/>
  </r>
  <r>
    <n v="4871"/>
    <s v="N"/>
    <d v="2014-06-11T00:00:00"/>
    <s v="Critical"/>
    <x v="5"/>
    <n v="238.34"/>
    <n v="0.06"/>
    <s v="Regular"/>
    <n v="-19.309999999999999"/>
    <n v="9.31"/>
    <n v="3.98"/>
    <s v="Neil French"/>
    <x v="0"/>
    <x v="2"/>
    <x v="1"/>
    <x v="9"/>
    <x v="0"/>
    <d v="2014-06-14T00:00:00"/>
  </r>
  <r>
    <n v="4896"/>
    <s v="N"/>
    <d v="2015-08-21T00:00:00"/>
    <s v="Critical"/>
    <x v="14"/>
    <n v="831.52"/>
    <n v="7.0000000000000007E-2"/>
    <s v="Regular"/>
    <n v="259.47000000000003"/>
    <n v="35.409999999999997"/>
    <n v="1.99"/>
    <s v="Michael Stewart"/>
    <x v="2"/>
    <x v="3"/>
    <x v="0"/>
    <x v="0"/>
    <x v="0"/>
    <d v="2015-08-21T00:00:00"/>
  </r>
  <r>
    <n v="4896"/>
    <s v="N"/>
    <d v="2015-08-21T00:00:00"/>
    <s v="Critical"/>
    <x v="12"/>
    <n v="1089.8699999999999"/>
    <n v="0.06"/>
    <s v="Express"/>
    <n v="-124.51"/>
    <n v="125.99"/>
    <n v="5.99"/>
    <s v="Michael Stewart"/>
    <x v="2"/>
    <x v="3"/>
    <x v="0"/>
    <x v="3"/>
    <x v="2"/>
    <d v="2015-08-23T00:00:00"/>
  </r>
  <r>
    <n v="4931"/>
    <s v="N"/>
    <d v="2016-11-16T00:00:00"/>
    <s v="Critical"/>
    <x v="28"/>
    <n v="168.31"/>
    <n v="0.1"/>
    <s v="Regular"/>
    <n v="46.49"/>
    <n v="8.17"/>
    <n v="1.69"/>
    <s v="Giulietta Dortch"/>
    <x v="0"/>
    <x v="0"/>
    <x v="1"/>
    <x v="5"/>
    <x v="1"/>
    <d v="2016-11-16T00:00:00"/>
  </r>
  <r>
    <n v="4931"/>
    <s v="N"/>
    <d v="2016-11-16T00:00:00"/>
    <s v="Critical"/>
    <x v="29"/>
    <n v="4282.7250000000004"/>
    <n v="0.03"/>
    <s v="Regular"/>
    <n v="1371.74"/>
    <n v="110.99"/>
    <n v="2.5"/>
    <s v="Giulietta Dortch"/>
    <x v="0"/>
    <x v="0"/>
    <x v="0"/>
    <x v="3"/>
    <x v="2"/>
    <d v="2016-11-18T00:00:00"/>
  </r>
  <r>
    <n v="4932"/>
    <s v="N"/>
    <d v="2013-08-09T00:00:00"/>
    <s v="Critical"/>
    <x v="11"/>
    <n v="109.37"/>
    <n v="7.0000000000000007E-2"/>
    <s v="Regular"/>
    <n v="25.96"/>
    <n v="10.31"/>
    <n v="1.79"/>
    <s v="Bobby Odegard"/>
    <x v="1"/>
    <x v="0"/>
    <x v="1"/>
    <x v="5"/>
    <x v="1"/>
    <d v="2013-08-11T00:00:00"/>
  </r>
  <r>
    <n v="4960"/>
    <s v="Y"/>
    <d v="2014-02-25T00:00:00"/>
    <s v="Low"/>
    <x v="10"/>
    <n v="8363.65"/>
    <n v="0.09"/>
    <s v="Delivery Van"/>
    <n v="763.33"/>
    <n v="300.98"/>
    <n v="64.73"/>
    <s v="Corinna Mitchell"/>
    <x v="2"/>
    <x v="0"/>
    <x v="2"/>
    <x v="13"/>
    <x v="6"/>
    <d v="2014-03-01T00:00:00"/>
  </r>
  <r>
    <n v="4965"/>
    <s v="N"/>
    <d v="2013-10-20T00:00:00"/>
    <s v="Low"/>
    <x v="41"/>
    <n v="1068.79"/>
    <n v="7.0000000000000007E-2"/>
    <s v="Regular"/>
    <n v="56.05"/>
    <n v="76.72"/>
    <n v="19.95"/>
    <s v="Paul Lucas"/>
    <x v="2"/>
    <x v="0"/>
    <x v="1"/>
    <x v="11"/>
    <x v="5"/>
    <d v="2013-10-20T00:00:00"/>
  </r>
  <r>
    <n v="5059"/>
    <s v="Y"/>
    <d v="2013-11-09T00:00:00"/>
    <s v="High"/>
    <x v="44"/>
    <n v="41.18"/>
    <n v="0.1"/>
    <s v="Express"/>
    <n v="-19.309999999999999"/>
    <n v="5.44"/>
    <n v="7.46"/>
    <s v="Randy Bradley"/>
    <x v="0"/>
    <x v="3"/>
    <x v="1"/>
    <x v="10"/>
    <x v="2"/>
    <d v="2013-11-11T00:00:00"/>
  </r>
  <r>
    <n v="5061"/>
    <s v="Y"/>
    <d v="2013-08-13T00:00:00"/>
    <s v="Critical"/>
    <x v="6"/>
    <n v="12.8"/>
    <n v="0"/>
    <s v="Regular"/>
    <n v="-2.21"/>
    <n v="2.88"/>
    <n v="0.7"/>
    <s v="Sean Wendt"/>
    <x v="2"/>
    <x v="0"/>
    <x v="1"/>
    <x v="1"/>
    <x v="1"/>
    <d v="2013-08-15T00:00:00"/>
  </r>
  <r>
    <n v="5092"/>
    <s v="N"/>
    <d v="2014-10-29T00:00:00"/>
    <s v="Low"/>
    <x v="7"/>
    <n v="709.04"/>
    <n v="0.1"/>
    <s v="Delivery Van"/>
    <n v="-337.92"/>
    <n v="220.98"/>
    <n v="64.66"/>
    <s v="John Castell"/>
    <x v="2"/>
    <x v="2"/>
    <x v="2"/>
    <x v="8"/>
    <x v="4"/>
    <d v="2014-10-29T00:00:00"/>
  </r>
  <r>
    <n v="5092"/>
    <s v="N"/>
    <d v="2014-10-29T00:00:00"/>
    <s v="Low"/>
    <x v="14"/>
    <n v="978.77"/>
    <n v="0.06"/>
    <s v="Regular"/>
    <n v="220.91"/>
    <n v="38.76"/>
    <n v="13.26"/>
    <s v="John Castell"/>
    <x v="2"/>
    <x v="2"/>
    <x v="1"/>
    <x v="5"/>
    <x v="2"/>
    <d v="2014-11-03T00:00:00"/>
  </r>
  <r>
    <n v="5094"/>
    <s v="N"/>
    <d v="2013-03-28T00:00:00"/>
    <s v="Not Specified"/>
    <x v="20"/>
    <n v="79.58"/>
    <n v="0.06"/>
    <s v="Regular"/>
    <n v="-38.28"/>
    <n v="37.44"/>
    <n v="4.2699999999999996"/>
    <s v="Mark Haberlin"/>
    <x v="0"/>
    <x v="3"/>
    <x v="1"/>
    <x v="1"/>
    <x v="1"/>
    <d v="2013-03-30T00:00:00"/>
  </r>
  <r>
    <n v="5153"/>
    <s v="N"/>
    <d v="2014-08-25T00:00:00"/>
    <s v="Critical"/>
    <x v="4"/>
    <n v="4896.93"/>
    <n v="0.04"/>
    <s v="Express"/>
    <n v="1467.82"/>
    <n v="128.24"/>
    <n v="12.65"/>
    <s v="Helen Abelman"/>
    <x v="2"/>
    <x v="1"/>
    <x v="2"/>
    <x v="13"/>
    <x v="3"/>
    <d v="2014-08-27T00:00:00"/>
  </r>
  <r>
    <n v="5188"/>
    <s v="N"/>
    <d v="2014-03-01T00:00:00"/>
    <s v="Not Specified"/>
    <x v="18"/>
    <n v="192.8"/>
    <n v="0.05"/>
    <s v="Regular"/>
    <n v="31"/>
    <n v="8.01"/>
    <n v="2.87"/>
    <s v="Bradley Drucker"/>
    <x v="0"/>
    <x v="3"/>
    <x v="1"/>
    <x v="5"/>
    <x v="1"/>
    <d v="2014-03-04T00:00:00"/>
  </r>
  <r>
    <n v="5189"/>
    <s v="Y"/>
    <d v="2013-11-25T00:00:00"/>
    <s v="Low"/>
    <x v="49"/>
    <n v="900.06"/>
    <n v="0.05"/>
    <s v="Regular"/>
    <n v="-221.12"/>
    <n v="73.98"/>
    <n v="14.52"/>
    <s v="Evan Henry"/>
    <x v="0"/>
    <x v="0"/>
    <x v="0"/>
    <x v="0"/>
    <x v="2"/>
    <d v="2013-12-02T00:00:00"/>
  </r>
  <r>
    <n v="5189"/>
    <s v="Y"/>
    <d v="2013-11-25T00:00:00"/>
    <s v="Low"/>
    <x v="38"/>
    <n v="24.72"/>
    <n v="0.06"/>
    <s v="Regular"/>
    <n v="-21.47"/>
    <n v="2.74"/>
    <n v="3.5"/>
    <s v="Evan Henry"/>
    <x v="2"/>
    <x v="0"/>
    <x v="1"/>
    <x v="1"/>
    <x v="0"/>
    <d v="2013-11-27T00:00:00"/>
  </r>
  <r>
    <n v="5217"/>
    <s v="N"/>
    <d v="2014-10-12T00:00:00"/>
    <s v="High"/>
    <x v="38"/>
    <n v="339.35"/>
    <n v="0.03"/>
    <s v="Express"/>
    <n v="27.88"/>
    <n v="40.98"/>
    <n v="5.33"/>
    <s v="Lycoris Saunders"/>
    <x v="0"/>
    <x v="1"/>
    <x v="1"/>
    <x v="11"/>
    <x v="2"/>
    <d v="2014-10-12T00:00:00"/>
  </r>
  <r>
    <n v="5217"/>
    <s v="N"/>
    <d v="2014-10-12T00:00:00"/>
    <s v="High"/>
    <x v="11"/>
    <n v="33.67"/>
    <n v="0.09"/>
    <s v="Regular"/>
    <n v="4.08"/>
    <n v="3.08"/>
    <n v="0.99"/>
    <s v="Lycoris Saunders"/>
    <x v="0"/>
    <x v="1"/>
    <x v="1"/>
    <x v="4"/>
    <x v="2"/>
    <d v="2014-10-14T00:00:00"/>
  </r>
  <r>
    <n v="5221"/>
    <s v="N"/>
    <d v="2014-06-08T00:00:00"/>
    <s v="Not Specified"/>
    <x v="32"/>
    <n v="1347.63"/>
    <n v="7.0000000000000007E-2"/>
    <s v="Regular"/>
    <n v="562.89"/>
    <n v="28.48"/>
    <n v="1.99"/>
    <s v="Robert Dilbeck"/>
    <x v="0"/>
    <x v="0"/>
    <x v="0"/>
    <x v="0"/>
    <x v="0"/>
    <d v="2014-06-10T00:00:00"/>
  </r>
  <r>
    <n v="5251"/>
    <s v="N"/>
    <d v="2014-04-11T00:00:00"/>
    <s v="Medium"/>
    <x v="34"/>
    <n v="3821.0390000000002"/>
    <n v="0.05"/>
    <s v="Express"/>
    <n v="1057.8900000000001"/>
    <n v="115.99"/>
    <n v="5.99"/>
    <s v="Tamara Dahlen"/>
    <x v="1"/>
    <x v="0"/>
    <x v="0"/>
    <x v="3"/>
    <x v="2"/>
    <d v="2014-04-13T00:00:00"/>
  </r>
  <r>
    <n v="5254"/>
    <s v="N"/>
    <d v="2015-07-25T00:00:00"/>
    <s v="Not Specified"/>
    <x v="45"/>
    <n v="1735.3515"/>
    <n v="0.08"/>
    <s v="Regular"/>
    <n v="258.62"/>
    <n v="65.989999999999995"/>
    <n v="8.99"/>
    <s v="William Brown"/>
    <x v="0"/>
    <x v="0"/>
    <x v="0"/>
    <x v="3"/>
    <x v="2"/>
    <d v="2015-07-27T00:00:00"/>
  </r>
  <r>
    <n v="5281"/>
    <s v="N"/>
    <d v="2014-11-01T00:00:00"/>
    <s v="High"/>
    <x v="47"/>
    <n v="4733.7"/>
    <n v="0"/>
    <s v="Delivery Van"/>
    <n v="624.36"/>
    <n v="120.98"/>
    <n v="30"/>
    <s v="Irene Maddox"/>
    <x v="0"/>
    <x v="2"/>
    <x v="2"/>
    <x v="13"/>
    <x v="6"/>
    <d v="2014-11-02T00:00:00"/>
  </r>
  <r>
    <n v="5281"/>
    <s v="N"/>
    <d v="2014-11-01T00:00:00"/>
    <s v="High"/>
    <x v="41"/>
    <n v="2718.07"/>
    <n v="0.1"/>
    <s v="Regular"/>
    <n v="1107.53"/>
    <n v="209.84"/>
    <n v="21.21"/>
    <s v="Irene Maddox"/>
    <x v="0"/>
    <x v="2"/>
    <x v="2"/>
    <x v="2"/>
    <x v="5"/>
    <d v="2014-11-02T00:00:00"/>
  </r>
  <r>
    <n v="5283"/>
    <s v="N"/>
    <d v="2016-06-03T00:00:00"/>
    <s v="Medium"/>
    <x v="9"/>
    <n v="2508.6729999999998"/>
    <n v="0.03"/>
    <s v="Regular"/>
    <n v="417.47"/>
    <n v="125.99"/>
    <n v="7.69"/>
    <s v="Gary Zandusky"/>
    <x v="1"/>
    <x v="1"/>
    <x v="0"/>
    <x v="3"/>
    <x v="2"/>
    <d v="2016-06-05T00:00:00"/>
  </r>
  <r>
    <n v="5350"/>
    <s v="N"/>
    <d v="2013-10-09T00:00:00"/>
    <s v="Low"/>
    <x v="35"/>
    <n v="7017.42"/>
    <n v="0.08"/>
    <s v="Regular"/>
    <n v="595.20000000000005"/>
    <n v="140.85"/>
    <n v="19.989999999999998"/>
    <s v="Carl Weiss"/>
    <x v="0"/>
    <x v="2"/>
    <x v="1"/>
    <x v="7"/>
    <x v="2"/>
    <d v="2013-10-16T00:00:00"/>
  </r>
  <r>
    <n v="5381"/>
    <s v="Y"/>
    <d v="2013-01-28T00:00:00"/>
    <s v="Low"/>
    <x v="19"/>
    <n v="4888.1400000000003"/>
    <n v="7.0000000000000007E-2"/>
    <s v="Regular"/>
    <n v="1545.09"/>
    <n v="107.53"/>
    <n v="5.81"/>
    <s v="Edward Nazzal"/>
    <x v="1"/>
    <x v="1"/>
    <x v="2"/>
    <x v="2"/>
    <x v="3"/>
    <d v="2013-02-04T00:00:00"/>
  </r>
  <r>
    <n v="5381"/>
    <s v="Y"/>
    <d v="2013-01-28T00:00:00"/>
    <s v="Low"/>
    <x v="42"/>
    <n v="63.87"/>
    <n v="0.09"/>
    <s v="Regular"/>
    <n v="-149.93"/>
    <n v="2.1800000000000002"/>
    <n v="7.09"/>
    <s v="Edward Nazzal"/>
    <x v="1"/>
    <x v="1"/>
    <x v="1"/>
    <x v="5"/>
    <x v="1"/>
    <d v="2013-02-04T00:00:00"/>
  </r>
  <r>
    <n v="5408"/>
    <s v="N"/>
    <d v="2015-07-20T00:00:00"/>
    <s v="Low"/>
    <x v="23"/>
    <n v="88.82"/>
    <n v="0.01"/>
    <s v="Regular"/>
    <n v="38.35"/>
    <n v="4.13"/>
    <n v="0.5"/>
    <s v="Bobby Elias"/>
    <x v="0"/>
    <x v="3"/>
    <x v="1"/>
    <x v="4"/>
    <x v="2"/>
    <d v="2015-07-27T00:00:00"/>
  </r>
  <r>
    <n v="5408"/>
    <s v="N"/>
    <d v="2015-07-20T00:00:00"/>
    <s v="Low"/>
    <x v="11"/>
    <n v="2392.23"/>
    <n v="0.04"/>
    <s v="Regular"/>
    <n v="1216.74"/>
    <n v="209.84"/>
    <n v="21.21"/>
    <s v="Bobby Elias"/>
    <x v="0"/>
    <x v="3"/>
    <x v="2"/>
    <x v="2"/>
    <x v="5"/>
    <d v="2015-07-29T00:00:00"/>
  </r>
  <r>
    <n v="5444"/>
    <s v="N"/>
    <d v="2014-03-17T00:00:00"/>
    <s v="Critical"/>
    <x v="20"/>
    <n v="885.94"/>
    <n v="0.08"/>
    <s v="Regular"/>
    <n v="-2024.08"/>
    <n v="449.99"/>
    <n v="24.49"/>
    <s v="Frank Carlisle"/>
    <x v="1"/>
    <x v="3"/>
    <x v="0"/>
    <x v="16"/>
    <x v="5"/>
    <d v="2014-03-19T00:00:00"/>
  </r>
  <r>
    <n v="5445"/>
    <s v="N"/>
    <d v="2013-07-25T00:00:00"/>
    <s v="Low"/>
    <x v="6"/>
    <n v="29.42"/>
    <n v="0.06"/>
    <s v="Express"/>
    <n v="14.43"/>
    <n v="3.69"/>
    <n v="0.5"/>
    <s v="Michael Dominguez"/>
    <x v="1"/>
    <x v="1"/>
    <x v="1"/>
    <x v="4"/>
    <x v="2"/>
    <d v="2013-07-30T00:00:00"/>
  </r>
  <r>
    <n v="5445"/>
    <s v="N"/>
    <d v="2013-07-25T00:00:00"/>
    <s v="Low"/>
    <x v="24"/>
    <n v="46.48"/>
    <n v="0.01"/>
    <s v="Regular"/>
    <n v="-1.82"/>
    <n v="4.63"/>
    <n v="1.93"/>
    <s v="Michael Dominguez"/>
    <x v="1"/>
    <x v="1"/>
    <x v="1"/>
    <x v="1"/>
    <x v="1"/>
    <d v="2013-08-01T00:00:00"/>
  </r>
  <r>
    <n v="5446"/>
    <s v="N"/>
    <d v="2016-06-20T00:00:00"/>
    <s v="Low"/>
    <x v="3"/>
    <n v="433.68"/>
    <n v="7.0000000000000007E-2"/>
    <s v="Regular"/>
    <n v="44.1"/>
    <n v="10.98"/>
    <n v="4.8"/>
    <s v="Guy Armstrong"/>
    <x v="2"/>
    <x v="0"/>
    <x v="1"/>
    <x v="12"/>
    <x v="2"/>
    <d v="2016-06-27T00:00:00"/>
  </r>
  <r>
    <n v="5472"/>
    <s v="N"/>
    <d v="2013-04-10T00:00:00"/>
    <s v="Low"/>
    <x v="1"/>
    <n v="216.08"/>
    <n v="0"/>
    <s v="Regular"/>
    <n v="-84.33"/>
    <n v="6.48"/>
    <n v="6.65"/>
    <s v="Karl Brown"/>
    <x v="0"/>
    <x v="0"/>
    <x v="1"/>
    <x v="5"/>
    <x v="2"/>
    <d v="2013-04-12T00:00:00"/>
  </r>
  <r>
    <n v="5472"/>
    <s v="N"/>
    <d v="2013-04-10T00:00:00"/>
    <s v="Low"/>
    <x v="42"/>
    <n v="339.03"/>
    <n v="0.09"/>
    <s v="Regular"/>
    <n v="-24.44"/>
    <n v="13.48"/>
    <n v="4.51"/>
    <s v="Karl Brown"/>
    <x v="0"/>
    <x v="0"/>
    <x v="1"/>
    <x v="7"/>
    <x v="2"/>
    <d v="2013-04-14T00:00:00"/>
  </r>
  <r>
    <n v="5472"/>
    <s v="N"/>
    <d v="2013-04-10T00:00:00"/>
    <s v="Low"/>
    <x v="49"/>
    <n v="1098.1489999999999"/>
    <n v="0.09"/>
    <s v="Regular"/>
    <n v="-182.97"/>
    <n v="115.99"/>
    <n v="5.92"/>
    <s v="Karl Brown"/>
    <x v="0"/>
    <x v="0"/>
    <x v="0"/>
    <x v="3"/>
    <x v="2"/>
    <d v="2013-04-12T00:00:00"/>
  </r>
  <r>
    <n v="5509"/>
    <s v="N"/>
    <d v="2016-04-07T00:00:00"/>
    <s v="Low"/>
    <x v="11"/>
    <n v="68.459999999999994"/>
    <n v="0.02"/>
    <s v="Regular"/>
    <n v="-22.48"/>
    <n v="5.58"/>
    <n v="5.3"/>
    <s v="Ashley Jarboe"/>
    <x v="0"/>
    <x v="1"/>
    <x v="1"/>
    <x v="12"/>
    <x v="2"/>
    <d v="2016-04-12T00:00:00"/>
  </r>
  <r>
    <n v="5509"/>
    <s v="N"/>
    <d v="2016-04-07T00:00:00"/>
    <s v="Low"/>
    <x v="21"/>
    <n v="885.23"/>
    <n v="0.03"/>
    <s v="Regular"/>
    <n v="78.98"/>
    <n v="40.89"/>
    <n v="18.98"/>
    <s v="Ashley Jarboe"/>
    <x v="0"/>
    <x v="1"/>
    <x v="2"/>
    <x v="2"/>
    <x v="2"/>
    <d v="2016-04-14T00:00:00"/>
  </r>
  <r>
    <n v="5510"/>
    <s v="N"/>
    <d v="2013-01-07T00:00:00"/>
    <s v="Medium"/>
    <x v="49"/>
    <n v="116.38"/>
    <n v="0.08"/>
    <s v="Regular"/>
    <n v="29.68"/>
    <n v="9.68"/>
    <n v="2.0299999999999998"/>
    <s v="Denise Leinenbach"/>
    <x v="2"/>
    <x v="1"/>
    <x v="1"/>
    <x v="5"/>
    <x v="1"/>
    <d v="2013-01-10T00:00:00"/>
  </r>
  <r>
    <n v="5511"/>
    <s v="Y"/>
    <d v="2016-11-28T00:00:00"/>
    <s v="Critical"/>
    <x v="26"/>
    <n v="129.44"/>
    <n v="0.02"/>
    <s v="Express"/>
    <n v="-5.54"/>
    <n v="2.58"/>
    <n v="1.3"/>
    <s v="Art Ferguson"/>
    <x v="2"/>
    <x v="0"/>
    <x v="1"/>
    <x v="1"/>
    <x v="1"/>
    <d v="2016-11-29T00:00:00"/>
  </r>
  <r>
    <n v="5511"/>
    <s v="Y"/>
    <d v="2016-11-28T00:00:00"/>
    <s v="Critical"/>
    <x v="1"/>
    <n v="1829.3869999999999"/>
    <n v="0.02"/>
    <s v="Regular"/>
    <n v="482.45"/>
    <n v="65.989999999999995"/>
    <n v="3.9"/>
    <s v="Art Ferguson"/>
    <x v="2"/>
    <x v="0"/>
    <x v="0"/>
    <x v="3"/>
    <x v="2"/>
    <d v="2016-11-29T00:00:00"/>
  </r>
  <r>
    <n v="5538"/>
    <s v="N"/>
    <d v="2013-12-24T00:00:00"/>
    <s v="Critical"/>
    <x v="17"/>
    <n v="1281.28"/>
    <n v="0.05"/>
    <s v="Regular"/>
    <n v="415.85"/>
    <n v="29.17"/>
    <n v="6.27"/>
    <s v="Julia Dunbar"/>
    <x v="0"/>
    <x v="2"/>
    <x v="1"/>
    <x v="10"/>
    <x v="2"/>
    <d v="2013-12-26T00:00:00"/>
  </r>
  <r>
    <n v="5538"/>
    <s v="N"/>
    <d v="2013-12-24T00:00:00"/>
    <s v="Critical"/>
    <x v="46"/>
    <n v="1940.31"/>
    <n v="0.03"/>
    <s v="Delivery Van"/>
    <n v="-668.19"/>
    <n v="146.05000000000001"/>
    <n v="80.2"/>
    <s v="Julia Dunbar"/>
    <x v="0"/>
    <x v="2"/>
    <x v="2"/>
    <x v="15"/>
    <x v="4"/>
    <d v="2013-12-25T00:00:00"/>
  </r>
  <r>
    <n v="5538"/>
    <s v="N"/>
    <d v="2013-12-24T00:00:00"/>
    <s v="Critical"/>
    <x v="6"/>
    <n v="430.84800000000001"/>
    <n v="0.06"/>
    <s v="Regular"/>
    <n v="-492.77"/>
    <n v="125.99"/>
    <n v="5.63"/>
    <s v="Julia Dunbar"/>
    <x v="0"/>
    <x v="2"/>
    <x v="0"/>
    <x v="3"/>
    <x v="2"/>
    <d v="2013-12-27T00:00:00"/>
  </r>
  <r>
    <n v="5568"/>
    <s v="N"/>
    <d v="2014-06-06T00:00:00"/>
    <s v="Medium"/>
    <x v="38"/>
    <n v="120.22"/>
    <n v="7.0000000000000007E-2"/>
    <s v="Regular"/>
    <n v="52.69"/>
    <n v="14.34"/>
    <n v="5"/>
    <s v="Randy Ferguson"/>
    <x v="0"/>
    <x v="1"/>
    <x v="2"/>
    <x v="2"/>
    <x v="0"/>
    <d v="2014-06-07T00:00:00"/>
  </r>
  <r>
    <n v="5572"/>
    <s v="N"/>
    <d v="2016-07-16T00:00:00"/>
    <s v="High"/>
    <x v="4"/>
    <n v="288.55"/>
    <n v="0.03"/>
    <s v="Regular"/>
    <n v="-133.69999999999999"/>
    <n v="7.37"/>
    <n v="5.53"/>
    <s v="Anna Gayman"/>
    <x v="1"/>
    <x v="0"/>
    <x v="0"/>
    <x v="0"/>
    <x v="0"/>
    <d v="2016-07-18T00:00:00"/>
  </r>
  <r>
    <n v="5575"/>
    <s v="N"/>
    <d v="2014-07-23T00:00:00"/>
    <s v="Low"/>
    <x v="33"/>
    <n v="254.69"/>
    <n v="0.06"/>
    <s v="Regular"/>
    <n v="-269.37"/>
    <n v="5.98"/>
    <n v="10.39"/>
    <s v="Rick Hansen"/>
    <x v="0"/>
    <x v="0"/>
    <x v="1"/>
    <x v="5"/>
    <x v="2"/>
    <d v="2014-07-23T00:00:00"/>
  </r>
  <r>
    <n v="5601"/>
    <s v="N"/>
    <d v="2015-01-04T00:00:00"/>
    <s v="High"/>
    <x v="12"/>
    <n v="120.53"/>
    <n v="0.1"/>
    <s v="Regular"/>
    <n v="49.26"/>
    <n v="12.22"/>
    <n v="2.85"/>
    <s v="Gary Hansen"/>
    <x v="1"/>
    <x v="2"/>
    <x v="2"/>
    <x v="2"/>
    <x v="0"/>
    <d v="2015-01-05T00:00:00"/>
  </r>
  <r>
    <n v="5635"/>
    <s v="N"/>
    <d v="2015-08-15T00:00:00"/>
    <s v="Medium"/>
    <x v="40"/>
    <n v="198.78"/>
    <n v="0.02"/>
    <s v="Regular"/>
    <n v="-28.35"/>
    <n v="11.5"/>
    <n v="7.19"/>
    <s v="Nick Radford"/>
    <x v="0"/>
    <x v="0"/>
    <x v="1"/>
    <x v="10"/>
    <x v="2"/>
    <d v="2015-08-17T00:00:00"/>
  </r>
  <r>
    <n v="5635"/>
    <s v="N"/>
    <d v="2015-08-15T00:00:00"/>
    <s v="Medium"/>
    <x v="35"/>
    <n v="281.58"/>
    <n v="0.09"/>
    <s v="Regular"/>
    <n v="-161.56"/>
    <n v="5.77"/>
    <n v="5.92"/>
    <s v="Nick Radford"/>
    <x v="0"/>
    <x v="0"/>
    <x v="2"/>
    <x v="2"/>
    <x v="3"/>
    <d v="2015-08-17T00:00:00"/>
  </r>
  <r>
    <n v="5696"/>
    <s v="N"/>
    <d v="2014-05-03T00:00:00"/>
    <s v="Critical"/>
    <x v="6"/>
    <n v="2206.17"/>
    <n v="0.02"/>
    <s v="Regular"/>
    <n v="251.43"/>
    <n v="525.98"/>
    <n v="19.989999999999998"/>
    <s v="Theresa Swint"/>
    <x v="0"/>
    <x v="2"/>
    <x v="1"/>
    <x v="10"/>
    <x v="2"/>
    <d v="2014-05-05T00:00:00"/>
  </r>
  <r>
    <n v="5696"/>
    <s v="N"/>
    <d v="2014-05-03T00:00:00"/>
    <s v="Critical"/>
    <x v="43"/>
    <n v="621.12"/>
    <n v="0.1"/>
    <s v="Regular"/>
    <n v="190.53"/>
    <n v="16.510000000000002"/>
    <n v="2.99"/>
    <s v="Theresa Swint"/>
    <x v="0"/>
    <x v="2"/>
    <x v="1"/>
    <x v="10"/>
    <x v="2"/>
    <d v="2014-05-05T00:00:00"/>
  </r>
  <r>
    <n v="5696"/>
    <s v="N"/>
    <d v="2014-05-03T00:00:00"/>
    <s v="Critical"/>
    <x v="45"/>
    <n v="175.92"/>
    <n v="0.09"/>
    <s v="Regular"/>
    <n v="-93.41"/>
    <n v="5.98"/>
    <n v="3.85"/>
    <s v="Theresa Swint"/>
    <x v="0"/>
    <x v="2"/>
    <x v="0"/>
    <x v="0"/>
    <x v="0"/>
    <d v="2014-05-05T00:00:00"/>
  </r>
  <r>
    <n v="5699"/>
    <s v="Y"/>
    <d v="2015-07-29T00:00:00"/>
    <s v="Low"/>
    <x v="20"/>
    <n v="9.25"/>
    <n v="0.01"/>
    <s v="Regular"/>
    <n v="-4.21"/>
    <n v="4.13"/>
    <n v="0.99"/>
    <s v="Sean Miller"/>
    <x v="1"/>
    <x v="3"/>
    <x v="1"/>
    <x v="4"/>
    <x v="2"/>
    <d v="2015-08-03T00:00:00"/>
  </r>
  <r>
    <n v="5699"/>
    <s v="Y"/>
    <d v="2015-07-29T00:00:00"/>
    <s v="Low"/>
    <x v="33"/>
    <n v="573.89"/>
    <n v="0.09"/>
    <s v="Express"/>
    <n v="-121.44"/>
    <n v="14.98"/>
    <n v="7.69"/>
    <s v="Sean Miller"/>
    <x v="1"/>
    <x v="3"/>
    <x v="1"/>
    <x v="7"/>
    <x v="2"/>
    <d v="2015-08-03T00:00:00"/>
  </r>
  <r>
    <n v="5702"/>
    <s v="N"/>
    <d v="2013-09-06T00:00:00"/>
    <s v="Not Specified"/>
    <x v="23"/>
    <n v="2039.39"/>
    <n v="0.01"/>
    <s v="Regular"/>
    <n v="199.73"/>
    <n v="99.99"/>
    <n v="19.989999999999998"/>
    <s v="Grant Thornton"/>
    <x v="0"/>
    <x v="0"/>
    <x v="0"/>
    <x v="0"/>
    <x v="2"/>
    <d v="2013-09-08T00:00:00"/>
  </r>
  <r>
    <n v="5703"/>
    <s v="N"/>
    <d v="2013-05-15T00:00:00"/>
    <s v="Medium"/>
    <x v="8"/>
    <n v="357.96"/>
    <n v="0.06"/>
    <s v="Regular"/>
    <n v="10.44"/>
    <n v="12.28"/>
    <n v="6.47"/>
    <s v="Joni Blumstein"/>
    <x v="1"/>
    <x v="2"/>
    <x v="1"/>
    <x v="5"/>
    <x v="2"/>
    <d v="2013-05-16T00:00:00"/>
  </r>
  <r>
    <n v="5760"/>
    <s v="N"/>
    <d v="2016-05-24T00:00:00"/>
    <s v="Not Specified"/>
    <x v="13"/>
    <n v="5261.73"/>
    <n v="0.05"/>
    <s v="Delivery Van"/>
    <n v="650.29999999999995"/>
    <n v="150.97999999999999"/>
    <n v="43.71"/>
    <s v="Nancy Lomonaco"/>
    <x v="1"/>
    <x v="1"/>
    <x v="2"/>
    <x v="13"/>
    <x v="6"/>
    <d v="2016-05-25T00:00:00"/>
  </r>
  <r>
    <n v="5765"/>
    <s v="N"/>
    <d v="2016-12-14T00:00:00"/>
    <s v="Low"/>
    <x v="9"/>
    <n v="849.46"/>
    <n v="0.04"/>
    <s v="Regular"/>
    <n v="9.06"/>
    <n v="35.44"/>
    <n v="19.989999999999998"/>
    <s v="Jonathan Doherty"/>
    <x v="0"/>
    <x v="0"/>
    <x v="1"/>
    <x v="5"/>
    <x v="2"/>
    <d v="2016-12-21T00:00:00"/>
  </r>
  <r>
    <n v="5799"/>
    <s v="N"/>
    <d v="2014-08-02T00:00:00"/>
    <s v="Critical"/>
    <x v="13"/>
    <n v="9626.86"/>
    <n v="0.08"/>
    <s v="Delivery Van"/>
    <n v="1882.2"/>
    <n v="294.62"/>
    <n v="42.52"/>
    <s v="Jack O'Briant"/>
    <x v="2"/>
    <x v="3"/>
    <x v="1"/>
    <x v="11"/>
    <x v="6"/>
    <d v="2014-08-04T00:00:00"/>
  </r>
  <r>
    <n v="5830"/>
    <s v="N"/>
    <d v="2013-03-24T00:00:00"/>
    <s v="Medium"/>
    <x v="48"/>
    <n v="2016.14"/>
    <n v="7.0000000000000007E-2"/>
    <s v="Regular"/>
    <n v="241.74"/>
    <n v="40.97"/>
    <n v="14.45"/>
    <s v="Shirley Jackson"/>
    <x v="2"/>
    <x v="0"/>
    <x v="2"/>
    <x v="2"/>
    <x v="5"/>
    <d v="2013-03-25T00:00:00"/>
  </r>
  <r>
    <n v="5863"/>
    <s v="N"/>
    <d v="2013-11-21T00:00:00"/>
    <s v="Medium"/>
    <x v="43"/>
    <n v="933.21"/>
    <n v="0.05"/>
    <s v="Regular"/>
    <n v="207.18"/>
    <n v="22.98"/>
    <n v="7.58"/>
    <s v="Guy Thornton"/>
    <x v="0"/>
    <x v="0"/>
    <x v="2"/>
    <x v="2"/>
    <x v="2"/>
    <d v="2013-11-22T00:00:00"/>
  </r>
  <r>
    <n v="5890"/>
    <s v="N"/>
    <d v="2015-11-03T00:00:00"/>
    <s v="High"/>
    <x v="3"/>
    <n v="813.53499999999997"/>
    <n v="0"/>
    <s v="Express"/>
    <n v="435.95"/>
    <n v="20.99"/>
    <n v="0.99"/>
    <s v="David Philippe"/>
    <x v="2"/>
    <x v="2"/>
    <x v="0"/>
    <x v="3"/>
    <x v="1"/>
    <d v="2015-11-04T00:00:00"/>
  </r>
  <r>
    <n v="5920"/>
    <s v="N"/>
    <d v="2016-11-19T00:00:00"/>
    <s v="High"/>
    <x v="6"/>
    <n v="582.59"/>
    <n v="7.0000000000000007E-2"/>
    <s v="Regular"/>
    <n v="-121.75"/>
    <n v="155.06"/>
    <n v="7.07"/>
    <s v="Nat Gilpin"/>
    <x v="1"/>
    <x v="2"/>
    <x v="1"/>
    <x v="7"/>
    <x v="2"/>
    <d v="2016-11-19T00:00:00"/>
  </r>
  <r>
    <n v="5921"/>
    <s v="N"/>
    <d v="2016-04-06T00:00:00"/>
    <s v="Low"/>
    <x v="42"/>
    <n v="384.74"/>
    <n v="0.01"/>
    <s v="Express"/>
    <n v="2.69"/>
    <n v="13.43"/>
    <n v="5.5"/>
    <s v="Maurice Satty"/>
    <x v="0"/>
    <x v="0"/>
    <x v="1"/>
    <x v="7"/>
    <x v="2"/>
    <d v="2016-04-13T00:00:00"/>
  </r>
  <r>
    <n v="5954"/>
    <s v="N"/>
    <d v="2015-12-02T00:00:00"/>
    <s v="Critical"/>
    <x v="1"/>
    <n v="18316.3"/>
    <n v="0.06"/>
    <s v="Delivery Van"/>
    <n v="4569.0600000000004"/>
    <n v="596.98"/>
    <n v="14.7"/>
    <s v="Ken Heidel"/>
    <x v="0"/>
    <x v="0"/>
    <x v="0"/>
    <x v="6"/>
    <x v="6"/>
    <d v="2015-12-04T00:00:00"/>
  </r>
  <r>
    <n v="5957"/>
    <s v="N"/>
    <d v="2013-12-26T00:00:00"/>
    <s v="High"/>
    <x v="0"/>
    <n v="68.319999999999993"/>
    <n v="0.05"/>
    <s v="Regular"/>
    <n v="-66.72"/>
    <n v="4.28"/>
    <n v="6.72"/>
    <s v="Ionia McGrath"/>
    <x v="2"/>
    <x v="3"/>
    <x v="1"/>
    <x v="5"/>
    <x v="2"/>
    <d v="2013-12-27T00:00:00"/>
  </r>
  <r>
    <n v="5957"/>
    <s v="N"/>
    <d v="2013-12-26T00:00:00"/>
    <s v="High"/>
    <x v="7"/>
    <n v="536.38"/>
    <n v="0.03"/>
    <s v="Delivery Van"/>
    <n v="-258.8"/>
    <n v="150.97999999999999"/>
    <n v="66.27"/>
    <s v="Ionia McGrath"/>
    <x v="2"/>
    <x v="3"/>
    <x v="2"/>
    <x v="8"/>
    <x v="4"/>
    <d v="2013-12-28T00:00:00"/>
  </r>
  <r>
    <n v="5957"/>
    <s v="N"/>
    <d v="2013-12-26T00:00:00"/>
    <s v="High"/>
    <x v="9"/>
    <n v="391.87549999999999"/>
    <n v="0.1"/>
    <s v="Regular"/>
    <n v="-38.020000000000003"/>
    <n v="20.99"/>
    <n v="4.8099999999999996"/>
    <s v="Ionia McGrath"/>
    <x v="2"/>
    <x v="3"/>
    <x v="0"/>
    <x v="3"/>
    <x v="3"/>
    <d v="2013-12-29T00:00:00"/>
  </r>
  <r>
    <n v="5958"/>
    <s v="N"/>
    <d v="2014-09-15T00:00:00"/>
    <s v="Medium"/>
    <x v="7"/>
    <n v="2036.97"/>
    <n v="0.03"/>
    <s v="Regular"/>
    <n v="-2397.44"/>
    <n v="699.99"/>
    <n v="24.49"/>
    <s v="Giulietta Dortch"/>
    <x v="0"/>
    <x v="3"/>
    <x v="0"/>
    <x v="16"/>
    <x v="5"/>
    <d v="2014-09-17T00:00:00"/>
  </r>
  <r>
    <n v="5958"/>
    <s v="N"/>
    <d v="2014-09-15T00:00:00"/>
    <s v="Medium"/>
    <x v="21"/>
    <n v="2629.6640000000002"/>
    <n v="0.09"/>
    <s v="Delivery Van"/>
    <n v="27.74"/>
    <n v="159.31"/>
    <n v="60"/>
    <s v="Giulietta Dortch"/>
    <x v="0"/>
    <x v="3"/>
    <x v="2"/>
    <x v="15"/>
    <x v="6"/>
    <d v="2014-09-15T00:00:00"/>
  </r>
  <r>
    <n v="5984"/>
    <s v="N"/>
    <d v="2016-06-17T00:00:00"/>
    <s v="Low"/>
    <x v="4"/>
    <n v="394.62"/>
    <n v="0.06"/>
    <s v="Regular"/>
    <n v="-31.39"/>
    <n v="10.89"/>
    <n v="4.5"/>
    <s v="Eric Barreto"/>
    <x v="0"/>
    <x v="2"/>
    <x v="1"/>
    <x v="11"/>
    <x v="2"/>
    <d v="2016-06-22T00:00:00"/>
  </r>
  <r>
    <n v="5984"/>
    <s v="N"/>
    <d v="2016-06-17T00:00:00"/>
    <s v="Low"/>
    <x v="3"/>
    <n v="464.64"/>
    <n v="0.03"/>
    <s v="Regular"/>
    <n v="14.48"/>
    <n v="10.64"/>
    <n v="5.16"/>
    <s v="Eric Barreto"/>
    <x v="0"/>
    <x v="2"/>
    <x v="2"/>
    <x v="2"/>
    <x v="2"/>
    <d v="2016-06-22T00:00:00"/>
  </r>
  <r>
    <n v="5984"/>
    <s v="N"/>
    <d v="2016-06-17T00:00:00"/>
    <s v="Low"/>
    <x v="11"/>
    <n v="96.68"/>
    <n v="0.03"/>
    <s v="Regular"/>
    <n v="22.25"/>
    <n v="7.96"/>
    <n v="4.95"/>
    <s v="Eric Barreto"/>
    <x v="0"/>
    <x v="2"/>
    <x v="2"/>
    <x v="2"/>
    <x v="2"/>
    <d v="2016-06-19T00:00:00"/>
  </r>
  <r>
    <n v="5989"/>
    <s v="N"/>
    <d v="2014-10-14T00:00:00"/>
    <s v="Medium"/>
    <x v="31"/>
    <n v="155.47999999999999"/>
    <n v="0.1"/>
    <s v="Regular"/>
    <n v="-6.64"/>
    <n v="25.98"/>
    <n v="5.37"/>
    <s v="Ellis Ballard"/>
    <x v="0"/>
    <x v="0"/>
    <x v="1"/>
    <x v="11"/>
    <x v="3"/>
    <d v="2014-10-16T00:00:00"/>
  </r>
  <r>
    <n v="5989"/>
    <s v="N"/>
    <d v="2014-10-14T00:00:00"/>
    <s v="Medium"/>
    <x v="21"/>
    <n v="56.77"/>
    <n v="0.06"/>
    <s v="Regular"/>
    <n v="-3.2"/>
    <n v="2.78"/>
    <n v="1.34"/>
    <s v="Ellis Ballard"/>
    <x v="0"/>
    <x v="0"/>
    <x v="1"/>
    <x v="1"/>
    <x v="1"/>
    <d v="2014-10-15T00:00:00"/>
  </r>
  <r>
    <n v="5990"/>
    <s v="N"/>
    <d v="2013-04-07T00:00:00"/>
    <s v="Critical"/>
    <x v="24"/>
    <n v="63.91"/>
    <n v="0.06"/>
    <s v="Regular"/>
    <n v="-27.78"/>
    <n v="6.48"/>
    <n v="6.35"/>
    <s v="Eric Murdock"/>
    <x v="0"/>
    <x v="1"/>
    <x v="1"/>
    <x v="5"/>
    <x v="2"/>
    <d v="2013-04-08T00:00:00"/>
  </r>
  <r>
    <n v="6018"/>
    <s v="N"/>
    <d v="2015-08-18T00:00:00"/>
    <s v="Low"/>
    <x v="27"/>
    <n v="206.09"/>
    <n v="0"/>
    <s v="Regular"/>
    <n v="36.04"/>
    <n v="5.08"/>
    <n v="2.0299999999999998"/>
    <s v="Toby Grace"/>
    <x v="0"/>
    <x v="1"/>
    <x v="2"/>
    <x v="2"/>
    <x v="1"/>
    <d v="2015-08-20T00:00:00"/>
  </r>
  <r>
    <n v="6018"/>
    <s v="N"/>
    <d v="2015-08-18T00:00:00"/>
    <s v="Low"/>
    <x v="20"/>
    <n v="124.25"/>
    <n v="7.0000000000000007E-2"/>
    <s v="Regular"/>
    <n v="-55.78"/>
    <n v="55.98"/>
    <n v="13.88"/>
    <s v="Toby Grace"/>
    <x v="0"/>
    <x v="1"/>
    <x v="1"/>
    <x v="5"/>
    <x v="2"/>
    <d v="2015-08-23T00:00:00"/>
  </r>
  <r>
    <n v="6020"/>
    <s v="N"/>
    <d v="2016-09-21T00:00:00"/>
    <s v="Medium"/>
    <x v="9"/>
    <n v="66.09"/>
    <n v="0.09"/>
    <s v="Regular"/>
    <n v="13.71"/>
    <n v="2.88"/>
    <n v="0.99"/>
    <s v="Arianne Irving"/>
    <x v="0"/>
    <x v="0"/>
    <x v="1"/>
    <x v="4"/>
    <x v="2"/>
    <d v="2016-09-23T00:00:00"/>
  </r>
  <r>
    <n v="6054"/>
    <s v="Y"/>
    <d v="2014-09-08T00:00:00"/>
    <s v="Low"/>
    <x v="31"/>
    <n v="27.32"/>
    <n v="0.05"/>
    <s v="Express"/>
    <n v="-5.87"/>
    <n v="2.08"/>
    <n v="5.33"/>
    <s v="Aleksandra Gannaway"/>
    <x v="0"/>
    <x v="0"/>
    <x v="2"/>
    <x v="2"/>
    <x v="2"/>
    <d v="2014-09-10T00:00:00"/>
  </r>
  <r>
    <n v="6054"/>
    <s v="Y"/>
    <d v="2014-09-08T00:00:00"/>
    <s v="Low"/>
    <x v="17"/>
    <n v="643.30999999999995"/>
    <n v="0.08"/>
    <s v="Express"/>
    <n v="-231.34"/>
    <n v="15.42"/>
    <n v="10.68"/>
    <s v="Aleksandra Gannaway"/>
    <x v="0"/>
    <x v="0"/>
    <x v="1"/>
    <x v="7"/>
    <x v="2"/>
    <d v="2014-09-13T00:00:00"/>
  </r>
  <r>
    <n v="6112"/>
    <s v="N"/>
    <d v="2016-08-23T00:00:00"/>
    <s v="Medium"/>
    <x v="12"/>
    <n v="1597.37"/>
    <n v="0.02"/>
    <s v="Delivery Van"/>
    <n v="-533.69000000000005"/>
    <n v="146.05000000000001"/>
    <n v="80.2"/>
    <s v="Arianne Irving"/>
    <x v="0"/>
    <x v="0"/>
    <x v="2"/>
    <x v="15"/>
    <x v="4"/>
    <d v="2016-08-23T00:00:00"/>
  </r>
  <r>
    <n v="6112"/>
    <s v="N"/>
    <d v="2016-08-23T00:00:00"/>
    <s v="Medium"/>
    <x v="45"/>
    <n v="1753.9580000000001"/>
    <n v="0.06"/>
    <s v="Regular"/>
    <n v="382.39"/>
    <n v="65.989999999999995"/>
    <n v="5.92"/>
    <s v="Arianne Irving"/>
    <x v="0"/>
    <x v="0"/>
    <x v="0"/>
    <x v="3"/>
    <x v="2"/>
    <d v="2016-08-24T00:00:00"/>
  </r>
  <r>
    <n v="6116"/>
    <s v="N"/>
    <d v="2016-03-20T00:00:00"/>
    <s v="Medium"/>
    <x v="22"/>
    <n v="150.77000000000001"/>
    <n v="0.01"/>
    <s v="Regular"/>
    <n v="-72.23"/>
    <n v="19.98"/>
    <n v="4"/>
    <s v="Barry Weirich"/>
    <x v="2"/>
    <x v="0"/>
    <x v="0"/>
    <x v="0"/>
    <x v="2"/>
    <d v="2016-03-20T00:00:00"/>
  </r>
  <r>
    <n v="6179"/>
    <s v="N"/>
    <d v="2016-06-02T00:00:00"/>
    <s v="Not Specified"/>
    <x v="35"/>
    <n v="477.53"/>
    <n v="0.09"/>
    <s v="Regular"/>
    <n v="197.76"/>
    <n v="9.7799999999999994"/>
    <n v="1.39"/>
    <s v="Elpida Rittenbach"/>
    <x v="2"/>
    <x v="2"/>
    <x v="1"/>
    <x v="12"/>
    <x v="2"/>
    <d v="2016-06-03T00:00:00"/>
  </r>
  <r>
    <n v="6179"/>
    <s v="N"/>
    <d v="2016-06-02T00:00:00"/>
    <s v="Not Specified"/>
    <x v="0"/>
    <n v="2690.7514999999999"/>
    <n v="0"/>
    <s v="Regular"/>
    <n v="234.61"/>
    <n v="200.99"/>
    <n v="8.08"/>
    <s v="Elpida Rittenbach"/>
    <x v="2"/>
    <x v="2"/>
    <x v="0"/>
    <x v="3"/>
    <x v="2"/>
    <d v="2016-06-04T00:00:00"/>
  </r>
  <r>
    <n v="6183"/>
    <s v="N"/>
    <d v="2015-06-15T00:00:00"/>
    <s v="Medium"/>
    <x v="33"/>
    <n v="1991.93"/>
    <n v="0.02"/>
    <s v="Regular"/>
    <n v="951.5"/>
    <n v="48.94"/>
    <n v="5.86"/>
    <s v="Ionia McGrath"/>
    <x v="2"/>
    <x v="3"/>
    <x v="1"/>
    <x v="5"/>
    <x v="2"/>
    <d v="2015-06-16T00:00:00"/>
  </r>
  <r>
    <n v="6211"/>
    <s v="N"/>
    <d v="2016-11-23T00:00:00"/>
    <s v="Critical"/>
    <x v="2"/>
    <n v="67.72"/>
    <n v="0.01"/>
    <s v="Regular"/>
    <n v="-142.66999999999999"/>
    <n v="2.16"/>
    <n v="6.05"/>
    <s v="Nona Balk"/>
    <x v="0"/>
    <x v="0"/>
    <x v="1"/>
    <x v="10"/>
    <x v="2"/>
    <d v="2016-11-25T00:00:00"/>
  </r>
  <r>
    <n v="6211"/>
    <s v="N"/>
    <d v="2016-11-23T00:00:00"/>
    <s v="Critical"/>
    <x v="7"/>
    <n v="68.64"/>
    <n v="7.0000000000000007E-2"/>
    <s v="Regular"/>
    <n v="-38.93"/>
    <n v="21.38"/>
    <n v="8.99"/>
    <s v="Nona Balk"/>
    <x v="0"/>
    <x v="0"/>
    <x v="1"/>
    <x v="1"/>
    <x v="0"/>
    <d v="2016-11-25T00:00:00"/>
  </r>
  <r>
    <n v="6241"/>
    <s v="Y"/>
    <d v="2016-12-29T00:00:00"/>
    <s v="Low"/>
    <x v="18"/>
    <n v="133.94"/>
    <n v="0.08"/>
    <s v="Express"/>
    <n v="45"/>
    <n v="5.84"/>
    <n v="1"/>
    <s v="Henry Goldwyn"/>
    <x v="0"/>
    <x v="3"/>
    <x v="1"/>
    <x v="1"/>
    <x v="1"/>
    <d v="2013-01-03T00:00:00"/>
  </r>
  <r>
    <n v="6241"/>
    <s v="Y"/>
    <d v="2016-12-29T00:00:00"/>
    <s v="Low"/>
    <x v="8"/>
    <n v="5433.0895"/>
    <n v="0"/>
    <s v="Regular"/>
    <n v="1365.28"/>
    <n v="205.99"/>
    <n v="8.99"/>
    <s v="Henry Goldwyn"/>
    <x v="0"/>
    <x v="3"/>
    <x v="0"/>
    <x v="3"/>
    <x v="2"/>
    <d v="2013-01-02T00:00:00"/>
  </r>
  <r>
    <n v="6246"/>
    <s v="N"/>
    <d v="2016-10-21T00:00:00"/>
    <s v="Not Specified"/>
    <x v="46"/>
    <n v="52.38"/>
    <n v="0.06"/>
    <s v="Regular"/>
    <n v="11.72"/>
    <n v="3.93"/>
    <n v="0.99"/>
    <s v="Philip Brown"/>
    <x v="1"/>
    <x v="1"/>
    <x v="1"/>
    <x v="14"/>
    <x v="1"/>
    <d v="2016-10-23T00:00:00"/>
  </r>
  <r>
    <n v="6272"/>
    <s v="Y"/>
    <d v="2013-02-27T00:00:00"/>
    <s v="High"/>
    <x v="16"/>
    <n v="497.4"/>
    <n v="0.05"/>
    <s v="Regular"/>
    <n v="37.9"/>
    <n v="14.98"/>
    <n v="8.99"/>
    <s v="Randy Ferguson"/>
    <x v="0"/>
    <x v="0"/>
    <x v="2"/>
    <x v="2"/>
    <x v="0"/>
    <d v="2013-03-01T00:00:00"/>
  </r>
  <r>
    <n v="6272"/>
    <s v="Y"/>
    <d v="2013-02-27T00:00:00"/>
    <s v="High"/>
    <x v="32"/>
    <n v="4965.384"/>
    <n v="0"/>
    <s v="Delivery Van"/>
    <n v="-175.46"/>
    <n v="124.49"/>
    <n v="51.94"/>
    <s v="Randy Ferguson"/>
    <x v="0"/>
    <x v="0"/>
    <x v="2"/>
    <x v="15"/>
    <x v="4"/>
    <d v="2013-03-01T00:00:00"/>
  </r>
  <r>
    <n v="6272"/>
    <s v="Y"/>
    <d v="2013-02-27T00:00:00"/>
    <s v="High"/>
    <x v="38"/>
    <n v="358.41950000000003"/>
    <n v="0.09"/>
    <s v="Express"/>
    <n v="-275.06"/>
    <n v="55.99"/>
    <n v="2.5"/>
    <s v="Randy Ferguson"/>
    <x v="0"/>
    <x v="0"/>
    <x v="0"/>
    <x v="3"/>
    <x v="0"/>
    <d v="2013-03-01T00:00:00"/>
  </r>
  <r>
    <n v="6272"/>
    <s v="Y"/>
    <d v="2013-02-27T00:00:00"/>
    <s v="High"/>
    <x v="45"/>
    <n v="3232.68"/>
    <n v="0.03"/>
    <s v="Regular"/>
    <n v="875.45"/>
    <n v="105.98"/>
    <n v="13.99"/>
    <s v="Randy Ferguson"/>
    <x v="0"/>
    <x v="0"/>
    <x v="2"/>
    <x v="2"/>
    <x v="3"/>
    <d v="2013-03-01T00:00:00"/>
  </r>
  <r>
    <n v="6311"/>
    <s v="N"/>
    <d v="2013-02-10T00:00:00"/>
    <s v="Medium"/>
    <x v="36"/>
    <n v="1297.4485"/>
    <n v="0.04"/>
    <s v="Regular"/>
    <n v="4.21"/>
    <n v="85.99"/>
    <n v="10.78"/>
    <s v="Anna Gayman"/>
    <x v="1"/>
    <x v="0"/>
    <x v="0"/>
    <x v="3"/>
    <x v="2"/>
    <d v="2013-02-13T00:00:00"/>
  </r>
  <r>
    <n v="6336"/>
    <s v="N"/>
    <d v="2014-08-28T00:00:00"/>
    <s v="High"/>
    <x v="17"/>
    <n v="320.26"/>
    <n v="0.01"/>
    <s v="Express"/>
    <n v="-84.13"/>
    <n v="7.1"/>
    <n v="6.05"/>
    <s v="Joseph Holt"/>
    <x v="0"/>
    <x v="1"/>
    <x v="1"/>
    <x v="10"/>
    <x v="2"/>
    <d v="2014-08-30T00:00:00"/>
  </r>
  <r>
    <n v="6339"/>
    <s v="N"/>
    <d v="2015-12-11T00:00:00"/>
    <s v="Critical"/>
    <x v="23"/>
    <n v="303.69"/>
    <n v="0.05"/>
    <s v="Regular"/>
    <n v="-50.84"/>
    <n v="14.98"/>
    <n v="7.69"/>
    <s v="Jonathan Doherty"/>
    <x v="0"/>
    <x v="0"/>
    <x v="1"/>
    <x v="7"/>
    <x v="2"/>
    <d v="2015-12-12T00:00:00"/>
  </r>
  <r>
    <n v="6369"/>
    <s v="N"/>
    <d v="2016-12-19T00:00:00"/>
    <s v="High"/>
    <x v="10"/>
    <n v="14922.16"/>
    <n v="0.1"/>
    <s v="Delivery Van"/>
    <n v="545.70000000000005"/>
    <n v="550.98"/>
    <n v="45.7"/>
    <s v="Denise Leinenbach"/>
    <x v="2"/>
    <x v="0"/>
    <x v="2"/>
    <x v="15"/>
    <x v="4"/>
    <d v="2016-12-21T00:00:00"/>
  </r>
  <r>
    <n v="6373"/>
    <s v="N"/>
    <d v="2015-01-22T00:00:00"/>
    <s v="Not Specified"/>
    <x v="39"/>
    <n v="62.77"/>
    <n v="0.01"/>
    <s v="Regular"/>
    <n v="-36.840000000000003"/>
    <n v="60.97"/>
    <n v="4.5"/>
    <s v="Denise Leinenbach"/>
    <x v="2"/>
    <x v="1"/>
    <x v="1"/>
    <x v="11"/>
    <x v="2"/>
    <d v="2015-01-23T00:00:00"/>
  </r>
  <r>
    <n v="6402"/>
    <s v="N"/>
    <d v="2014-04-23T00:00:00"/>
    <s v="Low"/>
    <x v="37"/>
    <n v="373.33"/>
    <n v="0.01"/>
    <s v="Regular"/>
    <n v="-22.18"/>
    <n v="10.23"/>
    <n v="4.68"/>
    <s v="Nathan Mautz"/>
    <x v="2"/>
    <x v="0"/>
    <x v="1"/>
    <x v="9"/>
    <x v="0"/>
    <d v="2014-04-28T00:00:00"/>
  </r>
  <r>
    <n v="6406"/>
    <s v="N"/>
    <d v="2016-08-14T00:00:00"/>
    <s v="Critical"/>
    <x v="17"/>
    <n v="92.63"/>
    <n v="0.05"/>
    <s v="Regular"/>
    <n v="-70.8"/>
    <n v="2.08"/>
    <n v="2.56"/>
    <s v="Mick Crebagga"/>
    <x v="0"/>
    <x v="1"/>
    <x v="1"/>
    <x v="9"/>
    <x v="0"/>
    <d v="2016-08-16T00:00:00"/>
  </r>
  <r>
    <n v="6438"/>
    <s v="N"/>
    <d v="2013-05-16T00:00:00"/>
    <s v="Not Specified"/>
    <x v="22"/>
    <n v="75.72"/>
    <n v="0.02"/>
    <s v="Regular"/>
    <n v="20.29"/>
    <n v="9.77"/>
    <n v="6.02"/>
    <s v="Anna Haberlin"/>
    <x v="1"/>
    <x v="0"/>
    <x v="2"/>
    <x v="2"/>
    <x v="3"/>
    <d v="2013-05-16T00:00:00"/>
  </r>
  <r>
    <n v="6438"/>
    <s v="N"/>
    <d v="2013-05-16T00:00:00"/>
    <s v="Not Specified"/>
    <x v="34"/>
    <n v="225.21"/>
    <n v="0.06"/>
    <s v="Regular"/>
    <n v="-66.16"/>
    <n v="5.98"/>
    <n v="5.2"/>
    <s v="Anna Haberlin"/>
    <x v="1"/>
    <x v="0"/>
    <x v="1"/>
    <x v="5"/>
    <x v="2"/>
    <d v="2013-05-17T00:00:00"/>
  </r>
  <r>
    <n v="6465"/>
    <s v="N"/>
    <d v="2014-08-12T00:00:00"/>
    <s v="Low"/>
    <x v="47"/>
    <n v="240.14"/>
    <n v="0.06"/>
    <s v="Express"/>
    <n v="57.78"/>
    <n v="6.88"/>
    <n v="2"/>
    <s v="Alan Shonely"/>
    <x v="2"/>
    <x v="3"/>
    <x v="1"/>
    <x v="5"/>
    <x v="1"/>
    <d v="2014-08-19T00:00:00"/>
  </r>
  <r>
    <n v="6501"/>
    <s v="N"/>
    <d v="2015-01-12T00:00:00"/>
    <s v="High"/>
    <x v="37"/>
    <n v="236.99"/>
    <n v="0.06"/>
    <s v="Regular"/>
    <n v="-95.79"/>
    <n v="6.48"/>
    <n v="6.74"/>
    <s v="Arianne Irving"/>
    <x v="0"/>
    <x v="0"/>
    <x v="1"/>
    <x v="5"/>
    <x v="2"/>
    <d v="2015-01-14T00:00:00"/>
  </r>
  <r>
    <n v="6501"/>
    <s v="N"/>
    <d v="2015-01-12T00:00:00"/>
    <s v="High"/>
    <x v="26"/>
    <n v="4617.3360000000002"/>
    <n v="0.09"/>
    <s v="Regular"/>
    <n v="978.35"/>
    <n v="125.99"/>
    <n v="7.69"/>
    <s v="Arianne Irving"/>
    <x v="0"/>
    <x v="0"/>
    <x v="0"/>
    <x v="3"/>
    <x v="2"/>
    <d v="2015-01-14T00:00:00"/>
  </r>
  <r>
    <n v="6529"/>
    <s v="N"/>
    <d v="2015-11-26T00:00:00"/>
    <s v="Medium"/>
    <x v="37"/>
    <n v="89.71"/>
    <n v="0.04"/>
    <s v="Regular"/>
    <n v="20.71"/>
    <n v="2.62"/>
    <n v="0.8"/>
    <s v="Cynthia Arntzen"/>
    <x v="0"/>
    <x v="3"/>
    <x v="1"/>
    <x v="14"/>
    <x v="1"/>
    <d v="2015-11-28T00:00:00"/>
  </r>
  <r>
    <n v="6531"/>
    <s v="N"/>
    <d v="2013-07-17T00:00:00"/>
    <s v="High"/>
    <x v="3"/>
    <n v="188.23"/>
    <n v="0.05"/>
    <s v="Regular"/>
    <n v="-145.1"/>
    <n v="4.37"/>
    <n v="5.15"/>
    <s v="Jill Fjeld"/>
    <x v="0"/>
    <x v="1"/>
    <x v="1"/>
    <x v="11"/>
    <x v="2"/>
    <d v="2013-07-19T00:00:00"/>
  </r>
  <r>
    <n v="6531"/>
    <s v="N"/>
    <d v="2013-07-17T00:00:00"/>
    <s v="High"/>
    <x v="2"/>
    <n v="541.95000000000005"/>
    <n v="0.06"/>
    <s v="Regular"/>
    <n v="143.04"/>
    <n v="19.84"/>
    <n v="4.0999999999999996"/>
    <s v="Jill Fjeld"/>
    <x v="0"/>
    <x v="1"/>
    <x v="1"/>
    <x v="1"/>
    <x v="1"/>
    <d v="2013-07-19T00:00:00"/>
  </r>
  <r>
    <n v="6560"/>
    <s v="N"/>
    <d v="2014-01-04T00:00:00"/>
    <s v="Low"/>
    <x v="23"/>
    <n v="169.18"/>
    <n v="0.09"/>
    <s v="Regular"/>
    <n v="-18.73"/>
    <n v="8.67"/>
    <n v="3.5"/>
    <s v="Max Ludwig"/>
    <x v="0"/>
    <x v="0"/>
    <x v="1"/>
    <x v="11"/>
    <x v="2"/>
    <d v="2014-01-08T00:00:00"/>
  </r>
  <r>
    <n v="6560"/>
    <s v="N"/>
    <d v="2014-01-04T00:00:00"/>
    <s v="Low"/>
    <x v="4"/>
    <n v="8252.3919999999998"/>
    <n v="0.04"/>
    <s v="Delivery Van"/>
    <n v="1853.19"/>
    <n v="280.98"/>
    <n v="35.67"/>
    <s v="Max Ludwig"/>
    <x v="0"/>
    <x v="0"/>
    <x v="2"/>
    <x v="15"/>
    <x v="4"/>
    <d v="2014-01-09T00:00:00"/>
  </r>
  <r>
    <n v="6564"/>
    <s v="N"/>
    <d v="2014-01-21T00:00:00"/>
    <s v="Low"/>
    <x v="5"/>
    <n v="448.23"/>
    <n v="0.01"/>
    <s v="Regular"/>
    <n v="110.6"/>
    <n v="15.98"/>
    <n v="4"/>
    <s v="Anne McFarland"/>
    <x v="0"/>
    <x v="2"/>
    <x v="0"/>
    <x v="0"/>
    <x v="2"/>
    <d v="2014-01-21T00:00:00"/>
  </r>
  <r>
    <n v="6566"/>
    <s v="N"/>
    <d v="2014-05-21T00:00:00"/>
    <s v="Critical"/>
    <x v="21"/>
    <n v="748.83"/>
    <n v="0.01"/>
    <s v="Regular"/>
    <n v="250.01"/>
    <n v="33.979999999999997"/>
    <n v="1.99"/>
    <s v="Kean Thornton"/>
    <x v="0"/>
    <x v="0"/>
    <x v="0"/>
    <x v="0"/>
    <x v="0"/>
    <d v="2014-05-21T00:00:00"/>
  </r>
  <r>
    <n v="6592"/>
    <s v="N"/>
    <d v="2016-12-01T00:00:00"/>
    <s v="Low"/>
    <x v="8"/>
    <n v="194.29"/>
    <n v="0.09"/>
    <s v="Regular"/>
    <n v="-177.17"/>
    <n v="6.84"/>
    <n v="8.3699999999999992"/>
    <s v="Tamara Chand"/>
    <x v="1"/>
    <x v="2"/>
    <x v="1"/>
    <x v="9"/>
    <x v="0"/>
    <d v="2016-12-08T00:00:00"/>
  </r>
  <r>
    <n v="6592"/>
    <s v="N"/>
    <d v="2016-12-01T00:00:00"/>
    <s v="Low"/>
    <x v="16"/>
    <n v="1621.1"/>
    <n v="7.0000000000000007E-2"/>
    <s v="Express"/>
    <n v="-971.36"/>
    <n v="48.91"/>
    <n v="35"/>
    <s v="Tamara Chand"/>
    <x v="1"/>
    <x v="2"/>
    <x v="1"/>
    <x v="7"/>
    <x v="5"/>
    <d v="2016-12-03T00:00:00"/>
  </r>
  <r>
    <n v="6596"/>
    <s v="N"/>
    <d v="2014-07-21T00:00:00"/>
    <s v="Low"/>
    <x v="47"/>
    <n v="18028.07"/>
    <n v="0.02"/>
    <s v="Delivery Van"/>
    <n v="8157.7"/>
    <n v="500.98"/>
    <n v="28.14"/>
    <s v="Chad Sievert"/>
    <x v="2"/>
    <x v="0"/>
    <x v="0"/>
    <x v="6"/>
    <x v="6"/>
    <d v="2014-07-26T00:00:00"/>
  </r>
  <r>
    <n v="6625"/>
    <s v="N"/>
    <d v="2013-08-15T00:00:00"/>
    <s v="High"/>
    <x v="9"/>
    <n v="21062.91"/>
    <n v="0.01"/>
    <s v="Delivery Van"/>
    <n v="5713.53"/>
    <n v="880.98"/>
    <n v="44.55"/>
    <s v="Roy Skaria"/>
    <x v="0"/>
    <x v="0"/>
    <x v="2"/>
    <x v="8"/>
    <x v="4"/>
    <d v="2013-08-17T00:00:00"/>
  </r>
  <r>
    <n v="6693"/>
    <s v="N"/>
    <d v="2015-05-24T00:00:00"/>
    <s v="Critical"/>
    <x v="25"/>
    <n v="40.85"/>
    <n v="0.09"/>
    <s v="Regular"/>
    <n v="6.46"/>
    <n v="2.62"/>
    <n v="0.8"/>
    <s v="Astrea Jones"/>
    <x v="0"/>
    <x v="0"/>
    <x v="1"/>
    <x v="14"/>
    <x v="1"/>
    <d v="2015-05-26T00:00:00"/>
  </r>
  <r>
    <n v="6695"/>
    <s v="Y"/>
    <d v="2015-06-27T00:00:00"/>
    <s v="Low"/>
    <x v="48"/>
    <n v="295.24"/>
    <n v="0.08"/>
    <s v="Express"/>
    <n v="-279.93"/>
    <n v="5.81"/>
    <n v="8.49"/>
    <s v="Natalie Webber"/>
    <x v="2"/>
    <x v="0"/>
    <x v="1"/>
    <x v="10"/>
    <x v="2"/>
    <d v="2015-06-27T00:00:00"/>
  </r>
  <r>
    <n v="6720"/>
    <s v="N"/>
    <d v="2013-09-09T00:00:00"/>
    <s v="Not Specified"/>
    <x v="45"/>
    <n v="164.62"/>
    <n v="0.03"/>
    <s v="Regular"/>
    <n v="-93.71"/>
    <n v="5.18"/>
    <n v="5.74"/>
    <s v="Patrick Jones"/>
    <x v="2"/>
    <x v="1"/>
    <x v="1"/>
    <x v="10"/>
    <x v="2"/>
    <d v="2013-09-10T00:00:00"/>
  </r>
  <r>
    <n v="6720"/>
    <s v="N"/>
    <d v="2013-09-09T00:00:00"/>
    <s v="Not Specified"/>
    <x v="47"/>
    <n v="4225.7700000000004"/>
    <n v="0.08"/>
    <s v="Delivery Van"/>
    <n v="-1393.69"/>
    <n v="120.98"/>
    <n v="58.64"/>
    <s v="Patrick Jones"/>
    <x v="2"/>
    <x v="1"/>
    <x v="2"/>
    <x v="8"/>
    <x v="4"/>
    <d v="2013-09-12T00:00:00"/>
  </r>
  <r>
    <n v="6720"/>
    <s v="N"/>
    <d v="2013-09-09T00:00:00"/>
    <s v="Not Specified"/>
    <x v="38"/>
    <n v="53.89"/>
    <n v="0.01"/>
    <s v="Regular"/>
    <n v="17.63"/>
    <n v="6.3"/>
    <n v="0.5"/>
    <s v="Patrick Jones"/>
    <x v="2"/>
    <x v="1"/>
    <x v="1"/>
    <x v="4"/>
    <x v="2"/>
    <d v="2013-09-11T00:00:00"/>
  </r>
  <r>
    <n v="6753"/>
    <s v="N"/>
    <d v="2013-09-26T00:00:00"/>
    <s v="Low"/>
    <x v="22"/>
    <n v="53.14"/>
    <n v="0.04"/>
    <s v="Regular"/>
    <n v="14.57"/>
    <n v="6.64"/>
    <n v="4.95"/>
    <s v="Robert Barroso"/>
    <x v="0"/>
    <x v="3"/>
    <x v="2"/>
    <x v="2"/>
    <x v="0"/>
    <d v="2013-09-28T00:00:00"/>
  </r>
  <r>
    <n v="6755"/>
    <s v="N"/>
    <d v="2014-05-01T00:00:00"/>
    <s v="High"/>
    <x v="23"/>
    <n v="156.47"/>
    <n v="0.01"/>
    <s v="Regular"/>
    <n v="-39.229999999999997"/>
    <n v="7.1"/>
    <n v="6.05"/>
    <s v="Kelly Lampkin"/>
    <x v="1"/>
    <x v="1"/>
    <x v="1"/>
    <x v="10"/>
    <x v="2"/>
    <d v="2014-05-03T00:00:00"/>
  </r>
  <r>
    <n v="6785"/>
    <s v="N"/>
    <d v="2015-05-06T00:00:00"/>
    <s v="Medium"/>
    <x v="22"/>
    <n v="181.32"/>
    <n v="0.03"/>
    <s v="Regular"/>
    <n v="80.319999999999993"/>
    <n v="25.38"/>
    <n v="8.99"/>
    <s v="Nathan Mautz"/>
    <x v="2"/>
    <x v="1"/>
    <x v="2"/>
    <x v="2"/>
    <x v="0"/>
    <d v="2015-05-08T00:00:00"/>
  </r>
  <r>
    <n v="6788"/>
    <s v="N"/>
    <d v="2014-08-04T00:00:00"/>
    <s v="Not Specified"/>
    <x v="33"/>
    <n v="127.84"/>
    <n v="0.02"/>
    <s v="Express"/>
    <n v="12.69"/>
    <n v="2.94"/>
    <n v="0.96"/>
    <s v="Bobby Elias"/>
    <x v="0"/>
    <x v="3"/>
    <x v="1"/>
    <x v="1"/>
    <x v="1"/>
    <d v="2014-08-06T00:00:00"/>
  </r>
  <r>
    <n v="6788"/>
    <s v="N"/>
    <d v="2014-08-04T00:00:00"/>
    <s v="Not Specified"/>
    <x v="31"/>
    <n v="11.15"/>
    <n v="7.0000000000000007E-2"/>
    <s v="Regular"/>
    <n v="-2.62"/>
    <n v="1.81"/>
    <n v="0.75"/>
    <s v="Bobby Elias"/>
    <x v="0"/>
    <x v="3"/>
    <x v="1"/>
    <x v="14"/>
    <x v="1"/>
    <d v="2014-08-05T00:00:00"/>
  </r>
  <r>
    <n v="6823"/>
    <s v="N"/>
    <d v="2016-07-21T00:00:00"/>
    <s v="Not Specified"/>
    <x v="35"/>
    <n v="1262.72"/>
    <n v="0.01"/>
    <s v="Regular"/>
    <n v="490.28"/>
    <n v="24.95"/>
    <n v="2.99"/>
    <s v="Todd Boyes"/>
    <x v="1"/>
    <x v="3"/>
    <x v="1"/>
    <x v="10"/>
    <x v="2"/>
    <d v="2016-07-22T00:00:00"/>
  </r>
  <r>
    <n v="6823"/>
    <s v="N"/>
    <d v="2016-07-21T00:00:00"/>
    <s v="Not Specified"/>
    <x v="45"/>
    <n v="524.19000000000005"/>
    <n v="0"/>
    <s v="Regular"/>
    <n v="-135.46"/>
    <n v="15.98"/>
    <n v="8.99"/>
    <s v="Todd Boyes"/>
    <x v="1"/>
    <x v="3"/>
    <x v="0"/>
    <x v="0"/>
    <x v="0"/>
    <d v="2016-07-23T00:00:00"/>
  </r>
  <r>
    <n v="6848"/>
    <s v="N"/>
    <d v="2013-09-13T00:00:00"/>
    <s v="High"/>
    <x v="28"/>
    <n v="116.84"/>
    <n v="0.1"/>
    <s v="Regular"/>
    <n v="-125.44"/>
    <n v="5.4"/>
    <n v="7.78"/>
    <s v="Kelly Collister"/>
    <x v="0"/>
    <x v="2"/>
    <x v="1"/>
    <x v="10"/>
    <x v="2"/>
    <d v="2013-09-14T00:00:00"/>
  </r>
  <r>
    <n v="6854"/>
    <s v="N"/>
    <d v="2016-01-07T00:00:00"/>
    <s v="Medium"/>
    <x v="39"/>
    <n v="22.13"/>
    <n v="7.0000000000000007E-2"/>
    <s v="Express"/>
    <n v="-2.39"/>
    <n v="7.68"/>
    <n v="6.16"/>
    <s v="Victor Price"/>
    <x v="0"/>
    <x v="2"/>
    <x v="1"/>
    <x v="10"/>
    <x v="2"/>
    <d v="2016-01-09T00:00:00"/>
  </r>
  <r>
    <n v="6854"/>
    <s v="N"/>
    <d v="2016-01-07T00:00:00"/>
    <s v="Medium"/>
    <x v="30"/>
    <n v="129.84"/>
    <n v="0.05"/>
    <s v="Express"/>
    <n v="2.39"/>
    <n v="6.64"/>
    <n v="4.95"/>
    <s v="Victor Price"/>
    <x v="0"/>
    <x v="2"/>
    <x v="2"/>
    <x v="2"/>
    <x v="0"/>
    <d v="2016-01-09T00:00:00"/>
  </r>
  <r>
    <n v="6880"/>
    <s v="N"/>
    <d v="2016-05-25T00:00:00"/>
    <s v="Medium"/>
    <x v="44"/>
    <n v="235.49"/>
    <n v="0.06"/>
    <s v="Regular"/>
    <n v="21.78"/>
    <n v="47.9"/>
    <n v="5.86"/>
    <s v="Peter Buhler"/>
    <x v="0"/>
    <x v="2"/>
    <x v="1"/>
    <x v="5"/>
    <x v="2"/>
    <d v="2016-05-27T00:00:00"/>
  </r>
  <r>
    <n v="6885"/>
    <s v="N"/>
    <d v="2015-06-19T00:00:00"/>
    <s v="Low"/>
    <x v="6"/>
    <n v="481.27"/>
    <n v="0.02"/>
    <s v="Delivery Van"/>
    <n v="-181.27"/>
    <n v="113.98"/>
    <n v="30"/>
    <s v="Damala Kotsonis"/>
    <x v="2"/>
    <x v="0"/>
    <x v="2"/>
    <x v="13"/>
    <x v="6"/>
    <d v="2015-06-21T00:00:00"/>
  </r>
  <r>
    <n v="6885"/>
    <s v="N"/>
    <d v="2015-06-19T00:00:00"/>
    <s v="Low"/>
    <x v="43"/>
    <n v="879.54"/>
    <n v="0.09"/>
    <s v="Regular"/>
    <n v="166.93"/>
    <n v="23.99"/>
    <n v="6.3"/>
    <s v="Damala Kotsonis"/>
    <x v="2"/>
    <x v="0"/>
    <x v="0"/>
    <x v="6"/>
    <x v="3"/>
    <d v="2015-06-19T00:00:00"/>
  </r>
  <r>
    <n v="6886"/>
    <s v="N"/>
    <d v="2015-01-18T00:00:00"/>
    <s v="High"/>
    <x v="26"/>
    <n v="8177.07"/>
    <n v="0.08"/>
    <s v="Regular"/>
    <n v="2385.3000000000002"/>
    <n v="178.47"/>
    <n v="19.989999999999998"/>
    <s v="Maureen Gastineau"/>
    <x v="0"/>
    <x v="2"/>
    <x v="1"/>
    <x v="7"/>
    <x v="2"/>
    <d v="2015-01-19T00:00:00"/>
  </r>
  <r>
    <n v="6918"/>
    <s v="N"/>
    <d v="2014-07-01T00:00:00"/>
    <s v="Critical"/>
    <x v="34"/>
    <n v="1559.5"/>
    <n v="0.01"/>
    <s v="Regular"/>
    <n v="515.83000000000004"/>
    <n v="39.479999999999997"/>
    <n v="1.99"/>
    <s v="Erin Ashbrook"/>
    <x v="1"/>
    <x v="2"/>
    <x v="0"/>
    <x v="0"/>
    <x v="0"/>
    <d v="2014-07-03T00:00:00"/>
  </r>
  <r>
    <n v="6947"/>
    <s v="N"/>
    <d v="2014-07-19T00:00:00"/>
    <s v="Critical"/>
    <x v="24"/>
    <n v="520.49"/>
    <n v="0"/>
    <s v="Regular"/>
    <n v="-51.01"/>
    <n v="51.65"/>
    <n v="18.45"/>
    <s v="Logan Currie"/>
    <x v="0"/>
    <x v="3"/>
    <x v="2"/>
    <x v="2"/>
    <x v="3"/>
    <d v="2014-07-21T00:00:00"/>
  </r>
  <r>
    <n v="6948"/>
    <s v="N"/>
    <d v="2013-12-09T00:00:00"/>
    <s v="Not Specified"/>
    <x v="0"/>
    <n v="1143.8800000000001"/>
    <n v="0.04"/>
    <s v="Regular"/>
    <n v="-88.7"/>
    <n v="73.98"/>
    <n v="4"/>
    <s v="Phillip Breyer"/>
    <x v="1"/>
    <x v="0"/>
    <x v="0"/>
    <x v="0"/>
    <x v="2"/>
    <d v="2013-12-10T00:00:00"/>
  </r>
  <r>
    <n v="6979"/>
    <s v="Y"/>
    <d v="2016-02-28T00:00:00"/>
    <s v="Critical"/>
    <x v="2"/>
    <n v="334.89"/>
    <n v="0.03"/>
    <s v="Regular"/>
    <n v="-1.44"/>
    <n v="11.99"/>
    <n v="5.99"/>
    <s v="Keith Dawkins"/>
    <x v="0"/>
    <x v="1"/>
    <x v="0"/>
    <x v="6"/>
    <x v="3"/>
    <d v="2016-02-29T00:00:00"/>
  </r>
  <r>
    <n v="7015"/>
    <s v="N"/>
    <d v="2013-10-12T00:00:00"/>
    <s v="Not Specified"/>
    <x v="19"/>
    <n v="1880.8"/>
    <n v="7.0000000000000007E-2"/>
    <s v="Regular"/>
    <n v="775.88"/>
    <n v="40.98"/>
    <n v="1.99"/>
    <s v="Matt Abelman"/>
    <x v="2"/>
    <x v="1"/>
    <x v="0"/>
    <x v="0"/>
    <x v="0"/>
    <d v="2013-10-14T00:00:00"/>
  </r>
  <r>
    <n v="7015"/>
    <s v="N"/>
    <d v="2013-10-12T00:00:00"/>
    <s v="Not Specified"/>
    <x v="3"/>
    <n v="7143.9269999999997"/>
    <n v="0.02"/>
    <s v="Express"/>
    <n v="2374.73"/>
    <n v="195.99"/>
    <n v="4.2"/>
    <s v="Matt Abelman"/>
    <x v="2"/>
    <x v="1"/>
    <x v="0"/>
    <x v="3"/>
    <x v="2"/>
    <d v="2013-10-13T00:00:00"/>
  </r>
  <r>
    <n v="7042"/>
    <s v="N"/>
    <d v="2015-01-07T00:00:00"/>
    <s v="Medium"/>
    <x v="6"/>
    <n v="1187.864"/>
    <n v="7.0000000000000007E-2"/>
    <s v="Delivery Van"/>
    <n v="-347.16"/>
    <n v="376.13"/>
    <n v="85.63"/>
    <s v="Dean Katz"/>
    <x v="0"/>
    <x v="1"/>
    <x v="2"/>
    <x v="15"/>
    <x v="4"/>
    <d v="2015-01-09T00:00:00"/>
  </r>
  <r>
    <n v="7043"/>
    <s v="N"/>
    <d v="2016-01-26T00:00:00"/>
    <s v="Critical"/>
    <x v="6"/>
    <n v="11.08"/>
    <n v="0.06"/>
    <s v="Regular"/>
    <n v="-8.93"/>
    <n v="1.74"/>
    <n v="4.08"/>
    <s v="Giulietta Dortch"/>
    <x v="0"/>
    <x v="0"/>
    <x v="2"/>
    <x v="2"/>
    <x v="0"/>
    <d v="2016-01-27T00:00:00"/>
  </r>
  <r>
    <n v="7105"/>
    <s v="N"/>
    <d v="2013-06-21T00:00:00"/>
    <s v="Low"/>
    <x v="40"/>
    <n v="77.19"/>
    <n v="0.03"/>
    <s v="Regular"/>
    <n v="-81.349999999999994"/>
    <n v="4.0599999999999996"/>
    <n v="6.89"/>
    <s v="Brian Moss"/>
    <x v="0"/>
    <x v="0"/>
    <x v="1"/>
    <x v="11"/>
    <x v="2"/>
    <d v="2013-06-28T00:00:00"/>
  </r>
  <r>
    <n v="7106"/>
    <s v="N"/>
    <d v="2015-05-10T00:00:00"/>
    <s v="Low"/>
    <x v="38"/>
    <n v="118.98"/>
    <n v="0.05"/>
    <s v="Regular"/>
    <n v="-12.77"/>
    <n v="14.27"/>
    <n v="7.27"/>
    <s v="Shaun Weien"/>
    <x v="2"/>
    <x v="1"/>
    <x v="1"/>
    <x v="10"/>
    <x v="2"/>
    <d v="2015-05-12T00:00:00"/>
  </r>
  <r>
    <n v="7106"/>
    <s v="N"/>
    <d v="2015-05-10T00:00:00"/>
    <s v="Low"/>
    <x v="45"/>
    <n v="4910.09"/>
    <n v="0.01"/>
    <s v="Regular"/>
    <n v="1669.38"/>
    <n v="159.99"/>
    <n v="5.5"/>
    <s v="Shaun Weien"/>
    <x v="2"/>
    <x v="1"/>
    <x v="0"/>
    <x v="0"/>
    <x v="2"/>
    <d v="2015-05-12T00:00:00"/>
  </r>
  <r>
    <n v="7106"/>
    <s v="N"/>
    <d v="2015-05-10T00:00:00"/>
    <s v="Low"/>
    <x v="47"/>
    <n v="1058.45"/>
    <n v="0.01"/>
    <s v="Regular"/>
    <n v="-386.02"/>
    <n v="27.75"/>
    <n v="19.989999999999998"/>
    <s v="Shaun Weien"/>
    <x v="2"/>
    <x v="1"/>
    <x v="1"/>
    <x v="7"/>
    <x v="2"/>
    <d v="2015-05-12T00:00:00"/>
  </r>
  <r>
    <n v="7107"/>
    <s v="Y"/>
    <d v="2015-01-03T00:00:00"/>
    <s v="Not Specified"/>
    <x v="7"/>
    <n v="172.04"/>
    <n v="0.02"/>
    <s v="Regular"/>
    <n v="143.08000000000001"/>
    <n v="54.2"/>
    <n v="11.1"/>
    <s v="Steve Chapman"/>
    <x v="0"/>
    <x v="0"/>
    <x v="2"/>
    <x v="2"/>
    <x v="3"/>
    <d v="2015-01-03T00:00:00"/>
  </r>
  <r>
    <n v="7107"/>
    <s v="Y"/>
    <d v="2015-01-03T00:00:00"/>
    <s v="Not Specified"/>
    <x v="7"/>
    <n v="113.14"/>
    <n v="0.06"/>
    <s v="Regular"/>
    <n v="-21.23"/>
    <n v="37.94"/>
    <n v="5.08"/>
    <s v="Steve Chapman"/>
    <x v="0"/>
    <x v="0"/>
    <x v="1"/>
    <x v="5"/>
    <x v="1"/>
    <d v="2015-01-05T00:00:00"/>
  </r>
  <r>
    <n v="7107"/>
    <s v="Y"/>
    <d v="2015-01-03T00:00:00"/>
    <s v="Not Specified"/>
    <x v="1"/>
    <n v="1724.82"/>
    <n v="0.1"/>
    <s v="Regular"/>
    <n v="407.8"/>
    <n v="55.29"/>
    <n v="5.08"/>
    <s v="Steve Chapman"/>
    <x v="0"/>
    <x v="0"/>
    <x v="1"/>
    <x v="7"/>
    <x v="2"/>
    <d v="2015-01-04T00:00:00"/>
  </r>
  <r>
    <n v="7171"/>
    <s v="N"/>
    <d v="2014-02-13T00:00:00"/>
    <s v="Medium"/>
    <x v="2"/>
    <n v="1703.8505"/>
    <n v="0"/>
    <s v="Regular"/>
    <n v="316.06"/>
    <n v="65.989999999999995"/>
    <n v="8.99"/>
    <s v="Andy Gerbode"/>
    <x v="0"/>
    <x v="2"/>
    <x v="0"/>
    <x v="3"/>
    <x v="2"/>
    <d v="2014-02-15T00:00:00"/>
  </r>
  <r>
    <n v="7171"/>
    <s v="N"/>
    <d v="2014-02-13T00:00:00"/>
    <s v="Medium"/>
    <x v="40"/>
    <n v="303.18650000000002"/>
    <n v="0.02"/>
    <s v="Regular"/>
    <n v="92.59"/>
    <n v="20.99"/>
    <n v="0.99"/>
    <s v="Andy Gerbode"/>
    <x v="0"/>
    <x v="2"/>
    <x v="0"/>
    <x v="3"/>
    <x v="1"/>
    <d v="2014-02-15T00:00:00"/>
  </r>
  <r>
    <n v="7174"/>
    <s v="N"/>
    <d v="2015-03-10T00:00:00"/>
    <s v="Not Specified"/>
    <x v="12"/>
    <n v="141.91999999999999"/>
    <n v="0.06"/>
    <s v="Regular"/>
    <n v="12.2"/>
    <n v="13.73"/>
    <n v="8.99"/>
    <s v="Thomas Thornton"/>
    <x v="0"/>
    <x v="2"/>
    <x v="2"/>
    <x v="2"/>
    <x v="0"/>
    <d v="2015-03-12T00:00:00"/>
  </r>
  <r>
    <n v="7175"/>
    <s v="N"/>
    <d v="2013-02-07T00:00:00"/>
    <s v="Critical"/>
    <x v="12"/>
    <n v="748.25"/>
    <n v="0.05"/>
    <s v="Delivery Van"/>
    <n v="-86.99"/>
    <n v="70.98"/>
    <n v="26.74"/>
    <s v="Helen Andreada"/>
    <x v="0"/>
    <x v="0"/>
    <x v="2"/>
    <x v="8"/>
    <x v="4"/>
    <d v="2013-02-09T00:00:00"/>
  </r>
  <r>
    <n v="7239"/>
    <s v="N"/>
    <d v="2014-06-29T00:00:00"/>
    <s v="Medium"/>
    <x v="35"/>
    <n v="6206.16"/>
    <n v="0.03"/>
    <s v="Regular"/>
    <n v="1416.27"/>
    <n v="120.33"/>
    <n v="19.989999999999998"/>
    <s v="Craig Carroll"/>
    <x v="1"/>
    <x v="3"/>
    <x v="1"/>
    <x v="7"/>
    <x v="2"/>
    <d v="2014-07-01T00:00:00"/>
  </r>
  <r>
    <n v="7297"/>
    <s v="N"/>
    <d v="2016-09-14T00:00:00"/>
    <s v="High"/>
    <x v="6"/>
    <n v="1620.94"/>
    <n v="0.1"/>
    <s v="Delivery Van"/>
    <n v="-969.05"/>
    <n v="400.98"/>
    <n v="76.37"/>
    <s v="Debra Catini"/>
    <x v="2"/>
    <x v="3"/>
    <x v="2"/>
    <x v="15"/>
    <x v="4"/>
    <d v="2016-09-15T00:00:00"/>
  </r>
  <r>
    <n v="7335"/>
    <s v="N"/>
    <d v="2013-05-29T00:00:00"/>
    <s v="Low"/>
    <x v="17"/>
    <n v="3681.7494999999999"/>
    <n v="0.01"/>
    <s v="Regular"/>
    <n v="1196.44"/>
    <n v="95.99"/>
    <n v="4.9000000000000004"/>
    <s v="Maureen Grace"/>
    <x v="0"/>
    <x v="0"/>
    <x v="0"/>
    <x v="3"/>
    <x v="2"/>
    <d v="2013-06-03T00:00:00"/>
  </r>
  <r>
    <n v="7363"/>
    <s v="N"/>
    <d v="2013-11-09T00:00:00"/>
    <s v="Medium"/>
    <x v="18"/>
    <n v="875.52"/>
    <n v="0.09"/>
    <s v="Regular"/>
    <n v="5.71"/>
    <n v="37.93"/>
    <n v="13.99"/>
    <s v="Sung Shariari"/>
    <x v="0"/>
    <x v="0"/>
    <x v="2"/>
    <x v="2"/>
    <x v="1"/>
    <d v="2013-11-11T00:00:00"/>
  </r>
  <r>
    <n v="7364"/>
    <s v="Y"/>
    <d v="2016-05-08T00:00:00"/>
    <s v="High"/>
    <x v="0"/>
    <n v="260.39"/>
    <n v="0.09"/>
    <s v="Regular"/>
    <n v="-48.57"/>
    <n v="16.98"/>
    <n v="12.39"/>
    <s v="Mary Zewe"/>
    <x v="0"/>
    <x v="0"/>
    <x v="1"/>
    <x v="12"/>
    <x v="2"/>
    <d v="2016-05-10T00:00:00"/>
  </r>
  <r>
    <n v="7367"/>
    <s v="N"/>
    <d v="2014-06-05T00:00:00"/>
    <s v="Low"/>
    <x v="26"/>
    <n v="303.62"/>
    <n v="0.02"/>
    <s v="Regular"/>
    <n v="-59.98"/>
    <n v="6.48"/>
    <n v="2.74"/>
    <s v="Raymond Fair"/>
    <x v="2"/>
    <x v="3"/>
    <x v="0"/>
    <x v="0"/>
    <x v="0"/>
    <d v="2014-06-12T00:00:00"/>
  </r>
  <r>
    <n v="7367"/>
    <s v="N"/>
    <d v="2014-06-05T00:00:00"/>
    <s v="Low"/>
    <x v="32"/>
    <n v="269.93"/>
    <n v="0.05"/>
    <s v="Express"/>
    <n v="119.64"/>
    <n v="5.43"/>
    <n v="0.95"/>
    <s v="Raymond Fair"/>
    <x v="2"/>
    <x v="3"/>
    <x v="1"/>
    <x v="5"/>
    <x v="1"/>
    <d v="2014-06-10T00:00:00"/>
  </r>
  <r>
    <n v="7457"/>
    <s v="N"/>
    <d v="2013-09-30T00:00:00"/>
    <s v="Not Specified"/>
    <x v="47"/>
    <n v="2300.4499999999998"/>
    <n v="0.02"/>
    <s v="Regular"/>
    <n v="624.64"/>
    <n v="60.98"/>
    <n v="19.989999999999998"/>
    <s v="Eric Hoffmann"/>
    <x v="0"/>
    <x v="3"/>
    <x v="1"/>
    <x v="12"/>
    <x v="2"/>
    <d v="2013-10-03T00:00:00"/>
  </r>
  <r>
    <n v="7457"/>
    <s v="N"/>
    <d v="2013-09-30T00:00:00"/>
    <s v="Not Specified"/>
    <x v="26"/>
    <n v="548.11"/>
    <n v="0.04"/>
    <s v="Regular"/>
    <n v="124.24"/>
    <n v="11.55"/>
    <n v="2.36"/>
    <s v="Eric Hoffmann"/>
    <x v="0"/>
    <x v="3"/>
    <x v="1"/>
    <x v="1"/>
    <x v="1"/>
    <d v="2013-10-02T00:00:00"/>
  </r>
  <r>
    <n v="7458"/>
    <s v="N"/>
    <d v="2015-04-04T00:00:00"/>
    <s v="Critical"/>
    <x v="25"/>
    <n v="226.81"/>
    <n v="0.05"/>
    <s v="Regular"/>
    <n v="-5.37"/>
    <n v="14.45"/>
    <n v="7.17"/>
    <s v="Karen Carlisle"/>
    <x v="2"/>
    <x v="0"/>
    <x v="1"/>
    <x v="10"/>
    <x v="2"/>
    <d v="2015-04-06T00:00:00"/>
  </r>
  <r>
    <n v="7458"/>
    <s v="N"/>
    <d v="2015-04-04T00:00:00"/>
    <s v="Critical"/>
    <x v="26"/>
    <n v="511.07"/>
    <n v="0.01"/>
    <s v="Regular"/>
    <n v="-165.74"/>
    <n v="10.97"/>
    <n v="6.5"/>
    <s v="Karen Carlisle"/>
    <x v="2"/>
    <x v="0"/>
    <x v="0"/>
    <x v="0"/>
    <x v="2"/>
    <d v="2015-04-05T00:00:00"/>
  </r>
  <r>
    <n v="7458"/>
    <s v="N"/>
    <d v="2015-04-04T00:00:00"/>
    <s v="Critical"/>
    <x v="24"/>
    <n v="337.34"/>
    <n v="0.06"/>
    <s v="Regular"/>
    <n v="-69.84"/>
    <n v="39.479999999999997"/>
    <n v="1.99"/>
    <s v="Karen Carlisle"/>
    <x v="0"/>
    <x v="0"/>
    <x v="0"/>
    <x v="0"/>
    <x v="0"/>
    <d v="2015-04-06T00:00:00"/>
  </r>
  <r>
    <n v="7462"/>
    <s v="N"/>
    <d v="2014-02-20T00:00:00"/>
    <s v="High"/>
    <x v="7"/>
    <n v="72.63"/>
    <n v="7.0000000000000007E-2"/>
    <s v="Express"/>
    <n v="-26.94"/>
    <n v="22.01"/>
    <n v="5.53"/>
    <s v="Lena Radford"/>
    <x v="1"/>
    <x v="3"/>
    <x v="1"/>
    <x v="1"/>
    <x v="0"/>
    <d v="2014-02-21T00:00:00"/>
  </r>
  <r>
    <n v="7559"/>
    <s v="N"/>
    <d v="2013-10-12T00:00:00"/>
    <s v="Critical"/>
    <x v="24"/>
    <n v="90.37"/>
    <n v="0.05"/>
    <s v="Regular"/>
    <n v="-374.82"/>
    <n v="4.4800000000000004"/>
    <n v="49"/>
    <s v="Patrick Ryan"/>
    <x v="0"/>
    <x v="0"/>
    <x v="1"/>
    <x v="11"/>
    <x v="5"/>
    <d v="2013-10-14T00:00:00"/>
  </r>
  <r>
    <n v="7559"/>
    <s v="N"/>
    <d v="2013-10-12T00:00:00"/>
    <s v="Critical"/>
    <x v="27"/>
    <n v="806.05"/>
    <n v="0.04"/>
    <s v="Regular"/>
    <n v="-63.39"/>
    <n v="20.95"/>
    <n v="5.99"/>
    <s v="Patrick Ryan"/>
    <x v="0"/>
    <x v="0"/>
    <x v="0"/>
    <x v="0"/>
    <x v="2"/>
    <d v="2013-10-13T00:00:00"/>
  </r>
  <r>
    <n v="7653"/>
    <s v="N"/>
    <d v="2015-02-26T00:00:00"/>
    <s v="Medium"/>
    <x v="1"/>
    <n v="1425.06"/>
    <n v="0.1"/>
    <s v="Regular"/>
    <n v="597.30999999999995"/>
    <n v="48.04"/>
    <n v="5.09"/>
    <s v="Jill Stevenson"/>
    <x v="0"/>
    <x v="2"/>
    <x v="1"/>
    <x v="5"/>
    <x v="2"/>
    <d v="2015-03-01T00:00:00"/>
  </r>
  <r>
    <n v="7751"/>
    <s v="N"/>
    <d v="2015-12-23T00:00:00"/>
    <s v="Not Specified"/>
    <x v="29"/>
    <n v="4547.8999999999996"/>
    <n v="0.01"/>
    <s v="Delivery Van"/>
    <n v="-768.14"/>
    <n v="95.98"/>
    <n v="58.2"/>
    <s v="Ann Blume"/>
    <x v="2"/>
    <x v="0"/>
    <x v="2"/>
    <x v="13"/>
    <x v="6"/>
    <d v="2015-12-24T00:00:00"/>
  </r>
  <r>
    <n v="7776"/>
    <s v="N"/>
    <d v="2016-03-14T00:00:00"/>
    <s v="Medium"/>
    <x v="47"/>
    <n v="7223.59"/>
    <n v="7.0000000000000007E-2"/>
    <s v="Delivery Van"/>
    <n v="1769.81"/>
    <n v="200.98"/>
    <n v="23.76"/>
    <s v="Michelle Moray"/>
    <x v="0"/>
    <x v="0"/>
    <x v="2"/>
    <x v="13"/>
    <x v="6"/>
    <d v="2016-03-15T00:00:00"/>
  </r>
  <r>
    <n v="7776"/>
    <s v="N"/>
    <d v="2016-03-14T00:00:00"/>
    <s v="Medium"/>
    <x v="31"/>
    <n v="934.21600000000001"/>
    <n v="0.02"/>
    <s v="Delivery Van"/>
    <n v="-4.34"/>
    <n v="179.29"/>
    <n v="29.21"/>
    <s v="Michelle Moray"/>
    <x v="0"/>
    <x v="0"/>
    <x v="2"/>
    <x v="15"/>
    <x v="4"/>
    <d v="2016-03-14T00:00:00"/>
  </r>
  <r>
    <n v="7782"/>
    <s v="N"/>
    <d v="2016-07-02T00:00:00"/>
    <s v="Critical"/>
    <x v="23"/>
    <n v="1205.73"/>
    <n v="7.0000000000000007E-2"/>
    <s v="Express"/>
    <n v="310.93"/>
    <n v="60.97"/>
    <n v="4.5"/>
    <s v="Maxwell Schwartz"/>
    <x v="0"/>
    <x v="0"/>
    <x v="1"/>
    <x v="11"/>
    <x v="2"/>
    <d v="2016-07-04T00:00:00"/>
  </r>
  <r>
    <n v="7783"/>
    <s v="N"/>
    <d v="2015-01-11T00:00:00"/>
    <s v="Medium"/>
    <x v="7"/>
    <n v="31.35"/>
    <n v="0.03"/>
    <s v="Regular"/>
    <n v="-14.62"/>
    <n v="8.85"/>
    <n v="5.6"/>
    <s v="Evan Bailliet"/>
    <x v="0"/>
    <x v="0"/>
    <x v="1"/>
    <x v="10"/>
    <x v="2"/>
    <d v="2015-01-12T00:00:00"/>
  </r>
  <r>
    <n v="7812"/>
    <s v="Y"/>
    <d v="2014-04-20T00:00:00"/>
    <s v="Low"/>
    <x v="40"/>
    <n v="475.9"/>
    <n v="0.04"/>
    <s v="Regular"/>
    <n v="-5.18"/>
    <n v="27.42"/>
    <n v="19.46"/>
    <s v="Karl Brown"/>
    <x v="0"/>
    <x v="0"/>
    <x v="2"/>
    <x v="2"/>
    <x v="2"/>
    <d v="2014-04-27T00:00:00"/>
  </r>
  <r>
    <n v="7812"/>
    <s v="Y"/>
    <d v="2014-04-20T00:00:00"/>
    <s v="Low"/>
    <x v="49"/>
    <n v="3635.63"/>
    <n v="0.09"/>
    <s v="Delivery Van"/>
    <n v="104.48"/>
    <n v="320.64"/>
    <n v="29.2"/>
    <s v="Karl Brown"/>
    <x v="0"/>
    <x v="0"/>
    <x v="2"/>
    <x v="15"/>
    <x v="4"/>
    <d v="2014-04-22T00:00:00"/>
  </r>
  <r>
    <n v="7815"/>
    <s v="Y"/>
    <d v="2016-01-23T00:00:00"/>
    <s v="Critical"/>
    <x v="31"/>
    <n v="187.37"/>
    <n v="0.09"/>
    <s v="Regular"/>
    <n v="-125.96"/>
    <n v="32.979999999999997"/>
    <n v="5.5"/>
    <s v="Amy Hunt"/>
    <x v="0"/>
    <x v="1"/>
    <x v="0"/>
    <x v="0"/>
    <x v="2"/>
    <d v="2016-01-24T00:00:00"/>
  </r>
  <r>
    <n v="7840"/>
    <s v="N"/>
    <d v="2014-01-08T00:00:00"/>
    <s v="Low"/>
    <x v="13"/>
    <n v="157.56"/>
    <n v="0.1"/>
    <s v="Regular"/>
    <n v="-139.35"/>
    <n v="4.8899999999999997"/>
    <n v="4.93"/>
    <s v="Peter Buhler"/>
    <x v="0"/>
    <x v="2"/>
    <x v="0"/>
    <x v="0"/>
    <x v="0"/>
    <d v="2014-01-12T00:00:00"/>
  </r>
  <r>
    <n v="7841"/>
    <s v="Y"/>
    <d v="2015-05-20T00:00:00"/>
    <s v="Not Specified"/>
    <x v="21"/>
    <n v="1002.77"/>
    <n v="7.0000000000000007E-2"/>
    <s v="Regular"/>
    <n v="295.60000000000002"/>
    <n v="49.34"/>
    <n v="10.25"/>
    <s v="Darren Budd"/>
    <x v="1"/>
    <x v="2"/>
    <x v="2"/>
    <x v="2"/>
    <x v="5"/>
    <d v="2015-05-22T00:00:00"/>
  </r>
  <r>
    <n v="7841"/>
    <s v="Y"/>
    <d v="2015-05-20T00:00:00"/>
    <s v="Not Specified"/>
    <x v="40"/>
    <n v="178.14"/>
    <n v="0.01"/>
    <s v="Regular"/>
    <n v="56.3"/>
    <n v="10.06"/>
    <n v="2.06"/>
    <s v="Darren Budd"/>
    <x v="1"/>
    <x v="2"/>
    <x v="2"/>
    <x v="2"/>
    <x v="1"/>
    <d v="2015-05-22T00:00:00"/>
  </r>
  <r>
    <n v="7845"/>
    <s v="Y"/>
    <d v="2016-12-13T00:00:00"/>
    <s v="Critical"/>
    <x v="28"/>
    <n v="118.56"/>
    <n v="0.06"/>
    <s v="Express"/>
    <n v="-63.38"/>
    <n v="4.91"/>
    <n v="5.68"/>
    <s v="Todd Boyes"/>
    <x v="1"/>
    <x v="3"/>
    <x v="1"/>
    <x v="10"/>
    <x v="2"/>
    <d v="2016-12-13T00:00:00"/>
  </r>
  <r>
    <n v="7845"/>
    <s v="Y"/>
    <d v="2016-12-13T00:00:00"/>
    <s v="Critical"/>
    <x v="29"/>
    <n v="2145.0500000000002"/>
    <n v="7.0000000000000007E-2"/>
    <s v="Express"/>
    <n v="1012.67"/>
    <n v="48.94"/>
    <n v="5.86"/>
    <s v="Todd Boyes"/>
    <x v="1"/>
    <x v="3"/>
    <x v="1"/>
    <x v="5"/>
    <x v="2"/>
    <d v="2016-12-14T00:00:00"/>
  </r>
  <r>
    <n v="7878"/>
    <s v="N"/>
    <d v="2014-05-01T00:00:00"/>
    <s v="Critical"/>
    <x v="35"/>
    <n v="3904.12"/>
    <n v="7.0000000000000007E-2"/>
    <s v="Delivery Van"/>
    <n v="-1508.46"/>
    <n v="81.94"/>
    <n v="55.81"/>
    <s v="Meg O'Connel"/>
    <x v="0"/>
    <x v="0"/>
    <x v="2"/>
    <x v="8"/>
    <x v="4"/>
    <d v="2014-05-06T00:00:00"/>
  </r>
  <r>
    <n v="7878"/>
    <s v="N"/>
    <d v="2014-05-01T00:00:00"/>
    <s v="Critical"/>
    <x v="33"/>
    <n v="343.64"/>
    <n v="0.06"/>
    <s v="Regular"/>
    <n v="13.29"/>
    <n v="8.57"/>
    <n v="3.44"/>
    <s v="Meg O'Connel"/>
    <x v="0"/>
    <x v="0"/>
    <x v="2"/>
    <x v="2"/>
    <x v="0"/>
    <d v="2014-05-03T00:00:00"/>
  </r>
  <r>
    <n v="7878"/>
    <s v="N"/>
    <d v="2014-05-01T00:00:00"/>
    <s v="Low"/>
    <x v="3"/>
    <n v="256.64"/>
    <n v="0.03"/>
    <s v="Regular"/>
    <n v="-28.29"/>
    <n v="5.81"/>
    <n v="3.37"/>
    <s v="Meg O'Connel"/>
    <x v="0"/>
    <x v="0"/>
    <x v="1"/>
    <x v="14"/>
    <x v="1"/>
    <d v="2014-05-08T00:00:00"/>
  </r>
  <r>
    <n v="7905"/>
    <s v="N"/>
    <d v="2016-06-03T00:00:00"/>
    <s v="Low"/>
    <x v="26"/>
    <n v="11057.6"/>
    <n v="0.08"/>
    <s v="Delivery Van"/>
    <n v="183.9"/>
    <n v="259.70999999999998"/>
    <n v="66.67"/>
    <s v="Meg Tillman"/>
    <x v="0"/>
    <x v="3"/>
    <x v="2"/>
    <x v="15"/>
    <x v="4"/>
    <d v="2016-06-07T00:00:00"/>
  </r>
  <r>
    <n v="7938"/>
    <s v="N"/>
    <d v="2013-03-13T00:00:00"/>
    <s v="Medium"/>
    <x v="13"/>
    <n v="334.66"/>
    <n v="0.05"/>
    <s v="Regular"/>
    <n v="132.56"/>
    <n v="9.93"/>
    <n v="1.0900000000000001"/>
    <s v="Carlos Meador"/>
    <x v="2"/>
    <x v="0"/>
    <x v="1"/>
    <x v="1"/>
    <x v="1"/>
    <d v="2013-03-14T00:00:00"/>
  </r>
  <r>
    <n v="7938"/>
    <s v="N"/>
    <d v="2013-03-13T00:00:00"/>
    <s v="Medium"/>
    <x v="25"/>
    <n v="2026.05"/>
    <n v="0.1"/>
    <s v="Delivery Van"/>
    <n v="-357.65"/>
    <n v="135.99"/>
    <n v="28.63"/>
    <s v="Carlos Meador"/>
    <x v="0"/>
    <x v="0"/>
    <x v="2"/>
    <x v="13"/>
    <x v="6"/>
    <d v="2013-03-15T00:00:00"/>
  </r>
  <r>
    <n v="7941"/>
    <s v="N"/>
    <d v="2015-03-23T00:00:00"/>
    <s v="Low"/>
    <x v="35"/>
    <n v="2796.67"/>
    <n v="0.01"/>
    <s v="Regular"/>
    <n v="801.04"/>
    <n v="55.29"/>
    <n v="5.08"/>
    <s v="Neil Knudson"/>
    <x v="0"/>
    <x v="0"/>
    <x v="1"/>
    <x v="7"/>
    <x v="2"/>
    <d v="2015-03-30T00:00:00"/>
  </r>
  <r>
    <n v="8001"/>
    <s v="N"/>
    <d v="2013-11-19T00:00:00"/>
    <s v="High"/>
    <x v="0"/>
    <n v="37.700000000000003"/>
    <n v="0.1"/>
    <s v="Regular"/>
    <n v="-81.08"/>
    <n v="2.1800000000000002"/>
    <n v="7.09"/>
    <s v="Charles Crestani"/>
    <x v="0"/>
    <x v="2"/>
    <x v="1"/>
    <x v="5"/>
    <x v="1"/>
    <d v="2013-11-21T00:00:00"/>
  </r>
  <r>
    <n v="8001"/>
    <s v="N"/>
    <d v="2013-11-19T00:00:00"/>
    <s v="High"/>
    <x v="19"/>
    <n v="1059.72"/>
    <n v="0.01"/>
    <s v="Regular"/>
    <n v="112.22"/>
    <n v="20.98"/>
    <n v="5.42"/>
    <s v="Charles Crestani"/>
    <x v="0"/>
    <x v="2"/>
    <x v="1"/>
    <x v="7"/>
    <x v="2"/>
    <d v="2013-11-21T00:00:00"/>
  </r>
  <r>
    <n v="8007"/>
    <s v="N"/>
    <d v="2015-02-10T00:00:00"/>
    <s v="Low"/>
    <x v="44"/>
    <n v="820.56449999999995"/>
    <n v="0.09"/>
    <s v="Regular"/>
    <n v="-800.25"/>
    <n v="205.99"/>
    <n v="8.99"/>
    <s v="Maya Herman"/>
    <x v="2"/>
    <x v="0"/>
    <x v="0"/>
    <x v="3"/>
    <x v="2"/>
    <d v="2015-02-10T00:00:00"/>
  </r>
  <r>
    <n v="8007"/>
    <s v="N"/>
    <d v="2015-02-10T00:00:00"/>
    <s v="Low"/>
    <x v="37"/>
    <n v="3332.06"/>
    <n v="0.09"/>
    <s v="Regular"/>
    <n v="412.63"/>
    <n v="99.99"/>
    <n v="19.989999999999998"/>
    <s v="Maya Herman"/>
    <x v="0"/>
    <x v="0"/>
    <x v="0"/>
    <x v="6"/>
    <x v="2"/>
    <d v="2015-02-10T00:00:00"/>
  </r>
  <r>
    <n v="8033"/>
    <s v="N"/>
    <d v="2015-04-24T00:00:00"/>
    <s v="High"/>
    <x v="42"/>
    <n v="118.18"/>
    <n v="0.06"/>
    <s v="Regular"/>
    <n v="-133.62"/>
    <n v="4.0599999999999996"/>
    <n v="6.89"/>
    <s v="Michelle Ellison"/>
    <x v="1"/>
    <x v="3"/>
    <x v="1"/>
    <x v="11"/>
    <x v="2"/>
    <d v="2015-04-25T00:00:00"/>
  </r>
  <r>
    <n v="8034"/>
    <s v="N"/>
    <d v="2015-01-18T00:00:00"/>
    <s v="High"/>
    <x v="45"/>
    <n v="354.45"/>
    <n v="0.01"/>
    <s v="Regular"/>
    <n v="11.38"/>
    <n v="10.98"/>
    <n v="3.99"/>
    <s v="Dennis Pardue"/>
    <x v="0"/>
    <x v="0"/>
    <x v="1"/>
    <x v="11"/>
    <x v="2"/>
    <d v="2015-01-18T00:00:00"/>
  </r>
  <r>
    <n v="8034"/>
    <s v="N"/>
    <d v="2015-01-18T00:00:00"/>
    <s v="High"/>
    <x v="46"/>
    <n v="238.43"/>
    <n v="0.02"/>
    <s v="Regular"/>
    <n v="-36.11"/>
    <n v="16.989999999999998"/>
    <n v="8.99"/>
    <s v="Dennis Pardue"/>
    <x v="0"/>
    <x v="0"/>
    <x v="1"/>
    <x v="1"/>
    <x v="0"/>
    <d v="2015-01-19T00:00:00"/>
  </r>
  <r>
    <n v="8034"/>
    <s v="N"/>
    <d v="2015-01-18T00:00:00"/>
    <s v="High"/>
    <x v="47"/>
    <n v="1606.4"/>
    <n v="0.08"/>
    <s v="Delivery Van"/>
    <n v="-1231.3499999999999"/>
    <n v="44.43"/>
    <n v="46.59"/>
    <s v="Dennis Pardue"/>
    <x v="0"/>
    <x v="0"/>
    <x v="2"/>
    <x v="15"/>
    <x v="4"/>
    <d v="2015-01-20T00:00:00"/>
  </r>
  <r>
    <n v="8064"/>
    <s v="N"/>
    <d v="2014-05-12T00:00:00"/>
    <s v="High"/>
    <x v="15"/>
    <n v="10445.950000000001"/>
    <n v="7.0000000000000007E-2"/>
    <s v="Delivery Van"/>
    <n v="1069.6099999999999"/>
    <n v="243.98"/>
    <n v="62.94"/>
    <s v="Gary McGarr"/>
    <x v="0"/>
    <x v="1"/>
    <x v="2"/>
    <x v="13"/>
    <x v="6"/>
    <d v="2014-05-13T00:00:00"/>
  </r>
  <r>
    <n v="8070"/>
    <s v="N"/>
    <d v="2015-01-27T00:00:00"/>
    <s v="Medium"/>
    <x v="41"/>
    <n v="622.72"/>
    <n v="0"/>
    <s v="Regular"/>
    <n v="76.510000000000005"/>
    <n v="40.97"/>
    <n v="8.99"/>
    <s v="Rick Hansen"/>
    <x v="0"/>
    <x v="1"/>
    <x v="1"/>
    <x v="1"/>
    <x v="0"/>
    <d v="2015-01-28T00:00:00"/>
  </r>
  <r>
    <n v="8101"/>
    <s v="N"/>
    <d v="2013-03-04T00:00:00"/>
    <s v="Medium"/>
    <x v="37"/>
    <n v="3491.71"/>
    <n v="0.04"/>
    <s v="Delivery Van"/>
    <n v="-1216.6400000000001"/>
    <n v="95.95"/>
    <n v="74.349999999999994"/>
    <s v="Maureen Gastineau"/>
    <x v="0"/>
    <x v="2"/>
    <x v="2"/>
    <x v="13"/>
    <x v="6"/>
    <d v="2013-03-06T00:00:00"/>
  </r>
  <r>
    <n v="8101"/>
    <s v="N"/>
    <d v="2013-03-04T00:00:00"/>
    <s v="Medium"/>
    <x v="0"/>
    <n v="485.16"/>
    <n v="0.1"/>
    <s v="Regular"/>
    <n v="-9.32"/>
    <n v="34.58"/>
    <n v="8.99"/>
    <s v="Maureen Gastineau"/>
    <x v="0"/>
    <x v="2"/>
    <x v="1"/>
    <x v="1"/>
    <x v="0"/>
    <d v="2013-03-06T00:00:00"/>
  </r>
  <r>
    <n v="8103"/>
    <s v="N"/>
    <d v="2016-11-02T00:00:00"/>
    <s v="Low"/>
    <x v="25"/>
    <n v="457.68"/>
    <n v="7.0000000000000007E-2"/>
    <s v="Regular"/>
    <n v="107.38"/>
    <n v="29.17"/>
    <n v="6.27"/>
    <s v="Bill Stewart"/>
    <x v="1"/>
    <x v="0"/>
    <x v="1"/>
    <x v="10"/>
    <x v="2"/>
    <d v="2016-11-06T00:00:00"/>
  </r>
  <r>
    <n v="8130"/>
    <s v="N"/>
    <d v="2015-05-13T00:00:00"/>
    <s v="Critical"/>
    <x v="0"/>
    <n v="66.33"/>
    <n v="0.03"/>
    <s v="Regular"/>
    <n v="-47.23"/>
    <n v="4.13"/>
    <n v="5.04"/>
    <s v="Russell D'Ascenzo"/>
    <x v="0"/>
    <x v="2"/>
    <x v="1"/>
    <x v="10"/>
    <x v="2"/>
    <d v="2015-05-15T00:00:00"/>
  </r>
  <r>
    <n v="8131"/>
    <s v="N"/>
    <d v="2013-05-03T00:00:00"/>
    <s v="Critical"/>
    <x v="18"/>
    <n v="717.29"/>
    <n v="0.01"/>
    <s v="Regular"/>
    <n v="191.29"/>
    <n v="29.89"/>
    <n v="1.99"/>
    <s v="Helen Abelman"/>
    <x v="2"/>
    <x v="1"/>
    <x v="0"/>
    <x v="0"/>
    <x v="0"/>
    <d v="2013-05-03T00:00:00"/>
  </r>
  <r>
    <n v="8132"/>
    <s v="N"/>
    <d v="2016-05-14T00:00:00"/>
    <s v="Low"/>
    <x v="26"/>
    <n v="229.35"/>
    <n v="0.08"/>
    <s v="Express"/>
    <n v="-165.45"/>
    <n v="4.8899999999999997"/>
    <n v="4.93"/>
    <s v="Benjamin Farhat"/>
    <x v="0"/>
    <x v="1"/>
    <x v="0"/>
    <x v="0"/>
    <x v="0"/>
    <d v="2016-05-14T00:00:00"/>
  </r>
  <r>
    <n v="8132"/>
    <s v="N"/>
    <d v="2016-05-14T00:00:00"/>
    <s v="Low"/>
    <x v="29"/>
    <n v="294.86"/>
    <n v="7.0000000000000007E-2"/>
    <s v="Regular"/>
    <n v="-141.12"/>
    <n v="6.68"/>
    <n v="6.92"/>
    <s v="Benjamin Farhat"/>
    <x v="0"/>
    <x v="1"/>
    <x v="1"/>
    <x v="5"/>
    <x v="2"/>
    <d v="2016-05-21T00:00:00"/>
  </r>
  <r>
    <n v="8133"/>
    <s v="Y"/>
    <d v="2014-02-26T00:00:00"/>
    <s v="Medium"/>
    <x v="11"/>
    <n v="405.53"/>
    <n v="0.04"/>
    <s v="Regular"/>
    <n v="130.52000000000001"/>
    <n v="35.44"/>
    <n v="5.09"/>
    <s v="Neil French"/>
    <x v="0"/>
    <x v="0"/>
    <x v="1"/>
    <x v="5"/>
    <x v="2"/>
    <d v="2014-02-27T00:00:00"/>
  </r>
  <r>
    <n v="8135"/>
    <s v="N"/>
    <d v="2014-06-26T00:00:00"/>
    <s v="Not Specified"/>
    <x v="25"/>
    <n v="772.41200000000003"/>
    <n v="0.03"/>
    <s v="Regular"/>
    <n v="-184.69"/>
    <n v="55.99"/>
    <n v="5"/>
    <s v="Rick Wilson"/>
    <x v="0"/>
    <x v="2"/>
    <x v="0"/>
    <x v="3"/>
    <x v="0"/>
    <d v="2014-06-27T00:00:00"/>
  </r>
  <r>
    <n v="8161"/>
    <s v="N"/>
    <d v="2016-06-03T00:00:00"/>
    <s v="High"/>
    <x v="29"/>
    <n v="112.72"/>
    <n v="0.09"/>
    <s v="Regular"/>
    <n v="39.19"/>
    <n v="2.61"/>
    <n v="0.5"/>
    <s v="Giulietta Dortch"/>
    <x v="0"/>
    <x v="2"/>
    <x v="1"/>
    <x v="4"/>
    <x v="2"/>
    <d v="2016-06-05T00:00:00"/>
  </r>
  <r>
    <n v="8231"/>
    <s v="N"/>
    <d v="2015-10-18T00:00:00"/>
    <s v="Critical"/>
    <x v="42"/>
    <n v="79.44"/>
    <n v="0.06"/>
    <s v="Regular"/>
    <n v="29.85"/>
    <n v="2.88"/>
    <n v="0.5"/>
    <s v="Pauline Chand"/>
    <x v="1"/>
    <x v="0"/>
    <x v="1"/>
    <x v="4"/>
    <x v="2"/>
    <d v="2015-10-20T00:00:00"/>
  </r>
  <r>
    <n v="8231"/>
    <s v="N"/>
    <d v="2015-10-18T00:00:00"/>
    <s v="Critical"/>
    <x v="44"/>
    <n v="110.03"/>
    <n v="0.06"/>
    <s v="Regular"/>
    <n v="-31.33"/>
    <n v="19.98"/>
    <n v="10.49"/>
    <s v="Pauline Chand"/>
    <x v="1"/>
    <x v="0"/>
    <x v="2"/>
    <x v="2"/>
    <x v="2"/>
    <d v="2015-10-19T00:00:00"/>
  </r>
  <r>
    <n v="8257"/>
    <s v="N"/>
    <d v="2016-03-22T00:00:00"/>
    <s v="Low"/>
    <x v="44"/>
    <n v="7486.09"/>
    <n v="0.05"/>
    <s v="Delivery Van"/>
    <n v="-2561.3200000000002"/>
    <n v="1500.97"/>
    <n v="29.7"/>
    <s v="David Philippe"/>
    <x v="2"/>
    <x v="2"/>
    <x v="0"/>
    <x v="6"/>
    <x v="6"/>
    <d v="2016-03-22T00:00:00"/>
  </r>
  <r>
    <n v="8257"/>
    <s v="N"/>
    <d v="2016-03-22T00:00:00"/>
    <s v="Low"/>
    <x v="36"/>
    <n v="881.32"/>
    <n v="0.02"/>
    <s v="Regular"/>
    <n v="373.67"/>
    <n v="48.04"/>
    <n v="5.09"/>
    <s v="David Philippe"/>
    <x v="2"/>
    <x v="2"/>
    <x v="1"/>
    <x v="5"/>
    <x v="2"/>
    <d v="2016-03-26T00:00:00"/>
  </r>
  <r>
    <n v="8257"/>
    <s v="N"/>
    <d v="2016-03-22T00:00:00"/>
    <s v="Low"/>
    <x v="44"/>
    <n v="22.77"/>
    <n v="0.03"/>
    <s v="Regular"/>
    <n v="-6.2"/>
    <n v="4.28"/>
    <n v="1.6"/>
    <s v="David Philippe"/>
    <x v="2"/>
    <x v="2"/>
    <x v="1"/>
    <x v="1"/>
    <x v="1"/>
    <d v="2016-03-29T00:00:00"/>
  </r>
  <r>
    <n v="8258"/>
    <s v="N"/>
    <d v="2016-03-01T00:00:00"/>
    <s v="High"/>
    <x v="4"/>
    <n v="434.77"/>
    <n v="0.02"/>
    <s v="Regular"/>
    <n v="-155.21"/>
    <n v="11.34"/>
    <n v="11.25"/>
    <s v="James Lanier"/>
    <x v="1"/>
    <x v="0"/>
    <x v="1"/>
    <x v="5"/>
    <x v="2"/>
    <d v="2016-03-02T00:00:00"/>
  </r>
  <r>
    <n v="8259"/>
    <s v="N"/>
    <d v="2016-04-18T00:00:00"/>
    <s v="Medium"/>
    <x v="14"/>
    <n v="2130.2199999999998"/>
    <n v="0.09"/>
    <s v="Delivery Van"/>
    <n v="-584.6"/>
    <n v="89.99"/>
    <n v="42"/>
    <s v="Peter Fuller"/>
    <x v="0"/>
    <x v="2"/>
    <x v="2"/>
    <x v="13"/>
    <x v="6"/>
    <d v="2016-04-18T00:00:00"/>
  </r>
  <r>
    <n v="8288"/>
    <s v="N"/>
    <d v="2014-05-09T00:00:00"/>
    <s v="Critical"/>
    <x v="28"/>
    <n v="1337.81"/>
    <n v="0.02"/>
    <s v="Regular"/>
    <n v="407.12"/>
    <n v="59.78"/>
    <n v="10.29"/>
    <s v="Marc Crier"/>
    <x v="0"/>
    <x v="0"/>
    <x v="1"/>
    <x v="10"/>
    <x v="2"/>
    <d v="2014-05-10T00:00:00"/>
  </r>
  <r>
    <n v="8293"/>
    <s v="Y"/>
    <d v="2015-08-10T00:00:00"/>
    <s v="Low"/>
    <x v="28"/>
    <n v="75.03"/>
    <n v="0.02"/>
    <s v="Regular"/>
    <n v="-31.52"/>
    <n v="3.14"/>
    <n v="1.92"/>
    <s v="Jason Klamczynski"/>
    <x v="0"/>
    <x v="3"/>
    <x v="1"/>
    <x v="17"/>
    <x v="1"/>
    <d v="2015-08-14T00:00:00"/>
  </r>
  <r>
    <n v="8294"/>
    <s v="N"/>
    <d v="2015-06-20T00:00:00"/>
    <s v="Medium"/>
    <x v="2"/>
    <n v="197.57400000000001"/>
    <n v="0.05"/>
    <s v="Regular"/>
    <n v="-90.84"/>
    <n v="7.99"/>
    <n v="5.03"/>
    <s v="Gary Hwang"/>
    <x v="0"/>
    <x v="1"/>
    <x v="0"/>
    <x v="3"/>
    <x v="3"/>
    <d v="2015-06-21T00:00:00"/>
  </r>
  <r>
    <n v="8295"/>
    <s v="N"/>
    <d v="2016-04-01T00:00:00"/>
    <s v="High"/>
    <x v="10"/>
    <n v="835.15049999999997"/>
    <n v="0.09"/>
    <s v="Regular"/>
    <n v="158.18"/>
    <n v="35.99"/>
    <n v="1.1000000000000001"/>
    <s v="Karen Seio"/>
    <x v="2"/>
    <x v="2"/>
    <x v="0"/>
    <x v="3"/>
    <x v="2"/>
    <d v="2016-04-03T00:00:00"/>
  </r>
  <r>
    <n v="8295"/>
    <s v="N"/>
    <d v="2016-04-01T00:00:00"/>
    <s v="High"/>
    <x v="22"/>
    <n v="771.83399999999995"/>
    <n v="0.01"/>
    <s v="Regular"/>
    <n v="-295.43"/>
    <n v="125.99"/>
    <n v="2.5"/>
    <s v="Karen Seio"/>
    <x v="2"/>
    <x v="2"/>
    <x v="0"/>
    <x v="3"/>
    <x v="2"/>
    <d v="2016-04-02T00:00:00"/>
  </r>
  <r>
    <n v="8320"/>
    <s v="N"/>
    <d v="2016-09-19T00:00:00"/>
    <s v="Not Specified"/>
    <x v="37"/>
    <n v="1142.3599999999999"/>
    <n v="0.02"/>
    <s v="Regular"/>
    <n v="72.78"/>
    <n v="30.73"/>
    <n v="4"/>
    <s v="Karl Brown"/>
    <x v="2"/>
    <x v="1"/>
    <x v="0"/>
    <x v="0"/>
    <x v="2"/>
    <d v="2016-09-22T00:00:00"/>
  </r>
  <r>
    <n v="8320"/>
    <s v="N"/>
    <d v="2016-09-19T00:00:00"/>
    <s v="Not Specified"/>
    <x v="28"/>
    <n v="150.34"/>
    <n v="0.06"/>
    <s v="Express"/>
    <n v="-28.45"/>
    <n v="6.48"/>
    <n v="5.14"/>
    <s v="Karl Brown"/>
    <x v="0"/>
    <x v="1"/>
    <x v="1"/>
    <x v="5"/>
    <x v="2"/>
    <d v="2016-09-21T00:00:00"/>
  </r>
  <r>
    <n v="8325"/>
    <s v="N"/>
    <d v="2016-01-15T00:00:00"/>
    <s v="Critical"/>
    <x v="21"/>
    <n v="2364.29"/>
    <n v="0.08"/>
    <s v="Delivery Van"/>
    <n v="-220.05"/>
    <n v="115.99"/>
    <n v="56.14"/>
    <s v="Jennifer Patt"/>
    <x v="0"/>
    <x v="1"/>
    <x v="0"/>
    <x v="6"/>
    <x v="6"/>
    <d v="2016-01-17T00:00:00"/>
  </r>
  <r>
    <n v="8325"/>
    <s v="N"/>
    <d v="2016-01-15T00:00:00"/>
    <s v="Critical"/>
    <x v="42"/>
    <n v="112.57"/>
    <n v="0.08"/>
    <s v="Regular"/>
    <n v="13.92"/>
    <n v="4.28"/>
    <n v="0.94"/>
    <s v="Jennifer Patt"/>
    <x v="0"/>
    <x v="1"/>
    <x v="1"/>
    <x v="1"/>
    <x v="1"/>
    <d v="2016-01-18T00:00:00"/>
  </r>
  <r>
    <n v="8384"/>
    <s v="N"/>
    <d v="2013-05-05T00:00:00"/>
    <s v="High"/>
    <x v="4"/>
    <n v="4935.72"/>
    <n v="7.0000000000000007E-2"/>
    <s v="Delivery Van"/>
    <n v="-698.09"/>
    <n v="140.97999999999999"/>
    <n v="36.090000000000003"/>
    <s v="Meg Tillman"/>
    <x v="0"/>
    <x v="3"/>
    <x v="2"/>
    <x v="8"/>
    <x v="4"/>
    <d v="2013-05-06T00:00:00"/>
  </r>
  <r>
    <n v="8388"/>
    <s v="N"/>
    <d v="2015-02-22T00:00:00"/>
    <s v="Low"/>
    <x v="27"/>
    <n v="290.3"/>
    <n v="7.0000000000000007E-2"/>
    <s v="Regular"/>
    <n v="25.16"/>
    <n v="7.59"/>
    <n v="4"/>
    <s v="Olvera Toch"/>
    <x v="1"/>
    <x v="1"/>
    <x v="2"/>
    <x v="2"/>
    <x v="1"/>
    <d v="2015-02-24T00:00:00"/>
  </r>
  <r>
    <n v="8388"/>
    <s v="N"/>
    <d v="2015-02-22T00:00:00"/>
    <s v="Low"/>
    <x v="4"/>
    <n v="434.11"/>
    <n v="0.02"/>
    <s v="Regular"/>
    <n v="24.85"/>
    <n v="11.7"/>
    <n v="5.63"/>
    <s v="Olvera Toch"/>
    <x v="1"/>
    <x v="1"/>
    <x v="1"/>
    <x v="10"/>
    <x v="2"/>
    <d v="2015-02-24T00:00:00"/>
  </r>
  <r>
    <n v="8388"/>
    <s v="N"/>
    <d v="2015-02-22T00:00:00"/>
    <s v="Low"/>
    <x v="3"/>
    <n v="288.89999999999998"/>
    <n v="0.02"/>
    <s v="Regular"/>
    <n v="96.34"/>
    <n v="6.98"/>
    <n v="1.6"/>
    <s v="Olvera Toch"/>
    <x v="1"/>
    <x v="1"/>
    <x v="1"/>
    <x v="5"/>
    <x v="1"/>
    <d v="2015-02-24T00:00:00"/>
  </r>
  <r>
    <n v="8416"/>
    <s v="N"/>
    <d v="2013-08-06T00:00:00"/>
    <s v="Low"/>
    <x v="20"/>
    <n v="22.07"/>
    <n v="7.0000000000000007E-2"/>
    <s v="Regular"/>
    <n v="-15.45"/>
    <n v="5.98"/>
    <n v="10.39"/>
    <s v="Nicole Fjeld"/>
    <x v="0"/>
    <x v="3"/>
    <x v="1"/>
    <x v="5"/>
    <x v="2"/>
    <d v="2013-08-10T00:00:00"/>
  </r>
  <r>
    <n v="8422"/>
    <s v="N"/>
    <d v="2016-04-14T00:00:00"/>
    <s v="Medium"/>
    <x v="36"/>
    <n v="4212.7520000000004"/>
    <n v="0.06"/>
    <s v="Delivery Van"/>
    <n v="-715.78"/>
    <n v="296.18"/>
    <n v="54.12"/>
    <s v="Becky Martin"/>
    <x v="2"/>
    <x v="1"/>
    <x v="2"/>
    <x v="15"/>
    <x v="4"/>
    <d v="2016-04-15T00:00:00"/>
  </r>
  <r>
    <n v="8450"/>
    <s v="N"/>
    <d v="2015-04-13T00:00:00"/>
    <s v="Not Specified"/>
    <x v="18"/>
    <n v="1307"/>
    <n v="0.02"/>
    <s v="Regular"/>
    <n v="428.99"/>
    <n v="54.48"/>
    <n v="0.99"/>
    <s v="Eva Jacobs"/>
    <x v="0"/>
    <x v="1"/>
    <x v="1"/>
    <x v="11"/>
    <x v="2"/>
    <d v="2015-04-15T00:00:00"/>
  </r>
  <r>
    <n v="8450"/>
    <s v="N"/>
    <d v="2015-04-13T00:00:00"/>
    <s v="Not Specified"/>
    <x v="28"/>
    <n v="41.39"/>
    <n v="0.09"/>
    <s v="Regular"/>
    <n v="-12.02"/>
    <n v="1.88"/>
    <n v="1.49"/>
    <s v="Eva Jacobs"/>
    <x v="0"/>
    <x v="1"/>
    <x v="1"/>
    <x v="10"/>
    <x v="2"/>
    <d v="2015-04-14T00:00:00"/>
  </r>
  <r>
    <n v="8454"/>
    <s v="N"/>
    <d v="2015-08-15T00:00:00"/>
    <s v="Medium"/>
    <x v="34"/>
    <n v="218.77"/>
    <n v="0.03"/>
    <s v="Regular"/>
    <n v="-188.13"/>
    <n v="5.4"/>
    <n v="7.78"/>
    <s v="Christine Phan"/>
    <x v="1"/>
    <x v="3"/>
    <x v="1"/>
    <x v="10"/>
    <x v="2"/>
    <d v="2015-08-18T00:00:00"/>
  </r>
  <r>
    <n v="8551"/>
    <s v="N"/>
    <d v="2016-07-29T00:00:00"/>
    <s v="Critical"/>
    <x v="14"/>
    <n v="185.64"/>
    <n v="0.1"/>
    <s v="Regular"/>
    <n v="-69.87"/>
    <n v="7.45"/>
    <n v="6.28"/>
    <s v="Meg O'Connel"/>
    <x v="0"/>
    <x v="0"/>
    <x v="1"/>
    <x v="10"/>
    <x v="2"/>
    <d v="2016-08-01T00:00:00"/>
  </r>
  <r>
    <n v="8551"/>
    <s v="N"/>
    <d v="2016-07-29T00:00:00"/>
    <s v="Critical"/>
    <x v="13"/>
    <n v="225.98"/>
    <n v="0.01"/>
    <s v="Regular"/>
    <n v="-135.74"/>
    <n v="6.48"/>
    <n v="7.86"/>
    <s v="Meg O'Connel"/>
    <x v="0"/>
    <x v="0"/>
    <x v="1"/>
    <x v="5"/>
    <x v="2"/>
    <d v="2016-07-31T00:00:00"/>
  </r>
  <r>
    <n v="8576"/>
    <s v="N"/>
    <d v="2016-01-10T00:00:00"/>
    <s v="High"/>
    <x v="17"/>
    <n v="541.45000000000005"/>
    <n v="0"/>
    <s v="Express"/>
    <n v="-164.25"/>
    <n v="11.66"/>
    <n v="8.99"/>
    <s v="Cynthia Voltz"/>
    <x v="0"/>
    <x v="0"/>
    <x v="1"/>
    <x v="1"/>
    <x v="0"/>
    <d v="2016-01-12T00:00:00"/>
  </r>
  <r>
    <n v="8580"/>
    <s v="N"/>
    <d v="2014-03-22T00:00:00"/>
    <s v="High"/>
    <x v="49"/>
    <n v="151.49"/>
    <n v="0"/>
    <s v="Regular"/>
    <n v="-3.95"/>
    <n v="11.58"/>
    <n v="6.97"/>
    <s v="Joseph Airdo"/>
    <x v="0"/>
    <x v="2"/>
    <x v="1"/>
    <x v="12"/>
    <x v="2"/>
    <d v="2014-03-22T00:00:00"/>
  </r>
  <r>
    <n v="8580"/>
    <s v="N"/>
    <d v="2014-03-22T00:00:00"/>
    <s v="High"/>
    <x v="4"/>
    <n v="308.22000000000003"/>
    <n v="0"/>
    <s v="Regular"/>
    <n v="-215.57"/>
    <n v="7.77"/>
    <n v="9.23"/>
    <s v="Joseph Airdo"/>
    <x v="0"/>
    <x v="2"/>
    <x v="1"/>
    <x v="11"/>
    <x v="2"/>
    <d v="2014-03-23T00:00:00"/>
  </r>
  <r>
    <n v="8582"/>
    <s v="N"/>
    <d v="2013-11-20T00:00:00"/>
    <s v="Low"/>
    <x v="0"/>
    <n v="1556.55"/>
    <n v="0.04"/>
    <s v="Regular"/>
    <n v="436.02"/>
    <n v="105.34"/>
    <n v="24.49"/>
    <s v="David Kendrick"/>
    <x v="0"/>
    <x v="1"/>
    <x v="2"/>
    <x v="2"/>
    <x v="5"/>
    <d v="2013-11-20T00:00:00"/>
  </r>
  <r>
    <n v="8642"/>
    <s v="N"/>
    <d v="2013-01-16T00:00:00"/>
    <s v="High"/>
    <x v="5"/>
    <n v="151.05000000000001"/>
    <n v="0.09"/>
    <s v="Regular"/>
    <n v="-76.14"/>
    <n v="5.8"/>
    <n v="5.59"/>
    <s v="Patrick Ryan"/>
    <x v="0"/>
    <x v="0"/>
    <x v="1"/>
    <x v="10"/>
    <x v="2"/>
    <d v="2013-01-17T00:00:00"/>
  </r>
  <r>
    <n v="8642"/>
    <s v="N"/>
    <d v="2013-01-16T00:00:00"/>
    <s v="High"/>
    <x v="46"/>
    <n v="133.04"/>
    <n v="0.04"/>
    <s v="Regular"/>
    <n v="49.69"/>
    <n v="10.35"/>
    <n v="0.99"/>
    <s v="Patrick Ryan"/>
    <x v="0"/>
    <x v="0"/>
    <x v="1"/>
    <x v="4"/>
    <x v="2"/>
    <d v="2013-01-17T00:00:00"/>
  </r>
  <r>
    <n v="8646"/>
    <s v="N"/>
    <d v="2016-04-09T00:00:00"/>
    <s v="High"/>
    <x v="38"/>
    <n v="85.85"/>
    <n v="0.03"/>
    <s v="Regular"/>
    <n v="-327.64999999999998"/>
    <n v="4.4800000000000004"/>
    <n v="49"/>
    <s v="Emily Ducich"/>
    <x v="0"/>
    <x v="2"/>
    <x v="1"/>
    <x v="11"/>
    <x v="5"/>
    <d v="2016-04-11T00:00:00"/>
  </r>
  <r>
    <n v="8646"/>
    <s v="N"/>
    <d v="2016-04-09T00:00:00"/>
    <s v="High"/>
    <x v="33"/>
    <n v="14377.78"/>
    <n v="0.06"/>
    <s v="Delivery Van"/>
    <n v="4161.9799999999996"/>
    <n v="350.99"/>
    <n v="39"/>
    <s v="Emily Ducich"/>
    <x v="0"/>
    <x v="2"/>
    <x v="2"/>
    <x v="13"/>
    <x v="6"/>
    <d v="2016-04-11T00:00:00"/>
  </r>
  <r>
    <n v="8646"/>
    <s v="N"/>
    <d v="2016-04-09T00:00:00"/>
    <s v="High"/>
    <x v="5"/>
    <n v="994.27"/>
    <n v="0.09"/>
    <s v="Express"/>
    <n v="-127.11"/>
    <n v="40.98"/>
    <n v="6.5"/>
    <s v="Emily Ducich"/>
    <x v="0"/>
    <x v="2"/>
    <x v="0"/>
    <x v="0"/>
    <x v="2"/>
    <d v="2016-04-11T00:00:00"/>
  </r>
  <r>
    <n v="8646"/>
    <s v="N"/>
    <d v="2016-04-09T00:00:00"/>
    <s v="High"/>
    <x v="8"/>
    <n v="9558.65"/>
    <n v="0.09"/>
    <s v="Delivery Van"/>
    <n v="2154.0700000000002"/>
    <n v="349.45"/>
    <n v="60"/>
    <s v="Emily Ducich"/>
    <x v="0"/>
    <x v="2"/>
    <x v="2"/>
    <x v="15"/>
    <x v="6"/>
    <d v="2016-04-10T00:00:00"/>
  </r>
  <r>
    <n v="8678"/>
    <s v="N"/>
    <d v="2015-09-30T00:00:00"/>
    <s v="Low"/>
    <x v="45"/>
    <n v="937.8"/>
    <n v="0"/>
    <s v="Regular"/>
    <n v="27.12"/>
    <n v="29.74"/>
    <n v="6.64"/>
    <s v="Ken Black"/>
    <x v="0"/>
    <x v="2"/>
    <x v="1"/>
    <x v="7"/>
    <x v="2"/>
    <d v="2015-10-05T00:00:00"/>
  </r>
  <r>
    <n v="8704"/>
    <s v="N"/>
    <d v="2014-06-30T00:00:00"/>
    <s v="Medium"/>
    <x v="17"/>
    <n v="449.17"/>
    <n v="0.01"/>
    <s v="Regular"/>
    <n v="198.83"/>
    <n v="9.93"/>
    <n v="1.0900000000000001"/>
    <s v="Quincy Jones"/>
    <x v="2"/>
    <x v="1"/>
    <x v="1"/>
    <x v="1"/>
    <x v="1"/>
    <d v="2014-07-01T00:00:00"/>
  </r>
  <r>
    <n v="8704"/>
    <s v="N"/>
    <d v="2014-06-30T00:00:00"/>
    <s v="Medium"/>
    <x v="34"/>
    <n v="79.81"/>
    <n v="0.08"/>
    <s v="Regular"/>
    <n v="5.48"/>
    <n v="2.21"/>
    <n v="1"/>
    <s v="Quincy Jones"/>
    <x v="2"/>
    <x v="1"/>
    <x v="1"/>
    <x v="1"/>
    <x v="1"/>
    <d v="2014-07-01T00:00:00"/>
  </r>
  <r>
    <n v="8709"/>
    <s v="N"/>
    <d v="2016-03-08T00:00:00"/>
    <s v="High"/>
    <x v="35"/>
    <n v="2451.41"/>
    <n v="7.0000000000000007E-2"/>
    <s v="Regular"/>
    <n v="773.36"/>
    <n v="51.98"/>
    <n v="10.17"/>
    <s v="Rose O'Brian"/>
    <x v="1"/>
    <x v="1"/>
    <x v="0"/>
    <x v="6"/>
    <x v="3"/>
    <d v="2016-03-10T00:00:00"/>
  </r>
  <r>
    <n v="8709"/>
    <s v="N"/>
    <d v="2016-03-08T00:00:00"/>
    <s v="High"/>
    <x v="11"/>
    <n v="851.24"/>
    <n v="0.1"/>
    <s v="Delivery Van"/>
    <n v="-149.46"/>
    <n v="80.97"/>
    <n v="33.6"/>
    <s v="Rose O'Brian"/>
    <x v="1"/>
    <x v="1"/>
    <x v="0"/>
    <x v="6"/>
    <x v="6"/>
    <d v="2016-03-11T00:00:00"/>
  </r>
  <r>
    <n v="8710"/>
    <s v="N"/>
    <d v="2016-01-05T00:00:00"/>
    <s v="Critical"/>
    <x v="40"/>
    <n v="63.34"/>
    <n v="0.03"/>
    <s v="Regular"/>
    <n v="-76.02"/>
    <n v="3.36"/>
    <n v="6.27"/>
    <s v="Tamara Dahlen"/>
    <x v="1"/>
    <x v="0"/>
    <x v="1"/>
    <x v="10"/>
    <x v="2"/>
    <d v="2016-01-06T00:00:00"/>
  </r>
  <r>
    <n v="8710"/>
    <s v="N"/>
    <d v="2016-01-05T00:00:00"/>
    <s v="Critical"/>
    <x v="3"/>
    <n v="151.35"/>
    <n v="7.0000000000000007E-2"/>
    <s v="Express"/>
    <n v="8.33"/>
    <n v="3.71"/>
    <n v="1.93"/>
    <s v="Tamara Dahlen"/>
    <x v="1"/>
    <x v="0"/>
    <x v="1"/>
    <x v="5"/>
    <x v="1"/>
    <d v="2016-01-07T00:00:00"/>
  </r>
  <r>
    <n v="8773"/>
    <s v="N"/>
    <d v="2014-10-22T00:00:00"/>
    <s v="Critical"/>
    <x v="44"/>
    <n v="220.78749999999999"/>
    <n v="0.09"/>
    <s v="Regular"/>
    <n v="-305.32"/>
    <n v="55.99"/>
    <n v="5"/>
    <s v="Sally Matthias"/>
    <x v="2"/>
    <x v="1"/>
    <x v="0"/>
    <x v="3"/>
    <x v="0"/>
    <d v="2014-10-22T00:00:00"/>
  </r>
  <r>
    <n v="8802"/>
    <s v="N"/>
    <d v="2014-01-31T00:00:00"/>
    <s v="Medium"/>
    <x v="0"/>
    <n v="1866.12"/>
    <n v="7.0000000000000007E-2"/>
    <s v="Regular"/>
    <n v="400.69"/>
    <n v="123.38"/>
    <n v="24.49"/>
    <s v="Suzanne McNair"/>
    <x v="0"/>
    <x v="3"/>
    <x v="1"/>
    <x v="11"/>
    <x v="5"/>
    <d v="2014-02-02T00:00:00"/>
  </r>
  <r>
    <n v="8803"/>
    <s v="N"/>
    <d v="2015-12-20T00:00:00"/>
    <s v="Not Specified"/>
    <x v="31"/>
    <n v="1184.1099999999999"/>
    <n v="7.0000000000000007E-2"/>
    <s v="Regular"/>
    <n v="-145.07"/>
    <n v="193.17"/>
    <n v="19.989999999999998"/>
    <s v="William Brown"/>
    <x v="0"/>
    <x v="0"/>
    <x v="1"/>
    <x v="7"/>
    <x v="2"/>
    <d v="2015-12-21T00:00:00"/>
  </r>
  <r>
    <n v="8803"/>
    <s v="N"/>
    <d v="2015-12-20T00:00:00"/>
    <s v="Not Specified"/>
    <x v="40"/>
    <n v="514.22"/>
    <n v="0.02"/>
    <s v="Regular"/>
    <n v="187.37"/>
    <n v="30.56"/>
    <n v="2.99"/>
    <s v="William Brown"/>
    <x v="0"/>
    <x v="0"/>
    <x v="1"/>
    <x v="10"/>
    <x v="2"/>
    <d v="2015-12-23T00:00:00"/>
  </r>
  <r>
    <n v="8807"/>
    <s v="N"/>
    <d v="2013-02-25T00:00:00"/>
    <s v="Low"/>
    <x v="41"/>
    <n v="1379.3375000000001"/>
    <n v="0.08"/>
    <s v="Regular"/>
    <n v="-78.540000000000006"/>
    <n v="125.99"/>
    <n v="4.2"/>
    <s v="Natalie Webber"/>
    <x v="2"/>
    <x v="2"/>
    <x v="0"/>
    <x v="3"/>
    <x v="2"/>
    <d v="2013-03-04T00:00:00"/>
  </r>
  <r>
    <n v="8807"/>
    <s v="N"/>
    <d v="2013-02-25T00:00:00"/>
    <s v="Low"/>
    <x v="30"/>
    <n v="428.14"/>
    <n v="0.04"/>
    <s v="Regular"/>
    <n v="-6.04"/>
    <n v="22.84"/>
    <n v="11.54"/>
    <s v="Natalie Webber"/>
    <x v="2"/>
    <x v="2"/>
    <x v="1"/>
    <x v="5"/>
    <x v="2"/>
    <d v="2013-02-27T00:00:00"/>
  </r>
  <r>
    <n v="8832"/>
    <s v="N"/>
    <d v="2015-02-01T00:00:00"/>
    <s v="Low"/>
    <x v="27"/>
    <n v="647.80999999999995"/>
    <n v="0.1"/>
    <s v="Regular"/>
    <n v="8.65"/>
    <n v="17.670000000000002"/>
    <n v="8.99"/>
    <s v="Giulietta Dortch"/>
    <x v="0"/>
    <x v="3"/>
    <x v="2"/>
    <x v="2"/>
    <x v="0"/>
    <d v="2015-02-05T00:00:00"/>
  </r>
  <r>
    <n v="8834"/>
    <s v="N"/>
    <d v="2013-11-08T00:00:00"/>
    <s v="High"/>
    <x v="39"/>
    <n v="16.73"/>
    <n v="0.08"/>
    <s v="Regular"/>
    <n v="-6.96"/>
    <n v="12.64"/>
    <n v="4.9800000000000004"/>
    <s v="Ken Lonsdale"/>
    <x v="0"/>
    <x v="2"/>
    <x v="2"/>
    <x v="2"/>
    <x v="0"/>
    <d v="2013-11-09T00:00:00"/>
  </r>
  <r>
    <n v="8834"/>
    <s v="N"/>
    <d v="2013-11-08T00:00:00"/>
    <s v="High"/>
    <x v="29"/>
    <n v="6688.11"/>
    <n v="0.08"/>
    <s v="Regular"/>
    <n v="2872.88"/>
    <n v="150.97999999999999"/>
    <n v="13.99"/>
    <s v="Ken Lonsdale"/>
    <x v="2"/>
    <x v="2"/>
    <x v="0"/>
    <x v="6"/>
    <x v="3"/>
    <d v="2013-11-09T00:00:00"/>
  </r>
  <r>
    <n v="8835"/>
    <s v="N"/>
    <d v="2016-10-13T00:00:00"/>
    <s v="Critical"/>
    <x v="49"/>
    <n v="153.44"/>
    <n v="0.05"/>
    <s v="Regular"/>
    <n v="-6.15"/>
    <n v="12.2"/>
    <n v="6.02"/>
    <s v="James Lanier"/>
    <x v="1"/>
    <x v="0"/>
    <x v="2"/>
    <x v="2"/>
    <x v="0"/>
    <d v="2016-10-14T00:00:00"/>
  </r>
  <r>
    <n v="8868"/>
    <s v="N"/>
    <d v="2016-01-29T00:00:00"/>
    <s v="Low"/>
    <x v="7"/>
    <n v="190.45"/>
    <n v="0.02"/>
    <s v="Regular"/>
    <n v="-44.05"/>
    <n v="59.98"/>
    <n v="3.99"/>
    <s v="Cindy Chapman"/>
    <x v="0"/>
    <x v="0"/>
    <x v="1"/>
    <x v="11"/>
    <x v="2"/>
    <d v="2016-02-07T00:00:00"/>
  </r>
  <r>
    <n v="8868"/>
    <s v="N"/>
    <d v="2016-01-29T00:00:00"/>
    <s v="Low"/>
    <x v="13"/>
    <n v="179.99"/>
    <n v="0.03"/>
    <s v="Regular"/>
    <n v="-102.27"/>
    <n v="5.18"/>
    <n v="5.74"/>
    <s v="Cindy Chapman"/>
    <x v="0"/>
    <x v="0"/>
    <x v="1"/>
    <x v="10"/>
    <x v="2"/>
    <d v="2016-02-02T00:00:00"/>
  </r>
  <r>
    <n v="8901"/>
    <s v="N"/>
    <d v="2014-08-20T00:00:00"/>
    <s v="Low"/>
    <x v="0"/>
    <n v="168.9"/>
    <n v="0.09"/>
    <s v="Express"/>
    <n v="-16.190000000000001"/>
    <n v="9.99"/>
    <n v="6.24"/>
    <s v="Barry Pond"/>
    <x v="0"/>
    <x v="2"/>
    <x v="0"/>
    <x v="6"/>
    <x v="3"/>
    <d v="2014-08-27T00:00:00"/>
  </r>
  <r>
    <n v="8930"/>
    <s v="N"/>
    <d v="2016-05-19T00:00:00"/>
    <s v="Medium"/>
    <x v="41"/>
    <n v="145.86000000000001"/>
    <n v="0.04"/>
    <s v="Regular"/>
    <n v="-92.32"/>
    <n v="9.99"/>
    <n v="11.59"/>
    <s v="Tony Molinari"/>
    <x v="0"/>
    <x v="0"/>
    <x v="1"/>
    <x v="5"/>
    <x v="2"/>
    <d v="2016-05-21T00:00:00"/>
  </r>
  <r>
    <n v="8933"/>
    <s v="N"/>
    <d v="2013-10-07T00:00:00"/>
    <s v="High"/>
    <x v="4"/>
    <n v="1520.26"/>
    <n v="0.04"/>
    <s v="Regular"/>
    <n v="640.84"/>
    <n v="42.8"/>
    <n v="2.99"/>
    <s v="Lori Olson"/>
    <x v="2"/>
    <x v="2"/>
    <x v="1"/>
    <x v="10"/>
    <x v="2"/>
    <d v="2013-10-08T00:00:00"/>
  </r>
  <r>
    <n v="8933"/>
    <s v="N"/>
    <d v="2013-10-07T00:00:00"/>
    <s v="High"/>
    <x v="10"/>
    <n v="688.02"/>
    <n v="0.06"/>
    <s v="Regular"/>
    <n v="154.99"/>
    <n v="22.98"/>
    <n v="7.58"/>
    <s v="Lori Olson"/>
    <x v="2"/>
    <x v="2"/>
    <x v="2"/>
    <x v="2"/>
    <x v="2"/>
    <d v="2013-10-09T00:00:00"/>
  </r>
  <r>
    <n v="8960"/>
    <s v="N"/>
    <d v="2013-06-05T00:00:00"/>
    <s v="Medium"/>
    <x v="26"/>
    <n v="4335.34"/>
    <n v="7.0000000000000007E-2"/>
    <s v="Express"/>
    <n v="524.09"/>
    <n v="99.99"/>
    <n v="19.989999999999998"/>
    <s v="Christine Phan"/>
    <x v="1"/>
    <x v="3"/>
    <x v="0"/>
    <x v="0"/>
    <x v="2"/>
    <d v="2013-06-07T00:00:00"/>
  </r>
  <r>
    <n v="8960"/>
    <s v="N"/>
    <d v="2013-06-05T00:00:00"/>
    <s v="Medium"/>
    <x v="0"/>
    <n v="1150.5345"/>
    <n v="0.01"/>
    <s v="Regular"/>
    <n v="361.65"/>
    <n v="85.99"/>
    <n v="1.25"/>
    <s v="Christine Phan"/>
    <x v="1"/>
    <x v="3"/>
    <x v="0"/>
    <x v="3"/>
    <x v="0"/>
    <d v="2013-06-07T00:00:00"/>
  </r>
  <r>
    <n v="8993"/>
    <s v="N"/>
    <d v="2014-05-28T00:00:00"/>
    <s v="Medium"/>
    <x v="33"/>
    <n v="172.15"/>
    <n v="0.02"/>
    <s v="Express"/>
    <n v="86.78"/>
    <n v="3.69"/>
    <n v="0.5"/>
    <s v="Stewart Visinsky"/>
    <x v="0"/>
    <x v="0"/>
    <x v="1"/>
    <x v="4"/>
    <x v="2"/>
    <d v="2014-05-30T00:00:00"/>
  </r>
  <r>
    <n v="8994"/>
    <s v="N"/>
    <d v="2016-04-07T00:00:00"/>
    <s v="Low"/>
    <x v="47"/>
    <n v="1423.35"/>
    <n v="0.1"/>
    <s v="Regular"/>
    <n v="-580.32000000000005"/>
    <n v="40.479999999999997"/>
    <n v="19.989999999999998"/>
    <s v="Christopher Schild"/>
    <x v="2"/>
    <x v="0"/>
    <x v="0"/>
    <x v="0"/>
    <x v="2"/>
    <d v="2016-04-09T00:00:00"/>
  </r>
  <r>
    <n v="8995"/>
    <s v="N"/>
    <d v="2014-05-17T00:00:00"/>
    <s v="High"/>
    <x v="33"/>
    <n v="270.83999999999997"/>
    <n v="0.1"/>
    <s v="Express"/>
    <n v="-78.02"/>
    <n v="6.48"/>
    <n v="5.86"/>
    <s v="Beth Paige"/>
    <x v="3"/>
    <x v="2"/>
    <x v="1"/>
    <x v="5"/>
    <x v="2"/>
    <d v="2014-05-18T00:00:00"/>
  </r>
  <r>
    <n v="8995"/>
    <s v="N"/>
    <d v="2014-05-17T00:00:00"/>
    <s v="High"/>
    <x v="37"/>
    <n v="3389.93"/>
    <n v="0.08"/>
    <s v="Express"/>
    <n v="737.94"/>
    <n v="102.3"/>
    <n v="21.26"/>
    <s v="Beth Paige"/>
    <x v="3"/>
    <x v="2"/>
    <x v="2"/>
    <x v="2"/>
    <x v="5"/>
    <d v="2014-05-18T00:00:00"/>
  </r>
  <r>
    <n v="8995"/>
    <s v="N"/>
    <d v="2014-05-17T00:00:00"/>
    <s v="High"/>
    <x v="3"/>
    <n v="266.36"/>
    <n v="7.0000000000000007E-2"/>
    <s v="Regular"/>
    <n v="-191.28"/>
    <n v="6.48"/>
    <n v="8.19"/>
    <s v="Beth Paige"/>
    <x v="3"/>
    <x v="2"/>
    <x v="1"/>
    <x v="5"/>
    <x v="2"/>
    <d v="2014-05-18T00:00:00"/>
  </r>
  <r>
    <n v="8995"/>
    <s v="N"/>
    <d v="2014-05-17T00:00:00"/>
    <s v="High"/>
    <x v="26"/>
    <n v="89.41"/>
    <n v="0.01"/>
    <s v="Regular"/>
    <n v="-21.49"/>
    <n v="1.89"/>
    <n v="0.76"/>
    <s v="Beth Paige"/>
    <x v="3"/>
    <x v="2"/>
    <x v="1"/>
    <x v="14"/>
    <x v="1"/>
    <d v="2014-05-19T00:00:00"/>
  </r>
  <r>
    <n v="8996"/>
    <s v="N"/>
    <d v="2014-06-02T00:00:00"/>
    <s v="Low"/>
    <x v="46"/>
    <n v="772.26750000000004"/>
    <n v="0.02"/>
    <s v="Regular"/>
    <n v="-48.85"/>
    <n v="65.989999999999995"/>
    <n v="8.99"/>
    <s v="Tanja Norvell"/>
    <x v="0"/>
    <x v="0"/>
    <x v="0"/>
    <x v="3"/>
    <x v="2"/>
    <d v="2014-06-06T00:00:00"/>
  </r>
  <r>
    <n v="8998"/>
    <s v="N"/>
    <d v="2013-01-03T00:00:00"/>
    <s v="Low"/>
    <x v="4"/>
    <n v="1767.88"/>
    <n v="7.0000000000000007E-2"/>
    <s v="Regular"/>
    <n v="66.47"/>
    <n v="50.98"/>
    <n v="13.66"/>
    <s v="Linda Southworth"/>
    <x v="0"/>
    <x v="2"/>
    <x v="1"/>
    <x v="11"/>
    <x v="2"/>
    <d v="2013-01-07T00:00:00"/>
  </r>
  <r>
    <n v="8998"/>
    <s v="N"/>
    <d v="2013-01-03T00:00:00"/>
    <s v="Low"/>
    <x v="49"/>
    <n v="277.42"/>
    <n v="0.01"/>
    <s v="Regular"/>
    <n v="49.82"/>
    <n v="22.24"/>
    <n v="1.99"/>
    <s v="Linda Southworth"/>
    <x v="0"/>
    <x v="2"/>
    <x v="0"/>
    <x v="0"/>
    <x v="0"/>
    <d v="2013-01-05T00:00:00"/>
  </r>
  <r>
    <n v="8998"/>
    <s v="N"/>
    <d v="2013-01-03T00:00:00"/>
    <s v="Low"/>
    <x v="46"/>
    <n v="178.13"/>
    <n v="0.04"/>
    <s v="Regular"/>
    <n v="-19.75"/>
    <n v="13.43"/>
    <n v="5.5"/>
    <s v="Linda Southworth"/>
    <x v="0"/>
    <x v="2"/>
    <x v="1"/>
    <x v="7"/>
    <x v="2"/>
    <d v="2013-01-08T00:00:00"/>
  </r>
  <r>
    <n v="8999"/>
    <s v="N"/>
    <d v="2016-06-12T00:00:00"/>
    <s v="High"/>
    <x v="2"/>
    <n v="1676.48"/>
    <n v="0"/>
    <s v="Regular"/>
    <n v="590.35"/>
    <n v="55.48"/>
    <n v="14.3"/>
    <s v="Julia Barnett"/>
    <x v="0"/>
    <x v="0"/>
    <x v="1"/>
    <x v="5"/>
    <x v="2"/>
    <d v="2016-06-14T00:00:00"/>
  </r>
  <r>
    <n v="9024"/>
    <s v="N"/>
    <d v="2015-06-02T00:00:00"/>
    <s v="Medium"/>
    <x v="15"/>
    <n v="2318.2134999999998"/>
    <n v="7.0000000000000007E-2"/>
    <s v="Regular"/>
    <n v="583.75"/>
    <n v="65.989999999999995"/>
    <n v="2.79"/>
    <s v="Katherine Murray"/>
    <x v="2"/>
    <x v="1"/>
    <x v="0"/>
    <x v="3"/>
    <x v="2"/>
    <d v="2015-06-02T00:00:00"/>
  </r>
  <r>
    <n v="9027"/>
    <s v="Y"/>
    <d v="2014-09-02T00:00:00"/>
    <s v="Low"/>
    <x v="10"/>
    <n v="932.89200000000005"/>
    <n v="0.05"/>
    <s v="Regular"/>
    <n v="458.98"/>
    <n v="35.99"/>
    <n v="0.99"/>
    <s v="Roy French"/>
    <x v="2"/>
    <x v="2"/>
    <x v="0"/>
    <x v="3"/>
    <x v="0"/>
    <d v="2014-09-11T00:00:00"/>
  </r>
  <r>
    <n v="9028"/>
    <s v="N"/>
    <d v="2013-12-21T00:00:00"/>
    <s v="Low"/>
    <x v="32"/>
    <n v="14556.67"/>
    <n v="0.04"/>
    <s v="Delivery Van"/>
    <n v="3829.63"/>
    <n v="306.14"/>
    <n v="26.53"/>
    <s v="Michael Nguyen"/>
    <x v="1"/>
    <x v="3"/>
    <x v="0"/>
    <x v="6"/>
    <x v="6"/>
    <d v="2013-12-25T00:00:00"/>
  </r>
  <r>
    <n v="9057"/>
    <s v="N"/>
    <d v="2016-11-04T00:00:00"/>
    <s v="Critical"/>
    <x v="23"/>
    <n v="160.29"/>
    <n v="0.01"/>
    <s v="Regular"/>
    <n v="1.35"/>
    <n v="7.59"/>
    <n v="4"/>
    <s v="Michael Granlund"/>
    <x v="2"/>
    <x v="1"/>
    <x v="2"/>
    <x v="2"/>
    <x v="1"/>
    <d v="2016-11-04T00:00:00"/>
  </r>
  <r>
    <n v="9062"/>
    <s v="N"/>
    <d v="2014-03-20T00:00:00"/>
    <s v="High"/>
    <x v="30"/>
    <n v="1825.42"/>
    <n v="0.06"/>
    <s v="Regular"/>
    <n v="1193.19"/>
    <n v="99.23"/>
    <n v="8.99"/>
    <s v="Eric Barreto"/>
    <x v="2"/>
    <x v="2"/>
    <x v="2"/>
    <x v="2"/>
    <x v="0"/>
    <d v="2014-03-23T00:00:00"/>
  </r>
  <r>
    <n v="9062"/>
    <s v="N"/>
    <d v="2014-03-20T00:00:00"/>
    <s v="High"/>
    <x v="1"/>
    <n v="119.2"/>
    <n v="0.06"/>
    <s v="Regular"/>
    <n v="30.61"/>
    <n v="3.93"/>
    <n v="0.99"/>
    <s v="Eric Barreto"/>
    <x v="2"/>
    <x v="2"/>
    <x v="1"/>
    <x v="14"/>
    <x v="1"/>
    <d v="2014-03-21T00:00:00"/>
  </r>
  <r>
    <n v="9088"/>
    <s v="N"/>
    <d v="2016-06-22T00:00:00"/>
    <s v="Critical"/>
    <x v="35"/>
    <n v="15383.7"/>
    <n v="0.03"/>
    <s v="Regular"/>
    <n v="6523.26"/>
    <n v="304.99"/>
    <n v="19.989999999999998"/>
    <s v="Russell Applegate"/>
    <x v="1"/>
    <x v="1"/>
    <x v="1"/>
    <x v="10"/>
    <x v="2"/>
    <d v="2016-06-24T00:00:00"/>
  </r>
  <r>
    <n v="9088"/>
    <s v="N"/>
    <d v="2016-06-22T00:00:00"/>
    <s v="Critical"/>
    <x v="45"/>
    <n v="1637.4570000000001"/>
    <n v="0.09"/>
    <s v="Regular"/>
    <n v="118.15"/>
    <n v="65.989999999999995"/>
    <n v="8.99"/>
    <s v="Russell Applegate"/>
    <x v="1"/>
    <x v="1"/>
    <x v="0"/>
    <x v="3"/>
    <x v="2"/>
    <d v="2016-06-24T00:00:00"/>
  </r>
  <r>
    <n v="9091"/>
    <s v="N"/>
    <d v="2013-11-11T00:00:00"/>
    <s v="High"/>
    <x v="3"/>
    <n v="605.77"/>
    <n v="0.05"/>
    <s v="Regular"/>
    <n v="129.33000000000001"/>
    <n v="14.34"/>
    <n v="5"/>
    <s v="Adam Hart"/>
    <x v="0"/>
    <x v="0"/>
    <x v="2"/>
    <x v="2"/>
    <x v="0"/>
    <d v="2013-11-12T00:00:00"/>
  </r>
  <r>
    <n v="9091"/>
    <s v="N"/>
    <d v="2013-11-11T00:00:00"/>
    <s v="High"/>
    <x v="15"/>
    <n v="1480.91"/>
    <n v="0"/>
    <s v="Regular"/>
    <n v="489.14"/>
    <n v="30.98"/>
    <n v="8.74"/>
    <s v="Adam Hart"/>
    <x v="0"/>
    <x v="0"/>
    <x v="1"/>
    <x v="5"/>
    <x v="2"/>
    <d v="2013-11-12T00:00:00"/>
  </r>
  <r>
    <n v="9092"/>
    <s v="N"/>
    <d v="2016-07-24T00:00:00"/>
    <s v="Not Specified"/>
    <x v="16"/>
    <n v="3644.24"/>
    <n v="0"/>
    <s v="Express"/>
    <n v="-457.73"/>
    <n v="101.41"/>
    <n v="35"/>
    <s v="Jeremy Pistek"/>
    <x v="0"/>
    <x v="0"/>
    <x v="1"/>
    <x v="7"/>
    <x v="5"/>
    <d v="2016-07-25T00:00:00"/>
  </r>
  <r>
    <n v="9092"/>
    <s v="N"/>
    <d v="2016-07-24T00:00:00"/>
    <s v="Not Specified"/>
    <x v="38"/>
    <n v="599.20749999999998"/>
    <n v="0.1"/>
    <s v="Regular"/>
    <n v="-268.66000000000003"/>
    <n v="95.99"/>
    <n v="4.9000000000000004"/>
    <s v="Jeremy Pistek"/>
    <x v="0"/>
    <x v="0"/>
    <x v="0"/>
    <x v="3"/>
    <x v="2"/>
    <d v="2016-07-25T00:00:00"/>
  </r>
  <r>
    <n v="9093"/>
    <s v="Y"/>
    <d v="2014-12-09T00:00:00"/>
    <s v="Medium"/>
    <x v="47"/>
    <n v="268.55"/>
    <n v="0.1"/>
    <s v="Regular"/>
    <n v="-99.02"/>
    <n v="8.1199999999999992"/>
    <n v="2.83"/>
    <s v="Cyra Reiten"/>
    <x v="0"/>
    <x v="2"/>
    <x v="0"/>
    <x v="0"/>
    <x v="0"/>
    <d v="2014-12-09T00:00:00"/>
  </r>
  <r>
    <n v="9095"/>
    <s v="N"/>
    <d v="2014-06-10T00:00:00"/>
    <s v="High"/>
    <x v="9"/>
    <n v="294.91000000000003"/>
    <n v="0.03"/>
    <s v="Regular"/>
    <n v="-37.270000000000003"/>
    <n v="12.44"/>
    <n v="6.27"/>
    <s v="Tracy Hopkins"/>
    <x v="0"/>
    <x v="3"/>
    <x v="1"/>
    <x v="7"/>
    <x v="3"/>
    <d v="2014-06-12T00:00:00"/>
  </r>
  <r>
    <n v="9124"/>
    <s v="N"/>
    <d v="2014-10-16T00:00:00"/>
    <s v="Low"/>
    <x v="40"/>
    <n v="2637.78"/>
    <n v="0.04"/>
    <s v="Regular"/>
    <n v="-0.84"/>
    <n v="152.47999999999999"/>
    <n v="6.5"/>
    <s v="Henry Goldwyn"/>
    <x v="0"/>
    <x v="3"/>
    <x v="0"/>
    <x v="0"/>
    <x v="2"/>
    <d v="2014-10-16T00:00:00"/>
  </r>
  <r>
    <n v="9124"/>
    <s v="N"/>
    <d v="2014-10-16T00:00:00"/>
    <s v="Low"/>
    <x v="8"/>
    <n v="157.4"/>
    <n v="0.01"/>
    <s v="Regular"/>
    <n v="-118.56"/>
    <n v="4.9800000000000004"/>
    <n v="7.28"/>
    <s v="Henry Goldwyn"/>
    <x v="0"/>
    <x v="3"/>
    <x v="1"/>
    <x v="5"/>
    <x v="2"/>
    <d v="2014-10-21T00:00:00"/>
  </r>
  <r>
    <n v="9126"/>
    <s v="N"/>
    <d v="2016-11-17T00:00:00"/>
    <s v="Medium"/>
    <x v="19"/>
    <n v="2799.7"/>
    <n v="0.04"/>
    <s v="Regular"/>
    <n v="884.08"/>
    <n v="62.05"/>
    <n v="3.99"/>
    <s v="Sylvia Foulston"/>
    <x v="3"/>
    <x v="0"/>
    <x v="1"/>
    <x v="11"/>
    <x v="2"/>
    <d v="2016-11-18T00:00:00"/>
  </r>
  <r>
    <n v="9127"/>
    <s v="N"/>
    <d v="2014-10-10T00:00:00"/>
    <s v="Not Specified"/>
    <x v="22"/>
    <n v="2039.56"/>
    <n v="0.04"/>
    <s v="Express"/>
    <n v="-329.49"/>
    <n v="279.48"/>
    <n v="35"/>
    <s v="Bryan Davis"/>
    <x v="3"/>
    <x v="0"/>
    <x v="1"/>
    <x v="7"/>
    <x v="5"/>
    <d v="2014-10-12T00:00:00"/>
  </r>
  <r>
    <n v="9152"/>
    <s v="Y"/>
    <d v="2013-08-20T00:00:00"/>
    <s v="Not Specified"/>
    <x v="17"/>
    <n v="292.80799999999999"/>
    <n v="0.05"/>
    <s v="Regular"/>
    <n v="-129.69"/>
    <n v="7.99"/>
    <n v="5.03"/>
    <s v="Steven Cartwright"/>
    <x v="0"/>
    <x v="1"/>
    <x v="0"/>
    <x v="3"/>
    <x v="3"/>
    <d v="2013-08-20T00:00:00"/>
  </r>
  <r>
    <n v="9155"/>
    <s v="N"/>
    <d v="2015-08-30T00:00:00"/>
    <s v="Critical"/>
    <x v="40"/>
    <n v="518.79999999999995"/>
    <n v="0.1"/>
    <s v="Regular"/>
    <n v="54.63"/>
    <n v="30.98"/>
    <n v="11.63"/>
    <s v="Ken Lonsdale"/>
    <x v="0"/>
    <x v="2"/>
    <x v="1"/>
    <x v="10"/>
    <x v="2"/>
    <d v="2015-08-31T00:00:00"/>
  </r>
  <r>
    <n v="9216"/>
    <s v="N"/>
    <d v="2014-04-14T00:00:00"/>
    <s v="Medium"/>
    <x v="47"/>
    <n v="5977.63"/>
    <n v="0.1"/>
    <s v="Delivery Van"/>
    <n v="-86.68"/>
    <n v="180.98"/>
    <n v="55.24"/>
    <s v="Roy French"/>
    <x v="2"/>
    <x v="2"/>
    <x v="1"/>
    <x v="11"/>
    <x v="6"/>
    <d v="2014-04-16T00:00:00"/>
  </r>
  <r>
    <n v="9222"/>
    <s v="N"/>
    <d v="2016-02-11T00:00:00"/>
    <s v="High"/>
    <x v="33"/>
    <n v="473.67"/>
    <n v="0.04"/>
    <s v="Regular"/>
    <n v="78.2"/>
    <n v="11.34"/>
    <n v="5.01"/>
    <s v="Ionia McGrath"/>
    <x v="2"/>
    <x v="1"/>
    <x v="1"/>
    <x v="5"/>
    <x v="2"/>
    <d v="2016-02-12T00:00:00"/>
  </r>
  <r>
    <n v="9251"/>
    <s v="N"/>
    <d v="2013-08-29T00:00:00"/>
    <s v="Medium"/>
    <x v="34"/>
    <n v="3632.6"/>
    <n v="0"/>
    <s v="Delivery Van"/>
    <n v="-400.33"/>
    <n v="89.99"/>
    <n v="42"/>
    <s v="Giulietta Dortch"/>
    <x v="0"/>
    <x v="0"/>
    <x v="2"/>
    <x v="13"/>
    <x v="6"/>
    <d v="2013-08-31T00:00:00"/>
  </r>
  <r>
    <n v="9254"/>
    <s v="N"/>
    <d v="2013-05-14T00:00:00"/>
    <s v="Medium"/>
    <x v="18"/>
    <n v="131.65"/>
    <n v="0.01"/>
    <s v="Express"/>
    <n v="67.41"/>
    <n v="4.91"/>
    <n v="0.5"/>
    <s v="Craig Leslie"/>
    <x v="0"/>
    <x v="2"/>
    <x v="1"/>
    <x v="4"/>
    <x v="2"/>
    <d v="2013-05-16T00:00:00"/>
  </r>
  <r>
    <n v="9281"/>
    <s v="N"/>
    <d v="2015-02-22T00:00:00"/>
    <s v="Critical"/>
    <x v="45"/>
    <n v="199.8"/>
    <n v="0.08"/>
    <s v="Express"/>
    <n v="-96.59"/>
    <n v="6.48"/>
    <n v="6.81"/>
    <s v="Alan Hwang"/>
    <x v="1"/>
    <x v="3"/>
    <x v="1"/>
    <x v="5"/>
    <x v="2"/>
    <d v="2015-02-24T00:00:00"/>
  </r>
  <r>
    <n v="9281"/>
    <s v="N"/>
    <d v="2015-02-22T00:00:00"/>
    <s v="Critical"/>
    <x v="18"/>
    <n v="68.97"/>
    <n v="0.02"/>
    <s v="Regular"/>
    <n v="0.77"/>
    <n v="2.78"/>
    <n v="0.97"/>
    <s v="Alan Hwang"/>
    <x v="1"/>
    <x v="3"/>
    <x v="1"/>
    <x v="1"/>
    <x v="1"/>
    <d v="2015-02-24T00:00:00"/>
  </r>
  <r>
    <n v="9285"/>
    <s v="N"/>
    <d v="2016-01-03T00:00:00"/>
    <s v="Critical"/>
    <x v="7"/>
    <n v="124.81"/>
    <n v="0.06"/>
    <s v="Regular"/>
    <n v="-11.94"/>
    <n v="40.98"/>
    <n v="2.99"/>
    <s v="David Philippe"/>
    <x v="2"/>
    <x v="2"/>
    <x v="1"/>
    <x v="10"/>
    <x v="2"/>
    <d v="2016-01-05T00:00:00"/>
  </r>
  <r>
    <n v="9312"/>
    <s v="N"/>
    <d v="2015-05-18T00:00:00"/>
    <s v="Not Specified"/>
    <x v="17"/>
    <n v="1160.55"/>
    <n v="0.05"/>
    <s v="Delivery Van"/>
    <n v="-179.17"/>
    <n v="25.98"/>
    <n v="14.36"/>
    <s v="Steven Cartwright"/>
    <x v="0"/>
    <x v="1"/>
    <x v="2"/>
    <x v="13"/>
    <x v="6"/>
    <d v="2015-05-19T00:00:00"/>
  </r>
  <r>
    <n v="9344"/>
    <s v="N"/>
    <d v="2014-12-06T00:00:00"/>
    <s v="Low"/>
    <x v="36"/>
    <n v="1733.1"/>
    <n v="0.09"/>
    <s v="Regular"/>
    <n v="-505.69"/>
    <n v="95.99"/>
    <n v="35"/>
    <s v="Christy Brittain"/>
    <x v="0"/>
    <x v="2"/>
    <x v="1"/>
    <x v="7"/>
    <x v="5"/>
    <d v="2014-12-08T00:00:00"/>
  </r>
  <r>
    <n v="9344"/>
    <s v="N"/>
    <d v="2014-12-06T00:00:00"/>
    <s v="Low"/>
    <x v="45"/>
    <n v="3448.6455000000001"/>
    <n v="0.02"/>
    <s v="Regular"/>
    <n v="900.41"/>
    <n v="125.99"/>
    <n v="8.99"/>
    <s v="Christy Brittain"/>
    <x v="0"/>
    <x v="2"/>
    <x v="0"/>
    <x v="3"/>
    <x v="2"/>
    <d v="2014-12-06T00:00:00"/>
  </r>
  <r>
    <n v="9350"/>
    <s v="N"/>
    <d v="2015-10-31T00:00:00"/>
    <s v="Critical"/>
    <x v="46"/>
    <n v="1735.94"/>
    <n v="0.1"/>
    <s v="Delivery Van"/>
    <n v="-432.54"/>
    <n v="140.97999999999999"/>
    <n v="53.48"/>
    <s v="Darren Budd"/>
    <x v="1"/>
    <x v="0"/>
    <x v="2"/>
    <x v="8"/>
    <x v="4"/>
    <d v="2015-11-01T00:00:00"/>
  </r>
  <r>
    <n v="9350"/>
    <s v="N"/>
    <d v="2015-10-31T00:00:00"/>
    <s v="Critical"/>
    <x v="20"/>
    <n v="337.6"/>
    <n v="0.1"/>
    <s v="Regular"/>
    <n v="-210.78"/>
    <n v="172.99"/>
    <n v="19.989999999999998"/>
    <s v="Darren Budd"/>
    <x v="1"/>
    <x v="0"/>
    <x v="2"/>
    <x v="2"/>
    <x v="3"/>
    <d v="2015-11-02T00:00:00"/>
  </r>
  <r>
    <n v="9383"/>
    <s v="N"/>
    <d v="2016-03-16T00:00:00"/>
    <s v="Not Specified"/>
    <x v="11"/>
    <n v="82.42"/>
    <n v="7.0000000000000007E-2"/>
    <s v="Regular"/>
    <n v="18.53"/>
    <n v="7.59"/>
    <n v="4"/>
    <s v="John Dryer"/>
    <x v="0"/>
    <x v="0"/>
    <x v="2"/>
    <x v="2"/>
    <x v="1"/>
    <d v="2016-03-18T00:00:00"/>
  </r>
  <r>
    <n v="9473"/>
    <s v="N"/>
    <d v="2015-10-11T00:00:00"/>
    <s v="Not Specified"/>
    <x v="7"/>
    <n v="31.95"/>
    <n v="0.1"/>
    <s v="Regular"/>
    <n v="-23.69"/>
    <n v="8.0399999999999991"/>
    <n v="8.94"/>
    <s v="Jonathan Doherty"/>
    <x v="0"/>
    <x v="0"/>
    <x v="1"/>
    <x v="10"/>
    <x v="2"/>
    <d v="2015-10-13T00:00:00"/>
  </r>
  <r>
    <n v="9473"/>
    <s v="N"/>
    <d v="2015-10-11T00:00:00"/>
    <s v="Not Specified"/>
    <x v="13"/>
    <n v="563.82000000000005"/>
    <n v="0.03"/>
    <s v="Regular"/>
    <n v="188.22"/>
    <n v="16.510000000000002"/>
    <n v="2.99"/>
    <s v="Jonathan Doherty"/>
    <x v="0"/>
    <x v="0"/>
    <x v="1"/>
    <x v="10"/>
    <x v="2"/>
    <d v="2015-10-12T00:00:00"/>
  </r>
  <r>
    <n v="9473"/>
    <s v="N"/>
    <d v="2015-10-11T00:00:00"/>
    <s v="Not Specified"/>
    <x v="45"/>
    <n v="502.44"/>
    <n v="0.04"/>
    <s v="Regular"/>
    <n v="-363.44"/>
    <n v="15.51"/>
    <n v="17.78"/>
    <s v="Jonathan Doherty"/>
    <x v="0"/>
    <x v="0"/>
    <x v="1"/>
    <x v="7"/>
    <x v="2"/>
    <d v="2015-10-13T00:00:00"/>
  </r>
  <r>
    <n v="9478"/>
    <s v="N"/>
    <d v="2016-03-28T00:00:00"/>
    <s v="High"/>
    <x v="32"/>
    <n v="522.97"/>
    <n v="0.04"/>
    <s v="Regular"/>
    <n v="29.98"/>
    <n v="10.4"/>
    <n v="5.4"/>
    <s v="Philip Brown"/>
    <x v="1"/>
    <x v="0"/>
    <x v="2"/>
    <x v="2"/>
    <x v="0"/>
    <d v="2016-03-29T00:00:00"/>
  </r>
  <r>
    <n v="9478"/>
    <s v="N"/>
    <d v="2016-03-28T00:00:00"/>
    <s v="High"/>
    <x v="32"/>
    <n v="199.46"/>
    <n v="0.08"/>
    <s v="Regular"/>
    <n v="-121.2"/>
    <n v="4.28"/>
    <n v="4.79"/>
    <s v="Philip Brown"/>
    <x v="1"/>
    <x v="0"/>
    <x v="1"/>
    <x v="5"/>
    <x v="2"/>
    <d v="2016-03-30T00:00:00"/>
  </r>
  <r>
    <n v="9509"/>
    <s v="N"/>
    <d v="2015-10-07T00:00:00"/>
    <s v="Not Specified"/>
    <x v="47"/>
    <n v="12175.82"/>
    <n v="0.02"/>
    <s v="Delivery Van"/>
    <n v="2825.15"/>
    <n v="320.98"/>
    <n v="58.95"/>
    <s v="Joy Bell"/>
    <x v="3"/>
    <x v="1"/>
    <x v="2"/>
    <x v="13"/>
    <x v="6"/>
    <d v="2015-10-08T00:00:00"/>
  </r>
  <r>
    <n v="9509"/>
    <s v="N"/>
    <d v="2015-10-07T00:00:00"/>
    <s v="Not Specified"/>
    <x v="44"/>
    <n v="101.21"/>
    <n v="0.1"/>
    <s v="Express"/>
    <n v="2.13"/>
    <n v="18.97"/>
    <n v="5.21"/>
    <s v="Joy Bell"/>
    <x v="3"/>
    <x v="1"/>
    <x v="1"/>
    <x v="5"/>
    <x v="2"/>
    <d v="2015-10-08T00:00:00"/>
  </r>
  <r>
    <n v="9509"/>
    <s v="N"/>
    <d v="2015-10-07T00:00:00"/>
    <s v="Not Specified"/>
    <x v="1"/>
    <n v="1585.64"/>
    <n v="0.02"/>
    <s v="Regular"/>
    <n v="707.15"/>
    <n v="48.91"/>
    <n v="5.81"/>
    <s v="Joy Bell"/>
    <x v="3"/>
    <x v="1"/>
    <x v="1"/>
    <x v="5"/>
    <x v="2"/>
    <d v="2015-10-07T00:00:00"/>
  </r>
  <r>
    <n v="9537"/>
    <s v="N"/>
    <d v="2014-02-13T00:00:00"/>
    <s v="Not Specified"/>
    <x v="31"/>
    <n v="906.02"/>
    <n v="0.1"/>
    <s v="Delivery Van"/>
    <n v="-382.38"/>
    <n v="150.97999999999999"/>
    <n v="66.27"/>
    <s v="Jennifer Braxton"/>
    <x v="2"/>
    <x v="3"/>
    <x v="2"/>
    <x v="8"/>
    <x v="4"/>
    <d v="2014-02-15T00:00:00"/>
  </r>
  <r>
    <n v="9537"/>
    <s v="N"/>
    <d v="2014-02-13T00:00:00"/>
    <s v="Not Specified"/>
    <x v="17"/>
    <n v="170.88"/>
    <n v="0.01"/>
    <s v="Regular"/>
    <n v="-149.09"/>
    <n v="3.81"/>
    <n v="5.44"/>
    <s v="Jennifer Braxton"/>
    <x v="2"/>
    <x v="3"/>
    <x v="1"/>
    <x v="10"/>
    <x v="2"/>
    <d v="2014-02-15T00:00:00"/>
  </r>
  <r>
    <n v="9574"/>
    <s v="Y"/>
    <d v="2014-07-30T00:00:00"/>
    <s v="Medium"/>
    <x v="43"/>
    <n v="434.62"/>
    <n v="0.08"/>
    <s v="Regular"/>
    <n v="-68.98"/>
    <n v="11.5"/>
    <n v="7.19"/>
    <s v="Joy Smith"/>
    <x v="2"/>
    <x v="0"/>
    <x v="1"/>
    <x v="10"/>
    <x v="2"/>
    <d v="2014-07-31T00:00:00"/>
  </r>
  <r>
    <n v="9602"/>
    <s v="N"/>
    <d v="2015-11-10T00:00:00"/>
    <s v="Critical"/>
    <x v="42"/>
    <n v="2654.16"/>
    <n v="0.01"/>
    <s v="Delivery Van"/>
    <n v="600.92999999999995"/>
    <n v="90.97"/>
    <n v="28"/>
    <s v="Hunter Lopez"/>
    <x v="2"/>
    <x v="2"/>
    <x v="0"/>
    <x v="6"/>
    <x v="6"/>
    <d v="2015-11-12T00:00:00"/>
  </r>
  <r>
    <n v="9602"/>
    <s v="N"/>
    <d v="2015-11-10T00:00:00"/>
    <s v="Critical"/>
    <x v="0"/>
    <n v="1722.65"/>
    <n v="0.05"/>
    <s v="Delivery Van"/>
    <n v="-399.67"/>
    <n v="114.98"/>
    <n v="51.42"/>
    <s v="Hunter Lopez"/>
    <x v="2"/>
    <x v="2"/>
    <x v="2"/>
    <x v="8"/>
    <x v="4"/>
    <d v="2015-11-11T00:00:00"/>
  </r>
  <r>
    <n v="9602"/>
    <s v="N"/>
    <d v="2015-11-10T00:00:00"/>
    <s v="Critical"/>
    <x v="25"/>
    <n v="36.229999999999997"/>
    <n v="0.02"/>
    <s v="Regular"/>
    <n v="-24.87"/>
    <n v="2.12"/>
    <n v="1.99"/>
    <s v="Hunter Lopez"/>
    <x v="2"/>
    <x v="2"/>
    <x v="0"/>
    <x v="0"/>
    <x v="0"/>
    <d v="2015-11-12T00:00:00"/>
  </r>
  <r>
    <n v="9637"/>
    <s v="N"/>
    <d v="2016-01-04T00:00:00"/>
    <s v="Low"/>
    <x v="49"/>
    <n v="522.49"/>
    <n v="0.08"/>
    <s v="Regular"/>
    <n v="-236.43"/>
    <n v="43.22"/>
    <n v="16.71"/>
    <s v="Andy Reiter"/>
    <x v="0"/>
    <x v="0"/>
    <x v="0"/>
    <x v="0"/>
    <x v="2"/>
    <d v="2016-01-06T00:00:00"/>
  </r>
  <r>
    <n v="9637"/>
    <s v="N"/>
    <d v="2016-01-04T00:00:00"/>
    <s v="Low"/>
    <x v="48"/>
    <n v="28359.4"/>
    <n v="0.05"/>
    <s v="Regular"/>
    <n v="14440.39"/>
    <n v="574.74"/>
    <n v="24.49"/>
    <s v="Andy Reiter"/>
    <x v="0"/>
    <x v="0"/>
    <x v="0"/>
    <x v="6"/>
    <x v="5"/>
    <d v="2016-01-11T00:00:00"/>
  </r>
  <r>
    <n v="9637"/>
    <s v="N"/>
    <d v="2016-01-04T00:00:00"/>
    <s v="Low"/>
    <x v="49"/>
    <n v="123.76"/>
    <n v="0.04"/>
    <s v="Regular"/>
    <n v="32.44"/>
    <n v="10.14"/>
    <n v="2.27"/>
    <s v="Andy Reiter"/>
    <x v="0"/>
    <x v="0"/>
    <x v="1"/>
    <x v="5"/>
    <x v="1"/>
    <d v="2016-01-08T00:00:00"/>
  </r>
  <r>
    <n v="9665"/>
    <s v="N"/>
    <d v="2016-04-23T00:00:00"/>
    <s v="Low"/>
    <x v="35"/>
    <n v="2348.66"/>
    <n v="0.02"/>
    <s v="Regular"/>
    <n v="921.41"/>
    <n v="46.89"/>
    <n v="5.0999999999999996"/>
    <s v="Eugene Hildebrand"/>
    <x v="1"/>
    <x v="1"/>
    <x v="1"/>
    <x v="11"/>
    <x v="3"/>
    <d v="2016-04-23T00:00:00"/>
  </r>
  <r>
    <n v="9665"/>
    <s v="N"/>
    <d v="2016-04-23T00:00:00"/>
    <s v="Low"/>
    <x v="30"/>
    <n v="2657.12"/>
    <n v="0.05"/>
    <s v="Delivery Van"/>
    <n v="-373.09"/>
    <n v="140.97999999999999"/>
    <n v="36.090000000000003"/>
    <s v="Eugene Hildebrand"/>
    <x v="1"/>
    <x v="1"/>
    <x v="2"/>
    <x v="8"/>
    <x v="4"/>
    <d v="2016-04-25T00:00:00"/>
  </r>
  <r>
    <n v="9665"/>
    <s v="N"/>
    <d v="2016-04-23T00:00:00"/>
    <s v="Low"/>
    <x v="48"/>
    <n v="9579.6200000000008"/>
    <n v="0.1"/>
    <s v="Delivery Van"/>
    <n v="-3465.07"/>
    <n v="212.6"/>
    <n v="110.2"/>
    <s v="Eugene Hildebrand"/>
    <x v="1"/>
    <x v="1"/>
    <x v="2"/>
    <x v="15"/>
    <x v="4"/>
    <d v="2016-04-25T00:00:00"/>
  </r>
  <r>
    <n v="9668"/>
    <s v="N"/>
    <d v="2016-09-06T00:00:00"/>
    <s v="Low"/>
    <x v="12"/>
    <n v="42.67"/>
    <n v="0.06"/>
    <s v="Regular"/>
    <n v="-12.72"/>
    <n v="4.18"/>
    <n v="2.99"/>
    <s v="Christine Sundaresam"/>
    <x v="0"/>
    <x v="3"/>
    <x v="1"/>
    <x v="10"/>
    <x v="2"/>
    <d v="2016-09-08T00:00:00"/>
  </r>
  <r>
    <n v="9671"/>
    <s v="N"/>
    <d v="2014-09-12T00:00:00"/>
    <s v="High"/>
    <x v="31"/>
    <n v="12.61"/>
    <n v="7.0000000000000007E-2"/>
    <s v="Regular"/>
    <n v="-4.9000000000000004"/>
    <n v="1.88"/>
    <n v="1.49"/>
    <s v="Sung Shariari"/>
    <x v="0"/>
    <x v="0"/>
    <x v="1"/>
    <x v="10"/>
    <x v="2"/>
    <d v="2014-09-14T00:00:00"/>
  </r>
  <r>
    <n v="9700"/>
    <s v="N"/>
    <d v="2014-08-08T00:00:00"/>
    <s v="Critical"/>
    <x v="37"/>
    <n v="106.06"/>
    <n v="0.08"/>
    <s v="Regular"/>
    <n v="-59.74"/>
    <n v="3.14"/>
    <n v="1.92"/>
    <s v="Sue Ann Reed"/>
    <x v="0"/>
    <x v="2"/>
    <x v="1"/>
    <x v="9"/>
    <x v="1"/>
    <d v="2014-08-09T00:00:00"/>
  </r>
  <r>
    <n v="9761"/>
    <s v="N"/>
    <d v="2015-01-21T00:00:00"/>
    <s v="Not Specified"/>
    <x v="20"/>
    <n v="202.64"/>
    <n v="0.04"/>
    <s v="Delivery Van"/>
    <n v="-221.62"/>
    <n v="90.97"/>
    <n v="14"/>
    <s v="Todd Boyes"/>
    <x v="1"/>
    <x v="3"/>
    <x v="0"/>
    <x v="6"/>
    <x v="6"/>
    <d v="2015-01-22T00:00:00"/>
  </r>
  <r>
    <n v="9761"/>
    <s v="N"/>
    <d v="2015-01-21T00:00:00"/>
    <s v="Not Specified"/>
    <x v="9"/>
    <n v="133.69"/>
    <n v="0.08"/>
    <s v="Regular"/>
    <n v="-92.23"/>
    <n v="5.98"/>
    <n v="7.15"/>
    <s v="Todd Boyes"/>
    <x v="1"/>
    <x v="3"/>
    <x v="1"/>
    <x v="5"/>
    <x v="2"/>
    <d v="2015-01-23T00:00:00"/>
  </r>
  <r>
    <n v="9763"/>
    <s v="N"/>
    <d v="2014-08-13T00:00:00"/>
    <s v="Medium"/>
    <x v="15"/>
    <n v="176.26"/>
    <n v="7.0000000000000007E-2"/>
    <s v="Regular"/>
    <n v="75.13"/>
    <n v="4.13"/>
    <n v="0.5"/>
    <s v="Alan Barnes"/>
    <x v="3"/>
    <x v="0"/>
    <x v="1"/>
    <x v="4"/>
    <x v="2"/>
    <d v="2014-08-16T00:00:00"/>
  </r>
  <r>
    <n v="9765"/>
    <s v="N"/>
    <d v="2015-10-12T00:00:00"/>
    <s v="Low"/>
    <x v="5"/>
    <n v="3505.6"/>
    <n v="0.03"/>
    <s v="Regular"/>
    <n v="1019.7"/>
    <n v="128.24"/>
    <n v="12.65"/>
    <s v="Rose O'Brian"/>
    <x v="1"/>
    <x v="1"/>
    <x v="2"/>
    <x v="13"/>
    <x v="3"/>
    <d v="2015-10-19T00:00:00"/>
  </r>
  <r>
    <n v="9824"/>
    <s v="N"/>
    <d v="2014-01-22T00:00:00"/>
    <s v="Critical"/>
    <x v="27"/>
    <n v="1939.66"/>
    <n v="0.03"/>
    <s v="Express"/>
    <n v="540.66999999999996"/>
    <n v="48.92"/>
    <n v="4.5"/>
    <s v="Thomas Thornton"/>
    <x v="0"/>
    <x v="2"/>
    <x v="1"/>
    <x v="11"/>
    <x v="2"/>
    <d v="2014-01-24T00:00:00"/>
  </r>
  <r>
    <n v="9824"/>
    <s v="N"/>
    <d v="2014-01-22T00:00:00"/>
    <s v="Critical"/>
    <x v="44"/>
    <n v="21.56"/>
    <n v="0"/>
    <s v="Regular"/>
    <n v="2.75"/>
    <n v="4.13"/>
    <n v="0.5"/>
    <s v="Thomas Thornton"/>
    <x v="0"/>
    <x v="2"/>
    <x v="1"/>
    <x v="4"/>
    <x v="2"/>
    <d v="2014-01-24T00:00:00"/>
  </r>
  <r>
    <n v="9824"/>
    <s v="N"/>
    <d v="2014-01-22T00:00:00"/>
    <s v="Critical"/>
    <x v="17"/>
    <n v="115.81"/>
    <n v="0.1"/>
    <s v="Regular"/>
    <n v="-1.49"/>
    <n v="2.88"/>
    <n v="1.01"/>
    <s v="Thomas Thornton"/>
    <x v="0"/>
    <x v="2"/>
    <x v="1"/>
    <x v="1"/>
    <x v="1"/>
    <d v="2014-01-24T00:00:00"/>
  </r>
  <r>
    <n v="9826"/>
    <s v="N"/>
    <d v="2015-03-22T00:00:00"/>
    <s v="Medium"/>
    <x v="22"/>
    <n v="131.61000000000001"/>
    <n v="0.01"/>
    <s v="Regular"/>
    <n v="-7.3"/>
    <n v="17.48"/>
    <n v="1.99"/>
    <s v="Irene Maddox"/>
    <x v="0"/>
    <x v="2"/>
    <x v="0"/>
    <x v="0"/>
    <x v="0"/>
    <d v="2015-03-24T00:00:00"/>
  </r>
  <r>
    <n v="9829"/>
    <s v="N"/>
    <d v="2014-12-08T00:00:00"/>
    <s v="Critical"/>
    <x v="9"/>
    <n v="750.39"/>
    <n v="0.04"/>
    <s v="Regular"/>
    <n v="133.71"/>
    <n v="30.98"/>
    <n v="11.63"/>
    <s v="Valerie Jones"/>
    <x v="0"/>
    <x v="2"/>
    <x v="1"/>
    <x v="10"/>
    <x v="2"/>
    <d v="2014-12-09T00:00:00"/>
  </r>
  <r>
    <n v="9829"/>
    <s v="N"/>
    <d v="2014-12-08T00:00:00"/>
    <s v="Critical"/>
    <x v="6"/>
    <n v="18.46"/>
    <n v="0.06"/>
    <s v="Regular"/>
    <n v="-0.43"/>
    <n v="4.91"/>
    <n v="0.5"/>
    <s v="Valerie Jones"/>
    <x v="0"/>
    <x v="2"/>
    <x v="1"/>
    <x v="4"/>
    <x v="2"/>
    <d v="2014-12-10T00:00:00"/>
  </r>
  <r>
    <n v="9857"/>
    <s v="N"/>
    <d v="2013-05-11T00:00:00"/>
    <s v="High"/>
    <x v="35"/>
    <n v="3615.8404999999998"/>
    <n v="0.03"/>
    <s v="Regular"/>
    <n v="1861.35"/>
    <n v="85.99"/>
    <n v="3.3"/>
    <s v="Bruce Degenhardt"/>
    <x v="0"/>
    <x v="1"/>
    <x v="0"/>
    <x v="3"/>
    <x v="0"/>
    <d v="2013-05-13T00:00:00"/>
  </r>
  <r>
    <n v="9861"/>
    <s v="N"/>
    <d v="2015-10-28T00:00:00"/>
    <s v="Low"/>
    <x v="19"/>
    <n v="706.68"/>
    <n v="0.1"/>
    <s v="Regular"/>
    <n v="6.6"/>
    <n v="15.94"/>
    <n v="5.45"/>
    <s v="Chad Sievert"/>
    <x v="2"/>
    <x v="0"/>
    <x v="1"/>
    <x v="1"/>
    <x v="0"/>
    <d v="2015-11-01T00:00:00"/>
  </r>
  <r>
    <n v="9863"/>
    <s v="N"/>
    <d v="2014-09-04T00:00:00"/>
    <s v="Critical"/>
    <x v="36"/>
    <n v="33.96"/>
    <n v="0"/>
    <s v="Regular"/>
    <n v="0.1"/>
    <n v="1.76"/>
    <n v="0.7"/>
    <s v="Sean Christensen"/>
    <x v="1"/>
    <x v="1"/>
    <x v="1"/>
    <x v="1"/>
    <x v="1"/>
    <d v="2014-09-06T00:00:00"/>
  </r>
  <r>
    <n v="9893"/>
    <s v="N"/>
    <d v="2016-08-16T00:00:00"/>
    <s v="Medium"/>
    <x v="39"/>
    <n v="192.49"/>
    <n v="0.02"/>
    <s v="Delivery Van"/>
    <n v="-98.3"/>
    <n v="160.97999999999999"/>
    <n v="30"/>
    <s v="Edward Nazzal"/>
    <x v="1"/>
    <x v="1"/>
    <x v="2"/>
    <x v="13"/>
    <x v="6"/>
    <d v="2016-08-19T00:00:00"/>
  </r>
  <r>
    <n v="9894"/>
    <s v="N"/>
    <d v="2016-03-18T00:00:00"/>
    <s v="High"/>
    <x v="25"/>
    <n v="5403.75"/>
    <n v="0.08"/>
    <s v="Delivery Van"/>
    <n v="103.83"/>
    <n v="355.98"/>
    <n v="58.92"/>
    <s v="Eric Barreto"/>
    <x v="2"/>
    <x v="3"/>
    <x v="2"/>
    <x v="13"/>
    <x v="6"/>
    <d v="2016-03-20T00:00:00"/>
  </r>
  <r>
    <n v="9921"/>
    <s v="N"/>
    <d v="2014-05-14T00:00:00"/>
    <s v="Low"/>
    <x v="9"/>
    <n v="356.09"/>
    <n v="0.05"/>
    <s v="Regular"/>
    <n v="155.82"/>
    <n v="15.67"/>
    <n v="1.39"/>
    <s v="Amy Hunt"/>
    <x v="0"/>
    <x v="1"/>
    <x v="1"/>
    <x v="12"/>
    <x v="2"/>
    <d v="2014-05-14T00:00:00"/>
  </r>
  <r>
    <n v="9922"/>
    <s v="N"/>
    <d v="2014-04-03T00:00:00"/>
    <s v="Not Specified"/>
    <x v="18"/>
    <n v="6408.3"/>
    <n v="0.1"/>
    <s v="Delivery Van"/>
    <n v="539.54"/>
    <n v="280.98"/>
    <n v="35.67"/>
    <s v="Jack O'Briant"/>
    <x v="2"/>
    <x v="2"/>
    <x v="2"/>
    <x v="15"/>
    <x v="4"/>
    <d v="2014-04-04T00:00:00"/>
  </r>
  <r>
    <n v="9922"/>
    <s v="N"/>
    <d v="2014-04-03T00:00:00"/>
    <s v="Not Specified"/>
    <x v="5"/>
    <n v="1075.9100000000001"/>
    <n v="0.03"/>
    <s v="Regular"/>
    <n v="34.42"/>
    <n v="39.979999999999997"/>
    <n v="7.12"/>
    <s v="Jack O'Briant"/>
    <x v="0"/>
    <x v="2"/>
    <x v="0"/>
    <x v="0"/>
    <x v="2"/>
    <d v="2014-04-04T00:00:00"/>
  </r>
  <r>
    <n v="9922"/>
    <s v="N"/>
    <d v="2014-04-03T00:00:00"/>
    <s v="Not Specified"/>
    <x v="21"/>
    <n v="1176.8589999999999"/>
    <n v="0.03"/>
    <s v="Regular"/>
    <n v="137.86000000000001"/>
    <n v="65.989999999999995"/>
    <n v="3.99"/>
    <s v="Jack O'Briant"/>
    <x v="0"/>
    <x v="2"/>
    <x v="0"/>
    <x v="3"/>
    <x v="2"/>
    <d v="2014-04-04T00:00:00"/>
  </r>
  <r>
    <n v="9923"/>
    <s v="Y"/>
    <d v="2016-10-05T00:00:00"/>
    <s v="High"/>
    <x v="42"/>
    <n v="63.71"/>
    <n v="0.01"/>
    <s v="Regular"/>
    <n v="-96.03"/>
    <n v="2.08"/>
    <n v="5.33"/>
    <s v="Chad Sievert"/>
    <x v="2"/>
    <x v="0"/>
    <x v="2"/>
    <x v="2"/>
    <x v="2"/>
    <d v="2016-10-05T00:00:00"/>
  </r>
  <r>
    <n v="9923"/>
    <s v="Y"/>
    <d v="2016-10-05T00:00:00"/>
    <s v="High"/>
    <x v="41"/>
    <n v="5388.8"/>
    <n v="0.03"/>
    <s v="Delivery Van"/>
    <n v="-115.08"/>
    <n v="370.98"/>
    <n v="99"/>
    <s v="Chad Sievert"/>
    <x v="2"/>
    <x v="0"/>
    <x v="1"/>
    <x v="7"/>
    <x v="6"/>
    <d v="2016-10-06T00:00:00"/>
  </r>
  <r>
    <n v="9925"/>
    <s v="N"/>
    <d v="2015-01-29T00:00:00"/>
    <s v="Critical"/>
    <x v="17"/>
    <n v="1751.68"/>
    <n v="0.1"/>
    <s v="Express"/>
    <n v="771.83"/>
    <n v="41.94"/>
    <n v="2.99"/>
    <s v="Chad Sievert"/>
    <x v="2"/>
    <x v="0"/>
    <x v="1"/>
    <x v="10"/>
    <x v="2"/>
    <d v="2015-02-01T00:00:00"/>
  </r>
  <r>
    <n v="9925"/>
    <s v="N"/>
    <d v="2015-01-29T00:00:00"/>
    <s v="Critical"/>
    <x v="40"/>
    <n v="86.47"/>
    <n v="7.0000000000000007E-2"/>
    <s v="Regular"/>
    <n v="-9.35"/>
    <n v="5.28"/>
    <n v="2.99"/>
    <s v="Chad Sievert"/>
    <x v="2"/>
    <x v="0"/>
    <x v="1"/>
    <x v="10"/>
    <x v="2"/>
    <d v="2015-01-31T00:00:00"/>
  </r>
  <r>
    <n v="9925"/>
    <s v="N"/>
    <d v="2015-01-29T00:00:00"/>
    <s v="Critical"/>
    <x v="45"/>
    <n v="684.5"/>
    <n v="0.02"/>
    <s v="Regular"/>
    <n v="-27.99"/>
    <n v="21.38"/>
    <n v="8.99"/>
    <s v="Chad Sievert"/>
    <x v="2"/>
    <x v="0"/>
    <x v="1"/>
    <x v="1"/>
    <x v="0"/>
    <d v="2015-01-31T00:00:00"/>
  </r>
  <r>
    <n v="9927"/>
    <s v="Y"/>
    <d v="2014-08-16T00:00:00"/>
    <s v="High"/>
    <x v="1"/>
    <n v="4655.07"/>
    <n v="0"/>
    <s v="Delivery Van"/>
    <n v="-270.63"/>
    <n v="140.97999999999999"/>
    <n v="53.48"/>
    <s v="Grant Carroll"/>
    <x v="3"/>
    <x v="0"/>
    <x v="2"/>
    <x v="8"/>
    <x v="4"/>
    <d v="2014-08-17T00:00:00"/>
  </r>
  <r>
    <n v="9927"/>
    <s v="Y"/>
    <d v="2014-08-16T00:00:00"/>
    <s v="High"/>
    <x v="15"/>
    <n v="10087.6"/>
    <n v="0.01"/>
    <s v="Regular"/>
    <n v="3387.35"/>
    <n v="218.08"/>
    <n v="18.059999999999999"/>
    <s v="Grant Carroll"/>
    <x v="3"/>
    <x v="0"/>
    <x v="2"/>
    <x v="13"/>
    <x v="5"/>
    <d v="2014-08-17T00:00:00"/>
  </r>
  <r>
    <n v="9927"/>
    <s v="Y"/>
    <d v="2014-08-16T00:00:00"/>
    <s v="High"/>
    <x v="13"/>
    <n v="1608.08"/>
    <n v="0.09"/>
    <s v="Express"/>
    <n v="-82.16"/>
    <n v="50.98"/>
    <n v="6.5"/>
    <s v="Grant Carroll"/>
    <x v="3"/>
    <x v="0"/>
    <x v="0"/>
    <x v="0"/>
    <x v="2"/>
    <d v="2014-08-17T00:00:00"/>
  </r>
  <r>
    <n v="9954"/>
    <s v="N"/>
    <d v="2016-06-19T00:00:00"/>
    <s v="Not Specified"/>
    <x v="47"/>
    <n v="10122.719999999999"/>
    <n v="7.0000000000000007E-2"/>
    <s v="Delivery Van"/>
    <n v="-381.16"/>
    <n v="280.98"/>
    <n v="57"/>
    <s v="Thais Sissman"/>
    <x v="0"/>
    <x v="0"/>
    <x v="2"/>
    <x v="13"/>
    <x v="6"/>
    <d v="2016-06-20T00:00:00"/>
  </r>
  <r>
    <n v="9954"/>
    <s v="N"/>
    <d v="2016-06-19T00:00:00"/>
    <s v="Not Specified"/>
    <x v="27"/>
    <n v="203.6"/>
    <n v="0"/>
    <s v="Regular"/>
    <n v="-166.44"/>
    <n v="4.9800000000000004"/>
    <n v="7.44"/>
    <s v="Thais Sissman"/>
    <x v="0"/>
    <x v="0"/>
    <x v="1"/>
    <x v="5"/>
    <x v="2"/>
    <d v="2016-06-21T00:00:00"/>
  </r>
  <r>
    <n v="9954"/>
    <s v="N"/>
    <d v="2016-06-19T00:00:00"/>
    <s v="Not Specified"/>
    <x v="10"/>
    <n v="115.81"/>
    <n v="0.1"/>
    <s v="Regular"/>
    <n v="22.06"/>
    <n v="3.98"/>
    <n v="0.83"/>
    <s v="Thais Sissman"/>
    <x v="0"/>
    <x v="0"/>
    <x v="1"/>
    <x v="1"/>
    <x v="1"/>
    <d v="2016-06-21T00:00:00"/>
  </r>
  <r>
    <n v="9957"/>
    <s v="N"/>
    <d v="2013-11-30T00:00:00"/>
    <s v="Not Specified"/>
    <x v="45"/>
    <n v="74.75"/>
    <n v="0.06"/>
    <s v="Express"/>
    <n v="-115.43"/>
    <n v="2.2799999999999998"/>
    <n v="5.2"/>
    <s v="Suzanne McNair"/>
    <x v="0"/>
    <x v="0"/>
    <x v="1"/>
    <x v="1"/>
    <x v="1"/>
    <d v="2013-12-01T00:00:00"/>
  </r>
  <r>
    <n v="10022"/>
    <s v="N"/>
    <d v="2016-03-04T00:00:00"/>
    <s v="Low"/>
    <x v="39"/>
    <n v="12.18"/>
    <n v="0.06"/>
    <s v="Regular"/>
    <n v="-3.88"/>
    <n v="10.14"/>
    <n v="2.27"/>
    <s v="Delfina Latchford"/>
    <x v="3"/>
    <x v="3"/>
    <x v="1"/>
    <x v="5"/>
    <x v="1"/>
    <d v="2016-03-04T00:00:00"/>
  </r>
  <r>
    <n v="10052"/>
    <s v="N"/>
    <d v="2016-09-07T00:00:00"/>
    <s v="Not Specified"/>
    <x v="25"/>
    <n v="95.9"/>
    <n v="7.0000000000000007E-2"/>
    <s v="Regular"/>
    <n v="19.57"/>
    <n v="6.08"/>
    <n v="0.91"/>
    <s v="Dan Campbell"/>
    <x v="0"/>
    <x v="0"/>
    <x v="1"/>
    <x v="1"/>
    <x v="1"/>
    <d v="2016-09-08T00:00:00"/>
  </r>
  <r>
    <n v="10052"/>
    <s v="N"/>
    <d v="2016-09-07T00:00:00"/>
    <s v="Not Specified"/>
    <x v="2"/>
    <n v="517.91"/>
    <n v="0.08"/>
    <s v="Regular"/>
    <n v="107.11"/>
    <n v="19.899999999999999"/>
    <n v="5.29"/>
    <s v="Dan Campbell"/>
    <x v="0"/>
    <x v="0"/>
    <x v="1"/>
    <x v="11"/>
    <x v="3"/>
    <d v="2016-09-09T00:00:00"/>
  </r>
  <r>
    <n v="10052"/>
    <s v="N"/>
    <d v="2016-09-07T00:00:00"/>
    <s v="Not Specified"/>
    <x v="26"/>
    <n v="162.28"/>
    <n v="0.02"/>
    <s v="Regular"/>
    <n v="-216.15"/>
    <n v="3.36"/>
    <n v="6.27"/>
    <s v="Dan Campbell"/>
    <x v="0"/>
    <x v="0"/>
    <x v="1"/>
    <x v="10"/>
    <x v="2"/>
    <d v="2016-09-09T00:00:00"/>
  </r>
  <r>
    <n v="10053"/>
    <s v="N"/>
    <d v="2015-01-09T00:00:00"/>
    <s v="High"/>
    <x v="45"/>
    <n v="162.58000000000001"/>
    <n v="0"/>
    <s v="Regular"/>
    <n v="-109.86"/>
    <n v="4.8899999999999997"/>
    <n v="4.93"/>
    <s v="Craig Molinari"/>
    <x v="0"/>
    <x v="3"/>
    <x v="0"/>
    <x v="0"/>
    <x v="0"/>
    <d v="2015-01-12T00:00:00"/>
  </r>
  <r>
    <n v="10053"/>
    <s v="N"/>
    <d v="2015-01-09T00:00:00"/>
    <s v="High"/>
    <x v="15"/>
    <n v="6815.23"/>
    <n v="0"/>
    <s v="Delivery Van"/>
    <n v="-196.07"/>
    <n v="150.97999999999999"/>
    <n v="39.25"/>
    <s v="Craig Molinari"/>
    <x v="0"/>
    <x v="3"/>
    <x v="2"/>
    <x v="15"/>
    <x v="4"/>
    <d v="2015-01-11T00:00:00"/>
  </r>
  <r>
    <n v="10080"/>
    <s v="N"/>
    <d v="2013-02-12T00:00:00"/>
    <s v="Low"/>
    <x v="23"/>
    <n v="637.04"/>
    <n v="0"/>
    <s v="Regular"/>
    <n v="-26.83"/>
    <n v="30.73"/>
    <n v="4"/>
    <s v="Grant Thornton"/>
    <x v="0"/>
    <x v="0"/>
    <x v="0"/>
    <x v="0"/>
    <x v="2"/>
    <d v="2013-02-19T00:00:00"/>
  </r>
  <r>
    <n v="10081"/>
    <s v="N"/>
    <d v="2013-08-07T00:00:00"/>
    <s v="Not Specified"/>
    <x v="48"/>
    <n v="1058.43"/>
    <n v="0.02"/>
    <s v="Regular"/>
    <n v="245"/>
    <n v="20.28"/>
    <n v="6.68"/>
    <s v="Sanjit Engle"/>
    <x v="0"/>
    <x v="1"/>
    <x v="2"/>
    <x v="2"/>
    <x v="2"/>
    <d v="2013-08-08T00:00:00"/>
  </r>
  <r>
    <n v="10117"/>
    <s v="N"/>
    <d v="2013-11-16T00:00:00"/>
    <s v="Medium"/>
    <x v="31"/>
    <n v="64.37"/>
    <n v="7.0000000000000007E-2"/>
    <s v="Express"/>
    <n v="-6.96"/>
    <n v="8.85"/>
    <n v="5.6"/>
    <s v="Brian Stugart"/>
    <x v="0"/>
    <x v="2"/>
    <x v="1"/>
    <x v="10"/>
    <x v="2"/>
    <d v="2013-11-17T00:00:00"/>
  </r>
  <r>
    <n v="10117"/>
    <s v="N"/>
    <d v="2013-11-16T00:00:00"/>
    <s v="Medium"/>
    <x v="12"/>
    <n v="4588.55"/>
    <n v="0.01"/>
    <s v="Regular"/>
    <n v="-266.62"/>
    <n v="449.99"/>
    <n v="24.49"/>
    <s v="Brian Stugart"/>
    <x v="0"/>
    <x v="2"/>
    <x v="0"/>
    <x v="16"/>
    <x v="5"/>
    <d v="2013-11-18T00:00:00"/>
  </r>
  <r>
    <n v="10146"/>
    <s v="N"/>
    <d v="2016-05-01T00:00:00"/>
    <s v="Low"/>
    <x v="30"/>
    <n v="596.21"/>
    <n v="0.1"/>
    <s v="Regular"/>
    <n v="211.59"/>
    <n v="34.229999999999997"/>
    <n v="5.0199999999999996"/>
    <s v="Evan Henry"/>
    <x v="0"/>
    <x v="0"/>
    <x v="2"/>
    <x v="2"/>
    <x v="2"/>
    <d v="2016-05-06T00:00:00"/>
  </r>
  <r>
    <n v="10147"/>
    <s v="N"/>
    <d v="2013-10-09T00:00:00"/>
    <s v="High"/>
    <x v="28"/>
    <n v="96.75"/>
    <n v="0.04"/>
    <s v="Regular"/>
    <n v="-72.91"/>
    <n v="4.24"/>
    <n v="5.41"/>
    <s v="Jennifer Halladay"/>
    <x v="1"/>
    <x v="1"/>
    <x v="1"/>
    <x v="10"/>
    <x v="2"/>
    <d v="2013-10-10T00:00:00"/>
  </r>
  <r>
    <n v="10183"/>
    <s v="N"/>
    <d v="2016-11-24T00:00:00"/>
    <s v="Critical"/>
    <x v="32"/>
    <n v="1210.02"/>
    <n v="0.06"/>
    <s v="Delivery Van"/>
    <n v="-279.44"/>
    <n v="25.98"/>
    <n v="14.36"/>
    <s v="Darren Budd"/>
    <x v="1"/>
    <x v="0"/>
    <x v="2"/>
    <x v="13"/>
    <x v="6"/>
    <d v="2016-11-25T00:00:00"/>
  </r>
  <r>
    <n v="10209"/>
    <s v="N"/>
    <d v="2013-11-29T00:00:00"/>
    <s v="Medium"/>
    <x v="41"/>
    <n v="461.55"/>
    <n v="0.09"/>
    <s v="Regular"/>
    <n v="-12"/>
    <n v="33.979999999999997"/>
    <n v="19.989999999999998"/>
    <s v="Barry Franz"/>
    <x v="2"/>
    <x v="0"/>
    <x v="2"/>
    <x v="2"/>
    <x v="2"/>
    <d v="2013-11-29T00:00:00"/>
  </r>
  <r>
    <n v="10209"/>
    <s v="N"/>
    <d v="2013-11-29T00:00:00"/>
    <s v="Medium"/>
    <x v="32"/>
    <n v="418.82"/>
    <n v="0.02"/>
    <s v="Regular"/>
    <n v="-60.21"/>
    <n v="8.6"/>
    <n v="6.19"/>
    <s v="Barry Franz"/>
    <x v="2"/>
    <x v="0"/>
    <x v="1"/>
    <x v="10"/>
    <x v="2"/>
    <d v="2013-12-01T00:00:00"/>
  </r>
  <r>
    <n v="10210"/>
    <s v="N"/>
    <d v="2014-06-23T00:00:00"/>
    <s v="Not Specified"/>
    <x v="12"/>
    <n v="767.34"/>
    <n v="0.04"/>
    <s v="Regular"/>
    <n v="-154.65"/>
    <n v="73.98"/>
    <n v="14.52"/>
    <s v="Liz Carlisle"/>
    <x v="0"/>
    <x v="0"/>
    <x v="0"/>
    <x v="0"/>
    <x v="2"/>
    <d v="2014-06-24T00:00:00"/>
  </r>
  <r>
    <n v="10213"/>
    <s v="N"/>
    <d v="2014-02-17T00:00:00"/>
    <s v="High"/>
    <x v="49"/>
    <n v="464.57"/>
    <n v="0.04"/>
    <s v="Regular"/>
    <n v="-79.180000000000007"/>
    <n v="39.979999999999997"/>
    <n v="4"/>
    <s v="Dianna Vittorini"/>
    <x v="0"/>
    <x v="0"/>
    <x v="0"/>
    <x v="0"/>
    <x v="2"/>
    <d v="2014-02-19T00:00:00"/>
  </r>
  <r>
    <n v="10242"/>
    <s v="N"/>
    <d v="2013-12-12T00:00:00"/>
    <s v="Medium"/>
    <x v="1"/>
    <n v="690.88"/>
    <n v="0.08"/>
    <s v="Regular"/>
    <n v="119.25"/>
    <n v="22.98"/>
    <n v="7.58"/>
    <s v="Maria Bertelson"/>
    <x v="0"/>
    <x v="1"/>
    <x v="2"/>
    <x v="2"/>
    <x v="2"/>
    <d v="2013-12-13T00:00:00"/>
  </r>
  <r>
    <n v="10243"/>
    <s v="N"/>
    <d v="2014-12-24T00:00:00"/>
    <s v="High"/>
    <x v="49"/>
    <n v="28.41"/>
    <n v="7.0000000000000007E-2"/>
    <s v="Regular"/>
    <n v="-44.08"/>
    <n v="1.98"/>
    <n v="4.7699999999999996"/>
    <s v="Patrick Gardner"/>
    <x v="2"/>
    <x v="2"/>
    <x v="1"/>
    <x v="10"/>
    <x v="2"/>
    <d v="2014-12-25T00:00:00"/>
  </r>
  <r>
    <n v="10245"/>
    <s v="N"/>
    <d v="2014-02-13T00:00:00"/>
    <s v="Medium"/>
    <x v="9"/>
    <n v="127.17"/>
    <n v="0.1"/>
    <s v="Regular"/>
    <n v="-108.13"/>
    <n v="5.53"/>
    <n v="6.98"/>
    <s v="Astrea Jones"/>
    <x v="2"/>
    <x v="0"/>
    <x v="1"/>
    <x v="10"/>
    <x v="2"/>
    <d v="2014-02-15T00:00:00"/>
  </r>
  <r>
    <n v="10245"/>
    <s v="N"/>
    <d v="2014-02-13T00:00:00"/>
    <s v="Medium"/>
    <x v="42"/>
    <n v="2645.88"/>
    <n v="0.06"/>
    <s v="Delivery Van"/>
    <n v="-1231.98"/>
    <n v="100.98"/>
    <n v="57.38"/>
    <s v="Astrea Jones"/>
    <x v="0"/>
    <x v="0"/>
    <x v="2"/>
    <x v="8"/>
    <x v="4"/>
    <d v="2014-02-14T00:00:00"/>
  </r>
  <r>
    <n v="10247"/>
    <s v="N"/>
    <d v="2013-01-10T00:00:00"/>
    <s v="Medium"/>
    <x v="21"/>
    <n v="111.66"/>
    <n v="0.06"/>
    <s v="Regular"/>
    <n v="-53.33"/>
    <n v="4.9800000000000004"/>
    <n v="5.49"/>
    <s v="Edward Becker"/>
    <x v="1"/>
    <x v="1"/>
    <x v="1"/>
    <x v="5"/>
    <x v="2"/>
    <d v="2013-01-11T00:00:00"/>
  </r>
  <r>
    <n v="10247"/>
    <s v="N"/>
    <d v="2013-01-10T00:00:00"/>
    <s v="Medium"/>
    <x v="18"/>
    <n v="231.95"/>
    <n v="0.03"/>
    <s v="Regular"/>
    <n v="44.14"/>
    <n v="9.7799999999999994"/>
    <n v="1.99"/>
    <s v="Edward Becker"/>
    <x v="1"/>
    <x v="1"/>
    <x v="0"/>
    <x v="0"/>
    <x v="0"/>
    <d v="2013-01-12T00:00:00"/>
  </r>
  <r>
    <n v="10272"/>
    <s v="N"/>
    <d v="2016-01-18T00:00:00"/>
    <s v="Medium"/>
    <x v="7"/>
    <n v="299.08"/>
    <n v="0.03"/>
    <s v="Regular"/>
    <n v="-50.43"/>
    <n v="90.48"/>
    <n v="19.989999999999998"/>
    <s v="Katherine Ducich"/>
    <x v="0"/>
    <x v="0"/>
    <x v="1"/>
    <x v="12"/>
    <x v="2"/>
    <d v="2016-01-20T00:00:00"/>
  </r>
  <r>
    <n v="10272"/>
    <s v="N"/>
    <d v="2016-01-18T00:00:00"/>
    <s v="Medium"/>
    <x v="5"/>
    <n v="566.39"/>
    <n v="0.06"/>
    <s v="Regular"/>
    <n v="76.430000000000007"/>
    <n v="22.84"/>
    <n v="8.18"/>
    <s v="Katherine Ducich"/>
    <x v="0"/>
    <x v="0"/>
    <x v="1"/>
    <x v="5"/>
    <x v="2"/>
    <d v="2016-01-18T00:00:00"/>
  </r>
  <r>
    <n v="10277"/>
    <s v="N"/>
    <d v="2016-04-07T00:00:00"/>
    <s v="Medium"/>
    <x v="47"/>
    <n v="2144.924"/>
    <n v="0"/>
    <s v="Regular"/>
    <n v="542.25"/>
    <n v="65.989999999999995"/>
    <n v="5.26"/>
    <s v="Grant Thornton"/>
    <x v="0"/>
    <x v="0"/>
    <x v="0"/>
    <x v="3"/>
    <x v="2"/>
    <d v="2016-04-08T00:00:00"/>
  </r>
  <r>
    <n v="10278"/>
    <s v="N"/>
    <d v="2014-09-12T00:00:00"/>
    <s v="Low"/>
    <x v="14"/>
    <n v="1907.71"/>
    <n v="0"/>
    <s v="Delivery Van"/>
    <n v="32.549999999999997"/>
    <n v="70.98"/>
    <n v="26.74"/>
    <s v="Rick Hansen"/>
    <x v="0"/>
    <x v="1"/>
    <x v="2"/>
    <x v="8"/>
    <x v="4"/>
    <d v="2014-09-19T00:00:00"/>
  </r>
  <r>
    <n v="10305"/>
    <s v="N"/>
    <d v="2016-07-07T00:00:00"/>
    <s v="Low"/>
    <x v="49"/>
    <n v="65.89"/>
    <n v="0.03"/>
    <s v="Regular"/>
    <n v="20.6"/>
    <n v="5.08"/>
    <n v="2.0299999999999998"/>
    <s v="Julia Barnett"/>
    <x v="0"/>
    <x v="1"/>
    <x v="2"/>
    <x v="2"/>
    <x v="1"/>
    <d v="2016-07-12T00:00:00"/>
  </r>
  <r>
    <n v="10308"/>
    <s v="N"/>
    <d v="2014-04-20T00:00:00"/>
    <s v="High"/>
    <x v="43"/>
    <n v="5554.0360000000001"/>
    <n v="0.09"/>
    <s v="Regular"/>
    <n v="1153.8399999999999"/>
    <n v="175.99"/>
    <n v="8.99"/>
    <s v="Dennis Pardue"/>
    <x v="0"/>
    <x v="3"/>
    <x v="0"/>
    <x v="3"/>
    <x v="2"/>
    <d v="2014-04-22T00:00:00"/>
  </r>
  <r>
    <n v="10309"/>
    <s v="N"/>
    <d v="2016-11-21T00:00:00"/>
    <s v="Low"/>
    <x v="9"/>
    <n v="496.15"/>
    <n v="0.03"/>
    <s v="Regular"/>
    <n v="213.38"/>
    <n v="20.98"/>
    <n v="1.49"/>
    <s v="Trudy Brown"/>
    <x v="0"/>
    <x v="3"/>
    <x v="1"/>
    <x v="10"/>
    <x v="2"/>
    <d v="2016-11-21T00:00:00"/>
  </r>
  <r>
    <n v="10338"/>
    <s v="N"/>
    <d v="2014-07-14T00:00:00"/>
    <s v="Not Specified"/>
    <x v="24"/>
    <n v="799.98"/>
    <n v="0.04"/>
    <s v="Delivery Van"/>
    <n v="15.36"/>
    <n v="90.97"/>
    <n v="14"/>
    <s v="Barry Franz"/>
    <x v="2"/>
    <x v="0"/>
    <x v="0"/>
    <x v="6"/>
    <x v="6"/>
    <d v="2014-07-16T00:00:00"/>
  </r>
  <r>
    <n v="10338"/>
    <s v="N"/>
    <d v="2014-07-14T00:00:00"/>
    <s v="Not Specified"/>
    <x v="22"/>
    <n v="363.57"/>
    <n v="0.02"/>
    <s v="Delivery Van"/>
    <n v="33.99"/>
    <n v="44.43"/>
    <n v="46.59"/>
    <s v="Barry Franz"/>
    <x v="2"/>
    <x v="0"/>
    <x v="2"/>
    <x v="15"/>
    <x v="4"/>
    <d v="2014-07-16T00:00:00"/>
  </r>
  <r>
    <n v="10339"/>
    <s v="N"/>
    <d v="2014-10-11T00:00:00"/>
    <s v="Low"/>
    <x v="48"/>
    <n v="9752.25"/>
    <n v="0.09"/>
    <s v="Regular"/>
    <n v="3066.17"/>
    <n v="209.84"/>
    <n v="21.21"/>
    <s v="Bradley Drucker"/>
    <x v="0"/>
    <x v="3"/>
    <x v="2"/>
    <x v="2"/>
    <x v="5"/>
    <d v="2014-10-15T00:00:00"/>
  </r>
  <r>
    <n v="10340"/>
    <s v="N"/>
    <d v="2014-06-22T00:00:00"/>
    <s v="High"/>
    <x v="18"/>
    <n v="7547.14"/>
    <n v="0.03"/>
    <s v="Regular"/>
    <n v="2080.48"/>
    <n v="320.98"/>
    <n v="24.49"/>
    <s v="Sandra Glassco"/>
    <x v="1"/>
    <x v="1"/>
    <x v="2"/>
    <x v="13"/>
    <x v="5"/>
    <d v="2014-06-23T00:00:00"/>
  </r>
  <r>
    <n v="10340"/>
    <s v="N"/>
    <d v="2014-06-22T00:00:00"/>
    <s v="High"/>
    <x v="20"/>
    <n v="224.32"/>
    <n v="0.08"/>
    <s v="Regular"/>
    <n v="-178.77"/>
    <n v="110.98"/>
    <n v="13.99"/>
    <s v="Sandra Glassco"/>
    <x v="1"/>
    <x v="1"/>
    <x v="2"/>
    <x v="2"/>
    <x v="3"/>
    <d v="2014-06-23T00:00:00"/>
  </r>
  <r>
    <n v="10340"/>
    <s v="N"/>
    <d v="2014-06-22T00:00:00"/>
    <s v="High"/>
    <x v="0"/>
    <n v="311.98"/>
    <n v="0.09"/>
    <s v="Regular"/>
    <n v="-9.7799999999999994"/>
    <n v="22.01"/>
    <n v="5.53"/>
    <s v="Sandra Glassco"/>
    <x v="1"/>
    <x v="1"/>
    <x v="1"/>
    <x v="1"/>
    <x v="0"/>
    <d v="2014-06-25T00:00:00"/>
  </r>
  <r>
    <n v="10342"/>
    <s v="N"/>
    <d v="2014-11-22T00:00:00"/>
    <s v="Medium"/>
    <x v="29"/>
    <n v="5181.08"/>
    <n v="0.01"/>
    <s v="Delivery Van"/>
    <n v="-1623.6"/>
    <n v="114.98"/>
    <n v="58.72"/>
    <s v="Michelle Ellison"/>
    <x v="1"/>
    <x v="2"/>
    <x v="2"/>
    <x v="8"/>
    <x v="4"/>
    <d v="2014-11-24T00:00:00"/>
  </r>
  <r>
    <n v="10342"/>
    <s v="N"/>
    <d v="2014-11-22T00:00:00"/>
    <s v="Medium"/>
    <x v="34"/>
    <n v="10567.45"/>
    <n v="0.1"/>
    <s v="Regular"/>
    <n v="2925.37"/>
    <n v="299.99"/>
    <n v="11.64"/>
    <s v="Michelle Ellison"/>
    <x v="1"/>
    <x v="2"/>
    <x v="0"/>
    <x v="16"/>
    <x v="5"/>
    <d v="2014-11-23T00:00:00"/>
  </r>
  <r>
    <n v="10342"/>
    <s v="N"/>
    <d v="2014-11-22T00:00:00"/>
    <s v="Medium"/>
    <x v="34"/>
    <n v="1679.04"/>
    <n v="0.01"/>
    <s v="Regular"/>
    <n v="324.47000000000003"/>
    <n v="40.97"/>
    <n v="14.45"/>
    <s v="Michelle Ellison"/>
    <x v="1"/>
    <x v="2"/>
    <x v="2"/>
    <x v="2"/>
    <x v="5"/>
    <d v="2014-11-24T00:00:00"/>
  </r>
  <r>
    <n v="10342"/>
    <s v="N"/>
    <d v="2014-11-22T00:00:00"/>
    <s v="Medium"/>
    <x v="20"/>
    <n v="2055.9699999999998"/>
    <n v="0.05"/>
    <s v="Express"/>
    <n v="-2342.0100000000002"/>
    <n v="999.99"/>
    <n v="13.99"/>
    <s v="Michelle Ellison"/>
    <x v="1"/>
    <x v="2"/>
    <x v="0"/>
    <x v="6"/>
    <x v="3"/>
    <d v="2014-11-24T00:00:00"/>
  </r>
  <r>
    <n v="10371"/>
    <s v="N"/>
    <d v="2016-09-16T00:00:00"/>
    <s v="High"/>
    <x v="12"/>
    <n v="156.15"/>
    <n v="0.08"/>
    <s v="Express"/>
    <n v="-37.6"/>
    <n v="15.73"/>
    <n v="7.42"/>
    <s v="Melanie Page"/>
    <x v="1"/>
    <x v="0"/>
    <x v="1"/>
    <x v="9"/>
    <x v="0"/>
    <d v="2016-09-18T00:00:00"/>
  </r>
  <r>
    <n v="10434"/>
    <s v="N"/>
    <d v="2016-12-23T00:00:00"/>
    <s v="High"/>
    <x v="20"/>
    <n v="383.45"/>
    <n v="0.06"/>
    <s v="Delivery Van"/>
    <n v="-244.47"/>
    <n v="180.98"/>
    <n v="26.2"/>
    <s v="Michelle Ellison"/>
    <x v="1"/>
    <x v="3"/>
    <x v="2"/>
    <x v="13"/>
    <x v="6"/>
    <d v="2016-12-24T00:00:00"/>
  </r>
  <r>
    <n v="10435"/>
    <s v="N"/>
    <d v="2013-08-10T00:00:00"/>
    <s v="Medium"/>
    <x v="34"/>
    <n v="871.25"/>
    <n v="0.06"/>
    <s v="Regular"/>
    <n v="-14.31"/>
    <n v="22.99"/>
    <n v="8.99"/>
    <s v="Evan Minnotte"/>
    <x v="2"/>
    <x v="0"/>
    <x v="1"/>
    <x v="1"/>
    <x v="0"/>
    <d v="2013-08-12T00:00:00"/>
  </r>
  <r>
    <n v="10435"/>
    <s v="N"/>
    <d v="2013-08-10T00:00:00"/>
    <s v="Medium"/>
    <x v="26"/>
    <n v="537.87"/>
    <n v="0.05"/>
    <s v="Regular"/>
    <n v="-162.24"/>
    <n v="11.66"/>
    <n v="7.95"/>
    <s v="Evan Minnotte"/>
    <x v="2"/>
    <x v="0"/>
    <x v="1"/>
    <x v="1"/>
    <x v="0"/>
    <d v="2013-08-11T00:00:00"/>
  </r>
  <r>
    <n v="10437"/>
    <s v="N"/>
    <d v="2016-08-18T00:00:00"/>
    <s v="Critical"/>
    <x v="35"/>
    <n v="820.52"/>
    <n v="0.01"/>
    <s v="Regular"/>
    <n v="-191.22"/>
    <n v="15.99"/>
    <n v="13.18"/>
    <s v="Don Jones"/>
    <x v="3"/>
    <x v="0"/>
    <x v="1"/>
    <x v="10"/>
    <x v="2"/>
    <d v="2016-08-20T00:00:00"/>
  </r>
  <r>
    <n v="10466"/>
    <s v="N"/>
    <d v="2015-12-25T00:00:00"/>
    <s v="High"/>
    <x v="42"/>
    <n v="114.86"/>
    <n v="7.0000000000000007E-2"/>
    <s v="Regular"/>
    <n v="16.21"/>
    <n v="4.28"/>
    <n v="0.94"/>
    <s v="Evan Henry"/>
    <x v="0"/>
    <x v="0"/>
    <x v="1"/>
    <x v="1"/>
    <x v="1"/>
    <d v="2015-12-26T00:00:00"/>
  </r>
  <r>
    <n v="10498"/>
    <s v="Y"/>
    <d v="2013-10-23T00:00:00"/>
    <s v="Low"/>
    <x v="19"/>
    <n v="1968.47"/>
    <n v="0.04"/>
    <s v="Regular"/>
    <n v="327.9"/>
    <n v="40.97"/>
    <n v="8.99"/>
    <s v="Jesus Ocampo"/>
    <x v="1"/>
    <x v="3"/>
    <x v="1"/>
    <x v="1"/>
    <x v="0"/>
    <d v="2013-10-30T00:00:00"/>
  </r>
  <r>
    <n v="10499"/>
    <s v="N"/>
    <d v="2013-11-16T00:00:00"/>
    <s v="Not Specified"/>
    <x v="8"/>
    <n v="6250.9359999999997"/>
    <n v="0.01"/>
    <s v="Delivery Van"/>
    <n v="31.21"/>
    <n v="262.11"/>
    <n v="62.74"/>
    <s v="Doug Bickford"/>
    <x v="3"/>
    <x v="0"/>
    <x v="2"/>
    <x v="15"/>
    <x v="4"/>
    <d v="2013-11-17T00:00:00"/>
  </r>
  <r>
    <n v="10502"/>
    <s v="N"/>
    <d v="2013-05-14T00:00:00"/>
    <s v="Not Specified"/>
    <x v="16"/>
    <n v="7869.22"/>
    <n v="0.1"/>
    <s v="Delivery Van"/>
    <n v="1523.46"/>
    <n v="243.98"/>
    <n v="43.32"/>
    <s v="Karen Seio"/>
    <x v="2"/>
    <x v="2"/>
    <x v="2"/>
    <x v="13"/>
    <x v="6"/>
    <d v="2013-05-15T00:00:00"/>
  </r>
  <r>
    <n v="10502"/>
    <s v="N"/>
    <d v="2013-05-14T00:00:00"/>
    <s v="Not Specified"/>
    <x v="47"/>
    <n v="912.44"/>
    <n v="0.04"/>
    <s v="Regular"/>
    <n v="182.72"/>
    <n v="25.38"/>
    <n v="8.99"/>
    <s v="Karen Seio"/>
    <x v="2"/>
    <x v="2"/>
    <x v="2"/>
    <x v="2"/>
    <x v="0"/>
    <d v="2013-05-16T00:00:00"/>
  </r>
  <r>
    <n v="10528"/>
    <s v="N"/>
    <d v="2016-09-13T00:00:00"/>
    <s v="Medium"/>
    <x v="19"/>
    <n v="838.4"/>
    <n v="0.02"/>
    <s v="Express"/>
    <n v="-132.91"/>
    <n v="17.7"/>
    <n v="9.4700000000000006"/>
    <s v="Michael Grace"/>
    <x v="0"/>
    <x v="0"/>
    <x v="1"/>
    <x v="7"/>
    <x v="2"/>
    <d v="2016-09-15T00:00:00"/>
  </r>
  <r>
    <n v="10530"/>
    <s v="N"/>
    <d v="2016-01-28T00:00:00"/>
    <s v="Medium"/>
    <x v="6"/>
    <n v="377.21300000000002"/>
    <n v="0.02"/>
    <s v="Regular"/>
    <n v="-411.65"/>
    <n v="110.99"/>
    <n v="2.5"/>
    <s v="Victor Price"/>
    <x v="0"/>
    <x v="2"/>
    <x v="0"/>
    <x v="3"/>
    <x v="2"/>
    <d v="2016-01-30T00:00:00"/>
  </r>
  <r>
    <n v="10535"/>
    <s v="N"/>
    <d v="2014-05-27T00:00:00"/>
    <s v="Low"/>
    <x v="14"/>
    <n v="854.88"/>
    <n v="0.09"/>
    <s v="Regular"/>
    <n v="-44.14"/>
    <n v="33.979999999999997"/>
    <n v="19.989999999999998"/>
    <s v="Doug Bickford"/>
    <x v="3"/>
    <x v="0"/>
    <x v="2"/>
    <x v="2"/>
    <x v="2"/>
    <d v="2014-05-29T00:00:00"/>
  </r>
  <r>
    <n v="10535"/>
    <s v="N"/>
    <d v="2014-05-27T00:00:00"/>
    <s v="Low"/>
    <x v="26"/>
    <n v="80.27"/>
    <n v="0.09"/>
    <s v="Regular"/>
    <n v="-0.79"/>
    <n v="1.76"/>
    <n v="0.7"/>
    <s v="Doug Bickford"/>
    <x v="3"/>
    <x v="0"/>
    <x v="1"/>
    <x v="1"/>
    <x v="1"/>
    <d v="2014-06-03T00:00:00"/>
  </r>
  <r>
    <n v="10562"/>
    <s v="N"/>
    <d v="2016-11-11T00:00:00"/>
    <s v="Not Specified"/>
    <x v="12"/>
    <n v="994.04"/>
    <n v="0.03"/>
    <s v="Regular"/>
    <n v="-335.06"/>
    <n v="95.99"/>
    <n v="35"/>
    <s v="Yana Sorensen"/>
    <x v="0"/>
    <x v="0"/>
    <x v="1"/>
    <x v="7"/>
    <x v="5"/>
    <d v="2016-11-12T00:00:00"/>
  </r>
  <r>
    <n v="10563"/>
    <s v="N"/>
    <d v="2013-09-29T00:00:00"/>
    <s v="Critical"/>
    <x v="34"/>
    <n v="10223.19"/>
    <n v="0.08"/>
    <s v="Regular"/>
    <n v="2723.31"/>
    <n v="289.52999999999997"/>
    <n v="19.989999999999998"/>
    <s v="Julia Barnett"/>
    <x v="0"/>
    <x v="0"/>
    <x v="1"/>
    <x v="11"/>
    <x v="2"/>
    <d v="2013-09-30T00:00:00"/>
  </r>
  <r>
    <n v="10563"/>
    <s v="N"/>
    <d v="2013-09-29T00:00:00"/>
    <s v="Critical"/>
    <x v="35"/>
    <n v="312.42"/>
    <n v="0.08"/>
    <s v="Regular"/>
    <n v="-90.42"/>
    <n v="6.48"/>
    <n v="5.4"/>
    <s v="Julia Barnett"/>
    <x v="0"/>
    <x v="0"/>
    <x v="1"/>
    <x v="5"/>
    <x v="2"/>
    <d v="2013-10-01T00:00:00"/>
  </r>
  <r>
    <n v="10567"/>
    <s v="N"/>
    <d v="2015-03-29T00:00:00"/>
    <s v="High"/>
    <x v="12"/>
    <n v="1111.008"/>
    <n v="0.09"/>
    <s v="Delivery Van"/>
    <n v="-146.29"/>
    <n v="146.34"/>
    <n v="43.75"/>
    <s v="Susan Pistek"/>
    <x v="0"/>
    <x v="1"/>
    <x v="2"/>
    <x v="15"/>
    <x v="4"/>
    <d v="2015-03-30T00:00:00"/>
  </r>
  <r>
    <n v="10593"/>
    <s v="N"/>
    <d v="2015-02-11T00:00:00"/>
    <s v="High"/>
    <x v="42"/>
    <n v="435.27"/>
    <n v="0.05"/>
    <s v="Regular"/>
    <n v="-147.51"/>
    <n v="15.98"/>
    <n v="8.99"/>
    <s v="Sally Matthias"/>
    <x v="2"/>
    <x v="1"/>
    <x v="0"/>
    <x v="0"/>
    <x v="0"/>
    <d v="2015-02-12T00:00:00"/>
  </r>
  <r>
    <n v="10593"/>
    <s v="N"/>
    <d v="2015-02-11T00:00:00"/>
    <s v="High"/>
    <x v="5"/>
    <n v="723.82"/>
    <n v="0.05"/>
    <s v="Regular"/>
    <n v="-40.98"/>
    <n v="27.42"/>
    <n v="19.46"/>
    <s v="Sally Matthias"/>
    <x v="2"/>
    <x v="1"/>
    <x v="2"/>
    <x v="2"/>
    <x v="2"/>
    <d v="2015-02-13T00:00:00"/>
  </r>
  <r>
    <n v="10624"/>
    <s v="N"/>
    <d v="2016-12-20T00:00:00"/>
    <s v="Critical"/>
    <x v="9"/>
    <n v="1082.43"/>
    <n v="0.06"/>
    <s v="Regular"/>
    <n v="23.97"/>
    <n v="47.98"/>
    <n v="3.61"/>
    <s v="Darren Powers"/>
    <x v="1"/>
    <x v="0"/>
    <x v="0"/>
    <x v="0"/>
    <x v="0"/>
    <d v="2016-12-22T00:00:00"/>
  </r>
  <r>
    <n v="10658"/>
    <s v="N"/>
    <d v="2016-08-27T00:00:00"/>
    <s v="Low"/>
    <x v="45"/>
    <n v="262.54000000000002"/>
    <n v="0.04"/>
    <s v="Regular"/>
    <n v="29.24"/>
    <n v="8.5"/>
    <n v="1.99"/>
    <s v="Joni Wasserman"/>
    <x v="0"/>
    <x v="2"/>
    <x v="0"/>
    <x v="0"/>
    <x v="0"/>
    <d v="2016-08-31T00:00:00"/>
  </r>
  <r>
    <n v="10658"/>
    <s v="N"/>
    <d v="2016-08-27T00:00:00"/>
    <s v="Low"/>
    <x v="49"/>
    <n v="190.73"/>
    <n v="0.1"/>
    <s v="Regular"/>
    <n v="-69.64"/>
    <n v="15.99"/>
    <n v="9.4"/>
    <s v="Joni Wasserman"/>
    <x v="0"/>
    <x v="2"/>
    <x v="0"/>
    <x v="6"/>
    <x v="2"/>
    <d v="2016-08-27T00:00:00"/>
  </r>
  <r>
    <n v="10658"/>
    <s v="N"/>
    <d v="2016-08-27T00:00:00"/>
    <s v="Low"/>
    <x v="40"/>
    <n v="1332.97"/>
    <n v="0.09"/>
    <s v="Regular"/>
    <n v="4.75"/>
    <n v="95.99"/>
    <n v="8.99"/>
    <s v="Joni Wasserman"/>
    <x v="0"/>
    <x v="2"/>
    <x v="0"/>
    <x v="3"/>
    <x v="2"/>
    <d v="2016-09-03T00:00:00"/>
  </r>
  <r>
    <n v="10659"/>
    <s v="N"/>
    <d v="2016-05-14T00:00:00"/>
    <s v="Critical"/>
    <x v="43"/>
    <n v="227.37"/>
    <n v="0"/>
    <s v="Regular"/>
    <n v="-92.07"/>
    <n v="5.28"/>
    <n v="5.61"/>
    <s v="Dave Brooks"/>
    <x v="0"/>
    <x v="0"/>
    <x v="1"/>
    <x v="5"/>
    <x v="2"/>
    <d v="2016-05-14T00:00:00"/>
  </r>
  <r>
    <n v="10662"/>
    <s v="Y"/>
    <d v="2014-05-12T00:00:00"/>
    <s v="Low"/>
    <x v="29"/>
    <n v="283.13"/>
    <n v="0.08"/>
    <s v="Regular"/>
    <n v="-141.26"/>
    <n v="6.48"/>
    <n v="6.81"/>
    <s v="Aaron Hawkins"/>
    <x v="0"/>
    <x v="1"/>
    <x v="1"/>
    <x v="5"/>
    <x v="2"/>
    <d v="2014-05-21T00:00:00"/>
  </r>
  <r>
    <n v="10688"/>
    <s v="N"/>
    <d v="2015-05-12T00:00:00"/>
    <s v="Medium"/>
    <x v="41"/>
    <n v="618.84"/>
    <n v="0.05"/>
    <s v="Regular"/>
    <n v="-200.84"/>
    <n v="41.47"/>
    <n v="34.200000000000003"/>
    <s v="Craig Iolo"/>
    <x v="2"/>
    <x v="0"/>
    <x v="2"/>
    <x v="2"/>
    <x v="1"/>
    <d v="2015-05-13T00:00:00"/>
  </r>
  <r>
    <n v="10695"/>
    <s v="N"/>
    <d v="2014-05-02T00:00:00"/>
    <s v="High"/>
    <x v="27"/>
    <n v="6330.0860000000002"/>
    <n v="0.1"/>
    <s v="Regular"/>
    <n v="1421.89"/>
    <n v="205.99"/>
    <n v="2.5"/>
    <s v="Deborah Brumfield"/>
    <x v="0"/>
    <x v="0"/>
    <x v="0"/>
    <x v="3"/>
    <x v="2"/>
    <d v="2014-05-03T00:00:00"/>
  </r>
  <r>
    <n v="10754"/>
    <s v="N"/>
    <d v="2013-03-17T00:00:00"/>
    <s v="Low"/>
    <x v="22"/>
    <n v="48.04"/>
    <n v="0.09"/>
    <s v="Regular"/>
    <n v="-23.28"/>
    <n v="6.48"/>
    <n v="5.94"/>
    <s v="Saphhira Shifley"/>
    <x v="0"/>
    <x v="0"/>
    <x v="1"/>
    <x v="5"/>
    <x v="2"/>
    <d v="2013-03-19T00:00:00"/>
  </r>
  <r>
    <n v="10789"/>
    <s v="N"/>
    <d v="2013-08-23T00:00:00"/>
    <s v="Not Specified"/>
    <x v="0"/>
    <n v="308.54000000000002"/>
    <n v="0"/>
    <s v="Express"/>
    <n v="76.42"/>
    <n v="19.84"/>
    <n v="4.0999999999999996"/>
    <s v="Jamie Kunitz"/>
    <x v="3"/>
    <x v="0"/>
    <x v="1"/>
    <x v="1"/>
    <x v="1"/>
    <d v="2013-08-24T00:00:00"/>
  </r>
  <r>
    <n v="10791"/>
    <s v="N"/>
    <d v="2014-08-19T00:00:00"/>
    <s v="Not Specified"/>
    <x v="23"/>
    <n v="400.57"/>
    <n v="0.05"/>
    <s v="Regular"/>
    <n v="93.36"/>
    <n v="19.98"/>
    <n v="5.77"/>
    <s v="Anthony Johnson"/>
    <x v="3"/>
    <x v="3"/>
    <x v="1"/>
    <x v="5"/>
    <x v="2"/>
    <d v="2014-08-21T00:00:00"/>
  </r>
  <r>
    <n v="10851"/>
    <s v="N"/>
    <d v="2016-04-06T00:00:00"/>
    <s v="High"/>
    <x v="35"/>
    <n v="608.21"/>
    <n v="0.09"/>
    <s v="Regular"/>
    <n v="-175.13"/>
    <n v="12.88"/>
    <n v="4.59"/>
    <s v="Jenna Caffey"/>
    <x v="2"/>
    <x v="2"/>
    <x v="1"/>
    <x v="9"/>
    <x v="1"/>
    <d v="2016-04-06T00:00:00"/>
  </r>
  <r>
    <n v="10852"/>
    <s v="N"/>
    <d v="2013-10-26T00:00:00"/>
    <s v="High"/>
    <x v="40"/>
    <n v="285.83999999999997"/>
    <n v="0.02"/>
    <s v="Regular"/>
    <n v="-27.26"/>
    <n v="15.28"/>
    <n v="10.91"/>
    <s v="Harold Engle"/>
    <x v="2"/>
    <x v="1"/>
    <x v="1"/>
    <x v="10"/>
    <x v="2"/>
    <d v="2013-10-28T00:00:00"/>
  </r>
  <r>
    <n v="10852"/>
    <s v="N"/>
    <d v="2013-10-26T00:00:00"/>
    <s v="High"/>
    <x v="43"/>
    <n v="12450.48"/>
    <n v="0.01"/>
    <s v="Delivery Van"/>
    <n v="3030.16"/>
    <n v="300.98"/>
    <n v="54.92"/>
    <s v="Harold Engle"/>
    <x v="2"/>
    <x v="1"/>
    <x v="2"/>
    <x v="8"/>
    <x v="4"/>
    <d v="2013-10-27T00:00:00"/>
  </r>
  <r>
    <n v="10884"/>
    <s v="N"/>
    <d v="2016-11-25T00:00:00"/>
    <s v="Low"/>
    <x v="18"/>
    <n v="2525.9875000000002"/>
    <n v="0.09"/>
    <s v="Regular"/>
    <n v="416.67"/>
    <n v="125.99"/>
    <n v="8.99"/>
    <s v="Cindy Chapman"/>
    <x v="0"/>
    <x v="2"/>
    <x v="0"/>
    <x v="3"/>
    <x v="2"/>
    <d v="2016-12-02T00:00:00"/>
  </r>
  <r>
    <n v="10886"/>
    <s v="N"/>
    <d v="2016-08-23T00:00:00"/>
    <s v="Critical"/>
    <x v="47"/>
    <n v="65.42"/>
    <n v="0.04"/>
    <s v="Regular"/>
    <n v="-112.92"/>
    <n v="1.74"/>
    <n v="4.08"/>
    <s v="Quincy Jones"/>
    <x v="2"/>
    <x v="0"/>
    <x v="2"/>
    <x v="2"/>
    <x v="0"/>
    <d v="2016-08-25T00:00:00"/>
  </r>
  <r>
    <n v="10886"/>
    <s v="N"/>
    <d v="2016-08-23T00:00:00"/>
    <s v="Critical"/>
    <x v="19"/>
    <n v="5750.94"/>
    <n v="0.01"/>
    <s v="Delivery Van"/>
    <n v="432.98"/>
    <n v="119.99"/>
    <n v="56.14"/>
    <s v="Quincy Jones"/>
    <x v="2"/>
    <x v="0"/>
    <x v="0"/>
    <x v="6"/>
    <x v="4"/>
    <d v="2016-08-24T00:00:00"/>
  </r>
  <r>
    <n v="10945"/>
    <s v="N"/>
    <d v="2015-01-02T00:00:00"/>
    <s v="Medium"/>
    <x v="41"/>
    <n v="1170.0250000000001"/>
    <n v="0.04"/>
    <s v="Regular"/>
    <n v="4.22"/>
    <n v="95.99"/>
    <n v="8.99"/>
    <s v="Ralph Knight"/>
    <x v="3"/>
    <x v="2"/>
    <x v="0"/>
    <x v="3"/>
    <x v="2"/>
    <d v="2015-01-04T00:00:00"/>
  </r>
  <r>
    <n v="10948"/>
    <s v="N"/>
    <d v="2015-08-13T00:00:00"/>
    <s v="Medium"/>
    <x v="35"/>
    <n v="193.11"/>
    <n v="0.08"/>
    <s v="Regular"/>
    <n v="-263.76"/>
    <n v="3.89"/>
    <n v="7.01"/>
    <s v="Dan Campbell"/>
    <x v="0"/>
    <x v="0"/>
    <x v="1"/>
    <x v="10"/>
    <x v="2"/>
    <d v="2015-08-13T00:00:00"/>
  </r>
  <r>
    <n v="10949"/>
    <s v="N"/>
    <d v="2016-03-30T00:00:00"/>
    <s v="Medium"/>
    <x v="26"/>
    <n v="3449.26"/>
    <n v="0.1"/>
    <s v="Delivery Van"/>
    <n v="252.77"/>
    <n v="80.97"/>
    <n v="30.06"/>
    <s v="Ashley Jarboe"/>
    <x v="0"/>
    <x v="3"/>
    <x v="0"/>
    <x v="6"/>
    <x v="4"/>
    <d v="2016-03-31T00:00:00"/>
  </r>
  <r>
    <n v="10951"/>
    <s v="N"/>
    <d v="2015-11-06T00:00:00"/>
    <s v="Not Specified"/>
    <x v="41"/>
    <n v="677.43"/>
    <n v="0.1"/>
    <s v="Regular"/>
    <n v="75.48"/>
    <n v="50.98"/>
    <n v="22.24"/>
    <s v="Neil Knudson"/>
    <x v="0"/>
    <x v="0"/>
    <x v="2"/>
    <x v="2"/>
    <x v="5"/>
    <d v="2015-11-06T00:00:00"/>
  </r>
  <r>
    <n v="10978"/>
    <s v="N"/>
    <d v="2016-04-01T00:00:00"/>
    <s v="Critical"/>
    <x v="24"/>
    <n v="566.53"/>
    <n v="0.06"/>
    <s v="Delivery Van"/>
    <n v="-209.6"/>
    <n v="60.98"/>
    <n v="30"/>
    <s v="Toby Swindell"/>
    <x v="0"/>
    <x v="3"/>
    <x v="2"/>
    <x v="13"/>
    <x v="6"/>
    <d v="2016-04-02T00:00:00"/>
  </r>
  <r>
    <n v="10979"/>
    <s v="N"/>
    <d v="2014-10-04T00:00:00"/>
    <s v="Medium"/>
    <x v="0"/>
    <n v="486.43"/>
    <n v="0"/>
    <s v="Regular"/>
    <n v="285.35000000000002"/>
    <n v="30.93"/>
    <n v="3.92"/>
    <s v="Amy Hunt"/>
    <x v="0"/>
    <x v="3"/>
    <x v="2"/>
    <x v="2"/>
    <x v="0"/>
    <d v="2014-10-06T00:00:00"/>
  </r>
  <r>
    <n v="10979"/>
    <s v="N"/>
    <d v="2014-10-04T00:00:00"/>
    <s v="Medium"/>
    <x v="22"/>
    <n v="144.94999999999999"/>
    <n v="0.08"/>
    <s v="Express"/>
    <n v="10.82"/>
    <n v="19.98"/>
    <n v="5.86"/>
    <s v="Amy Hunt"/>
    <x v="0"/>
    <x v="3"/>
    <x v="1"/>
    <x v="5"/>
    <x v="2"/>
    <d v="2014-10-06T00:00:00"/>
  </r>
  <r>
    <n v="11008"/>
    <s v="N"/>
    <d v="2016-02-25T00:00:00"/>
    <s v="Critical"/>
    <x v="40"/>
    <n v="2545.89"/>
    <n v="0.01"/>
    <s v="Regular"/>
    <n v="-321.51"/>
    <n v="138.13999999999999"/>
    <n v="35"/>
    <s v="Peter McVee"/>
    <x v="2"/>
    <x v="3"/>
    <x v="1"/>
    <x v="7"/>
    <x v="5"/>
    <d v="2016-02-27T00:00:00"/>
  </r>
  <r>
    <n v="11011"/>
    <s v="N"/>
    <d v="2015-05-13T00:00:00"/>
    <s v="High"/>
    <x v="47"/>
    <n v="305.62"/>
    <n v="0.1"/>
    <s v="Regular"/>
    <n v="-129.86000000000001"/>
    <n v="8.74"/>
    <n v="8.2899999999999991"/>
    <s v="Fred McMath"/>
    <x v="2"/>
    <x v="3"/>
    <x v="1"/>
    <x v="12"/>
    <x v="2"/>
    <d v="2015-05-14T00:00:00"/>
  </r>
  <r>
    <n v="11014"/>
    <s v="N"/>
    <d v="2013-09-07T00:00:00"/>
    <s v="High"/>
    <x v="46"/>
    <n v="158.79"/>
    <n v="0.05"/>
    <s v="Regular"/>
    <n v="1.1599999999999999"/>
    <n v="11.7"/>
    <n v="5.63"/>
    <s v="Victoria Pisteka"/>
    <x v="0"/>
    <x v="0"/>
    <x v="1"/>
    <x v="10"/>
    <x v="2"/>
    <d v="2013-09-09T00:00:00"/>
  </r>
  <r>
    <n v="11040"/>
    <s v="N"/>
    <d v="2014-10-23T00:00:00"/>
    <s v="Not Specified"/>
    <x v="15"/>
    <n v="1102.28"/>
    <n v="0.03"/>
    <s v="Regular"/>
    <n v="389.61"/>
    <n v="23.99"/>
    <n v="6.71"/>
    <s v="Scot Coram"/>
    <x v="1"/>
    <x v="0"/>
    <x v="1"/>
    <x v="12"/>
    <x v="2"/>
    <d v="2014-10-23T00:00:00"/>
  </r>
  <r>
    <n v="11044"/>
    <s v="N"/>
    <d v="2015-06-24T00:00:00"/>
    <s v="Medium"/>
    <x v="7"/>
    <n v="14.49"/>
    <n v="0.09"/>
    <s v="Regular"/>
    <n v="-12.58"/>
    <n v="3.28"/>
    <n v="5"/>
    <s v="Sandra Glassco"/>
    <x v="1"/>
    <x v="1"/>
    <x v="1"/>
    <x v="1"/>
    <x v="1"/>
    <d v="2015-06-25T00:00:00"/>
  </r>
  <r>
    <n v="11047"/>
    <s v="N"/>
    <d v="2013-12-10T00:00:00"/>
    <s v="Low"/>
    <x v="42"/>
    <n v="1991.26"/>
    <n v="0.01"/>
    <s v="Delivery Van"/>
    <n v="-528.09"/>
    <n v="68.81"/>
    <n v="60"/>
    <s v="Ionia McGrath"/>
    <x v="2"/>
    <x v="1"/>
    <x v="1"/>
    <x v="11"/>
    <x v="6"/>
    <d v="2013-12-17T00:00:00"/>
  </r>
  <r>
    <n v="11047"/>
    <s v="N"/>
    <d v="2013-12-10T00:00:00"/>
    <s v="Low"/>
    <x v="18"/>
    <n v="10480.272000000001"/>
    <n v="7.0000000000000007E-2"/>
    <s v="Delivery Van"/>
    <n v="2271.6799999999998"/>
    <n v="550.98"/>
    <n v="64.59"/>
    <s v="Ionia McGrath"/>
    <x v="2"/>
    <x v="1"/>
    <x v="2"/>
    <x v="15"/>
    <x v="4"/>
    <d v="2013-12-12T00:00:00"/>
  </r>
  <r>
    <n v="11077"/>
    <s v="N"/>
    <d v="2016-03-20T00:00:00"/>
    <s v="Low"/>
    <x v="10"/>
    <n v="4620.05"/>
    <n v="0.06"/>
    <s v="Delivery Van"/>
    <n v="-229.68"/>
    <n v="160.97999999999999"/>
    <n v="35.020000000000003"/>
    <s v="Charles Crestani"/>
    <x v="0"/>
    <x v="2"/>
    <x v="2"/>
    <x v="8"/>
    <x v="4"/>
    <d v="2016-03-24T00:00:00"/>
  </r>
  <r>
    <n v="11108"/>
    <s v="N"/>
    <d v="2015-08-16T00:00:00"/>
    <s v="Not Specified"/>
    <x v="23"/>
    <n v="131.71"/>
    <n v="0.1"/>
    <s v="Regular"/>
    <n v="-44"/>
    <n v="6.48"/>
    <n v="5.74"/>
    <s v="Cynthia Arntzen"/>
    <x v="0"/>
    <x v="3"/>
    <x v="1"/>
    <x v="5"/>
    <x v="2"/>
    <d v="2015-08-18T00:00:00"/>
  </r>
  <r>
    <n v="11109"/>
    <s v="N"/>
    <d v="2014-03-15T00:00:00"/>
    <s v="Medium"/>
    <x v="36"/>
    <n v="130.38"/>
    <n v="0.08"/>
    <s v="Regular"/>
    <n v="31.52"/>
    <n v="7.4"/>
    <n v="1.71"/>
    <s v="Saphhira Shifley"/>
    <x v="0"/>
    <x v="2"/>
    <x v="1"/>
    <x v="5"/>
    <x v="1"/>
    <d v="2014-03-16T00:00:00"/>
  </r>
  <r>
    <n v="11137"/>
    <s v="N"/>
    <d v="2015-11-29T00:00:00"/>
    <s v="High"/>
    <x v="32"/>
    <n v="5188.8599999999997"/>
    <n v="0.1"/>
    <s v="Regular"/>
    <n v="395.12"/>
    <n v="111.03"/>
    <n v="8.64"/>
    <s v="Allen Rosenblatt"/>
    <x v="3"/>
    <x v="3"/>
    <x v="1"/>
    <x v="7"/>
    <x v="2"/>
    <d v="2015-11-30T00:00:00"/>
  </r>
  <r>
    <n v="11174"/>
    <s v="N"/>
    <d v="2016-04-09T00:00:00"/>
    <s v="Medium"/>
    <x v="10"/>
    <n v="3197.0030000000002"/>
    <n v="7.0000000000000007E-2"/>
    <s v="Regular"/>
    <n v="603.46"/>
    <n v="125.99"/>
    <n v="7.69"/>
    <s v="Evan Henry"/>
    <x v="0"/>
    <x v="0"/>
    <x v="0"/>
    <x v="3"/>
    <x v="2"/>
    <d v="2016-04-10T00:00:00"/>
  </r>
  <r>
    <n v="11202"/>
    <s v="N"/>
    <d v="2015-03-17T00:00:00"/>
    <s v="Medium"/>
    <x v="38"/>
    <n v="339.81"/>
    <n v="0.05"/>
    <s v="Regular"/>
    <n v="79.59"/>
    <n v="43.41"/>
    <n v="2.99"/>
    <s v="Barry Weirich"/>
    <x v="3"/>
    <x v="0"/>
    <x v="1"/>
    <x v="10"/>
    <x v="2"/>
    <d v="2015-03-18T00:00:00"/>
  </r>
  <r>
    <n v="11206"/>
    <s v="N"/>
    <d v="2016-12-28T00:00:00"/>
    <s v="Low"/>
    <x v="31"/>
    <n v="177.67"/>
    <n v="0.03"/>
    <s v="Regular"/>
    <n v="39.630000000000003"/>
    <n v="28.53"/>
    <n v="1.49"/>
    <s v="Eric Barreto"/>
    <x v="2"/>
    <x v="3"/>
    <x v="1"/>
    <x v="10"/>
    <x v="2"/>
    <d v="2013-01-01T00:00:00"/>
  </r>
  <r>
    <n v="11236"/>
    <s v="N"/>
    <d v="2013-10-30T00:00:00"/>
    <s v="High"/>
    <x v="29"/>
    <n v="298.57"/>
    <n v="7.0000000000000007E-2"/>
    <s v="Regular"/>
    <n v="74.069999999999993"/>
    <n v="6.88"/>
    <n v="2"/>
    <s v="Robert Barroso"/>
    <x v="0"/>
    <x v="3"/>
    <x v="1"/>
    <x v="5"/>
    <x v="1"/>
    <d v="2013-10-30T00:00:00"/>
  </r>
  <r>
    <n v="11236"/>
    <s v="N"/>
    <d v="2013-10-30T00:00:00"/>
    <s v="High"/>
    <x v="0"/>
    <n v="44.32"/>
    <n v="0.01"/>
    <s v="Regular"/>
    <n v="-41.55"/>
    <n v="2.52"/>
    <n v="4.28"/>
    <s v="Robert Barroso"/>
    <x v="0"/>
    <x v="3"/>
    <x v="1"/>
    <x v="1"/>
    <x v="1"/>
    <d v="2013-10-30T00:00:00"/>
  </r>
  <r>
    <n v="11269"/>
    <s v="N"/>
    <d v="2015-05-26T00:00:00"/>
    <s v="Low"/>
    <x v="27"/>
    <n v="2083.0524999999998"/>
    <n v="0.09"/>
    <s v="Express"/>
    <n v="354.96"/>
    <n v="65.989999999999995"/>
    <n v="5.99"/>
    <s v="Harold Engle"/>
    <x v="2"/>
    <x v="1"/>
    <x v="0"/>
    <x v="3"/>
    <x v="2"/>
    <d v="2015-05-30T00:00:00"/>
  </r>
  <r>
    <n v="11269"/>
    <s v="N"/>
    <d v="2015-05-26T00:00:00"/>
    <s v="Low"/>
    <x v="48"/>
    <n v="233.28"/>
    <n v="0.04"/>
    <s v="Regular"/>
    <n v="112.35"/>
    <n v="4.91"/>
    <n v="0.5"/>
    <s v="Harold Engle"/>
    <x v="2"/>
    <x v="1"/>
    <x v="1"/>
    <x v="4"/>
    <x v="2"/>
    <d v="2015-06-02T00:00:00"/>
  </r>
  <r>
    <n v="11269"/>
    <s v="N"/>
    <d v="2015-05-26T00:00:00"/>
    <s v="Low"/>
    <x v="39"/>
    <n v="47.01"/>
    <n v="0.09"/>
    <s v="Regular"/>
    <n v="-19.32"/>
    <n v="27.75"/>
    <n v="19.989999999999998"/>
    <s v="Harold Engle"/>
    <x v="2"/>
    <x v="1"/>
    <x v="1"/>
    <x v="7"/>
    <x v="2"/>
    <d v="2015-06-02T00:00:00"/>
  </r>
  <r>
    <n v="11270"/>
    <s v="N"/>
    <d v="2014-06-30T00:00:00"/>
    <s v="High"/>
    <x v="0"/>
    <n v="140.07"/>
    <n v="0.04"/>
    <s v="Express"/>
    <n v="-21.85"/>
    <n v="8.6"/>
    <n v="6.19"/>
    <s v="Tanja Norvell"/>
    <x v="0"/>
    <x v="0"/>
    <x v="1"/>
    <x v="10"/>
    <x v="2"/>
    <d v="2014-07-01T00:00:00"/>
  </r>
  <r>
    <n v="11271"/>
    <s v="Y"/>
    <d v="2014-10-18T00:00:00"/>
    <s v="High"/>
    <x v="26"/>
    <n v="157.87"/>
    <n v="0"/>
    <s v="Regular"/>
    <n v="-115.8"/>
    <n v="3.28"/>
    <n v="3.97"/>
    <s v="Berenike Kampe"/>
    <x v="2"/>
    <x v="0"/>
    <x v="1"/>
    <x v="1"/>
    <x v="1"/>
    <d v="2014-10-20T00:00:00"/>
  </r>
  <r>
    <n v="11302"/>
    <s v="N"/>
    <d v="2016-03-01T00:00:00"/>
    <s v="Low"/>
    <x v="12"/>
    <n v="866.66"/>
    <n v="0.09"/>
    <s v="Delivery Van"/>
    <n v="35.29"/>
    <n v="90.97"/>
    <n v="14"/>
    <s v="Natalie Fritzler"/>
    <x v="1"/>
    <x v="1"/>
    <x v="0"/>
    <x v="6"/>
    <x v="6"/>
    <d v="2016-03-03T00:00:00"/>
  </r>
  <r>
    <n v="11335"/>
    <s v="N"/>
    <d v="2016-10-21T00:00:00"/>
    <s v="High"/>
    <x v="7"/>
    <n v="14.84"/>
    <n v="0.08"/>
    <s v="Regular"/>
    <n v="-2.42"/>
    <n v="4.9800000000000004"/>
    <n v="0.49"/>
    <s v="Maya Herman"/>
    <x v="0"/>
    <x v="0"/>
    <x v="1"/>
    <x v="4"/>
    <x v="2"/>
    <d v="2016-10-22T00:00:00"/>
  </r>
  <r>
    <n v="11335"/>
    <s v="N"/>
    <d v="2016-10-21T00:00:00"/>
    <s v="High"/>
    <x v="38"/>
    <n v="922.47"/>
    <n v="0.09"/>
    <s v="Delivery Van"/>
    <n v="-13.1"/>
    <n v="119.99"/>
    <n v="14"/>
    <s v="Maya Herman"/>
    <x v="0"/>
    <x v="0"/>
    <x v="0"/>
    <x v="6"/>
    <x v="6"/>
    <d v="2016-10-23T00:00:00"/>
  </r>
  <r>
    <n v="11362"/>
    <s v="N"/>
    <d v="2015-09-10T00:00:00"/>
    <s v="Low"/>
    <x v="1"/>
    <n v="3245.73"/>
    <n v="0.09"/>
    <s v="Regular"/>
    <n v="569.57000000000005"/>
    <n v="110.98"/>
    <n v="13.99"/>
    <s v="Hilary Holden"/>
    <x v="2"/>
    <x v="0"/>
    <x v="2"/>
    <x v="2"/>
    <x v="3"/>
    <d v="2015-09-12T00:00:00"/>
  </r>
  <r>
    <n v="11362"/>
    <s v="N"/>
    <d v="2015-09-10T00:00:00"/>
    <s v="Low"/>
    <x v="42"/>
    <n v="63.02"/>
    <n v="7.0000000000000007E-2"/>
    <s v="Regular"/>
    <n v="-119.66"/>
    <n v="2.1800000000000002"/>
    <n v="5"/>
    <s v="Hilary Holden"/>
    <x v="2"/>
    <x v="0"/>
    <x v="1"/>
    <x v="9"/>
    <x v="1"/>
    <d v="2015-09-12T00:00:00"/>
  </r>
  <r>
    <n v="11362"/>
    <s v="N"/>
    <d v="2015-09-10T00:00:00"/>
    <s v="Low"/>
    <x v="24"/>
    <n v="6420.87"/>
    <n v="0.02"/>
    <s v="Regular"/>
    <n v="-690.21"/>
    <n v="699.99"/>
    <n v="24.49"/>
    <s v="Hilary Holden"/>
    <x v="2"/>
    <x v="0"/>
    <x v="0"/>
    <x v="16"/>
    <x v="5"/>
    <d v="2015-09-15T00:00:00"/>
  </r>
  <r>
    <n v="11362"/>
    <s v="N"/>
    <d v="2015-09-10T00:00:00"/>
    <s v="Low"/>
    <x v="14"/>
    <n v="2407.6930000000002"/>
    <n v="0.04"/>
    <s v="Regular"/>
    <n v="424.14"/>
    <n v="110.99"/>
    <n v="8.99"/>
    <s v="Hilary Holden"/>
    <x v="2"/>
    <x v="0"/>
    <x v="0"/>
    <x v="3"/>
    <x v="2"/>
    <d v="2015-09-14T00:00:00"/>
  </r>
  <r>
    <n v="11398"/>
    <s v="N"/>
    <d v="2015-08-06T00:00:00"/>
    <s v="High"/>
    <x v="25"/>
    <n v="109.7"/>
    <n v="0.03"/>
    <s v="Regular"/>
    <n v="-106.77"/>
    <n v="5.98"/>
    <n v="10.39"/>
    <s v="Nathan Gelder"/>
    <x v="1"/>
    <x v="1"/>
    <x v="1"/>
    <x v="5"/>
    <x v="2"/>
    <d v="2015-08-07T00:00:00"/>
  </r>
  <r>
    <n v="11398"/>
    <s v="N"/>
    <d v="2015-08-06T00:00:00"/>
    <s v="High"/>
    <x v="5"/>
    <n v="80.89"/>
    <n v="0.03"/>
    <s v="Regular"/>
    <n v="23.37"/>
    <n v="2.94"/>
    <n v="0.81"/>
    <s v="Nathan Gelder"/>
    <x v="1"/>
    <x v="1"/>
    <x v="1"/>
    <x v="1"/>
    <x v="1"/>
    <d v="2015-08-08T00:00:00"/>
  </r>
  <r>
    <n v="11425"/>
    <s v="Y"/>
    <d v="2014-06-22T00:00:00"/>
    <s v="Critical"/>
    <x v="8"/>
    <n v="482.91"/>
    <n v="0.1"/>
    <s v="Regular"/>
    <n v="-16.59"/>
    <n v="16.91"/>
    <n v="6.25"/>
    <s v="Patrick Bzostek"/>
    <x v="1"/>
    <x v="2"/>
    <x v="1"/>
    <x v="7"/>
    <x v="2"/>
    <d v="2014-06-23T00:00:00"/>
  </r>
  <r>
    <n v="11425"/>
    <s v="Y"/>
    <d v="2014-06-22T00:00:00"/>
    <s v="Critical"/>
    <x v="9"/>
    <n v="2969.6365000000001"/>
    <n v="0.04"/>
    <s v="Express"/>
    <n v="383.45"/>
    <n v="155.99"/>
    <n v="8.99"/>
    <s v="Patrick Bzostek"/>
    <x v="1"/>
    <x v="2"/>
    <x v="0"/>
    <x v="3"/>
    <x v="2"/>
    <d v="2014-06-24T00:00:00"/>
  </r>
  <r>
    <n v="11426"/>
    <s v="Y"/>
    <d v="2016-05-07T00:00:00"/>
    <s v="Medium"/>
    <x v="30"/>
    <n v="333.68"/>
    <n v="0.01"/>
    <s v="Regular"/>
    <n v="81.96"/>
    <n v="16.48"/>
    <n v="1.99"/>
    <s v="Laurel Beltran"/>
    <x v="0"/>
    <x v="2"/>
    <x v="0"/>
    <x v="0"/>
    <x v="0"/>
    <d v="2016-05-08T00:00:00"/>
  </r>
  <r>
    <n v="11428"/>
    <s v="N"/>
    <d v="2015-01-20T00:00:00"/>
    <s v="Medium"/>
    <x v="25"/>
    <n v="1554.53"/>
    <n v="0"/>
    <s v="Regular"/>
    <n v="474.66"/>
    <n v="90.48"/>
    <n v="19.989999999999998"/>
    <s v="Bill Donatelli"/>
    <x v="1"/>
    <x v="3"/>
    <x v="1"/>
    <x v="12"/>
    <x v="2"/>
    <d v="2015-01-20T00:00:00"/>
  </r>
  <r>
    <n v="11431"/>
    <s v="N"/>
    <d v="2015-08-01T00:00:00"/>
    <s v="High"/>
    <x v="44"/>
    <n v="39.68"/>
    <n v="0.09"/>
    <s v="Regular"/>
    <n v="-6.71"/>
    <n v="8.01"/>
    <n v="2.87"/>
    <s v="Eric Hoffmann"/>
    <x v="0"/>
    <x v="3"/>
    <x v="1"/>
    <x v="5"/>
    <x v="1"/>
    <d v="2015-08-03T00:00:00"/>
  </r>
  <r>
    <n v="11431"/>
    <s v="N"/>
    <d v="2015-08-01T00:00:00"/>
    <s v="High"/>
    <x v="38"/>
    <n v="1273.2660000000001"/>
    <n v="0.1"/>
    <s v="Regular"/>
    <n v="-615.66999999999996"/>
    <n v="205.99"/>
    <n v="8.99"/>
    <s v="Eric Hoffmann"/>
    <x v="0"/>
    <x v="3"/>
    <x v="0"/>
    <x v="3"/>
    <x v="2"/>
    <d v="2015-08-02T00:00:00"/>
  </r>
  <r>
    <n v="11456"/>
    <s v="N"/>
    <d v="2013-04-12T00:00:00"/>
    <s v="Low"/>
    <x v="0"/>
    <n v="1519.9"/>
    <n v="0.09"/>
    <s v="Regular"/>
    <n v="399.37"/>
    <n v="105.34"/>
    <n v="24.49"/>
    <s v="Doug Bickford"/>
    <x v="3"/>
    <x v="0"/>
    <x v="2"/>
    <x v="2"/>
    <x v="5"/>
    <d v="2013-04-19T00:00:00"/>
  </r>
  <r>
    <n v="11460"/>
    <s v="N"/>
    <d v="2013-08-24T00:00:00"/>
    <s v="High"/>
    <x v="10"/>
    <n v="102.24"/>
    <n v="0.09"/>
    <s v="Regular"/>
    <n v="37.79"/>
    <n v="3.69"/>
    <n v="0.5"/>
    <s v="Carl Jackson"/>
    <x v="3"/>
    <x v="1"/>
    <x v="1"/>
    <x v="4"/>
    <x v="2"/>
    <d v="2013-08-26T00:00:00"/>
  </r>
  <r>
    <n v="11491"/>
    <s v="N"/>
    <d v="2013-08-17T00:00:00"/>
    <s v="Low"/>
    <x v="5"/>
    <n v="165.37"/>
    <n v="0.06"/>
    <s v="Regular"/>
    <n v="-80.11"/>
    <n v="6.6"/>
    <n v="4.07"/>
    <s v="Darren Budd"/>
    <x v="1"/>
    <x v="1"/>
    <x v="0"/>
    <x v="0"/>
    <x v="0"/>
    <d v="2013-08-26T00:00:00"/>
  </r>
  <r>
    <n v="11491"/>
    <s v="N"/>
    <d v="2013-08-17T00:00:00"/>
    <s v="Low"/>
    <x v="34"/>
    <n v="1785.74"/>
    <n v="0.03"/>
    <s v="Express"/>
    <n v="739.48"/>
    <n v="48.04"/>
    <n v="7.23"/>
    <s v="Darren Budd"/>
    <x v="1"/>
    <x v="1"/>
    <x v="2"/>
    <x v="2"/>
    <x v="2"/>
    <d v="2013-08-19T00:00:00"/>
  </r>
  <r>
    <n v="11495"/>
    <s v="N"/>
    <d v="2014-07-04T00:00:00"/>
    <s v="High"/>
    <x v="31"/>
    <n v="965.69"/>
    <n v="0"/>
    <s v="Delivery Van"/>
    <n v="-144.19999999999999"/>
    <n v="146.34"/>
    <n v="43.75"/>
    <s v="Brendan Dodson"/>
    <x v="3"/>
    <x v="0"/>
    <x v="2"/>
    <x v="15"/>
    <x v="4"/>
    <d v="2014-07-05T00:00:00"/>
  </r>
  <r>
    <n v="11584"/>
    <s v="N"/>
    <d v="2016-11-22T00:00:00"/>
    <s v="Medium"/>
    <x v="32"/>
    <n v="1497.3175000000001"/>
    <n v="0.01"/>
    <s v="Regular"/>
    <n v="836.51"/>
    <n v="35.99"/>
    <n v="0.99"/>
    <s v="Sean Miller"/>
    <x v="1"/>
    <x v="3"/>
    <x v="0"/>
    <x v="3"/>
    <x v="0"/>
    <d v="2016-11-23T00:00:00"/>
  </r>
  <r>
    <n v="11585"/>
    <s v="N"/>
    <d v="2016-03-15T00:00:00"/>
    <s v="Medium"/>
    <x v="20"/>
    <n v="200.75299999999999"/>
    <n v="0.09"/>
    <s v="Regular"/>
    <n v="-605.37"/>
    <n v="125.99"/>
    <n v="8.99"/>
    <s v="Chuck Sachs"/>
    <x v="2"/>
    <x v="2"/>
    <x v="0"/>
    <x v="3"/>
    <x v="2"/>
    <d v="2016-03-16T00:00:00"/>
  </r>
  <r>
    <n v="11585"/>
    <s v="N"/>
    <d v="2016-03-15T00:00:00"/>
    <s v="Medium"/>
    <x v="40"/>
    <n v="281.83999999999997"/>
    <n v="0.1"/>
    <s v="Regular"/>
    <n v="-99.55"/>
    <n v="17.98"/>
    <n v="4"/>
    <s v="Chuck Sachs"/>
    <x v="2"/>
    <x v="2"/>
    <x v="0"/>
    <x v="0"/>
    <x v="2"/>
    <d v="2016-03-16T00:00:00"/>
  </r>
  <r>
    <n v="11652"/>
    <s v="N"/>
    <d v="2014-11-10T00:00:00"/>
    <s v="Not Specified"/>
    <x v="37"/>
    <n v="1154.1400000000001"/>
    <n v="7.0000000000000007E-2"/>
    <s v="Regular"/>
    <n v="-36"/>
    <n v="32.979999999999997"/>
    <n v="5.5"/>
    <s v="Olvera Toch"/>
    <x v="1"/>
    <x v="1"/>
    <x v="0"/>
    <x v="0"/>
    <x v="2"/>
    <d v="2014-11-11T00:00:00"/>
  </r>
  <r>
    <n v="11652"/>
    <s v="N"/>
    <d v="2014-11-10T00:00:00"/>
    <s v="Not Specified"/>
    <x v="4"/>
    <n v="223.82"/>
    <n v="0.09"/>
    <s v="Regular"/>
    <n v="-249.11"/>
    <n v="5.98"/>
    <n v="10.39"/>
    <s v="Olvera Toch"/>
    <x v="1"/>
    <x v="1"/>
    <x v="1"/>
    <x v="5"/>
    <x v="2"/>
    <d v="2014-11-11T00:00:00"/>
  </r>
  <r>
    <n v="11652"/>
    <s v="N"/>
    <d v="2014-11-10T00:00:00"/>
    <s v="Not Specified"/>
    <x v="39"/>
    <n v="61.463500000000003"/>
    <n v="0.05"/>
    <s v="Regular"/>
    <n v="-261.35000000000002"/>
    <n v="65.989999999999995"/>
    <n v="8.99"/>
    <s v="Olvera Toch"/>
    <x v="1"/>
    <x v="1"/>
    <x v="0"/>
    <x v="3"/>
    <x v="2"/>
    <d v="2014-11-12T00:00:00"/>
  </r>
  <r>
    <n v="11652"/>
    <s v="N"/>
    <d v="2014-11-10T00:00:00"/>
    <s v="Not Specified"/>
    <x v="14"/>
    <n v="122.09"/>
    <n v="0.1"/>
    <s v="Regular"/>
    <n v="14.11"/>
    <n v="5.18"/>
    <n v="2.04"/>
    <s v="Olvera Toch"/>
    <x v="1"/>
    <x v="1"/>
    <x v="1"/>
    <x v="5"/>
    <x v="1"/>
    <d v="2014-11-12T00:00:00"/>
  </r>
  <r>
    <n v="11680"/>
    <s v="N"/>
    <d v="2016-09-04T00:00:00"/>
    <s v="Medium"/>
    <x v="35"/>
    <n v="7312.0315000000001"/>
    <n v="0.06"/>
    <s v="Regular"/>
    <n v="2031.51"/>
    <n v="175.99"/>
    <n v="8.99"/>
    <s v="Aleksandra Gannaway"/>
    <x v="0"/>
    <x v="0"/>
    <x v="0"/>
    <x v="3"/>
    <x v="2"/>
    <d v="2016-09-06T00:00:00"/>
  </r>
  <r>
    <n v="11682"/>
    <s v="Y"/>
    <d v="2013-07-04T00:00:00"/>
    <s v="Low"/>
    <x v="44"/>
    <n v="102.18"/>
    <n v="0.09"/>
    <s v="Regular"/>
    <n v="-65.67"/>
    <n v="19.98"/>
    <n v="4"/>
    <s v="Brad Thomas"/>
    <x v="0"/>
    <x v="1"/>
    <x v="0"/>
    <x v="0"/>
    <x v="2"/>
    <d v="2013-07-11T00:00:00"/>
  </r>
  <r>
    <n v="11686"/>
    <s v="N"/>
    <d v="2016-01-28T00:00:00"/>
    <s v="Not Specified"/>
    <x v="34"/>
    <n v="6121.1985000000004"/>
    <n v="0.08"/>
    <s v="Regular"/>
    <n v="1312.34"/>
    <n v="205.99"/>
    <n v="2.5"/>
    <s v="Michael Dominguez"/>
    <x v="1"/>
    <x v="1"/>
    <x v="0"/>
    <x v="3"/>
    <x v="2"/>
    <d v="2016-01-29T00:00:00"/>
  </r>
  <r>
    <n v="11714"/>
    <s v="N"/>
    <d v="2016-08-04T00:00:00"/>
    <s v="Critical"/>
    <x v="39"/>
    <n v="3501.79"/>
    <n v="0.01"/>
    <s v="Delivery Van"/>
    <n v="-7838.33"/>
    <n v="3502.14"/>
    <n v="8.73"/>
    <s v="Tamara Willingham"/>
    <x v="0"/>
    <x v="0"/>
    <x v="0"/>
    <x v="6"/>
    <x v="4"/>
    <d v="2016-08-05T00:00:00"/>
  </r>
  <r>
    <n v="11714"/>
    <s v="N"/>
    <d v="2016-08-04T00:00:00"/>
    <s v="Critical"/>
    <x v="24"/>
    <n v="141.83000000000001"/>
    <n v="0.06"/>
    <s v="Regular"/>
    <n v="-35.69"/>
    <n v="15.73"/>
    <n v="7.42"/>
    <s v="Tamara Willingham"/>
    <x v="0"/>
    <x v="0"/>
    <x v="1"/>
    <x v="9"/>
    <x v="0"/>
    <d v="2016-08-05T00:00:00"/>
  </r>
  <r>
    <n v="11719"/>
    <s v="N"/>
    <d v="2014-02-05T00:00:00"/>
    <s v="Not Specified"/>
    <x v="7"/>
    <n v="1566.8"/>
    <n v="0.06"/>
    <s v="Delivery Van"/>
    <n v="-1044.92"/>
    <n v="500.97"/>
    <n v="69.3"/>
    <s v="Keith Dawkins"/>
    <x v="0"/>
    <x v="1"/>
    <x v="0"/>
    <x v="6"/>
    <x v="6"/>
    <d v="2014-02-06T00:00:00"/>
  </r>
  <r>
    <n v="11719"/>
    <s v="N"/>
    <d v="2014-02-05T00:00:00"/>
    <s v="Not Specified"/>
    <x v="10"/>
    <n v="616.01"/>
    <n v="0.09"/>
    <s v="Regular"/>
    <n v="-74.88"/>
    <n v="21.38"/>
    <n v="8.99"/>
    <s v="Keith Dawkins"/>
    <x v="0"/>
    <x v="1"/>
    <x v="1"/>
    <x v="1"/>
    <x v="0"/>
    <d v="2014-02-05T00:00:00"/>
  </r>
  <r>
    <n v="11719"/>
    <s v="N"/>
    <d v="2014-02-05T00:00:00"/>
    <s v="Not Specified"/>
    <x v="40"/>
    <n v="438.60849999999999"/>
    <n v="0.01"/>
    <s v="Regular"/>
    <n v="-56.05"/>
    <n v="28.99"/>
    <n v="8.59"/>
    <s v="Keith Dawkins"/>
    <x v="0"/>
    <x v="1"/>
    <x v="0"/>
    <x v="3"/>
    <x v="3"/>
    <d v="2014-02-05T00:00:00"/>
  </r>
  <r>
    <n v="11747"/>
    <s v="N"/>
    <d v="2013-02-25T00:00:00"/>
    <s v="Medium"/>
    <x v="7"/>
    <n v="315.27999999999997"/>
    <n v="0.08"/>
    <s v="Regular"/>
    <n v="-261.55"/>
    <n v="99.99"/>
    <n v="19.989999999999998"/>
    <s v="David Wiener"/>
    <x v="2"/>
    <x v="2"/>
    <x v="0"/>
    <x v="6"/>
    <x v="2"/>
    <d v="2013-02-25T00:00:00"/>
  </r>
  <r>
    <n v="11748"/>
    <s v="N"/>
    <d v="2016-06-03T00:00:00"/>
    <s v="Not Specified"/>
    <x v="9"/>
    <n v="3503.12"/>
    <n v="0.01"/>
    <s v="Delivery Van"/>
    <n v="-168.14"/>
    <n v="145.97999999999999"/>
    <n v="46.2"/>
    <s v="Tamara Willingham"/>
    <x v="0"/>
    <x v="0"/>
    <x v="2"/>
    <x v="15"/>
    <x v="4"/>
    <d v="2016-06-03T00:00:00"/>
  </r>
  <r>
    <n v="11777"/>
    <s v="N"/>
    <d v="2016-12-25T00:00:00"/>
    <s v="Low"/>
    <x v="27"/>
    <n v="651.45000000000005"/>
    <n v="7.0000000000000007E-2"/>
    <s v="Regular"/>
    <n v="-160.56"/>
    <n v="17.7"/>
    <n v="9.4700000000000006"/>
    <s v="Jack O'Briant"/>
    <x v="0"/>
    <x v="2"/>
    <x v="1"/>
    <x v="7"/>
    <x v="2"/>
    <d v="2013-01-01T00:00:00"/>
  </r>
  <r>
    <n v="11780"/>
    <s v="N"/>
    <d v="2013-09-21T00:00:00"/>
    <s v="Critical"/>
    <x v="22"/>
    <n v="54.23"/>
    <n v="0.08"/>
    <s v="Regular"/>
    <n v="-16.46"/>
    <n v="7.28"/>
    <n v="5.47"/>
    <s v="Tom Prescott"/>
    <x v="0"/>
    <x v="3"/>
    <x v="1"/>
    <x v="5"/>
    <x v="2"/>
    <d v="2013-09-22T00:00:00"/>
  </r>
  <r>
    <n v="11815"/>
    <s v="N"/>
    <d v="2014-09-12T00:00:00"/>
    <s v="Low"/>
    <x v="28"/>
    <n v="351.27"/>
    <n v="0.08"/>
    <s v="Regular"/>
    <n v="-37.22"/>
    <n v="15.73"/>
    <n v="7.42"/>
    <s v="Mike Gockenbach"/>
    <x v="0"/>
    <x v="2"/>
    <x v="1"/>
    <x v="9"/>
    <x v="0"/>
    <d v="2014-09-14T00:00:00"/>
  </r>
  <r>
    <n v="11841"/>
    <s v="N"/>
    <d v="2013-04-20T00:00:00"/>
    <s v="Medium"/>
    <x v="15"/>
    <n v="2339.52"/>
    <n v="0.1"/>
    <s v="Regular"/>
    <n v="886.03"/>
    <n v="54.96"/>
    <n v="10.75"/>
    <s v="Melanie Page"/>
    <x v="1"/>
    <x v="0"/>
    <x v="1"/>
    <x v="5"/>
    <x v="2"/>
    <d v="2013-04-22T00:00:00"/>
  </r>
  <r>
    <n v="11841"/>
    <s v="N"/>
    <d v="2013-04-20T00:00:00"/>
    <s v="Medium"/>
    <x v="26"/>
    <n v="533.25"/>
    <n v="7.0000000000000007E-2"/>
    <s v="Regular"/>
    <n v="-88.32"/>
    <n v="11.97"/>
    <n v="5.81"/>
    <s v="Melanie Page"/>
    <x v="1"/>
    <x v="0"/>
    <x v="1"/>
    <x v="1"/>
    <x v="0"/>
    <d v="2013-04-20T00:00:00"/>
  </r>
  <r>
    <n v="11843"/>
    <s v="N"/>
    <d v="2016-07-17T00:00:00"/>
    <s v="Medium"/>
    <x v="3"/>
    <n v="4993.42"/>
    <n v="0.03"/>
    <s v="Delivery Van"/>
    <n v="190.14"/>
    <n v="119.99"/>
    <n v="56.14"/>
    <s v="Cindy Chapman"/>
    <x v="0"/>
    <x v="2"/>
    <x v="0"/>
    <x v="6"/>
    <x v="4"/>
    <d v="2016-07-19T00:00:00"/>
  </r>
  <r>
    <n v="11843"/>
    <s v="N"/>
    <d v="2016-07-17T00:00:00"/>
    <s v="Medium"/>
    <x v="24"/>
    <n v="1059.3"/>
    <n v="0.05"/>
    <s v="Regular"/>
    <n v="67.599999999999994"/>
    <n v="115.79"/>
    <n v="1.99"/>
    <s v="Cindy Chapman"/>
    <x v="0"/>
    <x v="2"/>
    <x v="0"/>
    <x v="0"/>
    <x v="0"/>
    <d v="2016-07-19T00:00:00"/>
  </r>
  <r>
    <n v="11876"/>
    <s v="N"/>
    <d v="2014-07-03T00:00:00"/>
    <s v="High"/>
    <x v="19"/>
    <n v="5051.8900000000003"/>
    <n v="0.02"/>
    <s v="Regular"/>
    <n v="1708.84"/>
    <n v="107.53"/>
    <n v="5.81"/>
    <s v="Joni Blumstein"/>
    <x v="1"/>
    <x v="1"/>
    <x v="2"/>
    <x v="2"/>
    <x v="3"/>
    <d v="2014-07-06T00:00:00"/>
  </r>
  <r>
    <n v="11877"/>
    <s v="N"/>
    <d v="2013-05-23T00:00:00"/>
    <s v="Not Specified"/>
    <x v="30"/>
    <n v="796.14"/>
    <n v="0.03"/>
    <s v="Regular"/>
    <n v="320.07"/>
    <n v="41.94"/>
    <n v="2.99"/>
    <s v="David Wiener"/>
    <x v="2"/>
    <x v="2"/>
    <x v="1"/>
    <x v="10"/>
    <x v="2"/>
    <d v="2013-05-24T00:00:00"/>
  </r>
  <r>
    <n v="11877"/>
    <s v="N"/>
    <d v="2013-05-23T00:00:00"/>
    <s v="Not Specified"/>
    <x v="45"/>
    <n v="142.96"/>
    <n v="0.09"/>
    <s v="Regular"/>
    <n v="33.590000000000003"/>
    <n v="4.7300000000000004"/>
    <n v="1.52"/>
    <s v="David Wiener"/>
    <x v="2"/>
    <x v="2"/>
    <x v="1"/>
    <x v="5"/>
    <x v="1"/>
    <d v="2013-05-25T00:00:00"/>
  </r>
  <r>
    <n v="11878"/>
    <s v="N"/>
    <d v="2013-02-24T00:00:00"/>
    <s v="Not Specified"/>
    <x v="36"/>
    <n v="102.06"/>
    <n v="0.1"/>
    <s v="Regular"/>
    <n v="36.229999999999997"/>
    <n v="6.3"/>
    <n v="0.5"/>
    <s v="Jesus Ocampo"/>
    <x v="1"/>
    <x v="3"/>
    <x v="1"/>
    <x v="4"/>
    <x v="2"/>
    <d v="2013-02-25T00:00:00"/>
  </r>
  <r>
    <n v="11878"/>
    <s v="N"/>
    <d v="2013-02-24T00:00:00"/>
    <s v="Not Specified"/>
    <x v="0"/>
    <n v="101.82"/>
    <n v="0.08"/>
    <s v="Regular"/>
    <n v="-52.55"/>
    <n v="6.48"/>
    <n v="7.03"/>
    <s v="Jesus Ocampo"/>
    <x v="1"/>
    <x v="3"/>
    <x v="1"/>
    <x v="5"/>
    <x v="2"/>
    <d v="2013-02-25T00:00:00"/>
  </r>
  <r>
    <n v="11908"/>
    <s v="N"/>
    <d v="2013-05-25T00:00:00"/>
    <s v="Not Specified"/>
    <x v="44"/>
    <n v="1386.6"/>
    <n v="0.09"/>
    <s v="Delivery Van"/>
    <n v="-556.17999999999995"/>
    <n v="280.98"/>
    <n v="57"/>
    <s v="Marc Crier"/>
    <x v="0"/>
    <x v="0"/>
    <x v="2"/>
    <x v="13"/>
    <x v="6"/>
    <d v="2013-05-27T00:00:00"/>
  </r>
  <r>
    <n v="11911"/>
    <s v="Y"/>
    <d v="2013-11-10T00:00:00"/>
    <s v="Critical"/>
    <x v="14"/>
    <n v="397.84"/>
    <n v="0"/>
    <s v="Regular"/>
    <n v="-14.75"/>
    <n v="15.22"/>
    <n v="9.73"/>
    <s v="Edward Hooks"/>
    <x v="3"/>
    <x v="2"/>
    <x v="1"/>
    <x v="10"/>
    <x v="2"/>
    <d v="2013-11-12T00:00:00"/>
  </r>
  <r>
    <n v="11941"/>
    <s v="N"/>
    <d v="2013-06-24T00:00:00"/>
    <s v="Critical"/>
    <x v="6"/>
    <n v="73.069999999999993"/>
    <n v="0.08"/>
    <s v="Regular"/>
    <n v="-41.01"/>
    <n v="15.7"/>
    <n v="11.25"/>
    <s v="Jamie Kunitz"/>
    <x v="3"/>
    <x v="0"/>
    <x v="1"/>
    <x v="7"/>
    <x v="2"/>
    <d v="2013-06-25T00:00:00"/>
  </r>
  <r>
    <n v="11941"/>
    <s v="N"/>
    <d v="2013-06-24T00:00:00"/>
    <s v="Critical"/>
    <x v="5"/>
    <n v="4679.1000000000004"/>
    <n v="0.05"/>
    <s v="Delivery Van"/>
    <n v="111.52"/>
    <n v="179.29"/>
    <n v="29.21"/>
    <s v="Jamie Kunitz"/>
    <x v="3"/>
    <x v="0"/>
    <x v="2"/>
    <x v="15"/>
    <x v="4"/>
    <d v="2013-06-25T00:00:00"/>
  </r>
  <r>
    <n v="11968"/>
    <s v="N"/>
    <d v="2014-03-16T00:00:00"/>
    <s v="Low"/>
    <x v="45"/>
    <n v="109.49"/>
    <n v="0.04"/>
    <s v="Regular"/>
    <n v="26.09"/>
    <n v="3.38"/>
    <n v="0.85"/>
    <s v="Christopher Schild"/>
    <x v="2"/>
    <x v="0"/>
    <x v="1"/>
    <x v="1"/>
    <x v="1"/>
    <d v="2014-03-16T00:00:00"/>
  </r>
  <r>
    <n v="11969"/>
    <s v="N"/>
    <d v="2015-01-18T00:00:00"/>
    <s v="Not Specified"/>
    <x v="25"/>
    <n v="1684.96"/>
    <n v="0.08"/>
    <s v="Regular"/>
    <n v="-553.05999999999995"/>
    <n v="110.98"/>
    <n v="35"/>
    <s v="Ivan Liston"/>
    <x v="2"/>
    <x v="2"/>
    <x v="1"/>
    <x v="7"/>
    <x v="5"/>
    <d v="2015-01-19T00:00:00"/>
  </r>
  <r>
    <n v="11969"/>
    <s v="N"/>
    <d v="2015-01-18T00:00:00"/>
    <s v="Not Specified"/>
    <x v="24"/>
    <n v="1662.048"/>
    <n v="0.03"/>
    <s v="Delivery Van"/>
    <n v="-471.26"/>
    <n v="212.6"/>
    <n v="110.2"/>
    <s v="Ivan Liston"/>
    <x v="2"/>
    <x v="2"/>
    <x v="2"/>
    <x v="15"/>
    <x v="4"/>
    <d v="2015-01-20T00:00:00"/>
  </r>
  <r>
    <n v="11969"/>
    <s v="N"/>
    <d v="2015-01-18T00:00:00"/>
    <s v="Not Specified"/>
    <x v="3"/>
    <n v="11460.76"/>
    <n v="0.1"/>
    <s v="Delivery Van"/>
    <n v="4264.82"/>
    <n v="349.45"/>
    <n v="60"/>
    <s v="Ivan Liston"/>
    <x v="2"/>
    <x v="2"/>
    <x v="2"/>
    <x v="15"/>
    <x v="6"/>
    <d v="2015-01-20T00:00:00"/>
  </r>
  <r>
    <n v="12005"/>
    <s v="Y"/>
    <d v="2015-06-24T00:00:00"/>
    <s v="Not Specified"/>
    <x v="6"/>
    <n v="1660.86"/>
    <n v="0.04"/>
    <s v="Regular"/>
    <n v="-164.59"/>
    <n v="415.88"/>
    <n v="11.37"/>
    <s v="Dean Percer"/>
    <x v="2"/>
    <x v="1"/>
    <x v="1"/>
    <x v="7"/>
    <x v="2"/>
    <d v="2015-06-26T00:00:00"/>
  </r>
  <r>
    <n v="12007"/>
    <s v="N"/>
    <d v="2016-09-27T00:00:00"/>
    <s v="Not Specified"/>
    <x v="3"/>
    <n v="152.26"/>
    <n v="0.04"/>
    <s v="Regular"/>
    <n v="64.989999999999995"/>
    <n v="3.69"/>
    <n v="0.5"/>
    <s v="Victoria Pisteka"/>
    <x v="0"/>
    <x v="0"/>
    <x v="1"/>
    <x v="4"/>
    <x v="2"/>
    <d v="2016-09-29T00:00:00"/>
  </r>
  <r>
    <n v="12039"/>
    <s v="N"/>
    <d v="2013-06-16T00:00:00"/>
    <s v="High"/>
    <x v="46"/>
    <n v="2048.5680000000002"/>
    <n v="0.1"/>
    <s v="Regular"/>
    <n v="-259.99"/>
    <n v="205.99"/>
    <n v="8.99"/>
    <s v="Carlos Meador"/>
    <x v="0"/>
    <x v="0"/>
    <x v="0"/>
    <x v="3"/>
    <x v="2"/>
    <d v="2013-06-18T00:00:00"/>
  </r>
  <r>
    <n v="12066"/>
    <s v="N"/>
    <d v="2014-02-06T00:00:00"/>
    <s v="Medium"/>
    <x v="42"/>
    <n v="4442.049"/>
    <n v="0.1"/>
    <s v="Regular"/>
    <n v="720.95"/>
    <n v="200.99"/>
    <n v="8.08"/>
    <s v="Denny Ordway"/>
    <x v="0"/>
    <x v="3"/>
    <x v="0"/>
    <x v="3"/>
    <x v="2"/>
    <d v="2014-02-07T00:00:00"/>
  </r>
  <r>
    <n v="12067"/>
    <s v="Y"/>
    <d v="2013-02-04T00:00:00"/>
    <s v="Critical"/>
    <x v="29"/>
    <n v="271.06"/>
    <n v="0"/>
    <s v="Regular"/>
    <n v="-76.599999999999994"/>
    <n v="5.74"/>
    <n v="5.01"/>
    <s v="Toby Swindell"/>
    <x v="0"/>
    <x v="3"/>
    <x v="1"/>
    <x v="10"/>
    <x v="2"/>
    <d v="2013-02-04T00:00:00"/>
  </r>
  <r>
    <n v="12067"/>
    <s v="Y"/>
    <d v="2013-02-04T00:00:00"/>
    <s v="Critical"/>
    <x v="31"/>
    <n v="58.84"/>
    <n v="0.05"/>
    <s v="Regular"/>
    <n v="4.29"/>
    <n v="9.48"/>
    <n v="3.72"/>
    <s v="Toby Swindell"/>
    <x v="0"/>
    <x v="3"/>
    <x v="2"/>
    <x v="2"/>
    <x v="0"/>
    <d v="2013-02-05T00:00:00"/>
  </r>
  <r>
    <n v="12067"/>
    <s v="Y"/>
    <d v="2013-02-04T00:00:00"/>
    <s v="Critical"/>
    <x v="49"/>
    <n v="1211.72"/>
    <n v="0.04"/>
    <s v="Regular"/>
    <n v="587.84"/>
    <n v="99.23"/>
    <n v="8.99"/>
    <s v="Toby Swindell"/>
    <x v="0"/>
    <x v="3"/>
    <x v="2"/>
    <x v="2"/>
    <x v="0"/>
    <d v="2013-02-05T00:00:00"/>
  </r>
  <r>
    <n v="12067"/>
    <s v="Y"/>
    <d v="2013-02-04T00:00:00"/>
    <s v="Critical"/>
    <x v="24"/>
    <n v="75.260000000000005"/>
    <n v="0.01"/>
    <s v="Regular"/>
    <n v="-17.239999999999998"/>
    <n v="7.64"/>
    <n v="5.83"/>
    <s v="Toby Swindell"/>
    <x v="0"/>
    <x v="3"/>
    <x v="1"/>
    <x v="5"/>
    <x v="1"/>
    <d v="2013-02-05T00:00:00"/>
  </r>
  <r>
    <n v="12067"/>
    <s v="Y"/>
    <d v="2013-02-04T00:00:00"/>
    <s v="Critical"/>
    <x v="22"/>
    <n v="407.11599999999999"/>
    <n v="0.08"/>
    <s v="Regular"/>
    <n v="-289.81"/>
    <n v="65.989999999999995"/>
    <n v="19.989999999999998"/>
    <s v="Toby Swindell"/>
    <x v="0"/>
    <x v="3"/>
    <x v="0"/>
    <x v="3"/>
    <x v="2"/>
    <d v="2013-02-05T00:00:00"/>
  </r>
  <r>
    <n v="12096"/>
    <s v="Y"/>
    <d v="2015-09-19T00:00:00"/>
    <s v="Medium"/>
    <x v="26"/>
    <n v="8009.5924999999997"/>
    <n v="0.02"/>
    <s v="Regular"/>
    <n v="2332.4"/>
    <n v="200.99"/>
    <n v="8.08"/>
    <s v="Michelle Lonsdale"/>
    <x v="3"/>
    <x v="1"/>
    <x v="0"/>
    <x v="3"/>
    <x v="2"/>
    <d v="2015-09-19T00:00:00"/>
  </r>
  <r>
    <n v="12096"/>
    <s v="Y"/>
    <d v="2015-09-19T00:00:00"/>
    <s v="Medium"/>
    <x v="9"/>
    <n v="4689.66"/>
    <n v="0.01"/>
    <s v="Regular"/>
    <n v="2176.19"/>
    <n v="194.3"/>
    <n v="11.54"/>
    <s v="Michelle Lonsdale"/>
    <x v="3"/>
    <x v="1"/>
    <x v="2"/>
    <x v="2"/>
    <x v="5"/>
    <d v="2015-09-21T00:00:00"/>
  </r>
  <r>
    <n v="12097"/>
    <s v="N"/>
    <d v="2013-11-09T00:00:00"/>
    <s v="Critical"/>
    <x v="24"/>
    <n v="49.89"/>
    <n v="0.06"/>
    <s v="Regular"/>
    <n v="-30.84"/>
    <n v="4.9800000000000004"/>
    <n v="6.07"/>
    <s v="Tanja Norvell"/>
    <x v="0"/>
    <x v="2"/>
    <x v="1"/>
    <x v="5"/>
    <x v="2"/>
    <d v="2013-11-11T00:00:00"/>
  </r>
  <r>
    <n v="12097"/>
    <s v="N"/>
    <d v="2013-11-09T00:00:00"/>
    <s v="Critical"/>
    <x v="14"/>
    <n v="1831.529"/>
    <n v="0"/>
    <s v="Express"/>
    <n v="-139.97999999999999"/>
    <n v="85.99"/>
    <n v="0.99"/>
    <s v="Tanja Norvell"/>
    <x v="0"/>
    <x v="2"/>
    <x v="0"/>
    <x v="3"/>
    <x v="1"/>
    <d v="2013-11-09T00:00:00"/>
  </r>
  <r>
    <n v="12099"/>
    <s v="N"/>
    <d v="2016-09-11T00:00:00"/>
    <s v="Critical"/>
    <x v="39"/>
    <n v="17.59"/>
    <n v="0.06"/>
    <s v="Express"/>
    <n v="10.85"/>
    <n v="2.61"/>
    <n v="0.5"/>
    <s v="Cindy Stewart"/>
    <x v="0"/>
    <x v="0"/>
    <x v="1"/>
    <x v="4"/>
    <x v="2"/>
    <d v="2016-09-11T00:00:00"/>
  </r>
  <r>
    <n v="12099"/>
    <s v="N"/>
    <d v="2016-09-11T00:00:00"/>
    <s v="Critical"/>
    <x v="32"/>
    <n v="308.81"/>
    <n v="0.01"/>
    <s v="Regular"/>
    <n v="128.28"/>
    <n v="6.35"/>
    <n v="1.02"/>
    <s v="Cindy Stewart"/>
    <x v="0"/>
    <x v="0"/>
    <x v="1"/>
    <x v="5"/>
    <x v="1"/>
    <d v="2016-09-13T00:00:00"/>
  </r>
  <r>
    <n v="12130"/>
    <s v="N"/>
    <d v="2014-12-09T00:00:00"/>
    <s v="Not Specified"/>
    <x v="4"/>
    <n v="686.2"/>
    <n v="0.04"/>
    <s v="Regular"/>
    <n v="290.2"/>
    <n v="18.84"/>
    <n v="3.62"/>
    <s v="Grace Kelly"/>
    <x v="1"/>
    <x v="2"/>
    <x v="2"/>
    <x v="2"/>
    <x v="1"/>
    <d v="2014-12-12T00:00:00"/>
  </r>
  <r>
    <n v="12130"/>
    <s v="N"/>
    <d v="2014-12-09T00:00:00"/>
    <s v="Not Specified"/>
    <x v="3"/>
    <n v="1274.5155"/>
    <n v="0.05"/>
    <s v="Regular"/>
    <n v="444.15"/>
    <n v="35.99"/>
    <n v="5.99"/>
    <s v="Grace Kelly"/>
    <x v="1"/>
    <x v="2"/>
    <x v="0"/>
    <x v="3"/>
    <x v="1"/>
    <d v="2014-12-12T00:00:00"/>
  </r>
  <r>
    <n v="12160"/>
    <s v="N"/>
    <d v="2013-12-12T00:00:00"/>
    <s v="Low"/>
    <x v="32"/>
    <n v="10341.469999999999"/>
    <n v="0.03"/>
    <s v="Delivery Van"/>
    <n v="865.02"/>
    <n v="208.16"/>
    <n v="68.02"/>
    <s v="Darren Budd"/>
    <x v="1"/>
    <x v="0"/>
    <x v="2"/>
    <x v="13"/>
    <x v="6"/>
    <d v="2013-12-17T00:00:00"/>
  </r>
  <r>
    <n v="12160"/>
    <s v="N"/>
    <d v="2013-12-12T00:00:00"/>
    <s v="Low"/>
    <x v="20"/>
    <n v="55.21"/>
    <n v="0.08"/>
    <s v="Regular"/>
    <n v="-45.3"/>
    <n v="24.98"/>
    <n v="8.7899999999999991"/>
    <s v="Darren Budd"/>
    <x v="1"/>
    <x v="0"/>
    <x v="2"/>
    <x v="13"/>
    <x v="6"/>
    <d v="2013-12-16T00:00:00"/>
  </r>
  <r>
    <n v="12160"/>
    <s v="N"/>
    <d v="2013-12-12T00:00:00"/>
    <s v="Low"/>
    <x v="24"/>
    <n v="38.299999999999997"/>
    <n v="0.01"/>
    <s v="Regular"/>
    <n v="-42.49"/>
    <n v="3.36"/>
    <n v="6.27"/>
    <s v="Darren Budd"/>
    <x v="1"/>
    <x v="0"/>
    <x v="2"/>
    <x v="2"/>
    <x v="5"/>
    <d v="2013-12-17T00:00:00"/>
  </r>
  <r>
    <n v="12194"/>
    <s v="N"/>
    <d v="2014-03-01T00:00:00"/>
    <s v="Critical"/>
    <x v="30"/>
    <n v="3355.154"/>
    <n v="0"/>
    <s v="Regular"/>
    <n v="658.5"/>
    <n v="195.99"/>
    <n v="3.99"/>
    <s v="Maxwell Schwartz"/>
    <x v="0"/>
    <x v="0"/>
    <x v="0"/>
    <x v="3"/>
    <x v="2"/>
    <d v="2014-03-02T00:00:00"/>
  </r>
  <r>
    <n v="12196"/>
    <s v="N"/>
    <d v="2013-06-02T00:00:00"/>
    <s v="Not Specified"/>
    <x v="1"/>
    <n v="599.52"/>
    <n v="0.04"/>
    <s v="Regular"/>
    <n v="25.14"/>
    <n v="17.98"/>
    <n v="8.51"/>
    <s v="Tracy Zic"/>
    <x v="0"/>
    <x v="2"/>
    <x v="0"/>
    <x v="6"/>
    <x v="3"/>
    <d v="2013-06-03T00:00:00"/>
  </r>
  <r>
    <n v="12196"/>
    <s v="N"/>
    <d v="2013-06-02T00:00:00"/>
    <s v="Not Specified"/>
    <x v="14"/>
    <n v="10330.94"/>
    <n v="7.0000000000000007E-2"/>
    <s v="Regular"/>
    <n v="2914.56"/>
    <n v="419.19"/>
    <n v="19.989999999999998"/>
    <s v="Tracy Zic"/>
    <x v="0"/>
    <x v="2"/>
    <x v="1"/>
    <x v="7"/>
    <x v="2"/>
    <d v="2013-06-02T00:00:00"/>
  </r>
  <r>
    <n v="12224"/>
    <s v="N"/>
    <d v="2016-12-12T00:00:00"/>
    <s v="High"/>
    <x v="20"/>
    <n v="302.91000000000003"/>
    <n v="0.04"/>
    <s v="Delivery Van"/>
    <n v="-186.13"/>
    <n v="124.49"/>
    <n v="51.94"/>
    <s v="Joni Blumstein"/>
    <x v="1"/>
    <x v="2"/>
    <x v="2"/>
    <x v="15"/>
    <x v="4"/>
    <d v="2016-12-14T00:00:00"/>
  </r>
  <r>
    <n v="12224"/>
    <s v="N"/>
    <d v="2016-12-12T00:00:00"/>
    <s v="High"/>
    <x v="8"/>
    <n v="842.61350000000004"/>
    <n v="0.1"/>
    <s v="Regular"/>
    <n v="-208.43"/>
    <n v="35.99"/>
    <n v="5"/>
    <s v="Joni Blumstein"/>
    <x v="1"/>
    <x v="2"/>
    <x v="0"/>
    <x v="3"/>
    <x v="1"/>
    <d v="2016-12-12T00:00:00"/>
  </r>
  <r>
    <n v="12228"/>
    <s v="N"/>
    <d v="2016-06-25T00:00:00"/>
    <s v="Not Specified"/>
    <x v="39"/>
    <n v="159.51"/>
    <n v="0.04"/>
    <s v="Delivery Van"/>
    <n v="-103.63"/>
    <n v="130.97999999999999"/>
    <n v="30"/>
    <s v="Brad Norvell"/>
    <x v="2"/>
    <x v="0"/>
    <x v="2"/>
    <x v="13"/>
    <x v="6"/>
    <d v="2016-06-28T00:00:00"/>
  </r>
  <r>
    <n v="12228"/>
    <s v="N"/>
    <d v="2016-06-25T00:00:00"/>
    <s v="Not Specified"/>
    <x v="10"/>
    <n v="5015.0510000000004"/>
    <n v="0.05"/>
    <s v="Regular"/>
    <n v="1090.43"/>
    <n v="200.99"/>
    <n v="4.2"/>
    <s v="Brad Norvell"/>
    <x v="2"/>
    <x v="0"/>
    <x v="0"/>
    <x v="3"/>
    <x v="2"/>
    <d v="2016-06-25T00:00:00"/>
  </r>
  <r>
    <n v="12256"/>
    <s v="N"/>
    <d v="2015-12-18T00:00:00"/>
    <s v="Medium"/>
    <x v="15"/>
    <n v="117.97"/>
    <n v="0.1"/>
    <s v="Regular"/>
    <n v="44.59"/>
    <n v="2.88"/>
    <n v="0.5"/>
    <s v="Joni Blumstein"/>
    <x v="1"/>
    <x v="1"/>
    <x v="1"/>
    <x v="4"/>
    <x v="2"/>
    <d v="2015-12-20T00:00:00"/>
  </r>
  <r>
    <n v="12258"/>
    <s v="N"/>
    <d v="2016-11-30T00:00:00"/>
    <s v="Low"/>
    <x v="7"/>
    <n v="561.65"/>
    <n v="0.04"/>
    <s v="Delivery Van"/>
    <n v="-264.94"/>
    <n v="180.98"/>
    <n v="30"/>
    <s v="Kelly Lampkin"/>
    <x v="1"/>
    <x v="1"/>
    <x v="2"/>
    <x v="13"/>
    <x v="6"/>
    <d v="2016-11-30T00:00:00"/>
  </r>
  <r>
    <n v="12258"/>
    <s v="N"/>
    <d v="2016-11-30T00:00:00"/>
    <s v="Low"/>
    <x v="20"/>
    <n v="55.6"/>
    <n v="0.06"/>
    <s v="Regular"/>
    <n v="-52.54"/>
    <n v="3.25"/>
    <n v="49"/>
    <s v="Kelly Lampkin"/>
    <x v="1"/>
    <x v="1"/>
    <x v="1"/>
    <x v="11"/>
    <x v="5"/>
    <d v="2016-12-05T00:00:00"/>
  </r>
  <r>
    <n v="12258"/>
    <s v="N"/>
    <d v="2016-11-30T00:00:00"/>
    <s v="Low"/>
    <x v="28"/>
    <n v="2431.13"/>
    <n v="0.01"/>
    <s v="Regular"/>
    <n v="660.63"/>
    <n v="110.98"/>
    <n v="13.99"/>
    <s v="Kelly Lampkin"/>
    <x v="1"/>
    <x v="1"/>
    <x v="2"/>
    <x v="2"/>
    <x v="3"/>
    <d v="2016-12-04T00:00:00"/>
  </r>
  <r>
    <n v="12258"/>
    <s v="N"/>
    <d v="2016-11-30T00:00:00"/>
    <s v="Low"/>
    <x v="42"/>
    <n v="113.4"/>
    <n v="0.05"/>
    <s v="Express"/>
    <n v="-5.0199999999999996"/>
    <n v="3.95"/>
    <n v="2"/>
    <s v="Kelly Lampkin"/>
    <x v="1"/>
    <x v="1"/>
    <x v="1"/>
    <x v="14"/>
    <x v="1"/>
    <d v="2016-12-07T00:00:00"/>
  </r>
  <r>
    <n v="12261"/>
    <s v="N"/>
    <d v="2013-10-23T00:00:00"/>
    <s v="Low"/>
    <x v="49"/>
    <n v="2237.7600000000002"/>
    <n v="0.1"/>
    <s v="Delivery Van"/>
    <n v="151.86000000000001"/>
    <n v="200.98"/>
    <n v="23.76"/>
    <s v="Ritsa Hightower"/>
    <x v="1"/>
    <x v="0"/>
    <x v="2"/>
    <x v="13"/>
    <x v="6"/>
    <d v="2013-10-28T00:00:00"/>
  </r>
  <r>
    <n v="12261"/>
    <s v="N"/>
    <d v="2013-10-23T00:00:00"/>
    <s v="Low"/>
    <x v="6"/>
    <n v="20.59"/>
    <n v="0.02"/>
    <s v="Express"/>
    <n v="1.19"/>
    <n v="3.98"/>
    <n v="0.83"/>
    <s v="Ritsa Hightower"/>
    <x v="1"/>
    <x v="0"/>
    <x v="1"/>
    <x v="1"/>
    <x v="1"/>
    <d v="2013-10-27T00:00:00"/>
  </r>
  <r>
    <n v="12261"/>
    <s v="N"/>
    <d v="2013-10-23T00:00:00"/>
    <s v="Low"/>
    <x v="30"/>
    <n v="281.74"/>
    <n v="0.06"/>
    <s v="Regular"/>
    <n v="25.67"/>
    <n v="14.56"/>
    <n v="3.5"/>
    <s v="Ritsa Hightower"/>
    <x v="1"/>
    <x v="0"/>
    <x v="1"/>
    <x v="11"/>
    <x v="2"/>
    <d v="2013-10-28T00:00:00"/>
  </r>
  <r>
    <n v="12261"/>
    <s v="N"/>
    <d v="2013-10-23T00:00:00"/>
    <s v="Low"/>
    <x v="9"/>
    <n v="217.35"/>
    <n v="0"/>
    <s v="Regular"/>
    <n v="-67.19"/>
    <n v="8.74"/>
    <n v="8.2899999999999991"/>
    <s v="Ritsa Hightower"/>
    <x v="1"/>
    <x v="0"/>
    <x v="1"/>
    <x v="12"/>
    <x v="2"/>
    <d v="2013-10-30T00:00:00"/>
  </r>
  <r>
    <n v="12261"/>
    <s v="N"/>
    <d v="2013-10-23T00:00:00"/>
    <s v="Low"/>
    <x v="0"/>
    <n v="2746.57"/>
    <n v="0.03"/>
    <s v="Regular"/>
    <n v="617.4"/>
    <n v="178.47"/>
    <n v="19.989999999999998"/>
    <s v="Ritsa Hightower"/>
    <x v="1"/>
    <x v="0"/>
    <x v="1"/>
    <x v="7"/>
    <x v="2"/>
    <d v="2013-10-28T00:00:00"/>
  </r>
  <r>
    <n v="12262"/>
    <s v="Y"/>
    <d v="2014-12-10T00:00:00"/>
    <s v="Low"/>
    <x v="29"/>
    <n v="1212.9280000000001"/>
    <n v="0.02"/>
    <s v="Delivery Van"/>
    <n v="-1460.77"/>
    <n v="31.76"/>
    <n v="45.51"/>
    <s v="Julia Barnett"/>
    <x v="0"/>
    <x v="1"/>
    <x v="2"/>
    <x v="15"/>
    <x v="4"/>
    <d v="2014-12-15T00:00:00"/>
  </r>
  <r>
    <n v="12263"/>
    <s v="Y"/>
    <d v="2014-07-06T00:00:00"/>
    <s v="High"/>
    <x v="49"/>
    <n v="515.65"/>
    <n v="0"/>
    <s v="Regular"/>
    <n v="123.5"/>
    <n v="39.479999999999997"/>
    <n v="3.99"/>
    <s v="Dan Lawera"/>
    <x v="1"/>
    <x v="0"/>
    <x v="1"/>
    <x v="11"/>
    <x v="2"/>
    <d v="2014-07-06T00:00:00"/>
  </r>
  <r>
    <n v="12289"/>
    <s v="Y"/>
    <d v="2014-12-24T00:00:00"/>
    <s v="Low"/>
    <x v="14"/>
    <n v="3019.41"/>
    <n v="0.04"/>
    <s v="Regular"/>
    <n v="1269.05"/>
    <n v="120.97"/>
    <n v="7.11"/>
    <s v="Brendan Dodson"/>
    <x v="3"/>
    <x v="0"/>
    <x v="0"/>
    <x v="6"/>
    <x v="3"/>
    <d v="2014-12-28T00:00:00"/>
  </r>
  <r>
    <n v="12292"/>
    <s v="N"/>
    <d v="2015-06-02T00:00:00"/>
    <s v="Not Specified"/>
    <x v="1"/>
    <n v="824.24"/>
    <n v="0.1"/>
    <s v="Regular"/>
    <n v="-127.23"/>
    <n v="26.31"/>
    <n v="5.89"/>
    <s v="Ken Lonsdale"/>
    <x v="0"/>
    <x v="2"/>
    <x v="0"/>
    <x v="0"/>
    <x v="2"/>
    <d v="2015-06-02T00:00:00"/>
  </r>
  <r>
    <n v="12293"/>
    <s v="N"/>
    <d v="2014-06-18T00:00:00"/>
    <s v="High"/>
    <x v="45"/>
    <n v="283.17"/>
    <n v="0"/>
    <s v="Regular"/>
    <n v="119.64"/>
    <n v="8.74"/>
    <n v="1.39"/>
    <s v="Harold Engle"/>
    <x v="2"/>
    <x v="1"/>
    <x v="1"/>
    <x v="12"/>
    <x v="2"/>
    <d v="2014-06-19T00:00:00"/>
  </r>
  <r>
    <n v="12323"/>
    <s v="N"/>
    <d v="2014-04-02T00:00:00"/>
    <s v="Not Specified"/>
    <x v="1"/>
    <n v="513.74"/>
    <n v="0.02"/>
    <s v="Regular"/>
    <n v="-28.68"/>
    <n v="15.15"/>
    <n v="10.130000000000001"/>
    <s v="Lisa DeCherney"/>
    <x v="1"/>
    <x v="0"/>
    <x v="1"/>
    <x v="10"/>
    <x v="2"/>
    <d v="2014-04-03T00:00:00"/>
  </r>
  <r>
    <n v="12323"/>
    <s v="N"/>
    <d v="2014-04-02T00:00:00"/>
    <s v="Not Specified"/>
    <x v="6"/>
    <n v="36.799999999999997"/>
    <n v="0"/>
    <s v="Regular"/>
    <n v="14.19"/>
    <n v="7.38"/>
    <n v="5.21"/>
    <s v="Lisa DeCherney"/>
    <x v="1"/>
    <x v="0"/>
    <x v="2"/>
    <x v="2"/>
    <x v="2"/>
    <d v="2014-04-04T00:00:00"/>
  </r>
  <r>
    <n v="12352"/>
    <s v="N"/>
    <d v="2015-03-23T00:00:00"/>
    <s v="Medium"/>
    <x v="44"/>
    <n v="36.86"/>
    <n v="7.0000000000000007E-2"/>
    <s v="Regular"/>
    <n v="-32.82"/>
    <n v="5.81"/>
    <n v="8.49"/>
    <s v="Hunter Glantz"/>
    <x v="3"/>
    <x v="0"/>
    <x v="1"/>
    <x v="10"/>
    <x v="2"/>
    <d v="2015-03-24T00:00:00"/>
  </r>
  <r>
    <n v="12355"/>
    <s v="N"/>
    <d v="2014-05-28T00:00:00"/>
    <s v="Not Specified"/>
    <x v="29"/>
    <n v="168.66"/>
    <n v="0.08"/>
    <s v="Regular"/>
    <n v="-167.06"/>
    <n v="3.95"/>
    <n v="5.13"/>
    <s v="Ken Heidel"/>
    <x v="2"/>
    <x v="0"/>
    <x v="1"/>
    <x v="11"/>
    <x v="2"/>
    <d v="2014-05-30T00:00:00"/>
  </r>
  <r>
    <n v="12355"/>
    <s v="N"/>
    <d v="2014-05-28T00:00:00"/>
    <s v="Not Specified"/>
    <x v="47"/>
    <n v="209.53"/>
    <n v="0.03"/>
    <s v="Regular"/>
    <n v="-81.06"/>
    <n v="5.78"/>
    <n v="5.67"/>
    <s v="Ken Heidel"/>
    <x v="0"/>
    <x v="0"/>
    <x v="1"/>
    <x v="5"/>
    <x v="2"/>
    <d v="2014-05-29T00:00:00"/>
  </r>
  <r>
    <n v="12355"/>
    <s v="N"/>
    <d v="2014-05-28T00:00:00"/>
    <s v="Not Specified"/>
    <x v="41"/>
    <n v="225.47"/>
    <n v="0"/>
    <s v="Regular"/>
    <n v="-29.07"/>
    <n v="14.97"/>
    <n v="7.51"/>
    <s v="Ken Heidel"/>
    <x v="0"/>
    <x v="0"/>
    <x v="1"/>
    <x v="7"/>
    <x v="2"/>
    <d v="2014-05-29T00:00:00"/>
  </r>
  <r>
    <n v="12389"/>
    <s v="N"/>
    <d v="2016-08-04T00:00:00"/>
    <s v="Medium"/>
    <x v="13"/>
    <n v="2560.59"/>
    <n v="7.0000000000000007E-2"/>
    <s v="Regular"/>
    <n v="670.96"/>
    <n v="80.98"/>
    <n v="7.18"/>
    <s v="Michael Granlund"/>
    <x v="2"/>
    <x v="0"/>
    <x v="0"/>
    <x v="0"/>
    <x v="2"/>
    <d v="2016-08-06T00:00:00"/>
  </r>
  <r>
    <n v="12389"/>
    <s v="N"/>
    <d v="2016-08-04T00:00:00"/>
    <s v="Medium"/>
    <x v="25"/>
    <n v="189.04"/>
    <n v="0.08"/>
    <s v="Regular"/>
    <n v="-74.77"/>
    <n v="11.35"/>
    <n v="8.6"/>
    <s v="Michael Granlund"/>
    <x v="2"/>
    <x v="0"/>
    <x v="1"/>
    <x v="7"/>
    <x v="2"/>
    <d v="2016-08-05T00:00:00"/>
  </r>
  <r>
    <n v="12418"/>
    <s v="N"/>
    <d v="2015-02-17T00:00:00"/>
    <s v="Not Specified"/>
    <x v="34"/>
    <n v="299.01"/>
    <n v="0.09"/>
    <s v="Regular"/>
    <n v="-142.86000000000001"/>
    <n v="7.98"/>
    <n v="6.5"/>
    <s v="Ed Braxton"/>
    <x v="0"/>
    <x v="1"/>
    <x v="1"/>
    <x v="7"/>
    <x v="3"/>
    <d v="2015-02-19T00:00:00"/>
  </r>
  <r>
    <n v="12419"/>
    <s v="N"/>
    <d v="2014-10-15T00:00:00"/>
    <s v="Critical"/>
    <x v="49"/>
    <n v="22079.47"/>
    <n v="0.06"/>
    <s v="Regular"/>
    <n v="5322.14"/>
    <n v="1938.02"/>
    <n v="13.99"/>
    <s v="Sylvia Foulston"/>
    <x v="3"/>
    <x v="0"/>
    <x v="0"/>
    <x v="6"/>
    <x v="3"/>
    <d v="2014-10-17T00:00:00"/>
  </r>
  <r>
    <n v="12420"/>
    <s v="N"/>
    <d v="2013-12-26T00:00:00"/>
    <s v="Medium"/>
    <x v="13"/>
    <n v="536.25"/>
    <n v="0.06"/>
    <s v="Express"/>
    <n v="-166.75"/>
    <n v="15.99"/>
    <n v="13.18"/>
    <s v="Joel Eaton"/>
    <x v="0"/>
    <x v="1"/>
    <x v="1"/>
    <x v="10"/>
    <x v="2"/>
    <d v="2013-12-26T00:00:00"/>
  </r>
  <r>
    <n v="12420"/>
    <s v="N"/>
    <d v="2013-12-26T00:00:00"/>
    <s v="Medium"/>
    <x v="39"/>
    <n v="5.73"/>
    <n v="0.01"/>
    <s v="Regular"/>
    <n v="-1.84"/>
    <n v="4.9800000000000004"/>
    <n v="0.8"/>
    <s v="Joel Eaton"/>
    <x v="0"/>
    <x v="1"/>
    <x v="1"/>
    <x v="5"/>
    <x v="1"/>
    <d v="2013-12-27T00:00:00"/>
  </r>
  <r>
    <n v="12451"/>
    <s v="Y"/>
    <d v="2013-04-19T00:00:00"/>
    <s v="Low"/>
    <x v="5"/>
    <n v="3662.16"/>
    <n v="0.01"/>
    <s v="Delivery Van"/>
    <n v="-372.82"/>
    <n v="130.97999999999999"/>
    <n v="54.74"/>
    <s v="Thais Sissman"/>
    <x v="0"/>
    <x v="3"/>
    <x v="2"/>
    <x v="8"/>
    <x v="4"/>
    <d v="2013-04-21T00:00:00"/>
  </r>
  <r>
    <n v="12451"/>
    <s v="Y"/>
    <d v="2013-04-19T00:00:00"/>
    <s v="Low"/>
    <x v="21"/>
    <n v="329.37"/>
    <n v="0.04"/>
    <s v="Express"/>
    <n v="-53.57"/>
    <n v="15.14"/>
    <n v="4.53"/>
    <s v="Thais Sissman"/>
    <x v="0"/>
    <x v="3"/>
    <x v="1"/>
    <x v="7"/>
    <x v="2"/>
    <d v="2013-04-21T00:00:00"/>
  </r>
  <r>
    <n v="12452"/>
    <s v="N"/>
    <d v="2013-12-07T00:00:00"/>
    <s v="Medium"/>
    <x v="39"/>
    <n v="356.95"/>
    <n v="0.08"/>
    <s v="Regular"/>
    <n v="-228.24"/>
    <n v="387.99"/>
    <n v="19.989999999999998"/>
    <s v="Bill Donatelli"/>
    <x v="1"/>
    <x v="0"/>
    <x v="1"/>
    <x v="10"/>
    <x v="2"/>
    <d v="2013-12-08T00:00:00"/>
  </r>
  <r>
    <n v="12452"/>
    <s v="N"/>
    <d v="2013-12-07T00:00:00"/>
    <s v="Medium"/>
    <x v="40"/>
    <n v="112.86"/>
    <n v="0.04"/>
    <s v="Regular"/>
    <n v="-56.78"/>
    <n v="6.6"/>
    <n v="4.07"/>
    <s v="Bill Donatelli"/>
    <x v="1"/>
    <x v="0"/>
    <x v="0"/>
    <x v="0"/>
    <x v="0"/>
    <d v="2013-12-09T00:00:00"/>
  </r>
  <r>
    <n v="12452"/>
    <s v="N"/>
    <d v="2013-12-07T00:00:00"/>
    <s v="Medium"/>
    <x v="34"/>
    <n v="2063.42"/>
    <n v="0.03"/>
    <s v="Regular"/>
    <n v="989.95"/>
    <n v="55.98"/>
    <n v="5.15"/>
    <s v="Bill Donatelli"/>
    <x v="1"/>
    <x v="0"/>
    <x v="1"/>
    <x v="5"/>
    <x v="2"/>
    <d v="2013-12-09T00:00:00"/>
  </r>
  <r>
    <n v="12483"/>
    <s v="Y"/>
    <d v="2013-08-04T00:00:00"/>
    <s v="Critical"/>
    <x v="41"/>
    <n v="1676.44"/>
    <n v="0.02"/>
    <s v="Regular"/>
    <n v="607.5"/>
    <n v="120.98"/>
    <n v="9.07"/>
    <s v="Tom Zandusky"/>
    <x v="0"/>
    <x v="1"/>
    <x v="1"/>
    <x v="10"/>
    <x v="2"/>
    <d v="2013-08-04T00:00:00"/>
  </r>
  <r>
    <n v="12483"/>
    <s v="Y"/>
    <d v="2013-08-04T00:00:00"/>
    <s v="Critical"/>
    <x v="41"/>
    <n v="1406.07"/>
    <n v="0.1"/>
    <s v="Delivery Van"/>
    <n v="-701.91"/>
    <n v="100.98"/>
    <n v="57.38"/>
    <s v="Tom Zandusky"/>
    <x v="0"/>
    <x v="1"/>
    <x v="2"/>
    <x v="8"/>
    <x v="4"/>
    <d v="2013-08-06T00:00:00"/>
  </r>
  <r>
    <n v="12483"/>
    <s v="Y"/>
    <d v="2013-08-04T00:00:00"/>
    <s v="Critical"/>
    <x v="10"/>
    <n v="1771.67"/>
    <n v="0.09"/>
    <s v="Regular"/>
    <n v="338.95"/>
    <n v="59.76"/>
    <n v="9.7100000000000009"/>
    <s v="Tom Zandusky"/>
    <x v="0"/>
    <x v="1"/>
    <x v="1"/>
    <x v="7"/>
    <x v="2"/>
    <d v="2013-08-05T00:00:00"/>
  </r>
  <r>
    <n v="12485"/>
    <s v="N"/>
    <d v="2013-08-07T00:00:00"/>
    <s v="Critical"/>
    <x v="18"/>
    <n v="5407.31"/>
    <n v="0.04"/>
    <s v="Delivery Van"/>
    <n v="1068.48"/>
    <n v="226.67"/>
    <n v="28.16"/>
    <s v="Eugene Barchas"/>
    <x v="3"/>
    <x v="1"/>
    <x v="2"/>
    <x v="13"/>
    <x v="6"/>
    <d v="2013-08-08T00:00:00"/>
  </r>
  <r>
    <n v="12486"/>
    <s v="N"/>
    <d v="2014-02-20T00:00:00"/>
    <s v="High"/>
    <x v="45"/>
    <n v="3081.33"/>
    <n v="0.08"/>
    <s v="Delivery Van"/>
    <n v="-1341.11"/>
    <n v="100.98"/>
    <n v="57.38"/>
    <s v="Dave Kipp"/>
    <x v="0"/>
    <x v="0"/>
    <x v="2"/>
    <x v="8"/>
    <x v="4"/>
    <d v="2014-02-21T00:00:00"/>
  </r>
  <r>
    <n v="12486"/>
    <s v="N"/>
    <d v="2014-02-20T00:00:00"/>
    <s v="High"/>
    <x v="3"/>
    <n v="1692.56"/>
    <n v="0.04"/>
    <s v="Regular"/>
    <n v="275.5"/>
    <n v="40.98"/>
    <n v="7.2"/>
    <s v="Dave Kipp"/>
    <x v="0"/>
    <x v="0"/>
    <x v="1"/>
    <x v="11"/>
    <x v="2"/>
    <d v="2014-02-21T00:00:00"/>
  </r>
  <r>
    <n v="12544"/>
    <s v="N"/>
    <d v="2016-03-03T00:00:00"/>
    <s v="Low"/>
    <x v="13"/>
    <n v="74.3"/>
    <n v="0.08"/>
    <s v="Regular"/>
    <n v="-129.01"/>
    <n v="2.08"/>
    <n v="5.33"/>
    <s v="Jim Radford"/>
    <x v="3"/>
    <x v="0"/>
    <x v="2"/>
    <x v="2"/>
    <x v="2"/>
    <d v="2016-03-10T00:00:00"/>
  </r>
  <r>
    <n v="12551"/>
    <s v="N"/>
    <d v="2015-06-11T00:00:00"/>
    <s v="Low"/>
    <x v="26"/>
    <n v="5023.2534999999998"/>
    <n v="0.01"/>
    <s v="Regular"/>
    <n v="1665.23"/>
    <n v="125.99"/>
    <n v="5.26"/>
    <s v="George Ashbrook"/>
    <x v="1"/>
    <x v="3"/>
    <x v="0"/>
    <x v="3"/>
    <x v="2"/>
    <d v="2015-06-18T00:00:00"/>
  </r>
  <r>
    <n v="12580"/>
    <s v="N"/>
    <d v="2013-01-13T00:00:00"/>
    <s v="Low"/>
    <x v="35"/>
    <n v="8038.08"/>
    <n v="0.1"/>
    <s v="Regular"/>
    <n v="2821.41"/>
    <n v="172.99"/>
    <n v="19.989999999999998"/>
    <s v="Dave Poirier"/>
    <x v="0"/>
    <x v="3"/>
    <x v="1"/>
    <x v="10"/>
    <x v="2"/>
    <d v="2013-01-15T00:00:00"/>
  </r>
  <r>
    <n v="12611"/>
    <s v="N"/>
    <d v="2014-10-15T00:00:00"/>
    <s v="Medium"/>
    <x v="46"/>
    <n v="189.99"/>
    <n v="0.03"/>
    <s v="Express"/>
    <n v="72.819999999999993"/>
    <n v="12.97"/>
    <n v="1.49"/>
    <s v="Justin Ellison"/>
    <x v="0"/>
    <x v="1"/>
    <x v="1"/>
    <x v="10"/>
    <x v="2"/>
    <d v="2014-10-17T00:00:00"/>
  </r>
  <r>
    <n v="12612"/>
    <s v="N"/>
    <d v="2013-12-21T00:00:00"/>
    <s v="Low"/>
    <x v="8"/>
    <n v="2360.98"/>
    <n v="0.02"/>
    <s v="Regular"/>
    <n v="611.92999999999995"/>
    <n v="78.650000000000006"/>
    <n v="13.99"/>
    <s v="Julia Barnett"/>
    <x v="0"/>
    <x v="1"/>
    <x v="1"/>
    <x v="11"/>
    <x v="3"/>
    <d v="2013-12-21T00:00:00"/>
  </r>
  <r>
    <n v="12612"/>
    <s v="N"/>
    <d v="2013-12-21T00:00:00"/>
    <s v="Low"/>
    <x v="48"/>
    <n v="182.2"/>
    <n v="0.09"/>
    <s v="Express"/>
    <n v="82.21"/>
    <n v="3.75"/>
    <n v="0.5"/>
    <s v="Julia Barnett"/>
    <x v="0"/>
    <x v="1"/>
    <x v="1"/>
    <x v="4"/>
    <x v="2"/>
    <d v="2013-12-26T00:00:00"/>
  </r>
  <r>
    <n v="12613"/>
    <s v="Y"/>
    <d v="2013-04-10T00:00:00"/>
    <s v="Medium"/>
    <x v="7"/>
    <n v="15.64"/>
    <n v="0.08"/>
    <s v="Regular"/>
    <n v="-16.010000000000002"/>
    <n v="3.36"/>
    <n v="6.27"/>
    <s v="Richard Eichhorn"/>
    <x v="0"/>
    <x v="2"/>
    <x v="1"/>
    <x v="10"/>
    <x v="2"/>
    <d v="2013-04-13T00:00:00"/>
  </r>
  <r>
    <n v="12613"/>
    <s v="Y"/>
    <d v="2013-04-10T00:00:00"/>
    <s v="Medium"/>
    <x v="2"/>
    <n v="1751.08"/>
    <n v="0"/>
    <s v="Regular"/>
    <n v="587.01"/>
    <n v="59.78"/>
    <n v="10.29"/>
    <s v="Richard Eichhorn"/>
    <x v="0"/>
    <x v="2"/>
    <x v="1"/>
    <x v="10"/>
    <x v="2"/>
    <d v="2013-04-11T00:00:00"/>
  </r>
  <r>
    <n v="12613"/>
    <s v="Y"/>
    <d v="2013-04-10T00:00:00"/>
    <s v="Medium"/>
    <x v="36"/>
    <n v="225.37"/>
    <n v="0.04"/>
    <s v="Express"/>
    <n v="77.53"/>
    <n v="12.22"/>
    <n v="2.85"/>
    <s v="Richard Eichhorn"/>
    <x v="0"/>
    <x v="2"/>
    <x v="2"/>
    <x v="2"/>
    <x v="0"/>
    <d v="2013-04-11T00:00:00"/>
  </r>
  <r>
    <n v="12642"/>
    <s v="N"/>
    <d v="2016-04-27T00:00:00"/>
    <s v="Critical"/>
    <x v="12"/>
    <n v="564.85"/>
    <n v="0.09"/>
    <s v="Express"/>
    <n v="181.02"/>
    <n v="58.1"/>
    <n v="1.49"/>
    <s v="Neil Knudson"/>
    <x v="0"/>
    <x v="1"/>
    <x v="1"/>
    <x v="10"/>
    <x v="2"/>
    <d v="2016-04-29T00:00:00"/>
  </r>
  <r>
    <n v="12642"/>
    <s v="N"/>
    <d v="2016-04-27T00:00:00"/>
    <s v="Critical"/>
    <x v="41"/>
    <n v="572.33000000000004"/>
    <n v="0.01"/>
    <s v="Regular"/>
    <n v="-62.28"/>
    <n v="39.979999999999997"/>
    <n v="7.12"/>
    <s v="Neil Knudson"/>
    <x v="0"/>
    <x v="1"/>
    <x v="0"/>
    <x v="0"/>
    <x v="2"/>
    <d v="2016-04-29T00:00:00"/>
  </r>
  <r>
    <n v="12676"/>
    <s v="N"/>
    <d v="2016-01-16T00:00:00"/>
    <s v="High"/>
    <x v="14"/>
    <n v="201.06"/>
    <n v="0.08"/>
    <s v="Express"/>
    <n v="-80.86"/>
    <n v="8.09"/>
    <n v="7.96"/>
    <s v="Jennifer Jackson"/>
    <x v="0"/>
    <x v="1"/>
    <x v="2"/>
    <x v="2"/>
    <x v="2"/>
    <d v="2016-01-17T00:00:00"/>
  </r>
  <r>
    <n v="12704"/>
    <s v="Y"/>
    <d v="2013-02-09T00:00:00"/>
    <s v="Low"/>
    <x v="15"/>
    <n v="21506.77"/>
    <n v="0.06"/>
    <s v="Regular"/>
    <n v="1260.51"/>
    <n v="499.99"/>
    <n v="24.49"/>
    <s v="Carlos Soltero"/>
    <x v="3"/>
    <x v="3"/>
    <x v="0"/>
    <x v="16"/>
    <x v="5"/>
    <d v="2013-02-09T00:00:00"/>
  </r>
  <r>
    <n v="12704"/>
    <s v="Y"/>
    <d v="2013-02-09T00:00:00"/>
    <s v="Low"/>
    <x v="2"/>
    <n v="669.02"/>
    <n v="0.02"/>
    <s v="Delivery Van"/>
    <n v="-1274.02"/>
    <n v="20.98"/>
    <n v="53.03"/>
    <s v="Carlos Soltero"/>
    <x v="3"/>
    <x v="3"/>
    <x v="1"/>
    <x v="7"/>
    <x v="6"/>
    <d v="2013-02-11T00:00:00"/>
  </r>
  <r>
    <n v="12706"/>
    <s v="Y"/>
    <d v="2016-11-20T00:00:00"/>
    <s v="Critical"/>
    <x v="26"/>
    <n v="2494.69"/>
    <n v="0.09"/>
    <s v="Delivery Van"/>
    <n v="-937.06"/>
    <n v="58.14"/>
    <n v="36.61"/>
    <s v="Dave Kipp"/>
    <x v="0"/>
    <x v="0"/>
    <x v="2"/>
    <x v="8"/>
    <x v="4"/>
    <d v="2016-11-21T00:00:00"/>
  </r>
  <r>
    <n v="12708"/>
    <s v="N"/>
    <d v="2013-01-07T00:00:00"/>
    <s v="Low"/>
    <x v="15"/>
    <n v="159.41"/>
    <n v="0"/>
    <s v="Express"/>
    <n v="34.68"/>
    <n v="3.28"/>
    <n v="0.98"/>
    <s v="Yana Sorensen"/>
    <x v="0"/>
    <x v="0"/>
    <x v="1"/>
    <x v="1"/>
    <x v="1"/>
    <d v="2013-01-12T00:00:00"/>
  </r>
  <r>
    <n v="12710"/>
    <s v="Y"/>
    <d v="2013-08-17T00:00:00"/>
    <s v="Critical"/>
    <x v="4"/>
    <n v="2116.62"/>
    <n v="0.06"/>
    <s v="Regular"/>
    <n v="745.45"/>
    <n v="55.98"/>
    <n v="13.88"/>
    <s v="John Castell"/>
    <x v="2"/>
    <x v="3"/>
    <x v="1"/>
    <x v="5"/>
    <x v="2"/>
    <d v="2013-08-17T00:00:00"/>
  </r>
  <r>
    <n v="12711"/>
    <s v="N"/>
    <d v="2015-02-18T00:00:00"/>
    <s v="Critical"/>
    <x v="1"/>
    <n v="1486.72"/>
    <n v="0"/>
    <s v="Regular"/>
    <n v="294.81"/>
    <n v="43.98"/>
    <n v="8.99"/>
    <s v="Sung Shariari"/>
    <x v="0"/>
    <x v="0"/>
    <x v="1"/>
    <x v="1"/>
    <x v="0"/>
    <d v="2015-02-19T00:00:00"/>
  </r>
  <r>
    <n v="12711"/>
    <s v="N"/>
    <d v="2015-02-18T00:00:00"/>
    <s v="Critical"/>
    <x v="29"/>
    <n v="558.04"/>
    <n v="0.05"/>
    <s v="Regular"/>
    <n v="40.32"/>
    <n v="12.98"/>
    <n v="3.14"/>
    <s v="Sung Shariari"/>
    <x v="0"/>
    <x v="0"/>
    <x v="1"/>
    <x v="9"/>
    <x v="0"/>
    <d v="2015-02-19T00:00:00"/>
  </r>
  <r>
    <n v="12736"/>
    <s v="N"/>
    <d v="2013-03-08T00:00:00"/>
    <s v="Low"/>
    <x v="20"/>
    <n v="25.52"/>
    <n v="0.01"/>
    <s v="Regular"/>
    <n v="21.77"/>
    <n v="9.65"/>
    <n v="6.22"/>
    <s v="Henry MacAllister"/>
    <x v="1"/>
    <x v="3"/>
    <x v="2"/>
    <x v="2"/>
    <x v="2"/>
    <d v="2013-03-15T00:00:00"/>
  </r>
  <r>
    <n v="12768"/>
    <s v="N"/>
    <d v="2016-04-08T00:00:00"/>
    <s v="Critical"/>
    <x v="13"/>
    <n v="1562.97"/>
    <n v="0.01"/>
    <s v="Express"/>
    <n v="501.59"/>
    <n v="42.98"/>
    <n v="4.62"/>
    <s v="Kelly Lampkin"/>
    <x v="1"/>
    <x v="0"/>
    <x v="1"/>
    <x v="11"/>
    <x v="2"/>
    <d v="2016-04-10T00:00:00"/>
  </r>
  <r>
    <n v="12771"/>
    <s v="N"/>
    <d v="2016-01-18T00:00:00"/>
    <s v="Critical"/>
    <x v="43"/>
    <n v="1143.49"/>
    <n v="0.08"/>
    <s v="Regular"/>
    <n v="-193.44"/>
    <n v="30.53"/>
    <n v="19.989999999999998"/>
    <s v="Carlos Soltero"/>
    <x v="3"/>
    <x v="3"/>
    <x v="1"/>
    <x v="4"/>
    <x v="2"/>
    <d v="2016-01-18T00:00:00"/>
  </r>
  <r>
    <n v="12771"/>
    <s v="N"/>
    <d v="2016-01-18T00:00:00"/>
    <s v="Critical"/>
    <x v="26"/>
    <n v="78.08"/>
    <n v="0.01"/>
    <s v="Regular"/>
    <n v="-43.1"/>
    <n v="1.68"/>
    <n v="1.57"/>
    <s v="Carlos Soltero"/>
    <x v="3"/>
    <x v="3"/>
    <x v="1"/>
    <x v="1"/>
    <x v="1"/>
    <d v="2016-01-20T00:00:00"/>
  </r>
  <r>
    <n v="12773"/>
    <s v="N"/>
    <d v="2014-01-11T00:00:00"/>
    <s v="Low"/>
    <x v="31"/>
    <n v="17"/>
    <n v="7.0000000000000007E-2"/>
    <s v="Regular"/>
    <n v="-4.6100000000000003"/>
    <n v="2.78"/>
    <n v="1.49"/>
    <s v="Greg Guthrie"/>
    <x v="2"/>
    <x v="0"/>
    <x v="1"/>
    <x v="10"/>
    <x v="2"/>
    <d v="2014-01-13T00:00:00"/>
  </r>
  <r>
    <n v="12773"/>
    <s v="N"/>
    <d v="2014-01-11T00:00:00"/>
    <s v="Low"/>
    <x v="0"/>
    <n v="67.41"/>
    <n v="0.04"/>
    <s v="Regular"/>
    <n v="-49.6"/>
    <n v="4.1399999999999997"/>
    <n v="6.6"/>
    <s v="Greg Guthrie"/>
    <x v="2"/>
    <x v="0"/>
    <x v="2"/>
    <x v="2"/>
    <x v="2"/>
    <d v="2014-01-20T00:00:00"/>
  </r>
  <r>
    <n v="12773"/>
    <s v="N"/>
    <d v="2014-01-11T00:00:00"/>
    <s v="Low"/>
    <x v="30"/>
    <n v="130.66999999999999"/>
    <n v="0.05"/>
    <s v="Regular"/>
    <n v="-77.180000000000007"/>
    <n v="6.48"/>
    <n v="7.86"/>
    <s v="Greg Guthrie"/>
    <x v="2"/>
    <x v="0"/>
    <x v="1"/>
    <x v="5"/>
    <x v="2"/>
    <d v="2014-01-16T00:00:00"/>
  </r>
  <r>
    <n v="12773"/>
    <s v="N"/>
    <d v="2014-01-11T00:00:00"/>
    <s v="Low"/>
    <x v="21"/>
    <n v="77.62"/>
    <n v="0.01"/>
    <s v="Regular"/>
    <n v="-50.88"/>
    <n v="3.28"/>
    <n v="3.97"/>
    <s v="Greg Guthrie"/>
    <x v="2"/>
    <x v="0"/>
    <x v="1"/>
    <x v="1"/>
    <x v="1"/>
    <d v="2014-01-16T00:00:00"/>
  </r>
  <r>
    <n v="12803"/>
    <s v="N"/>
    <d v="2013-02-25T00:00:00"/>
    <s v="Not Specified"/>
    <x v="1"/>
    <n v="383.81"/>
    <n v="0.03"/>
    <s v="Regular"/>
    <n v="-21.15"/>
    <n v="12.21"/>
    <n v="4.8099999999999996"/>
    <s v="Patrick Jones"/>
    <x v="2"/>
    <x v="1"/>
    <x v="1"/>
    <x v="7"/>
    <x v="2"/>
    <d v="2013-02-27T00:00:00"/>
  </r>
  <r>
    <n v="12804"/>
    <s v="N"/>
    <d v="2015-05-25T00:00:00"/>
    <s v="Medium"/>
    <x v="21"/>
    <n v="69.06"/>
    <n v="0"/>
    <s v="Regular"/>
    <n v="28.47"/>
    <n v="3.08"/>
    <n v="0.5"/>
    <s v="Philip Fox"/>
    <x v="0"/>
    <x v="1"/>
    <x v="1"/>
    <x v="4"/>
    <x v="2"/>
    <d v="2015-05-28T00:00:00"/>
  </r>
  <r>
    <n v="12804"/>
    <s v="N"/>
    <d v="2015-05-25T00:00:00"/>
    <s v="Medium"/>
    <x v="35"/>
    <n v="84.01"/>
    <n v="0.08"/>
    <s v="Regular"/>
    <n v="-4.17"/>
    <n v="1.81"/>
    <n v="0.75"/>
    <s v="Philip Fox"/>
    <x v="0"/>
    <x v="1"/>
    <x v="1"/>
    <x v="14"/>
    <x v="1"/>
    <d v="2015-05-27T00:00:00"/>
  </r>
  <r>
    <n v="12804"/>
    <s v="N"/>
    <d v="2015-05-25T00:00:00"/>
    <s v="Medium"/>
    <x v="13"/>
    <n v="592.91999999999996"/>
    <n v="0.02"/>
    <s v="Express"/>
    <n v="-44.92"/>
    <n v="16.059999999999999"/>
    <n v="8.34"/>
    <s v="Philip Fox"/>
    <x v="0"/>
    <x v="1"/>
    <x v="1"/>
    <x v="7"/>
    <x v="2"/>
    <d v="2015-05-27T00:00:00"/>
  </r>
  <r>
    <n v="12837"/>
    <s v="N"/>
    <d v="2015-12-02T00:00:00"/>
    <s v="Medium"/>
    <x v="28"/>
    <n v="66.19"/>
    <n v="0.02"/>
    <s v="Regular"/>
    <n v="15.84"/>
    <n v="2.88"/>
    <n v="0.99"/>
    <s v="Dave Hallsten"/>
    <x v="1"/>
    <x v="1"/>
    <x v="1"/>
    <x v="4"/>
    <x v="2"/>
    <d v="2015-12-03T00:00:00"/>
  </r>
  <r>
    <n v="12867"/>
    <s v="N"/>
    <d v="2014-03-11T00:00:00"/>
    <s v="Not Specified"/>
    <x v="31"/>
    <n v="127.49"/>
    <n v="0.08"/>
    <s v="Express"/>
    <n v="-57.95"/>
    <n v="19.98"/>
    <n v="4"/>
    <s v="Thais Sissman"/>
    <x v="0"/>
    <x v="0"/>
    <x v="0"/>
    <x v="0"/>
    <x v="2"/>
    <d v="2014-03-11T00:00:00"/>
  </r>
  <r>
    <n v="12868"/>
    <s v="N"/>
    <d v="2014-03-01T00:00:00"/>
    <s v="Critical"/>
    <x v="20"/>
    <n v="9.3699999999999992"/>
    <n v="0.09"/>
    <s v="Regular"/>
    <n v="-5.26"/>
    <n v="4.4800000000000004"/>
    <n v="1.22"/>
    <s v="Muhammed Lee"/>
    <x v="2"/>
    <x v="2"/>
    <x v="1"/>
    <x v="5"/>
    <x v="1"/>
    <d v="2014-03-03T00:00:00"/>
  </r>
  <r>
    <n v="12869"/>
    <s v="N"/>
    <d v="2016-01-26T00:00:00"/>
    <s v="Not Specified"/>
    <x v="0"/>
    <n v="1532.482"/>
    <n v="0.1"/>
    <s v="Regular"/>
    <n v="-43"/>
    <n v="125.99"/>
    <n v="8.99"/>
    <s v="Laurel Beltran"/>
    <x v="0"/>
    <x v="2"/>
    <x v="0"/>
    <x v="3"/>
    <x v="2"/>
    <d v="2016-01-29T00:00:00"/>
  </r>
  <r>
    <n v="12871"/>
    <s v="N"/>
    <d v="2014-10-04T00:00:00"/>
    <s v="Not Specified"/>
    <x v="26"/>
    <n v="459.26"/>
    <n v="0.08"/>
    <s v="Regular"/>
    <n v="-54.12"/>
    <n v="10.23"/>
    <n v="4.68"/>
    <s v="Michael Oakman"/>
    <x v="0"/>
    <x v="3"/>
    <x v="1"/>
    <x v="9"/>
    <x v="0"/>
    <d v="2014-10-06T00:00:00"/>
  </r>
  <r>
    <n v="12897"/>
    <s v="N"/>
    <d v="2014-07-18T00:00:00"/>
    <s v="Not Specified"/>
    <x v="27"/>
    <n v="141.49"/>
    <n v="0.03"/>
    <s v="Regular"/>
    <n v="59.92"/>
    <n v="3.69"/>
    <n v="0.5"/>
    <s v="Edward Becker"/>
    <x v="1"/>
    <x v="0"/>
    <x v="1"/>
    <x v="4"/>
    <x v="2"/>
    <d v="2014-07-19T00:00:00"/>
  </r>
  <r>
    <n v="12897"/>
    <s v="N"/>
    <d v="2014-07-18T00:00:00"/>
    <s v="Not Specified"/>
    <x v="45"/>
    <n v="211.55"/>
    <n v="0.05"/>
    <s v="Express"/>
    <n v="-120.95"/>
    <n v="6.48"/>
    <n v="7.91"/>
    <s v="Edward Becker"/>
    <x v="1"/>
    <x v="0"/>
    <x v="1"/>
    <x v="5"/>
    <x v="2"/>
    <d v="2014-07-19T00:00:00"/>
  </r>
  <r>
    <n v="12903"/>
    <s v="Y"/>
    <d v="2016-09-25T00:00:00"/>
    <s v="Critical"/>
    <x v="20"/>
    <n v="63.427"/>
    <n v="7.0000000000000007E-2"/>
    <s v="Regular"/>
    <n v="-191.79"/>
    <n v="35.99"/>
    <n v="5"/>
    <s v="Sue Ann Reed"/>
    <x v="0"/>
    <x v="2"/>
    <x v="0"/>
    <x v="3"/>
    <x v="1"/>
    <d v="2016-09-27T00:00:00"/>
  </r>
  <r>
    <n v="12929"/>
    <s v="N"/>
    <d v="2013-08-30T00:00:00"/>
    <s v="Critical"/>
    <x v="30"/>
    <n v="5297.47"/>
    <n v="0.02"/>
    <s v="Delivery Van"/>
    <n v="-158.93"/>
    <n v="270.98"/>
    <n v="50"/>
    <s v="Jim Radford"/>
    <x v="3"/>
    <x v="0"/>
    <x v="2"/>
    <x v="13"/>
    <x v="6"/>
    <d v="2013-08-31T00:00:00"/>
  </r>
  <r>
    <n v="12929"/>
    <s v="N"/>
    <d v="2013-08-30T00:00:00"/>
    <s v="Critical"/>
    <x v="23"/>
    <n v="95.3"/>
    <n v="0"/>
    <s v="Regular"/>
    <n v="29.68"/>
    <n v="4.4800000000000004"/>
    <n v="1.22"/>
    <s v="Jim Radford"/>
    <x v="3"/>
    <x v="0"/>
    <x v="1"/>
    <x v="5"/>
    <x v="1"/>
    <d v="2013-08-31T00:00:00"/>
  </r>
  <r>
    <n v="12930"/>
    <s v="N"/>
    <d v="2014-11-24T00:00:00"/>
    <s v="High"/>
    <x v="48"/>
    <n v="1147.6400000000001"/>
    <n v="0.06"/>
    <s v="Regular"/>
    <n v="261.87"/>
    <n v="22.98"/>
    <n v="4.5"/>
    <s v="Grant Thornton"/>
    <x v="0"/>
    <x v="0"/>
    <x v="1"/>
    <x v="11"/>
    <x v="2"/>
    <d v="2014-11-25T00:00:00"/>
  </r>
  <r>
    <n v="12934"/>
    <s v="N"/>
    <d v="2016-03-05T00:00:00"/>
    <s v="Not Specified"/>
    <x v="29"/>
    <n v="440.39"/>
    <n v="0.05"/>
    <s v="Regular"/>
    <n v="186.64"/>
    <n v="9.7799999999999994"/>
    <n v="1.39"/>
    <s v="Guy Armstrong"/>
    <x v="2"/>
    <x v="0"/>
    <x v="1"/>
    <x v="12"/>
    <x v="2"/>
    <d v="2016-03-06T00:00:00"/>
  </r>
  <r>
    <n v="12934"/>
    <s v="N"/>
    <d v="2016-03-05T00:00:00"/>
    <s v="Not Specified"/>
    <x v="42"/>
    <n v="96.99"/>
    <n v="0.02"/>
    <s v="Express"/>
    <n v="-66.349999999999994"/>
    <n v="3.28"/>
    <n v="3.97"/>
    <s v="Guy Armstrong"/>
    <x v="2"/>
    <x v="0"/>
    <x v="1"/>
    <x v="1"/>
    <x v="1"/>
    <d v="2016-03-06T00:00:00"/>
  </r>
  <r>
    <n v="12965"/>
    <s v="N"/>
    <d v="2013-06-25T00:00:00"/>
    <s v="Medium"/>
    <x v="22"/>
    <n v="44.74"/>
    <n v="0.04"/>
    <s v="Regular"/>
    <n v="-20.100000000000001"/>
    <n v="5.74"/>
    <n v="5.01"/>
    <s v="Shirley Jackson"/>
    <x v="0"/>
    <x v="0"/>
    <x v="1"/>
    <x v="10"/>
    <x v="2"/>
    <d v="2013-06-26T00:00:00"/>
  </r>
  <r>
    <n v="12965"/>
    <s v="N"/>
    <d v="2013-06-25T00:00:00"/>
    <s v="Medium"/>
    <x v="21"/>
    <n v="90.78"/>
    <n v="0.06"/>
    <s v="Regular"/>
    <n v="-71.84"/>
    <n v="4.24"/>
    <n v="5.41"/>
    <s v="Shirley Jackson"/>
    <x v="0"/>
    <x v="0"/>
    <x v="1"/>
    <x v="10"/>
    <x v="2"/>
    <d v="2013-06-26T00:00:00"/>
  </r>
  <r>
    <n v="13030"/>
    <s v="N"/>
    <d v="2016-07-22T00:00:00"/>
    <s v="Medium"/>
    <x v="1"/>
    <n v="136.19999999999999"/>
    <n v="0.09"/>
    <s v="Express"/>
    <n v="-154.31"/>
    <n v="3.89"/>
    <n v="7.01"/>
    <s v="Nancy Lomonaco"/>
    <x v="1"/>
    <x v="1"/>
    <x v="1"/>
    <x v="10"/>
    <x v="2"/>
    <d v="2016-07-24T00:00:00"/>
  </r>
  <r>
    <n v="13090"/>
    <s v="N"/>
    <d v="2013-07-26T00:00:00"/>
    <s v="Not Specified"/>
    <x v="0"/>
    <n v="150.19999999999999"/>
    <n v="0.02"/>
    <s v="Regular"/>
    <n v="12.97"/>
    <n v="9.27"/>
    <n v="4.3899999999999997"/>
    <s v="David Bremer"/>
    <x v="0"/>
    <x v="0"/>
    <x v="1"/>
    <x v="5"/>
    <x v="1"/>
    <d v="2013-07-27T00:00:00"/>
  </r>
  <r>
    <n v="13091"/>
    <s v="Y"/>
    <d v="2016-11-15T00:00:00"/>
    <s v="Medium"/>
    <x v="49"/>
    <n v="81.430000000000007"/>
    <n v="0.08"/>
    <s v="Regular"/>
    <n v="-44.66"/>
    <n v="6.48"/>
    <n v="7.03"/>
    <s v="Arthur Wiediger"/>
    <x v="1"/>
    <x v="0"/>
    <x v="1"/>
    <x v="5"/>
    <x v="2"/>
    <d v="2016-11-16T00:00:00"/>
  </r>
  <r>
    <n v="13091"/>
    <s v="Y"/>
    <d v="2016-11-15T00:00:00"/>
    <s v="Medium"/>
    <x v="27"/>
    <n v="883.15"/>
    <n v="0.01"/>
    <s v="Regular"/>
    <n v="-1148.19"/>
    <n v="20.34"/>
    <n v="35"/>
    <s v="Arthur Wiediger"/>
    <x v="1"/>
    <x v="0"/>
    <x v="1"/>
    <x v="7"/>
    <x v="5"/>
    <d v="2016-11-16T00:00:00"/>
  </r>
  <r>
    <n v="13094"/>
    <s v="N"/>
    <d v="2013-08-18T00:00:00"/>
    <s v="Not Specified"/>
    <x v="22"/>
    <n v="283.57"/>
    <n v="0.02"/>
    <s v="Regular"/>
    <n v="71.209999999999994"/>
    <n v="37.94"/>
    <n v="5.08"/>
    <s v="Craig Leslie"/>
    <x v="0"/>
    <x v="2"/>
    <x v="1"/>
    <x v="5"/>
    <x v="1"/>
    <d v="2013-08-19T00:00:00"/>
  </r>
  <r>
    <n v="13120"/>
    <s v="N"/>
    <d v="2016-12-14T00:00:00"/>
    <s v="Low"/>
    <x v="26"/>
    <n v="590.42999999999995"/>
    <n v="0.09"/>
    <s v="Regular"/>
    <n v="82.59"/>
    <n v="12.95"/>
    <n v="4.9800000000000004"/>
    <s v="Joy Smith"/>
    <x v="2"/>
    <x v="2"/>
    <x v="1"/>
    <x v="10"/>
    <x v="2"/>
    <d v="2016-12-21T00:00:00"/>
  </r>
  <r>
    <n v="13120"/>
    <s v="N"/>
    <d v="2016-12-14T00:00:00"/>
    <s v="Low"/>
    <x v="38"/>
    <n v="216.33"/>
    <n v="0"/>
    <s v="Regular"/>
    <n v="-17.37"/>
    <n v="24.92"/>
    <n v="12.98"/>
    <s v="Joy Smith"/>
    <x v="2"/>
    <x v="2"/>
    <x v="1"/>
    <x v="10"/>
    <x v="2"/>
    <d v="2016-12-14T00:00:00"/>
  </r>
  <r>
    <n v="13127"/>
    <s v="N"/>
    <d v="2013-07-31T00:00:00"/>
    <s v="Medium"/>
    <x v="46"/>
    <n v="951.31"/>
    <n v="0.06"/>
    <s v="Delivery Van"/>
    <n v="-333.07"/>
    <n v="68.81"/>
    <n v="60"/>
    <s v="Sam Craven"/>
    <x v="0"/>
    <x v="1"/>
    <x v="1"/>
    <x v="11"/>
    <x v="6"/>
    <d v="2013-08-03T00:00:00"/>
  </r>
  <r>
    <n v="13157"/>
    <s v="N"/>
    <d v="2015-02-10T00:00:00"/>
    <s v="Medium"/>
    <x v="20"/>
    <n v="38.93"/>
    <n v="7.0000000000000007E-2"/>
    <s v="Regular"/>
    <n v="-102.43"/>
    <n v="20.99"/>
    <n v="4.8099999999999996"/>
    <s v="Deanra Eno"/>
    <x v="0"/>
    <x v="0"/>
    <x v="0"/>
    <x v="3"/>
    <x v="3"/>
    <d v="2015-02-11T00:00:00"/>
  </r>
  <r>
    <n v="13218"/>
    <s v="Y"/>
    <d v="2016-05-16T00:00:00"/>
    <s v="High"/>
    <x v="36"/>
    <n v="513.08000000000004"/>
    <n v="0.03"/>
    <s v="Regular"/>
    <n v="198.94"/>
    <n v="28.53"/>
    <n v="1.49"/>
    <s v="Victoria Pisteka"/>
    <x v="0"/>
    <x v="0"/>
    <x v="1"/>
    <x v="10"/>
    <x v="2"/>
    <d v="2016-05-17T00:00:00"/>
  </r>
  <r>
    <n v="13218"/>
    <s v="Y"/>
    <d v="2016-05-16T00:00:00"/>
    <s v="High"/>
    <x v="25"/>
    <n v="98.8"/>
    <n v="7.0000000000000007E-2"/>
    <s v="Regular"/>
    <n v="-62"/>
    <n v="5.98"/>
    <n v="7.15"/>
    <s v="Victoria Pisteka"/>
    <x v="0"/>
    <x v="0"/>
    <x v="1"/>
    <x v="5"/>
    <x v="2"/>
    <d v="2016-05-18T00:00:00"/>
  </r>
  <r>
    <n v="13280"/>
    <s v="N"/>
    <d v="2016-09-11T00:00:00"/>
    <s v="High"/>
    <x v="43"/>
    <n v="460.68"/>
    <n v="0.01"/>
    <s v="Regular"/>
    <n v="-116.76"/>
    <n v="10.9"/>
    <n v="7.46"/>
    <s v="Grant Carroll"/>
    <x v="3"/>
    <x v="3"/>
    <x v="1"/>
    <x v="7"/>
    <x v="2"/>
    <d v="2016-09-12T00:00:00"/>
  </r>
  <r>
    <n v="13280"/>
    <s v="N"/>
    <d v="2016-09-11T00:00:00"/>
    <s v="High"/>
    <x v="48"/>
    <n v="318.75850000000003"/>
    <n v="0.1"/>
    <s v="Regular"/>
    <n v="-160.94999999999999"/>
    <n v="7.99"/>
    <n v="5.03"/>
    <s v="Grant Carroll"/>
    <x v="3"/>
    <x v="3"/>
    <x v="0"/>
    <x v="3"/>
    <x v="3"/>
    <d v="2016-09-12T00:00:00"/>
  </r>
  <r>
    <n v="13284"/>
    <s v="Y"/>
    <d v="2015-08-12T00:00:00"/>
    <s v="High"/>
    <x v="28"/>
    <n v="9062.44"/>
    <n v="0.05"/>
    <s v="Regular"/>
    <n v="3858.28"/>
    <n v="420.98"/>
    <n v="19.989999999999998"/>
    <s v="Muhammed Lee"/>
    <x v="2"/>
    <x v="2"/>
    <x v="1"/>
    <x v="10"/>
    <x v="2"/>
    <d v="2015-08-13T00:00:00"/>
  </r>
  <r>
    <n v="13284"/>
    <s v="Y"/>
    <d v="2015-08-12T00:00:00"/>
    <s v="High"/>
    <x v="48"/>
    <n v="1662.57"/>
    <n v="0.1"/>
    <s v="Regular"/>
    <n v="674.99"/>
    <n v="37.700000000000003"/>
    <n v="2.99"/>
    <s v="Muhammed Lee"/>
    <x v="2"/>
    <x v="2"/>
    <x v="1"/>
    <x v="10"/>
    <x v="2"/>
    <d v="2015-08-13T00:00:00"/>
  </r>
  <r>
    <n v="13313"/>
    <s v="N"/>
    <d v="2016-07-16T00:00:00"/>
    <s v="Not Specified"/>
    <x v="19"/>
    <n v="1020.61"/>
    <n v="0.04"/>
    <s v="Regular"/>
    <n v="-209.61"/>
    <n v="21.66"/>
    <n v="13.99"/>
    <s v="Skye Norling"/>
    <x v="3"/>
    <x v="1"/>
    <x v="1"/>
    <x v="11"/>
    <x v="3"/>
    <d v="2016-07-17T00:00:00"/>
  </r>
  <r>
    <n v="13313"/>
    <s v="N"/>
    <d v="2016-07-16T00:00:00"/>
    <s v="Not Specified"/>
    <x v="36"/>
    <n v="243.51"/>
    <n v="0.02"/>
    <s v="Regular"/>
    <n v="-159.86000000000001"/>
    <n v="12.99"/>
    <n v="14.37"/>
    <s v="Skye Norling"/>
    <x v="1"/>
    <x v="1"/>
    <x v="2"/>
    <x v="2"/>
    <x v="5"/>
    <d v="2016-07-18T00:00:00"/>
  </r>
  <r>
    <n v="13313"/>
    <s v="N"/>
    <d v="2016-07-16T00:00:00"/>
    <s v="Not Specified"/>
    <x v="28"/>
    <n v="755.6"/>
    <n v="0.05"/>
    <s v="Regular"/>
    <n v="223.44"/>
    <n v="35.44"/>
    <n v="7.5"/>
    <s v="Skye Norling"/>
    <x v="1"/>
    <x v="1"/>
    <x v="1"/>
    <x v="5"/>
    <x v="2"/>
    <d v="2016-07-18T00:00:00"/>
  </r>
  <r>
    <n v="13313"/>
    <s v="N"/>
    <d v="2016-07-16T00:00:00"/>
    <s v="Not Specified"/>
    <x v="29"/>
    <n v="592.73"/>
    <n v="0.02"/>
    <s v="Regular"/>
    <n v="75.010000000000005"/>
    <n v="12.98"/>
    <n v="3.14"/>
    <s v="Skye Norling"/>
    <x v="1"/>
    <x v="1"/>
    <x v="1"/>
    <x v="9"/>
    <x v="0"/>
    <d v="2016-07-19T00:00:00"/>
  </r>
  <r>
    <n v="13314"/>
    <s v="N"/>
    <d v="2016-05-13T00:00:00"/>
    <s v="High"/>
    <x v="13"/>
    <n v="89.4"/>
    <n v="0.08"/>
    <s v="Express"/>
    <n v="22.22"/>
    <n v="2.62"/>
    <n v="0.8"/>
    <s v="Giulietta Dortch"/>
    <x v="0"/>
    <x v="3"/>
    <x v="1"/>
    <x v="14"/>
    <x v="1"/>
    <d v="2016-05-15T00:00:00"/>
  </r>
  <r>
    <n v="13345"/>
    <s v="N"/>
    <d v="2015-09-02T00:00:00"/>
    <s v="Not Specified"/>
    <x v="18"/>
    <n v="116.82"/>
    <n v="0.02"/>
    <s v="Regular"/>
    <n v="-42.05"/>
    <n v="4.7699999999999996"/>
    <n v="2.39"/>
    <s v="Bill Donatelli"/>
    <x v="1"/>
    <x v="0"/>
    <x v="0"/>
    <x v="0"/>
    <x v="0"/>
    <d v="2015-09-03T00:00:00"/>
  </r>
  <r>
    <n v="13345"/>
    <s v="N"/>
    <d v="2015-09-02T00:00:00"/>
    <s v="Not Specified"/>
    <x v="29"/>
    <n v="483.64"/>
    <n v="0.1"/>
    <s v="Regular"/>
    <n v="28.39"/>
    <n v="10.98"/>
    <n v="3.37"/>
    <s v="Bill Donatelli"/>
    <x v="1"/>
    <x v="0"/>
    <x v="1"/>
    <x v="9"/>
    <x v="0"/>
    <d v="2015-09-02T00:00:00"/>
  </r>
  <r>
    <n v="13346"/>
    <s v="N"/>
    <d v="2015-11-15T00:00:00"/>
    <s v="Low"/>
    <x v="15"/>
    <n v="268.33999999999997"/>
    <n v="0.09"/>
    <s v="Regular"/>
    <n v="-240.83"/>
    <n v="6.48"/>
    <n v="8.8800000000000008"/>
    <s v="Doug Bickford"/>
    <x v="3"/>
    <x v="0"/>
    <x v="1"/>
    <x v="5"/>
    <x v="2"/>
    <d v="2015-11-20T00:00:00"/>
  </r>
  <r>
    <n v="13383"/>
    <s v="N"/>
    <d v="2015-06-15T00:00:00"/>
    <s v="Not Specified"/>
    <x v="37"/>
    <n v="750.03"/>
    <n v="7.0000000000000007E-2"/>
    <s v="Regular"/>
    <n v="-1072.97"/>
    <n v="20.34"/>
    <n v="35"/>
    <s v="Duane Huffman"/>
    <x v="1"/>
    <x v="2"/>
    <x v="1"/>
    <x v="7"/>
    <x v="5"/>
    <d v="2015-06-17T00:00:00"/>
  </r>
  <r>
    <n v="13408"/>
    <s v="N"/>
    <d v="2016-02-15T00:00:00"/>
    <s v="Low"/>
    <x v="6"/>
    <n v="256.77"/>
    <n v="0.04"/>
    <s v="Regular"/>
    <n v="173.89"/>
    <n v="60.65"/>
    <n v="12.23"/>
    <s v="Joni Blumstein"/>
    <x v="1"/>
    <x v="1"/>
    <x v="2"/>
    <x v="2"/>
    <x v="3"/>
    <d v="2016-02-17T00:00:00"/>
  </r>
  <r>
    <n v="13410"/>
    <s v="Y"/>
    <d v="2013-06-06T00:00:00"/>
    <s v="Not Specified"/>
    <x v="6"/>
    <n v="33.64"/>
    <n v="7.0000000000000007E-2"/>
    <s v="Regular"/>
    <n v="-35.17"/>
    <n v="8.1199999999999992"/>
    <n v="2.83"/>
    <s v="Bobby Odegard"/>
    <x v="1"/>
    <x v="0"/>
    <x v="0"/>
    <x v="0"/>
    <x v="0"/>
    <d v="2013-06-08T00:00:00"/>
  </r>
  <r>
    <n v="13410"/>
    <s v="Y"/>
    <d v="2013-06-06T00:00:00"/>
    <s v="Not Specified"/>
    <x v="8"/>
    <n v="701.94"/>
    <n v="0.01"/>
    <s v="Regular"/>
    <n v="158.91"/>
    <n v="23.99"/>
    <n v="6.3"/>
    <s v="Bobby Odegard"/>
    <x v="1"/>
    <x v="0"/>
    <x v="0"/>
    <x v="6"/>
    <x v="3"/>
    <d v="2013-06-07T00:00:00"/>
  </r>
  <r>
    <n v="13440"/>
    <s v="N"/>
    <d v="2013-10-13T00:00:00"/>
    <s v="Not Specified"/>
    <x v="28"/>
    <n v="971.82"/>
    <n v="7.0000000000000007E-2"/>
    <s v="Regular"/>
    <n v="326.39"/>
    <n v="43.98"/>
    <n v="1.99"/>
    <s v="Jim Mitchum"/>
    <x v="1"/>
    <x v="2"/>
    <x v="0"/>
    <x v="0"/>
    <x v="0"/>
    <d v="2013-10-15T00:00:00"/>
  </r>
  <r>
    <n v="13444"/>
    <s v="Y"/>
    <d v="2015-01-04T00:00:00"/>
    <s v="High"/>
    <x v="16"/>
    <n v="154.44"/>
    <n v="0.06"/>
    <s v="Regular"/>
    <n v="54.62"/>
    <n v="4.76"/>
    <n v="0.88"/>
    <s v="Pete Armstrong"/>
    <x v="1"/>
    <x v="2"/>
    <x v="1"/>
    <x v="5"/>
    <x v="1"/>
    <d v="2015-01-07T00:00:00"/>
  </r>
  <r>
    <n v="13472"/>
    <s v="N"/>
    <d v="2014-10-26T00:00:00"/>
    <s v="Critical"/>
    <x v="5"/>
    <n v="106.03"/>
    <n v="0.09"/>
    <s v="Regular"/>
    <n v="42.89"/>
    <n v="4.13"/>
    <n v="0.5"/>
    <s v="Corey Catlett"/>
    <x v="2"/>
    <x v="1"/>
    <x v="1"/>
    <x v="4"/>
    <x v="2"/>
    <d v="2014-10-27T00:00:00"/>
  </r>
  <r>
    <n v="13476"/>
    <s v="N"/>
    <d v="2013-10-16T00:00:00"/>
    <s v="Not Specified"/>
    <x v="7"/>
    <n v="173.33"/>
    <n v="0.09"/>
    <s v="Regular"/>
    <n v="-121.39"/>
    <n v="52.99"/>
    <n v="19.989999999999998"/>
    <s v="Noel Staavos"/>
    <x v="2"/>
    <x v="1"/>
    <x v="1"/>
    <x v="7"/>
    <x v="2"/>
    <d v="2013-10-17T00:00:00"/>
  </r>
  <r>
    <n v="13479"/>
    <s v="N"/>
    <d v="2016-12-04T00:00:00"/>
    <s v="High"/>
    <x v="7"/>
    <n v="292.95999999999998"/>
    <n v="0.09"/>
    <s v="Regular"/>
    <n v="-322.95"/>
    <n v="99.99"/>
    <n v="19.989999999999998"/>
    <s v="Erin Ashbrook"/>
    <x v="1"/>
    <x v="2"/>
    <x v="0"/>
    <x v="0"/>
    <x v="2"/>
    <d v="2016-12-06T00:00:00"/>
  </r>
  <r>
    <n v="13479"/>
    <s v="N"/>
    <d v="2016-12-04T00:00:00"/>
    <s v="High"/>
    <x v="46"/>
    <n v="2206.991"/>
    <n v="0.04"/>
    <s v="Regular"/>
    <n v="-1.63"/>
    <n v="205.99"/>
    <n v="5.26"/>
    <s v="Erin Ashbrook"/>
    <x v="1"/>
    <x v="2"/>
    <x v="0"/>
    <x v="3"/>
    <x v="2"/>
    <d v="2016-12-05T00:00:00"/>
  </r>
  <r>
    <n v="13536"/>
    <s v="N"/>
    <d v="2016-08-18T00:00:00"/>
    <s v="Medium"/>
    <x v="9"/>
    <n v="123.15"/>
    <n v="0.05"/>
    <s v="Regular"/>
    <n v="22.98"/>
    <n v="5.18"/>
    <n v="2.04"/>
    <s v="Aleksandra Gannaway"/>
    <x v="0"/>
    <x v="1"/>
    <x v="1"/>
    <x v="5"/>
    <x v="1"/>
    <d v="2016-08-20T00:00:00"/>
  </r>
  <r>
    <n v="13540"/>
    <s v="N"/>
    <d v="2013-05-23T00:00:00"/>
    <s v="High"/>
    <x v="45"/>
    <n v="259.58999999999997"/>
    <n v="0.06"/>
    <s v="Regular"/>
    <n v="34.79"/>
    <n v="8.5"/>
    <n v="1.99"/>
    <s v="Theresa Swint"/>
    <x v="0"/>
    <x v="2"/>
    <x v="0"/>
    <x v="0"/>
    <x v="0"/>
    <d v="2013-05-23T00:00:00"/>
  </r>
  <r>
    <n v="13540"/>
    <s v="N"/>
    <d v="2013-05-23T00:00:00"/>
    <s v="High"/>
    <x v="25"/>
    <n v="34.93"/>
    <n v="0.04"/>
    <s v="Regular"/>
    <n v="-0.05"/>
    <n v="2.1800000000000002"/>
    <n v="0.78"/>
    <s v="Theresa Swint"/>
    <x v="0"/>
    <x v="2"/>
    <x v="1"/>
    <x v="14"/>
    <x v="1"/>
    <d v="2013-05-23T00:00:00"/>
  </r>
  <r>
    <n v="13540"/>
    <s v="N"/>
    <d v="2013-05-23T00:00:00"/>
    <s v="High"/>
    <x v="16"/>
    <n v="431.06"/>
    <n v="0.02"/>
    <s v="Regular"/>
    <n v="-26.78"/>
    <n v="12.28"/>
    <n v="6.13"/>
    <s v="Theresa Swint"/>
    <x v="0"/>
    <x v="2"/>
    <x v="1"/>
    <x v="7"/>
    <x v="2"/>
    <d v="2013-05-23T00:00:00"/>
  </r>
  <r>
    <n v="13542"/>
    <s v="N"/>
    <d v="2016-03-08T00:00:00"/>
    <s v="Low"/>
    <x v="11"/>
    <n v="3571.84"/>
    <n v="0.01"/>
    <s v="Delivery Van"/>
    <n v="403.81"/>
    <n v="300.98"/>
    <n v="64.73"/>
    <s v="John Huston"/>
    <x v="0"/>
    <x v="2"/>
    <x v="2"/>
    <x v="13"/>
    <x v="6"/>
    <d v="2016-03-15T00:00:00"/>
  </r>
  <r>
    <n v="13542"/>
    <s v="N"/>
    <d v="2016-03-08T00:00:00"/>
    <s v="Low"/>
    <x v="16"/>
    <n v="310.44"/>
    <n v="0.03"/>
    <s v="Regular"/>
    <n v="-90.21"/>
    <n v="8.74"/>
    <n v="8.2899999999999991"/>
    <s v="John Huston"/>
    <x v="0"/>
    <x v="2"/>
    <x v="1"/>
    <x v="12"/>
    <x v="2"/>
    <d v="2016-03-08T00:00:00"/>
  </r>
  <r>
    <n v="13543"/>
    <s v="N"/>
    <d v="2015-08-08T00:00:00"/>
    <s v="Medium"/>
    <x v="20"/>
    <n v="27.83"/>
    <n v="0.09"/>
    <s v="Regular"/>
    <n v="-22.14"/>
    <n v="9.7100000000000009"/>
    <n v="9.4499999999999993"/>
    <s v="Andy Reiter"/>
    <x v="0"/>
    <x v="0"/>
    <x v="1"/>
    <x v="7"/>
    <x v="2"/>
    <d v="2015-08-08T00:00:00"/>
  </r>
  <r>
    <n v="13569"/>
    <s v="N"/>
    <d v="2014-04-10T00:00:00"/>
    <s v="Critical"/>
    <x v="46"/>
    <n v="563.17999999999995"/>
    <n v="0.02"/>
    <s v="Express"/>
    <n v="67.98"/>
    <n v="40.98"/>
    <n v="7.2"/>
    <s v="Carlos Meador"/>
    <x v="0"/>
    <x v="0"/>
    <x v="1"/>
    <x v="11"/>
    <x v="2"/>
    <d v="2014-04-12T00:00:00"/>
  </r>
  <r>
    <n v="13569"/>
    <s v="N"/>
    <d v="2014-04-10T00:00:00"/>
    <s v="Critical"/>
    <x v="25"/>
    <n v="47.45"/>
    <n v="0.05"/>
    <s v="Regular"/>
    <n v="1.07"/>
    <n v="2.88"/>
    <n v="1.49"/>
    <s v="Carlos Meador"/>
    <x v="0"/>
    <x v="0"/>
    <x v="1"/>
    <x v="10"/>
    <x v="2"/>
    <d v="2014-04-11T00:00:00"/>
  </r>
  <r>
    <n v="13570"/>
    <s v="N"/>
    <d v="2015-12-02T00:00:00"/>
    <s v="Not Specified"/>
    <x v="20"/>
    <n v="16.97"/>
    <n v="0.04"/>
    <s v="Regular"/>
    <n v="-8.8000000000000007"/>
    <n v="8.34"/>
    <n v="0.96"/>
    <s v="Grant Thornton"/>
    <x v="0"/>
    <x v="0"/>
    <x v="2"/>
    <x v="2"/>
    <x v="1"/>
    <d v="2015-12-03T00:00:00"/>
  </r>
  <r>
    <n v="13570"/>
    <s v="N"/>
    <d v="2015-12-02T00:00:00"/>
    <s v="Not Specified"/>
    <x v="3"/>
    <n v="4077.7559999999999"/>
    <n v="0.04"/>
    <s v="Regular"/>
    <n v="1086.96"/>
    <n v="110.99"/>
    <n v="8.99"/>
    <s v="Grant Thornton"/>
    <x v="0"/>
    <x v="0"/>
    <x v="0"/>
    <x v="3"/>
    <x v="2"/>
    <d v="2015-12-02T00:00:00"/>
  </r>
  <r>
    <n v="13575"/>
    <s v="N"/>
    <d v="2015-08-29T00:00:00"/>
    <s v="Critical"/>
    <x v="0"/>
    <n v="106.1"/>
    <n v="0.09"/>
    <s v="Express"/>
    <n v="-65.67"/>
    <n v="6.48"/>
    <n v="8.19"/>
    <s v="Cynthia Arntzen"/>
    <x v="0"/>
    <x v="3"/>
    <x v="1"/>
    <x v="5"/>
    <x v="2"/>
    <d v="2015-09-01T00:00:00"/>
  </r>
  <r>
    <n v="13601"/>
    <s v="N"/>
    <d v="2015-08-16T00:00:00"/>
    <s v="Low"/>
    <x v="40"/>
    <n v="822.91"/>
    <n v="0.09"/>
    <s v="Regular"/>
    <n v="-94.76"/>
    <n v="49.43"/>
    <n v="19.989999999999998"/>
    <s v="Joni Blumstein"/>
    <x v="1"/>
    <x v="2"/>
    <x v="1"/>
    <x v="11"/>
    <x v="2"/>
    <d v="2015-08-20T00:00:00"/>
  </r>
  <r>
    <n v="13602"/>
    <s v="N"/>
    <d v="2016-01-14T00:00:00"/>
    <s v="Low"/>
    <x v="7"/>
    <n v="445.34"/>
    <n v="0.03"/>
    <s v="Delivery Van"/>
    <n v="-377.9"/>
    <n v="145.44999999999999"/>
    <n v="17.850000000000001"/>
    <s v="Brian Stugart"/>
    <x v="0"/>
    <x v="0"/>
    <x v="0"/>
    <x v="6"/>
    <x v="6"/>
    <d v="2016-01-19T00:00:00"/>
  </r>
  <r>
    <n v="13602"/>
    <s v="N"/>
    <d v="2016-01-14T00:00:00"/>
    <s v="Low"/>
    <x v="46"/>
    <n v="660.99"/>
    <n v="0.02"/>
    <s v="Regular"/>
    <n v="267.67"/>
    <n v="48.04"/>
    <n v="5.09"/>
    <s v="Brian Stugart"/>
    <x v="0"/>
    <x v="0"/>
    <x v="1"/>
    <x v="5"/>
    <x v="2"/>
    <d v="2016-01-14T00:00:00"/>
  </r>
  <r>
    <n v="13604"/>
    <s v="N"/>
    <d v="2016-02-03T00:00:00"/>
    <s v="Not Specified"/>
    <x v="34"/>
    <n v="3152.75"/>
    <n v="0.04"/>
    <s v="Regular"/>
    <n v="1166.4000000000001"/>
    <n v="83.1"/>
    <n v="6.13"/>
    <s v="Erica Bern"/>
    <x v="2"/>
    <x v="0"/>
    <x v="0"/>
    <x v="0"/>
    <x v="2"/>
    <d v="2016-02-05T00:00:00"/>
  </r>
  <r>
    <n v="13604"/>
    <s v="N"/>
    <d v="2016-02-03T00:00:00"/>
    <s v="Not Specified"/>
    <x v="3"/>
    <n v="3609.88"/>
    <n v="7.0000000000000007E-2"/>
    <s v="Regular"/>
    <n v="-1396.22"/>
    <n v="90.98"/>
    <n v="56.2"/>
    <s v="Erica Bern"/>
    <x v="2"/>
    <x v="0"/>
    <x v="2"/>
    <x v="2"/>
    <x v="3"/>
    <d v="2016-02-06T00:00:00"/>
  </r>
  <r>
    <n v="13633"/>
    <s v="N"/>
    <d v="2015-04-03T00:00:00"/>
    <s v="Not Specified"/>
    <x v="36"/>
    <n v="2703.37"/>
    <n v="0.09"/>
    <s v="Delivery Van"/>
    <n v="-231.6"/>
    <n v="150.97999999999999"/>
    <n v="57.2"/>
    <s v="Alan Hwang"/>
    <x v="1"/>
    <x v="0"/>
    <x v="2"/>
    <x v="13"/>
    <x v="6"/>
    <d v="2015-04-04T00:00:00"/>
  </r>
  <r>
    <n v="13633"/>
    <s v="N"/>
    <d v="2015-04-03T00:00:00"/>
    <s v="Not Specified"/>
    <x v="27"/>
    <n v="1538.17"/>
    <n v="0.02"/>
    <s v="Regular"/>
    <n v="-1119.6400000000001"/>
    <n v="38.94"/>
    <n v="35"/>
    <s v="Alan Hwang"/>
    <x v="1"/>
    <x v="0"/>
    <x v="1"/>
    <x v="7"/>
    <x v="5"/>
    <d v="2015-04-04T00:00:00"/>
  </r>
  <r>
    <n v="13635"/>
    <s v="N"/>
    <d v="2016-05-01T00:00:00"/>
    <s v="Critical"/>
    <x v="2"/>
    <n v="149"/>
    <n v="0.06"/>
    <s v="Regular"/>
    <n v="-119.48"/>
    <n v="4.9800000000000004"/>
    <n v="7.44"/>
    <s v="Randy Ferguson"/>
    <x v="0"/>
    <x v="1"/>
    <x v="1"/>
    <x v="5"/>
    <x v="2"/>
    <d v="2016-05-02T00:00:00"/>
  </r>
  <r>
    <n v="13635"/>
    <s v="N"/>
    <d v="2016-05-01T00:00:00"/>
    <s v="Critical"/>
    <x v="48"/>
    <n v="334.29"/>
    <n v="0.01"/>
    <s v="Regular"/>
    <n v="-157.28"/>
    <n v="6.48"/>
    <n v="7.37"/>
    <s v="Randy Ferguson"/>
    <x v="0"/>
    <x v="1"/>
    <x v="1"/>
    <x v="5"/>
    <x v="2"/>
    <d v="2016-05-03T00:00:00"/>
  </r>
  <r>
    <n v="13636"/>
    <s v="N"/>
    <d v="2016-01-23T00:00:00"/>
    <s v="Low"/>
    <x v="1"/>
    <n v="28180.080000000002"/>
    <n v="0.02"/>
    <s v="Delivery Van"/>
    <n v="7513.88"/>
    <n v="880.98"/>
    <n v="44.55"/>
    <s v="Sally Matthias"/>
    <x v="2"/>
    <x v="1"/>
    <x v="2"/>
    <x v="8"/>
    <x v="4"/>
    <d v="2016-01-27T00:00:00"/>
  </r>
  <r>
    <n v="13668"/>
    <s v="N"/>
    <d v="2015-02-23T00:00:00"/>
    <s v="Critical"/>
    <x v="3"/>
    <n v="282.61"/>
    <n v="0.02"/>
    <s v="Regular"/>
    <n v="-106.36"/>
    <n v="6.24"/>
    <n v="5.22"/>
    <s v="Jill Fjeld"/>
    <x v="0"/>
    <x v="1"/>
    <x v="2"/>
    <x v="2"/>
    <x v="2"/>
    <d v="2015-02-25T00:00:00"/>
  </r>
  <r>
    <n v="13702"/>
    <s v="N"/>
    <d v="2014-09-10T00:00:00"/>
    <s v="Low"/>
    <x v="31"/>
    <n v="209"/>
    <n v="0.08"/>
    <s v="Regular"/>
    <n v="12.32"/>
    <n v="35.44"/>
    <n v="7.5"/>
    <s v="Grant Carroll"/>
    <x v="3"/>
    <x v="3"/>
    <x v="1"/>
    <x v="5"/>
    <x v="2"/>
    <d v="2014-09-14T00:00:00"/>
  </r>
  <r>
    <n v="13735"/>
    <s v="N"/>
    <d v="2016-05-21T00:00:00"/>
    <s v="Medium"/>
    <x v="47"/>
    <n v="281.70999999999998"/>
    <n v="0.02"/>
    <s v="Regular"/>
    <n v="117.38"/>
    <n v="7.64"/>
    <n v="1.39"/>
    <s v="Edward Becker"/>
    <x v="1"/>
    <x v="1"/>
    <x v="1"/>
    <x v="12"/>
    <x v="2"/>
    <d v="2016-05-23T00:00:00"/>
  </r>
  <r>
    <n v="13762"/>
    <s v="N"/>
    <d v="2013-06-21T00:00:00"/>
    <s v="Medium"/>
    <x v="38"/>
    <n v="55"/>
    <n v="0.05"/>
    <s v="Regular"/>
    <n v="-23.62"/>
    <n v="6.28"/>
    <n v="5.36"/>
    <s v="Denny Joy"/>
    <x v="0"/>
    <x v="0"/>
    <x v="1"/>
    <x v="10"/>
    <x v="2"/>
    <d v="2013-06-24T00:00:00"/>
  </r>
  <r>
    <n v="13762"/>
    <s v="N"/>
    <d v="2013-06-21T00:00:00"/>
    <s v="Medium"/>
    <x v="22"/>
    <n v="51.66"/>
    <n v="0.06"/>
    <s v="Regular"/>
    <n v="7.4"/>
    <n v="7.64"/>
    <n v="1.39"/>
    <s v="Denny Joy"/>
    <x v="0"/>
    <x v="0"/>
    <x v="1"/>
    <x v="12"/>
    <x v="2"/>
    <d v="2013-06-23T00:00:00"/>
  </r>
  <r>
    <n v="13762"/>
    <s v="N"/>
    <d v="2013-06-21T00:00:00"/>
    <s v="Medium"/>
    <x v="4"/>
    <n v="107.73"/>
    <n v="0.08"/>
    <s v="Regular"/>
    <n v="39.81"/>
    <n v="3.15"/>
    <n v="0.5"/>
    <s v="Denny Joy"/>
    <x v="0"/>
    <x v="0"/>
    <x v="1"/>
    <x v="4"/>
    <x v="2"/>
    <d v="2013-06-23T00:00:00"/>
  </r>
  <r>
    <n v="13765"/>
    <s v="N"/>
    <d v="2016-04-05T00:00:00"/>
    <s v="Not Specified"/>
    <x v="29"/>
    <n v="1553.38"/>
    <n v="0.1"/>
    <s v="Regular"/>
    <n v="180.88"/>
    <n v="36.549999999999997"/>
    <n v="13.89"/>
    <s v="Scot Wooten"/>
    <x v="0"/>
    <x v="0"/>
    <x v="1"/>
    <x v="1"/>
    <x v="1"/>
    <d v="2016-04-07T00:00:00"/>
  </r>
  <r>
    <n v="13767"/>
    <s v="N"/>
    <d v="2013-08-26T00:00:00"/>
    <s v="High"/>
    <x v="49"/>
    <n v="2050.712"/>
    <n v="0.05"/>
    <s v="Delivery Van"/>
    <n v="-381.04"/>
    <n v="218.75"/>
    <n v="69.64"/>
    <s v="Nona Balk"/>
    <x v="2"/>
    <x v="0"/>
    <x v="2"/>
    <x v="15"/>
    <x v="4"/>
    <d v="2013-08-28T00:00:00"/>
  </r>
  <r>
    <n v="13767"/>
    <s v="N"/>
    <d v="2013-08-26T00:00:00"/>
    <s v="High"/>
    <x v="8"/>
    <n v="597.66"/>
    <n v="0.08"/>
    <s v="Regular"/>
    <n v="-178"/>
    <n v="21.66"/>
    <n v="13.99"/>
    <s v="Nona Balk"/>
    <x v="0"/>
    <x v="0"/>
    <x v="1"/>
    <x v="11"/>
    <x v="3"/>
    <d v="2013-08-28T00:00:00"/>
  </r>
  <r>
    <n v="13767"/>
    <s v="N"/>
    <d v="2013-08-26T00:00:00"/>
    <s v="High"/>
    <x v="29"/>
    <n v="1403.741"/>
    <n v="0.01"/>
    <s v="Regular"/>
    <n v="622.25"/>
    <n v="35.99"/>
    <n v="3.3"/>
    <s v="Nona Balk"/>
    <x v="0"/>
    <x v="0"/>
    <x v="0"/>
    <x v="3"/>
    <x v="0"/>
    <d v="2013-08-28T00:00:00"/>
  </r>
  <r>
    <n v="13767"/>
    <s v="N"/>
    <d v="2013-08-26T00:00:00"/>
    <s v="High"/>
    <x v="12"/>
    <n v="1246.3634999999999"/>
    <n v="0.06"/>
    <s v="Regular"/>
    <n v="-339.11"/>
    <n v="155.99"/>
    <n v="8.99"/>
    <s v="Nona Balk"/>
    <x v="0"/>
    <x v="0"/>
    <x v="0"/>
    <x v="3"/>
    <x v="2"/>
    <d v="2013-08-27T00:00:00"/>
  </r>
  <r>
    <n v="13795"/>
    <s v="N"/>
    <d v="2014-04-10T00:00:00"/>
    <s v="Not Specified"/>
    <x v="10"/>
    <n v="501.32"/>
    <n v="0.04"/>
    <s v="Regular"/>
    <n v="-119.08"/>
    <n v="15.99"/>
    <n v="13.18"/>
    <s v="Muhammed MacIntyre"/>
    <x v="3"/>
    <x v="3"/>
    <x v="1"/>
    <x v="10"/>
    <x v="2"/>
    <d v="2014-04-13T00:00:00"/>
  </r>
  <r>
    <n v="13795"/>
    <s v="N"/>
    <d v="2014-04-10T00:00:00"/>
    <s v="Not Specified"/>
    <x v="9"/>
    <n v="275.16000000000003"/>
    <n v="0.05"/>
    <s v="Express"/>
    <n v="43.35"/>
    <n v="11.34"/>
    <n v="5.01"/>
    <s v="Muhammed MacIntyre"/>
    <x v="3"/>
    <x v="3"/>
    <x v="1"/>
    <x v="5"/>
    <x v="2"/>
    <d v="2014-04-13T00:00:00"/>
  </r>
  <r>
    <n v="13795"/>
    <s v="N"/>
    <d v="2014-04-10T00:00:00"/>
    <s v="Not Specified"/>
    <x v="4"/>
    <n v="1302.99"/>
    <n v="0.02"/>
    <s v="Regular"/>
    <n v="545.49"/>
    <n v="35.44"/>
    <n v="5.09"/>
    <s v="Muhammed MacIntyre"/>
    <x v="3"/>
    <x v="3"/>
    <x v="1"/>
    <x v="5"/>
    <x v="2"/>
    <d v="2014-04-11T00:00:00"/>
  </r>
  <r>
    <n v="13830"/>
    <s v="N"/>
    <d v="2016-12-21T00:00:00"/>
    <s v="High"/>
    <x v="42"/>
    <n v="2609.5300000000002"/>
    <n v="0"/>
    <s v="Regular"/>
    <n v="911.66"/>
    <n v="90.48"/>
    <n v="19.989999999999998"/>
    <s v="Michael Nguyen"/>
    <x v="1"/>
    <x v="3"/>
    <x v="1"/>
    <x v="12"/>
    <x v="2"/>
    <d v="2016-12-24T00:00:00"/>
  </r>
  <r>
    <n v="13861"/>
    <s v="N"/>
    <d v="2013-08-11T00:00:00"/>
    <s v="High"/>
    <x v="22"/>
    <n v="37.299999999999997"/>
    <n v="0"/>
    <s v="Regular"/>
    <n v="5.03"/>
    <n v="4.84"/>
    <n v="0.71"/>
    <s v="Andy Yotov"/>
    <x v="1"/>
    <x v="0"/>
    <x v="1"/>
    <x v="1"/>
    <x v="1"/>
    <d v="2013-08-11T00:00:00"/>
  </r>
  <r>
    <n v="13892"/>
    <s v="N"/>
    <d v="2015-04-27T00:00:00"/>
    <s v="High"/>
    <x v="19"/>
    <n v="1446.97"/>
    <n v="0"/>
    <s v="Regular"/>
    <n v="531.47"/>
    <n v="29.89"/>
    <n v="1.99"/>
    <s v="Frank Hawley"/>
    <x v="1"/>
    <x v="1"/>
    <x v="0"/>
    <x v="0"/>
    <x v="0"/>
    <d v="2015-04-28T00:00:00"/>
  </r>
  <r>
    <n v="13894"/>
    <s v="N"/>
    <d v="2015-04-10T00:00:00"/>
    <s v="Medium"/>
    <x v="45"/>
    <n v="89.18"/>
    <n v="0.04"/>
    <s v="Regular"/>
    <n v="21.73"/>
    <n v="2.94"/>
    <n v="0.81"/>
    <s v="Rose O'Brian"/>
    <x v="1"/>
    <x v="1"/>
    <x v="1"/>
    <x v="1"/>
    <x v="1"/>
    <d v="2015-04-11T00:00:00"/>
  </r>
  <r>
    <n v="13894"/>
    <s v="N"/>
    <d v="2015-04-10T00:00:00"/>
    <s v="Medium"/>
    <x v="35"/>
    <n v="1540.2850000000001"/>
    <n v="0.05"/>
    <s v="Regular"/>
    <n v="829.65"/>
    <n v="35.99"/>
    <n v="1.25"/>
    <s v="Rose O'Brian"/>
    <x v="1"/>
    <x v="1"/>
    <x v="0"/>
    <x v="3"/>
    <x v="0"/>
    <d v="2015-04-11T00:00:00"/>
  </r>
  <r>
    <n v="13895"/>
    <s v="N"/>
    <d v="2013-11-20T00:00:00"/>
    <s v="High"/>
    <x v="15"/>
    <n v="614.34"/>
    <n v="0.02"/>
    <s v="Regular"/>
    <n v="-171.7"/>
    <n v="14.03"/>
    <n v="9.3699999999999992"/>
    <s v="Michelle Ellison"/>
    <x v="1"/>
    <x v="3"/>
    <x v="1"/>
    <x v="7"/>
    <x v="2"/>
    <d v="2013-11-20T00:00:00"/>
  </r>
  <r>
    <n v="13923"/>
    <s v="N"/>
    <d v="2015-07-08T00:00:00"/>
    <s v="High"/>
    <x v="27"/>
    <n v="220.09"/>
    <n v="0.04"/>
    <s v="Regular"/>
    <n v="-1795.74"/>
    <n v="4.4800000000000004"/>
    <n v="49"/>
    <s v="Ed Braxton"/>
    <x v="0"/>
    <x v="1"/>
    <x v="1"/>
    <x v="11"/>
    <x v="5"/>
    <d v="2015-07-10T00:00:00"/>
  </r>
  <r>
    <n v="13923"/>
    <s v="N"/>
    <d v="2015-07-08T00:00:00"/>
    <s v="High"/>
    <x v="48"/>
    <n v="1220.23"/>
    <n v="0"/>
    <s v="Regular"/>
    <n v="172.62"/>
    <n v="22.84"/>
    <n v="11.54"/>
    <s v="Ed Braxton"/>
    <x v="0"/>
    <x v="1"/>
    <x v="1"/>
    <x v="5"/>
    <x v="2"/>
    <d v="2015-07-09T00:00:00"/>
  </r>
  <r>
    <n v="13923"/>
    <s v="N"/>
    <d v="2015-07-08T00:00:00"/>
    <s v="High"/>
    <x v="42"/>
    <n v="6152.8"/>
    <n v="0.04"/>
    <s v="Delivery Van"/>
    <n v="554.54999999999995"/>
    <n v="225.02"/>
    <n v="28.66"/>
    <s v="Ed Braxton"/>
    <x v="0"/>
    <x v="1"/>
    <x v="1"/>
    <x v="7"/>
    <x v="6"/>
    <d v="2015-07-10T00:00:00"/>
  </r>
  <r>
    <n v="13923"/>
    <s v="N"/>
    <d v="2015-07-08T00:00:00"/>
    <s v="High"/>
    <x v="2"/>
    <n v="4332.3"/>
    <n v="0.08"/>
    <s v="Delivery Van"/>
    <n v="2066.12"/>
    <n v="200.97"/>
    <n v="15.59"/>
    <s v="Ed Braxton"/>
    <x v="0"/>
    <x v="1"/>
    <x v="0"/>
    <x v="6"/>
    <x v="6"/>
    <d v="2015-07-10T00:00:00"/>
  </r>
  <r>
    <n v="13927"/>
    <s v="N"/>
    <d v="2016-08-26T00:00:00"/>
    <s v="Low"/>
    <x v="5"/>
    <n v="188.05"/>
    <n v="0.04"/>
    <s v="Express"/>
    <n v="-21.41"/>
    <n v="6.48"/>
    <n v="5.16"/>
    <s v="Dan Reichenbach"/>
    <x v="2"/>
    <x v="0"/>
    <x v="1"/>
    <x v="5"/>
    <x v="2"/>
    <d v="2016-09-02T00:00:00"/>
  </r>
  <r>
    <n v="13958"/>
    <s v="N"/>
    <d v="2013-01-23T00:00:00"/>
    <s v="Low"/>
    <x v="11"/>
    <n v="808.673"/>
    <n v="0.06"/>
    <s v="Regular"/>
    <n v="-10.67"/>
    <n v="85.99"/>
    <n v="0.99"/>
    <s v="Jill Matthias"/>
    <x v="0"/>
    <x v="2"/>
    <x v="0"/>
    <x v="3"/>
    <x v="1"/>
    <d v="2013-02-01T00:00:00"/>
  </r>
  <r>
    <n v="13988"/>
    <s v="N"/>
    <d v="2015-08-01T00:00:00"/>
    <s v="Not Specified"/>
    <x v="13"/>
    <n v="180.27"/>
    <n v="0.01"/>
    <s v="Regular"/>
    <n v="-59.71"/>
    <n v="4.95"/>
    <n v="5.32"/>
    <s v="MaryBeth Skach"/>
    <x v="0"/>
    <x v="1"/>
    <x v="2"/>
    <x v="2"/>
    <x v="2"/>
    <d v="2015-08-02T00:00:00"/>
  </r>
  <r>
    <n v="13988"/>
    <s v="N"/>
    <d v="2015-08-01T00:00:00"/>
    <s v="Not Specified"/>
    <x v="27"/>
    <n v="626.96"/>
    <n v="0"/>
    <s v="Regular"/>
    <n v="-35.92"/>
    <n v="14.98"/>
    <n v="7.69"/>
    <s v="MaryBeth Skach"/>
    <x v="0"/>
    <x v="1"/>
    <x v="1"/>
    <x v="7"/>
    <x v="2"/>
    <d v="2015-08-02T00:00:00"/>
  </r>
  <r>
    <n v="13988"/>
    <s v="N"/>
    <d v="2015-08-01T00:00:00"/>
    <s v="Not Specified"/>
    <x v="36"/>
    <n v="236.31"/>
    <n v="0.04"/>
    <s v="Express"/>
    <n v="-2.2400000000000002"/>
    <n v="11.97"/>
    <n v="4.9800000000000004"/>
    <s v="MaryBeth Skach"/>
    <x v="0"/>
    <x v="1"/>
    <x v="1"/>
    <x v="11"/>
    <x v="2"/>
    <d v="2015-08-02T00:00:00"/>
  </r>
  <r>
    <n v="13991"/>
    <s v="N"/>
    <d v="2015-03-06T00:00:00"/>
    <s v="High"/>
    <x v="18"/>
    <n v="170.7"/>
    <n v="0"/>
    <s v="Regular"/>
    <n v="-37.880000000000003"/>
    <n v="6.48"/>
    <n v="2.74"/>
    <s v="Cynthia Voltz"/>
    <x v="0"/>
    <x v="0"/>
    <x v="0"/>
    <x v="0"/>
    <x v="0"/>
    <d v="2015-03-08T00:00:00"/>
  </r>
  <r>
    <n v="13991"/>
    <s v="N"/>
    <d v="2015-03-06T00:00:00"/>
    <s v="High"/>
    <x v="21"/>
    <n v="1839.4480000000001"/>
    <n v="7.0000000000000007E-2"/>
    <s v="Regular"/>
    <n v="-742.88"/>
    <n v="111.96"/>
    <n v="69"/>
    <s v="Cynthia Voltz"/>
    <x v="0"/>
    <x v="0"/>
    <x v="2"/>
    <x v="15"/>
    <x v="5"/>
    <d v="2015-03-07T00:00:00"/>
  </r>
  <r>
    <n v="14021"/>
    <s v="N"/>
    <d v="2014-03-07T00:00:00"/>
    <s v="High"/>
    <x v="49"/>
    <n v="27.05"/>
    <n v="0"/>
    <s v="Express"/>
    <n v="1"/>
    <n v="1.82"/>
    <n v="0.83"/>
    <s v="Ken Heidel"/>
    <x v="2"/>
    <x v="0"/>
    <x v="1"/>
    <x v="1"/>
    <x v="1"/>
    <d v="2014-03-08T00:00:00"/>
  </r>
  <r>
    <n v="14023"/>
    <s v="N"/>
    <d v="2013-02-20T00:00:00"/>
    <s v="Not Specified"/>
    <x v="47"/>
    <n v="711.1"/>
    <n v="0.08"/>
    <s v="Regular"/>
    <n v="241.08"/>
    <n v="21.38"/>
    <n v="2.99"/>
    <s v="Edward Becker"/>
    <x v="1"/>
    <x v="0"/>
    <x v="1"/>
    <x v="10"/>
    <x v="2"/>
    <d v="2013-02-22T00:00:00"/>
  </r>
  <r>
    <n v="14023"/>
    <s v="N"/>
    <d v="2013-02-20T00:00:00"/>
    <s v="Not Specified"/>
    <x v="32"/>
    <n v="498.16"/>
    <n v="0.03"/>
    <s v="Regular"/>
    <n v="40.61"/>
    <n v="9.99"/>
    <n v="5.12"/>
    <s v="Edward Becker"/>
    <x v="1"/>
    <x v="0"/>
    <x v="1"/>
    <x v="5"/>
    <x v="2"/>
    <d v="2013-02-21T00:00:00"/>
  </r>
  <r>
    <n v="14048"/>
    <s v="N"/>
    <d v="2013-05-17T00:00:00"/>
    <s v="Not Specified"/>
    <x v="19"/>
    <n v="1837.15"/>
    <n v="0.06"/>
    <s v="Regular"/>
    <n v="196.58"/>
    <n v="40.97"/>
    <n v="8.99"/>
    <s v="Nora Paige"/>
    <x v="0"/>
    <x v="3"/>
    <x v="1"/>
    <x v="1"/>
    <x v="0"/>
    <d v="2013-05-17T00:00:00"/>
  </r>
  <r>
    <n v="14048"/>
    <s v="N"/>
    <d v="2013-05-17T00:00:00"/>
    <s v="Not Specified"/>
    <x v="44"/>
    <n v="540.22"/>
    <n v="0.06"/>
    <s v="Regular"/>
    <n v="-253.38"/>
    <n v="101.41"/>
    <n v="35"/>
    <s v="Nora Paige"/>
    <x v="0"/>
    <x v="3"/>
    <x v="1"/>
    <x v="7"/>
    <x v="5"/>
    <d v="2013-05-19T00:00:00"/>
  </r>
  <r>
    <n v="14048"/>
    <s v="N"/>
    <d v="2013-05-17T00:00:00"/>
    <s v="Not Specified"/>
    <x v="43"/>
    <n v="2035.393"/>
    <n v="0.01"/>
    <s v="Regular"/>
    <n v="1152.69"/>
    <n v="55.99"/>
    <n v="1.25"/>
    <s v="Nora Paige"/>
    <x v="0"/>
    <x v="3"/>
    <x v="0"/>
    <x v="3"/>
    <x v="0"/>
    <d v="2013-05-19T00:00:00"/>
  </r>
  <r>
    <n v="14055"/>
    <s v="N"/>
    <d v="2016-09-01T00:00:00"/>
    <s v="High"/>
    <x v="21"/>
    <n v="441.7"/>
    <n v="0.08"/>
    <s v="Regular"/>
    <n v="167.18"/>
    <n v="22.23"/>
    <n v="3.63"/>
    <s v="Keith Dawkins"/>
    <x v="0"/>
    <x v="1"/>
    <x v="2"/>
    <x v="2"/>
    <x v="0"/>
    <d v="2016-09-03T00:00:00"/>
  </r>
  <r>
    <n v="14114"/>
    <s v="N"/>
    <d v="2016-04-06T00:00:00"/>
    <s v="Critical"/>
    <x v="8"/>
    <n v="65.16"/>
    <n v="0.03"/>
    <s v="Regular"/>
    <n v="-7.04"/>
    <n v="2.1800000000000002"/>
    <n v="1.38"/>
    <s v="Dave Poirier"/>
    <x v="2"/>
    <x v="3"/>
    <x v="1"/>
    <x v="14"/>
    <x v="1"/>
    <d v="2016-04-06T00:00:00"/>
  </r>
  <r>
    <n v="14115"/>
    <s v="N"/>
    <d v="2016-08-14T00:00:00"/>
    <s v="Not Specified"/>
    <x v="18"/>
    <n v="158.78"/>
    <n v="0.04"/>
    <s v="Regular"/>
    <n v="-38.380000000000003"/>
    <n v="6.28"/>
    <n v="5.41"/>
    <s v="Jim Mitchum"/>
    <x v="1"/>
    <x v="2"/>
    <x v="2"/>
    <x v="2"/>
    <x v="2"/>
    <d v="2016-08-16T00:00:00"/>
  </r>
  <r>
    <n v="14115"/>
    <s v="N"/>
    <d v="2016-08-14T00:00:00"/>
    <s v="Not Specified"/>
    <x v="26"/>
    <n v="3296.0619999999999"/>
    <n v="0.06"/>
    <s v="Regular"/>
    <n v="591.91"/>
    <n v="85.99"/>
    <n v="10.78"/>
    <s v="Jim Mitchum"/>
    <x v="1"/>
    <x v="2"/>
    <x v="0"/>
    <x v="3"/>
    <x v="2"/>
    <d v="2016-08-16T00:00:00"/>
  </r>
  <r>
    <n v="14116"/>
    <s v="N"/>
    <d v="2014-10-09T00:00:00"/>
    <s v="High"/>
    <x v="39"/>
    <n v="40.1"/>
    <n v="0.09"/>
    <s v="Regular"/>
    <n v="-16.07"/>
    <n v="30.98"/>
    <n v="11.63"/>
    <s v="Doug Bickford"/>
    <x v="3"/>
    <x v="3"/>
    <x v="1"/>
    <x v="10"/>
    <x v="2"/>
    <d v="2014-10-11T00:00:00"/>
  </r>
  <r>
    <n v="14116"/>
    <s v="N"/>
    <d v="2014-10-09T00:00:00"/>
    <s v="High"/>
    <x v="3"/>
    <n v="1414.05"/>
    <n v="0.09"/>
    <s v="Regular"/>
    <n v="161.47999999999999"/>
    <n v="34.54"/>
    <n v="14.72"/>
    <s v="Doug Bickford"/>
    <x v="3"/>
    <x v="3"/>
    <x v="1"/>
    <x v="10"/>
    <x v="2"/>
    <d v="2014-10-10T00:00:00"/>
  </r>
  <r>
    <n v="14117"/>
    <s v="N"/>
    <d v="2013-08-25T00:00:00"/>
    <s v="Not Specified"/>
    <x v="6"/>
    <n v="5.31"/>
    <n v="0"/>
    <s v="Regular"/>
    <n v="-1.5"/>
    <n v="1.1399999999999999"/>
    <n v="0.7"/>
    <s v="Nathan Mautz"/>
    <x v="2"/>
    <x v="0"/>
    <x v="1"/>
    <x v="14"/>
    <x v="1"/>
    <d v="2013-08-27T00:00:00"/>
  </r>
  <r>
    <n v="14147"/>
    <s v="N"/>
    <d v="2013-03-07T00:00:00"/>
    <s v="Not Specified"/>
    <x v="38"/>
    <n v="351.49"/>
    <n v="0.03"/>
    <s v="Regular"/>
    <n v="107.32"/>
    <n v="41.94"/>
    <n v="2.99"/>
    <s v="Theresa Coyne"/>
    <x v="1"/>
    <x v="1"/>
    <x v="1"/>
    <x v="10"/>
    <x v="2"/>
    <d v="2013-03-10T00:00:00"/>
  </r>
  <r>
    <n v="14147"/>
    <s v="N"/>
    <d v="2013-03-07T00:00:00"/>
    <s v="Not Specified"/>
    <x v="25"/>
    <n v="74.13"/>
    <n v="0.08"/>
    <s v="Regular"/>
    <n v="-69.34"/>
    <n v="4.28"/>
    <n v="6.72"/>
    <s v="Theresa Coyne"/>
    <x v="1"/>
    <x v="1"/>
    <x v="1"/>
    <x v="5"/>
    <x v="2"/>
    <d v="2013-03-08T00:00:00"/>
  </r>
  <r>
    <n v="14147"/>
    <s v="N"/>
    <d v="2013-03-07T00:00:00"/>
    <s v="Not Specified"/>
    <x v="29"/>
    <n v="195.03"/>
    <n v="0.09"/>
    <s v="Regular"/>
    <n v="-148.87"/>
    <n v="4.28"/>
    <n v="5.74"/>
    <s v="Theresa Coyne"/>
    <x v="1"/>
    <x v="1"/>
    <x v="1"/>
    <x v="5"/>
    <x v="2"/>
    <d v="2013-03-09T00:00:00"/>
  </r>
  <r>
    <n v="14182"/>
    <s v="N"/>
    <d v="2016-06-22T00:00:00"/>
    <s v="Low"/>
    <x v="9"/>
    <n v="2433.5500000000002"/>
    <n v="0.05"/>
    <s v="Regular"/>
    <n v="355.93"/>
    <n v="125.99"/>
    <n v="8.08"/>
    <s v="Bobby Trafton"/>
    <x v="2"/>
    <x v="3"/>
    <x v="0"/>
    <x v="3"/>
    <x v="2"/>
    <d v="2016-06-27T00:00:00"/>
  </r>
  <r>
    <n v="14211"/>
    <s v="N"/>
    <d v="2016-02-13T00:00:00"/>
    <s v="Not Specified"/>
    <x v="28"/>
    <n v="3220.58"/>
    <n v="0.04"/>
    <s v="Regular"/>
    <n v="1046.69"/>
    <n v="150.97999999999999"/>
    <n v="13.99"/>
    <s v="Frank Hawley"/>
    <x v="1"/>
    <x v="1"/>
    <x v="0"/>
    <x v="6"/>
    <x v="3"/>
    <d v="2016-02-16T00:00:00"/>
  </r>
  <r>
    <n v="14211"/>
    <s v="N"/>
    <d v="2016-02-13T00:00:00"/>
    <s v="Not Specified"/>
    <x v="41"/>
    <n v="2367.9899999999998"/>
    <n v="0.04"/>
    <s v="Regular"/>
    <n v="320.10000000000002"/>
    <n v="176.19"/>
    <n v="11.87"/>
    <s v="Frank Hawley"/>
    <x v="1"/>
    <x v="1"/>
    <x v="1"/>
    <x v="7"/>
    <x v="2"/>
    <d v="2016-02-15T00:00:00"/>
  </r>
  <r>
    <n v="14215"/>
    <s v="N"/>
    <d v="2015-07-13T00:00:00"/>
    <s v="Medium"/>
    <x v="15"/>
    <n v="2277.0300000000002"/>
    <n v="7.0000000000000007E-2"/>
    <s v="Regular"/>
    <n v="964.1"/>
    <n v="55.48"/>
    <n v="6.79"/>
    <s v="Karl Brown"/>
    <x v="2"/>
    <x v="1"/>
    <x v="1"/>
    <x v="5"/>
    <x v="2"/>
    <d v="2015-07-14T00:00:00"/>
  </r>
  <r>
    <n v="14241"/>
    <s v="N"/>
    <d v="2015-06-14T00:00:00"/>
    <s v="Critical"/>
    <x v="28"/>
    <n v="263.63"/>
    <n v="0.03"/>
    <s v="Regular"/>
    <n v="48.86"/>
    <n v="11.55"/>
    <n v="2.36"/>
    <s v="MaryBeth Skach"/>
    <x v="0"/>
    <x v="1"/>
    <x v="1"/>
    <x v="1"/>
    <x v="1"/>
    <d v="2015-06-15T00:00:00"/>
  </r>
  <r>
    <n v="14242"/>
    <s v="Y"/>
    <d v="2014-05-08T00:00:00"/>
    <s v="High"/>
    <x v="37"/>
    <n v="1078.58"/>
    <n v="0.03"/>
    <s v="Regular"/>
    <n v="9"/>
    <n v="30.73"/>
    <n v="4"/>
    <s v="Dennis Pardue"/>
    <x v="0"/>
    <x v="0"/>
    <x v="0"/>
    <x v="0"/>
    <x v="2"/>
    <d v="2014-05-10T00:00:00"/>
  </r>
  <r>
    <n v="14245"/>
    <s v="N"/>
    <d v="2013-02-11T00:00:00"/>
    <s v="Critical"/>
    <x v="40"/>
    <n v="454.09"/>
    <n v="0.1"/>
    <s v="Regular"/>
    <n v="29.7"/>
    <n v="28.15"/>
    <n v="6.17"/>
    <s v="Brian Dahlen"/>
    <x v="0"/>
    <x v="3"/>
    <x v="1"/>
    <x v="1"/>
    <x v="0"/>
    <d v="2013-02-12T00:00:00"/>
  </r>
  <r>
    <n v="14274"/>
    <s v="N"/>
    <d v="2016-01-07T00:00:00"/>
    <s v="Not Specified"/>
    <x v="9"/>
    <n v="3674.08"/>
    <n v="0.01"/>
    <s v="Delivery Van"/>
    <n v="112.44"/>
    <n v="150.97999999999999"/>
    <n v="30"/>
    <s v="Craig Leslie"/>
    <x v="0"/>
    <x v="2"/>
    <x v="2"/>
    <x v="13"/>
    <x v="6"/>
    <d v="2016-01-09T00:00:00"/>
  </r>
  <r>
    <n v="14274"/>
    <s v="N"/>
    <d v="2016-01-07T00:00:00"/>
    <s v="Not Specified"/>
    <x v="26"/>
    <n v="1413.89"/>
    <n v="0.01"/>
    <s v="Express"/>
    <n v="-40.72"/>
    <n v="28.28"/>
    <n v="13.99"/>
    <s v="Craig Leslie"/>
    <x v="0"/>
    <x v="2"/>
    <x v="1"/>
    <x v="7"/>
    <x v="3"/>
    <d v="2016-01-09T00:00:00"/>
  </r>
  <r>
    <n v="14274"/>
    <s v="N"/>
    <d v="2016-01-07T00:00:00"/>
    <s v="Not Specified"/>
    <x v="20"/>
    <n v="61.718499999999999"/>
    <n v="0.03"/>
    <s v="Regular"/>
    <n v="-164.04"/>
    <n v="35.99"/>
    <n v="1.1000000000000001"/>
    <s v="Craig Leslie"/>
    <x v="0"/>
    <x v="2"/>
    <x v="0"/>
    <x v="3"/>
    <x v="2"/>
    <d v="2016-01-08T00:00:00"/>
  </r>
  <r>
    <n v="14311"/>
    <s v="N"/>
    <d v="2016-08-01T00:00:00"/>
    <s v="Critical"/>
    <x v="10"/>
    <n v="192.41"/>
    <n v="0.03"/>
    <s v="Regular"/>
    <n v="-55.95"/>
    <n v="6.37"/>
    <n v="5.19"/>
    <s v="Brian Stugart"/>
    <x v="0"/>
    <x v="0"/>
    <x v="1"/>
    <x v="10"/>
    <x v="2"/>
    <d v="2016-08-02T00:00:00"/>
  </r>
  <r>
    <n v="14336"/>
    <s v="N"/>
    <d v="2016-11-18T00:00:00"/>
    <s v="High"/>
    <x v="6"/>
    <n v="174.55"/>
    <n v="0.05"/>
    <s v="Express"/>
    <n v="-114.39"/>
    <n v="39.99"/>
    <n v="10.25"/>
    <s v="Steven Ward"/>
    <x v="0"/>
    <x v="2"/>
    <x v="0"/>
    <x v="0"/>
    <x v="2"/>
    <d v="2016-11-19T00:00:00"/>
  </r>
  <r>
    <n v="14338"/>
    <s v="N"/>
    <d v="2013-01-31T00:00:00"/>
    <s v="Low"/>
    <x v="13"/>
    <n v="6580.16"/>
    <n v="0.1"/>
    <s v="Delivery Van"/>
    <n v="2786.35"/>
    <n v="200.97"/>
    <n v="15.59"/>
    <s v="Mike Kennedy"/>
    <x v="2"/>
    <x v="3"/>
    <x v="0"/>
    <x v="6"/>
    <x v="6"/>
    <d v="2013-02-07T00:00:00"/>
  </r>
  <r>
    <n v="14342"/>
    <s v="N"/>
    <d v="2016-04-27T00:00:00"/>
    <s v="Low"/>
    <x v="34"/>
    <n v="10823.84"/>
    <n v="0.09"/>
    <s v="Regular"/>
    <n v="3857.43"/>
    <n v="300.97000000000003"/>
    <n v="7.18"/>
    <s v="Deborah Brumfield"/>
    <x v="0"/>
    <x v="0"/>
    <x v="0"/>
    <x v="0"/>
    <x v="2"/>
    <d v="2016-04-27T00:00:00"/>
  </r>
  <r>
    <n v="14368"/>
    <s v="N"/>
    <d v="2014-09-10T00:00:00"/>
    <s v="High"/>
    <x v="44"/>
    <n v="522.05999999999995"/>
    <n v="0.06"/>
    <s v="Regular"/>
    <n v="319.64"/>
    <n v="105.98"/>
    <n v="13.99"/>
    <s v="Ivan Liston"/>
    <x v="1"/>
    <x v="2"/>
    <x v="2"/>
    <x v="2"/>
    <x v="3"/>
    <d v="2014-09-11T00:00:00"/>
  </r>
  <r>
    <n v="14368"/>
    <s v="N"/>
    <d v="2014-09-10T00:00:00"/>
    <s v="High"/>
    <x v="4"/>
    <n v="1218.08"/>
    <n v="0.1"/>
    <s v="Regular"/>
    <n v="99.79"/>
    <n v="34.58"/>
    <n v="8.99"/>
    <s v="Ivan Liston"/>
    <x v="1"/>
    <x v="2"/>
    <x v="1"/>
    <x v="1"/>
    <x v="0"/>
    <d v="2014-09-12T00:00:00"/>
  </r>
  <r>
    <n v="14372"/>
    <s v="N"/>
    <d v="2015-10-23T00:00:00"/>
    <s v="Critical"/>
    <x v="13"/>
    <n v="5350.61"/>
    <n v="0.09"/>
    <s v="Delivery Van"/>
    <n v="-1059.2"/>
    <n v="170.98"/>
    <n v="60.49"/>
    <s v="Beth Thompson"/>
    <x v="3"/>
    <x v="0"/>
    <x v="2"/>
    <x v="8"/>
    <x v="4"/>
    <d v="2015-10-25T00:00:00"/>
  </r>
  <r>
    <n v="14375"/>
    <s v="N"/>
    <d v="2013-01-31T00:00:00"/>
    <s v="Medium"/>
    <x v="35"/>
    <n v="3872.38"/>
    <n v="0.1"/>
    <s v="Regular"/>
    <n v="1110.3499999999999"/>
    <n v="83.93"/>
    <n v="19.989999999999998"/>
    <s v="Rick Duston"/>
    <x v="2"/>
    <x v="0"/>
    <x v="1"/>
    <x v="12"/>
    <x v="2"/>
    <d v="2013-02-01T00:00:00"/>
  </r>
  <r>
    <n v="14400"/>
    <s v="N"/>
    <d v="2016-02-05T00:00:00"/>
    <s v="Medium"/>
    <x v="1"/>
    <n v="74.34"/>
    <n v="0.05"/>
    <s v="Regular"/>
    <n v="-166.55"/>
    <n v="2.16"/>
    <n v="6.05"/>
    <s v="Henia Zydlo"/>
    <x v="0"/>
    <x v="1"/>
    <x v="1"/>
    <x v="10"/>
    <x v="2"/>
    <d v="2016-02-06T00:00:00"/>
  </r>
  <r>
    <n v="14400"/>
    <s v="N"/>
    <d v="2016-02-05T00:00:00"/>
    <s v="Medium"/>
    <x v="37"/>
    <n v="228.8"/>
    <n v="0.03"/>
    <s v="Regular"/>
    <n v="-99.08"/>
    <n v="6.48"/>
    <n v="6.6"/>
    <s v="Henia Zydlo"/>
    <x v="0"/>
    <x v="1"/>
    <x v="1"/>
    <x v="5"/>
    <x v="2"/>
    <d v="2016-02-06T00:00:00"/>
  </r>
  <r>
    <n v="14400"/>
    <s v="N"/>
    <d v="2016-02-05T00:00:00"/>
    <s v="Medium"/>
    <x v="17"/>
    <n v="6089.05"/>
    <n v="0.08"/>
    <s v="Delivery Van"/>
    <n v="-2110.56"/>
    <n v="146.05000000000001"/>
    <n v="80.2"/>
    <s v="Henia Zydlo"/>
    <x v="0"/>
    <x v="1"/>
    <x v="2"/>
    <x v="15"/>
    <x v="4"/>
    <d v="2016-02-06T00:00:00"/>
  </r>
  <r>
    <n v="14406"/>
    <s v="Y"/>
    <d v="2013-03-08T00:00:00"/>
    <s v="Medium"/>
    <x v="4"/>
    <n v="5610.84"/>
    <n v="7.0000000000000007E-2"/>
    <s v="Regular"/>
    <n v="2366.5100000000002"/>
    <n v="150.97999999999999"/>
    <n v="13.99"/>
    <s v="Charles Sheldon"/>
    <x v="2"/>
    <x v="0"/>
    <x v="0"/>
    <x v="6"/>
    <x v="3"/>
    <d v="2013-03-10T00:00:00"/>
  </r>
  <r>
    <n v="14406"/>
    <s v="Y"/>
    <d v="2013-03-08T00:00:00"/>
    <s v="Medium"/>
    <x v="23"/>
    <n v="455.34"/>
    <n v="0.06"/>
    <s v="Delivery Van"/>
    <n v="-932.55"/>
    <n v="20.98"/>
    <n v="53.03"/>
    <s v="Charles Sheldon"/>
    <x v="2"/>
    <x v="0"/>
    <x v="1"/>
    <x v="7"/>
    <x v="6"/>
    <d v="2013-03-10T00:00:00"/>
  </r>
  <r>
    <n v="14406"/>
    <s v="Y"/>
    <d v="2013-03-08T00:00:00"/>
    <s v="Medium"/>
    <x v="37"/>
    <n v="2329.6460000000002"/>
    <n v="0.1"/>
    <s v="Express"/>
    <n v="-310.24"/>
    <n v="85.99"/>
    <n v="0.99"/>
    <s v="Charles Sheldon"/>
    <x v="2"/>
    <x v="0"/>
    <x v="0"/>
    <x v="3"/>
    <x v="1"/>
    <d v="2013-03-10T00:00:00"/>
  </r>
  <r>
    <n v="14434"/>
    <s v="N"/>
    <d v="2014-02-15T00:00:00"/>
    <s v="Not Specified"/>
    <x v="27"/>
    <n v="4733.88"/>
    <n v="0.02"/>
    <s v="Delivery Van"/>
    <n v="239.41"/>
    <n v="119.99"/>
    <n v="56.14"/>
    <s v="Tim Taslimi"/>
    <x v="0"/>
    <x v="0"/>
    <x v="0"/>
    <x v="6"/>
    <x v="4"/>
    <d v="2014-02-17T00:00:00"/>
  </r>
  <r>
    <n v="14439"/>
    <s v="N"/>
    <d v="2015-08-30T00:00:00"/>
    <s v="High"/>
    <x v="42"/>
    <n v="1428.64"/>
    <n v="0.09"/>
    <s v="Regular"/>
    <n v="494.26"/>
    <n v="54.96"/>
    <n v="10.75"/>
    <s v="Cindy Stewart"/>
    <x v="0"/>
    <x v="0"/>
    <x v="1"/>
    <x v="5"/>
    <x v="2"/>
    <d v="2015-08-31T00:00:00"/>
  </r>
  <r>
    <n v="14500"/>
    <s v="N"/>
    <d v="2014-06-24T00:00:00"/>
    <s v="Not Specified"/>
    <x v="15"/>
    <n v="839.7"/>
    <n v="7.0000000000000007E-2"/>
    <s v="Regular"/>
    <n v="211.79"/>
    <n v="19.98"/>
    <n v="5.77"/>
    <s v="Tracy Collins"/>
    <x v="0"/>
    <x v="2"/>
    <x v="1"/>
    <x v="5"/>
    <x v="2"/>
    <d v="2014-06-26T00:00:00"/>
  </r>
  <r>
    <n v="14500"/>
    <s v="N"/>
    <d v="2014-06-24T00:00:00"/>
    <s v="Not Specified"/>
    <x v="26"/>
    <n v="1662.5"/>
    <n v="0.01"/>
    <s v="Regular"/>
    <n v="289.02"/>
    <n v="34.58"/>
    <n v="8.99"/>
    <s v="Tracy Collins"/>
    <x v="0"/>
    <x v="2"/>
    <x v="1"/>
    <x v="1"/>
    <x v="0"/>
    <d v="2014-06-25T00:00:00"/>
  </r>
  <r>
    <n v="14503"/>
    <s v="N"/>
    <d v="2014-02-05T00:00:00"/>
    <s v="Not Specified"/>
    <x v="41"/>
    <n v="438.47"/>
    <n v="0.02"/>
    <s v="Express"/>
    <n v="157.88999999999999"/>
    <n v="30.56"/>
    <n v="2.99"/>
    <s v="Bruce Stewart"/>
    <x v="0"/>
    <x v="0"/>
    <x v="1"/>
    <x v="10"/>
    <x v="2"/>
    <d v="2014-02-06T00:00:00"/>
  </r>
  <r>
    <n v="14528"/>
    <s v="N"/>
    <d v="2016-06-15T00:00:00"/>
    <s v="Critical"/>
    <x v="41"/>
    <n v="78.44"/>
    <n v="0.09"/>
    <s v="Regular"/>
    <n v="11.02"/>
    <n v="5.98"/>
    <n v="1.49"/>
    <s v="Karl Brown"/>
    <x v="2"/>
    <x v="1"/>
    <x v="1"/>
    <x v="10"/>
    <x v="2"/>
    <d v="2016-06-17T00:00:00"/>
  </r>
  <r>
    <n v="14530"/>
    <s v="N"/>
    <d v="2016-04-06T00:00:00"/>
    <s v="High"/>
    <x v="40"/>
    <n v="1556.61"/>
    <n v="0.06"/>
    <s v="Regular"/>
    <n v="-485.55"/>
    <n v="89.83"/>
    <n v="35"/>
    <s v="Tracy Blumstein"/>
    <x v="0"/>
    <x v="1"/>
    <x v="1"/>
    <x v="7"/>
    <x v="5"/>
    <d v="2016-04-08T00:00:00"/>
  </r>
  <r>
    <n v="14530"/>
    <s v="N"/>
    <d v="2016-04-06T00:00:00"/>
    <s v="High"/>
    <x v="48"/>
    <n v="645.14"/>
    <n v="0.1"/>
    <s v="Regular"/>
    <n v="-26.32"/>
    <n v="13.43"/>
    <n v="5.5"/>
    <s v="Tracy Blumstein"/>
    <x v="0"/>
    <x v="1"/>
    <x v="1"/>
    <x v="7"/>
    <x v="2"/>
    <d v="2016-04-08T00:00:00"/>
  </r>
  <r>
    <n v="14530"/>
    <s v="N"/>
    <d v="2016-04-06T00:00:00"/>
    <s v="High"/>
    <x v="15"/>
    <n v="4851.5024999999996"/>
    <n v="0.01"/>
    <s v="Regular"/>
    <n v="1371.67"/>
    <n v="125.99"/>
    <n v="7.69"/>
    <s v="Tracy Blumstein"/>
    <x v="0"/>
    <x v="1"/>
    <x v="0"/>
    <x v="3"/>
    <x v="2"/>
    <d v="2016-04-06T00:00:00"/>
  </r>
  <r>
    <n v="14534"/>
    <s v="Y"/>
    <d v="2013-07-18T00:00:00"/>
    <s v="Medium"/>
    <x v="26"/>
    <n v="745.99"/>
    <n v="0.02"/>
    <s v="Regular"/>
    <n v="226.09"/>
    <n v="15.98"/>
    <n v="4"/>
    <s v="Valerie Dominguez"/>
    <x v="0"/>
    <x v="0"/>
    <x v="0"/>
    <x v="0"/>
    <x v="2"/>
    <d v="2013-07-18T00:00:00"/>
  </r>
  <r>
    <n v="14596"/>
    <s v="N"/>
    <d v="2016-01-11T00:00:00"/>
    <s v="Critical"/>
    <x v="18"/>
    <n v="199.12"/>
    <n v="0.01"/>
    <s v="Regular"/>
    <n v="73.33"/>
    <n v="8.34"/>
    <n v="0.96"/>
    <s v="Darren Powers"/>
    <x v="1"/>
    <x v="0"/>
    <x v="2"/>
    <x v="2"/>
    <x v="1"/>
    <d v="2016-01-13T00:00:00"/>
  </r>
  <r>
    <n v="14596"/>
    <s v="N"/>
    <d v="2016-01-11T00:00:00"/>
    <s v="Critical"/>
    <x v="30"/>
    <n v="63.14"/>
    <n v="0.06"/>
    <s v="Regular"/>
    <n v="-53.75"/>
    <n v="3.28"/>
    <n v="3.97"/>
    <s v="Darren Powers"/>
    <x v="1"/>
    <x v="0"/>
    <x v="1"/>
    <x v="1"/>
    <x v="1"/>
    <d v="2016-01-12T00:00:00"/>
  </r>
  <r>
    <n v="14630"/>
    <s v="N"/>
    <d v="2015-10-16T00:00:00"/>
    <s v="Low"/>
    <x v="40"/>
    <n v="363.54"/>
    <n v="0.08"/>
    <s v="Regular"/>
    <n v="4.75"/>
    <n v="22.01"/>
    <n v="5.53"/>
    <s v="Muhammed Lee"/>
    <x v="0"/>
    <x v="0"/>
    <x v="1"/>
    <x v="1"/>
    <x v="0"/>
    <d v="2015-10-16T00:00:00"/>
  </r>
  <r>
    <n v="14662"/>
    <s v="N"/>
    <d v="2014-11-16T00:00:00"/>
    <s v="High"/>
    <x v="18"/>
    <n v="39.69"/>
    <n v="0.05"/>
    <s v="Regular"/>
    <n v="-1.78"/>
    <n v="1.68"/>
    <n v="1"/>
    <s v="Karl Brown"/>
    <x v="2"/>
    <x v="0"/>
    <x v="1"/>
    <x v="1"/>
    <x v="1"/>
    <d v="2014-11-17T00:00:00"/>
  </r>
  <r>
    <n v="14662"/>
    <s v="N"/>
    <d v="2014-11-16T00:00:00"/>
    <s v="High"/>
    <x v="32"/>
    <n v="257.75"/>
    <n v="0.02"/>
    <s v="Regular"/>
    <n v="-66.260000000000005"/>
    <n v="4.9800000000000004"/>
    <n v="4.75"/>
    <s v="Karl Brown"/>
    <x v="2"/>
    <x v="0"/>
    <x v="1"/>
    <x v="5"/>
    <x v="2"/>
    <d v="2014-11-17T00:00:00"/>
  </r>
  <r>
    <n v="14662"/>
    <s v="N"/>
    <d v="2014-11-16T00:00:00"/>
    <s v="High"/>
    <x v="32"/>
    <n v="5139.8819999999996"/>
    <n v="0.01"/>
    <s v="Regular"/>
    <n v="1275.67"/>
    <n v="125.99"/>
    <n v="8.99"/>
    <s v="Karl Brown"/>
    <x v="2"/>
    <x v="0"/>
    <x v="0"/>
    <x v="3"/>
    <x v="2"/>
    <d v="2014-11-17T00:00:00"/>
  </r>
  <r>
    <n v="14693"/>
    <s v="N"/>
    <d v="2014-01-09T00:00:00"/>
    <s v="Critical"/>
    <x v="27"/>
    <n v="268.94"/>
    <n v="0.02"/>
    <s v="Regular"/>
    <n v="-87.52"/>
    <n v="6.48"/>
    <n v="6.41"/>
    <s v="Darren Powers"/>
    <x v="1"/>
    <x v="0"/>
    <x v="1"/>
    <x v="5"/>
    <x v="2"/>
    <d v="2014-01-11T00:00:00"/>
  </r>
  <r>
    <n v="14693"/>
    <s v="N"/>
    <d v="2014-01-09T00:00:00"/>
    <s v="Critical"/>
    <x v="34"/>
    <n v="847.82"/>
    <n v="0.05"/>
    <s v="Delivery Van"/>
    <n v="-1348.5"/>
    <n v="20.98"/>
    <n v="45"/>
    <s v="Darren Powers"/>
    <x v="1"/>
    <x v="0"/>
    <x v="1"/>
    <x v="7"/>
    <x v="6"/>
    <d v="2014-01-11T00:00:00"/>
  </r>
  <r>
    <n v="14695"/>
    <s v="N"/>
    <d v="2015-09-05T00:00:00"/>
    <s v="High"/>
    <x v="43"/>
    <n v="1992.45"/>
    <n v="0.05"/>
    <s v="Delivery Van"/>
    <n v="-1609.92"/>
    <n v="48.58"/>
    <n v="54.11"/>
    <s v="Anthony Witt"/>
    <x v="1"/>
    <x v="0"/>
    <x v="2"/>
    <x v="8"/>
    <x v="4"/>
    <d v="2015-09-06T00:00:00"/>
  </r>
  <r>
    <n v="14726"/>
    <s v="N"/>
    <d v="2015-01-07T00:00:00"/>
    <s v="Low"/>
    <x v="0"/>
    <n v="310.87"/>
    <n v="7.0000000000000007E-2"/>
    <s v="Regular"/>
    <n v="-21.48"/>
    <n v="20.95"/>
    <n v="4"/>
    <s v="Ralph Knight"/>
    <x v="3"/>
    <x v="2"/>
    <x v="0"/>
    <x v="0"/>
    <x v="2"/>
    <d v="2015-01-07T00:00:00"/>
  </r>
  <r>
    <n v="14727"/>
    <s v="N"/>
    <d v="2015-07-19T00:00:00"/>
    <s v="Medium"/>
    <x v="35"/>
    <n v="8532.152"/>
    <n v="0.04"/>
    <s v="Delivery Van"/>
    <n v="-513.79"/>
    <n v="212.6"/>
    <n v="52.2"/>
    <s v="Bobby Trafton"/>
    <x v="2"/>
    <x v="3"/>
    <x v="2"/>
    <x v="15"/>
    <x v="4"/>
    <d v="2015-07-22T00:00:00"/>
  </r>
  <r>
    <n v="14727"/>
    <s v="N"/>
    <d v="2015-07-19T00:00:00"/>
    <s v="Medium"/>
    <x v="16"/>
    <n v="2269.41"/>
    <n v="0.05"/>
    <s v="Regular"/>
    <n v="630.17999999999995"/>
    <n v="70.97"/>
    <n v="3.5"/>
    <s v="Bobby Trafton"/>
    <x v="2"/>
    <x v="3"/>
    <x v="1"/>
    <x v="11"/>
    <x v="2"/>
    <d v="2015-07-20T00:00:00"/>
  </r>
  <r>
    <n v="14756"/>
    <s v="N"/>
    <d v="2016-08-31T00:00:00"/>
    <s v="Low"/>
    <x v="20"/>
    <n v="42.3"/>
    <n v="0.06"/>
    <s v="Regular"/>
    <n v="-25.38"/>
    <n v="19.23"/>
    <n v="6.15"/>
    <s v="Steve Chapman"/>
    <x v="0"/>
    <x v="0"/>
    <x v="2"/>
    <x v="2"/>
    <x v="0"/>
    <d v="2016-08-31T00:00:00"/>
  </r>
  <r>
    <n v="14785"/>
    <s v="N"/>
    <d v="2016-10-09T00:00:00"/>
    <s v="High"/>
    <x v="23"/>
    <n v="94.86"/>
    <n v="0.08"/>
    <s v="Regular"/>
    <n v="39.69"/>
    <n v="4.91"/>
    <n v="0.5"/>
    <s v="Nicole Brennan"/>
    <x v="0"/>
    <x v="2"/>
    <x v="1"/>
    <x v="4"/>
    <x v="2"/>
    <d v="2016-10-09T00:00:00"/>
  </r>
  <r>
    <n v="14785"/>
    <s v="N"/>
    <d v="2016-10-09T00:00:00"/>
    <s v="High"/>
    <x v="14"/>
    <n v="744.12"/>
    <n v="0.02"/>
    <s v="Regular"/>
    <n v="146.51"/>
    <n v="28.15"/>
    <n v="6.17"/>
    <s v="Nicole Brennan"/>
    <x v="0"/>
    <x v="2"/>
    <x v="1"/>
    <x v="1"/>
    <x v="0"/>
    <d v="2016-10-10T00:00:00"/>
  </r>
  <r>
    <n v="14791"/>
    <s v="N"/>
    <d v="2013-02-14T00:00:00"/>
    <s v="Medium"/>
    <x v="8"/>
    <n v="1576.223"/>
    <n v="0.05"/>
    <s v="Regular"/>
    <n v="286.12"/>
    <n v="65.989999999999995"/>
    <n v="3.99"/>
    <s v="Lisa DeCherney"/>
    <x v="1"/>
    <x v="2"/>
    <x v="0"/>
    <x v="3"/>
    <x v="2"/>
    <d v="2013-02-15T00:00:00"/>
  </r>
  <r>
    <n v="14819"/>
    <s v="N"/>
    <d v="2013-01-25T00:00:00"/>
    <s v="Not Specified"/>
    <x v="32"/>
    <n v="9062.73"/>
    <n v="0.09"/>
    <s v="Regular"/>
    <n v="3122.78"/>
    <n v="207.48"/>
    <n v="0.99"/>
    <s v="Carl Jackson"/>
    <x v="3"/>
    <x v="1"/>
    <x v="1"/>
    <x v="11"/>
    <x v="2"/>
    <d v="2013-01-27T00:00:00"/>
  </r>
  <r>
    <n v="14819"/>
    <s v="N"/>
    <d v="2013-01-25T00:00:00"/>
    <s v="Not Specified"/>
    <x v="42"/>
    <n v="1584.1"/>
    <n v="7.0000000000000007E-2"/>
    <s v="Delivery Van"/>
    <n v="-478.22"/>
    <n v="58.14"/>
    <n v="36.61"/>
    <s v="Carl Jackson"/>
    <x v="3"/>
    <x v="1"/>
    <x v="2"/>
    <x v="8"/>
    <x v="4"/>
    <d v="2013-01-26T00:00:00"/>
  </r>
  <r>
    <n v="14820"/>
    <s v="Y"/>
    <d v="2015-01-08T00:00:00"/>
    <s v="High"/>
    <x v="27"/>
    <n v="278.90199999999999"/>
    <n v="0.04"/>
    <s v="Express"/>
    <n v="-104.47"/>
    <n v="7.99"/>
    <n v="5.03"/>
    <s v="Michael Dominguez"/>
    <x v="1"/>
    <x v="1"/>
    <x v="0"/>
    <x v="3"/>
    <x v="3"/>
    <d v="2015-01-10T00:00:00"/>
  </r>
  <r>
    <n v="14823"/>
    <s v="N"/>
    <d v="2016-02-13T00:00:00"/>
    <s v="Low"/>
    <x v="0"/>
    <n v="103.62"/>
    <n v="0.1"/>
    <s v="Regular"/>
    <n v="39.979999999999997"/>
    <n v="7.31"/>
    <n v="0.49"/>
    <s v="David Smith"/>
    <x v="1"/>
    <x v="3"/>
    <x v="1"/>
    <x v="4"/>
    <x v="2"/>
    <d v="2016-02-22T00:00:00"/>
  </r>
  <r>
    <n v="14823"/>
    <s v="N"/>
    <d v="2016-02-13T00:00:00"/>
    <s v="Low"/>
    <x v="23"/>
    <n v="124.84"/>
    <n v="0.08"/>
    <s v="Regular"/>
    <n v="10.56"/>
    <n v="6.7"/>
    <n v="1.56"/>
    <s v="David Smith"/>
    <x v="1"/>
    <x v="3"/>
    <x v="1"/>
    <x v="1"/>
    <x v="1"/>
    <d v="2016-02-13T00:00:00"/>
  </r>
  <r>
    <n v="14851"/>
    <s v="N"/>
    <d v="2015-05-11T00:00:00"/>
    <s v="Not Specified"/>
    <x v="31"/>
    <n v="3378.18"/>
    <n v="0.08"/>
    <s v="Regular"/>
    <n v="-1352.68"/>
    <n v="599.99"/>
    <n v="24.49"/>
    <s v="Juliana Krohn"/>
    <x v="0"/>
    <x v="0"/>
    <x v="0"/>
    <x v="16"/>
    <x v="5"/>
    <d v="2015-05-12T00:00:00"/>
  </r>
  <r>
    <n v="14851"/>
    <s v="N"/>
    <d v="2015-05-11T00:00:00"/>
    <s v="Not Specified"/>
    <x v="5"/>
    <n v="1443.2660000000001"/>
    <n v="0.08"/>
    <s v="Regular"/>
    <n v="156.11000000000001"/>
    <n v="65.989999999999995"/>
    <n v="8.99"/>
    <s v="Juliana Krohn"/>
    <x v="0"/>
    <x v="0"/>
    <x v="0"/>
    <x v="3"/>
    <x v="2"/>
    <d v="2015-05-13T00:00:00"/>
  </r>
  <r>
    <n v="14855"/>
    <s v="N"/>
    <d v="2013-04-30T00:00:00"/>
    <s v="Not Specified"/>
    <x v="15"/>
    <n v="174.9"/>
    <n v="0.06"/>
    <s v="Express"/>
    <n v="-150.9"/>
    <n v="3.58"/>
    <n v="5.47"/>
    <s v="John Lee"/>
    <x v="0"/>
    <x v="0"/>
    <x v="1"/>
    <x v="10"/>
    <x v="2"/>
    <d v="2013-05-02T00:00:00"/>
  </r>
  <r>
    <n v="14855"/>
    <s v="N"/>
    <d v="2013-04-30T00:00:00"/>
    <s v="Not Specified"/>
    <x v="32"/>
    <n v="103.8"/>
    <n v="0.1"/>
    <s v="Regular"/>
    <n v="-150.53"/>
    <n v="2.23"/>
    <n v="4.57"/>
    <s v="John Lee"/>
    <x v="0"/>
    <x v="0"/>
    <x v="2"/>
    <x v="2"/>
    <x v="0"/>
    <d v="2013-05-02T00:00:00"/>
  </r>
  <r>
    <n v="14855"/>
    <s v="N"/>
    <d v="2013-04-30T00:00:00"/>
    <s v="Not Specified"/>
    <x v="30"/>
    <n v="2557.5100000000002"/>
    <n v="0.01"/>
    <s v="Delivery Van"/>
    <n v="-168.48"/>
    <n v="124.49"/>
    <n v="51.94"/>
    <s v="John Lee"/>
    <x v="0"/>
    <x v="0"/>
    <x v="2"/>
    <x v="15"/>
    <x v="4"/>
    <d v="2013-05-02T00:00:00"/>
  </r>
  <r>
    <n v="14884"/>
    <s v="N"/>
    <d v="2014-09-27T00:00:00"/>
    <s v="High"/>
    <x v="31"/>
    <n v="473.9855"/>
    <n v="0.06"/>
    <s v="Regular"/>
    <n v="-301.68"/>
    <n v="95.99"/>
    <n v="4.9000000000000004"/>
    <s v="Michael Moore"/>
    <x v="0"/>
    <x v="0"/>
    <x v="0"/>
    <x v="3"/>
    <x v="2"/>
    <d v="2014-09-29T00:00:00"/>
  </r>
  <r>
    <n v="14913"/>
    <s v="N"/>
    <d v="2016-02-15T00:00:00"/>
    <s v="High"/>
    <x v="19"/>
    <n v="1003.43"/>
    <n v="0.01"/>
    <s v="Regular"/>
    <n v="208.06"/>
    <n v="19.98"/>
    <n v="8.68"/>
    <s v="Janet Lee"/>
    <x v="0"/>
    <x v="2"/>
    <x v="1"/>
    <x v="5"/>
    <x v="2"/>
    <d v="2016-02-16T00:00:00"/>
  </r>
  <r>
    <n v="14950"/>
    <s v="N"/>
    <d v="2013-09-26T00:00:00"/>
    <s v="Low"/>
    <x v="32"/>
    <n v="525"/>
    <n v="0.03"/>
    <s v="Regular"/>
    <n v="63.5"/>
    <n v="10.48"/>
    <n v="2.89"/>
    <s v="Giulietta Dortch"/>
    <x v="0"/>
    <x v="3"/>
    <x v="1"/>
    <x v="1"/>
    <x v="0"/>
    <d v="2013-09-26T00:00:00"/>
  </r>
  <r>
    <n v="14951"/>
    <s v="Y"/>
    <d v="2014-05-17T00:00:00"/>
    <s v="Medium"/>
    <x v="13"/>
    <n v="2779.2"/>
    <n v="0.02"/>
    <s v="Regular"/>
    <n v="889.57"/>
    <n v="80.98"/>
    <n v="7.18"/>
    <s v="Denise Monton"/>
    <x v="0"/>
    <x v="1"/>
    <x v="0"/>
    <x v="0"/>
    <x v="2"/>
    <d v="2014-05-19T00:00:00"/>
  </r>
  <r>
    <n v="14951"/>
    <s v="Y"/>
    <d v="2014-05-17T00:00:00"/>
    <s v="Medium"/>
    <x v="5"/>
    <n v="65.209999999999994"/>
    <n v="0.08"/>
    <s v="Regular"/>
    <n v="-41.6"/>
    <n v="2.6"/>
    <n v="2.4"/>
    <s v="Denise Monton"/>
    <x v="0"/>
    <x v="1"/>
    <x v="1"/>
    <x v="1"/>
    <x v="1"/>
    <d v="2014-05-17T00:00:00"/>
  </r>
  <r>
    <n v="14976"/>
    <s v="N"/>
    <d v="2014-07-22T00:00:00"/>
    <s v="High"/>
    <x v="26"/>
    <n v="231.35"/>
    <n v="0.03"/>
    <s v="Regular"/>
    <n v="-81.86"/>
    <n v="4.9800000000000004"/>
    <n v="4.7"/>
    <s v="Quincy Jones"/>
    <x v="2"/>
    <x v="0"/>
    <x v="1"/>
    <x v="5"/>
    <x v="2"/>
    <d v="2014-07-24T00:00:00"/>
  </r>
  <r>
    <n v="14978"/>
    <s v="N"/>
    <d v="2013-05-27T00:00:00"/>
    <s v="Critical"/>
    <x v="41"/>
    <n v="12043.88"/>
    <n v="7.0000000000000007E-2"/>
    <s v="Delivery Van"/>
    <n v="2011.31"/>
    <n v="880.98"/>
    <n v="44.55"/>
    <s v="Randy Bradley"/>
    <x v="0"/>
    <x v="0"/>
    <x v="2"/>
    <x v="8"/>
    <x v="4"/>
    <d v="2013-05-28T00:00:00"/>
  </r>
  <r>
    <n v="14978"/>
    <s v="N"/>
    <d v="2013-05-27T00:00:00"/>
    <s v="Critical"/>
    <x v="41"/>
    <n v="195.12"/>
    <n v="0"/>
    <s v="Regular"/>
    <n v="-6.32"/>
    <n v="13.48"/>
    <n v="4.51"/>
    <s v="Randy Bradley"/>
    <x v="0"/>
    <x v="0"/>
    <x v="1"/>
    <x v="7"/>
    <x v="2"/>
    <d v="2013-05-28T00:00:00"/>
  </r>
  <r>
    <n v="14980"/>
    <s v="N"/>
    <d v="2015-07-14T00:00:00"/>
    <s v="Critical"/>
    <x v="42"/>
    <n v="898.9"/>
    <n v="0.03"/>
    <s v="Regular"/>
    <n v="325.88"/>
    <n v="31.78"/>
    <n v="1.99"/>
    <s v="Lori Olson"/>
    <x v="2"/>
    <x v="2"/>
    <x v="0"/>
    <x v="0"/>
    <x v="0"/>
    <d v="2015-07-15T00:00:00"/>
  </r>
  <r>
    <n v="14981"/>
    <s v="N"/>
    <d v="2013-10-26T00:00:00"/>
    <s v="Medium"/>
    <x v="38"/>
    <n v="279.77"/>
    <n v="7.0000000000000007E-2"/>
    <s v="Regular"/>
    <n v="-14.02"/>
    <n v="34.76"/>
    <n v="8.2200000000000006"/>
    <s v="Ed Braxton"/>
    <x v="0"/>
    <x v="1"/>
    <x v="1"/>
    <x v="7"/>
    <x v="2"/>
    <d v="2013-10-27T00:00:00"/>
  </r>
  <r>
    <n v="14981"/>
    <s v="N"/>
    <d v="2013-10-26T00:00:00"/>
    <s v="Medium"/>
    <x v="38"/>
    <n v="154.21"/>
    <n v="0.03"/>
    <s v="Delivery Van"/>
    <n v="-160.38999999999999"/>
    <n v="15.23"/>
    <n v="27.75"/>
    <s v="Ed Braxton"/>
    <x v="0"/>
    <x v="1"/>
    <x v="2"/>
    <x v="15"/>
    <x v="4"/>
    <d v="2013-10-28T00:00:00"/>
  </r>
  <r>
    <n v="14983"/>
    <s v="N"/>
    <d v="2016-02-12T00:00:00"/>
    <s v="High"/>
    <x v="32"/>
    <n v="8475.9619999999995"/>
    <n v="0.05"/>
    <s v="Express"/>
    <n v="2497.94"/>
    <n v="205.99"/>
    <n v="8.99"/>
    <s v="Rick Wilson"/>
    <x v="0"/>
    <x v="2"/>
    <x v="0"/>
    <x v="3"/>
    <x v="2"/>
    <d v="2016-02-13T00:00:00"/>
  </r>
  <r>
    <n v="14983"/>
    <s v="N"/>
    <d v="2016-02-12T00:00:00"/>
    <s v="High"/>
    <x v="36"/>
    <n v="3015.4940000000001"/>
    <n v="0.08"/>
    <s v="Regular"/>
    <n v="251.54"/>
    <n v="205.99"/>
    <n v="8.99"/>
    <s v="Rick Wilson"/>
    <x v="0"/>
    <x v="2"/>
    <x v="0"/>
    <x v="3"/>
    <x v="2"/>
    <d v="2016-02-13T00:00:00"/>
  </r>
  <r>
    <n v="15009"/>
    <s v="Y"/>
    <d v="2014-12-21T00:00:00"/>
    <s v="Not Specified"/>
    <x v="2"/>
    <n v="229.43"/>
    <n v="0.08"/>
    <s v="Express"/>
    <n v="61.09"/>
    <n v="7.78"/>
    <n v="2.5"/>
    <s v="Erica Hernandez"/>
    <x v="2"/>
    <x v="3"/>
    <x v="1"/>
    <x v="12"/>
    <x v="2"/>
    <d v="2014-12-22T00:00:00"/>
  </r>
  <r>
    <n v="15014"/>
    <s v="N"/>
    <d v="2013-02-10T00:00:00"/>
    <s v="Medium"/>
    <x v="12"/>
    <n v="633.13"/>
    <n v="0.05"/>
    <s v="Delivery Van"/>
    <n v="-203.9"/>
    <n v="58.14"/>
    <n v="36.61"/>
    <s v="Ted Trevino"/>
    <x v="1"/>
    <x v="0"/>
    <x v="2"/>
    <x v="8"/>
    <x v="4"/>
    <d v="2013-02-13T00:00:00"/>
  </r>
  <r>
    <n v="15040"/>
    <s v="N"/>
    <d v="2016-12-04T00:00:00"/>
    <s v="Low"/>
    <x v="32"/>
    <n v="410.35"/>
    <n v="0.1"/>
    <s v="Express"/>
    <n v="114.02"/>
    <n v="9.11"/>
    <n v="2.15"/>
    <s v="Carl Weiss"/>
    <x v="0"/>
    <x v="2"/>
    <x v="1"/>
    <x v="5"/>
    <x v="1"/>
    <d v="2016-12-08T00:00:00"/>
  </r>
  <r>
    <n v="15044"/>
    <s v="N"/>
    <d v="2015-03-06T00:00:00"/>
    <s v="Low"/>
    <x v="3"/>
    <n v="1681.6"/>
    <n v="7.0000000000000007E-2"/>
    <s v="Regular"/>
    <n v="167.37"/>
    <n v="39.99"/>
    <n v="10.25"/>
    <s v="Erica Bern"/>
    <x v="2"/>
    <x v="0"/>
    <x v="0"/>
    <x v="0"/>
    <x v="2"/>
    <d v="2015-03-10T00:00:00"/>
  </r>
  <r>
    <n v="15045"/>
    <s v="N"/>
    <d v="2013-08-20T00:00:00"/>
    <s v="Not Specified"/>
    <x v="11"/>
    <n v="1378.72"/>
    <n v="7.0000000000000007E-2"/>
    <s v="Delivery Van"/>
    <n v="-640.6"/>
    <n v="122.99"/>
    <n v="70.2"/>
    <s v="Logan Currie"/>
    <x v="0"/>
    <x v="3"/>
    <x v="2"/>
    <x v="13"/>
    <x v="6"/>
    <d v="2013-08-22T00:00:00"/>
  </r>
  <r>
    <n v="15075"/>
    <s v="N"/>
    <d v="2016-10-04T00:00:00"/>
    <s v="Medium"/>
    <x v="18"/>
    <n v="1548.43"/>
    <n v="0.02"/>
    <s v="Regular"/>
    <n v="622.89"/>
    <n v="63.94"/>
    <n v="14.48"/>
    <s v="Natalie Webber"/>
    <x v="0"/>
    <x v="2"/>
    <x v="2"/>
    <x v="2"/>
    <x v="2"/>
    <d v="2016-10-04T00:00:00"/>
  </r>
  <r>
    <n v="15075"/>
    <s v="N"/>
    <d v="2016-10-04T00:00:00"/>
    <s v="Medium"/>
    <x v="12"/>
    <n v="54.84"/>
    <n v="0.01"/>
    <s v="Regular"/>
    <n v="-56.3"/>
    <n v="5.0199999999999996"/>
    <n v="5.14"/>
    <s v="Natalie Webber"/>
    <x v="0"/>
    <x v="2"/>
    <x v="0"/>
    <x v="0"/>
    <x v="0"/>
    <d v="2016-10-06T00:00:00"/>
  </r>
  <r>
    <n v="15105"/>
    <s v="N"/>
    <d v="2016-11-03T00:00:00"/>
    <s v="Low"/>
    <x v="27"/>
    <n v="460.43"/>
    <n v="7.0000000000000007E-2"/>
    <s v="Regular"/>
    <n v="-76.180000000000007"/>
    <n v="12.28"/>
    <n v="6.13"/>
    <s v="Giulietta Dortch"/>
    <x v="0"/>
    <x v="3"/>
    <x v="1"/>
    <x v="7"/>
    <x v="2"/>
    <d v="2016-11-10T00:00:00"/>
  </r>
  <r>
    <n v="15106"/>
    <s v="Y"/>
    <d v="2014-01-27T00:00:00"/>
    <s v="Not Specified"/>
    <x v="3"/>
    <n v="283.58"/>
    <n v="0.03"/>
    <s v="Regular"/>
    <n v="-14.23"/>
    <n v="6.64"/>
    <n v="4.95"/>
    <s v="Dorothy Badders"/>
    <x v="3"/>
    <x v="1"/>
    <x v="2"/>
    <x v="2"/>
    <x v="0"/>
    <d v="2014-01-29T00:00:00"/>
  </r>
  <r>
    <n v="15106"/>
    <s v="Y"/>
    <d v="2014-01-27T00:00:00"/>
    <s v="Not Specified"/>
    <x v="27"/>
    <n v="5403.37"/>
    <n v="0.06"/>
    <s v="Delivery Van"/>
    <n v="948.79"/>
    <n v="145.44999999999999"/>
    <n v="17.850000000000001"/>
    <s v="Dorothy Badders"/>
    <x v="3"/>
    <x v="1"/>
    <x v="0"/>
    <x v="6"/>
    <x v="6"/>
    <d v="2014-01-27T00:00:00"/>
  </r>
  <r>
    <n v="15106"/>
    <s v="Y"/>
    <d v="2014-01-27T00:00:00"/>
    <s v="Not Specified"/>
    <x v="37"/>
    <n v="82.15"/>
    <n v="0.03"/>
    <s v="Regular"/>
    <n v="-6.33"/>
    <n v="2.21"/>
    <n v="1.1200000000000001"/>
    <s v="Dorothy Badders"/>
    <x v="3"/>
    <x v="1"/>
    <x v="1"/>
    <x v="1"/>
    <x v="1"/>
    <d v="2014-01-29T00:00:00"/>
  </r>
  <r>
    <n v="15108"/>
    <s v="N"/>
    <d v="2016-08-27T00:00:00"/>
    <s v="High"/>
    <x v="35"/>
    <n v="2066.16"/>
    <n v="0.02"/>
    <s v="Regular"/>
    <n v="372.36"/>
    <n v="40.99"/>
    <n v="17.48"/>
    <s v="Delfina Latchford"/>
    <x v="3"/>
    <x v="3"/>
    <x v="1"/>
    <x v="5"/>
    <x v="2"/>
    <d v="2016-08-29T00:00:00"/>
  </r>
  <r>
    <n v="15109"/>
    <s v="N"/>
    <d v="2013-12-14T00:00:00"/>
    <s v="Not Specified"/>
    <x v="11"/>
    <n v="230.72"/>
    <n v="0.08"/>
    <s v="Regular"/>
    <n v="-68.760000000000005"/>
    <n v="20.95"/>
    <n v="5.99"/>
    <s v="Maria Bertelson"/>
    <x v="0"/>
    <x v="1"/>
    <x v="0"/>
    <x v="0"/>
    <x v="2"/>
    <d v="2013-12-17T00:00:00"/>
  </r>
  <r>
    <n v="15109"/>
    <s v="N"/>
    <d v="2013-12-14T00:00:00"/>
    <s v="Not Specified"/>
    <x v="29"/>
    <n v="293.47000000000003"/>
    <n v="0.06"/>
    <s v="Regular"/>
    <n v="-205.38"/>
    <n v="6.48"/>
    <n v="8.4"/>
    <s v="Maria Bertelson"/>
    <x v="0"/>
    <x v="1"/>
    <x v="1"/>
    <x v="5"/>
    <x v="2"/>
    <d v="2013-12-16T00:00:00"/>
  </r>
  <r>
    <n v="15109"/>
    <s v="N"/>
    <d v="2013-12-14T00:00:00"/>
    <s v="Not Specified"/>
    <x v="16"/>
    <n v="88.7"/>
    <n v="0.06"/>
    <s v="Regular"/>
    <n v="-89.13"/>
    <n v="2.52"/>
    <n v="4.28"/>
    <s v="Maria Bertelson"/>
    <x v="0"/>
    <x v="1"/>
    <x v="1"/>
    <x v="1"/>
    <x v="1"/>
    <d v="2013-12-16T00:00:00"/>
  </r>
  <r>
    <n v="15109"/>
    <s v="N"/>
    <d v="2013-12-14T00:00:00"/>
    <s v="Not Specified"/>
    <x v="9"/>
    <n v="262.77999999999997"/>
    <n v="0.04"/>
    <s v="Regular"/>
    <n v="19.36"/>
    <n v="10.98"/>
    <n v="3.37"/>
    <s v="Maria Bertelson"/>
    <x v="0"/>
    <x v="1"/>
    <x v="1"/>
    <x v="9"/>
    <x v="0"/>
    <d v="2013-12-15T00:00:00"/>
  </r>
  <r>
    <n v="15109"/>
    <s v="N"/>
    <d v="2013-12-14T00:00:00"/>
    <s v="Not Specified"/>
    <x v="12"/>
    <n v="142.15"/>
    <n v="0.09"/>
    <s v="Regular"/>
    <n v="-58.18"/>
    <n v="14.03"/>
    <n v="9.3699999999999992"/>
    <s v="Maria Bertelson"/>
    <x v="0"/>
    <x v="1"/>
    <x v="1"/>
    <x v="7"/>
    <x v="2"/>
    <d v="2013-12-16T00:00:00"/>
  </r>
  <r>
    <n v="15111"/>
    <s v="N"/>
    <d v="2016-12-17T00:00:00"/>
    <s v="Not Specified"/>
    <x v="46"/>
    <n v="970.47"/>
    <n v="0.1"/>
    <s v="Regular"/>
    <n v="192.38"/>
    <n v="81.319999999999993"/>
    <n v="0.99"/>
    <s v="Juliana Krohn"/>
    <x v="0"/>
    <x v="0"/>
    <x v="1"/>
    <x v="11"/>
    <x v="2"/>
    <d v="2016-12-19T00:00:00"/>
  </r>
  <r>
    <n v="15139"/>
    <s v="N"/>
    <d v="2016-11-19T00:00:00"/>
    <s v="High"/>
    <x v="40"/>
    <n v="5203.8999999999996"/>
    <n v="7.0000000000000007E-2"/>
    <s v="Delivery Van"/>
    <n v="636.20000000000005"/>
    <n v="300.98"/>
    <n v="64.73"/>
    <s v="Guy Armstrong"/>
    <x v="2"/>
    <x v="0"/>
    <x v="2"/>
    <x v="13"/>
    <x v="6"/>
    <d v="2016-11-21T00:00:00"/>
  </r>
  <r>
    <n v="15139"/>
    <s v="N"/>
    <d v="2016-11-19T00:00:00"/>
    <s v="High"/>
    <x v="16"/>
    <n v="744.12"/>
    <n v="0.01"/>
    <s v="Delivery Van"/>
    <n v="-1163.21"/>
    <n v="20.98"/>
    <n v="45"/>
    <s v="Guy Armstrong"/>
    <x v="2"/>
    <x v="0"/>
    <x v="1"/>
    <x v="7"/>
    <x v="6"/>
    <d v="2016-11-19T00:00:00"/>
  </r>
  <r>
    <n v="15142"/>
    <s v="N"/>
    <d v="2015-04-04T00:00:00"/>
    <s v="Not Specified"/>
    <x v="21"/>
    <n v="330.22"/>
    <n v="7.0000000000000007E-2"/>
    <s v="Regular"/>
    <n v="-51.72"/>
    <n v="15.28"/>
    <n v="10.91"/>
    <s v="Meg O'Connel"/>
    <x v="0"/>
    <x v="0"/>
    <x v="1"/>
    <x v="10"/>
    <x v="2"/>
    <d v="2015-04-06T00:00:00"/>
  </r>
  <r>
    <n v="15170"/>
    <s v="N"/>
    <d v="2016-03-18T00:00:00"/>
    <s v="Critical"/>
    <x v="30"/>
    <n v="356.46449999999999"/>
    <n v="0.01"/>
    <s v="Regular"/>
    <n v="-9.11"/>
    <n v="20.99"/>
    <n v="4.8099999999999996"/>
    <s v="Thomas Boland"/>
    <x v="1"/>
    <x v="0"/>
    <x v="0"/>
    <x v="3"/>
    <x v="3"/>
    <d v="2016-03-18T00:00:00"/>
  </r>
  <r>
    <n v="15202"/>
    <s v="Y"/>
    <d v="2013-07-09T00:00:00"/>
    <s v="High"/>
    <x v="47"/>
    <n v="1340.93"/>
    <n v="0.09"/>
    <s v="Express"/>
    <n v="154.16"/>
    <n v="39.979999999999997"/>
    <n v="9.1999999999999993"/>
    <s v="Darrin Sayre"/>
    <x v="0"/>
    <x v="2"/>
    <x v="2"/>
    <x v="2"/>
    <x v="1"/>
    <d v="2013-07-11T00:00:00"/>
  </r>
  <r>
    <n v="15205"/>
    <s v="N"/>
    <d v="2014-03-17T00:00:00"/>
    <s v="Critical"/>
    <x v="36"/>
    <n v="4605.3599999999997"/>
    <n v="0.02"/>
    <s v="Delivery Van"/>
    <n v="678.26"/>
    <n v="243.98"/>
    <n v="43.32"/>
    <s v="Julia West"/>
    <x v="3"/>
    <x v="0"/>
    <x v="2"/>
    <x v="13"/>
    <x v="6"/>
    <d v="2014-03-19T00:00:00"/>
  </r>
  <r>
    <n v="15205"/>
    <s v="N"/>
    <d v="2014-03-17T00:00:00"/>
    <s v="Critical"/>
    <x v="3"/>
    <n v="1753.51"/>
    <n v="0.02"/>
    <s v="Regular"/>
    <n v="155.72"/>
    <n v="39.979999999999997"/>
    <n v="9.1999999999999993"/>
    <s v="Julia West"/>
    <x v="3"/>
    <x v="0"/>
    <x v="2"/>
    <x v="2"/>
    <x v="1"/>
    <d v="2014-03-18T00:00:00"/>
  </r>
  <r>
    <n v="15206"/>
    <s v="Y"/>
    <d v="2013-11-04T00:00:00"/>
    <s v="Low"/>
    <x v="37"/>
    <n v="5287.16"/>
    <n v="0.05"/>
    <s v="Delivery Van"/>
    <n v="-769.05"/>
    <n v="150.97999999999999"/>
    <n v="66.27"/>
    <s v="Rob Lucas"/>
    <x v="0"/>
    <x v="3"/>
    <x v="2"/>
    <x v="8"/>
    <x v="4"/>
    <d v="2013-11-09T00:00:00"/>
  </r>
  <r>
    <n v="15234"/>
    <s v="N"/>
    <d v="2013-03-12T00:00:00"/>
    <s v="Not Specified"/>
    <x v="21"/>
    <n v="2185.9535000000001"/>
    <n v="0.1"/>
    <s v="Regular"/>
    <n v="268.01"/>
    <n v="125.99"/>
    <n v="8.99"/>
    <s v="Toby Knight"/>
    <x v="0"/>
    <x v="2"/>
    <x v="0"/>
    <x v="3"/>
    <x v="2"/>
    <d v="2013-03-13T00:00:00"/>
  </r>
  <r>
    <n v="15234"/>
    <s v="N"/>
    <d v="2013-03-12T00:00:00"/>
    <s v="Not Specified"/>
    <x v="49"/>
    <n v="1323.5435"/>
    <n v="0"/>
    <s v="Express"/>
    <n v="-34.729999999999997"/>
    <n v="125.99"/>
    <n v="8.08"/>
    <s v="Toby Knight"/>
    <x v="0"/>
    <x v="2"/>
    <x v="0"/>
    <x v="3"/>
    <x v="2"/>
    <d v="2013-03-13T00:00:00"/>
  </r>
  <r>
    <n v="15270"/>
    <s v="N"/>
    <d v="2016-02-01T00:00:00"/>
    <s v="Not Specified"/>
    <x v="47"/>
    <n v="257.91000000000003"/>
    <n v="0"/>
    <s v="Regular"/>
    <n v="90.86"/>
    <n v="6.98"/>
    <n v="1.6"/>
    <s v="Maria Zettner"/>
    <x v="0"/>
    <x v="0"/>
    <x v="1"/>
    <x v="5"/>
    <x v="1"/>
    <d v="2016-02-03T00:00:00"/>
  </r>
  <r>
    <n v="15271"/>
    <s v="N"/>
    <d v="2013-07-25T00:00:00"/>
    <s v="Critical"/>
    <x v="36"/>
    <n v="2389.3000000000002"/>
    <n v="0.01"/>
    <s v="Regular"/>
    <n v="589.38"/>
    <n v="128.24"/>
    <n v="12.65"/>
    <s v="Elpida Rittenbach"/>
    <x v="2"/>
    <x v="2"/>
    <x v="2"/>
    <x v="13"/>
    <x v="3"/>
    <d v="2013-07-25T00:00:00"/>
  </r>
  <r>
    <n v="15271"/>
    <s v="N"/>
    <d v="2013-07-25T00:00:00"/>
    <s v="Critical"/>
    <x v="22"/>
    <n v="222.25800000000001"/>
    <n v="0.03"/>
    <s v="Regular"/>
    <n v="-77.900000000000006"/>
    <n v="35.99"/>
    <n v="1.25"/>
    <s v="Elpida Rittenbach"/>
    <x v="2"/>
    <x v="2"/>
    <x v="0"/>
    <x v="3"/>
    <x v="0"/>
    <d v="2013-07-25T00:00:00"/>
  </r>
  <r>
    <n v="15296"/>
    <s v="N"/>
    <d v="2015-08-07T00:00:00"/>
    <s v="Not Specified"/>
    <x v="34"/>
    <n v="6216.6"/>
    <n v="0.02"/>
    <s v="Regular"/>
    <n v="1082.21"/>
    <n v="161.55000000000001"/>
    <n v="19.989999999999998"/>
    <s v="Nick Radford"/>
    <x v="0"/>
    <x v="0"/>
    <x v="1"/>
    <x v="7"/>
    <x v="2"/>
    <d v="2015-08-09T00:00:00"/>
  </r>
  <r>
    <n v="15332"/>
    <s v="N"/>
    <d v="2013-05-30T00:00:00"/>
    <s v="Not Specified"/>
    <x v="31"/>
    <n v="321.70999999999998"/>
    <n v="0.1"/>
    <s v="Regular"/>
    <n v="-2.73"/>
    <n v="52.4"/>
    <n v="16.11"/>
    <s v="Maria Bertelson"/>
    <x v="0"/>
    <x v="1"/>
    <x v="1"/>
    <x v="10"/>
    <x v="2"/>
    <d v="2013-06-01T00:00:00"/>
  </r>
  <r>
    <n v="15335"/>
    <s v="N"/>
    <d v="2013-09-17T00:00:00"/>
    <s v="Medium"/>
    <x v="5"/>
    <n v="765.96"/>
    <n v="0.1"/>
    <s v="Regular"/>
    <n v="240.06"/>
    <n v="31.78"/>
    <n v="1.99"/>
    <s v="Thea Hudgings"/>
    <x v="0"/>
    <x v="2"/>
    <x v="0"/>
    <x v="0"/>
    <x v="0"/>
    <d v="2013-09-19T00:00:00"/>
  </r>
  <r>
    <n v="15399"/>
    <s v="N"/>
    <d v="2015-05-13T00:00:00"/>
    <s v="Critical"/>
    <x v="26"/>
    <n v="2514.5124999999998"/>
    <n v="0.04"/>
    <s v="Express"/>
    <n v="601.65"/>
    <n v="65.989999999999995"/>
    <n v="4.99"/>
    <s v="Benjamin Venier"/>
    <x v="2"/>
    <x v="3"/>
    <x v="0"/>
    <x v="3"/>
    <x v="2"/>
    <d v="2015-05-14T00:00:00"/>
  </r>
  <r>
    <n v="15462"/>
    <s v="N"/>
    <d v="2014-02-26T00:00:00"/>
    <s v="Critical"/>
    <x v="23"/>
    <n v="862.64"/>
    <n v="0.08"/>
    <s v="Regular"/>
    <n v="320.81"/>
    <n v="43.41"/>
    <n v="2.99"/>
    <s v="Luke Schmidt"/>
    <x v="0"/>
    <x v="1"/>
    <x v="1"/>
    <x v="10"/>
    <x v="2"/>
    <d v="2014-02-27T00:00:00"/>
  </r>
  <r>
    <n v="15463"/>
    <s v="N"/>
    <d v="2013-07-24T00:00:00"/>
    <s v="Low"/>
    <x v="32"/>
    <n v="293.3"/>
    <n v="0.04"/>
    <s v="Express"/>
    <n v="-193.48"/>
    <n v="5.98"/>
    <n v="7.5"/>
    <s v="Evan Minnotte"/>
    <x v="2"/>
    <x v="0"/>
    <x v="1"/>
    <x v="5"/>
    <x v="2"/>
    <d v="2013-07-26T00:00:00"/>
  </r>
  <r>
    <n v="15491"/>
    <s v="N"/>
    <d v="2015-01-17T00:00:00"/>
    <s v="Medium"/>
    <x v="44"/>
    <n v="901.37400000000002"/>
    <n v="0.01"/>
    <s v="Regular"/>
    <n v="-648.65"/>
    <n v="205.99"/>
    <n v="2.5"/>
    <s v="Michael Oakman"/>
    <x v="0"/>
    <x v="3"/>
    <x v="0"/>
    <x v="3"/>
    <x v="2"/>
    <d v="2015-01-17T00:00:00"/>
  </r>
  <r>
    <n v="15524"/>
    <s v="N"/>
    <d v="2015-05-11T00:00:00"/>
    <s v="Medium"/>
    <x v="42"/>
    <n v="156.82"/>
    <n v="0.03"/>
    <s v="Regular"/>
    <n v="-37.619999999999997"/>
    <n v="5.68"/>
    <n v="3.6"/>
    <s v="John Huston"/>
    <x v="0"/>
    <x v="2"/>
    <x v="1"/>
    <x v="9"/>
    <x v="0"/>
    <d v="2015-05-12T00:00:00"/>
  </r>
  <r>
    <n v="15591"/>
    <s v="N"/>
    <d v="2015-06-06T00:00:00"/>
    <s v="Critical"/>
    <x v="45"/>
    <n v="426.34"/>
    <n v="0"/>
    <s v="Regular"/>
    <n v="73.53"/>
    <n v="12.58"/>
    <n v="5.16"/>
    <s v="Brad Eason"/>
    <x v="3"/>
    <x v="3"/>
    <x v="2"/>
    <x v="2"/>
    <x v="2"/>
    <d v="2015-06-08T00:00:00"/>
  </r>
  <r>
    <n v="15616"/>
    <s v="N"/>
    <d v="2015-03-23T00:00:00"/>
    <s v="Critical"/>
    <x v="49"/>
    <n v="386.71"/>
    <n v="0.01"/>
    <s v="Express"/>
    <n v="-84.12"/>
    <n v="30.98"/>
    <n v="6.5"/>
    <s v="Carlos Meador"/>
    <x v="0"/>
    <x v="0"/>
    <x v="0"/>
    <x v="0"/>
    <x v="2"/>
    <d v="2015-03-24T00:00:00"/>
  </r>
  <r>
    <n v="15616"/>
    <s v="N"/>
    <d v="2015-03-23T00:00:00"/>
    <s v="Critical"/>
    <x v="13"/>
    <n v="134.06"/>
    <n v="0.09"/>
    <s v="Regular"/>
    <n v="5.98"/>
    <n v="4.13"/>
    <n v="1.17"/>
    <s v="Carlos Meador"/>
    <x v="0"/>
    <x v="0"/>
    <x v="1"/>
    <x v="1"/>
    <x v="1"/>
    <d v="2015-03-25T00:00:00"/>
  </r>
  <r>
    <n v="15618"/>
    <s v="N"/>
    <d v="2013-08-04T00:00:00"/>
    <s v="Medium"/>
    <x v="24"/>
    <n v="50.93"/>
    <n v="0.06"/>
    <s v="Regular"/>
    <n v="-34.979999999999997"/>
    <n v="5.28"/>
    <n v="6.26"/>
    <s v="Joy Smith"/>
    <x v="2"/>
    <x v="2"/>
    <x v="1"/>
    <x v="5"/>
    <x v="2"/>
    <d v="2013-08-07T00:00:00"/>
  </r>
  <r>
    <n v="15618"/>
    <s v="N"/>
    <d v="2013-08-04T00:00:00"/>
    <s v="Medium"/>
    <x v="15"/>
    <n v="792.8"/>
    <n v="0.08"/>
    <s v="Regular"/>
    <n v="26.27"/>
    <n v="18.97"/>
    <n v="9.5399999999999991"/>
    <s v="Joy Smith"/>
    <x v="2"/>
    <x v="2"/>
    <x v="1"/>
    <x v="5"/>
    <x v="2"/>
    <d v="2013-08-06T00:00:00"/>
  </r>
  <r>
    <n v="15618"/>
    <s v="N"/>
    <d v="2013-08-04T00:00:00"/>
    <s v="Medium"/>
    <x v="41"/>
    <n v="782.45050000000003"/>
    <n v="0.06"/>
    <s v="Regular"/>
    <n v="-11.4"/>
    <n v="65.989999999999995"/>
    <n v="3.99"/>
    <s v="Joy Smith"/>
    <x v="2"/>
    <x v="2"/>
    <x v="0"/>
    <x v="3"/>
    <x v="2"/>
    <d v="2013-08-06T00:00:00"/>
  </r>
  <r>
    <n v="15619"/>
    <s v="N"/>
    <d v="2014-06-28T00:00:00"/>
    <s v="Low"/>
    <x v="47"/>
    <n v="123.13"/>
    <n v="0.05"/>
    <s v="Express"/>
    <n v="20.57"/>
    <n v="3.29"/>
    <n v="1.35"/>
    <s v="Tony Molinari"/>
    <x v="2"/>
    <x v="0"/>
    <x v="1"/>
    <x v="14"/>
    <x v="1"/>
    <d v="2014-07-02T00:00:00"/>
  </r>
  <r>
    <n v="15619"/>
    <s v="N"/>
    <d v="2014-06-28T00:00:00"/>
    <s v="Low"/>
    <x v="24"/>
    <n v="1425.21"/>
    <n v="0.1"/>
    <s v="Delivery Van"/>
    <n v="-65.02"/>
    <n v="160.97999999999999"/>
    <n v="30"/>
    <s v="Tony Molinari"/>
    <x v="2"/>
    <x v="0"/>
    <x v="2"/>
    <x v="13"/>
    <x v="6"/>
    <d v="2014-07-05T00:00:00"/>
  </r>
  <r>
    <n v="15654"/>
    <s v="N"/>
    <d v="2016-10-02T00:00:00"/>
    <s v="Not Specified"/>
    <x v="42"/>
    <n v="7937.59"/>
    <n v="0.03"/>
    <s v="Delivery Van"/>
    <n v="1383.24"/>
    <n v="300.98"/>
    <n v="54.92"/>
    <s v="Duane Noonan"/>
    <x v="0"/>
    <x v="0"/>
    <x v="2"/>
    <x v="8"/>
    <x v="4"/>
    <d v="2016-10-04T00:00:00"/>
  </r>
  <r>
    <n v="15654"/>
    <s v="N"/>
    <d v="2016-10-02T00:00:00"/>
    <s v="Not Specified"/>
    <x v="6"/>
    <n v="9396.41"/>
    <n v="0.02"/>
    <s v="Delivery Van"/>
    <n v="-4991.42"/>
    <n v="2550.14"/>
    <n v="29.7"/>
    <s v="Duane Noonan"/>
    <x v="0"/>
    <x v="0"/>
    <x v="0"/>
    <x v="6"/>
    <x v="6"/>
    <d v="2016-10-04T00:00:00"/>
  </r>
  <r>
    <n v="15712"/>
    <s v="Y"/>
    <d v="2015-12-04T00:00:00"/>
    <s v="High"/>
    <x v="39"/>
    <n v="102.9"/>
    <n v="7.0000000000000007E-2"/>
    <s v="Delivery Van"/>
    <n v="-81.89"/>
    <n v="48.58"/>
    <n v="54.11"/>
    <s v="Natalie Webber"/>
    <x v="0"/>
    <x v="0"/>
    <x v="2"/>
    <x v="8"/>
    <x v="4"/>
    <d v="2015-12-06T00:00:00"/>
  </r>
  <r>
    <n v="15714"/>
    <s v="N"/>
    <d v="2014-07-05T00:00:00"/>
    <s v="High"/>
    <x v="35"/>
    <n v="2510.71"/>
    <n v="0.01"/>
    <s v="Express"/>
    <n v="3.6"/>
    <n v="49.43"/>
    <n v="19.989999999999998"/>
    <s v="MaryBeth Skach"/>
    <x v="0"/>
    <x v="1"/>
    <x v="1"/>
    <x v="11"/>
    <x v="2"/>
    <d v="2014-07-07T00:00:00"/>
  </r>
  <r>
    <n v="15715"/>
    <s v="N"/>
    <d v="2015-10-15T00:00:00"/>
    <s v="Critical"/>
    <x v="17"/>
    <n v="2123.64"/>
    <n v="0.03"/>
    <s v="Regular"/>
    <n v="1013.77"/>
    <n v="47.9"/>
    <n v="5.86"/>
    <s v="Kelly Andreada"/>
    <x v="0"/>
    <x v="1"/>
    <x v="1"/>
    <x v="5"/>
    <x v="2"/>
    <d v="2015-10-18T00:00:00"/>
  </r>
  <r>
    <n v="15718"/>
    <s v="Y"/>
    <d v="2016-01-28T00:00:00"/>
    <s v="Critical"/>
    <x v="47"/>
    <n v="100.87"/>
    <n v="0.09"/>
    <s v="Regular"/>
    <n v="8.4"/>
    <n v="2.94"/>
    <n v="0.7"/>
    <s v="Sean ODonnell"/>
    <x v="1"/>
    <x v="0"/>
    <x v="1"/>
    <x v="1"/>
    <x v="1"/>
    <d v="2016-01-29T00:00:00"/>
  </r>
  <r>
    <n v="15751"/>
    <s v="N"/>
    <d v="2016-08-15T00:00:00"/>
    <s v="Critical"/>
    <x v="4"/>
    <n v="189.6"/>
    <n v="0.02"/>
    <s v="Regular"/>
    <n v="89.65"/>
    <n v="4.9800000000000004"/>
    <n v="0.49"/>
    <s v="Maya Herman"/>
    <x v="0"/>
    <x v="0"/>
    <x v="1"/>
    <x v="4"/>
    <x v="2"/>
    <d v="2016-08-16T00:00:00"/>
  </r>
  <r>
    <n v="15751"/>
    <s v="N"/>
    <d v="2016-08-15T00:00:00"/>
    <s v="Critical"/>
    <x v="21"/>
    <n v="397.73200000000003"/>
    <n v="0.01"/>
    <s v="Regular"/>
    <n v="-26.05"/>
    <n v="20.99"/>
    <n v="0.99"/>
    <s v="Maya Herman"/>
    <x v="0"/>
    <x v="0"/>
    <x v="0"/>
    <x v="3"/>
    <x v="0"/>
    <d v="2016-08-16T00:00:00"/>
  </r>
  <r>
    <n v="15780"/>
    <s v="N"/>
    <d v="2014-04-13T00:00:00"/>
    <s v="Critical"/>
    <x v="30"/>
    <n v="71.77"/>
    <n v="0.03"/>
    <s v="Regular"/>
    <n v="22.71"/>
    <n v="3.78"/>
    <n v="0.71"/>
    <s v="Thomas Boland"/>
    <x v="1"/>
    <x v="0"/>
    <x v="1"/>
    <x v="14"/>
    <x v="1"/>
    <d v="2014-04-15T00:00:00"/>
  </r>
  <r>
    <n v="15781"/>
    <s v="N"/>
    <d v="2015-09-03T00:00:00"/>
    <s v="High"/>
    <x v="8"/>
    <n v="824.51"/>
    <n v="0.01"/>
    <s v="Regular"/>
    <n v="0.9"/>
    <n v="27.48"/>
    <n v="4"/>
    <s v="David Flashing"/>
    <x v="2"/>
    <x v="1"/>
    <x v="0"/>
    <x v="0"/>
    <x v="2"/>
    <d v="2015-09-04T00:00:00"/>
  </r>
  <r>
    <n v="15808"/>
    <s v="N"/>
    <d v="2013-12-14T00:00:00"/>
    <s v="Critical"/>
    <x v="16"/>
    <n v="126.88"/>
    <n v="0.05"/>
    <s v="Regular"/>
    <n v="12.63"/>
    <n v="3.7"/>
    <n v="1.61"/>
    <s v="Bill Donatelli"/>
    <x v="1"/>
    <x v="0"/>
    <x v="2"/>
    <x v="2"/>
    <x v="1"/>
    <d v="2013-12-14T00:00:00"/>
  </r>
  <r>
    <n v="15808"/>
    <s v="N"/>
    <d v="2013-12-14T00:00:00"/>
    <s v="Critical"/>
    <x v="3"/>
    <n v="906.64"/>
    <n v="7.0000000000000007E-2"/>
    <s v="Express"/>
    <n v="-148.93"/>
    <n v="22.38"/>
    <n v="15.1"/>
    <s v="Bill Donatelli"/>
    <x v="1"/>
    <x v="0"/>
    <x v="1"/>
    <x v="10"/>
    <x v="2"/>
    <d v="2013-12-14T00:00:00"/>
  </r>
  <r>
    <n v="15808"/>
    <s v="N"/>
    <d v="2013-12-14T00:00:00"/>
    <s v="Critical"/>
    <x v="29"/>
    <n v="882.96"/>
    <n v="0.06"/>
    <s v="Regular"/>
    <n v="11.65"/>
    <n v="19.98"/>
    <n v="4"/>
    <s v="Bill Donatelli"/>
    <x v="1"/>
    <x v="0"/>
    <x v="0"/>
    <x v="0"/>
    <x v="2"/>
    <d v="2013-12-16T00:00:00"/>
  </r>
  <r>
    <n v="15808"/>
    <s v="N"/>
    <d v="2013-12-14T00:00:00"/>
    <s v="Critical"/>
    <x v="7"/>
    <n v="58.14"/>
    <n v="0.01"/>
    <s v="Regular"/>
    <n v="-96.25"/>
    <n v="20.99"/>
    <n v="4.8099999999999996"/>
    <s v="Bill Donatelli"/>
    <x v="1"/>
    <x v="0"/>
    <x v="0"/>
    <x v="3"/>
    <x v="3"/>
    <d v="2013-12-15T00:00:00"/>
  </r>
  <r>
    <n v="15815"/>
    <s v="N"/>
    <d v="2016-05-01T00:00:00"/>
    <s v="Critical"/>
    <x v="17"/>
    <n v="528.6"/>
    <n v="0.01"/>
    <s v="Regular"/>
    <n v="52.59"/>
    <n v="11.7"/>
    <n v="5.63"/>
    <s v="Mitch Willingham"/>
    <x v="0"/>
    <x v="0"/>
    <x v="1"/>
    <x v="10"/>
    <x v="2"/>
    <d v="2016-05-03T00:00:00"/>
  </r>
  <r>
    <n v="15815"/>
    <s v="N"/>
    <d v="2016-05-01T00:00:00"/>
    <s v="Critical"/>
    <x v="18"/>
    <n v="107.41"/>
    <n v="0.03"/>
    <s v="Regular"/>
    <n v="20.68"/>
    <n v="4.55"/>
    <n v="1.49"/>
    <s v="Mitch Willingham"/>
    <x v="0"/>
    <x v="0"/>
    <x v="1"/>
    <x v="10"/>
    <x v="2"/>
    <d v="2016-05-01T00:00:00"/>
  </r>
  <r>
    <n v="15872"/>
    <s v="N"/>
    <d v="2015-10-30T00:00:00"/>
    <s v="Not Specified"/>
    <x v="32"/>
    <n v="5198.12"/>
    <n v="0.01"/>
    <s v="Delivery Van"/>
    <n v="1481.67"/>
    <n v="100.98"/>
    <n v="15.66"/>
    <s v="Helen Andreada"/>
    <x v="0"/>
    <x v="0"/>
    <x v="1"/>
    <x v="11"/>
    <x v="6"/>
    <d v="2015-10-30T00:00:00"/>
  </r>
  <r>
    <n v="15872"/>
    <s v="N"/>
    <d v="2015-10-30T00:00:00"/>
    <s v="Not Specified"/>
    <x v="9"/>
    <n v="188.53"/>
    <n v="0"/>
    <s v="Regular"/>
    <n v="-27.49"/>
    <n v="7.35"/>
    <n v="5.96"/>
    <s v="Helen Andreada"/>
    <x v="0"/>
    <x v="0"/>
    <x v="1"/>
    <x v="5"/>
    <x v="2"/>
    <d v="2015-11-01T00:00:00"/>
  </r>
  <r>
    <n v="15872"/>
    <s v="N"/>
    <d v="2015-10-30T00:00:00"/>
    <s v="Not Specified"/>
    <x v="30"/>
    <n v="718.41"/>
    <n v="0.1"/>
    <s v="Regular"/>
    <n v="23.94"/>
    <n v="40.99"/>
    <n v="17.48"/>
    <s v="Helen Andreada"/>
    <x v="0"/>
    <x v="0"/>
    <x v="1"/>
    <x v="5"/>
    <x v="2"/>
    <d v="2015-10-31T00:00:00"/>
  </r>
  <r>
    <n v="15878"/>
    <s v="N"/>
    <d v="2013-11-04T00:00:00"/>
    <s v="High"/>
    <x v="47"/>
    <n v="275.06"/>
    <n v="0.05"/>
    <s v="Regular"/>
    <n v="-237.87"/>
    <n v="7.28"/>
    <n v="11.15"/>
    <s v="Mike Kennedy"/>
    <x v="2"/>
    <x v="0"/>
    <x v="1"/>
    <x v="5"/>
    <x v="2"/>
    <d v="2013-11-06T00:00:00"/>
  </r>
  <r>
    <n v="15904"/>
    <s v="N"/>
    <d v="2016-10-27T00:00:00"/>
    <s v="Not Specified"/>
    <x v="27"/>
    <n v="124.01"/>
    <n v="0.08"/>
    <s v="Regular"/>
    <n v="-109.02"/>
    <n v="3.28"/>
    <n v="3.97"/>
    <s v="Trudy Brown"/>
    <x v="0"/>
    <x v="3"/>
    <x v="1"/>
    <x v="1"/>
    <x v="1"/>
    <d v="2016-10-28T00:00:00"/>
  </r>
  <r>
    <n v="15904"/>
    <s v="N"/>
    <d v="2016-10-27T00:00:00"/>
    <s v="Not Specified"/>
    <x v="48"/>
    <n v="1836.84"/>
    <n v="0.09"/>
    <s v="Express"/>
    <n v="129.94999999999999"/>
    <n v="40.97"/>
    <n v="8.99"/>
    <s v="Trudy Brown"/>
    <x v="0"/>
    <x v="3"/>
    <x v="1"/>
    <x v="1"/>
    <x v="0"/>
    <d v="2016-10-29T00:00:00"/>
  </r>
  <r>
    <n v="15906"/>
    <s v="N"/>
    <d v="2013-09-27T00:00:00"/>
    <s v="Low"/>
    <x v="38"/>
    <n v="2174.96"/>
    <n v="0.05"/>
    <s v="Delivery Van"/>
    <n v="-223.89"/>
    <n v="264.98"/>
    <n v="17.86"/>
    <s v="Ross Baird"/>
    <x v="0"/>
    <x v="0"/>
    <x v="0"/>
    <x v="6"/>
    <x v="6"/>
    <d v="2013-09-29T00:00:00"/>
  </r>
  <r>
    <n v="15907"/>
    <s v="N"/>
    <d v="2014-04-11T00:00:00"/>
    <s v="High"/>
    <x v="47"/>
    <n v="1837.44"/>
    <n v="0.01"/>
    <s v="Delivery Van"/>
    <n v="-1414.41"/>
    <n v="48.58"/>
    <n v="54.11"/>
    <s v="Thomas Seio"/>
    <x v="3"/>
    <x v="1"/>
    <x v="2"/>
    <x v="8"/>
    <x v="4"/>
    <d v="2014-04-13T00:00:00"/>
  </r>
  <r>
    <n v="15907"/>
    <s v="N"/>
    <d v="2014-04-11T00:00:00"/>
    <s v="High"/>
    <x v="47"/>
    <n v="3722.29"/>
    <n v="0.04"/>
    <s v="Express"/>
    <n v="950.68"/>
    <n v="105.98"/>
    <n v="13.99"/>
    <s v="Thomas Seio"/>
    <x v="3"/>
    <x v="1"/>
    <x v="2"/>
    <x v="2"/>
    <x v="3"/>
    <d v="2014-04-14T00:00:00"/>
  </r>
  <r>
    <n v="15907"/>
    <s v="N"/>
    <d v="2014-04-11T00:00:00"/>
    <s v="High"/>
    <x v="6"/>
    <n v="28.05"/>
    <n v="0.09"/>
    <s v="Regular"/>
    <n v="-5.41"/>
    <n v="7.04"/>
    <n v="2.17"/>
    <s v="Thomas Seio"/>
    <x v="3"/>
    <x v="1"/>
    <x v="1"/>
    <x v="5"/>
    <x v="1"/>
    <d v="2014-04-12T00:00:00"/>
  </r>
  <r>
    <n v="15937"/>
    <s v="N"/>
    <d v="2015-11-06T00:00:00"/>
    <s v="Low"/>
    <x v="1"/>
    <n v="311.44"/>
    <n v="0.04"/>
    <s v="Regular"/>
    <n v="74.069999999999993"/>
    <n v="9.7799999999999994"/>
    <n v="1.99"/>
    <s v="Monica Federle"/>
    <x v="3"/>
    <x v="0"/>
    <x v="0"/>
    <x v="0"/>
    <x v="0"/>
    <d v="2015-11-10T00:00:00"/>
  </r>
  <r>
    <n v="15937"/>
    <s v="N"/>
    <d v="2015-11-06T00:00:00"/>
    <s v="Low"/>
    <x v="40"/>
    <n v="215.65"/>
    <n v="0.01"/>
    <s v="Express"/>
    <n v="77.38"/>
    <n v="12.22"/>
    <n v="2.85"/>
    <s v="Monica Federle"/>
    <x v="3"/>
    <x v="0"/>
    <x v="2"/>
    <x v="2"/>
    <x v="0"/>
    <d v="2015-11-15T00:00:00"/>
  </r>
  <r>
    <n v="15971"/>
    <s v="N"/>
    <d v="2016-08-14T00:00:00"/>
    <s v="High"/>
    <x v="0"/>
    <n v="2172.5149999999999"/>
    <n v="0.06"/>
    <s v="Regular"/>
    <n v="32.75"/>
    <n v="175.99"/>
    <n v="8.99"/>
    <s v="Elizabeth Moffitt"/>
    <x v="2"/>
    <x v="2"/>
    <x v="0"/>
    <x v="3"/>
    <x v="2"/>
    <d v="2016-08-15T00:00:00"/>
  </r>
  <r>
    <n v="15972"/>
    <s v="N"/>
    <d v="2014-08-09T00:00:00"/>
    <s v="Not Specified"/>
    <x v="7"/>
    <n v="10.33"/>
    <n v="0.04"/>
    <s v="Regular"/>
    <n v="-3.86"/>
    <n v="2.98"/>
    <n v="1.58"/>
    <s v="Naresj Patel"/>
    <x v="1"/>
    <x v="3"/>
    <x v="1"/>
    <x v="14"/>
    <x v="1"/>
    <d v="2014-08-09T00:00:00"/>
  </r>
  <r>
    <n v="15972"/>
    <s v="N"/>
    <d v="2014-08-09T00:00:00"/>
    <s v="Not Specified"/>
    <x v="20"/>
    <n v="14.39"/>
    <n v="7.0000000000000007E-2"/>
    <s v="Regular"/>
    <n v="-10.24"/>
    <n v="5.81"/>
    <n v="3.37"/>
    <s v="Naresj Patel"/>
    <x v="1"/>
    <x v="3"/>
    <x v="1"/>
    <x v="14"/>
    <x v="1"/>
    <d v="2014-08-10T00:00:00"/>
  </r>
  <r>
    <n v="16005"/>
    <s v="N"/>
    <d v="2015-12-24T00:00:00"/>
    <s v="Not Specified"/>
    <x v="22"/>
    <n v="51.03"/>
    <n v="0.09"/>
    <s v="Regular"/>
    <n v="-21.38"/>
    <n v="6.81"/>
    <n v="5.48"/>
    <s v="Maurice Satty"/>
    <x v="0"/>
    <x v="0"/>
    <x v="1"/>
    <x v="10"/>
    <x v="2"/>
    <d v="2015-12-26T00:00:00"/>
  </r>
  <r>
    <n v="16032"/>
    <s v="N"/>
    <d v="2016-12-05T00:00:00"/>
    <s v="Low"/>
    <x v="37"/>
    <n v="436.98"/>
    <n v="7.0000000000000007E-2"/>
    <s v="Regular"/>
    <n v="75.61"/>
    <n v="12.64"/>
    <n v="4.9800000000000004"/>
    <s v="Brian Thompson"/>
    <x v="0"/>
    <x v="1"/>
    <x v="2"/>
    <x v="2"/>
    <x v="0"/>
    <d v="2016-12-12T00:00:00"/>
  </r>
  <r>
    <n v="16036"/>
    <s v="N"/>
    <d v="2015-01-04T00:00:00"/>
    <s v="Medium"/>
    <x v="2"/>
    <n v="2160.27"/>
    <n v="0.09"/>
    <s v="Regular"/>
    <n v="-818.32"/>
    <n v="80.98"/>
    <n v="35"/>
    <s v="Harold Dahlen"/>
    <x v="2"/>
    <x v="0"/>
    <x v="1"/>
    <x v="7"/>
    <x v="5"/>
    <d v="2015-01-05T00:00:00"/>
  </r>
  <r>
    <n v="16039"/>
    <s v="N"/>
    <d v="2015-05-16T00:00:00"/>
    <s v="High"/>
    <x v="7"/>
    <n v="121.12"/>
    <n v="0.1"/>
    <s v="Regular"/>
    <n v="-118.82"/>
    <n v="43.98"/>
    <n v="1.99"/>
    <s v="Michelle Lonsdale"/>
    <x v="3"/>
    <x v="1"/>
    <x v="0"/>
    <x v="0"/>
    <x v="0"/>
    <d v="2015-05-17T00:00:00"/>
  </r>
  <r>
    <n v="16065"/>
    <s v="N"/>
    <d v="2013-07-20T00:00:00"/>
    <s v="High"/>
    <x v="0"/>
    <n v="6933.45"/>
    <n v="0.04"/>
    <s v="Delivery Van"/>
    <n v="1200.21"/>
    <n v="449.99"/>
    <n v="49"/>
    <s v="Ruben Ausman"/>
    <x v="1"/>
    <x v="0"/>
    <x v="0"/>
    <x v="16"/>
    <x v="6"/>
    <d v="2013-07-20T00:00:00"/>
  </r>
  <r>
    <n v="16065"/>
    <s v="N"/>
    <d v="2013-07-20T00:00:00"/>
    <s v="High"/>
    <x v="41"/>
    <n v="54.99"/>
    <n v="0.06"/>
    <s v="Regular"/>
    <n v="8.07"/>
    <n v="4"/>
    <n v="1.3"/>
    <s v="Ruben Ausman"/>
    <x v="1"/>
    <x v="0"/>
    <x v="1"/>
    <x v="5"/>
    <x v="1"/>
    <d v="2013-07-21T00:00:00"/>
  </r>
  <r>
    <n v="16096"/>
    <s v="N"/>
    <d v="2014-01-19T00:00:00"/>
    <s v="High"/>
    <x v="24"/>
    <n v="42.21"/>
    <n v="0"/>
    <s v="Express"/>
    <n v="18.21"/>
    <n v="2.88"/>
    <n v="0.99"/>
    <s v="Roy French"/>
    <x v="1"/>
    <x v="2"/>
    <x v="1"/>
    <x v="4"/>
    <x v="2"/>
    <d v="2014-01-20T00:00:00"/>
  </r>
  <r>
    <n v="16098"/>
    <s v="N"/>
    <d v="2015-07-21T00:00:00"/>
    <s v="Low"/>
    <x v="45"/>
    <n v="480.43"/>
    <n v="0.06"/>
    <s v="Regular"/>
    <n v="50.59"/>
    <n v="14.98"/>
    <n v="8.99"/>
    <s v="Patricia Hirasaki"/>
    <x v="1"/>
    <x v="1"/>
    <x v="2"/>
    <x v="2"/>
    <x v="0"/>
    <d v="2015-07-25T00:00:00"/>
  </r>
  <r>
    <n v="16100"/>
    <s v="N"/>
    <d v="2014-03-07T00:00:00"/>
    <s v="Medium"/>
    <x v="15"/>
    <n v="226.18"/>
    <n v="0.01"/>
    <s v="Regular"/>
    <n v="-115.54"/>
    <n v="4.82"/>
    <n v="5.72"/>
    <s v="Paul Gonzalez"/>
    <x v="2"/>
    <x v="0"/>
    <x v="2"/>
    <x v="2"/>
    <x v="0"/>
    <d v="2014-03-08T00:00:00"/>
  </r>
  <r>
    <n v="16102"/>
    <s v="N"/>
    <d v="2016-12-13T00:00:00"/>
    <s v="Not Specified"/>
    <x v="14"/>
    <n v="13255.93"/>
    <n v="0.02"/>
    <s v="Delivery Van"/>
    <n v="4089.27"/>
    <n v="500.98"/>
    <n v="26"/>
    <s v="Aaron Hawkins"/>
    <x v="0"/>
    <x v="1"/>
    <x v="2"/>
    <x v="13"/>
    <x v="6"/>
    <d v="2016-12-15T00:00:00"/>
  </r>
  <r>
    <n v="16103"/>
    <s v="N"/>
    <d v="2015-07-15T00:00:00"/>
    <s v="Not Specified"/>
    <x v="45"/>
    <n v="217.14"/>
    <n v="0"/>
    <s v="Regular"/>
    <n v="-62.97"/>
    <n v="6.48"/>
    <n v="6.22"/>
    <s v="Maria Zettner"/>
    <x v="1"/>
    <x v="0"/>
    <x v="1"/>
    <x v="5"/>
    <x v="2"/>
    <d v="2015-07-17T00:00:00"/>
  </r>
  <r>
    <n v="16103"/>
    <s v="N"/>
    <d v="2015-07-15T00:00:00"/>
    <s v="Not Specified"/>
    <x v="28"/>
    <n v="426.7"/>
    <n v="0.06"/>
    <s v="Regular"/>
    <n v="104.77"/>
    <n v="19.84"/>
    <n v="4.0999999999999996"/>
    <s v="Maria Zettner"/>
    <x v="0"/>
    <x v="0"/>
    <x v="1"/>
    <x v="1"/>
    <x v="1"/>
    <d v="2015-07-17T00:00:00"/>
  </r>
  <r>
    <n v="16128"/>
    <s v="N"/>
    <d v="2014-05-08T00:00:00"/>
    <s v="High"/>
    <x v="26"/>
    <n v="2968.66"/>
    <n v="7.0000000000000007E-2"/>
    <s v="Regular"/>
    <n v="1077.49"/>
    <n v="63.94"/>
    <n v="14.48"/>
    <s v="Michael Grace"/>
    <x v="0"/>
    <x v="0"/>
    <x v="2"/>
    <x v="2"/>
    <x v="2"/>
    <d v="2014-05-08T00:00:00"/>
  </r>
  <r>
    <n v="16133"/>
    <s v="N"/>
    <d v="2016-09-25T00:00:00"/>
    <s v="Critical"/>
    <x v="39"/>
    <n v="27.96"/>
    <n v="0.17"/>
    <s v="Regular"/>
    <n v="-9.1300000000000008"/>
    <n v="14.89"/>
    <n v="13.56"/>
    <s v="Matt Abelman"/>
    <x v="2"/>
    <x v="3"/>
    <x v="2"/>
    <x v="2"/>
    <x v="5"/>
    <d v="2016-09-27T00:00:00"/>
  </r>
  <r>
    <n v="16133"/>
    <s v="N"/>
    <d v="2016-09-25T00:00:00"/>
    <s v="Critical"/>
    <x v="25"/>
    <n v="3083.04"/>
    <n v="0.06"/>
    <s v="Delivery Van"/>
    <n v="872.13"/>
    <n v="200.97"/>
    <n v="15.59"/>
    <s v="Erin Mull"/>
    <x v="2"/>
    <x v="3"/>
    <x v="0"/>
    <x v="6"/>
    <x v="6"/>
    <d v="2016-09-25T00:00:00"/>
  </r>
  <r>
    <n v="16134"/>
    <s v="Y"/>
    <d v="2015-11-19T00:00:00"/>
    <s v="High"/>
    <x v="17"/>
    <n v="21921.279999999999"/>
    <n v="0.04"/>
    <s v="Delivery Van"/>
    <n v="10521.33"/>
    <n v="500.98"/>
    <n v="28.14"/>
    <s v="Nathan Mautz"/>
    <x v="2"/>
    <x v="1"/>
    <x v="0"/>
    <x v="6"/>
    <x v="6"/>
    <d v="2015-11-21T00:00:00"/>
  </r>
  <r>
    <n v="16160"/>
    <s v="N"/>
    <d v="2014-07-23T00:00:00"/>
    <s v="Critical"/>
    <x v="35"/>
    <n v="514.86"/>
    <n v="0.09"/>
    <s v="Regular"/>
    <n v="-53.18"/>
    <n v="10.89"/>
    <n v="4.5"/>
    <s v="Larry Hughes"/>
    <x v="1"/>
    <x v="1"/>
    <x v="1"/>
    <x v="11"/>
    <x v="2"/>
    <d v="2014-07-24T00:00:00"/>
  </r>
  <r>
    <n v="16164"/>
    <s v="N"/>
    <d v="2015-01-02T00:00:00"/>
    <s v="Low"/>
    <x v="5"/>
    <n v="2354.15"/>
    <n v="0.03"/>
    <s v="Delivery Van"/>
    <n v="774.79"/>
    <n v="90.97"/>
    <n v="14"/>
    <s v="Eva Jacobs"/>
    <x v="0"/>
    <x v="1"/>
    <x v="0"/>
    <x v="6"/>
    <x v="6"/>
    <d v="2015-01-06T00:00:00"/>
  </r>
  <r>
    <n v="16165"/>
    <s v="N"/>
    <d v="2013-07-22T00:00:00"/>
    <s v="Not Specified"/>
    <x v="6"/>
    <n v="136.68"/>
    <n v="0.01"/>
    <s v="Express"/>
    <n v="-125.16"/>
    <n v="30.73"/>
    <n v="4"/>
    <s v="Hallie Redmond"/>
    <x v="0"/>
    <x v="3"/>
    <x v="0"/>
    <x v="0"/>
    <x v="2"/>
    <d v="2013-07-24T00:00:00"/>
  </r>
  <r>
    <n v="16165"/>
    <s v="N"/>
    <d v="2013-07-22T00:00:00"/>
    <s v="Not Specified"/>
    <x v="18"/>
    <n v="1452.48"/>
    <n v="7.0000000000000007E-2"/>
    <s v="Express"/>
    <n v="376.52"/>
    <n v="62.18"/>
    <n v="10.84"/>
    <s v="Hallie Redmond"/>
    <x v="0"/>
    <x v="3"/>
    <x v="2"/>
    <x v="2"/>
    <x v="3"/>
    <d v="2013-07-23T00:00:00"/>
  </r>
  <r>
    <n v="16165"/>
    <s v="N"/>
    <d v="2013-07-22T00:00:00"/>
    <s v="Not Specified"/>
    <x v="30"/>
    <n v="3555.29"/>
    <n v="0.09"/>
    <s v="Express"/>
    <n v="183.28"/>
    <n v="193.17"/>
    <n v="19.989999999999998"/>
    <s v="Hallie Redmond"/>
    <x v="0"/>
    <x v="3"/>
    <x v="1"/>
    <x v="7"/>
    <x v="2"/>
    <d v="2013-07-22T00:00:00"/>
  </r>
  <r>
    <n v="16193"/>
    <s v="N"/>
    <d v="2015-04-09T00:00:00"/>
    <s v="Not Specified"/>
    <x v="38"/>
    <n v="300.2"/>
    <n v="0"/>
    <s v="Regular"/>
    <n v="6.41"/>
    <n v="34.76"/>
    <n v="8.2200000000000006"/>
    <s v="Frank Price"/>
    <x v="3"/>
    <x v="0"/>
    <x v="1"/>
    <x v="7"/>
    <x v="2"/>
    <d v="2015-04-11T00:00:00"/>
  </r>
  <r>
    <n v="16193"/>
    <s v="N"/>
    <d v="2015-04-09T00:00:00"/>
    <s v="Not Specified"/>
    <x v="8"/>
    <n v="1364.8025"/>
    <n v="7.0000000000000007E-2"/>
    <s v="Regular"/>
    <n v="-183.68"/>
    <n v="55.99"/>
    <n v="5"/>
    <s v="Frank Price"/>
    <x v="3"/>
    <x v="0"/>
    <x v="0"/>
    <x v="3"/>
    <x v="0"/>
    <d v="2015-04-11T00:00:00"/>
  </r>
  <r>
    <n v="16194"/>
    <s v="N"/>
    <d v="2013-10-07T00:00:00"/>
    <s v="Not Specified"/>
    <x v="18"/>
    <n v="2435.5135"/>
    <n v="0.08"/>
    <s v="Regular"/>
    <n v="315.49"/>
    <n v="125.99"/>
    <n v="4.2"/>
    <s v="Benjamin Venier"/>
    <x v="2"/>
    <x v="3"/>
    <x v="0"/>
    <x v="3"/>
    <x v="2"/>
    <d v="2013-10-09T00:00:00"/>
  </r>
  <r>
    <n v="16196"/>
    <s v="N"/>
    <d v="2016-10-20T00:00:00"/>
    <s v="High"/>
    <x v="15"/>
    <n v="14521.39"/>
    <n v="0.03"/>
    <s v="Regular"/>
    <n v="5034.1499999999996"/>
    <n v="320.98"/>
    <n v="24.49"/>
    <s v="Magdelene Morse"/>
    <x v="1"/>
    <x v="1"/>
    <x v="2"/>
    <x v="13"/>
    <x v="5"/>
    <d v="2016-10-22T00:00:00"/>
  </r>
  <r>
    <n v="16196"/>
    <s v="N"/>
    <d v="2016-10-20T00:00:00"/>
    <s v="High"/>
    <x v="27"/>
    <n v="3925.9715000000001"/>
    <n v="0.06"/>
    <s v="Regular"/>
    <n v="671.95"/>
    <n v="125.99"/>
    <n v="8.8000000000000007"/>
    <s v="Magdelene Morse"/>
    <x v="1"/>
    <x v="1"/>
    <x v="0"/>
    <x v="3"/>
    <x v="2"/>
    <d v="2016-10-21T00:00:00"/>
  </r>
  <r>
    <n v="16225"/>
    <s v="N"/>
    <d v="2016-05-28T00:00:00"/>
    <s v="Critical"/>
    <x v="10"/>
    <n v="550.29"/>
    <n v="0.03"/>
    <s v="Regular"/>
    <n v="-82.5"/>
    <n v="17.7"/>
    <n v="9.4700000000000006"/>
    <s v="Tanja Norvell"/>
    <x v="0"/>
    <x v="2"/>
    <x v="1"/>
    <x v="7"/>
    <x v="2"/>
    <d v="2016-05-30T00:00:00"/>
  </r>
  <r>
    <n v="16229"/>
    <s v="N"/>
    <d v="2016-03-29T00:00:00"/>
    <s v="High"/>
    <x v="30"/>
    <n v="568.74350000000004"/>
    <n v="0.05"/>
    <s v="Regular"/>
    <n v="143.79"/>
    <n v="35.99"/>
    <n v="3.3"/>
    <s v="Nora Paige"/>
    <x v="2"/>
    <x v="3"/>
    <x v="0"/>
    <x v="3"/>
    <x v="0"/>
    <d v="2016-03-31T00:00:00"/>
  </r>
  <r>
    <n v="16229"/>
    <s v="N"/>
    <d v="2016-03-29T00:00:00"/>
    <s v="High"/>
    <x v="42"/>
    <n v="1068.7"/>
    <n v="0.04"/>
    <s v="Regular"/>
    <n v="-89.5"/>
    <n v="40.98"/>
    <n v="6.5"/>
    <s v="Nora Paige"/>
    <x v="0"/>
    <x v="3"/>
    <x v="0"/>
    <x v="0"/>
    <x v="2"/>
    <d v="2016-03-30T00:00:00"/>
  </r>
  <r>
    <n v="16231"/>
    <s v="N"/>
    <d v="2015-09-04T00:00:00"/>
    <s v="Low"/>
    <x v="23"/>
    <n v="2506.38"/>
    <n v="7.0000000000000007E-2"/>
    <s v="Delivery Van"/>
    <n v="-500.46"/>
    <n v="124.49"/>
    <n v="51.94"/>
    <s v="Nora Paige"/>
    <x v="2"/>
    <x v="2"/>
    <x v="2"/>
    <x v="15"/>
    <x v="4"/>
    <d v="2015-09-09T00:00:00"/>
  </r>
  <r>
    <n v="16258"/>
    <s v="N"/>
    <d v="2014-07-06T00:00:00"/>
    <s v="Medium"/>
    <x v="39"/>
    <n v="9.69"/>
    <n v="0.05"/>
    <s v="Regular"/>
    <n v="-6.78"/>
    <n v="4.9800000000000004"/>
    <n v="4.72"/>
    <s v="Nona Balk"/>
    <x v="2"/>
    <x v="0"/>
    <x v="1"/>
    <x v="5"/>
    <x v="2"/>
    <d v="2014-07-07T00:00:00"/>
  </r>
  <r>
    <n v="16258"/>
    <s v="N"/>
    <d v="2014-07-06T00:00:00"/>
    <s v="Medium"/>
    <x v="32"/>
    <n v="331.99"/>
    <n v="0.03"/>
    <s v="Regular"/>
    <n v="45.31"/>
    <n v="7.08"/>
    <n v="2.35"/>
    <s v="Nona Balk"/>
    <x v="2"/>
    <x v="0"/>
    <x v="1"/>
    <x v="1"/>
    <x v="1"/>
    <d v="2014-07-08T00:00:00"/>
  </r>
  <r>
    <n v="16262"/>
    <s v="N"/>
    <d v="2014-01-01T00:00:00"/>
    <s v="Low"/>
    <x v="11"/>
    <n v="62.84"/>
    <n v="0.06"/>
    <s v="Express"/>
    <n v="9.5299999999999994"/>
    <n v="5.18"/>
    <n v="2.04"/>
    <s v="Linda Southworth"/>
    <x v="0"/>
    <x v="2"/>
    <x v="1"/>
    <x v="5"/>
    <x v="1"/>
    <d v="2014-01-08T00:00:00"/>
  </r>
  <r>
    <n v="16289"/>
    <s v="N"/>
    <d v="2013-07-17T00:00:00"/>
    <s v="High"/>
    <x v="4"/>
    <n v="426.64"/>
    <n v="0.09"/>
    <s v="Regular"/>
    <n v="96.95"/>
    <n v="12.22"/>
    <n v="2.85"/>
    <s v="John Lee"/>
    <x v="2"/>
    <x v="0"/>
    <x v="2"/>
    <x v="2"/>
    <x v="0"/>
    <d v="2013-07-19T00:00:00"/>
  </r>
  <r>
    <n v="16289"/>
    <s v="N"/>
    <d v="2013-07-17T00:00:00"/>
    <s v="High"/>
    <x v="48"/>
    <n v="5610.6120000000001"/>
    <n v="0.01"/>
    <s v="Regular"/>
    <n v="2040.87"/>
    <n v="125.99"/>
    <n v="2.5"/>
    <s v="John Lee"/>
    <x v="0"/>
    <x v="0"/>
    <x v="0"/>
    <x v="3"/>
    <x v="2"/>
    <d v="2013-07-19T00:00:00"/>
  </r>
  <r>
    <n v="16291"/>
    <s v="N"/>
    <d v="2014-04-08T00:00:00"/>
    <s v="Not Specified"/>
    <x v="45"/>
    <n v="894.64"/>
    <n v="0.01"/>
    <s v="Regular"/>
    <n v="-27.79"/>
    <n v="27.42"/>
    <n v="19.46"/>
    <s v="Gary Hansen"/>
    <x v="1"/>
    <x v="2"/>
    <x v="2"/>
    <x v="2"/>
    <x v="2"/>
    <d v="2014-04-09T00:00:00"/>
  </r>
  <r>
    <n v="16320"/>
    <s v="N"/>
    <d v="2014-10-20T00:00:00"/>
    <s v="Not Specified"/>
    <x v="40"/>
    <n v="1856.9694999999999"/>
    <n v="0"/>
    <s v="Regular"/>
    <n v="176.87"/>
    <n v="125.99"/>
    <n v="8.08"/>
    <s v="Filia McAdams"/>
    <x v="2"/>
    <x v="3"/>
    <x v="0"/>
    <x v="3"/>
    <x v="2"/>
    <d v="2014-10-22T00:00:00"/>
  </r>
  <r>
    <n v="16321"/>
    <s v="N"/>
    <d v="2016-10-01T00:00:00"/>
    <s v="Not Specified"/>
    <x v="35"/>
    <n v="7156.56"/>
    <n v="0.03"/>
    <s v="Regular"/>
    <n v="1871.26"/>
    <n v="142.86000000000001"/>
    <n v="19.989999999999998"/>
    <s v="Roy Skaria"/>
    <x v="0"/>
    <x v="0"/>
    <x v="1"/>
    <x v="7"/>
    <x v="2"/>
    <d v="2016-10-03T00:00:00"/>
  </r>
  <r>
    <n v="16326"/>
    <s v="N"/>
    <d v="2013-05-10T00:00:00"/>
    <s v="High"/>
    <x v="27"/>
    <n v="1538.33"/>
    <n v="0.03"/>
    <s v="Regular"/>
    <n v="471.35"/>
    <n v="39.479999999999997"/>
    <n v="1.99"/>
    <s v="Bill Donatelli"/>
    <x v="1"/>
    <x v="0"/>
    <x v="0"/>
    <x v="0"/>
    <x v="0"/>
    <d v="2013-05-12T00:00:00"/>
  </r>
  <r>
    <n v="16326"/>
    <s v="N"/>
    <d v="2013-05-10T00:00:00"/>
    <s v="High"/>
    <x v="27"/>
    <n v="147.46"/>
    <n v="0.06"/>
    <s v="Regular"/>
    <n v="14.13"/>
    <n v="3.71"/>
    <n v="1.93"/>
    <s v="Bill Donatelli"/>
    <x v="1"/>
    <x v="0"/>
    <x v="1"/>
    <x v="5"/>
    <x v="1"/>
    <d v="2013-05-10T00:00:00"/>
  </r>
  <r>
    <n v="16356"/>
    <s v="N"/>
    <d v="2014-08-02T00:00:00"/>
    <s v="Critical"/>
    <x v="31"/>
    <n v="157.94"/>
    <n v="0.04"/>
    <s v="Express"/>
    <n v="9.15"/>
    <n v="22.98"/>
    <n v="4.5"/>
    <s v="Victoria Pisteka"/>
    <x v="0"/>
    <x v="0"/>
    <x v="1"/>
    <x v="11"/>
    <x v="2"/>
    <d v="2014-08-03T00:00:00"/>
  </r>
  <r>
    <n v="16419"/>
    <s v="N"/>
    <d v="2016-08-04T00:00:00"/>
    <s v="Not Specified"/>
    <x v="17"/>
    <n v="241.19"/>
    <n v="0.08"/>
    <s v="Regular"/>
    <n v="-103.65"/>
    <n v="5.78"/>
    <n v="5.67"/>
    <s v="Joy Smith"/>
    <x v="2"/>
    <x v="2"/>
    <x v="1"/>
    <x v="5"/>
    <x v="2"/>
    <d v="2016-08-05T00:00:00"/>
  </r>
  <r>
    <n v="16422"/>
    <s v="N"/>
    <d v="2014-10-09T00:00:00"/>
    <s v="Critical"/>
    <x v="43"/>
    <n v="272.01"/>
    <n v="0.01"/>
    <s v="Regular"/>
    <n v="-42.45"/>
    <n v="6.48"/>
    <n v="5.14"/>
    <s v="Beth Fritzler"/>
    <x v="0"/>
    <x v="3"/>
    <x v="1"/>
    <x v="5"/>
    <x v="2"/>
    <d v="2014-10-10T00:00:00"/>
  </r>
  <r>
    <n v="16422"/>
    <s v="N"/>
    <d v="2014-10-09T00:00:00"/>
    <s v="Critical"/>
    <x v="25"/>
    <n v="171.5"/>
    <n v="0.02"/>
    <s v="Regular"/>
    <n v="-20.41"/>
    <n v="10.23"/>
    <n v="4.68"/>
    <s v="Beth Fritzler"/>
    <x v="0"/>
    <x v="3"/>
    <x v="1"/>
    <x v="9"/>
    <x v="0"/>
    <d v="2014-10-11T00:00:00"/>
  </r>
  <r>
    <n v="16423"/>
    <s v="N"/>
    <d v="2015-08-05T00:00:00"/>
    <s v="Medium"/>
    <x v="30"/>
    <n v="128.21"/>
    <n v="0.05"/>
    <s v="Regular"/>
    <n v="-55.13"/>
    <n v="6.48"/>
    <n v="6.57"/>
    <s v="Bryan Davis"/>
    <x v="3"/>
    <x v="0"/>
    <x v="1"/>
    <x v="5"/>
    <x v="2"/>
    <d v="2015-08-07T00:00:00"/>
  </r>
  <r>
    <n v="16451"/>
    <s v="N"/>
    <d v="2016-07-22T00:00:00"/>
    <s v="Not Specified"/>
    <x v="24"/>
    <n v="252.79"/>
    <n v="0.09"/>
    <s v="Regular"/>
    <n v="58.23"/>
    <n v="30.56"/>
    <n v="2.99"/>
    <s v="Don Jones"/>
    <x v="3"/>
    <x v="0"/>
    <x v="1"/>
    <x v="10"/>
    <x v="2"/>
    <d v="2016-07-23T00:00:00"/>
  </r>
  <r>
    <n v="16452"/>
    <s v="N"/>
    <d v="2015-08-23T00:00:00"/>
    <s v="Medium"/>
    <x v="26"/>
    <n v="134.41999999999999"/>
    <n v="0.05"/>
    <s v="Regular"/>
    <n v="9.34"/>
    <n v="2.88"/>
    <n v="1.01"/>
    <s v="David Flashing"/>
    <x v="2"/>
    <x v="1"/>
    <x v="1"/>
    <x v="1"/>
    <x v="1"/>
    <d v="2015-08-24T00:00:00"/>
  </r>
  <r>
    <n v="16480"/>
    <s v="N"/>
    <d v="2016-12-06T00:00:00"/>
    <s v="Not Specified"/>
    <x v="41"/>
    <n v="87.23"/>
    <n v="0.09"/>
    <s v="Express"/>
    <n v="-69.53"/>
    <n v="5.4"/>
    <n v="7.78"/>
    <s v="Nat Gilpin"/>
    <x v="1"/>
    <x v="2"/>
    <x v="1"/>
    <x v="10"/>
    <x v="2"/>
    <d v="2016-12-08T00:00:00"/>
  </r>
  <r>
    <n v="16481"/>
    <s v="N"/>
    <d v="2014-02-18T00:00:00"/>
    <s v="Low"/>
    <x v="35"/>
    <n v="3089.06"/>
    <n v="0"/>
    <s v="Regular"/>
    <n v="719.26"/>
    <n v="56.96"/>
    <n v="13.22"/>
    <s v="Paul Van Hugh"/>
    <x v="0"/>
    <x v="0"/>
    <x v="1"/>
    <x v="11"/>
    <x v="2"/>
    <d v="2014-02-23T00:00:00"/>
  </r>
  <r>
    <n v="16481"/>
    <s v="N"/>
    <d v="2014-02-18T00:00:00"/>
    <s v="Low"/>
    <x v="19"/>
    <n v="20265.22"/>
    <n v="0.08"/>
    <s v="Delivery Van"/>
    <n v="6168.64"/>
    <n v="442.14"/>
    <n v="14.7"/>
    <s v="Paul Van Hugh"/>
    <x v="0"/>
    <x v="0"/>
    <x v="0"/>
    <x v="6"/>
    <x v="6"/>
    <d v="2014-02-23T00:00:00"/>
  </r>
  <r>
    <n v="16519"/>
    <s v="N"/>
    <d v="2014-06-10T00:00:00"/>
    <s v="Medium"/>
    <x v="27"/>
    <n v="158.97"/>
    <n v="0.08"/>
    <s v="Regular"/>
    <n v="-30.27"/>
    <n v="4.18"/>
    <n v="2.99"/>
    <s v="Alan Hwang"/>
    <x v="1"/>
    <x v="3"/>
    <x v="1"/>
    <x v="10"/>
    <x v="2"/>
    <d v="2014-06-12T00:00:00"/>
  </r>
  <r>
    <n v="16519"/>
    <s v="N"/>
    <d v="2014-06-10T00:00:00"/>
    <s v="Medium"/>
    <x v="48"/>
    <n v="138.96"/>
    <n v="0.03"/>
    <s v="Regular"/>
    <n v="19.87"/>
    <n v="2.88"/>
    <n v="0.7"/>
    <s v="Alan Hwang"/>
    <x v="1"/>
    <x v="3"/>
    <x v="1"/>
    <x v="1"/>
    <x v="1"/>
    <d v="2014-06-12T00:00:00"/>
  </r>
  <r>
    <n v="16545"/>
    <s v="N"/>
    <d v="2013-05-09T00:00:00"/>
    <s v="Not Specified"/>
    <x v="12"/>
    <n v="50.97"/>
    <n v="0.09"/>
    <s v="Regular"/>
    <n v="4.45"/>
    <n v="5.16"/>
    <n v="0.73"/>
    <s v="Carlos Soltero"/>
    <x v="3"/>
    <x v="3"/>
    <x v="1"/>
    <x v="1"/>
    <x v="1"/>
    <d v="2013-05-11T00:00:00"/>
  </r>
  <r>
    <n v="16545"/>
    <s v="N"/>
    <d v="2013-05-09T00:00:00"/>
    <s v="Not Specified"/>
    <x v="39"/>
    <n v="4.99"/>
    <n v="0.04"/>
    <s v="Regular"/>
    <n v="-3.06"/>
    <n v="3.68"/>
    <n v="1.32"/>
    <s v="Carlos Soltero"/>
    <x v="3"/>
    <x v="3"/>
    <x v="1"/>
    <x v="9"/>
    <x v="1"/>
    <d v="2013-05-11T00:00:00"/>
  </r>
  <r>
    <n v="16547"/>
    <s v="N"/>
    <d v="2016-02-19T00:00:00"/>
    <s v="Not Specified"/>
    <x v="10"/>
    <n v="10554.63"/>
    <n v="0.09"/>
    <s v="Delivery Van"/>
    <n v="1240.25"/>
    <n v="355.98"/>
    <n v="58.92"/>
    <s v="Nicole Hansen"/>
    <x v="3"/>
    <x v="0"/>
    <x v="2"/>
    <x v="13"/>
    <x v="6"/>
    <d v="2016-02-21T00:00:00"/>
  </r>
  <r>
    <n v="16547"/>
    <s v="N"/>
    <d v="2016-02-19T00:00:00"/>
    <s v="Not Specified"/>
    <x v="38"/>
    <n v="1749.64"/>
    <n v="0.04"/>
    <s v="Delivery Van"/>
    <n v="-533.23"/>
    <n v="218.75"/>
    <n v="69.64"/>
    <s v="Nicole Hansen"/>
    <x v="3"/>
    <x v="0"/>
    <x v="2"/>
    <x v="15"/>
    <x v="4"/>
    <d v="2016-02-19T00:00:00"/>
  </r>
  <r>
    <n v="16548"/>
    <s v="N"/>
    <d v="2015-02-04T00:00:00"/>
    <s v="Not Specified"/>
    <x v="28"/>
    <n v="75.19"/>
    <n v="0.06"/>
    <s v="Regular"/>
    <n v="-59.12"/>
    <n v="3.28"/>
    <n v="3.97"/>
    <s v="Darren Budd"/>
    <x v="1"/>
    <x v="2"/>
    <x v="2"/>
    <x v="2"/>
    <x v="5"/>
    <d v="2015-02-06T00:00:00"/>
  </r>
  <r>
    <n v="16548"/>
    <s v="N"/>
    <d v="2015-02-04T00:00:00"/>
    <s v="Not Specified"/>
    <x v="43"/>
    <n v="3028.86"/>
    <n v="0.04"/>
    <s v="Regular"/>
    <n v="-2595.65"/>
    <n v="71.37"/>
    <n v="69"/>
    <s v="David Flashing"/>
    <x v="2"/>
    <x v="2"/>
    <x v="2"/>
    <x v="15"/>
    <x v="5"/>
    <d v="2015-02-06T00:00:00"/>
  </r>
  <r>
    <n v="16579"/>
    <s v="N"/>
    <d v="2013-12-12T00:00:00"/>
    <s v="Not Specified"/>
    <x v="16"/>
    <n v="63.96"/>
    <n v="0.05"/>
    <s v="Regular"/>
    <n v="-13.71"/>
    <n v="1.88"/>
    <n v="1.49"/>
    <s v="Saphhira Shifley"/>
    <x v="0"/>
    <x v="2"/>
    <x v="1"/>
    <x v="10"/>
    <x v="2"/>
    <d v="2013-12-13T00:00:00"/>
  </r>
  <r>
    <n v="16579"/>
    <s v="N"/>
    <d v="2013-12-12T00:00:00"/>
    <s v="Not Specified"/>
    <x v="9"/>
    <n v="177.23"/>
    <n v="7.0000000000000007E-2"/>
    <s v="Regular"/>
    <n v="4.9400000000000004"/>
    <n v="8.14"/>
    <n v="3.12"/>
    <s v="Saphhira Shifley"/>
    <x v="0"/>
    <x v="2"/>
    <x v="1"/>
    <x v="1"/>
    <x v="1"/>
    <d v="2013-12-13T00:00:00"/>
  </r>
  <r>
    <n v="16610"/>
    <s v="N"/>
    <d v="2016-10-10T00:00:00"/>
    <s v="High"/>
    <x v="30"/>
    <n v="659.13"/>
    <n v="0.09"/>
    <s v="Regular"/>
    <n v="187.57"/>
    <n v="35.94"/>
    <n v="6.66"/>
    <s v="Thomas Boland"/>
    <x v="1"/>
    <x v="0"/>
    <x v="1"/>
    <x v="12"/>
    <x v="2"/>
    <d v="2016-10-12T00:00:00"/>
  </r>
  <r>
    <n v="16612"/>
    <s v="N"/>
    <d v="2016-02-14T00:00:00"/>
    <s v="High"/>
    <x v="29"/>
    <n v="3699.22"/>
    <n v="0.05"/>
    <s v="Delivery Van"/>
    <n v="565.17999999999995"/>
    <n v="80.97"/>
    <n v="30.06"/>
    <s v="Sally Matthias"/>
    <x v="2"/>
    <x v="1"/>
    <x v="0"/>
    <x v="6"/>
    <x v="4"/>
    <d v="2016-02-15T00:00:00"/>
  </r>
  <r>
    <n v="16612"/>
    <s v="N"/>
    <d v="2016-02-14T00:00:00"/>
    <s v="High"/>
    <x v="31"/>
    <n v="48.93"/>
    <n v="0"/>
    <s v="Regular"/>
    <n v="-38.72"/>
    <n v="6.48"/>
    <n v="10.050000000000001"/>
    <s v="Sally Matthias"/>
    <x v="2"/>
    <x v="1"/>
    <x v="1"/>
    <x v="5"/>
    <x v="2"/>
    <d v="2016-02-16T00:00:00"/>
  </r>
  <r>
    <n v="16613"/>
    <s v="N"/>
    <d v="2013-12-24T00:00:00"/>
    <s v="High"/>
    <x v="2"/>
    <n v="51.14"/>
    <n v="0.08"/>
    <s v="Regular"/>
    <n v="-81.96"/>
    <n v="1.74"/>
    <n v="4.08"/>
    <s v="Nancy Lomonaco"/>
    <x v="1"/>
    <x v="1"/>
    <x v="2"/>
    <x v="2"/>
    <x v="0"/>
    <d v="2013-12-26T00:00:00"/>
  </r>
  <r>
    <n v="16641"/>
    <s v="Y"/>
    <d v="2013-05-10T00:00:00"/>
    <s v="High"/>
    <x v="16"/>
    <n v="1209.1679999999999"/>
    <n v="0.03"/>
    <s v="Delivery Van"/>
    <n v="-1052.79"/>
    <n v="44.43"/>
    <n v="46.59"/>
    <s v="Bryan Spruell"/>
    <x v="0"/>
    <x v="1"/>
    <x v="2"/>
    <x v="15"/>
    <x v="4"/>
    <d v="2013-05-11T00:00:00"/>
  </r>
  <r>
    <n v="16642"/>
    <s v="N"/>
    <d v="2014-03-02T00:00:00"/>
    <s v="Not Specified"/>
    <x v="26"/>
    <n v="7640.2250000000004"/>
    <n v="7.0000000000000007E-2"/>
    <s v="Regular"/>
    <n v="2027.68"/>
    <n v="205.99"/>
    <n v="2.5"/>
    <s v="Adam Hart"/>
    <x v="0"/>
    <x v="0"/>
    <x v="0"/>
    <x v="3"/>
    <x v="2"/>
    <d v="2014-03-04T00:00:00"/>
  </r>
  <r>
    <n v="16643"/>
    <s v="N"/>
    <d v="2013-04-11T00:00:00"/>
    <s v="Low"/>
    <x v="43"/>
    <n v="312.63"/>
    <n v="0.01"/>
    <s v="Regular"/>
    <n v="167.3"/>
    <n v="7.31"/>
    <n v="0.49"/>
    <s v="Quincy Jones"/>
    <x v="0"/>
    <x v="1"/>
    <x v="1"/>
    <x v="4"/>
    <x v="2"/>
    <d v="2013-04-15T00:00:00"/>
  </r>
  <r>
    <n v="16643"/>
    <s v="N"/>
    <d v="2013-04-11T00:00:00"/>
    <s v="Low"/>
    <x v="26"/>
    <n v="441.4"/>
    <n v="0.06"/>
    <s v="Regular"/>
    <n v="146.04"/>
    <n v="10.06"/>
    <n v="2.06"/>
    <s v="Quincy Jones"/>
    <x v="0"/>
    <x v="1"/>
    <x v="1"/>
    <x v="5"/>
    <x v="1"/>
    <d v="2013-04-15T00:00:00"/>
  </r>
  <r>
    <n v="16674"/>
    <s v="N"/>
    <d v="2014-04-29T00:00:00"/>
    <s v="Low"/>
    <x v="48"/>
    <n v="1959.43"/>
    <n v="0.09"/>
    <s v="Regular"/>
    <n v="467.72"/>
    <n v="42.98"/>
    <n v="4.62"/>
    <s v="Robert Barroso"/>
    <x v="2"/>
    <x v="3"/>
    <x v="1"/>
    <x v="11"/>
    <x v="2"/>
    <d v="2014-05-06T00:00:00"/>
  </r>
  <r>
    <n v="16674"/>
    <s v="N"/>
    <d v="2014-04-29T00:00:00"/>
    <s v="Low"/>
    <x v="27"/>
    <n v="14072.64"/>
    <n v="0.02"/>
    <s v="Delivery Van"/>
    <n v="2177.54"/>
    <n v="355.98"/>
    <n v="58.92"/>
    <s v="Robert Barroso"/>
    <x v="2"/>
    <x v="3"/>
    <x v="2"/>
    <x v="13"/>
    <x v="6"/>
    <d v="2014-05-08T00:00:00"/>
  </r>
  <r>
    <n v="16679"/>
    <s v="Y"/>
    <d v="2016-11-08T00:00:00"/>
    <s v="Low"/>
    <x v="8"/>
    <n v="6481.95"/>
    <n v="0.09"/>
    <s v="Delivery Van"/>
    <n v="846.23"/>
    <n v="243.98"/>
    <n v="43.32"/>
    <s v="Ryan Crowe"/>
    <x v="0"/>
    <x v="3"/>
    <x v="2"/>
    <x v="13"/>
    <x v="6"/>
    <d v="2016-11-13T00:00:00"/>
  </r>
  <r>
    <n v="16706"/>
    <s v="N"/>
    <d v="2015-06-27T00:00:00"/>
    <s v="High"/>
    <x v="19"/>
    <n v="1943.72"/>
    <n v="0.03"/>
    <s v="Regular"/>
    <n v="-1003.58"/>
    <n v="41.47"/>
    <n v="34.200000000000003"/>
    <s v="Beth Thompson"/>
    <x v="3"/>
    <x v="0"/>
    <x v="2"/>
    <x v="2"/>
    <x v="1"/>
    <d v="2015-06-28T00:00:00"/>
  </r>
  <r>
    <n v="16706"/>
    <s v="N"/>
    <d v="2015-06-27T00:00:00"/>
    <s v="High"/>
    <x v="31"/>
    <n v="18.37"/>
    <n v="0.01"/>
    <s v="Regular"/>
    <n v="-4.0599999999999996"/>
    <n v="2.78"/>
    <n v="1.2"/>
    <s v="Beth Thompson"/>
    <x v="3"/>
    <x v="0"/>
    <x v="1"/>
    <x v="1"/>
    <x v="1"/>
    <d v="2015-06-28T00:00:00"/>
  </r>
  <r>
    <n v="16706"/>
    <s v="N"/>
    <d v="2015-06-27T00:00:00"/>
    <s v="High"/>
    <x v="48"/>
    <n v="6175.777"/>
    <n v="7.0000000000000007E-2"/>
    <s v="Express"/>
    <n v="1881.58"/>
    <n v="155.99"/>
    <n v="3.9"/>
    <s v="Beth Thompson"/>
    <x v="3"/>
    <x v="0"/>
    <x v="0"/>
    <x v="3"/>
    <x v="2"/>
    <d v="2015-06-29T00:00:00"/>
  </r>
  <r>
    <n v="16709"/>
    <s v="N"/>
    <d v="2015-10-06T00:00:00"/>
    <s v="High"/>
    <x v="7"/>
    <n v="24.36"/>
    <n v="7.0000000000000007E-2"/>
    <s v="Regular"/>
    <n v="-13.01"/>
    <n v="6.48"/>
    <n v="5.74"/>
    <s v="Giulietta Dortch"/>
    <x v="0"/>
    <x v="3"/>
    <x v="1"/>
    <x v="5"/>
    <x v="2"/>
    <d v="2015-10-08T00:00:00"/>
  </r>
  <r>
    <n v="16710"/>
    <s v="N"/>
    <d v="2014-04-24T00:00:00"/>
    <s v="High"/>
    <x v="19"/>
    <n v="5549.79"/>
    <n v="0.09"/>
    <s v="Delivery Van"/>
    <n v="1300.8"/>
    <n v="145.44999999999999"/>
    <n v="17.850000000000001"/>
    <s v="Alex Grayson"/>
    <x v="2"/>
    <x v="2"/>
    <x v="0"/>
    <x v="6"/>
    <x v="6"/>
    <d v="2014-04-26T00:00:00"/>
  </r>
  <r>
    <n v="16737"/>
    <s v="N"/>
    <d v="2014-06-20T00:00:00"/>
    <s v="Not Specified"/>
    <x v="0"/>
    <n v="1390.49"/>
    <n v="0.01"/>
    <s v="Regular"/>
    <n v="366.8"/>
    <n v="90.48"/>
    <n v="19.989999999999998"/>
    <s v="Toby Grace"/>
    <x v="0"/>
    <x v="1"/>
    <x v="1"/>
    <x v="12"/>
    <x v="2"/>
    <d v="2014-06-21T00:00:00"/>
  </r>
  <r>
    <n v="16741"/>
    <s v="N"/>
    <d v="2013-09-30T00:00:00"/>
    <s v="Medium"/>
    <x v="31"/>
    <n v="157.97"/>
    <n v="0.01"/>
    <s v="Regular"/>
    <n v="-42.38"/>
    <n v="22.84"/>
    <n v="16.87"/>
    <s v="Nicole Hansen"/>
    <x v="3"/>
    <x v="3"/>
    <x v="1"/>
    <x v="5"/>
    <x v="2"/>
    <d v="2013-10-01T00:00:00"/>
  </r>
  <r>
    <n v="16771"/>
    <s v="N"/>
    <d v="2016-09-28T00:00:00"/>
    <s v="High"/>
    <x v="3"/>
    <n v="1737.06"/>
    <n v="0.02"/>
    <s v="Regular"/>
    <n v="339.17"/>
    <n v="39.979999999999997"/>
    <n v="9.1999999999999993"/>
    <s v="Dan Lawera"/>
    <x v="1"/>
    <x v="0"/>
    <x v="2"/>
    <x v="2"/>
    <x v="1"/>
    <d v="2016-09-30T00:00:00"/>
  </r>
  <r>
    <n v="16775"/>
    <s v="N"/>
    <d v="2015-11-22T00:00:00"/>
    <s v="Low"/>
    <x v="48"/>
    <n v="2469.15"/>
    <n v="0.04"/>
    <s v="Regular"/>
    <n v="1244.81"/>
    <n v="48.94"/>
    <n v="5.86"/>
    <s v="Natalie Webber"/>
    <x v="0"/>
    <x v="0"/>
    <x v="1"/>
    <x v="5"/>
    <x v="2"/>
    <d v="2015-11-26T00:00:00"/>
  </r>
  <r>
    <n v="16804"/>
    <s v="N"/>
    <d v="2015-03-10T00:00:00"/>
    <s v="High"/>
    <x v="26"/>
    <n v="2430.34"/>
    <n v="0.08"/>
    <s v="Regular"/>
    <n v="752.87"/>
    <n v="55.98"/>
    <n v="13.88"/>
    <s v="Ed Ludwig"/>
    <x v="1"/>
    <x v="2"/>
    <x v="1"/>
    <x v="5"/>
    <x v="2"/>
    <d v="2015-03-12T00:00:00"/>
  </r>
  <r>
    <n v="16804"/>
    <s v="N"/>
    <d v="2015-03-10T00:00:00"/>
    <s v="High"/>
    <x v="47"/>
    <n v="218.6"/>
    <n v="0.05"/>
    <s v="Express"/>
    <n v="-46.43"/>
    <n v="5.78"/>
    <n v="4.96"/>
    <s v="Ed Ludwig"/>
    <x v="1"/>
    <x v="2"/>
    <x v="1"/>
    <x v="5"/>
    <x v="2"/>
    <d v="2015-03-11T00:00:00"/>
  </r>
  <r>
    <n v="16807"/>
    <s v="N"/>
    <d v="2015-01-14T00:00:00"/>
    <s v="Medium"/>
    <x v="32"/>
    <n v="1585.6"/>
    <n v="0.08"/>
    <s v="Regular"/>
    <n v="632.13"/>
    <n v="35.44"/>
    <n v="4.92"/>
    <s v="Quincy Jones"/>
    <x v="0"/>
    <x v="3"/>
    <x v="1"/>
    <x v="5"/>
    <x v="2"/>
    <d v="2015-01-15T00:00:00"/>
  </r>
  <r>
    <n v="16807"/>
    <s v="N"/>
    <d v="2015-01-14T00:00:00"/>
    <s v="Medium"/>
    <x v="10"/>
    <n v="215.85"/>
    <n v="0.09"/>
    <s v="Regular"/>
    <n v="60.95"/>
    <n v="7.4"/>
    <n v="1.71"/>
    <s v="Quincy Jones"/>
    <x v="0"/>
    <x v="3"/>
    <x v="1"/>
    <x v="5"/>
    <x v="1"/>
    <d v="2015-01-16T00:00:00"/>
  </r>
  <r>
    <n v="16834"/>
    <s v="N"/>
    <d v="2013-10-23T00:00:00"/>
    <s v="Low"/>
    <x v="16"/>
    <n v="463.42"/>
    <n v="0.08"/>
    <s v="Regular"/>
    <n v="14.2"/>
    <n v="14.45"/>
    <n v="7.17"/>
    <s v="Sue Ann Reed"/>
    <x v="0"/>
    <x v="2"/>
    <x v="1"/>
    <x v="10"/>
    <x v="2"/>
    <d v="2013-10-25T00:00:00"/>
  </r>
  <r>
    <n v="16837"/>
    <s v="N"/>
    <d v="2014-01-21T00:00:00"/>
    <s v="Not Specified"/>
    <x v="6"/>
    <n v="997"/>
    <n v="0.09"/>
    <s v="Delivery Van"/>
    <n v="-307.95999999999998"/>
    <n v="258.98"/>
    <n v="54.31"/>
    <s v="Jill Stevenson"/>
    <x v="0"/>
    <x v="2"/>
    <x v="2"/>
    <x v="13"/>
    <x v="6"/>
    <d v="2014-01-22T00:00:00"/>
  </r>
  <r>
    <n v="16864"/>
    <s v="Y"/>
    <d v="2015-10-29T00:00:00"/>
    <s v="Not Specified"/>
    <x v="3"/>
    <n v="12837.11"/>
    <n v="0.05"/>
    <s v="Delivery Van"/>
    <n v="1881.76"/>
    <n v="320.64"/>
    <n v="43.57"/>
    <s v="Cindy Chapman"/>
    <x v="0"/>
    <x v="2"/>
    <x v="2"/>
    <x v="15"/>
    <x v="4"/>
    <d v="2015-10-29T00:00:00"/>
  </r>
  <r>
    <n v="16866"/>
    <s v="N"/>
    <d v="2015-02-05T00:00:00"/>
    <s v="Not Specified"/>
    <x v="17"/>
    <n v="2357.9085"/>
    <n v="0.06"/>
    <s v="Regular"/>
    <n v="538.49"/>
    <n v="65.989999999999995"/>
    <n v="3.99"/>
    <s v="Penelope Sewall"/>
    <x v="0"/>
    <x v="1"/>
    <x v="0"/>
    <x v="3"/>
    <x v="2"/>
    <d v="2015-02-06T00:00:00"/>
  </r>
  <r>
    <n v="16932"/>
    <s v="N"/>
    <d v="2013-04-15T00:00:00"/>
    <s v="Critical"/>
    <x v="14"/>
    <n v="144.84"/>
    <n v="0.09"/>
    <s v="Regular"/>
    <n v="-120.99"/>
    <n v="5.78"/>
    <n v="8.09"/>
    <s v="Carlos Soltero"/>
    <x v="3"/>
    <x v="2"/>
    <x v="1"/>
    <x v="5"/>
    <x v="2"/>
    <d v="2013-04-16T00:00:00"/>
  </r>
  <r>
    <n v="16932"/>
    <s v="N"/>
    <d v="2013-04-15T00:00:00"/>
    <s v="Critical"/>
    <x v="23"/>
    <n v="127.16"/>
    <n v="0.09"/>
    <s v="Regular"/>
    <n v="12.88"/>
    <n v="6.7"/>
    <n v="1.56"/>
    <s v="Carlos Soltero"/>
    <x v="3"/>
    <x v="2"/>
    <x v="1"/>
    <x v="1"/>
    <x v="1"/>
    <d v="2013-04-15T00:00:00"/>
  </r>
  <r>
    <n v="16935"/>
    <s v="N"/>
    <d v="2015-12-15T00:00:00"/>
    <s v="Not Specified"/>
    <x v="7"/>
    <n v="14.74"/>
    <n v="0.06"/>
    <s v="Regular"/>
    <n v="-2.72"/>
    <n v="4.4800000000000004"/>
    <n v="1.22"/>
    <s v="Michael Grace"/>
    <x v="0"/>
    <x v="0"/>
    <x v="1"/>
    <x v="5"/>
    <x v="1"/>
    <d v="2015-12-16T00:00:00"/>
  </r>
  <r>
    <n v="16935"/>
    <s v="N"/>
    <d v="2015-12-15T00:00:00"/>
    <s v="Not Specified"/>
    <x v="17"/>
    <n v="117.68"/>
    <n v="0.09"/>
    <s v="Express"/>
    <n v="12.47"/>
    <n v="2.88"/>
    <n v="0.7"/>
    <s v="Michael Grace"/>
    <x v="0"/>
    <x v="0"/>
    <x v="1"/>
    <x v="1"/>
    <x v="1"/>
    <d v="2015-12-17T00:00:00"/>
  </r>
  <r>
    <n v="16967"/>
    <s v="N"/>
    <d v="2014-08-19T00:00:00"/>
    <s v="Low"/>
    <x v="44"/>
    <n v="397.55"/>
    <n v="0.08"/>
    <s v="Regular"/>
    <n v="-152.47"/>
    <n v="83.1"/>
    <n v="6.13"/>
    <s v="Brad Norvell"/>
    <x v="2"/>
    <x v="0"/>
    <x v="0"/>
    <x v="0"/>
    <x v="2"/>
    <d v="2014-08-21T00:00:00"/>
  </r>
  <r>
    <n v="16967"/>
    <s v="N"/>
    <d v="2014-08-19T00:00:00"/>
    <s v="Low"/>
    <x v="13"/>
    <n v="676.26"/>
    <n v="0.06"/>
    <s v="Regular"/>
    <n v="181.98"/>
    <n v="19.98"/>
    <n v="5.77"/>
    <s v="Brad Norvell"/>
    <x v="2"/>
    <x v="0"/>
    <x v="1"/>
    <x v="5"/>
    <x v="2"/>
    <d v="2014-08-19T00:00:00"/>
  </r>
  <r>
    <n v="16992"/>
    <s v="N"/>
    <d v="2013-12-12T00:00:00"/>
    <s v="High"/>
    <x v="0"/>
    <n v="126.74"/>
    <n v="0.08"/>
    <s v="Regular"/>
    <n v="-18.53"/>
    <n v="8.67"/>
    <n v="3.5"/>
    <s v="Ed Jacobs"/>
    <x v="0"/>
    <x v="3"/>
    <x v="1"/>
    <x v="11"/>
    <x v="2"/>
    <d v="2013-12-13T00:00:00"/>
  </r>
  <r>
    <n v="16993"/>
    <s v="N"/>
    <d v="2014-11-16T00:00:00"/>
    <s v="Medium"/>
    <x v="38"/>
    <n v="1383.9190000000001"/>
    <n v="0.05"/>
    <s v="Regular"/>
    <n v="-433.49"/>
    <n v="205.99"/>
    <n v="2.5"/>
    <s v="Erin Mull"/>
    <x v="2"/>
    <x v="3"/>
    <x v="0"/>
    <x v="3"/>
    <x v="2"/>
    <d v="2014-11-16T00:00:00"/>
  </r>
  <r>
    <n v="16995"/>
    <s v="N"/>
    <d v="2013-12-18T00:00:00"/>
    <s v="Not Specified"/>
    <x v="3"/>
    <n v="48.41"/>
    <n v="0.06"/>
    <s v="Regular"/>
    <n v="-1.46"/>
    <n v="1.1399999999999999"/>
    <n v="0.7"/>
    <s v="Darrin Sayre"/>
    <x v="0"/>
    <x v="2"/>
    <x v="1"/>
    <x v="14"/>
    <x v="1"/>
    <d v="2013-12-20T00:00:00"/>
  </r>
  <r>
    <n v="17024"/>
    <s v="N"/>
    <d v="2016-10-13T00:00:00"/>
    <s v="Medium"/>
    <x v="45"/>
    <n v="1401.75"/>
    <n v="0.02"/>
    <s v="Regular"/>
    <n v="426.44"/>
    <n v="42.98"/>
    <n v="4.62"/>
    <s v="Tamara Dahlen"/>
    <x v="1"/>
    <x v="0"/>
    <x v="1"/>
    <x v="11"/>
    <x v="2"/>
    <d v="2016-10-15T00:00:00"/>
  </r>
  <r>
    <n v="17028"/>
    <s v="N"/>
    <d v="2016-10-15T00:00:00"/>
    <s v="High"/>
    <x v="30"/>
    <n v="513.5"/>
    <n v="0.02"/>
    <s v="Regular"/>
    <n v="82.96"/>
    <n v="25.99"/>
    <n v="5.37"/>
    <s v="Jennifer Jackson"/>
    <x v="0"/>
    <x v="1"/>
    <x v="1"/>
    <x v="1"/>
    <x v="2"/>
    <d v="2016-10-17T00:00:00"/>
  </r>
  <r>
    <n v="17058"/>
    <s v="Y"/>
    <d v="2014-01-01T00:00:00"/>
    <s v="High"/>
    <x v="0"/>
    <n v="72.67"/>
    <n v="0.04"/>
    <s v="Regular"/>
    <n v="-62.37"/>
    <n v="4.28"/>
    <n v="6.72"/>
    <s v="Gary Hwang"/>
    <x v="0"/>
    <x v="1"/>
    <x v="1"/>
    <x v="5"/>
    <x v="2"/>
    <d v="2014-01-02T00:00:00"/>
  </r>
  <r>
    <n v="17061"/>
    <s v="N"/>
    <d v="2015-10-30T00:00:00"/>
    <s v="Critical"/>
    <x v="2"/>
    <n v="80.53"/>
    <n v="0.01"/>
    <s v="Regular"/>
    <n v="10.01"/>
    <n v="2.88"/>
    <n v="0.7"/>
    <s v="Ivan Liston"/>
    <x v="1"/>
    <x v="2"/>
    <x v="1"/>
    <x v="1"/>
    <x v="1"/>
    <d v="2015-11-01T00:00:00"/>
  </r>
  <r>
    <n v="17090"/>
    <s v="N"/>
    <d v="2013-04-28T00:00:00"/>
    <s v="Low"/>
    <x v="10"/>
    <n v="4177.5200000000004"/>
    <n v="0.04"/>
    <s v="Delivery Van"/>
    <n v="-443.78"/>
    <n v="140.97999999999999"/>
    <n v="36.090000000000003"/>
    <s v="Greg Guthrie"/>
    <x v="2"/>
    <x v="0"/>
    <x v="2"/>
    <x v="8"/>
    <x v="4"/>
    <d v="2013-04-30T00:00:00"/>
  </r>
  <r>
    <n v="17090"/>
    <s v="N"/>
    <d v="2013-04-28T00:00:00"/>
    <s v="Low"/>
    <x v="5"/>
    <n v="3351.08"/>
    <n v="0.05"/>
    <s v="Delivery Van"/>
    <n v="-1086.43"/>
    <n v="122.99"/>
    <n v="70.2"/>
    <s v="Greg Guthrie"/>
    <x v="2"/>
    <x v="0"/>
    <x v="2"/>
    <x v="13"/>
    <x v="6"/>
    <d v="2013-05-03T00:00:00"/>
  </r>
  <r>
    <n v="17093"/>
    <s v="N"/>
    <d v="2015-02-10T00:00:00"/>
    <s v="Not Specified"/>
    <x v="35"/>
    <n v="4550.0600000000004"/>
    <n v="0.1"/>
    <s v="Delivery Van"/>
    <n v="-1335.32"/>
    <n v="95.98"/>
    <n v="58.2"/>
    <s v="Janet Martin"/>
    <x v="0"/>
    <x v="0"/>
    <x v="2"/>
    <x v="13"/>
    <x v="6"/>
    <d v="2015-02-12T00:00:00"/>
  </r>
  <r>
    <n v="17124"/>
    <s v="N"/>
    <d v="2016-10-25T00:00:00"/>
    <s v="Critical"/>
    <x v="27"/>
    <n v="128.31"/>
    <n v="0.05"/>
    <s v="Express"/>
    <n v="-55.72"/>
    <n v="3.14"/>
    <n v="1.92"/>
    <s v="William Brown"/>
    <x v="0"/>
    <x v="1"/>
    <x v="1"/>
    <x v="9"/>
    <x v="1"/>
    <d v="2016-10-26T00:00:00"/>
  </r>
  <r>
    <n v="17152"/>
    <s v="N"/>
    <d v="2015-03-12T00:00:00"/>
    <s v="High"/>
    <x v="1"/>
    <n v="236.45"/>
    <n v="0.06"/>
    <s v="Regular"/>
    <n v="-259.02"/>
    <n v="6.98"/>
    <n v="9.69"/>
    <s v="Dave Hallsten"/>
    <x v="1"/>
    <x v="1"/>
    <x v="1"/>
    <x v="7"/>
    <x v="2"/>
    <d v="2015-03-13T00:00:00"/>
  </r>
  <r>
    <n v="17157"/>
    <s v="N"/>
    <d v="2015-09-19T00:00:00"/>
    <s v="Low"/>
    <x v="45"/>
    <n v="3081.471"/>
    <n v="0.09"/>
    <s v="Regular"/>
    <n v="574.98"/>
    <n v="125.99"/>
    <n v="4.2"/>
    <s v="Rick Duston"/>
    <x v="2"/>
    <x v="0"/>
    <x v="0"/>
    <x v="3"/>
    <x v="2"/>
    <d v="2015-09-23T00:00:00"/>
  </r>
  <r>
    <n v="17187"/>
    <s v="N"/>
    <d v="2015-09-23T00:00:00"/>
    <s v="High"/>
    <x v="6"/>
    <n v="2951.97"/>
    <n v="0.09"/>
    <s v="Delivery Van"/>
    <n v="-1890.33"/>
    <n v="810.98"/>
    <n v="16.059999999999999"/>
    <s v="Bill Stewart"/>
    <x v="1"/>
    <x v="0"/>
    <x v="0"/>
    <x v="6"/>
    <x v="6"/>
    <d v="2015-09-25T00:00:00"/>
  </r>
  <r>
    <n v="17252"/>
    <s v="N"/>
    <d v="2014-04-29T00:00:00"/>
    <s v="Not Specified"/>
    <x v="32"/>
    <n v="2283.2199999999998"/>
    <n v="0.03"/>
    <s v="Regular"/>
    <n v="1006.72"/>
    <n v="48.91"/>
    <n v="5.97"/>
    <s v="Ivan Liston"/>
    <x v="1"/>
    <x v="2"/>
    <x v="1"/>
    <x v="5"/>
    <x v="2"/>
    <d v="2014-04-30T00:00:00"/>
  </r>
  <r>
    <n v="17252"/>
    <s v="N"/>
    <d v="2014-04-29T00:00:00"/>
    <s v="Not Specified"/>
    <x v="48"/>
    <n v="11365.616"/>
    <n v="0.08"/>
    <s v="Delivery Van"/>
    <n v="229.22"/>
    <n v="296.18"/>
    <n v="54.12"/>
    <s v="Ivan Liston"/>
    <x v="1"/>
    <x v="2"/>
    <x v="2"/>
    <x v="15"/>
    <x v="4"/>
    <d v="2014-05-01T00:00:00"/>
  </r>
  <r>
    <n v="17282"/>
    <s v="Y"/>
    <d v="2016-11-18T00:00:00"/>
    <s v="Low"/>
    <x v="4"/>
    <n v="988.42"/>
    <n v="0.09"/>
    <s v="Regular"/>
    <n v="253.94"/>
    <n v="29.17"/>
    <n v="6.27"/>
    <s v="Denise Monton"/>
    <x v="0"/>
    <x v="1"/>
    <x v="1"/>
    <x v="10"/>
    <x v="2"/>
    <d v="2016-11-20T00:00:00"/>
  </r>
  <r>
    <n v="17283"/>
    <s v="N"/>
    <d v="2014-09-14T00:00:00"/>
    <s v="Not Specified"/>
    <x v="6"/>
    <n v="5472.12"/>
    <n v="0.06"/>
    <s v="Delivery Van"/>
    <n v="-2816.34"/>
    <n v="1360.14"/>
    <n v="14.7"/>
    <s v="Dorothy Badders"/>
    <x v="3"/>
    <x v="1"/>
    <x v="0"/>
    <x v="6"/>
    <x v="6"/>
    <d v="2014-09-15T00:00:00"/>
  </r>
  <r>
    <n v="17286"/>
    <s v="N"/>
    <d v="2013-09-21T00:00:00"/>
    <s v="High"/>
    <x v="22"/>
    <n v="1810.67"/>
    <n v="0.09"/>
    <s v="Delivery Van"/>
    <n v="-541.87"/>
    <n v="270.98"/>
    <n v="50"/>
    <s v="Muhammed MacIntyre"/>
    <x v="3"/>
    <x v="3"/>
    <x v="2"/>
    <x v="13"/>
    <x v="6"/>
    <d v="2013-09-22T00:00:00"/>
  </r>
  <r>
    <n v="17312"/>
    <s v="N"/>
    <d v="2014-05-20T00:00:00"/>
    <s v="Not Specified"/>
    <x v="4"/>
    <n v="258.54000000000002"/>
    <n v="0.05"/>
    <s v="Regular"/>
    <n v="-116.37"/>
    <n v="6.68"/>
    <n v="7.3"/>
    <s v="Nancy Lomonaco"/>
    <x v="1"/>
    <x v="1"/>
    <x v="1"/>
    <x v="5"/>
    <x v="2"/>
    <d v="2014-05-21T00:00:00"/>
  </r>
  <r>
    <n v="17312"/>
    <s v="N"/>
    <d v="2014-05-20T00:00:00"/>
    <s v="Not Specified"/>
    <x v="33"/>
    <n v="4610.2894999999999"/>
    <n v="0"/>
    <s v="Regular"/>
    <n v="1432.86"/>
    <n v="125.99"/>
    <n v="2.5"/>
    <s v="Nancy Lomonaco"/>
    <x v="1"/>
    <x v="1"/>
    <x v="0"/>
    <x v="3"/>
    <x v="2"/>
    <d v="2014-05-21T00:00:00"/>
  </r>
  <r>
    <n v="17315"/>
    <s v="N"/>
    <d v="2016-04-22T00:00:00"/>
    <s v="Low"/>
    <x v="8"/>
    <n v="159.11000000000001"/>
    <n v="7.0000000000000007E-2"/>
    <s v="Regular"/>
    <n v="64.010000000000005"/>
    <n v="5.43"/>
    <n v="0.95"/>
    <s v="Joy Smith"/>
    <x v="2"/>
    <x v="2"/>
    <x v="1"/>
    <x v="5"/>
    <x v="1"/>
    <d v="2016-04-26T00:00:00"/>
  </r>
  <r>
    <n v="17345"/>
    <s v="N"/>
    <d v="2014-08-02T00:00:00"/>
    <s v="Critical"/>
    <x v="9"/>
    <n v="195.61"/>
    <n v="0"/>
    <s v="Regular"/>
    <n v="-17.02"/>
    <n v="7.64"/>
    <n v="5.83"/>
    <s v="Cynthia Arntzen"/>
    <x v="0"/>
    <x v="3"/>
    <x v="1"/>
    <x v="5"/>
    <x v="1"/>
    <d v="2014-08-04T00:00:00"/>
  </r>
  <r>
    <n v="17376"/>
    <s v="N"/>
    <d v="2014-12-04T00:00:00"/>
    <s v="High"/>
    <x v="15"/>
    <n v="1127.81"/>
    <n v="0.1"/>
    <s v="Regular"/>
    <n v="425.08"/>
    <n v="28.48"/>
    <n v="1.99"/>
    <s v="Joy Smith"/>
    <x v="2"/>
    <x v="0"/>
    <x v="0"/>
    <x v="0"/>
    <x v="0"/>
    <d v="2014-12-06T00:00:00"/>
  </r>
  <r>
    <n v="17377"/>
    <s v="N"/>
    <d v="2014-10-28T00:00:00"/>
    <s v="Low"/>
    <x v="27"/>
    <n v="110.38"/>
    <n v="0.05"/>
    <s v="Regular"/>
    <n v="-4.8600000000000003"/>
    <n v="2.78"/>
    <n v="1.2"/>
    <s v="Erin Creighton"/>
    <x v="1"/>
    <x v="0"/>
    <x v="1"/>
    <x v="1"/>
    <x v="1"/>
    <d v="2014-10-30T00:00:00"/>
  </r>
  <r>
    <n v="17381"/>
    <s v="N"/>
    <d v="2013-08-14T00:00:00"/>
    <s v="High"/>
    <x v="2"/>
    <n v="101.25"/>
    <n v="0.05"/>
    <s v="Regular"/>
    <n v="40.9"/>
    <n v="3.75"/>
    <n v="0.5"/>
    <s v="Rick Wilson"/>
    <x v="0"/>
    <x v="0"/>
    <x v="1"/>
    <x v="4"/>
    <x v="2"/>
    <d v="2013-08-15T00:00:00"/>
  </r>
  <r>
    <n v="17408"/>
    <s v="N"/>
    <d v="2016-05-27T00:00:00"/>
    <s v="Not Specified"/>
    <x v="5"/>
    <n v="149.69999999999999"/>
    <n v="0.05"/>
    <s v="Express"/>
    <n v="-132.63"/>
    <n v="5.4"/>
    <n v="7.78"/>
    <s v="Berenike Kampe"/>
    <x v="2"/>
    <x v="0"/>
    <x v="1"/>
    <x v="10"/>
    <x v="2"/>
    <d v="2016-05-29T00:00:00"/>
  </r>
  <r>
    <n v="17408"/>
    <s v="N"/>
    <d v="2016-05-27T00:00:00"/>
    <s v="Not Specified"/>
    <x v="33"/>
    <n v="728.12699999999995"/>
    <n v="0.02"/>
    <s v="Regular"/>
    <n v="49.79"/>
    <n v="20.99"/>
    <n v="4.8099999999999996"/>
    <s v="Berenike Kampe"/>
    <x v="2"/>
    <x v="0"/>
    <x v="0"/>
    <x v="3"/>
    <x v="3"/>
    <d v="2016-05-29T00:00:00"/>
  </r>
  <r>
    <n v="17409"/>
    <s v="N"/>
    <d v="2013-08-17T00:00:00"/>
    <s v="Not Specified"/>
    <x v="45"/>
    <n v="633.55999999999995"/>
    <n v="0.09"/>
    <s v="Regular"/>
    <n v="-158.87"/>
    <n v="20.97"/>
    <n v="6.5"/>
    <s v="Muhammed MacIntyre"/>
    <x v="3"/>
    <x v="3"/>
    <x v="0"/>
    <x v="0"/>
    <x v="2"/>
    <d v="2013-08-19T00:00:00"/>
  </r>
  <r>
    <n v="17410"/>
    <s v="N"/>
    <d v="2013-09-01T00:00:00"/>
    <s v="Low"/>
    <x v="44"/>
    <n v="284.67349999999999"/>
    <n v="0.04"/>
    <s v="Express"/>
    <n v="-247.24"/>
    <n v="65.989999999999995"/>
    <n v="8.99"/>
    <s v="Noel Staavos"/>
    <x v="2"/>
    <x v="1"/>
    <x v="0"/>
    <x v="3"/>
    <x v="2"/>
    <d v="2013-09-06T00:00:00"/>
  </r>
  <r>
    <n v="17506"/>
    <s v="N"/>
    <d v="2013-02-28T00:00:00"/>
    <s v="Low"/>
    <x v="16"/>
    <n v="9473.31"/>
    <n v="0.03"/>
    <s v="Delivery Van"/>
    <n v="1939.11"/>
    <n v="294.62"/>
    <n v="42.52"/>
    <s v="Susan Vittorini"/>
    <x v="1"/>
    <x v="1"/>
    <x v="1"/>
    <x v="11"/>
    <x v="6"/>
    <d v="2013-03-04T00:00:00"/>
  </r>
  <r>
    <n v="17508"/>
    <s v="Y"/>
    <d v="2015-06-27T00:00:00"/>
    <s v="Low"/>
    <x v="35"/>
    <n v="99.08"/>
    <n v="0.01"/>
    <s v="Express"/>
    <n v="11.28"/>
    <n v="1.76"/>
    <n v="0.7"/>
    <s v="Roy Skaria"/>
    <x v="0"/>
    <x v="0"/>
    <x v="1"/>
    <x v="1"/>
    <x v="1"/>
    <d v="2015-06-29T00:00:00"/>
  </r>
  <r>
    <n v="17510"/>
    <s v="N"/>
    <d v="2015-10-30T00:00:00"/>
    <s v="Critical"/>
    <x v="2"/>
    <n v="462.12"/>
    <n v="0"/>
    <s v="Regular"/>
    <n v="226.4"/>
    <n v="15.57"/>
    <n v="1.39"/>
    <s v="Denny Ordway"/>
    <x v="0"/>
    <x v="3"/>
    <x v="1"/>
    <x v="12"/>
    <x v="2"/>
    <d v="2015-10-31T00:00:00"/>
  </r>
  <r>
    <n v="17542"/>
    <s v="N"/>
    <d v="2013-08-31T00:00:00"/>
    <s v="Low"/>
    <x v="4"/>
    <n v="105.99"/>
    <n v="0.01"/>
    <s v="Regular"/>
    <n v="43.37"/>
    <n v="2.88"/>
    <n v="0.5"/>
    <s v="Charles Crestani"/>
    <x v="0"/>
    <x v="2"/>
    <x v="1"/>
    <x v="4"/>
    <x v="2"/>
    <d v="2013-09-02T00:00:00"/>
  </r>
  <r>
    <n v="17568"/>
    <s v="N"/>
    <d v="2013-10-08T00:00:00"/>
    <s v="Not Specified"/>
    <x v="45"/>
    <n v="512.87"/>
    <n v="0"/>
    <s v="Regular"/>
    <n v="170.69"/>
    <n v="16.48"/>
    <n v="1.99"/>
    <s v="Brad Thomas"/>
    <x v="0"/>
    <x v="1"/>
    <x v="0"/>
    <x v="0"/>
    <x v="0"/>
    <d v="2013-10-09T00:00:00"/>
  </r>
  <r>
    <n v="17571"/>
    <s v="N"/>
    <d v="2015-03-15T00:00:00"/>
    <s v="Not Specified"/>
    <x v="1"/>
    <n v="102.59"/>
    <n v="0.01"/>
    <s v="Regular"/>
    <n v="8.8800000000000008"/>
    <n v="2.98"/>
    <n v="1.58"/>
    <s v="Thomas Thornton"/>
    <x v="0"/>
    <x v="2"/>
    <x v="1"/>
    <x v="14"/>
    <x v="1"/>
    <d v="2015-03-16T00:00:00"/>
  </r>
  <r>
    <n v="17571"/>
    <s v="N"/>
    <d v="2015-03-15T00:00:00"/>
    <s v="Not Specified"/>
    <x v="35"/>
    <n v="1695.65"/>
    <n v="0.02"/>
    <s v="Express"/>
    <n v="51.98"/>
    <n v="32.979999999999997"/>
    <n v="5.5"/>
    <s v="Thomas Thornton"/>
    <x v="0"/>
    <x v="2"/>
    <x v="0"/>
    <x v="0"/>
    <x v="2"/>
    <d v="2015-03-17T00:00:00"/>
  </r>
  <r>
    <n v="17632"/>
    <s v="N"/>
    <d v="2013-02-21T00:00:00"/>
    <s v="Medium"/>
    <x v="34"/>
    <n v="71.12"/>
    <n v="0.1"/>
    <s v="Regular"/>
    <n v="-21.89"/>
    <n v="1.98"/>
    <n v="0.7"/>
    <s v="Liz Thompson"/>
    <x v="0"/>
    <x v="0"/>
    <x v="1"/>
    <x v="14"/>
    <x v="1"/>
    <d v="2013-02-22T00:00:00"/>
  </r>
  <r>
    <n v="17634"/>
    <s v="N"/>
    <d v="2015-07-21T00:00:00"/>
    <s v="High"/>
    <x v="44"/>
    <n v="489.07"/>
    <n v="0.08"/>
    <s v="Delivery Van"/>
    <n v="-197.88"/>
    <n v="89.99"/>
    <n v="42"/>
    <s v="Alan Hwang"/>
    <x v="1"/>
    <x v="0"/>
    <x v="2"/>
    <x v="13"/>
    <x v="6"/>
    <d v="2015-07-21T00:00:00"/>
  </r>
  <r>
    <n v="17636"/>
    <s v="N"/>
    <d v="2016-02-05T00:00:00"/>
    <s v="Low"/>
    <x v="20"/>
    <n v="7.01"/>
    <n v="0.03"/>
    <s v="Regular"/>
    <n v="-4.2"/>
    <n v="2.94"/>
    <n v="0.96"/>
    <s v="Dean Katz"/>
    <x v="0"/>
    <x v="1"/>
    <x v="1"/>
    <x v="1"/>
    <x v="1"/>
    <d v="2016-02-09T00:00:00"/>
  </r>
  <r>
    <n v="17666"/>
    <s v="N"/>
    <d v="2013-09-08T00:00:00"/>
    <s v="Medium"/>
    <x v="30"/>
    <n v="82.56"/>
    <n v="0.01"/>
    <s v="Regular"/>
    <n v="21.74"/>
    <n v="4"/>
    <n v="1.3"/>
    <s v="Sam Craven"/>
    <x v="0"/>
    <x v="1"/>
    <x v="1"/>
    <x v="5"/>
    <x v="1"/>
    <d v="2013-09-10T00:00:00"/>
  </r>
  <r>
    <n v="17666"/>
    <s v="N"/>
    <d v="2013-09-08T00:00:00"/>
    <s v="Medium"/>
    <x v="11"/>
    <n v="141.07"/>
    <n v="0.08"/>
    <s v="Regular"/>
    <n v="-5.0999999999999996"/>
    <n v="12.98"/>
    <n v="3.14"/>
    <s v="Sam Craven"/>
    <x v="0"/>
    <x v="1"/>
    <x v="1"/>
    <x v="9"/>
    <x v="0"/>
    <d v="2013-09-08T00:00:00"/>
  </r>
  <r>
    <n v="17668"/>
    <s v="Y"/>
    <d v="2016-11-25T00:00:00"/>
    <s v="Medium"/>
    <x v="48"/>
    <n v="848.92"/>
    <n v="0.04"/>
    <s v="Regular"/>
    <n v="296.06"/>
    <n v="17.48"/>
    <n v="1.99"/>
    <s v="Erin Creighton"/>
    <x v="1"/>
    <x v="0"/>
    <x v="0"/>
    <x v="0"/>
    <x v="0"/>
    <d v="2016-11-27T00:00:00"/>
  </r>
  <r>
    <n v="17668"/>
    <s v="Y"/>
    <d v="2016-11-25T00:00:00"/>
    <s v="Medium"/>
    <x v="18"/>
    <n v="6930.97"/>
    <n v="0.05"/>
    <s v="Regular"/>
    <n v="2574.12"/>
    <n v="300.98"/>
    <n v="13.99"/>
    <s v="Erin Creighton"/>
    <x v="1"/>
    <x v="0"/>
    <x v="0"/>
    <x v="6"/>
    <x v="3"/>
    <d v="2016-11-26T00:00:00"/>
  </r>
  <r>
    <n v="17668"/>
    <s v="Y"/>
    <d v="2016-11-25T00:00:00"/>
    <s v="Medium"/>
    <x v="46"/>
    <n v="2219.7325000000001"/>
    <n v="0.04"/>
    <s v="Express"/>
    <n v="-69.78"/>
    <n v="205.99"/>
    <n v="5"/>
    <s v="Erin Creighton"/>
    <x v="1"/>
    <x v="0"/>
    <x v="0"/>
    <x v="3"/>
    <x v="2"/>
    <d v="2016-11-26T00:00:00"/>
  </r>
  <r>
    <n v="17669"/>
    <s v="N"/>
    <d v="2016-04-29T00:00:00"/>
    <s v="High"/>
    <x v="1"/>
    <n v="1116.03"/>
    <n v="0.04"/>
    <s v="Regular"/>
    <n v="203.44"/>
    <n v="34.76"/>
    <n v="5.49"/>
    <s v="Corey Roper"/>
    <x v="0"/>
    <x v="3"/>
    <x v="1"/>
    <x v="7"/>
    <x v="2"/>
    <d v="2016-04-30T00:00:00"/>
  </r>
  <r>
    <n v="17698"/>
    <s v="N"/>
    <d v="2015-05-13T00:00:00"/>
    <s v="High"/>
    <x v="28"/>
    <n v="1118.2515000000001"/>
    <n v="0.1"/>
    <s v="Regular"/>
    <n v="-59.59"/>
    <n v="65.989999999999995"/>
    <n v="8.99"/>
    <s v="Michael Kennedy"/>
    <x v="2"/>
    <x v="0"/>
    <x v="0"/>
    <x v="3"/>
    <x v="2"/>
    <d v="2015-05-15T00:00:00"/>
  </r>
  <r>
    <n v="17698"/>
    <s v="N"/>
    <d v="2015-05-13T00:00:00"/>
    <s v="High"/>
    <x v="43"/>
    <n v="609.4"/>
    <n v="0.04"/>
    <s v="Regular"/>
    <n v="-89.23"/>
    <n v="15.28"/>
    <n v="10.91"/>
    <s v="Michael Kennedy"/>
    <x v="2"/>
    <x v="0"/>
    <x v="1"/>
    <x v="10"/>
    <x v="2"/>
    <d v="2015-05-14T00:00:00"/>
  </r>
  <r>
    <n v="17700"/>
    <s v="N"/>
    <d v="2015-10-27T00:00:00"/>
    <s v="Critical"/>
    <x v="23"/>
    <n v="2305.75"/>
    <n v="0.03"/>
    <s v="Regular"/>
    <n v="-530.67999999999995"/>
    <n v="113.64"/>
    <n v="35"/>
    <s v="Darren Budd"/>
    <x v="0"/>
    <x v="1"/>
    <x v="2"/>
    <x v="2"/>
    <x v="2"/>
    <d v="2015-10-28T00:00:00"/>
  </r>
  <r>
    <n v="17701"/>
    <s v="N"/>
    <d v="2015-05-21T00:00:00"/>
    <s v="Critical"/>
    <x v="21"/>
    <n v="80.45"/>
    <n v="0.09"/>
    <s v="Regular"/>
    <n v="-60.96"/>
    <n v="3.74"/>
    <n v="4.6900000000000004"/>
    <s v="Brad Thomas"/>
    <x v="0"/>
    <x v="1"/>
    <x v="1"/>
    <x v="10"/>
    <x v="2"/>
    <d v="2015-05-22T00:00:00"/>
  </r>
  <r>
    <n v="17735"/>
    <s v="N"/>
    <d v="2015-07-12T00:00:00"/>
    <s v="Low"/>
    <x v="29"/>
    <n v="311.64999999999998"/>
    <n v="0.03"/>
    <s v="Regular"/>
    <n v="-71.25"/>
    <n v="6.81"/>
    <n v="5.48"/>
    <s v="Ed Ludwig"/>
    <x v="1"/>
    <x v="2"/>
    <x v="1"/>
    <x v="10"/>
    <x v="2"/>
    <d v="2015-07-17T00:00:00"/>
  </r>
  <r>
    <n v="17735"/>
    <s v="N"/>
    <d v="2015-07-12T00:00:00"/>
    <s v="Low"/>
    <x v="2"/>
    <n v="101.19"/>
    <n v="0.06"/>
    <s v="Regular"/>
    <n v="32.47"/>
    <n v="3.78"/>
    <n v="0.71"/>
    <s v="Ed Ludwig"/>
    <x v="1"/>
    <x v="2"/>
    <x v="1"/>
    <x v="14"/>
    <x v="1"/>
    <d v="2015-07-17T00:00:00"/>
  </r>
  <r>
    <n v="17764"/>
    <s v="N"/>
    <d v="2016-09-16T00:00:00"/>
    <s v="Low"/>
    <x v="42"/>
    <n v="644.4"/>
    <n v="0.04"/>
    <s v="Regular"/>
    <n v="-97.28"/>
    <n v="22.84"/>
    <n v="16.87"/>
    <s v="Don Miller"/>
    <x v="3"/>
    <x v="1"/>
    <x v="1"/>
    <x v="5"/>
    <x v="2"/>
    <d v="2016-09-16T00:00:00"/>
  </r>
  <r>
    <n v="17795"/>
    <s v="N"/>
    <d v="2016-04-01T00:00:00"/>
    <s v="Medium"/>
    <x v="39"/>
    <n v="17.62"/>
    <n v="0.06"/>
    <s v="Regular"/>
    <n v="-15.92"/>
    <n v="11.33"/>
    <n v="6.12"/>
    <s v="Troy Staebel"/>
    <x v="2"/>
    <x v="3"/>
    <x v="1"/>
    <x v="11"/>
    <x v="3"/>
    <d v="2016-04-03T00:00:00"/>
  </r>
  <r>
    <n v="17799"/>
    <s v="N"/>
    <d v="2015-09-20T00:00:00"/>
    <s v="Medium"/>
    <x v="38"/>
    <n v="149.51"/>
    <n v="0.02"/>
    <s v="Regular"/>
    <n v="-31.11"/>
    <n v="16.98"/>
    <n v="12.39"/>
    <s v="Darren Budd"/>
    <x v="0"/>
    <x v="2"/>
    <x v="2"/>
    <x v="2"/>
    <x v="5"/>
    <d v="2015-09-22T00:00:00"/>
  </r>
  <r>
    <n v="17825"/>
    <s v="N"/>
    <d v="2013-01-13T00:00:00"/>
    <s v="Not Specified"/>
    <x v="5"/>
    <n v="981.9"/>
    <n v="0.06"/>
    <s v="Regular"/>
    <n v="11.38"/>
    <n v="37.76"/>
    <n v="12.9"/>
    <s v="Larry Hughes"/>
    <x v="1"/>
    <x v="1"/>
    <x v="1"/>
    <x v="7"/>
    <x v="2"/>
    <d v="2013-01-16T00:00:00"/>
  </r>
  <r>
    <n v="17858"/>
    <s v="Y"/>
    <d v="2013-09-25T00:00:00"/>
    <s v="Medium"/>
    <x v="21"/>
    <n v="187.14"/>
    <n v="0.02"/>
    <s v="Regular"/>
    <n v="21.07"/>
    <n v="8.33"/>
    <n v="1.99"/>
    <s v="Becky Castell"/>
    <x v="1"/>
    <x v="2"/>
    <x v="0"/>
    <x v="0"/>
    <x v="0"/>
    <d v="2013-09-27T00:00:00"/>
  </r>
  <r>
    <n v="17858"/>
    <s v="Y"/>
    <d v="2013-09-25T00:00:00"/>
    <s v="Medium"/>
    <x v="49"/>
    <n v="385.7"/>
    <n v="0"/>
    <s v="Regular"/>
    <n v="-109.91"/>
    <n v="30.98"/>
    <n v="6.5"/>
    <s v="Becky Castell"/>
    <x v="1"/>
    <x v="2"/>
    <x v="0"/>
    <x v="0"/>
    <x v="2"/>
    <d v="2013-09-26T00:00:00"/>
  </r>
  <r>
    <n v="17858"/>
    <s v="Y"/>
    <d v="2013-09-25T00:00:00"/>
    <s v="Medium"/>
    <x v="26"/>
    <n v="1048.3900000000001"/>
    <n v="0.06"/>
    <s v="Express"/>
    <n v="206.56"/>
    <n v="22.98"/>
    <n v="7.58"/>
    <s v="Becky Castell"/>
    <x v="1"/>
    <x v="2"/>
    <x v="2"/>
    <x v="2"/>
    <x v="2"/>
    <d v="2013-09-26T00:00:00"/>
  </r>
  <r>
    <n v="17859"/>
    <s v="N"/>
    <d v="2013-05-26T00:00:00"/>
    <s v="Critical"/>
    <x v="22"/>
    <n v="182.89"/>
    <n v="7.0000000000000007E-2"/>
    <s v="Regular"/>
    <n v="-99.3"/>
    <n v="27.48"/>
    <n v="4"/>
    <s v="Jack O'Briant"/>
    <x v="0"/>
    <x v="2"/>
    <x v="0"/>
    <x v="0"/>
    <x v="2"/>
    <d v="2013-05-28T00:00:00"/>
  </r>
  <r>
    <n v="17862"/>
    <s v="N"/>
    <d v="2015-05-07T00:00:00"/>
    <s v="Not Specified"/>
    <x v="39"/>
    <n v="28.73"/>
    <n v="0"/>
    <s v="Regular"/>
    <n v="-57.04"/>
    <n v="20.97"/>
    <n v="6.5"/>
    <s v="Neil Knudson"/>
    <x v="0"/>
    <x v="0"/>
    <x v="0"/>
    <x v="0"/>
    <x v="2"/>
    <d v="2015-05-08T00:00:00"/>
  </r>
  <r>
    <n v="17862"/>
    <s v="N"/>
    <d v="2015-05-07T00:00:00"/>
    <s v="Not Specified"/>
    <x v="45"/>
    <n v="67.88"/>
    <n v="0.08"/>
    <s v="Express"/>
    <n v="4.87"/>
    <n v="2.1"/>
    <n v="0.7"/>
    <s v="Neil Knudson"/>
    <x v="0"/>
    <x v="0"/>
    <x v="1"/>
    <x v="1"/>
    <x v="1"/>
    <d v="2015-05-09T00:00:00"/>
  </r>
  <r>
    <n v="17924"/>
    <s v="N"/>
    <d v="2014-08-26T00:00:00"/>
    <s v="Critical"/>
    <x v="3"/>
    <n v="2507.48"/>
    <n v="0.04"/>
    <s v="Regular"/>
    <n v="762.53"/>
    <n v="60.97"/>
    <n v="4.5"/>
    <s v="Richard Eichhorn"/>
    <x v="0"/>
    <x v="2"/>
    <x v="1"/>
    <x v="11"/>
    <x v="2"/>
    <d v="2014-08-26T00:00:00"/>
  </r>
  <r>
    <n v="17927"/>
    <s v="N"/>
    <d v="2016-08-09T00:00:00"/>
    <s v="Medium"/>
    <x v="3"/>
    <n v="865.21"/>
    <n v="7.0000000000000007E-2"/>
    <s v="Regular"/>
    <n v="-42.1"/>
    <n v="20.95"/>
    <n v="5.99"/>
    <s v="Janet Lee"/>
    <x v="0"/>
    <x v="2"/>
    <x v="0"/>
    <x v="0"/>
    <x v="2"/>
    <d v="2016-08-10T00:00:00"/>
  </r>
  <r>
    <n v="17956"/>
    <s v="N"/>
    <d v="2013-08-05T00:00:00"/>
    <s v="Critical"/>
    <x v="43"/>
    <n v="1567.51"/>
    <n v="0.01"/>
    <s v="Express"/>
    <n v="711.74"/>
    <n v="37.94"/>
    <n v="5.08"/>
    <s v="Kelly Lampkin"/>
    <x v="1"/>
    <x v="0"/>
    <x v="1"/>
    <x v="5"/>
    <x v="1"/>
    <d v="2013-08-08T00:00:00"/>
  </r>
  <r>
    <n v="17956"/>
    <s v="N"/>
    <d v="2013-08-05T00:00:00"/>
    <s v="Critical"/>
    <x v="40"/>
    <n v="1914.65"/>
    <n v="0.01"/>
    <s v="Regular"/>
    <n v="73.45"/>
    <n v="111.03"/>
    <n v="8.64"/>
    <s v="Kelly Lampkin"/>
    <x v="1"/>
    <x v="0"/>
    <x v="1"/>
    <x v="7"/>
    <x v="2"/>
    <d v="2013-08-06T00:00:00"/>
  </r>
  <r>
    <n v="17985"/>
    <s v="Y"/>
    <d v="2014-04-12T00:00:00"/>
    <s v="Medium"/>
    <x v="6"/>
    <n v="473.88"/>
    <n v="0.01"/>
    <s v="Delivery Van"/>
    <n v="-183.26"/>
    <n v="110.98"/>
    <n v="30"/>
    <s v="Duane Benoit"/>
    <x v="1"/>
    <x v="1"/>
    <x v="2"/>
    <x v="13"/>
    <x v="6"/>
    <d v="2014-04-13T00:00:00"/>
  </r>
  <r>
    <n v="17985"/>
    <s v="Y"/>
    <d v="2014-04-12T00:00:00"/>
    <s v="Medium"/>
    <x v="35"/>
    <n v="849.03099999999995"/>
    <n v="7.0000000000000007E-2"/>
    <s v="Regular"/>
    <n v="-133.31"/>
    <n v="20.99"/>
    <n v="3.3"/>
    <s v="Duane Benoit"/>
    <x v="1"/>
    <x v="1"/>
    <x v="0"/>
    <x v="3"/>
    <x v="0"/>
    <d v="2014-04-14T00:00:00"/>
  </r>
  <r>
    <n v="17986"/>
    <s v="N"/>
    <d v="2015-04-05T00:00:00"/>
    <s v="Not Specified"/>
    <x v="17"/>
    <n v="87.31"/>
    <n v="0.05"/>
    <s v="Regular"/>
    <n v="-15.09"/>
    <n v="2.08"/>
    <n v="1.49"/>
    <s v="George Ashbrook"/>
    <x v="1"/>
    <x v="3"/>
    <x v="1"/>
    <x v="10"/>
    <x v="2"/>
    <d v="2015-04-07T00:00:00"/>
  </r>
  <r>
    <n v="17988"/>
    <s v="Y"/>
    <d v="2013-09-22T00:00:00"/>
    <s v="Low"/>
    <x v="26"/>
    <n v="2660.6104999999998"/>
    <n v="0.03"/>
    <s v="Regular"/>
    <n v="618.07000000000005"/>
    <n v="65.989999999999995"/>
    <n v="8.99"/>
    <s v="Anthony Garverick"/>
    <x v="0"/>
    <x v="3"/>
    <x v="0"/>
    <x v="3"/>
    <x v="2"/>
    <d v="2013-09-24T00:00:00"/>
  </r>
  <r>
    <n v="18049"/>
    <s v="N"/>
    <d v="2016-08-13T00:00:00"/>
    <s v="Medium"/>
    <x v="12"/>
    <n v="65.52"/>
    <n v="7.0000000000000007E-2"/>
    <s v="Regular"/>
    <n v="-22.57"/>
    <n v="5.98"/>
    <n v="5.46"/>
    <s v="Liz Carlisle"/>
    <x v="0"/>
    <x v="0"/>
    <x v="1"/>
    <x v="5"/>
    <x v="2"/>
    <d v="2016-08-15T00:00:00"/>
  </r>
  <r>
    <n v="18080"/>
    <s v="N"/>
    <d v="2016-06-22T00:00:00"/>
    <s v="High"/>
    <x v="22"/>
    <n v="1211.98"/>
    <n v="0.1"/>
    <s v="Delivery Van"/>
    <n v="-80.83"/>
    <n v="180.98"/>
    <n v="26.2"/>
    <s v="Sylvia Foulston"/>
    <x v="3"/>
    <x v="0"/>
    <x v="2"/>
    <x v="13"/>
    <x v="6"/>
    <d v="2016-06-23T00:00:00"/>
  </r>
  <r>
    <n v="18085"/>
    <s v="N"/>
    <d v="2014-09-25T00:00:00"/>
    <s v="High"/>
    <x v="9"/>
    <n v="8127.51"/>
    <n v="0.01"/>
    <s v="Delivery Van"/>
    <n v="1541.25"/>
    <n v="348.21"/>
    <n v="40.19"/>
    <s v="Lisa DeCherney"/>
    <x v="1"/>
    <x v="0"/>
    <x v="2"/>
    <x v="15"/>
    <x v="4"/>
    <d v="2014-09-27T00:00:00"/>
  </r>
  <r>
    <n v="18085"/>
    <s v="N"/>
    <d v="2014-09-25T00:00:00"/>
    <s v="High"/>
    <x v="16"/>
    <n v="5352.9345000000003"/>
    <n v="0.09"/>
    <s v="Regular"/>
    <n v="1343.21"/>
    <n v="195.99"/>
    <n v="4.2"/>
    <s v="Lisa DeCherney"/>
    <x v="1"/>
    <x v="0"/>
    <x v="0"/>
    <x v="3"/>
    <x v="2"/>
    <d v="2014-09-26T00:00:00"/>
  </r>
  <r>
    <n v="18112"/>
    <s v="N"/>
    <d v="2015-03-16T00:00:00"/>
    <s v="Not Specified"/>
    <x v="46"/>
    <n v="83.31"/>
    <n v="0.06"/>
    <s v="Regular"/>
    <n v="22.8"/>
    <n v="6.45"/>
    <n v="1.34"/>
    <s v="Henry MacAllister"/>
    <x v="1"/>
    <x v="3"/>
    <x v="1"/>
    <x v="5"/>
    <x v="1"/>
    <d v="2015-03-17T00:00:00"/>
  </r>
  <r>
    <n v="18113"/>
    <s v="N"/>
    <d v="2015-08-28T00:00:00"/>
    <s v="Not Specified"/>
    <x v="42"/>
    <n v="3316.08"/>
    <n v="0.08"/>
    <s v="Delivery Van"/>
    <n v="-514.32000000000005"/>
    <n v="130.97999999999999"/>
    <n v="30"/>
    <s v="Becky Castell"/>
    <x v="3"/>
    <x v="2"/>
    <x v="2"/>
    <x v="13"/>
    <x v="6"/>
    <d v="2015-08-30T00:00:00"/>
  </r>
  <r>
    <n v="18144"/>
    <s v="N"/>
    <d v="2014-06-07T00:00:00"/>
    <s v="Critical"/>
    <x v="32"/>
    <n v="207.08"/>
    <n v="0.09"/>
    <s v="Regular"/>
    <n v="-131.82"/>
    <n v="4.28"/>
    <n v="5.17"/>
    <s v="Dorothy Wardle"/>
    <x v="3"/>
    <x v="0"/>
    <x v="1"/>
    <x v="5"/>
    <x v="2"/>
    <d v="2014-06-09T00:00:00"/>
  </r>
  <r>
    <n v="18144"/>
    <s v="N"/>
    <d v="2014-06-07T00:00:00"/>
    <s v="Critical"/>
    <x v="38"/>
    <n v="234.28"/>
    <n v="0.09"/>
    <s v="Regular"/>
    <n v="-65.42"/>
    <n v="28.28"/>
    <n v="13.99"/>
    <s v="Dorothy Wardle"/>
    <x v="3"/>
    <x v="0"/>
    <x v="1"/>
    <x v="7"/>
    <x v="3"/>
    <d v="2014-06-09T00:00:00"/>
  </r>
  <r>
    <n v="18144"/>
    <s v="N"/>
    <d v="2014-06-07T00:00:00"/>
    <s v="Critical"/>
    <x v="33"/>
    <n v="1779.8915"/>
    <n v="0.09"/>
    <s v="Regular"/>
    <n v="-250.17"/>
    <n v="55.99"/>
    <n v="5"/>
    <s v="Dorothy Wardle"/>
    <x v="3"/>
    <x v="0"/>
    <x v="0"/>
    <x v="3"/>
    <x v="0"/>
    <d v="2014-06-09T00:00:00"/>
  </r>
  <r>
    <n v="18147"/>
    <s v="N"/>
    <d v="2016-07-17T00:00:00"/>
    <s v="Not Specified"/>
    <x v="3"/>
    <n v="82.03"/>
    <n v="0"/>
    <s v="Regular"/>
    <n v="-15.56"/>
    <n v="1.88"/>
    <n v="1.49"/>
    <s v="Bruce Degenhardt"/>
    <x v="0"/>
    <x v="1"/>
    <x v="1"/>
    <x v="10"/>
    <x v="2"/>
    <d v="2016-07-18T00:00:00"/>
  </r>
  <r>
    <n v="18147"/>
    <s v="N"/>
    <d v="2016-07-17T00:00:00"/>
    <s v="Not Specified"/>
    <x v="35"/>
    <n v="290.91000000000003"/>
    <n v="0.06"/>
    <s v="Regular"/>
    <n v="-108.19"/>
    <n v="5.78"/>
    <n v="5.67"/>
    <s v="Bruce Degenhardt"/>
    <x v="0"/>
    <x v="1"/>
    <x v="1"/>
    <x v="5"/>
    <x v="2"/>
    <d v="2016-07-18T00:00:00"/>
  </r>
  <r>
    <n v="18178"/>
    <s v="N"/>
    <d v="2016-11-02T00:00:00"/>
    <s v="Low"/>
    <x v="17"/>
    <n v="235.09"/>
    <n v="0.08"/>
    <s v="Regular"/>
    <n v="-1987.49"/>
    <n v="4.4800000000000004"/>
    <n v="49"/>
    <s v="Naresj Patel"/>
    <x v="1"/>
    <x v="3"/>
    <x v="1"/>
    <x v="11"/>
    <x v="5"/>
    <d v="2016-11-02T00:00:00"/>
  </r>
  <r>
    <n v="18178"/>
    <s v="N"/>
    <d v="2016-11-02T00:00:00"/>
    <s v="Low"/>
    <x v="12"/>
    <n v="187.46"/>
    <n v="0"/>
    <s v="Regular"/>
    <n v="49.85"/>
    <n v="17.670000000000002"/>
    <n v="8.99"/>
    <s v="Naresj Patel"/>
    <x v="1"/>
    <x v="3"/>
    <x v="2"/>
    <x v="2"/>
    <x v="0"/>
    <d v="2016-11-09T00:00:00"/>
  </r>
  <r>
    <n v="18182"/>
    <s v="N"/>
    <d v="2014-04-10T00:00:00"/>
    <s v="Medium"/>
    <x v="29"/>
    <n v="4598.7299999999996"/>
    <n v="0.04"/>
    <s v="Regular"/>
    <n v="1049.45"/>
    <n v="99.99"/>
    <n v="19.989999999999998"/>
    <s v="Anna Haberlin"/>
    <x v="1"/>
    <x v="0"/>
    <x v="0"/>
    <x v="0"/>
    <x v="2"/>
    <d v="2014-04-12T00:00:00"/>
  </r>
  <r>
    <n v="18182"/>
    <s v="N"/>
    <d v="2014-04-10T00:00:00"/>
    <s v="Medium"/>
    <x v="29"/>
    <n v="2673.08"/>
    <n v="0.01"/>
    <s v="Regular"/>
    <n v="-1363.12"/>
    <n v="55.5"/>
    <n v="52.2"/>
    <s v="Anna Haberlin"/>
    <x v="1"/>
    <x v="0"/>
    <x v="2"/>
    <x v="2"/>
    <x v="3"/>
    <d v="2014-04-11T00:00:00"/>
  </r>
  <r>
    <n v="18182"/>
    <s v="N"/>
    <d v="2014-04-10T00:00:00"/>
    <s v="Medium"/>
    <x v="49"/>
    <n v="396.69"/>
    <n v="0.09"/>
    <s v="Express"/>
    <n v="-18.45"/>
    <n v="33.29"/>
    <n v="8.74"/>
    <s v="Anna Haberlin"/>
    <x v="1"/>
    <x v="0"/>
    <x v="1"/>
    <x v="7"/>
    <x v="2"/>
    <d v="2014-04-12T00:00:00"/>
  </r>
  <r>
    <n v="18208"/>
    <s v="N"/>
    <d v="2015-04-01T00:00:00"/>
    <s v="Not Specified"/>
    <x v="13"/>
    <n v="197.45"/>
    <n v="0.06"/>
    <s v="Regular"/>
    <n v="65.44"/>
    <n v="5.68"/>
    <n v="1.39"/>
    <s v="Roy Collins"/>
    <x v="0"/>
    <x v="0"/>
    <x v="1"/>
    <x v="12"/>
    <x v="2"/>
    <d v="2015-04-03T00:00:00"/>
  </r>
  <r>
    <n v="18208"/>
    <s v="N"/>
    <d v="2015-04-01T00:00:00"/>
    <s v="Not Specified"/>
    <x v="47"/>
    <n v="82.98"/>
    <n v="0.08"/>
    <s v="Regular"/>
    <n v="-137.87"/>
    <n v="2.2799999999999998"/>
    <n v="5.2"/>
    <s v="Roy Collins"/>
    <x v="0"/>
    <x v="0"/>
    <x v="1"/>
    <x v="1"/>
    <x v="1"/>
    <d v="2015-04-03T00:00:00"/>
  </r>
  <r>
    <n v="18210"/>
    <s v="N"/>
    <d v="2013-08-06T00:00:00"/>
    <s v="Not Specified"/>
    <x v="42"/>
    <n v="9293.82"/>
    <n v="0.08"/>
    <s v="Regular"/>
    <n v="2437.17"/>
    <n v="363.25"/>
    <n v="19.989999999999998"/>
    <s v="Greg Guthrie"/>
    <x v="2"/>
    <x v="3"/>
    <x v="1"/>
    <x v="11"/>
    <x v="2"/>
    <d v="2013-08-07T00:00:00"/>
  </r>
  <r>
    <n v="18210"/>
    <s v="N"/>
    <d v="2013-08-06T00:00:00"/>
    <s v="Not Specified"/>
    <x v="42"/>
    <n v="80.790000000000006"/>
    <n v="0"/>
    <s v="Regular"/>
    <n v="12.58"/>
    <n v="2.88"/>
    <n v="0.7"/>
    <s v="Greg Guthrie"/>
    <x v="2"/>
    <x v="3"/>
    <x v="1"/>
    <x v="1"/>
    <x v="1"/>
    <d v="2013-08-07T00:00:00"/>
  </r>
  <r>
    <n v="18273"/>
    <s v="N"/>
    <d v="2014-09-15T00:00:00"/>
    <s v="Low"/>
    <x v="36"/>
    <n v="925.03"/>
    <n v="0.06"/>
    <s v="Regular"/>
    <n v="-3.68"/>
    <n v="49.99"/>
    <n v="19.989999999999998"/>
    <s v="Jack Lebron"/>
    <x v="2"/>
    <x v="0"/>
    <x v="0"/>
    <x v="0"/>
    <x v="2"/>
    <d v="2014-09-17T00:00:00"/>
  </r>
  <r>
    <n v="18275"/>
    <s v="N"/>
    <d v="2015-01-09T00:00:00"/>
    <s v="Low"/>
    <x v="14"/>
    <n v="322.73"/>
    <n v="7.0000000000000007E-2"/>
    <s v="Regular"/>
    <n v="101.83"/>
    <n v="13.4"/>
    <n v="4.95"/>
    <s v="Helen Andreada"/>
    <x v="0"/>
    <x v="0"/>
    <x v="2"/>
    <x v="2"/>
    <x v="0"/>
    <d v="2015-01-13T00:00:00"/>
  </r>
  <r>
    <n v="18307"/>
    <s v="N"/>
    <d v="2013-02-02T00:00:00"/>
    <s v="Low"/>
    <x v="9"/>
    <n v="441.99"/>
    <n v="0.08"/>
    <s v="Express"/>
    <n v="32.36"/>
    <n v="19.98"/>
    <n v="8.68"/>
    <s v="Dennis Pardue"/>
    <x v="0"/>
    <x v="0"/>
    <x v="1"/>
    <x v="5"/>
    <x v="2"/>
    <d v="2013-02-06T00:00:00"/>
  </r>
  <r>
    <n v="18307"/>
    <s v="N"/>
    <d v="2013-02-02T00:00:00"/>
    <s v="Low"/>
    <x v="13"/>
    <n v="245.19"/>
    <n v="0.03"/>
    <s v="Regular"/>
    <n v="37.99"/>
    <n v="7.08"/>
    <n v="2.35"/>
    <s v="Dennis Pardue"/>
    <x v="0"/>
    <x v="0"/>
    <x v="1"/>
    <x v="1"/>
    <x v="1"/>
    <d v="2013-02-02T00:00:00"/>
  </r>
  <r>
    <n v="18308"/>
    <s v="N"/>
    <d v="2016-10-09T00:00:00"/>
    <s v="Not Specified"/>
    <x v="10"/>
    <n v="114.12"/>
    <n v="0.05"/>
    <s v="Regular"/>
    <n v="15.73"/>
    <n v="3.8"/>
    <n v="1.49"/>
    <s v="Ann Chong"/>
    <x v="3"/>
    <x v="0"/>
    <x v="1"/>
    <x v="10"/>
    <x v="2"/>
    <d v="2016-10-11T00:00:00"/>
  </r>
  <r>
    <n v="18308"/>
    <s v="N"/>
    <d v="2016-10-09T00:00:00"/>
    <s v="Not Specified"/>
    <x v="0"/>
    <n v="436.05"/>
    <n v="0.09"/>
    <s v="Regular"/>
    <n v="-92.58"/>
    <n v="30.73"/>
    <n v="4"/>
    <s v="Ann Chong"/>
    <x v="3"/>
    <x v="0"/>
    <x v="0"/>
    <x v="0"/>
    <x v="2"/>
    <d v="2016-10-09T00:00:00"/>
  </r>
  <r>
    <n v="18308"/>
    <s v="N"/>
    <d v="2016-10-09T00:00:00"/>
    <s v="Not Specified"/>
    <x v="48"/>
    <n v="5247.4835000000003"/>
    <n v="0"/>
    <s v="Regular"/>
    <n v="1465.87"/>
    <n v="125.99"/>
    <n v="8.08"/>
    <s v="Ann Chong"/>
    <x v="3"/>
    <x v="0"/>
    <x v="0"/>
    <x v="3"/>
    <x v="2"/>
    <d v="2016-10-10T00:00:00"/>
  </r>
  <r>
    <n v="18336"/>
    <s v="Y"/>
    <d v="2016-04-24T00:00:00"/>
    <s v="Not Specified"/>
    <x v="39"/>
    <n v="7.96"/>
    <n v="0"/>
    <s v="Express"/>
    <n v="-0.11"/>
    <n v="2.88"/>
    <n v="0.7"/>
    <s v="Giulietta Dortch"/>
    <x v="0"/>
    <x v="2"/>
    <x v="1"/>
    <x v="1"/>
    <x v="1"/>
    <d v="2016-04-24T00:00:00"/>
  </r>
  <r>
    <n v="18340"/>
    <s v="N"/>
    <d v="2014-06-17T00:00:00"/>
    <s v="Medium"/>
    <x v="23"/>
    <n v="148.65"/>
    <n v="0.1"/>
    <s v="Express"/>
    <n v="-142.78"/>
    <n v="7.28"/>
    <n v="11.15"/>
    <s v="Jack O'Briant"/>
    <x v="0"/>
    <x v="2"/>
    <x v="1"/>
    <x v="5"/>
    <x v="2"/>
    <d v="2014-06-18T00:00:00"/>
  </r>
  <r>
    <n v="18340"/>
    <s v="N"/>
    <d v="2014-06-17T00:00:00"/>
    <s v="Medium"/>
    <x v="2"/>
    <n v="198.21"/>
    <n v="0.01"/>
    <s v="Express"/>
    <n v="-163.28"/>
    <n v="6.48"/>
    <n v="10.050000000000001"/>
    <s v="Jack O'Briant"/>
    <x v="0"/>
    <x v="2"/>
    <x v="1"/>
    <x v="5"/>
    <x v="2"/>
    <d v="2014-06-18T00:00:00"/>
  </r>
  <r>
    <n v="18370"/>
    <s v="N"/>
    <d v="2014-01-13T00:00:00"/>
    <s v="Low"/>
    <x v="33"/>
    <n v="1271.0474999999999"/>
    <n v="0"/>
    <s v="Regular"/>
    <n v="-158.24"/>
    <n v="35.99"/>
    <n v="5"/>
    <s v="Rick Wilson"/>
    <x v="0"/>
    <x v="2"/>
    <x v="0"/>
    <x v="3"/>
    <x v="2"/>
    <d v="2014-01-17T00:00:00"/>
  </r>
  <r>
    <n v="18371"/>
    <s v="N"/>
    <d v="2016-09-18T00:00:00"/>
    <s v="Medium"/>
    <x v="10"/>
    <n v="1394.36"/>
    <n v="0"/>
    <s v="Regular"/>
    <n v="271.45"/>
    <n v="43.98"/>
    <n v="8.99"/>
    <s v="Denise Monton"/>
    <x v="0"/>
    <x v="1"/>
    <x v="1"/>
    <x v="1"/>
    <x v="0"/>
    <d v="2016-09-18T00:00:00"/>
  </r>
  <r>
    <n v="18374"/>
    <s v="N"/>
    <d v="2015-09-30T00:00:00"/>
    <s v="Low"/>
    <x v="21"/>
    <n v="150.16"/>
    <n v="0.09"/>
    <s v="Regular"/>
    <n v="-32.78"/>
    <n v="7.28"/>
    <n v="5.47"/>
    <s v="Nick Crebassa"/>
    <x v="0"/>
    <x v="0"/>
    <x v="1"/>
    <x v="5"/>
    <x v="2"/>
    <d v="2015-10-02T00:00:00"/>
  </r>
  <r>
    <n v="18402"/>
    <s v="N"/>
    <d v="2016-08-29T00:00:00"/>
    <s v="Low"/>
    <x v="44"/>
    <n v="1548.45"/>
    <n v="0.03"/>
    <s v="Delivery Van"/>
    <n v="-224.2"/>
    <n v="284.98"/>
    <n v="69.55"/>
    <s v="Deanra Eno"/>
    <x v="0"/>
    <x v="0"/>
    <x v="2"/>
    <x v="13"/>
    <x v="6"/>
    <d v="2016-09-05T00:00:00"/>
  </r>
  <r>
    <n v="18402"/>
    <s v="N"/>
    <d v="2016-08-29T00:00:00"/>
    <s v="Low"/>
    <x v="7"/>
    <n v="56.07"/>
    <n v="0"/>
    <s v="Regular"/>
    <n v="10.49"/>
    <n v="12.99"/>
    <n v="14.37"/>
    <s v="Deanra Eno"/>
    <x v="0"/>
    <x v="0"/>
    <x v="2"/>
    <x v="2"/>
    <x v="5"/>
    <d v="2016-08-29T00:00:00"/>
  </r>
  <r>
    <n v="18405"/>
    <s v="N"/>
    <d v="2016-01-08T00:00:00"/>
    <s v="Medium"/>
    <x v="10"/>
    <n v="610.65"/>
    <n v="0.09"/>
    <s v="Express"/>
    <n v="60.27"/>
    <n v="20.98"/>
    <n v="8.83"/>
    <s v="George Ashbrook"/>
    <x v="1"/>
    <x v="2"/>
    <x v="1"/>
    <x v="10"/>
    <x v="2"/>
    <d v="2016-01-10T00:00:00"/>
  </r>
  <r>
    <n v="18405"/>
    <s v="N"/>
    <d v="2016-01-08T00:00:00"/>
    <s v="Medium"/>
    <x v="20"/>
    <n v="158.04"/>
    <n v="0.03"/>
    <s v="Regular"/>
    <n v="-263.08999999999997"/>
    <n v="73.98"/>
    <n v="14.52"/>
    <s v="George Ashbrook"/>
    <x v="1"/>
    <x v="2"/>
    <x v="0"/>
    <x v="0"/>
    <x v="2"/>
    <d v="2016-01-11T00:00:00"/>
  </r>
  <r>
    <n v="18432"/>
    <s v="N"/>
    <d v="2014-03-12T00:00:00"/>
    <s v="High"/>
    <x v="3"/>
    <n v="451.32"/>
    <n v="0.04"/>
    <s v="Regular"/>
    <n v="1.1599999999999999"/>
    <n v="10.64"/>
    <n v="5.16"/>
    <s v="Art Ferguson"/>
    <x v="2"/>
    <x v="0"/>
    <x v="2"/>
    <x v="2"/>
    <x v="2"/>
    <d v="2014-03-12T00:00:00"/>
  </r>
  <r>
    <n v="18432"/>
    <s v="N"/>
    <d v="2014-03-12T00:00:00"/>
    <s v="High"/>
    <x v="0"/>
    <n v="217.66"/>
    <n v="0.1"/>
    <s v="Express"/>
    <n v="-24.91"/>
    <n v="14.42"/>
    <n v="6.75"/>
    <s v="Art Ferguson"/>
    <x v="2"/>
    <x v="0"/>
    <x v="1"/>
    <x v="11"/>
    <x v="3"/>
    <d v="2014-03-12T00:00:00"/>
  </r>
  <r>
    <n v="18432"/>
    <s v="N"/>
    <d v="2014-03-12T00:00:00"/>
    <s v="High"/>
    <x v="44"/>
    <n v="1374.67"/>
    <n v="0.08"/>
    <s v="Delivery Van"/>
    <n v="-126.34"/>
    <n v="279.81"/>
    <n v="23.19"/>
    <s v="Art Ferguson"/>
    <x v="2"/>
    <x v="0"/>
    <x v="1"/>
    <x v="11"/>
    <x v="6"/>
    <d v="2014-03-14T00:00:00"/>
  </r>
  <r>
    <n v="18432"/>
    <s v="N"/>
    <d v="2014-03-12T00:00:00"/>
    <s v="High"/>
    <x v="49"/>
    <n v="76.42"/>
    <n v="0.02"/>
    <s v="Express"/>
    <n v="20.440000000000001"/>
    <n v="5.84"/>
    <n v="0.83"/>
    <s v="Art Ferguson"/>
    <x v="2"/>
    <x v="0"/>
    <x v="1"/>
    <x v="1"/>
    <x v="1"/>
    <d v="2014-03-14T00:00:00"/>
  </r>
  <r>
    <n v="18464"/>
    <s v="N"/>
    <d v="2015-03-28T00:00:00"/>
    <s v="High"/>
    <x v="42"/>
    <n v="4891.8599999999997"/>
    <n v="0.02"/>
    <s v="Delivery Van"/>
    <n v="253.14"/>
    <n v="180.98"/>
    <n v="55.24"/>
    <s v="Brian Derr"/>
    <x v="2"/>
    <x v="3"/>
    <x v="1"/>
    <x v="11"/>
    <x v="6"/>
    <d v="2015-03-30T00:00:00"/>
  </r>
  <r>
    <n v="18464"/>
    <s v="N"/>
    <d v="2015-03-28T00:00:00"/>
    <s v="High"/>
    <x v="4"/>
    <n v="6039.1"/>
    <n v="0.01"/>
    <s v="Delivery Van"/>
    <n v="-345.92"/>
    <n v="150.97999999999999"/>
    <n v="66.27"/>
    <s v="Brian Derr"/>
    <x v="2"/>
    <x v="3"/>
    <x v="2"/>
    <x v="8"/>
    <x v="4"/>
    <d v="2015-03-28T00:00:00"/>
  </r>
  <r>
    <n v="18464"/>
    <s v="N"/>
    <d v="2015-03-28T00:00:00"/>
    <s v="High"/>
    <x v="45"/>
    <n v="206.49"/>
    <n v="0.05"/>
    <s v="Regular"/>
    <n v="80.069999999999993"/>
    <n v="6.45"/>
    <n v="1.34"/>
    <s v="Brian Derr"/>
    <x v="2"/>
    <x v="3"/>
    <x v="1"/>
    <x v="5"/>
    <x v="1"/>
    <d v="2015-03-30T00:00:00"/>
  </r>
  <r>
    <n v="18464"/>
    <s v="N"/>
    <d v="2015-03-28T00:00:00"/>
    <s v="High"/>
    <x v="33"/>
    <n v="80.540000000000006"/>
    <n v="0.01"/>
    <s v="Regular"/>
    <n v="-18.72"/>
    <n v="1.89"/>
    <n v="0.76"/>
    <s v="Brian Derr"/>
    <x v="2"/>
    <x v="3"/>
    <x v="1"/>
    <x v="14"/>
    <x v="1"/>
    <d v="2015-03-30T00:00:00"/>
  </r>
  <r>
    <n v="18466"/>
    <s v="N"/>
    <d v="2015-05-21T00:00:00"/>
    <s v="Low"/>
    <x v="14"/>
    <n v="270.16000000000003"/>
    <n v="0.09"/>
    <s v="Regular"/>
    <n v="16.920000000000002"/>
    <n v="11.09"/>
    <n v="5.25"/>
    <s v="Deanra Eno"/>
    <x v="0"/>
    <x v="0"/>
    <x v="1"/>
    <x v="12"/>
    <x v="2"/>
    <d v="2015-05-30T00:00:00"/>
  </r>
  <r>
    <n v="18466"/>
    <s v="N"/>
    <d v="2015-05-21T00:00:00"/>
    <s v="Low"/>
    <x v="18"/>
    <n v="2694.01"/>
    <n v="0.08"/>
    <s v="Express"/>
    <n v="994.31"/>
    <n v="120.97"/>
    <n v="7.11"/>
    <s v="Deanra Eno"/>
    <x v="0"/>
    <x v="0"/>
    <x v="0"/>
    <x v="6"/>
    <x v="3"/>
    <d v="2015-05-21T00:00:00"/>
  </r>
  <r>
    <n v="18500"/>
    <s v="N"/>
    <d v="2015-02-10T00:00:00"/>
    <s v="Medium"/>
    <x v="15"/>
    <n v="2507.79"/>
    <n v="0.08"/>
    <s v="Delivery Van"/>
    <n v="-779.81"/>
    <n v="58.14"/>
    <n v="36.61"/>
    <s v="Toby Swindell"/>
    <x v="0"/>
    <x v="3"/>
    <x v="2"/>
    <x v="8"/>
    <x v="4"/>
    <d v="2015-02-11T00:00:00"/>
  </r>
  <r>
    <n v="18500"/>
    <s v="N"/>
    <d v="2015-02-10T00:00:00"/>
    <s v="Medium"/>
    <x v="10"/>
    <n v="1052.68"/>
    <n v="0.02"/>
    <s v="Regular"/>
    <n v="-19.27"/>
    <n v="32.979999999999997"/>
    <n v="5.5"/>
    <s v="Toby Swindell"/>
    <x v="0"/>
    <x v="3"/>
    <x v="0"/>
    <x v="0"/>
    <x v="2"/>
    <d v="2015-02-11T00:00:00"/>
  </r>
  <r>
    <n v="18500"/>
    <s v="N"/>
    <d v="2015-02-10T00:00:00"/>
    <s v="Medium"/>
    <x v="10"/>
    <n v="2536.31"/>
    <n v="0.01"/>
    <s v="Regular"/>
    <n v="-643.46"/>
    <n v="80.98"/>
    <n v="35"/>
    <s v="Toby Swindell"/>
    <x v="0"/>
    <x v="3"/>
    <x v="1"/>
    <x v="7"/>
    <x v="5"/>
    <d v="2015-02-12T00:00:00"/>
  </r>
  <r>
    <n v="18530"/>
    <s v="N"/>
    <d v="2013-12-31T00:00:00"/>
    <s v="Not Specified"/>
    <x v="20"/>
    <n v="56.13"/>
    <n v="0.02"/>
    <s v="Regular"/>
    <n v="48.85"/>
    <n v="20.28"/>
    <n v="14.39"/>
    <s v="Grant Thornton"/>
    <x v="0"/>
    <x v="0"/>
    <x v="2"/>
    <x v="2"/>
    <x v="2"/>
    <d v="2013-12-31T00:00:00"/>
  </r>
  <r>
    <n v="18530"/>
    <s v="N"/>
    <d v="2013-12-31T00:00:00"/>
    <s v="Not Specified"/>
    <x v="14"/>
    <n v="1491.5205000000001"/>
    <n v="0"/>
    <s v="Regular"/>
    <n v="286.36"/>
    <n v="65.989999999999995"/>
    <n v="5.99"/>
    <s v="Grant Thornton"/>
    <x v="0"/>
    <x v="0"/>
    <x v="0"/>
    <x v="3"/>
    <x v="2"/>
    <d v="2014-01-02T00:00:00"/>
  </r>
  <r>
    <n v="18531"/>
    <s v="N"/>
    <d v="2015-10-29T00:00:00"/>
    <s v="Critical"/>
    <x v="35"/>
    <n v="1298.81"/>
    <n v="0.04"/>
    <s v="Delivery Van"/>
    <n v="-250.55"/>
    <n v="25.98"/>
    <n v="14.36"/>
    <s v="Jeremy Ellison"/>
    <x v="1"/>
    <x v="3"/>
    <x v="2"/>
    <x v="13"/>
    <x v="6"/>
    <d v="2015-10-31T00:00:00"/>
  </r>
  <r>
    <n v="18533"/>
    <s v="Y"/>
    <d v="2016-11-06T00:00:00"/>
    <s v="Not Specified"/>
    <x v="42"/>
    <n v="442.57"/>
    <n v="0.01"/>
    <s v="Regular"/>
    <n v="-60.73"/>
    <n v="15.31"/>
    <n v="8.7799999999999994"/>
    <s v="Larry Hughes"/>
    <x v="1"/>
    <x v="1"/>
    <x v="1"/>
    <x v="7"/>
    <x v="2"/>
    <d v="2016-11-07T00:00:00"/>
  </r>
  <r>
    <n v="18533"/>
    <s v="Y"/>
    <d v="2016-11-06T00:00:00"/>
    <s v="Not Specified"/>
    <x v="44"/>
    <n v="53.737000000000002"/>
    <n v="0.05"/>
    <s v="Express"/>
    <n v="-28.44"/>
    <n v="7.99"/>
    <n v="5.03"/>
    <s v="Larry Hughes"/>
    <x v="1"/>
    <x v="1"/>
    <x v="0"/>
    <x v="3"/>
    <x v="3"/>
    <d v="2016-11-08T00:00:00"/>
  </r>
  <r>
    <n v="18534"/>
    <s v="N"/>
    <d v="2014-12-30T00:00:00"/>
    <s v="Low"/>
    <x v="47"/>
    <n v="282.58"/>
    <n v="0.1"/>
    <s v="Express"/>
    <n v="21.68"/>
    <n v="8.33"/>
    <n v="1.99"/>
    <s v="Tracy Poddar"/>
    <x v="2"/>
    <x v="0"/>
    <x v="0"/>
    <x v="0"/>
    <x v="0"/>
    <d v="2014-12-30T00:00:00"/>
  </r>
  <r>
    <n v="18561"/>
    <s v="N"/>
    <d v="2016-01-10T00:00:00"/>
    <s v="Not Specified"/>
    <x v="24"/>
    <n v="45.87"/>
    <n v="0.02"/>
    <s v="Regular"/>
    <n v="-38.9"/>
    <n v="4.13"/>
    <n v="6.89"/>
    <s v="Joni Blumstein"/>
    <x v="1"/>
    <x v="1"/>
    <x v="1"/>
    <x v="4"/>
    <x v="2"/>
    <d v="2016-01-11T00:00:00"/>
  </r>
  <r>
    <n v="18592"/>
    <s v="N"/>
    <d v="2015-09-30T00:00:00"/>
    <s v="Critical"/>
    <x v="20"/>
    <n v="25.72"/>
    <n v="0.04"/>
    <s v="Regular"/>
    <n v="-15.5"/>
    <n v="10.98"/>
    <n v="3.37"/>
    <s v="Nora Pelletier"/>
    <x v="0"/>
    <x v="0"/>
    <x v="1"/>
    <x v="9"/>
    <x v="0"/>
    <d v="2015-10-01T00:00:00"/>
  </r>
  <r>
    <n v="18597"/>
    <s v="N"/>
    <d v="2013-09-26T00:00:00"/>
    <s v="Medium"/>
    <x v="4"/>
    <n v="101.2"/>
    <n v="0.1"/>
    <s v="Regular"/>
    <n v="38.58"/>
    <n v="2.88"/>
    <n v="0.5"/>
    <s v="Andy Gerbode"/>
    <x v="0"/>
    <x v="2"/>
    <x v="1"/>
    <x v="4"/>
    <x v="2"/>
    <d v="2013-09-27T00:00:00"/>
  </r>
  <r>
    <n v="18661"/>
    <s v="Y"/>
    <d v="2015-09-08T00:00:00"/>
    <s v="Low"/>
    <x v="49"/>
    <n v="1207.08"/>
    <n v="0.05"/>
    <s v="Delivery Van"/>
    <n v="-351.3"/>
    <n v="95.98"/>
    <n v="58.2"/>
    <s v="Erin Creighton"/>
    <x v="1"/>
    <x v="0"/>
    <x v="2"/>
    <x v="13"/>
    <x v="6"/>
    <d v="2015-09-12T00:00:00"/>
  </r>
  <r>
    <n v="18661"/>
    <s v="Y"/>
    <d v="2015-09-08T00:00:00"/>
    <s v="Low"/>
    <x v="11"/>
    <n v="2618.1120000000001"/>
    <n v="0.04"/>
    <s v="Delivery Van"/>
    <n v="-139.27000000000001"/>
    <n v="286.85000000000002"/>
    <n v="61.76"/>
    <s v="Erin Creighton"/>
    <x v="1"/>
    <x v="0"/>
    <x v="2"/>
    <x v="15"/>
    <x v="4"/>
    <d v="2015-09-10T00:00:00"/>
  </r>
  <r>
    <n v="18723"/>
    <s v="N"/>
    <d v="2016-08-12T00:00:00"/>
    <s v="Medium"/>
    <x v="39"/>
    <n v="52.096499999999999"/>
    <n v="0"/>
    <s v="Regular"/>
    <n v="-232.8"/>
    <n v="55.99"/>
    <n v="2.5"/>
    <s v="Jonathan Howell"/>
    <x v="1"/>
    <x v="2"/>
    <x v="0"/>
    <x v="3"/>
    <x v="0"/>
    <d v="2016-08-14T00:00:00"/>
  </r>
  <r>
    <n v="18753"/>
    <s v="Y"/>
    <d v="2016-07-31T00:00:00"/>
    <s v="Medium"/>
    <x v="45"/>
    <n v="3945.95"/>
    <n v="0.03"/>
    <s v="Regular"/>
    <n v="1031.32"/>
    <n v="128.24"/>
    <n v="12.65"/>
    <s v="Erin Creighton"/>
    <x v="1"/>
    <x v="0"/>
    <x v="2"/>
    <x v="13"/>
    <x v="3"/>
    <d v="2016-08-02T00:00:00"/>
  </r>
  <r>
    <n v="18753"/>
    <s v="Y"/>
    <d v="2016-07-31T00:00:00"/>
    <s v="Medium"/>
    <x v="16"/>
    <n v="5394.4"/>
    <n v="0.01"/>
    <s v="Delivery Van"/>
    <n v="788.79"/>
    <n v="160.97999999999999"/>
    <n v="30"/>
    <s v="Erin Creighton"/>
    <x v="1"/>
    <x v="0"/>
    <x v="2"/>
    <x v="13"/>
    <x v="6"/>
    <d v="2016-08-02T00:00:00"/>
  </r>
  <r>
    <n v="18754"/>
    <s v="N"/>
    <d v="2016-09-25T00:00:00"/>
    <s v="Not Specified"/>
    <x v="38"/>
    <n v="1217.6199999999999"/>
    <n v="0.03"/>
    <s v="Delivery Van"/>
    <n v="-221.5"/>
    <n v="140.97999999999999"/>
    <n v="36.090000000000003"/>
    <s v="Roland Black"/>
    <x v="2"/>
    <x v="3"/>
    <x v="2"/>
    <x v="8"/>
    <x v="4"/>
    <d v="2016-09-27T00:00:00"/>
  </r>
  <r>
    <n v="18754"/>
    <s v="N"/>
    <d v="2016-09-25T00:00:00"/>
    <s v="Not Specified"/>
    <x v="1"/>
    <n v="1725.0325"/>
    <n v="0.08"/>
    <s v="Regular"/>
    <n v="206.35"/>
    <n v="65.989999999999995"/>
    <n v="8.99"/>
    <s v="Roland Black"/>
    <x v="2"/>
    <x v="3"/>
    <x v="0"/>
    <x v="3"/>
    <x v="2"/>
    <d v="2016-09-26T00:00:00"/>
  </r>
  <r>
    <n v="18757"/>
    <s v="N"/>
    <d v="2015-05-22T00:00:00"/>
    <s v="Low"/>
    <x v="24"/>
    <n v="222.2"/>
    <n v="0.03"/>
    <s v="Regular"/>
    <n v="-40.25"/>
    <n v="22.38"/>
    <n v="15.1"/>
    <s v="Matthew Clasen"/>
    <x v="1"/>
    <x v="2"/>
    <x v="1"/>
    <x v="10"/>
    <x v="2"/>
    <d v="2015-05-24T00:00:00"/>
  </r>
  <r>
    <n v="18757"/>
    <s v="N"/>
    <d v="2015-05-22T00:00:00"/>
    <s v="Low"/>
    <x v="44"/>
    <n v="39.9"/>
    <n v="0.02"/>
    <s v="Regular"/>
    <n v="-37.799999999999997"/>
    <n v="5.94"/>
    <n v="9.92"/>
    <s v="Matthew Clasen"/>
    <x v="1"/>
    <x v="2"/>
    <x v="1"/>
    <x v="10"/>
    <x v="2"/>
    <d v="2015-05-27T00:00:00"/>
  </r>
  <r>
    <n v="18757"/>
    <s v="N"/>
    <d v="2015-05-22T00:00:00"/>
    <s v="Low"/>
    <x v="17"/>
    <n v="319.95999999999998"/>
    <n v="0.01"/>
    <s v="Express"/>
    <n v="123.15"/>
    <n v="6.98"/>
    <n v="1.6"/>
    <s v="Matthew Clasen"/>
    <x v="0"/>
    <x v="2"/>
    <x v="1"/>
    <x v="5"/>
    <x v="1"/>
    <d v="2015-05-29T00:00:00"/>
  </r>
  <r>
    <n v="18788"/>
    <s v="N"/>
    <d v="2016-10-02T00:00:00"/>
    <s v="Not Specified"/>
    <x v="42"/>
    <n v="566.12"/>
    <n v="0.03"/>
    <s v="Regular"/>
    <n v="-19.329999999999998"/>
    <n v="19.989999999999998"/>
    <n v="11.17"/>
    <s v="Joy Smith"/>
    <x v="2"/>
    <x v="0"/>
    <x v="2"/>
    <x v="2"/>
    <x v="5"/>
    <d v="2016-10-03T00:00:00"/>
  </r>
  <r>
    <n v="18789"/>
    <s v="N"/>
    <d v="2014-03-16T00:00:00"/>
    <s v="High"/>
    <x v="35"/>
    <n v="1558.18"/>
    <n v="0"/>
    <s v="Regular"/>
    <n v="417.62"/>
    <n v="30.98"/>
    <n v="9.18"/>
    <s v="Craig Rider"/>
    <x v="0"/>
    <x v="3"/>
    <x v="1"/>
    <x v="5"/>
    <x v="2"/>
    <d v="2014-03-18T00:00:00"/>
  </r>
  <r>
    <n v="18790"/>
    <s v="N"/>
    <d v="2016-02-12T00:00:00"/>
    <s v="High"/>
    <x v="22"/>
    <n v="13253.93"/>
    <n v="0.01"/>
    <s v="Delivery Van"/>
    <n v="-1596.75"/>
    <n v="2036.48"/>
    <n v="14.7"/>
    <s v="Nicole Brennan"/>
    <x v="0"/>
    <x v="2"/>
    <x v="0"/>
    <x v="6"/>
    <x v="6"/>
    <d v="2016-02-14T00:00:00"/>
  </r>
  <r>
    <n v="18819"/>
    <s v="N"/>
    <d v="2016-02-26T00:00:00"/>
    <s v="Low"/>
    <x v="28"/>
    <n v="1102.3"/>
    <n v="0.1"/>
    <s v="Regular"/>
    <n v="98.12"/>
    <n v="50.98"/>
    <n v="22.24"/>
    <s v="Dan Campbell"/>
    <x v="0"/>
    <x v="0"/>
    <x v="2"/>
    <x v="2"/>
    <x v="5"/>
    <d v="2016-02-28T00:00:00"/>
  </r>
  <r>
    <n v="18822"/>
    <s v="Y"/>
    <d v="2013-12-21T00:00:00"/>
    <s v="Low"/>
    <x v="13"/>
    <n v="1950.0360000000001"/>
    <n v="0.03"/>
    <s v="Regular"/>
    <n v="361.89"/>
    <n v="65.989999999999995"/>
    <n v="8.99"/>
    <s v="Cynthia Arntzen"/>
    <x v="0"/>
    <x v="3"/>
    <x v="0"/>
    <x v="3"/>
    <x v="2"/>
    <d v="2013-12-30T00:00:00"/>
  </r>
  <r>
    <n v="18849"/>
    <s v="N"/>
    <d v="2015-08-05T00:00:00"/>
    <s v="High"/>
    <x v="31"/>
    <n v="751.71"/>
    <n v="0.09"/>
    <s v="Regular"/>
    <n v="50.83"/>
    <n v="131.12"/>
    <n v="0.99"/>
    <s v="Deanra Eno"/>
    <x v="2"/>
    <x v="0"/>
    <x v="1"/>
    <x v="11"/>
    <x v="2"/>
    <d v="2015-08-05T00:00:00"/>
  </r>
  <r>
    <n v="18849"/>
    <s v="N"/>
    <d v="2015-08-05T00:00:00"/>
    <s v="High"/>
    <x v="17"/>
    <n v="471.87"/>
    <n v="0.05"/>
    <s v="Regular"/>
    <n v="52.27"/>
    <n v="11.09"/>
    <n v="5.25"/>
    <s v="Deanra Eno"/>
    <x v="0"/>
    <x v="0"/>
    <x v="1"/>
    <x v="12"/>
    <x v="2"/>
    <d v="2015-08-05T00:00:00"/>
  </r>
  <r>
    <n v="18849"/>
    <s v="N"/>
    <d v="2015-08-05T00:00:00"/>
    <s v="High"/>
    <x v="27"/>
    <n v="539.6"/>
    <n v="0.06"/>
    <s v="Regular"/>
    <n v="-6.5"/>
    <n v="13.79"/>
    <n v="8.7799999999999994"/>
    <s v="Deanra Eno"/>
    <x v="0"/>
    <x v="0"/>
    <x v="2"/>
    <x v="2"/>
    <x v="2"/>
    <d v="2015-08-07T00:00:00"/>
  </r>
  <r>
    <n v="18851"/>
    <s v="N"/>
    <d v="2015-12-16T00:00:00"/>
    <s v="Critical"/>
    <x v="1"/>
    <n v="204.21"/>
    <n v="0.04"/>
    <s v="Express"/>
    <n v="-204.81"/>
    <n v="5.98"/>
    <n v="10.39"/>
    <s v="Thea Hudgings"/>
    <x v="0"/>
    <x v="2"/>
    <x v="1"/>
    <x v="5"/>
    <x v="2"/>
    <d v="2015-12-17T00:00:00"/>
  </r>
  <r>
    <n v="18853"/>
    <s v="N"/>
    <d v="2013-01-17T00:00:00"/>
    <s v="Critical"/>
    <x v="16"/>
    <n v="223.88"/>
    <n v="0.03"/>
    <s v="Regular"/>
    <n v="55.21"/>
    <n v="6.68"/>
    <n v="1.5"/>
    <s v="Gary Hwang"/>
    <x v="0"/>
    <x v="1"/>
    <x v="1"/>
    <x v="1"/>
    <x v="1"/>
    <d v="2013-01-19T00:00:00"/>
  </r>
  <r>
    <n v="18855"/>
    <s v="N"/>
    <d v="2016-09-15T00:00:00"/>
    <s v="High"/>
    <x v="45"/>
    <n v="229.43"/>
    <n v="0.03"/>
    <s v="Regular"/>
    <n v="-127.05"/>
    <n v="7.3"/>
    <n v="7.72"/>
    <s v="Ed Jacobs"/>
    <x v="0"/>
    <x v="3"/>
    <x v="1"/>
    <x v="10"/>
    <x v="2"/>
    <d v="2016-09-18T00:00:00"/>
  </r>
  <r>
    <n v="18884"/>
    <s v="N"/>
    <d v="2014-06-24T00:00:00"/>
    <s v="Not Specified"/>
    <x v="44"/>
    <n v="131.27000000000001"/>
    <n v="0.1"/>
    <s v="Delivery Van"/>
    <n v="-70.430000000000007"/>
    <n v="25.98"/>
    <n v="14.36"/>
    <s v="Nora Pelletier"/>
    <x v="0"/>
    <x v="1"/>
    <x v="2"/>
    <x v="13"/>
    <x v="6"/>
    <d v="2014-06-25T00:00:00"/>
  </r>
  <r>
    <n v="18884"/>
    <s v="N"/>
    <d v="2014-06-24T00:00:00"/>
    <s v="Not Specified"/>
    <x v="8"/>
    <n v="13571.7"/>
    <n v="0"/>
    <s v="Regular"/>
    <n v="3825.69"/>
    <n v="449.99"/>
    <n v="24.49"/>
    <s v="Nora Pelletier"/>
    <x v="0"/>
    <x v="1"/>
    <x v="0"/>
    <x v="16"/>
    <x v="5"/>
    <d v="2014-06-26T00:00:00"/>
  </r>
  <r>
    <n v="18887"/>
    <s v="N"/>
    <d v="2013-12-05T00:00:00"/>
    <s v="Not Specified"/>
    <x v="24"/>
    <n v="173.417"/>
    <n v="0"/>
    <s v="Regular"/>
    <n v="18.23"/>
    <n v="20.99"/>
    <n v="0.99"/>
    <s v="Clay Rozendal"/>
    <x v="3"/>
    <x v="0"/>
    <x v="0"/>
    <x v="3"/>
    <x v="1"/>
    <d v="2013-12-07T00:00:00"/>
  </r>
  <r>
    <n v="18918"/>
    <s v="N"/>
    <d v="2015-10-27T00:00:00"/>
    <s v="Not Specified"/>
    <x v="22"/>
    <n v="6362.94"/>
    <n v="0.1"/>
    <s v="Regular"/>
    <n v="-221.78"/>
    <n v="999.99"/>
    <n v="13.99"/>
    <s v="Quincy Jones"/>
    <x v="0"/>
    <x v="0"/>
    <x v="0"/>
    <x v="6"/>
    <x v="3"/>
    <d v="2015-10-28T00:00:00"/>
  </r>
  <r>
    <n v="18919"/>
    <s v="Y"/>
    <d v="2016-06-28T00:00:00"/>
    <s v="Low"/>
    <x v="27"/>
    <n v="739.28"/>
    <n v="0"/>
    <s v="Regular"/>
    <n v="43.97"/>
    <n v="17.52"/>
    <n v="8.17"/>
    <s v="Rob Williams"/>
    <x v="0"/>
    <x v="1"/>
    <x v="1"/>
    <x v="11"/>
    <x v="3"/>
    <d v="2016-07-03T00:00:00"/>
  </r>
  <r>
    <n v="18945"/>
    <s v="N"/>
    <d v="2016-01-18T00:00:00"/>
    <s v="Medium"/>
    <x v="16"/>
    <n v="528.54"/>
    <n v="0.06"/>
    <s v="Regular"/>
    <n v="168.54"/>
    <n v="16.48"/>
    <n v="1.99"/>
    <s v="John Lee"/>
    <x v="2"/>
    <x v="0"/>
    <x v="0"/>
    <x v="0"/>
    <x v="0"/>
    <d v="2016-01-20T00:00:00"/>
  </r>
  <r>
    <n v="18946"/>
    <s v="N"/>
    <d v="2013-05-04T00:00:00"/>
    <s v="Critical"/>
    <x v="1"/>
    <n v="202.89"/>
    <n v="7.0000000000000007E-2"/>
    <s v="Regular"/>
    <n v="-201.91"/>
    <n v="6.48"/>
    <n v="10.050000000000001"/>
    <s v="Kelly Andreada"/>
    <x v="0"/>
    <x v="1"/>
    <x v="1"/>
    <x v="5"/>
    <x v="2"/>
    <d v="2013-05-04T00:00:00"/>
  </r>
  <r>
    <n v="18951"/>
    <s v="N"/>
    <d v="2014-06-29T00:00:00"/>
    <s v="Critical"/>
    <x v="25"/>
    <n v="61.5"/>
    <n v="0.09"/>
    <s v="Regular"/>
    <n v="-16.27"/>
    <n v="3.98"/>
    <n v="2.97"/>
    <s v="Astrea Jones"/>
    <x v="2"/>
    <x v="0"/>
    <x v="1"/>
    <x v="5"/>
    <x v="1"/>
    <d v="2014-06-30T00:00:00"/>
  </r>
  <r>
    <n v="18951"/>
    <s v="N"/>
    <d v="2014-06-29T00:00:00"/>
    <s v="Critical"/>
    <x v="12"/>
    <n v="324.3175"/>
    <n v="0.03"/>
    <s v="Express"/>
    <n v="-169.74"/>
    <n v="35.99"/>
    <n v="5"/>
    <s v="Astrea Jones"/>
    <x v="2"/>
    <x v="0"/>
    <x v="0"/>
    <x v="3"/>
    <x v="2"/>
    <d v="2014-07-01T00:00:00"/>
  </r>
  <r>
    <n v="19010"/>
    <s v="Y"/>
    <d v="2016-06-07T00:00:00"/>
    <s v="Low"/>
    <x v="36"/>
    <n v="23792.93"/>
    <n v="0"/>
    <s v="Regular"/>
    <n v="10951.31"/>
    <n v="1270.99"/>
    <n v="19.989999999999998"/>
    <s v="Grant Carroll"/>
    <x v="3"/>
    <x v="3"/>
    <x v="1"/>
    <x v="10"/>
    <x v="2"/>
    <d v="2016-06-09T00:00:00"/>
  </r>
  <r>
    <n v="19040"/>
    <s v="N"/>
    <d v="2014-12-19T00:00:00"/>
    <s v="High"/>
    <x v="12"/>
    <n v="211.97"/>
    <n v="0.06"/>
    <s v="Regular"/>
    <n v="-46.83"/>
    <n v="21.38"/>
    <n v="8.99"/>
    <s v="Adam Hart"/>
    <x v="0"/>
    <x v="0"/>
    <x v="1"/>
    <x v="1"/>
    <x v="0"/>
    <d v="2014-12-20T00:00:00"/>
  </r>
  <r>
    <n v="19041"/>
    <s v="N"/>
    <d v="2014-07-26T00:00:00"/>
    <s v="Low"/>
    <x v="7"/>
    <n v="36.06"/>
    <n v="0.08"/>
    <s v="Regular"/>
    <n v="-18.5"/>
    <n v="10.89"/>
    <n v="4.5"/>
    <s v="Grant Thornton"/>
    <x v="0"/>
    <x v="0"/>
    <x v="1"/>
    <x v="11"/>
    <x v="2"/>
    <d v="2014-07-30T00:00:00"/>
  </r>
  <r>
    <n v="19041"/>
    <s v="N"/>
    <d v="2014-07-26T00:00:00"/>
    <s v="Low"/>
    <x v="17"/>
    <n v="1849.8"/>
    <n v="0.04"/>
    <s v="Regular"/>
    <n v="530.22"/>
    <n v="42.98"/>
    <n v="4.62"/>
    <s v="Grant Thornton"/>
    <x v="0"/>
    <x v="0"/>
    <x v="1"/>
    <x v="11"/>
    <x v="2"/>
    <d v="2014-08-04T00:00:00"/>
  </r>
  <r>
    <n v="19042"/>
    <s v="N"/>
    <d v="2016-03-01T00:00:00"/>
    <s v="Critical"/>
    <x v="38"/>
    <n v="327.61"/>
    <n v="7.0000000000000007E-2"/>
    <s v="Regular"/>
    <n v="54.9"/>
    <n v="40.98"/>
    <n v="7.47"/>
    <s v="Evan Minnotte"/>
    <x v="2"/>
    <x v="0"/>
    <x v="1"/>
    <x v="10"/>
    <x v="2"/>
    <d v="2016-03-02T00:00:00"/>
  </r>
  <r>
    <n v="19047"/>
    <s v="N"/>
    <d v="2016-01-29T00:00:00"/>
    <s v="High"/>
    <x v="39"/>
    <n v="67.489999999999995"/>
    <n v="0.06"/>
    <s v="Regular"/>
    <n v="-22.82"/>
    <n v="55.48"/>
    <n v="14.3"/>
    <s v="Adam Hart"/>
    <x v="0"/>
    <x v="0"/>
    <x v="1"/>
    <x v="5"/>
    <x v="2"/>
    <d v="2016-01-30T00:00:00"/>
  </r>
  <r>
    <n v="19047"/>
    <s v="N"/>
    <d v="2016-01-29T00:00:00"/>
    <s v="High"/>
    <x v="7"/>
    <n v="6.76"/>
    <n v="0.02"/>
    <s v="Regular"/>
    <n v="-4.28"/>
    <n v="1.68"/>
    <n v="1.57"/>
    <s v="Adam Hart"/>
    <x v="0"/>
    <x v="0"/>
    <x v="1"/>
    <x v="1"/>
    <x v="1"/>
    <d v="2016-01-31T00:00:00"/>
  </r>
  <r>
    <n v="19073"/>
    <s v="N"/>
    <d v="2016-06-24T00:00:00"/>
    <s v="Not Specified"/>
    <x v="25"/>
    <n v="178.4"/>
    <n v="0.04"/>
    <s v="Regular"/>
    <n v="20.079999999999998"/>
    <n v="10.64"/>
    <n v="5.16"/>
    <s v="Chuck Magee"/>
    <x v="2"/>
    <x v="0"/>
    <x v="2"/>
    <x v="2"/>
    <x v="2"/>
    <d v="2016-06-25T00:00:00"/>
  </r>
  <r>
    <n v="19073"/>
    <s v="N"/>
    <d v="2016-06-24T00:00:00"/>
    <s v="Not Specified"/>
    <x v="43"/>
    <n v="115.01"/>
    <n v="0.03"/>
    <s v="Express"/>
    <n v="5.81"/>
    <n v="2.78"/>
    <n v="1.34"/>
    <s v="Chuck Magee"/>
    <x v="2"/>
    <x v="0"/>
    <x v="1"/>
    <x v="1"/>
    <x v="1"/>
    <d v="2016-06-26T00:00:00"/>
  </r>
  <r>
    <n v="19075"/>
    <s v="N"/>
    <d v="2016-09-26T00:00:00"/>
    <s v="Critical"/>
    <x v="47"/>
    <n v="1841.6"/>
    <n v="0.01"/>
    <s v="Regular"/>
    <n v="12.95"/>
    <n v="50.98"/>
    <n v="6.5"/>
    <s v="Joseph Holt"/>
    <x v="0"/>
    <x v="1"/>
    <x v="0"/>
    <x v="0"/>
    <x v="2"/>
    <d v="2016-09-27T00:00:00"/>
  </r>
  <r>
    <n v="19078"/>
    <s v="Y"/>
    <d v="2016-07-27T00:00:00"/>
    <s v="Critical"/>
    <x v="21"/>
    <n v="256.12"/>
    <n v="0.03"/>
    <s v="Regular"/>
    <n v="-18.190000000000001"/>
    <n v="11.97"/>
    <n v="4.9800000000000004"/>
    <s v="Brendan Dodson"/>
    <x v="3"/>
    <x v="0"/>
    <x v="1"/>
    <x v="11"/>
    <x v="2"/>
    <d v="2016-07-28T00:00:00"/>
  </r>
  <r>
    <n v="19104"/>
    <s v="N"/>
    <d v="2013-08-10T00:00:00"/>
    <s v="High"/>
    <x v="32"/>
    <n v="5085.9070000000002"/>
    <n v="0.03"/>
    <s v="Regular"/>
    <n v="1366.69"/>
    <n v="125.99"/>
    <n v="8.08"/>
    <s v="Quincy Jones"/>
    <x v="0"/>
    <x v="3"/>
    <x v="0"/>
    <x v="3"/>
    <x v="2"/>
    <d v="2013-08-12T00:00:00"/>
  </r>
  <r>
    <n v="19105"/>
    <s v="N"/>
    <d v="2016-10-28T00:00:00"/>
    <s v="High"/>
    <x v="45"/>
    <n v="1370.56"/>
    <n v="0.1"/>
    <s v="Regular"/>
    <n v="511.51"/>
    <n v="48.91"/>
    <n v="5.97"/>
    <s v="Max Ludwig"/>
    <x v="0"/>
    <x v="0"/>
    <x v="1"/>
    <x v="5"/>
    <x v="2"/>
    <d v="2016-10-30T00:00:00"/>
  </r>
  <r>
    <n v="19105"/>
    <s v="N"/>
    <d v="2016-10-28T00:00:00"/>
    <s v="High"/>
    <x v="8"/>
    <n v="172.98"/>
    <n v="0.08"/>
    <s v="Regular"/>
    <n v="-59.75"/>
    <n v="5.98"/>
    <n v="5.46"/>
    <s v="Max Ludwig"/>
    <x v="0"/>
    <x v="0"/>
    <x v="1"/>
    <x v="5"/>
    <x v="2"/>
    <d v="2016-10-28T00:00:00"/>
  </r>
  <r>
    <n v="19136"/>
    <s v="N"/>
    <d v="2013-08-04T00:00:00"/>
    <s v="Not Specified"/>
    <x v="15"/>
    <n v="1372.9455"/>
    <n v="0"/>
    <s v="Regular"/>
    <n v="429.89"/>
    <n v="35.99"/>
    <n v="1.25"/>
    <s v="Michelle Moray"/>
    <x v="0"/>
    <x v="0"/>
    <x v="0"/>
    <x v="3"/>
    <x v="0"/>
    <d v="2013-08-06T00:00:00"/>
  </r>
  <r>
    <n v="19138"/>
    <s v="Y"/>
    <d v="2014-09-05T00:00:00"/>
    <s v="Low"/>
    <x v="10"/>
    <n v="387"/>
    <n v="0.01"/>
    <s v="Express"/>
    <n v="-31.45"/>
    <n v="12.28"/>
    <n v="6.13"/>
    <s v="Carlos Daly"/>
    <x v="3"/>
    <x v="1"/>
    <x v="1"/>
    <x v="7"/>
    <x v="2"/>
    <d v="2014-09-10T00:00:00"/>
  </r>
  <r>
    <n v="19143"/>
    <s v="N"/>
    <d v="2015-11-04T00:00:00"/>
    <s v="High"/>
    <x v="7"/>
    <n v="2421.02"/>
    <n v="7.0000000000000007E-2"/>
    <s v="Delivery Van"/>
    <n v="-1943.17"/>
    <n v="810.98"/>
    <n v="16.059999999999999"/>
    <s v="Ed Braxton"/>
    <x v="0"/>
    <x v="1"/>
    <x v="0"/>
    <x v="6"/>
    <x v="6"/>
    <d v="2015-11-05T00:00:00"/>
  </r>
  <r>
    <n v="19174"/>
    <s v="N"/>
    <d v="2013-07-16T00:00:00"/>
    <s v="Medium"/>
    <x v="37"/>
    <n v="5311.973"/>
    <n v="0.02"/>
    <s v="Regular"/>
    <n v="1142.08"/>
    <n v="179.99"/>
    <n v="13.99"/>
    <s v="Fred McMath"/>
    <x v="2"/>
    <x v="3"/>
    <x v="0"/>
    <x v="3"/>
    <x v="3"/>
    <d v="2013-07-18T00:00:00"/>
  </r>
  <r>
    <n v="19174"/>
    <s v="N"/>
    <d v="2013-07-16T00:00:00"/>
    <s v="Medium"/>
    <x v="30"/>
    <n v="1061.905"/>
    <n v="0.06"/>
    <s v="Regular"/>
    <n v="152.75"/>
    <n v="65.989999999999995"/>
    <n v="2.5"/>
    <s v="Fred McMath"/>
    <x v="2"/>
    <x v="3"/>
    <x v="0"/>
    <x v="3"/>
    <x v="2"/>
    <d v="2013-07-17T00:00:00"/>
  </r>
  <r>
    <n v="19174"/>
    <s v="N"/>
    <d v="2013-07-16T00:00:00"/>
    <s v="Medium"/>
    <x v="32"/>
    <n v="1631.04"/>
    <n v="0"/>
    <s v="Regular"/>
    <n v="665.63"/>
    <n v="33.979999999999997"/>
    <n v="1.99"/>
    <s v="Fred McMath"/>
    <x v="2"/>
    <x v="3"/>
    <x v="0"/>
    <x v="0"/>
    <x v="0"/>
    <d v="2013-07-18T00:00:00"/>
  </r>
  <r>
    <n v="19174"/>
    <s v="N"/>
    <d v="2013-07-16T00:00:00"/>
    <s v="Medium"/>
    <x v="48"/>
    <n v="214.62"/>
    <n v="0.05"/>
    <s v="Regular"/>
    <n v="-151.41999999999999"/>
    <n v="4.24"/>
    <n v="5.41"/>
    <s v="Fred McMath"/>
    <x v="2"/>
    <x v="3"/>
    <x v="1"/>
    <x v="10"/>
    <x v="2"/>
    <d v="2013-07-18T00:00:00"/>
  </r>
  <r>
    <n v="19204"/>
    <s v="N"/>
    <d v="2016-09-18T00:00:00"/>
    <s v="Medium"/>
    <x v="42"/>
    <n v="233.92"/>
    <n v="0.1"/>
    <s v="Regular"/>
    <n v="-80.75"/>
    <n v="8.75"/>
    <n v="8.5399999999999991"/>
    <s v="Linda Cazamias"/>
    <x v="1"/>
    <x v="0"/>
    <x v="2"/>
    <x v="2"/>
    <x v="0"/>
    <d v="2016-09-19T00:00:00"/>
  </r>
  <r>
    <n v="19204"/>
    <s v="N"/>
    <d v="2016-09-18T00:00:00"/>
    <s v="Medium"/>
    <x v="2"/>
    <n v="1642.05"/>
    <n v="0.03"/>
    <s v="Regular"/>
    <n v="829.73"/>
    <n v="55.98"/>
    <n v="4.8600000000000003"/>
    <s v="Linda Cazamias"/>
    <x v="1"/>
    <x v="0"/>
    <x v="1"/>
    <x v="5"/>
    <x v="2"/>
    <d v="2016-09-20T00:00:00"/>
  </r>
  <r>
    <n v="19206"/>
    <s v="N"/>
    <d v="2013-03-30T00:00:00"/>
    <s v="Low"/>
    <x v="43"/>
    <n v="88.02"/>
    <n v="0"/>
    <s v="Regular"/>
    <n v="-6.54"/>
    <n v="2.08"/>
    <n v="1.49"/>
    <s v="Michelle Moray"/>
    <x v="0"/>
    <x v="0"/>
    <x v="1"/>
    <x v="10"/>
    <x v="2"/>
    <d v="2013-04-03T00:00:00"/>
  </r>
  <r>
    <n v="19206"/>
    <s v="N"/>
    <d v="2013-03-30T00:00:00"/>
    <s v="Low"/>
    <x v="1"/>
    <n v="800"/>
    <n v="0.1"/>
    <s v="Delivery Van"/>
    <n v="-210.3"/>
    <n v="25.98"/>
    <n v="14.36"/>
    <s v="Michelle Moray"/>
    <x v="0"/>
    <x v="0"/>
    <x v="2"/>
    <x v="13"/>
    <x v="6"/>
    <d v="2013-04-01T00:00:00"/>
  </r>
  <r>
    <n v="19207"/>
    <s v="N"/>
    <d v="2015-03-15T00:00:00"/>
    <s v="Not Specified"/>
    <x v="9"/>
    <n v="66.02"/>
    <n v="0.1"/>
    <s v="Regular"/>
    <n v="10.88"/>
    <n v="3.08"/>
    <n v="0.99"/>
    <s v="Cindy Chapman"/>
    <x v="0"/>
    <x v="0"/>
    <x v="1"/>
    <x v="4"/>
    <x v="2"/>
    <d v="2015-03-17T00:00:00"/>
  </r>
  <r>
    <n v="19207"/>
    <s v="N"/>
    <d v="2015-03-15T00:00:00"/>
    <s v="Not Specified"/>
    <x v="11"/>
    <n v="15.53"/>
    <n v="0"/>
    <s v="Regular"/>
    <n v="-5.92"/>
    <n v="1.26"/>
    <n v="0.7"/>
    <s v="Cindy Chapman"/>
    <x v="0"/>
    <x v="0"/>
    <x v="1"/>
    <x v="14"/>
    <x v="1"/>
    <d v="2015-03-16T00:00:00"/>
  </r>
  <r>
    <n v="19232"/>
    <s v="N"/>
    <d v="2016-07-12T00:00:00"/>
    <s v="Low"/>
    <x v="17"/>
    <n v="265.38"/>
    <n v="0.04"/>
    <s v="Regular"/>
    <n v="-107.59"/>
    <n v="6.24"/>
    <n v="5.22"/>
    <s v="Cynthia Arntzen"/>
    <x v="0"/>
    <x v="3"/>
    <x v="2"/>
    <x v="2"/>
    <x v="2"/>
    <d v="2016-07-17T00:00:00"/>
  </r>
  <r>
    <n v="19232"/>
    <s v="N"/>
    <d v="2016-07-12T00:00:00"/>
    <s v="Low"/>
    <x v="44"/>
    <n v="33.409999999999997"/>
    <n v="0.09"/>
    <s v="Regular"/>
    <n v="-3.48"/>
    <n v="6.68"/>
    <n v="1.5"/>
    <s v="Cynthia Arntzen"/>
    <x v="0"/>
    <x v="3"/>
    <x v="1"/>
    <x v="1"/>
    <x v="1"/>
    <d v="2016-07-14T00:00:00"/>
  </r>
  <r>
    <n v="19232"/>
    <s v="N"/>
    <d v="2016-07-12T00:00:00"/>
    <s v="Low"/>
    <x v="2"/>
    <n v="7157.16"/>
    <n v="0.09"/>
    <s v="Delivery Van"/>
    <n v="1150.33"/>
    <n v="260.98"/>
    <n v="41.91"/>
    <s v="Cynthia Arntzen"/>
    <x v="0"/>
    <x v="3"/>
    <x v="2"/>
    <x v="8"/>
    <x v="4"/>
    <d v="2016-07-19T00:00:00"/>
  </r>
  <r>
    <n v="19264"/>
    <s v="N"/>
    <d v="2014-09-29T00:00:00"/>
    <s v="High"/>
    <x v="43"/>
    <n v="161.72"/>
    <n v="0.09"/>
    <s v="Regular"/>
    <n v="-134.71"/>
    <n v="3.98"/>
    <n v="5.26"/>
    <s v="Ivan Liston"/>
    <x v="0"/>
    <x v="2"/>
    <x v="1"/>
    <x v="10"/>
    <x v="2"/>
    <d v="2014-10-01T00:00:00"/>
  </r>
  <r>
    <n v="19264"/>
    <s v="N"/>
    <d v="2014-09-29T00:00:00"/>
    <s v="High"/>
    <x v="9"/>
    <n v="107.75"/>
    <n v="7.0000000000000007E-2"/>
    <s v="Regular"/>
    <n v="24.17"/>
    <n v="4.7300000000000004"/>
    <n v="1.52"/>
    <s v="Ivan Liston"/>
    <x v="0"/>
    <x v="2"/>
    <x v="1"/>
    <x v="5"/>
    <x v="1"/>
    <d v="2014-09-30T00:00:00"/>
  </r>
  <r>
    <n v="19296"/>
    <s v="N"/>
    <d v="2013-04-10T00:00:00"/>
    <s v="High"/>
    <x v="17"/>
    <n v="75.73"/>
    <n v="0.04"/>
    <s v="Express"/>
    <n v="-37.76"/>
    <n v="1.68"/>
    <n v="1.57"/>
    <s v="Eric Murdock"/>
    <x v="0"/>
    <x v="1"/>
    <x v="1"/>
    <x v="1"/>
    <x v="1"/>
    <d v="2013-04-12T00:00:00"/>
  </r>
  <r>
    <n v="19299"/>
    <s v="N"/>
    <d v="2016-03-18T00:00:00"/>
    <s v="Not Specified"/>
    <x v="12"/>
    <n v="29.23"/>
    <n v="0.05"/>
    <s v="Regular"/>
    <n v="8.1"/>
    <n v="2.88"/>
    <n v="0.5"/>
    <s v="Brendan Murry"/>
    <x v="0"/>
    <x v="0"/>
    <x v="1"/>
    <x v="4"/>
    <x v="2"/>
    <d v="2016-03-20T00:00:00"/>
  </r>
  <r>
    <n v="19300"/>
    <s v="N"/>
    <d v="2016-12-16T00:00:00"/>
    <s v="Critical"/>
    <x v="12"/>
    <n v="78.72"/>
    <n v="0.1"/>
    <s v="Regular"/>
    <n v="-22.36"/>
    <n v="7.64"/>
    <n v="5.83"/>
    <s v="Denny Joy"/>
    <x v="0"/>
    <x v="0"/>
    <x v="1"/>
    <x v="5"/>
    <x v="1"/>
    <d v="2016-12-17T00:00:00"/>
  </r>
  <r>
    <n v="19361"/>
    <s v="N"/>
    <d v="2015-09-23T00:00:00"/>
    <s v="Low"/>
    <x v="21"/>
    <n v="788.85"/>
    <n v="0.06"/>
    <s v="Regular"/>
    <n v="317.52999999999997"/>
    <n v="37.700000000000003"/>
    <n v="2.99"/>
    <s v="Valerie Jones"/>
    <x v="0"/>
    <x v="2"/>
    <x v="1"/>
    <x v="10"/>
    <x v="2"/>
    <d v="2015-10-02T00:00:00"/>
  </r>
  <r>
    <n v="19361"/>
    <s v="N"/>
    <d v="2015-09-23T00:00:00"/>
    <s v="Low"/>
    <x v="17"/>
    <n v="364.59"/>
    <n v="7.0000000000000007E-2"/>
    <s v="Regular"/>
    <n v="-14.28"/>
    <n v="8.56"/>
    <n v="5.16"/>
    <s v="Valerie Jones"/>
    <x v="0"/>
    <x v="2"/>
    <x v="1"/>
    <x v="5"/>
    <x v="1"/>
    <d v="2015-09-30T00:00:00"/>
  </r>
  <r>
    <n v="19361"/>
    <s v="N"/>
    <d v="2015-09-23T00:00:00"/>
    <s v="Low"/>
    <x v="21"/>
    <n v="535.57000000000005"/>
    <n v="0.05"/>
    <s v="Regular"/>
    <n v="131.05000000000001"/>
    <n v="25.38"/>
    <n v="8.99"/>
    <s v="Valerie Jones"/>
    <x v="0"/>
    <x v="2"/>
    <x v="2"/>
    <x v="2"/>
    <x v="0"/>
    <d v="2015-09-25T00:00:00"/>
  </r>
  <r>
    <n v="19363"/>
    <s v="N"/>
    <d v="2014-07-05T00:00:00"/>
    <s v="High"/>
    <x v="15"/>
    <n v="286.06"/>
    <n v="0.1"/>
    <s v="Regular"/>
    <n v="-85.09"/>
    <n v="6.68"/>
    <n v="5.66"/>
    <s v="Randy Ferguson"/>
    <x v="0"/>
    <x v="1"/>
    <x v="1"/>
    <x v="5"/>
    <x v="2"/>
    <d v="2014-07-06T00:00:00"/>
  </r>
  <r>
    <n v="19363"/>
    <s v="N"/>
    <d v="2014-07-05T00:00:00"/>
    <s v="High"/>
    <x v="33"/>
    <n v="248.1"/>
    <n v="0.04"/>
    <s v="Regular"/>
    <n v="49.67"/>
    <n v="5.98"/>
    <n v="0.96"/>
    <s v="Randy Ferguson"/>
    <x v="0"/>
    <x v="1"/>
    <x v="1"/>
    <x v="1"/>
    <x v="1"/>
    <d v="2014-07-07T00:00:00"/>
  </r>
  <r>
    <n v="19365"/>
    <s v="N"/>
    <d v="2014-01-16T00:00:00"/>
    <s v="Medium"/>
    <x v="8"/>
    <n v="181.83"/>
    <n v="0.03"/>
    <s v="Regular"/>
    <n v="-43.36"/>
    <n v="5.98"/>
    <n v="5.2"/>
    <s v="Filia McAdams"/>
    <x v="2"/>
    <x v="3"/>
    <x v="1"/>
    <x v="5"/>
    <x v="2"/>
    <d v="2014-01-17T00:00:00"/>
  </r>
  <r>
    <n v="19367"/>
    <s v="N"/>
    <d v="2016-04-20T00:00:00"/>
    <s v="High"/>
    <x v="23"/>
    <n v="112.42"/>
    <n v="0.09"/>
    <s v="Regular"/>
    <n v="7.4"/>
    <n v="5.98"/>
    <n v="2.5"/>
    <s v="Amy Hunt"/>
    <x v="0"/>
    <x v="1"/>
    <x v="1"/>
    <x v="12"/>
    <x v="2"/>
    <d v="2016-04-22T00:00:00"/>
  </r>
  <r>
    <n v="19394"/>
    <s v="N"/>
    <d v="2015-12-25T00:00:00"/>
    <s v="Medium"/>
    <x v="25"/>
    <n v="279.327"/>
    <n v="0.05"/>
    <s v="Regular"/>
    <n v="75.209999999999994"/>
    <n v="20.99"/>
    <n v="0.99"/>
    <s v="Darren Powers"/>
    <x v="1"/>
    <x v="0"/>
    <x v="0"/>
    <x v="3"/>
    <x v="1"/>
    <d v="2015-12-26T00:00:00"/>
  </r>
  <r>
    <n v="19394"/>
    <s v="N"/>
    <d v="2015-12-25T00:00:00"/>
    <s v="Medium"/>
    <x v="44"/>
    <n v="539.20600000000002"/>
    <n v="0.05"/>
    <s v="Regular"/>
    <n v="-452.39"/>
    <n v="125.99"/>
    <n v="8.8000000000000007"/>
    <s v="Darren Powers"/>
    <x v="1"/>
    <x v="0"/>
    <x v="0"/>
    <x v="3"/>
    <x v="2"/>
    <d v="2015-12-28T00:00:00"/>
  </r>
  <r>
    <n v="19429"/>
    <s v="N"/>
    <d v="2016-08-24T00:00:00"/>
    <s v="Not Specified"/>
    <x v="20"/>
    <n v="240.24"/>
    <n v="0.05"/>
    <s v="Delivery Van"/>
    <n v="-84.93"/>
    <n v="124.49"/>
    <n v="51.94"/>
    <s v="Dean Katz"/>
    <x v="0"/>
    <x v="1"/>
    <x v="2"/>
    <x v="15"/>
    <x v="4"/>
    <d v="2016-08-24T00:00:00"/>
  </r>
  <r>
    <n v="19430"/>
    <s v="N"/>
    <d v="2013-11-13T00:00:00"/>
    <s v="Critical"/>
    <x v="27"/>
    <n v="6742.49"/>
    <n v="0.03"/>
    <s v="Regular"/>
    <n v="-502.05"/>
    <n v="167.27"/>
    <n v="35"/>
    <s v="Helen Andreada"/>
    <x v="0"/>
    <x v="0"/>
    <x v="1"/>
    <x v="7"/>
    <x v="5"/>
    <d v="2013-11-15T00:00:00"/>
  </r>
  <r>
    <n v="19431"/>
    <s v="N"/>
    <d v="2016-05-23T00:00:00"/>
    <s v="Not Specified"/>
    <x v="6"/>
    <n v="16.82"/>
    <n v="0.08"/>
    <s v="Regular"/>
    <n v="-5.54"/>
    <n v="4.13"/>
    <n v="1.17"/>
    <s v="Nathan Gelder"/>
    <x v="1"/>
    <x v="1"/>
    <x v="1"/>
    <x v="1"/>
    <x v="1"/>
    <d v="2016-05-25T00:00:00"/>
  </r>
  <r>
    <n v="19492"/>
    <s v="N"/>
    <d v="2013-12-12T00:00:00"/>
    <s v="High"/>
    <x v="24"/>
    <n v="691.09"/>
    <n v="0.08"/>
    <s v="Regular"/>
    <n v="364.03"/>
    <n v="78.69"/>
    <n v="19.989999999999998"/>
    <s v="Jason Gross"/>
    <x v="0"/>
    <x v="3"/>
    <x v="2"/>
    <x v="2"/>
    <x v="2"/>
    <d v="2013-12-14T00:00:00"/>
  </r>
  <r>
    <n v="19492"/>
    <s v="N"/>
    <d v="2013-12-12T00:00:00"/>
    <s v="High"/>
    <x v="16"/>
    <n v="713.7"/>
    <n v="0.02"/>
    <s v="Regular"/>
    <n v="176.09"/>
    <n v="21.98"/>
    <n v="2.87"/>
    <s v="Jason Gross"/>
    <x v="0"/>
    <x v="3"/>
    <x v="1"/>
    <x v="1"/>
    <x v="0"/>
    <d v="2013-12-13T00:00:00"/>
  </r>
  <r>
    <n v="19524"/>
    <s v="N"/>
    <d v="2013-01-14T00:00:00"/>
    <s v="Critical"/>
    <x v="24"/>
    <n v="92.02"/>
    <n v="7.0000000000000007E-2"/>
    <s v="Regular"/>
    <n v="-24.88"/>
    <n v="10.23"/>
    <n v="4.68"/>
    <s v="Amy Cox"/>
    <x v="0"/>
    <x v="0"/>
    <x v="1"/>
    <x v="9"/>
    <x v="0"/>
    <d v="2013-01-15T00:00:00"/>
  </r>
  <r>
    <n v="19556"/>
    <s v="N"/>
    <d v="2013-12-30T00:00:00"/>
    <s v="Not Specified"/>
    <x v="29"/>
    <n v="5785.59"/>
    <n v="7.0000000000000007E-2"/>
    <s v="Delivery Van"/>
    <n v="-423.77"/>
    <n v="130.97999999999999"/>
    <n v="30"/>
    <s v="Charles Crestani"/>
    <x v="0"/>
    <x v="2"/>
    <x v="2"/>
    <x v="13"/>
    <x v="6"/>
    <d v="2014-01-16T00:00:00"/>
  </r>
  <r>
    <n v="19556"/>
    <s v="N"/>
    <d v="2013-12-30T00:00:00"/>
    <s v="Not Specified"/>
    <x v="28"/>
    <n v="1131.93"/>
    <n v="0.09"/>
    <s v="Regular"/>
    <n v="469.69"/>
    <n v="55.98"/>
    <n v="4.8600000000000003"/>
    <s v="Charles Crestani"/>
    <x v="0"/>
    <x v="2"/>
    <x v="1"/>
    <x v="5"/>
    <x v="2"/>
    <d v="2014-01-10T00:00:00"/>
  </r>
  <r>
    <n v="19556"/>
    <s v="N"/>
    <d v="2013-12-30T00:00:00"/>
    <s v="Not Specified"/>
    <x v="37"/>
    <n v="3238.143"/>
    <n v="0.08"/>
    <s v="Regular"/>
    <n v="727.36"/>
    <n v="115.99"/>
    <n v="4.2300000000000004"/>
    <s v="Charles Crestani"/>
    <x v="0"/>
    <x v="2"/>
    <x v="0"/>
    <x v="3"/>
    <x v="2"/>
    <d v="2014-01-27T00:00:00"/>
  </r>
  <r>
    <n v="19557"/>
    <s v="N"/>
    <d v="2014-10-30T00:00:00"/>
    <s v="Low"/>
    <x v="5"/>
    <n v="66.599999999999994"/>
    <n v="0.08"/>
    <s v="Regular"/>
    <n v="13.99"/>
    <n v="2.62"/>
    <n v="0.8"/>
    <s v="Valerie Dominguez"/>
    <x v="0"/>
    <x v="0"/>
    <x v="1"/>
    <x v="14"/>
    <x v="1"/>
    <d v="2014-11-03T00:00:00"/>
  </r>
  <r>
    <n v="19557"/>
    <s v="N"/>
    <d v="2014-10-30T00:00:00"/>
    <s v="Low"/>
    <x v="24"/>
    <n v="312.25"/>
    <n v="0.05"/>
    <s v="Regular"/>
    <n v="15.56"/>
    <n v="33.89"/>
    <n v="5.0999999999999996"/>
    <s v="Valerie Dominguez"/>
    <x v="0"/>
    <x v="0"/>
    <x v="1"/>
    <x v="7"/>
    <x v="2"/>
    <d v="2014-10-30T00:00:00"/>
  </r>
  <r>
    <n v="19584"/>
    <s v="N"/>
    <d v="2016-04-16T00:00:00"/>
    <s v="Critical"/>
    <x v="31"/>
    <n v="14535.8"/>
    <n v="0.05"/>
    <s v="Delivery Van"/>
    <n v="-3971.06"/>
    <n v="2550.14"/>
    <n v="29.7"/>
    <s v="Maria Zettner"/>
    <x v="1"/>
    <x v="0"/>
    <x v="0"/>
    <x v="6"/>
    <x v="6"/>
    <d v="2016-04-17T00:00:00"/>
  </r>
  <r>
    <n v="19586"/>
    <s v="N"/>
    <d v="2015-11-01T00:00:00"/>
    <s v="Not Specified"/>
    <x v="47"/>
    <n v="70.63"/>
    <n v="0.1"/>
    <s v="Regular"/>
    <n v="-66.87"/>
    <n v="2.08"/>
    <n v="2.56"/>
    <s v="Gary Hwang"/>
    <x v="0"/>
    <x v="1"/>
    <x v="1"/>
    <x v="9"/>
    <x v="0"/>
    <d v="2015-11-03T00:00:00"/>
  </r>
  <r>
    <n v="19617"/>
    <s v="N"/>
    <d v="2015-01-19T00:00:00"/>
    <s v="Low"/>
    <x v="34"/>
    <n v="952.47"/>
    <n v="0.03"/>
    <s v="Regular"/>
    <n v="270.69"/>
    <n v="23.99"/>
    <n v="6.3"/>
    <s v="Jack Lebron"/>
    <x v="2"/>
    <x v="0"/>
    <x v="0"/>
    <x v="6"/>
    <x v="3"/>
    <d v="2015-01-21T00:00:00"/>
  </r>
  <r>
    <n v="19617"/>
    <s v="N"/>
    <d v="2015-01-19T00:00:00"/>
    <s v="Low"/>
    <x v="7"/>
    <n v="171.96350000000001"/>
    <n v="7.0000000000000007E-2"/>
    <s v="Regular"/>
    <n v="-296.37"/>
    <n v="65.989999999999995"/>
    <n v="8.99"/>
    <s v="Jack Lebron"/>
    <x v="2"/>
    <x v="0"/>
    <x v="0"/>
    <x v="3"/>
    <x v="2"/>
    <d v="2015-01-19T00:00:00"/>
  </r>
  <r>
    <n v="19621"/>
    <s v="N"/>
    <d v="2014-09-07T00:00:00"/>
    <s v="Critical"/>
    <x v="23"/>
    <n v="67.03"/>
    <n v="0.04"/>
    <s v="Regular"/>
    <n v="-30.4"/>
    <n v="3.14"/>
    <n v="1.92"/>
    <s v="Marc Crier"/>
    <x v="0"/>
    <x v="0"/>
    <x v="1"/>
    <x v="9"/>
    <x v="1"/>
    <d v="2014-09-08T00:00:00"/>
  </r>
  <r>
    <n v="19621"/>
    <s v="N"/>
    <d v="2014-09-07T00:00:00"/>
    <s v="Critical"/>
    <x v="0"/>
    <n v="140.82"/>
    <n v="0.08"/>
    <s v="Express"/>
    <n v="-43.26"/>
    <n v="7.98"/>
    <n v="6.5"/>
    <s v="Marc Crier"/>
    <x v="0"/>
    <x v="0"/>
    <x v="1"/>
    <x v="7"/>
    <x v="3"/>
    <d v="2014-09-08T00:00:00"/>
  </r>
  <r>
    <n v="19649"/>
    <s v="N"/>
    <d v="2014-05-04T00:00:00"/>
    <s v="High"/>
    <x v="14"/>
    <n v="375.74"/>
    <n v="0.05"/>
    <s v="Express"/>
    <n v="-9.31"/>
    <n v="14.42"/>
    <n v="6.75"/>
    <s v="Janet Lee"/>
    <x v="0"/>
    <x v="2"/>
    <x v="1"/>
    <x v="11"/>
    <x v="3"/>
    <d v="2014-05-06T00:00:00"/>
  </r>
  <r>
    <n v="19649"/>
    <s v="N"/>
    <d v="2014-05-04T00:00:00"/>
    <s v="High"/>
    <x v="47"/>
    <n v="1095.1099999999999"/>
    <n v="0.1"/>
    <s v="Delivery Van"/>
    <n v="-1286.43"/>
    <n v="31.76"/>
    <n v="45.51"/>
    <s v="Janet Lee"/>
    <x v="0"/>
    <x v="2"/>
    <x v="2"/>
    <x v="15"/>
    <x v="4"/>
    <d v="2014-05-05T00:00:00"/>
  </r>
  <r>
    <n v="19653"/>
    <s v="N"/>
    <d v="2015-09-11T00:00:00"/>
    <s v="Not Specified"/>
    <x v="13"/>
    <n v="125.46"/>
    <n v="7.0000000000000007E-2"/>
    <s v="Regular"/>
    <n v="-129.63"/>
    <n v="3.58"/>
    <n v="5.47"/>
    <s v="Edward Nazzal"/>
    <x v="1"/>
    <x v="1"/>
    <x v="1"/>
    <x v="10"/>
    <x v="2"/>
    <d v="2015-09-11T00:00:00"/>
  </r>
  <r>
    <n v="19654"/>
    <s v="N"/>
    <d v="2014-01-09T00:00:00"/>
    <s v="High"/>
    <x v="38"/>
    <n v="381.69"/>
    <n v="0.04"/>
    <s v="Regular"/>
    <n v="256.18"/>
    <n v="46.94"/>
    <n v="6.77"/>
    <s v="Maribeth Iolo"/>
    <x v="0"/>
    <x v="1"/>
    <x v="2"/>
    <x v="2"/>
    <x v="2"/>
    <d v="2014-01-09T00:00:00"/>
  </r>
  <r>
    <n v="19655"/>
    <s v="N"/>
    <d v="2016-01-12T00:00:00"/>
    <s v="High"/>
    <x v="45"/>
    <n v="1143.45"/>
    <n v="0.06"/>
    <s v="Regular"/>
    <n v="304.42"/>
    <n v="39.24"/>
    <n v="1.99"/>
    <s v="Alan Barnes"/>
    <x v="3"/>
    <x v="0"/>
    <x v="0"/>
    <x v="0"/>
    <x v="0"/>
    <d v="2016-01-13T00:00:00"/>
  </r>
  <r>
    <n v="19686"/>
    <s v="N"/>
    <d v="2013-08-15T00:00:00"/>
    <s v="Medium"/>
    <x v="20"/>
    <n v="42.31"/>
    <n v="0.06"/>
    <s v="Regular"/>
    <n v="-53.08"/>
    <n v="17.98"/>
    <n v="8.51"/>
    <s v="Alan Barnes"/>
    <x v="3"/>
    <x v="0"/>
    <x v="0"/>
    <x v="6"/>
    <x v="3"/>
    <d v="2013-08-15T00:00:00"/>
  </r>
  <r>
    <n v="19686"/>
    <s v="N"/>
    <d v="2013-08-15T00:00:00"/>
    <s v="Medium"/>
    <x v="11"/>
    <n v="152.66999999999999"/>
    <n v="0.04"/>
    <s v="Regular"/>
    <n v="12.76"/>
    <n v="12.95"/>
    <n v="4.9800000000000004"/>
    <s v="Alan Barnes"/>
    <x v="3"/>
    <x v="0"/>
    <x v="1"/>
    <x v="10"/>
    <x v="2"/>
    <d v="2013-08-17T00:00:00"/>
  </r>
  <r>
    <n v="19687"/>
    <s v="N"/>
    <d v="2013-08-13T00:00:00"/>
    <s v="Medium"/>
    <x v="16"/>
    <n v="47.99"/>
    <n v="0.06"/>
    <s v="Regular"/>
    <n v="3.86"/>
    <n v="1.48"/>
    <n v="0.7"/>
    <s v="George Ashbrook"/>
    <x v="1"/>
    <x v="2"/>
    <x v="1"/>
    <x v="14"/>
    <x v="1"/>
    <d v="2013-08-14T00:00:00"/>
  </r>
  <r>
    <n v="19687"/>
    <s v="N"/>
    <d v="2013-08-13T00:00:00"/>
    <s v="Medium"/>
    <x v="9"/>
    <n v="829.61699999999996"/>
    <n v="0.1"/>
    <s v="Regular"/>
    <n v="25.53"/>
    <n v="45.99"/>
    <n v="4.99"/>
    <s v="George Ashbrook"/>
    <x v="1"/>
    <x v="2"/>
    <x v="0"/>
    <x v="3"/>
    <x v="2"/>
    <d v="2013-08-15T00:00:00"/>
  </r>
  <r>
    <n v="19716"/>
    <s v="N"/>
    <d v="2016-09-29T00:00:00"/>
    <s v="Low"/>
    <x v="44"/>
    <n v="616.10550000000001"/>
    <n v="0.03"/>
    <s v="Regular"/>
    <n v="-458.74"/>
    <n v="140.99"/>
    <n v="4.2"/>
    <s v="Nat Carroll"/>
    <x v="1"/>
    <x v="1"/>
    <x v="0"/>
    <x v="3"/>
    <x v="2"/>
    <d v="2016-10-06T00:00:00"/>
  </r>
  <r>
    <n v="19718"/>
    <s v="Y"/>
    <d v="2015-06-24T00:00:00"/>
    <s v="Low"/>
    <x v="31"/>
    <n v="89.75"/>
    <n v="0.03"/>
    <s v="Regular"/>
    <n v="-38.29"/>
    <n v="13.99"/>
    <n v="7.51"/>
    <s v="Victor Price"/>
    <x v="0"/>
    <x v="2"/>
    <x v="0"/>
    <x v="6"/>
    <x v="3"/>
    <d v="2015-06-29T00:00:00"/>
  </r>
  <r>
    <n v="19744"/>
    <s v="N"/>
    <d v="2013-03-14T00:00:00"/>
    <s v="Medium"/>
    <x v="33"/>
    <n v="478.38"/>
    <n v="0.09"/>
    <s v="Regular"/>
    <n v="-34.39"/>
    <n v="11.97"/>
    <n v="4.9800000000000004"/>
    <s v="Natalie Webber"/>
    <x v="0"/>
    <x v="2"/>
    <x v="1"/>
    <x v="11"/>
    <x v="2"/>
    <d v="2013-03-16T00:00:00"/>
  </r>
  <r>
    <n v="19748"/>
    <s v="N"/>
    <d v="2013-08-04T00:00:00"/>
    <s v="Not Specified"/>
    <x v="31"/>
    <n v="124.65"/>
    <n v="0.01"/>
    <s v="Regular"/>
    <n v="13.34"/>
    <n v="18.97"/>
    <n v="5.21"/>
    <s v="Maxwell Schwartz"/>
    <x v="0"/>
    <x v="0"/>
    <x v="1"/>
    <x v="5"/>
    <x v="2"/>
    <d v="2013-08-05T00:00:00"/>
  </r>
  <r>
    <n v="19777"/>
    <s v="N"/>
    <d v="2015-10-19T00:00:00"/>
    <s v="Not Specified"/>
    <x v="28"/>
    <n v="321.91000000000003"/>
    <n v="0.06"/>
    <s v="Regular"/>
    <n v="-24.96"/>
    <n v="15.01"/>
    <n v="8.4"/>
    <s v="Pauline Chand"/>
    <x v="1"/>
    <x v="0"/>
    <x v="1"/>
    <x v="10"/>
    <x v="2"/>
    <d v="2015-10-19T00:00:00"/>
  </r>
  <r>
    <n v="19777"/>
    <s v="N"/>
    <d v="2015-10-19T00:00:00"/>
    <s v="Not Specified"/>
    <x v="20"/>
    <n v="132.96"/>
    <n v="0.05"/>
    <s v="Regular"/>
    <n v="-61.88"/>
    <n v="59.78"/>
    <n v="10.29"/>
    <s v="Pauline Chand"/>
    <x v="1"/>
    <x v="0"/>
    <x v="1"/>
    <x v="10"/>
    <x v="2"/>
    <d v="2015-10-21T00:00:00"/>
  </r>
  <r>
    <n v="19777"/>
    <s v="N"/>
    <d v="2015-10-19T00:00:00"/>
    <s v="Not Specified"/>
    <x v="18"/>
    <n v="3268.7514999999999"/>
    <n v="0.04"/>
    <s v="Regular"/>
    <n v="562.91"/>
    <n v="155.99"/>
    <n v="8.08"/>
    <s v="Pauline Chand"/>
    <x v="1"/>
    <x v="0"/>
    <x v="0"/>
    <x v="3"/>
    <x v="2"/>
    <d v="2015-10-21T00:00:00"/>
  </r>
  <r>
    <n v="19782"/>
    <s v="N"/>
    <d v="2015-10-18T00:00:00"/>
    <s v="Low"/>
    <x v="36"/>
    <n v="33.21"/>
    <n v="0.06"/>
    <s v="Regular"/>
    <n v="-0.85"/>
    <n v="1.81"/>
    <n v="0.75"/>
    <s v="Erin Ashbrook"/>
    <x v="1"/>
    <x v="2"/>
    <x v="1"/>
    <x v="14"/>
    <x v="1"/>
    <d v="2015-10-22T00:00:00"/>
  </r>
  <r>
    <n v="19815"/>
    <s v="N"/>
    <d v="2013-03-25T00:00:00"/>
    <s v="Not Specified"/>
    <x v="16"/>
    <n v="167.07"/>
    <n v="0.03"/>
    <s v="Regular"/>
    <n v="-102.36"/>
    <n v="4.9800000000000004"/>
    <n v="6.07"/>
    <s v="Karen Carlisle"/>
    <x v="0"/>
    <x v="1"/>
    <x v="1"/>
    <x v="5"/>
    <x v="2"/>
    <d v="2013-03-28T00:00:00"/>
  </r>
  <r>
    <n v="19840"/>
    <s v="N"/>
    <d v="2013-05-24T00:00:00"/>
    <s v="Critical"/>
    <x v="14"/>
    <n v="8270.57"/>
    <n v="0.08"/>
    <s v="Delivery Van"/>
    <n v="2851.46"/>
    <n v="400.97"/>
    <n v="48.26"/>
    <s v="Dianna Vittorini"/>
    <x v="0"/>
    <x v="0"/>
    <x v="0"/>
    <x v="6"/>
    <x v="4"/>
    <d v="2013-05-27T00:00:00"/>
  </r>
  <r>
    <n v="19841"/>
    <s v="N"/>
    <d v="2013-12-26T00:00:00"/>
    <s v="Low"/>
    <x v="17"/>
    <n v="4687.6734999999999"/>
    <n v="0.06"/>
    <s v="Express"/>
    <n v="1304.56"/>
    <n v="125.99"/>
    <n v="8.08"/>
    <s v="Tom Stivers"/>
    <x v="0"/>
    <x v="0"/>
    <x v="0"/>
    <x v="3"/>
    <x v="2"/>
    <d v="2014-01-14T00:00:00"/>
  </r>
  <r>
    <n v="19905"/>
    <s v="N"/>
    <d v="2015-08-12T00:00:00"/>
    <s v="Critical"/>
    <x v="23"/>
    <n v="82.97"/>
    <n v="0.04"/>
    <s v="Regular"/>
    <n v="32.5"/>
    <n v="4.13"/>
    <n v="0.5"/>
    <s v="Matt Abelman"/>
    <x v="2"/>
    <x v="1"/>
    <x v="1"/>
    <x v="4"/>
    <x v="2"/>
    <d v="2015-08-14T00:00:00"/>
  </r>
  <r>
    <n v="19905"/>
    <s v="N"/>
    <d v="2015-08-12T00:00:00"/>
    <s v="Critical"/>
    <x v="14"/>
    <n v="13701.35"/>
    <n v="0.01"/>
    <s v="Delivery Van"/>
    <n v="-3687.65"/>
    <n v="550.98"/>
    <n v="64.59"/>
    <s v="Matt Abelman"/>
    <x v="2"/>
    <x v="1"/>
    <x v="2"/>
    <x v="15"/>
    <x v="4"/>
    <d v="2015-08-14T00:00:00"/>
  </r>
  <r>
    <n v="19911"/>
    <s v="N"/>
    <d v="2014-10-06T00:00:00"/>
    <s v="High"/>
    <x v="17"/>
    <n v="1054.7"/>
    <n v="7.0000000000000007E-2"/>
    <s v="Regular"/>
    <n v="213.26"/>
    <n v="25.98"/>
    <n v="5.37"/>
    <s v="Brosina Hoffman"/>
    <x v="0"/>
    <x v="2"/>
    <x v="1"/>
    <x v="11"/>
    <x v="3"/>
    <d v="2014-10-07T00:00:00"/>
  </r>
  <r>
    <n v="19911"/>
    <s v="N"/>
    <d v="2014-10-06T00:00:00"/>
    <s v="High"/>
    <x v="34"/>
    <n v="5349.21"/>
    <n v="0.01"/>
    <s v="Delivery Van"/>
    <n v="61.9"/>
    <n v="135.99"/>
    <n v="28.63"/>
    <s v="Brosina Hoffman"/>
    <x v="0"/>
    <x v="2"/>
    <x v="2"/>
    <x v="13"/>
    <x v="6"/>
    <d v="2014-10-08T00:00:00"/>
  </r>
  <r>
    <n v="19911"/>
    <s v="N"/>
    <d v="2014-10-06T00:00:00"/>
    <s v="High"/>
    <x v="27"/>
    <n v="4859.37"/>
    <n v="7.0000000000000007E-2"/>
    <s v="Regular"/>
    <n v="2472.3200000000002"/>
    <n v="150.97999999999999"/>
    <n v="13.99"/>
    <s v="Brosina Hoffman"/>
    <x v="0"/>
    <x v="2"/>
    <x v="0"/>
    <x v="6"/>
    <x v="3"/>
    <d v="2014-10-06T00:00:00"/>
  </r>
  <r>
    <n v="19943"/>
    <s v="N"/>
    <d v="2016-11-24T00:00:00"/>
    <s v="Critical"/>
    <x v="25"/>
    <n v="1959.92"/>
    <n v="7.0000000000000007E-2"/>
    <s v="Delivery Van"/>
    <n v="-374.96"/>
    <n v="124.49"/>
    <n v="51.94"/>
    <s v="Benjamin Patterson"/>
    <x v="0"/>
    <x v="0"/>
    <x v="2"/>
    <x v="15"/>
    <x v="4"/>
    <d v="2016-11-25T00:00:00"/>
  </r>
  <r>
    <n v="19974"/>
    <s v="N"/>
    <d v="2013-11-03T00:00:00"/>
    <s v="High"/>
    <x v="41"/>
    <n v="3830.84"/>
    <n v="0.1"/>
    <s v="Delivery Van"/>
    <n v="635.33000000000004"/>
    <n v="279.81"/>
    <n v="23.19"/>
    <s v="Rick Wilson"/>
    <x v="0"/>
    <x v="0"/>
    <x v="1"/>
    <x v="11"/>
    <x v="6"/>
    <d v="2013-11-05T00:00:00"/>
  </r>
  <r>
    <n v="19974"/>
    <s v="N"/>
    <d v="2013-11-03T00:00:00"/>
    <s v="High"/>
    <x v="28"/>
    <n v="267.43"/>
    <n v="7.0000000000000007E-2"/>
    <s v="Regular"/>
    <n v="-45.98"/>
    <n v="12.28"/>
    <n v="6.13"/>
    <s v="Rick Wilson"/>
    <x v="0"/>
    <x v="0"/>
    <x v="1"/>
    <x v="7"/>
    <x v="2"/>
    <d v="2013-11-05T00:00:00"/>
  </r>
  <r>
    <n v="19975"/>
    <s v="N"/>
    <d v="2016-04-10T00:00:00"/>
    <s v="Not Specified"/>
    <x v="16"/>
    <n v="362.17"/>
    <n v="0.08"/>
    <s v="Regular"/>
    <n v="-83.96"/>
    <n v="11.7"/>
    <n v="6.96"/>
    <s v="Emily Phan"/>
    <x v="2"/>
    <x v="2"/>
    <x v="1"/>
    <x v="11"/>
    <x v="3"/>
    <d v="2016-04-13T00:00:00"/>
  </r>
  <r>
    <n v="20002"/>
    <s v="N"/>
    <d v="2015-08-12T00:00:00"/>
    <s v="Medium"/>
    <x v="24"/>
    <n v="41.03"/>
    <n v="0.1"/>
    <s v="Regular"/>
    <n v="-30.47"/>
    <n v="4.7699999999999996"/>
    <n v="2.39"/>
    <s v="Dianna Vittorini"/>
    <x v="0"/>
    <x v="0"/>
    <x v="0"/>
    <x v="0"/>
    <x v="0"/>
    <d v="2015-08-13T00:00:00"/>
  </r>
  <r>
    <n v="20003"/>
    <s v="N"/>
    <d v="2015-01-29T00:00:00"/>
    <s v="Medium"/>
    <x v="27"/>
    <n v="796.08"/>
    <n v="0.05"/>
    <s v="Regular"/>
    <n v="30.29"/>
    <n v="19.98"/>
    <n v="4"/>
    <s v="Shirley Schmidt"/>
    <x v="1"/>
    <x v="0"/>
    <x v="0"/>
    <x v="0"/>
    <x v="2"/>
    <d v="2015-01-30T00:00:00"/>
  </r>
  <r>
    <n v="20007"/>
    <s v="N"/>
    <d v="2016-08-05T00:00:00"/>
    <s v="Not Specified"/>
    <x v="48"/>
    <n v="82.61"/>
    <n v="0.08"/>
    <s v="Regular"/>
    <n v="-46.25"/>
    <n v="1.68"/>
    <n v="1.57"/>
    <s v="Nicole Hansen"/>
    <x v="3"/>
    <x v="3"/>
    <x v="1"/>
    <x v="1"/>
    <x v="1"/>
    <d v="2016-08-06T00:00:00"/>
  </r>
  <r>
    <n v="20032"/>
    <s v="N"/>
    <d v="2015-11-05T00:00:00"/>
    <s v="Medium"/>
    <x v="38"/>
    <n v="137.38"/>
    <n v="0.06"/>
    <s v="Regular"/>
    <n v="-11.39"/>
    <n v="17.48"/>
    <n v="1.99"/>
    <s v="Liz Carlisle"/>
    <x v="0"/>
    <x v="0"/>
    <x v="0"/>
    <x v="0"/>
    <x v="0"/>
    <d v="2015-11-07T00:00:00"/>
  </r>
  <r>
    <n v="20033"/>
    <s v="N"/>
    <d v="2013-05-21T00:00:00"/>
    <s v="Critical"/>
    <x v="44"/>
    <n v="2543.9499999999998"/>
    <n v="0.04"/>
    <s v="Regular"/>
    <n v="-1011.32"/>
    <n v="499.99"/>
    <n v="24.49"/>
    <s v="Jack Lebron"/>
    <x v="2"/>
    <x v="0"/>
    <x v="0"/>
    <x v="16"/>
    <x v="5"/>
    <d v="2013-05-23T00:00:00"/>
  </r>
  <r>
    <n v="20036"/>
    <s v="Y"/>
    <d v="2013-12-05T00:00:00"/>
    <s v="Not Specified"/>
    <x v="2"/>
    <n v="4371.92"/>
    <n v="0.03"/>
    <s v="Delivery Van"/>
    <n v="-533.44000000000005"/>
    <n v="150.97999999999999"/>
    <n v="66.27"/>
    <s v="John Lee"/>
    <x v="0"/>
    <x v="0"/>
    <x v="2"/>
    <x v="8"/>
    <x v="4"/>
    <d v="2013-12-08T00:00:00"/>
  </r>
  <r>
    <n v="20036"/>
    <s v="Y"/>
    <d v="2013-12-05T00:00:00"/>
    <s v="Not Specified"/>
    <x v="21"/>
    <n v="1745.1179999999999"/>
    <n v="0.03"/>
    <s v="Regular"/>
    <n v="307.25"/>
    <n v="95.99"/>
    <n v="4.9000000000000004"/>
    <s v="John Lee"/>
    <x v="0"/>
    <x v="0"/>
    <x v="0"/>
    <x v="3"/>
    <x v="2"/>
    <d v="2013-12-07T00:00:00"/>
  </r>
  <r>
    <n v="20036"/>
    <s v="Y"/>
    <d v="2013-12-05T00:00:00"/>
    <s v="Not Specified"/>
    <x v="14"/>
    <n v="290.45999999999998"/>
    <n v="0.1"/>
    <s v="Regular"/>
    <n v="-31.55"/>
    <n v="11.97"/>
    <n v="4.9800000000000004"/>
    <s v="John Lee"/>
    <x v="2"/>
    <x v="0"/>
    <x v="1"/>
    <x v="11"/>
    <x v="2"/>
    <d v="2013-12-05T00:00:00"/>
  </r>
  <r>
    <n v="20036"/>
    <s v="Y"/>
    <d v="2013-12-05T00:00:00"/>
    <s v="Not Specified"/>
    <x v="15"/>
    <n v="1207.4000000000001"/>
    <n v="0.03"/>
    <s v="Regular"/>
    <n v="-25.23"/>
    <n v="26.31"/>
    <n v="5.89"/>
    <s v="John Lee"/>
    <x v="2"/>
    <x v="0"/>
    <x v="0"/>
    <x v="0"/>
    <x v="2"/>
    <d v="2013-12-07T00:00:00"/>
  </r>
  <r>
    <n v="20037"/>
    <s v="N"/>
    <d v="2016-01-11T00:00:00"/>
    <s v="Low"/>
    <x v="37"/>
    <n v="1009.42"/>
    <n v="0.02"/>
    <s v="Regular"/>
    <n v="339.58"/>
    <n v="29.18"/>
    <n v="8.5500000000000007"/>
    <s v="Michelle Moray"/>
    <x v="0"/>
    <x v="0"/>
    <x v="2"/>
    <x v="2"/>
    <x v="2"/>
    <d v="2016-01-16T00:00:00"/>
  </r>
  <r>
    <n v="20037"/>
    <s v="N"/>
    <d v="2016-01-11T00:00:00"/>
    <s v="Low"/>
    <x v="48"/>
    <n v="15137.11"/>
    <n v="0.03"/>
    <s v="Delivery Van"/>
    <n v="4913.16"/>
    <n v="297.64"/>
    <n v="14.7"/>
    <s v="Michelle Moray"/>
    <x v="0"/>
    <x v="0"/>
    <x v="0"/>
    <x v="6"/>
    <x v="6"/>
    <d v="2016-01-16T00:00:00"/>
  </r>
  <r>
    <n v="20066"/>
    <s v="N"/>
    <d v="2015-09-02T00:00:00"/>
    <s v="Critical"/>
    <x v="7"/>
    <n v="40.79"/>
    <n v="0.02"/>
    <s v="Regular"/>
    <n v="-11.69"/>
    <n v="11.58"/>
    <n v="5.72"/>
    <s v="Anna Chung"/>
    <x v="0"/>
    <x v="1"/>
    <x v="1"/>
    <x v="12"/>
    <x v="2"/>
    <d v="2015-09-03T00:00:00"/>
  </r>
  <r>
    <n v="20066"/>
    <s v="N"/>
    <d v="2015-09-02T00:00:00"/>
    <s v="Critical"/>
    <x v="25"/>
    <n v="524.25"/>
    <n v="0"/>
    <s v="Regular"/>
    <n v="124.18"/>
    <n v="30.98"/>
    <n v="8.74"/>
    <s v="Anna Chung"/>
    <x v="0"/>
    <x v="1"/>
    <x v="1"/>
    <x v="5"/>
    <x v="2"/>
    <d v="2015-09-04T00:00:00"/>
  </r>
  <r>
    <n v="20069"/>
    <s v="N"/>
    <d v="2016-09-26T00:00:00"/>
    <s v="Critical"/>
    <x v="31"/>
    <n v="247.15"/>
    <n v="7.0000000000000007E-2"/>
    <s v="Regular"/>
    <n v="-88.35"/>
    <n v="40.89"/>
    <n v="18.98"/>
    <s v="Jack Garza"/>
    <x v="0"/>
    <x v="0"/>
    <x v="2"/>
    <x v="2"/>
    <x v="2"/>
    <d v="2016-09-28T00:00:00"/>
  </r>
  <r>
    <n v="20071"/>
    <s v="N"/>
    <d v="2014-09-17T00:00:00"/>
    <s v="Medium"/>
    <x v="45"/>
    <n v="789.94"/>
    <n v="0.1"/>
    <s v="Delivery Van"/>
    <n v="-190.41"/>
    <n v="25.98"/>
    <n v="14.36"/>
    <s v="Cari Schnelling"/>
    <x v="3"/>
    <x v="1"/>
    <x v="2"/>
    <x v="13"/>
    <x v="6"/>
    <d v="2014-09-19T00:00:00"/>
  </r>
  <r>
    <n v="20096"/>
    <s v="N"/>
    <d v="2015-08-19T00:00:00"/>
    <s v="Low"/>
    <x v="37"/>
    <n v="6116.11"/>
    <n v="0.03"/>
    <s v="Delivery Van"/>
    <n v="91.57"/>
    <n v="179.29"/>
    <n v="29.21"/>
    <s v="Peter Buhler"/>
    <x v="0"/>
    <x v="2"/>
    <x v="2"/>
    <x v="15"/>
    <x v="4"/>
    <d v="2015-08-24T00:00:00"/>
  </r>
  <r>
    <n v="20098"/>
    <s v="N"/>
    <d v="2014-12-08T00:00:00"/>
    <s v="Medium"/>
    <x v="11"/>
    <n v="183.32"/>
    <n v="0.04"/>
    <s v="Regular"/>
    <n v="-61.1"/>
    <n v="15.99"/>
    <n v="9.4"/>
    <s v="Chuck Sachs"/>
    <x v="2"/>
    <x v="2"/>
    <x v="0"/>
    <x v="6"/>
    <x v="2"/>
    <d v="2014-12-10T00:00:00"/>
  </r>
  <r>
    <n v="20098"/>
    <s v="N"/>
    <d v="2014-12-08T00:00:00"/>
    <s v="Medium"/>
    <x v="38"/>
    <n v="194.11"/>
    <n v="0.03"/>
    <s v="Regular"/>
    <n v="87.66"/>
    <n v="22.72"/>
    <n v="8.99"/>
    <s v="Chuck Sachs"/>
    <x v="2"/>
    <x v="2"/>
    <x v="2"/>
    <x v="2"/>
    <x v="0"/>
    <d v="2014-12-08T00:00:00"/>
  </r>
  <r>
    <n v="20102"/>
    <s v="N"/>
    <d v="2014-06-05T00:00:00"/>
    <s v="High"/>
    <x v="0"/>
    <n v="333.3"/>
    <n v="0.03"/>
    <s v="Regular"/>
    <n v="71.040000000000006"/>
    <n v="22.24"/>
    <n v="1.99"/>
    <s v="Christine Sundaresam"/>
    <x v="0"/>
    <x v="3"/>
    <x v="0"/>
    <x v="0"/>
    <x v="0"/>
    <d v="2014-06-06T00:00:00"/>
  </r>
  <r>
    <n v="20103"/>
    <s v="N"/>
    <d v="2013-02-11T00:00:00"/>
    <s v="Medium"/>
    <x v="10"/>
    <n v="314.93"/>
    <n v="0"/>
    <s v="Regular"/>
    <n v="-17.5"/>
    <n v="9.99"/>
    <n v="6.24"/>
    <s v="Thais Sissman"/>
    <x v="0"/>
    <x v="3"/>
    <x v="0"/>
    <x v="6"/>
    <x v="3"/>
    <d v="2013-02-12T00:00:00"/>
  </r>
  <r>
    <n v="20103"/>
    <s v="N"/>
    <d v="2013-02-11T00:00:00"/>
    <s v="Medium"/>
    <x v="14"/>
    <n v="726.82"/>
    <n v="0.1"/>
    <s v="Express"/>
    <n v="-173.88"/>
    <n v="30.42"/>
    <n v="8.65"/>
    <s v="Thais Sissman"/>
    <x v="0"/>
    <x v="3"/>
    <x v="0"/>
    <x v="0"/>
    <x v="2"/>
    <d v="2013-02-13T00:00:00"/>
  </r>
  <r>
    <n v="20132"/>
    <s v="N"/>
    <d v="2013-05-17T00:00:00"/>
    <s v="Low"/>
    <x v="10"/>
    <n v="8719.69"/>
    <n v="0.01"/>
    <s v="Delivery Van"/>
    <n v="2241.71"/>
    <n v="270.97000000000003"/>
    <n v="28.06"/>
    <s v="Darrin Sayre"/>
    <x v="0"/>
    <x v="2"/>
    <x v="0"/>
    <x v="6"/>
    <x v="6"/>
    <d v="2013-05-24T00:00:00"/>
  </r>
  <r>
    <n v="20134"/>
    <s v="Y"/>
    <d v="2014-03-12T00:00:00"/>
    <s v="Low"/>
    <x v="5"/>
    <n v="583.55999999999995"/>
    <n v="0.02"/>
    <s v="Regular"/>
    <n v="-94.59"/>
    <n v="20.97"/>
    <n v="6.5"/>
    <s v="James Lanier"/>
    <x v="1"/>
    <x v="0"/>
    <x v="0"/>
    <x v="0"/>
    <x v="2"/>
    <d v="2014-03-16T00:00:00"/>
  </r>
  <r>
    <n v="20134"/>
    <s v="Y"/>
    <d v="2014-03-12T00:00:00"/>
    <s v="Low"/>
    <x v="19"/>
    <n v="281.47000000000003"/>
    <n v="0.1"/>
    <s v="Regular"/>
    <n v="-190.57"/>
    <n v="6.48"/>
    <n v="7.37"/>
    <s v="James Lanier"/>
    <x v="1"/>
    <x v="0"/>
    <x v="1"/>
    <x v="5"/>
    <x v="2"/>
    <d v="2014-03-19T00:00:00"/>
  </r>
  <r>
    <n v="20135"/>
    <s v="N"/>
    <d v="2016-06-30T00:00:00"/>
    <s v="Critical"/>
    <x v="15"/>
    <n v="115.24"/>
    <n v="0.03"/>
    <s v="Regular"/>
    <n v="43.23"/>
    <n v="2.61"/>
    <n v="0.5"/>
    <s v="Susan MacKendrick"/>
    <x v="0"/>
    <x v="0"/>
    <x v="1"/>
    <x v="4"/>
    <x v="2"/>
    <d v="2016-06-30T00:00:00"/>
  </r>
  <r>
    <n v="20135"/>
    <s v="N"/>
    <d v="2016-06-30T00:00:00"/>
    <s v="Critical"/>
    <x v="2"/>
    <n v="9601.94"/>
    <n v="0.08"/>
    <s v="Delivery Van"/>
    <n v="2428.59"/>
    <n v="349.45"/>
    <n v="60"/>
    <s v="Susan MacKendrick"/>
    <x v="0"/>
    <x v="0"/>
    <x v="2"/>
    <x v="15"/>
    <x v="6"/>
    <d v="2016-07-02T00:00:00"/>
  </r>
  <r>
    <n v="20160"/>
    <s v="N"/>
    <d v="2014-10-22T00:00:00"/>
    <s v="Low"/>
    <x v="3"/>
    <n v="435.24"/>
    <n v="0.08"/>
    <s v="Express"/>
    <n v="174.89"/>
    <n v="10.31"/>
    <n v="1.79"/>
    <s v="Chad Cunningham"/>
    <x v="3"/>
    <x v="3"/>
    <x v="1"/>
    <x v="5"/>
    <x v="1"/>
    <d v="2014-10-24T00:00:00"/>
  </r>
  <r>
    <n v="20166"/>
    <s v="N"/>
    <d v="2016-03-04T00:00:00"/>
    <s v="Low"/>
    <x v="31"/>
    <n v="973.86199999999997"/>
    <n v="0.1"/>
    <s v="Regular"/>
    <n v="-693.33"/>
    <n v="205.99"/>
    <n v="8.99"/>
    <s v="Mick Crebagga"/>
    <x v="0"/>
    <x v="0"/>
    <x v="0"/>
    <x v="3"/>
    <x v="2"/>
    <d v="2016-03-08T00:00:00"/>
  </r>
  <r>
    <n v="20192"/>
    <s v="N"/>
    <d v="2013-10-06T00:00:00"/>
    <s v="Low"/>
    <x v="37"/>
    <n v="1624.67"/>
    <n v="0.04"/>
    <s v="Regular"/>
    <n v="504.35"/>
    <n v="45.19"/>
    <n v="1.99"/>
    <s v="Henia Zydlo"/>
    <x v="0"/>
    <x v="1"/>
    <x v="0"/>
    <x v="0"/>
    <x v="0"/>
    <d v="2013-10-13T00:00:00"/>
  </r>
  <r>
    <n v="20225"/>
    <s v="N"/>
    <d v="2013-07-26T00:00:00"/>
    <s v="Low"/>
    <x v="16"/>
    <n v="124.78"/>
    <n v="0.09"/>
    <s v="Regular"/>
    <n v="-122.67"/>
    <n v="3.98"/>
    <n v="5.26"/>
    <s v="Kean Thornton"/>
    <x v="0"/>
    <x v="0"/>
    <x v="1"/>
    <x v="10"/>
    <x v="2"/>
    <d v="2013-08-02T00:00:00"/>
  </r>
  <r>
    <n v="20225"/>
    <s v="N"/>
    <d v="2013-07-26T00:00:00"/>
    <s v="Low"/>
    <x v="28"/>
    <n v="123.4"/>
    <n v="0.1"/>
    <s v="Regular"/>
    <n v="30.5"/>
    <n v="5.84"/>
    <n v="0.83"/>
    <s v="Kean Thornton"/>
    <x v="0"/>
    <x v="0"/>
    <x v="1"/>
    <x v="1"/>
    <x v="1"/>
    <d v="2013-08-02T00:00:00"/>
  </r>
  <r>
    <n v="20229"/>
    <s v="N"/>
    <d v="2016-10-30T00:00:00"/>
    <s v="Low"/>
    <x v="19"/>
    <n v="116.06"/>
    <n v="0.1"/>
    <s v="Regular"/>
    <n v="25.2"/>
    <n v="2.62"/>
    <n v="0.8"/>
    <s v="Gary Hwang"/>
    <x v="0"/>
    <x v="1"/>
    <x v="1"/>
    <x v="14"/>
    <x v="1"/>
    <d v="2016-11-06T00:00:00"/>
  </r>
  <r>
    <n v="20256"/>
    <s v="N"/>
    <d v="2015-01-30T00:00:00"/>
    <s v="Low"/>
    <x v="18"/>
    <n v="512.83000000000004"/>
    <n v="0.01"/>
    <s v="Regular"/>
    <n v="-221.56"/>
    <n v="20.89"/>
    <n v="11.52"/>
    <s v="Roland Black"/>
    <x v="2"/>
    <x v="3"/>
    <x v="1"/>
    <x v="7"/>
    <x v="2"/>
    <d v="2015-02-04T00:00:00"/>
  </r>
  <r>
    <n v="20259"/>
    <s v="N"/>
    <d v="2014-05-24T00:00:00"/>
    <s v="Critical"/>
    <x v="3"/>
    <n v="539.05999999999995"/>
    <n v="0.05"/>
    <s v="Regular"/>
    <n v="-123.07"/>
    <n v="12.88"/>
    <n v="4.59"/>
    <s v="Anna Haberlin"/>
    <x v="1"/>
    <x v="0"/>
    <x v="1"/>
    <x v="9"/>
    <x v="1"/>
    <d v="2014-05-25T00:00:00"/>
  </r>
  <r>
    <n v="20261"/>
    <s v="N"/>
    <d v="2016-05-20T00:00:00"/>
    <s v="Medium"/>
    <x v="14"/>
    <n v="751.52"/>
    <n v="0.09"/>
    <s v="Express"/>
    <n v="67.11"/>
    <n v="31.74"/>
    <n v="12.62"/>
    <s v="Duane Huffman"/>
    <x v="1"/>
    <x v="3"/>
    <x v="1"/>
    <x v="10"/>
    <x v="2"/>
    <d v="2016-05-20T00:00:00"/>
  </r>
  <r>
    <n v="20261"/>
    <s v="N"/>
    <d v="2016-05-20T00:00:00"/>
    <s v="Medium"/>
    <x v="47"/>
    <n v="220.48"/>
    <n v="0.04"/>
    <s v="Regular"/>
    <n v="81.91"/>
    <n v="6.35"/>
    <n v="1.02"/>
    <s v="Duane Huffman"/>
    <x v="1"/>
    <x v="3"/>
    <x v="1"/>
    <x v="5"/>
    <x v="1"/>
    <d v="2016-05-23T00:00:00"/>
  </r>
  <r>
    <n v="20261"/>
    <s v="N"/>
    <d v="2016-05-20T00:00:00"/>
    <s v="Medium"/>
    <x v="21"/>
    <n v="1259.4535000000001"/>
    <n v="0.02"/>
    <s v="Express"/>
    <n v="168.24"/>
    <n v="65.989999999999995"/>
    <n v="8.99"/>
    <s v="Duane Huffman"/>
    <x v="1"/>
    <x v="3"/>
    <x v="0"/>
    <x v="3"/>
    <x v="2"/>
    <d v="2016-05-21T00:00:00"/>
  </r>
  <r>
    <n v="20262"/>
    <s v="N"/>
    <d v="2016-12-26T00:00:00"/>
    <s v="Not Specified"/>
    <x v="42"/>
    <n v="652.24"/>
    <n v="0.02"/>
    <s v="Regular"/>
    <n v="185.04"/>
    <n v="22.72"/>
    <n v="8.99"/>
    <s v="Patrick O'Donnell"/>
    <x v="1"/>
    <x v="1"/>
    <x v="2"/>
    <x v="2"/>
    <x v="0"/>
    <d v="2016-12-26T00:00:00"/>
  </r>
  <r>
    <n v="20263"/>
    <s v="N"/>
    <d v="2016-11-14T00:00:00"/>
    <s v="Medium"/>
    <x v="38"/>
    <n v="473.7"/>
    <n v="0.05"/>
    <s v="Regular"/>
    <n v="72.510000000000005"/>
    <n v="59.78"/>
    <n v="10.29"/>
    <s v="Bryan Mills"/>
    <x v="3"/>
    <x v="3"/>
    <x v="1"/>
    <x v="10"/>
    <x v="2"/>
    <d v="2016-11-15T00:00:00"/>
  </r>
  <r>
    <n v="20263"/>
    <s v="N"/>
    <d v="2016-11-14T00:00:00"/>
    <s v="Medium"/>
    <x v="16"/>
    <n v="553.5625"/>
    <n v="0.08"/>
    <s v="Regular"/>
    <n v="-76.86"/>
    <n v="20.99"/>
    <n v="1.25"/>
    <s v="Bryan Mills"/>
    <x v="3"/>
    <x v="3"/>
    <x v="0"/>
    <x v="3"/>
    <x v="0"/>
    <d v="2016-11-16T00:00:00"/>
  </r>
  <r>
    <n v="20292"/>
    <s v="N"/>
    <d v="2015-11-08T00:00:00"/>
    <s v="Medium"/>
    <x v="5"/>
    <n v="452.39"/>
    <n v="0.08"/>
    <s v="Regular"/>
    <n v="-22.83"/>
    <n v="17.52"/>
    <n v="8.17"/>
    <s v="Michael Grace"/>
    <x v="0"/>
    <x v="0"/>
    <x v="1"/>
    <x v="11"/>
    <x v="3"/>
    <d v="2015-11-08T00:00:00"/>
  </r>
  <r>
    <n v="20292"/>
    <s v="N"/>
    <d v="2015-11-08T00:00:00"/>
    <s v="Medium"/>
    <x v="44"/>
    <n v="117.13"/>
    <n v="0"/>
    <s v="Regular"/>
    <n v="-70.47"/>
    <n v="20.95"/>
    <n v="4"/>
    <s v="Michael Grace"/>
    <x v="0"/>
    <x v="0"/>
    <x v="0"/>
    <x v="0"/>
    <x v="2"/>
    <d v="2015-11-09T00:00:00"/>
  </r>
  <r>
    <n v="20325"/>
    <s v="N"/>
    <d v="2013-07-03T00:00:00"/>
    <s v="Critical"/>
    <x v="37"/>
    <n v="4043.29"/>
    <n v="0.06"/>
    <s v="Delivery Van"/>
    <n v="-34.299999999999997"/>
    <n v="119.99"/>
    <n v="56.14"/>
    <s v="Sara Luxemburg"/>
    <x v="0"/>
    <x v="3"/>
    <x v="0"/>
    <x v="6"/>
    <x v="4"/>
    <d v="2013-07-05T00:00:00"/>
  </r>
  <r>
    <n v="20325"/>
    <s v="N"/>
    <d v="2013-07-03T00:00:00"/>
    <s v="Critical"/>
    <x v="18"/>
    <n v="870.48"/>
    <n v="7.0000000000000007E-2"/>
    <s v="Regular"/>
    <n v="104.37"/>
    <n v="36.549999999999997"/>
    <n v="13.89"/>
    <s v="Sara Luxemburg"/>
    <x v="0"/>
    <x v="3"/>
    <x v="1"/>
    <x v="1"/>
    <x v="1"/>
    <d v="2013-07-06T00:00:00"/>
  </r>
  <r>
    <n v="20386"/>
    <s v="N"/>
    <d v="2013-02-27T00:00:00"/>
    <s v="Critical"/>
    <x v="37"/>
    <n v="41.23"/>
    <n v="0.09"/>
    <s v="Regular"/>
    <n v="-21.51"/>
    <n v="1.26"/>
    <n v="0.7"/>
    <s v="Mike Kennedy"/>
    <x v="2"/>
    <x v="0"/>
    <x v="1"/>
    <x v="14"/>
    <x v="1"/>
    <d v="2013-02-27T00:00:00"/>
  </r>
  <r>
    <n v="20449"/>
    <s v="N"/>
    <d v="2013-01-03T00:00:00"/>
    <s v="Medium"/>
    <x v="30"/>
    <n v="1216.5"/>
    <n v="0.1"/>
    <s v="Regular"/>
    <n v="162.18"/>
    <n v="67.28"/>
    <n v="19.989999999999998"/>
    <s v="Nora Paige"/>
    <x v="2"/>
    <x v="3"/>
    <x v="1"/>
    <x v="10"/>
    <x v="2"/>
    <d v="2013-01-04T00:00:00"/>
  </r>
  <r>
    <n v="20450"/>
    <s v="N"/>
    <d v="2015-12-07T00:00:00"/>
    <s v="Critical"/>
    <x v="5"/>
    <n v="6878.55"/>
    <n v="0.03"/>
    <s v="Delivery Van"/>
    <n v="506.71"/>
    <n v="259.70999999999998"/>
    <n v="66.67"/>
    <s v="Ed Braxton"/>
    <x v="0"/>
    <x v="1"/>
    <x v="2"/>
    <x v="15"/>
    <x v="4"/>
    <d v="2015-12-10T00:00:00"/>
  </r>
  <r>
    <n v="20453"/>
    <s v="N"/>
    <d v="2014-03-10T00:00:00"/>
    <s v="Medium"/>
    <x v="40"/>
    <n v="1193.1195"/>
    <n v="0.08"/>
    <s v="Express"/>
    <n v="137.59"/>
    <n v="85.99"/>
    <n v="0.99"/>
    <s v="Magdelene Morse"/>
    <x v="1"/>
    <x v="1"/>
    <x v="0"/>
    <x v="3"/>
    <x v="1"/>
    <d v="2014-03-12T00:00:00"/>
  </r>
  <r>
    <n v="20453"/>
    <s v="Y"/>
    <d v="2014-03-10T00:00:00"/>
    <s v="Medium"/>
    <x v="9"/>
    <n v="450.39"/>
    <n v="7.0000000000000007E-2"/>
    <s v="Regular"/>
    <n v="152.79"/>
    <n v="19.23"/>
    <n v="6.15"/>
    <s v="Magdelene Morse"/>
    <x v="1"/>
    <x v="1"/>
    <x v="2"/>
    <x v="2"/>
    <x v="0"/>
    <d v="2014-03-12T00:00:00"/>
  </r>
  <r>
    <n v="20455"/>
    <s v="N"/>
    <d v="2013-06-28T00:00:00"/>
    <s v="Critical"/>
    <x v="22"/>
    <n v="381.1995"/>
    <n v="0.08"/>
    <s v="Express"/>
    <n v="-233.56"/>
    <n v="65.989999999999995"/>
    <n v="8.99"/>
    <s v="Dana Kaydos"/>
    <x v="2"/>
    <x v="0"/>
    <x v="0"/>
    <x v="3"/>
    <x v="2"/>
    <d v="2013-06-29T00:00:00"/>
  </r>
  <r>
    <n v="20480"/>
    <s v="Y"/>
    <d v="2016-01-30T00:00:00"/>
    <s v="Medium"/>
    <x v="6"/>
    <n v="1042.6300000000001"/>
    <n v="0.02"/>
    <s v="Delivery Van"/>
    <n v="-219.93"/>
    <n v="240.98"/>
    <n v="60.2"/>
    <s v="Liz MacKendrick"/>
    <x v="1"/>
    <x v="0"/>
    <x v="2"/>
    <x v="8"/>
    <x v="4"/>
    <d v="2016-02-01T00:00:00"/>
  </r>
  <r>
    <n v="20517"/>
    <s v="N"/>
    <d v="2013-09-15T00:00:00"/>
    <s v="Low"/>
    <x v="27"/>
    <n v="116.63"/>
    <n v="0.03"/>
    <s v="Regular"/>
    <n v="6.81"/>
    <n v="2.94"/>
    <n v="0.96"/>
    <s v="Trudy Brown"/>
    <x v="0"/>
    <x v="3"/>
    <x v="1"/>
    <x v="1"/>
    <x v="1"/>
    <d v="2013-09-17T00:00:00"/>
  </r>
  <r>
    <n v="20519"/>
    <s v="N"/>
    <d v="2016-04-10T00:00:00"/>
    <s v="High"/>
    <x v="22"/>
    <n v="124.19"/>
    <n v="0.03"/>
    <s v="Regular"/>
    <n v="-53.3"/>
    <n v="15.99"/>
    <n v="11.28"/>
    <s v="Brad Thomas"/>
    <x v="0"/>
    <x v="1"/>
    <x v="0"/>
    <x v="6"/>
    <x v="3"/>
    <d v="2016-04-11T00:00:00"/>
  </r>
  <r>
    <n v="20545"/>
    <s v="N"/>
    <d v="2013-10-09T00:00:00"/>
    <s v="Not Specified"/>
    <x v="39"/>
    <n v="361.94"/>
    <n v="0.05"/>
    <s v="Delivery Van"/>
    <n v="-163.58000000000001"/>
    <n v="284.98"/>
    <n v="69.55"/>
    <s v="Sean Miller"/>
    <x v="1"/>
    <x v="3"/>
    <x v="2"/>
    <x v="13"/>
    <x v="6"/>
    <d v="2013-10-10T00:00:00"/>
  </r>
  <r>
    <n v="20545"/>
    <s v="N"/>
    <d v="2013-10-09T00:00:00"/>
    <s v="Not Specified"/>
    <x v="45"/>
    <n v="1276.04"/>
    <n v="0.02"/>
    <s v="Regular"/>
    <n v="554.95000000000005"/>
    <n v="40.99"/>
    <n v="5.86"/>
    <s v="Sean Miller"/>
    <x v="1"/>
    <x v="3"/>
    <x v="1"/>
    <x v="5"/>
    <x v="2"/>
    <d v="2013-10-11T00:00:00"/>
  </r>
  <r>
    <n v="20545"/>
    <s v="N"/>
    <d v="2013-10-09T00:00:00"/>
    <s v="Not Specified"/>
    <x v="43"/>
    <n v="2894.68"/>
    <n v="0.02"/>
    <s v="Regular"/>
    <n v="-1754.39"/>
    <n v="71.37"/>
    <n v="69"/>
    <s v="Sean Miller"/>
    <x v="1"/>
    <x v="3"/>
    <x v="2"/>
    <x v="15"/>
    <x v="5"/>
    <d v="2013-10-11T00:00:00"/>
  </r>
  <r>
    <n v="20549"/>
    <s v="N"/>
    <d v="2016-01-13T00:00:00"/>
    <s v="Not Specified"/>
    <x v="43"/>
    <n v="1030.0899999999999"/>
    <n v="0.09"/>
    <s v="Regular"/>
    <n v="-568.71"/>
    <n v="27.75"/>
    <n v="19.989999999999998"/>
    <s v="Cindy Schnelling"/>
    <x v="0"/>
    <x v="0"/>
    <x v="1"/>
    <x v="7"/>
    <x v="2"/>
    <d v="2016-01-14T00:00:00"/>
  </r>
  <r>
    <n v="20577"/>
    <s v="N"/>
    <d v="2013-02-09T00:00:00"/>
    <s v="Critical"/>
    <x v="0"/>
    <n v="611.67999999999995"/>
    <n v="0.05"/>
    <s v="Regular"/>
    <n v="134.75"/>
    <n v="39.06"/>
    <n v="10.55"/>
    <s v="Patrick O'Donnell"/>
    <x v="1"/>
    <x v="1"/>
    <x v="1"/>
    <x v="10"/>
    <x v="2"/>
    <d v="2013-02-11T00:00:00"/>
  </r>
  <r>
    <n v="20614"/>
    <s v="N"/>
    <d v="2016-05-18T00:00:00"/>
    <s v="Not Specified"/>
    <x v="19"/>
    <n v="3596.36"/>
    <n v="0"/>
    <s v="Express"/>
    <n v="326.25"/>
    <n v="73.98"/>
    <n v="12.14"/>
    <s v="Arthur Wiediger"/>
    <x v="1"/>
    <x v="0"/>
    <x v="0"/>
    <x v="0"/>
    <x v="2"/>
    <d v="2016-05-20T00:00:00"/>
  </r>
  <r>
    <n v="20615"/>
    <s v="N"/>
    <d v="2015-04-15T00:00:00"/>
    <s v="Medium"/>
    <x v="8"/>
    <n v="151.09"/>
    <n v="0.02"/>
    <s v="Express"/>
    <n v="4.59"/>
    <n v="4.76"/>
    <n v="3.01"/>
    <s v="Benjamin Farhat"/>
    <x v="0"/>
    <x v="1"/>
    <x v="1"/>
    <x v="5"/>
    <x v="1"/>
    <d v="2015-04-16T00:00:00"/>
  </r>
  <r>
    <n v="20642"/>
    <s v="N"/>
    <d v="2015-05-19T00:00:00"/>
    <s v="High"/>
    <x v="1"/>
    <n v="135.19999999999999"/>
    <n v="0.02"/>
    <s v="Regular"/>
    <n v="59.4"/>
    <n v="4.13"/>
    <n v="0.5"/>
    <s v="Darren Koutras"/>
    <x v="2"/>
    <x v="2"/>
    <x v="1"/>
    <x v="4"/>
    <x v="2"/>
    <d v="2015-05-20T00:00:00"/>
  </r>
  <r>
    <n v="20674"/>
    <s v="N"/>
    <d v="2013-12-08T00:00:00"/>
    <s v="High"/>
    <x v="4"/>
    <n v="17717.34"/>
    <n v="0"/>
    <s v="Delivery Van"/>
    <n v="8291.08"/>
    <n v="500.97"/>
    <n v="69.3"/>
    <s v="Philip Brown"/>
    <x v="1"/>
    <x v="0"/>
    <x v="0"/>
    <x v="6"/>
    <x v="6"/>
    <d v="2013-12-09T00:00:00"/>
  </r>
  <r>
    <n v="20679"/>
    <s v="N"/>
    <d v="2013-08-14T00:00:00"/>
    <s v="Medium"/>
    <x v="1"/>
    <n v="4976.6000000000004"/>
    <n v="0.06"/>
    <s v="Regular"/>
    <n v="601.88"/>
    <n v="161.55000000000001"/>
    <n v="19.989999999999998"/>
    <s v="Tracy Hopkins"/>
    <x v="0"/>
    <x v="3"/>
    <x v="1"/>
    <x v="7"/>
    <x v="2"/>
    <d v="2013-08-14T00:00:00"/>
  </r>
  <r>
    <n v="20704"/>
    <s v="Y"/>
    <d v="2013-02-10T00:00:00"/>
    <s v="Low"/>
    <x v="39"/>
    <n v="5.63"/>
    <n v="0.03"/>
    <s v="Regular"/>
    <n v="-3.55"/>
    <n v="4.71"/>
    <n v="0.7"/>
    <s v="Justin Ellison"/>
    <x v="0"/>
    <x v="1"/>
    <x v="1"/>
    <x v="14"/>
    <x v="1"/>
    <d v="2013-02-10T00:00:00"/>
  </r>
  <r>
    <n v="20704"/>
    <s v="Y"/>
    <d v="2013-02-10T00:00:00"/>
    <s v="Low"/>
    <x v="44"/>
    <n v="16.48"/>
    <n v="0.06"/>
    <s v="Regular"/>
    <n v="-0.33"/>
    <n v="3.08"/>
    <n v="0.99"/>
    <s v="Justin Ellison"/>
    <x v="0"/>
    <x v="1"/>
    <x v="1"/>
    <x v="4"/>
    <x v="2"/>
    <d v="2013-02-15T00:00:00"/>
  </r>
  <r>
    <n v="20704"/>
    <s v="Y"/>
    <d v="2013-02-10T00:00:00"/>
    <s v="Low"/>
    <x v="34"/>
    <n v="15655.24"/>
    <n v="0.09"/>
    <s v="Regular"/>
    <n v="4818.29"/>
    <n v="419.19"/>
    <n v="19.989999999999998"/>
    <s v="Justin Ellison"/>
    <x v="0"/>
    <x v="1"/>
    <x v="1"/>
    <x v="7"/>
    <x v="2"/>
    <d v="2013-02-15T00:00:00"/>
  </r>
  <r>
    <n v="20706"/>
    <s v="N"/>
    <d v="2016-07-12T00:00:00"/>
    <s v="High"/>
    <x v="33"/>
    <n v="5583.27"/>
    <n v="0.04"/>
    <s v="Express"/>
    <n v="1539.59"/>
    <n v="136.97999999999999"/>
    <n v="24.49"/>
    <s v="Jennifer Patt"/>
    <x v="0"/>
    <x v="1"/>
    <x v="2"/>
    <x v="2"/>
    <x v="5"/>
    <d v="2016-07-14T00:00:00"/>
  </r>
  <r>
    <n v="20709"/>
    <s v="N"/>
    <d v="2016-08-11T00:00:00"/>
    <s v="High"/>
    <x v="6"/>
    <n v="16.600000000000001"/>
    <n v="0.1"/>
    <s v="Regular"/>
    <n v="-2.06"/>
    <n v="4.13"/>
    <n v="0.99"/>
    <s v="Gary Mitchum"/>
    <x v="1"/>
    <x v="2"/>
    <x v="1"/>
    <x v="4"/>
    <x v="2"/>
    <d v="2016-08-11T00:00:00"/>
  </r>
  <r>
    <n v="20709"/>
    <s v="N"/>
    <d v="2016-08-11T00:00:00"/>
    <s v="High"/>
    <x v="44"/>
    <n v="25.1"/>
    <n v="0.04"/>
    <s v="Regular"/>
    <n v="2.98"/>
    <n v="4.9800000000000004"/>
    <n v="0.49"/>
    <s v="Gary Mitchum"/>
    <x v="1"/>
    <x v="2"/>
    <x v="1"/>
    <x v="4"/>
    <x v="2"/>
    <d v="2016-08-13T00:00:00"/>
  </r>
  <r>
    <n v="20711"/>
    <s v="N"/>
    <d v="2016-01-20T00:00:00"/>
    <s v="Critical"/>
    <x v="44"/>
    <n v="98.66"/>
    <n v="0.1"/>
    <s v="Regular"/>
    <n v="-19.52"/>
    <n v="18.97"/>
    <n v="9.0299999999999994"/>
    <s v="Chris Cortes"/>
    <x v="2"/>
    <x v="2"/>
    <x v="1"/>
    <x v="5"/>
    <x v="2"/>
    <d v="2016-01-22T00:00:00"/>
  </r>
  <r>
    <n v="20773"/>
    <s v="N"/>
    <d v="2016-03-05T00:00:00"/>
    <s v="Not Specified"/>
    <x v="15"/>
    <n v="479.96"/>
    <n v="0.08"/>
    <s v="Regular"/>
    <n v="122.54"/>
    <n v="10.91"/>
    <n v="2.99"/>
    <s v="Denise Monton"/>
    <x v="0"/>
    <x v="1"/>
    <x v="1"/>
    <x v="10"/>
    <x v="2"/>
    <d v="2016-03-06T00:00:00"/>
  </r>
  <r>
    <n v="20804"/>
    <s v="N"/>
    <d v="2014-11-26T00:00:00"/>
    <s v="Low"/>
    <x v="46"/>
    <n v="4393.75"/>
    <n v="0.08"/>
    <s v="Delivery Van"/>
    <n v="215.31"/>
    <n v="442.14"/>
    <n v="14.7"/>
    <s v="Sean Miller"/>
    <x v="1"/>
    <x v="3"/>
    <x v="0"/>
    <x v="6"/>
    <x v="6"/>
    <d v="2014-12-03T00:00:00"/>
  </r>
  <r>
    <n v="20805"/>
    <s v="N"/>
    <d v="2014-01-10T00:00:00"/>
    <s v="High"/>
    <x v="49"/>
    <n v="69.98"/>
    <n v="0.06"/>
    <s v="Regular"/>
    <n v="-58.33"/>
    <n v="5.53"/>
    <n v="6.98"/>
    <s v="Sandra Glassco"/>
    <x v="1"/>
    <x v="1"/>
    <x v="1"/>
    <x v="10"/>
    <x v="2"/>
    <d v="2014-01-13T00:00:00"/>
  </r>
  <r>
    <n v="20805"/>
    <s v="N"/>
    <d v="2014-01-10T00:00:00"/>
    <s v="High"/>
    <x v="37"/>
    <n v="418.34"/>
    <n v="0.08"/>
    <s v="Regular"/>
    <n v="73.569999999999993"/>
    <n v="12.58"/>
    <n v="5.16"/>
    <s v="Sandra Glassco"/>
    <x v="1"/>
    <x v="1"/>
    <x v="2"/>
    <x v="2"/>
    <x v="2"/>
    <d v="2014-01-12T00:00:00"/>
  </r>
  <r>
    <n v="20805"/>
    <s v="N"/>
    <d v="2014-01-10T00:00:00"/>
    <s v="High"/>
    <x v="7"/>
    <n v="17.7"/>
    <n v="0.06"/>
    <s v="Regular"/>
    <n v="-10.37"/>
    <n v="4.28"/>
    <n v="4.79"/>
    <s v="Sandra Glassco"/>
    <x v="1"/>
    <x v="1"/>
    <x v="1"/>
    <x v="5"/>
    <x v="2"/>
    <d v="2014-01-11T00:00:00"/>
  </r>
  <r>
    <n v="20805"/>
    <s v="N"/>
    <d v="2014-01-10T00:00:00"/>
    <s v="High"/>
    <x v="49"/>
    <n v="45.61"/>
    <n v="0.1"/>
    <s v="Regular"/>
    <n v="9.18"/>
    <n v="3.85"/>
    <n v="0.7"/>
    <s v="Sandra Glassco"/>
    <x v="1"/>
    <x v="1"/>
    <x v="1"/>
    <x v="1"/>
    <x v="1"/>
    <d v="2014-01-11T00:00:00"/>
  </r>
  <r>
    <n v="20832"/>
    <s v="N"/>
    <d v="2013-07-30T00:00:00"/>
    <s v="Not Specified"/>
    <x v="19"/>
    <n v="88.7"/>
    <n v="0.06"/>
    <s v="Regular"/>
    <n v="-20.45"/>
    <n v="1.88"/>
    <n v="1.49"/>
    <s v="Eugene Moren"/>
    <x v="0"/>
    <x v="1"/>
    <x v="1"/>
    <x v="10"/>
    <x v="2"/>
    <d v="2013-07-30T00:00:00"/>
  </r>
  <r>
    <n v="20832"/>
    <s v="N"/>
    <d v="2013-07-30T00:00:00"/>
    <s v="Not Specified"/>
    <x v="27"/>
    <n v="105.89"/>
    <n v="0.08"/>
    <s v="Regular"/>
    <n v="4.13"/>
    <n v="2.84"/>
    <n v="0.93"/>
    <s v="Eugene Moren"/>
    <x v="0"/>
    <x v="1"/>
    <x v="1"/>
    <x v="1"/>
    <x v="1"/>
    <d v="2013-08-01T00:00:00"/>
  </r>
  <r>
    <n v="20864"/>
    <s v="Y"/>
    <d v="2014-12-06T00:00:00"/>
    <s v="High"/>
    <x v="30"/>
    <n v="251.45"/>
    <n v="0.06"/>
    <s v="Regular"/>
    <n v="90"/>
    <n v="13.4"/>
    <n v="4.95"/>
    <s v="Dianna Vittorini"/>
    <x v="0"/>
    <x v="0"/>
    <x v="2"/>
    <x v="2"/>
    <x v="0"/>
    <d v="2014-12-08T00:00:00"/>
  </r>
  <r>
    <n v="20868"/>
    <s v="N"/>
    <d v="2013-10-09T00:00:00"/>
    <s v="Low"/>
    <x v="24"/>
    <n v="1609.19"/>
    <n v="0.03"/>
    <s v="Regular"/>
    <n v="188.91"/>
    <n v="178.47"/>
    <n v="19.989999999999998"/>
    <s v="Rob Williams"/>
    <x v="0"/>
    <x v="1"/>
    <x v="1"/>
    <x v="7"/>
    <x v="2"/>
    <d v="2013-10-16T00:00:00"/>
  </r>
  <r>
    <n v="20898"/>
    <s v="N"/>
    <d v="2014-10-30T00:00:00"/>
    <s v="Medium"/>
    <x v="16"/>
    <n v="1756.5930000000001"/>
    <n v="0.09"/>
    <s v="Regular"/>
    <n v="298.20999999999998"/>
    <n v="65.989999999999995"/>
    <n v="5.63"/>
    <s v="Dave Kipp"/>
    <x v="0"/>
    <x v="2"/>
    <x v="0"/>
    <x v="3"/>
    <x v="2"/>
    <d v="2014-11-01T00:00:00"/>
  </r>
  <r>
    <n v="20932"/>
    <s v="N"/>
    <d v="2015-07-29T00:00:00"/>
    <s v="High"/>
    <x v="34"/>
    <n v="123.26"/>
    <n v="0.02"/>
    <s v="Regular"/>
    <n v="-4.7300000000000004"/>
    <n v="3.26"/>
    <n v="1.86"/>
    <s v="Raymond Fair"/>
    <x v="2"/>
    <x v="3"/>
    <x v="1"/>
    <x v="1"/>
    <x v="1"/>
    <d v="2015-07-31T00:00:00"/>
  </r>
  <r>
    <n v="20964"/>
    <s v="N"/>
    <d v="2015-03-30T00:00:00"/>
    <s v="Critical"/>
    <x v="11"/>
    <n v="629.5865"/>
    <n v="0.04"/>
    <s v="Regular"/>
    <n v="-120.09"/>
    <n v="65.989999999999995"/>
    <n v="8.99"/>
    <s v="Patrick Gardner"/>
    <x v="2"/>
    <x v="2"/>
    <x v="0"/>
    <x v="3"/>
    <x v="2"/>
    <d v="2015-04-01T00:00:00"/>
  </r>
  <r>
    <n v="20966"/>
    <s v="N"/>
    <d v="2013-09-18T00:00:00"/>
    <s v="Low"/>
    <x v="12"/>
    <n v="39.42"/>
    <n v="0.06"/>
    <s v="Regular"/>
    <n v="7.78"/>
    <n v="3.85"/>
    <n v="0.7"/>
    <s v="Mike Gockenbach"/>
    <x v="0"/>
    <x v="2"/>
    <x v="1"/>
    <x v="1"/>
    <x v="1"/>
    <d v="2013-09-22T00:00:00"/>
  </r>
  <r>
    <n v="20966"/>
    <s v="N"/>
    <d v="2013-09-18T00:00:00"/>
    <s v="Low"/>
    <x v="37"/>
    <n v="801.44"/>
    <n v="0.01"/>
    <s v="Regular"/>
    <n v="308.12"/>
    <n v="22.24"/>
    <n v="1.99"/>
    <s v="Mike Gockenbach"/>
    <x v="0"/>
    <x v="2"/>
    <x v="0"/>
    <x v="0"/>
    <x v="0"/>
    <d v="2013-09-22T00:00:00"/>
  </r>
  <r>
    <n v="20966"/>
    <s v="N"/>
    <d v="2013-09-18T00:00:00"/>
    <s v="Low"/>
    <x v="28"/>
    <n v="1194.06"/>
    <n v="0.04"/>
    <s v="Regular"/>
    <n v="326.97000000000003"/>
    <n v="54.74"/>
    <n v="14.83"/>
    <s v="Mike Gockenbach"/>
    <x v="0"/>
    <x v="2"/>
    <x v="2"/>
    <x v="2"/>
    <x v="2"/>
    <d v="2013-09-25T00:00:00"/>
  </r>
  <r>
    <n v="20967"/>
    <s v="N"/>
    <d v="2014-03-15T00:00:00"/>
    <s v="High"/>
    <x v="35"/>
    <n v="28664.52"/>
    <n v="0.09"/>
    <s v="Regular"/>
    <n v="13340.26"/>
    <n v="599.99"/>
    <n v="24.49"/>
    <s v="Deborah Brumfield"/>
    <x v="0"/>
    <x v="3"/>
    <x v="0"/>
    <x v="16"/>
    <x v="5"/>
    <d v="2014-03-15T00:00:00"/>
  </r>
  <r>
    <n v="20967"/>
    <s v="N"/>
    <d v="2014-03-15T00:00:00"/>
    <s v="High"/>
    <x v="31"/>
    <n v="635.7405"/>
    <n v="0.03"/>
    <s v="Regular"/>
    <n v="-397.53"/>
    <n v="125.99"/>
    <n v="8.08"/>
    <s v="Deborah Brumfield"/>
    <x v="0"/>
    <x v="3"/>
    <x v="0"/>
    <x v="3"/>
    <x v="2"/>
    <d v="2014-03-16T00:00:00"/>
  </r>
  <r>
    <n v="20995"/>
    <s v="N"/>
    <d v="2015-03-27T00:00:00"/>
    <s v="Medium"/>
    <x v="4"/>
    <n v="5817.88"/>
    <n v="0.01"/>
    <s v="Delivery Van"/>
    <n v="-567.14"/>
    <n v="150.97999999999999"/>
    <n v="66.27"/>
    <s v="Jill Matthias"/>
    <x v="0"/>
    <x v="2"/>
    <x v="2"/>
    <x v="8"/>
    <x v="4"/>
    <d v="2015-03-28T00:00:00"/>
  </r>
  <r>
    <n v="21025"/>
    <s v="N"/>
    <d v="2013-09-11T00:00:00"/>
    <s v="Not Specified"/>
    <x v="34"/>
    <n v="553.02"/>
    <n v="0.1"/>
    <s v="Regular"/>
    <n v="-49.38"/>
    <n v="15.98"/>
    <n v="6.5"/>
    <s v="George Ashbrook"/>
    <x v="1"/>
    <x v="3"/>
    <x v="0"/>
    <x v="0"/>
    <x v="2"/>
    <d v="2013-09-13T00:00:00"/>
  </r>
  <r>
    <n v="21028"/>
    <s v="N"/>
    <d v="2015-06-07T00:00:00"/>
    <s v="Critical"/>
    <x v="34"/>
    <n v="437.86"/>
    <n v="0.04"/>
    <s v="Regular"/>
    <n v="-4.17"/>
    <n v="11.58"/>
    <n v="6.97"/>
    <s v="Gary Mitchum"/>
    <x v="1"/>
    <x v="2"/>
    <x v="1"/>
    <x v="12"/>
    <x v="2"/>
    <d v="2015-06-09T00:00:00"/>
  </r>
  <r>
    <n v="21063"/>
    <s v="N"/>
    <d v="2014-04-15T00:00:00"/>
    <s v="Low"/>
    <x v="48"/>
    <n v="377.02"/>
    <n v="0"/>
    <s v="Regular"/>
    <n v="84.66"/>
    <n v="7.08"/>
    <n v="2.35"/>
    <s v="Mike Gockenbach"/>
    <x v="0"/>
    <x v="2"/>
    <x v="1"/>
    <x v="1"/>
    <x v="1"/>
    <d v="2014-04-19T00:00:00"/>
  </r>
  <r>
    <n v="21063"/>
    <s v="N"/>
    <d v="2014-04-15T00:00:00"/>
    <s v="Low"/>
    <x v="32"/>
    <n v="7339.24"/>
    <n v="0"/>
    <s v="Delivery Van"/>
    <n v="-279.74"/>
    <n v="145.97999999999999"/>
    <n v="51.92"/>
    <s v="Mike Gockenbach"/>
    <x v="0"/>
    <x v="2"/>
    <x v="2"/>
    <x v="15"/>
    <x v="4"/>
    <d v="2014-04-15T00:00:00"/>
  </r>
  <r>
    <n v="21091"/>
    <s v="N"/>
    <d v="2016-12-12T00:00:00"/>
    <s v="High"/>
    <x v="1"/>
    <n v="270.73"/>
    <n v="0.1"/>
    <s v="Express"/>
    <n v="-54.57"/>
    <n v="8.8800000000000008"/>
    <n v="6.28"/>
    <s v="Bill Donatelli"/>
    <x v="1"/>
    <x v="0"/>
    <x v="1"/>
    <x v="10"/>
    <x v="2"/>
    <d v="2016-12-14T00:00:00"/>
  </r>
  <r>
    <n v="21121"/>
    <s v="N"/>
    <d v="2016-09-16T00:00:00"/>
    <s v="Not Specified"/>
    <x v="35"/>
    <n v="20175.48"/>
    <n v="0"/>
    <s v="Regular"/>
    <n v="9373.9599999999991"/>
    <n v="387.99"/>
    <n v="19.989999999999998"/>
    <s v="Erin Mull"/>
    <x v="2"/>
    <x v="0"/>
    <x v="1"/>
    <x v="10"/>
    <x v="2"/>
    <d v="2016-09-17T00:00:00"/>
  </r>
  <r>
    <n v="21125"/>
    <s v="N"/>
    <d v="2014-02-26T00:00:00"/>
    <s v="Not Specified"/>
    <x v="40"/>
    <n v="155.16999999999999"/>
    <n v="0.08"/>
    <s v="Regular"/>
    <n v="2.12"/>
    <n v="9.27"/>
    <n v="4.3899999999999997"/>
    <s v="Matt Hagelstein"/>
    <x v="1"/>
    <x v="1"/>
    <x v="1"/>
    <x v="5"/>
    <x v="1"/>
    <d v="2014-02-27T00:00:00"/>
  </r>
  <r>
    <n v="21159"/>
    <s v="N"/>
    <d v="2014-06-07T00:00:00"/>
    <s v="Low"/>
    <x v="44"/>
    <n v="20.28"/>
    <n v="0.05"/>
    <s v="Express"/>
    <n v="-4.32"/>
    <n v="2.98"/>
    <n v="2.0299999999999998"/>
    <s v="Joni Wasserman"/>
    <x v="0"/>
    <x v="2"/>
    <x v="1"/>
    <x v="1"/>
    <x v="1"/>
    <d v="2014-06-11T00:00:00"/>
  </r>
  <r>
    <n v="21191"/>
    <s v="N"/>
    <d v="2015-11-14T00:00:00"/>
    <s v="High"/>
    <x v="32"/>
    <n v="7235.83"/>
    <n v="0.01"/>
    <s v="Regular"/>
    <n v="3496.37"/>
    <n v="140.99"/>
    <n v="13.99"/>
    <s v="Darren Budd"/>
    <x v="0"/>
    <x v="1"/>
    <x v="0"/>
    <x v="6"/>
    <x v="3"/>
    <d v="2015-11-14T00:00:00"/>
  </r>
  <r>
    <n v="21220"/>
    <s v="N"/>
    <d v="2015-12-22T00:00:00"/>
    <s v="Not Specified"/>
    <x v="6"/>
    <n v="476.31"/>
    <n v="7.0000000000000007E-2"/>
    <s v="Delivery Van"/>
    <n v="-258.08"/>
    <n v="120.97"/>
    <n v="26.3"/>
    <s v="Rick Hansen"/>
    <x v="0"/>
    <x v="1"/>
    <x v="0"/>
    <x v="6"/>
    <x v="6"/>
    <d v="2015-12-25T00:00:00"/>
  </r>
  <r>
    <n v="21223"/>
    <s v="N"/>
    <d v="2015-03-15T00:00:00"/>
    <s v="Not Specified"/>
    <x v="7"/>
    <n v="317.95"/>
    <n v="0.1"/>
    <s v="Delivery Van"/>
    <n v="-144.43"/>
    <n v="100.98"/>
    <n v="26.22"/>
    <s v="Harold Engle"/>
    <x v="2"/>
    <x v="2"/>
    <x v="2"/>
    <x v="8"/>
    <x v="4"/>
    <d v="2015-03-16T00:00:00"/>
  </r>
  <r>
    <n v="21223"/>
    <s v="N"/>
    <d v="2015-03-15T00:00:00"/>
    <s v="Not Specified"/>
    <x v="38"/>
    <n v="435.29"/>
    <n v="0.03"/>
    <s v="Regular"/>
    <n v="122.41"/>
    <n v="51.65"/>
    <n v="18.45"/>
    <s v="Harold Engle"/>
    <x v="2"/>
    <x v="2"/>
    <x v="2"/>
    <x v="2"/>
    <x v="3"/>
    <d v="2015-03-16T00:00:00"/>
  </r>
  <r>
    <n v="21285"/>
    <s v="N"/>
    <d v="2013-07-03T00:00:00"/>
    <s v="Medium"/>
    <x v="1"/>
    <n v="54.78"/>
    <n v="0.02"/>
    <s v="Regular"/>
    <n v="-30.54"/>
    <n v="1.68"/>
    <n v="1.57"/>
    <s v="Adrian Hane"/>
    <x v="3"/>
    <x v="0"/>
    <x v="1"/>
    <x v="1"/>
    <x v="1"/>
    <d v="2013-07-04T00:00:00"/>
  </r>
  <r>
    <n v="21285"/>
    <s v="N"/>
    <d v="2013-07-03T00:00:00"/>
    <s v="Medium"/>
    <x v="19"/>
    <n v="304.83"/>
    <n v="0.1"/>
    <s v="Regular"/>
    <n v="23.82"/>
    <n v="7.08"/>
    <n v="2.35"/>
    <s v="Adrian Hane"/>
    <x v="3"/>
    <x v="0"/>
    <x v="1"/>
    <x v="1"/>
    <x v="1"/>
    <d v="2013-07-05T00:00:00"/>
  </r>
  <r>
    <n v="21286"/>
    <s v="Y"/>
    <d v="2016-05-16T00:00:00"/>
    <s v="Critical"/>
    <x v="40"/>
    <n v="280.39"/>
    <n v="0"/>
    <s v="Express"/>
    <n v="9.33"/>
    <n v="14.42"/>
    <n v="6.75"/>
    <s v="Denny Ordway"/>
    <x v="0"/>
    <x v="3"/>
    <x v="1"/>
    <x v="11"/>
    <x v="3"/>
    <d v="2016-05-17T00:00:00"/>
  </r>
  <r>
    <n v="21314"/>
    <s v="N"/>
    <d v="2016-11-02T00:00:00"/>
    <s v="Low"/>
    <x v="31"/>
    <n v="56.22"/>
    <n v="0.04"/>
    <s v="Regular"/>
    <n v="-20.39"/>
    <n v="8.6"/>
    <n v="6.19"/>
    <s v="Patrick Jones"/>
    <x v="2"/>
    <x v="1"/>
    <x v="1"/>
    <x v="10"/>
    <x v="2"/>
    <d v="2016-11-04T00:00:00"/>
  </r>
  <r>
    <n v="21314"/>
    <s v="N"/>
    <d v="2016-11-02T00:00:00"/>
    <s v="Low"/>
    <x v="10"/>
    <n v="107.96"/>
    <n v="0.01"/>
    <s v="Regular"/>
    <n v="13.24"/>
    <n v="3.58"/>
    <n v="1.63"/>
    <s v="Patrick Jones"/>
    <x v="2"/>
    <x v="1"/>
    <x v="1"/>
    <x v="14"/>
    <x v="1"/>
    <d v="2016-11-06T00:00:00"/>
  </r>
  <r>
    <n v="21314"/>
    <s v="N"/>
    <d v="2016-11-02T00:00:00"/>
    <s v="Low"/>
    <x v="43"/>
    <n v="3169.9920000000002"/>
    <n v="0.08"/>
    <s v="Delivery Van"/>
    <n v="-973.3"/>
    <n v="105.49"/>
    <n v="41.64"/>
    <s v="Patrick Jones"/>
    <x v="2"/>
    <x v="1"/>
    <x v="2"/>
    <x v="15"/>
    <x v="4"/>
    <d v="2016-11-09T00:00:00"/>
  </r>
  <r>
    <n v="21319"/>
    <s v="N"/>
    <d v="2013-04-29T00:00:00"/>
    <s v="Medium"/>
    <x v="44"/>
    <n v="2361.1"/>
    <n v="0.01"/>
    <s v="Delivery Van"/>
    <n v="-1042.71"/>
    <n v="449.99"/>
    <n v="49"/>
    <s v="Chuck Sachs"/>
    <x v="2"/>
    <x v="2"/>
    <x v="0"/>
    <x v="16"/>
    <x v="6"/>
    <d v="2013-04-30T00:00:00"/>
  </r>
  <r>
    <n v="21319"/>
    <s v="N"/>
    <d v="2013-04-29T00:00:00"/>
    <s v="Medium"/>
    <x v="11"/>
    <n v="167.53"/>
    <n v="0.03"/>
    <s v="Regular"/>
    <n v="-40.94"/>
    <n v="14.98"/>
    <n v="7.69"/>
    <s v="Chuck Sachs"/>
    <x v="2"/>
    <x v="2"/>
    <x v="1"/>
    <x v="7"/>
    <x v="2"/>
    <d v="2013-05-02T00:00:00"/>
  </r>
  <r>
    <n v="21319"/>
    <s v="N"/>
    <d v="2013-04-29T00:00:00"/>
    <s v="Medium"/>
    <x v="3"/>
    <n v="1060.3399999999999"/>
    <n v="0.04"/>
    <s v="Delivery Van"/>
    <n v="-174.94"/>
    <n v="23.99"/>
    <n v="15.68"/>
    <s v="Chuck Sachs"/>
    <x v="2"/>
    <x v="2"/>
    <x v="2"/>
    <x v="2"/>
    <x v="6"/>
    <d v="2013-04-30T00:00:00"/>
  </r>
  <r>
    <n v="21344"/>
    <s v="N"/>
    <d v="2015-12-09T00:00:00"/>
    <s v="Low"/>
    <x v="32"/>
    <n v="2011.46"/>
    <n v="0.01"/>
    <s v="Regular"/>
    <n v="171.07"/>
    <n v="41.32"/>
    <n v="8.66"/>
    <s v="Bobby Trafton"/>
    <x v="2"/>
    <x v="0"/>
    <x v="2"/>
    <x v="2"/>
    <x v="3"/>
    <d v="2015-12-16T00:00:00"/>
  </r>
  <r>
    <n v="21346"/>
    <s v="Y"/>
    <d v="2014-06-07T00:00:00"/>
    <s v="High"/>
    <x v="26"/>
    <n v="400.49"/>
    <n v="0.09"/>
    <s v="Regular"/>
    <n v="-237.89"/>
    <n v="9.06"/>
    <n v="9.86"/>
    <s v="Joni Wasserman"/>
    <x v="0"/>
    <x v="2"/>
    <x v="1"/>
    <x v="5"/>
    <x v="2"/>
    <d v="2014-06-07T00:00:00"/>
  </r>
  <r>
    <n v="21378"/>
    <s v="N"/>
    <d v="2014-08-07T00:00:00"/>
    <s v="Medium"/>
    <x v="13"/>
    <n v="937.04"/>
    <n v="0.08"/>
    <s v="Regular"/>
    <n v="391.6"/>
    <n v="28.53"/>
    <n v="1.49"/>
    <s v="Jack Lebron"/>
    <x v="2"/>
    <x v="0"/>
    <x v="1"/>
    <x v="10"/>
    <x v="2"/>
    <d v="2014-08-08T00:00:00"/>
  </r>
  <r>
    <n v="21378"/>
    <s v="N"/>
    <d v="2014-08-07T00:00:00"/>
    <s v="Medium"/>
    <x v="40"/>
    <n v="1616.64"/>
    <n v="7.0000000000000007E-2"/>
    <s v="Regular"/>
    <n v="26.94"/>
    <n v="99.99"/>
    <n v="19.989999999999998"/>
    <s v="Jack Lebron"/>
    <x v="2"/>
    <x v="0"/>
    <x v="0"/>
    <x v="0"/>
    <x v="2"/>
    <d v="2014-08-10T00:00:00"/>
  </r>
  <r>
    <n v="21379"/>
    <s v="N"/>
    <d v="2014-01-14T00:00:00"/>
    <s v="High"/>
    <x v="37"/>
    <n v="5428.49"/>
    <n v="0.05"/>
    <s v="Delivery Van"/>
    <n v="-1046.78"/>
    <n v="150.88999999999999"/>
    <n v="60.2"/>
    <s v="Charles Sheldon"/>
    <x v="2"/>
    <x v="0"/>
    <x v="2"/>
    <x v="13"/>
    <x v="6"/>
    <d v="2014-01-16T00:00:00"/>
  </r>
  <r>
    <n v="21382"/>
    <s v="N"/>
    <d v="2015-01-11T00:00:00"/>
    <s v="Critical"/>
    <x v="42"/>
    <n v="145.93"/>
    <n v="0"/>
    <s v="Regular"/>
    <n v="-113.32"/>
    <n v="4.9800000000000004"/>
    <n v="7.44"/>
    <s v="Andy Reiter"/>
    <x v="1"/>
    <x v="0"/>
    <x v="1"/>
    <x v="5"/>
    <x v="2"/>
    <d v="2015-01-14T00:00:00"/>
  </r>
  <r>
    <n v="21382"/>
    <s v="N"/>
    <d v="2015-01-11T00:00:00"/>
    <s v="Critical"/>
    <x v="21"/>
    <n v="6435.87"/>
    <n v="0.04"/>
    <s v="Delivery Van"/>
    <n v="935.06"/>
    <n v="300.98"/>
    <n v="64.73"/>
    <s v="Andy Reiter"/>
    <x v="0"/>
    <x v="0"/>
    <x v="2"/>
    <x v="13"/>
    <x v="6"/>
    <d v="2015-01-13T00:00:00"/>
  </r>
  <r>
    <n v="21382"/>
    <s v="N"/>
    <d v="2015-01-11T00:00:00"/>
    <s v="Critical"/>
    <x v="11"/>
    <n v="312.02999999999997"/>
    <n v="0.08"/>
    <s v="Regular"/>
    <n v="-66.66"/>
    <n v="29.99"/>
    <n v="5.5"/>
    <s v="Andy Reiter"/>
    <x v="0"/>
    <x v="0"/>
    <x v="0"/>
    <x v="0"/>
    <x v="2"/>
    <d v="2015-01-13T00:00:00"/>
  </r>
  <r>
    <n v="21383"/>
    <s v="Y"/>
    <d v="2016-01-31T00:00:00"/>
    <s v="Low"/>
    <x v="45"/>
    <n v="16066.85"/>
    <n v="7.0000000000000007E-2"/>
    <s v="Regular"/>
    <n v="7416.43"/>
    <n v="574.74"/>
    <n v="24.49"/>
    <s v="Rick Reed"/>
    <x v="3"/>
    <x v="2"/>
    <x v="0"/>
    <x v="6"/>
    <x v="5"/>
    <d v="2016-02-05T00:00:00"/>
  </r>
  <r>
    <n v="21412"/>
    <s v="N"/>
    <d v="2014-07-13T00:00:00"/>
    <s v="Not Specified"/>
    <x v="34"/>
    <n v="137.07"/>
    <n v="0.09"/>
    <s v="Regular"/>
    <n v="-199.3"/>
    <n v="3.52"/>
    <n v="6.83"/>
    <s v="Nora Pelletier"/>
    <x v="0"/>
    <x v="1"/>
    <x v="1"/>
    <x v="10"/>
    <x v="2"/>
    <d v="2014-07-15T00:00:00"/>
  </r>
  <r>
    <n v="21412"/>
    <s v="N"/>
    <d v="2014-07-13T00:00:00"/>
    <s v="Not Specified"/>
    <x v="2"/>
    <n v="203.99"/>
    <n v="0.02"/>
    <s v="Regular"/>
    <n v="-8.51"/>
    <n v="7.28"/>
    <n v="4.2300000000000004"/>
    <s v="Nora Pelletier"/>
    <x v="0"/>
    <x v="1"/>
    <x v="1"/>
    <x v="5"/>
    <x v="1"/>
    <d v="2014-07-14T00:00:00"/>
  </r>
  <r>
    <n v="21414"/>
    <s v="N"/>
    <d v="2014-05-04T00:00:00"/>
    <s v="Critical"/>
    <x v="13"/>
    <n v="117.91"/>
    <n v="0.05"/>
    <s v="Regular"/>
    <n v="29.27"/>
    <n v="3.38"/>
    <n v="1.0900000000000001"/>
    <s v="Harry Marie"/>
    <x v="1"/>
    <x v="2"/>
    <x v="1"/>
    <x v="5"/>
    <x v="1"/>
    <d v="2014-05-06T00:00:00"/>
  </r>
  <r>
    <n v="21414"/>
    <s v="N"/>
    <d v="2014-05-04T00:00:00"/>
    <s v="Critical"/>
    <x v="26"/>
    <n v="3644.6"/>
    <n v="0.05"/>
    <s v="Regular"/>
    <n v="-1144.67"/>
    <n v="80.98"/>
    <n v="35"/>
    <s v="Harry Marie"/>
    <x v="1"/>
    <x v="2"/>
    <x v="1"/>
    <x v="7"/>
    <x v="5"/>
    <d v="2014-05-06T00:00:00"/>
  </r>
  <r>
    <n v="21414"/>
    <s v="N"/>
    <d v="2014-05-04T00:00:00"/>
    <s v="Critical"/>
    <x v="16"/>
    <n v="3491.6129999999998"/>
    <n v="0.05"/>
    <s v="Regular"/>
    <n v="717.7"/>
    <n v="125.99"/>
    <n v="5.63"/>
    <s v="Harry Marie"/>
    <x v="1"/>
    <x v="2"/>
    <x v="0"/>
    <x v="3"/>
    <x v="2"/>
    <d v="2014-05-05T00:00:00"/>
  </r>
  <r>
    <n v="21442"/>
    <s v="N"/>
    <d v="2016-12-25T00:00:00"/>
    <s v="Low"/>
    <x v="32"/>
    <n v="2962.96"/>
    <n v="0.02"/>
    <s v="Delivery Van"/>
    <n v="-612.94000000000005"/>
    <n v="58.14"/>
    <n v="36.61"/>
    <s v="Thea Hudgings"/>
    <x v="0"/>
    <x v="2"/>
    <x v="2"/>
    <x v="8"/>
    <x v="4"/>
    <d v="2013-01-01T00:00:00"/>
  </r>
  <r>
    <n v="21442"/>
    <s v="N"/>
    <d v="2016-12-25T00:00:00"/>
    <s v="Low"/>
    <x v="32"/>
    <n v="782.93"/>
    <n v="0.03"/>
    <s v="Regular"/>
    <n v="401.07"/>
    <n v="15.57"/>
    <n v="1.39"/>
    <s v="Thea Hudgings"/>
    <x v="0"/>
    <x v="2"/>
    <x v="1"/>
    <x v="12"/>
    <x v="2"/>
    <d v="2013-01-01T00:00:00"/>
  </r>
  <r>
    <n v="21444"/>
    <s v="N"/>
    <d v="2014-04-15T00:00:00"/>
    <s v="Medium"/>
    <x v="40"/>
    <n v="34.159999999999997"/>
    <n v="0.09"/>
    <s v="Regular"/>
    <n v="-2.29"/>
    <n v="2.1"/>
    <n v="0.7"/>
    <s v="Maurice Satty"/>
    <x v="0"/>
    <x v="0"/>
    <x v="1"/>
    <x v="1"/>
    <x v="1"/>
    <d v="2014-04-16T00:00:00"/>
  </r>
  <r>
    <n v="21447"/>
    <s v="N"/>
    <d v="2013-06-03T00:00:00"/>
    <s v="Not Specified"/>
    <x v="0"/>
    <n v="176.24"/>
    <n v="0.02"/>
    <s v="Express"/>
    <n v="9.85"/>
    <n v="10.98"/>
    <n v="3.37"/>
    <s v="Sean Christensen"/>
    <x v="1"/>
    <x v="1"/>
    <x v="1"/>
    <x v="9"/>
    <x v="0"/>
    <d v="2013-06-05T00:00:00"/>
  </r>
  <r>
    <n v="21475"/>
    <s v="N"/>
    <d v="2014-02-20T00:00:00"/>
    <s v="Critical"/>
    <x v="27"/>
    <n v="538.14"/>
    <n v="0.06"/>
    <s v="Regular"/>
    <n v="111.42"/>
    <n v="14.48"/>
    <n v="1.99"/>
    <s v="Giulietta Dortch"/>
    <x v="0"/>
    <x v="2"/>
    <x v="0"/>
    <x v="0"/>
    <x v="0"/>
    <d v="2014-02-22T00:00:00"/>
  </r>
  <r>
    <n v="21475"/>
    <s v="N"/>
    <d v="2014-02-20T00:00:00"/>
    <s v="Critical"/>
    <x v="0"/>
    <n v="4956.7839999999997"/>
    <n v="0.06"/>
    <s v="Delivery Van"/>
    <n v="-296.06"/>
    <n v="417.4"/>
    <n v="75.23"/>
    <s v="Giulietta Dortch"/>
    <x v="0"/>
    <x v="2"/>
    <x v="2"/>
    <x v="15"/>
    <x v="4"/>
    <d v="2014-02-21T00:00:00"/>
  </r>
  <r>
    <n v="21477"/>
    <s v="N"/>
    <d v="2014-05-21T00:00:00"/>
    <s v="Low"/>
    <x v="22"/>
    <n v="189.73"/>
    <n v="0.01"/>
    <s v="Regular"/>
    <n v="43.17"/>
    <n v="24.95"/>
    <n v="2.99"/>
    <s v="Jennifer Jackson"/>
    <x v="0"/>
    <x v="1"/>
    <x v="1"/>
    <x v="10"/>
    <x v="2"/>
    <d v="2014-05-21T00:00:00"/>
  </r>
  <r>
    <n v="21477"/>
    <s v="N"/>
    <d v="2014-05-21T00:00:00"/>
    <s v="Low"/>
    <x v="43"/>
    <n v="278.8"/>
    <n v="0.06"/>
    <s v="Regular"/>
    <n v="77.709999999999994"/>
    <n v="6.88"/>
    <n v="2"/>
    <s v="Jennifer Jackson"/>
    <x v="0"/>
    <x v="1"/>
    <x v="1"/>
    <x v="5"/>
    <x v="1"/>
    <d v="2014-05-23T00:00:00"/>
  </r>
  <r>
    <n v="21478"/>
    <s v="N"/>
    <d v="2015-03-02T00:00:00"/>
    <s v="Low"/>
    <x v="25"/>
    <n v="423.07"/>
    <n v="0.01"/>
    <s v="Regular"/>
    <n v="126.95"/>
    <n v="25.38"/>
    <n v="8.99"/>
    <s v="Keith Dawkins"/>
    <x v="0"/>
    <x v="1"/>
    <x v="2"/>
    <x v="2"/>
    <x v="0"/>
    <d v="2015-03-04T00:00:00"/>
  </r>
  <r>
    <n v="21478"/>
    <s v="N"/>
    <d v="2015-03-02T00:00:00"/>
    <s v="Low"/>
    <x v="16"/>
    <n v="1602.21"/>
    <n v="0.05"/>
    <s v="Regular"/>
    <n v="728.49"/>
    <n v="48.04"/>
    <n v="5.79"/>
    <s v="Keith Dawkins"/>
    <x v="0"/>
    <x v="1"/>
    <x v="1"/>
    <x v="5"/>
    <x v="2"/>
    <d v="2015-03-06T00:00:00"/>
  </r>
  <r>
    <n v="21479"/>
    <s v="N"/>
    <d v="2016-08-28T00:00:00"/>
    <s v="Medium"/>
    <x v="33"/>
    <n v="291.16000000000003"/>
    <n v="0.01"/>
    <s v="Express"/>
    <n v="-89.47"/>
    <n v="6.48"/>
    <n v="6.57"/>
    <s v="Patrick O'Donnell"/>
    <x v="1"/>
    <x v="1"/>
    <x v="1"/>
    <x v="5"/>
    <x v="2"/>
    <d v="2016-08-29T00:00:00"/>
  </r>
  <r>
    <n v="21538"/>
    <s v="N"/>
    <d v="2016-07-27T00:00:00"/>
    <s v="Medium"/>
    <x v="45"/>
    <n v="87.32"/>
    <n v="0.08"/>
    <s v="Regular"/>
    <n v="-1.18"/>
    <n v="2.94"/>
    <n v="0.96"/>
    <s v="Mark Packer"/>
    <x v="2"/>
    <x v="3"/>
    <x v="1"/>
    <x v="1"/>
    <x v="1"/>
    <d v="2016-07-29T00:00:00"/>
  </r>
  <r>
    <n v="21539"/>
    <s v="N"/>
    <d v="2013-07-09T00:00:00"/>
    <s v="Medium"/>
    <x v="36"/>
    <n v="388.13"/>
    <n v="0.04"/>
    <s v="Regular"/>
    <n v="40.11"/>
    <n v="21.98"/>
    <n v="8.32"/>
    <s v="Christy Brittain"/>
    <x v="0"/>
    <x v="2"/>
    <x v="1"/>
    <x v="5"/>
    <x v="1"/>
    <d v="2013-07-10T00:00:00"/>
  </r>
  <r>
    <n v="21539"/>
    <s v="N"/>
    <d v="2013-07-09T00:00:00"/>
    <s v="Medium"/>
    <x v="27"/>
    <n v="2339.84"/>
    <n v="0.05"/>
    <s v="Regular"/>
    <n v="-1730.3"/>
    <n v="71.37"/>
    <n v="69"/>
    <s v="Christy Brittain"/>
    <x v="0"/>
    <x v="2"/>
    <x v="2"/>
    <x v="15"/>
    <x v="5"/>
    <d v="2013-07-09T00:00:00"/>
  </r>
  <r>
    <n v="21541"/>
    <s v="N"/>
    <d v="2016-10-08T00:00:00"/>
    <s v="Not Specified"/>
    <x v="17"/>
    <n v="3044.7"/>
    <n v="0.04"/>
    <s v="Delivery Van"/>
    <n v="-78.36"/>
    <n v="70.98"/>
    <n v="26.74"/>
    <s v="Quincy Jones"/>
    <x v="0"/>
    <x v="0"/>
    <x v="2"/>
    <x v="8"/>
    <x v="4"/>
    <d v="2016-10-10T00:00:00"/>
  </r>
  <r>
    <n v="21542"/>
    <s v="N"/>
    <d v="2014-05-21T00:00:00"/>
    <s v="High"/>
    <x v="36"/>
    <n v="404.3"/>
    <n v="0.04"/>
    <s v="Regular"/>
    <n v="-27.34"/>
    <n v="21.38"/>
    <n v="8.99"/>
    <s v="Frank Atkinson"/>
    <x v="2"/>
    <x v="0"/>
    <x v="1"/>
    <x v="1"/>
    <x v="0"/>
    <d v="2014-05-22T00:00:00"/>
  </r>
  <r>
    <n v="21542"/>
    <s v="N"/>
    <d v="2014-05-21T00:00:00"/>
    <s v="High"/>
    <x v="17"/>
    <n v="11674.968000000001"/>
    <n v="0.05"/>
    <s v="Delivery Van"/>
    <n v="715.18"/>
    <n v="348.21"/>
    <n v="84.84"/>
    <s v="Frank Atkinson"/>
    <x v="2"/>
    <x v="0"/>
    <x v="2"/>
    <x v="15"/>
    <x v="4"/>
    <d v="2014-05-22T00:00:00"/>
  </r>
  <r>
    <n v="21574"/>
    <s v="N"/>
    <d v="2013-01-15T00:00:00"/>
    <s v="Critical"/>
    <x v="16"/>
    <n v="77.55"/>
    <n v="0"/>
    <s v="Regular"/>
    <n v="-37.200000000000003"/>
    <n v="2.12"/>
    <n v="1.99"/>
    <s v="Eric Barreto"/>
    <x v="2"/>
    <x v="3"/>
    <x v="0"/>
    <x v="0"/>
    <x v="0"/>
    <d v="2013-01-16T00:00:00"/>
  </r>
  <r>
    <n v="21600"/>
    <s v="N"/>
    <d v="2013-04-04T00:00:00"/>
    <s v="Low"/>
    <x v="40"/>
    <n v="169.48"/>
    <n v="0.03"/>
    <s v="Regular"/>
    <n v="48.55"/>
    <n v="10.14"/>
    <n v="2.27"/>
    <s v="Ashley Jarboe"/>
    <x v="0"/>
    <x v="1"/>
    <x v="1"/>
    <x v="5"/>
    <x v="1"/>
    <d v="2013-04-11T00:00:00"/>
  </r>
  <r>
    <n v="21601"/>
    <s v="N"/>
    <d v="2014-04-06T00:00:00"/>
    <s v="Low"/>
    <x v="23"/>
    <n v="2227.34"/>
    <n v="0.09"/>
    <s v="Regular"/>
    <n v="-609.09"/>
    <n v="113.64"/>
    <n v="35"/>
    <s v="Nat Gilpin"/>
    <x v="1"/>
    <x v="2"/>
    <x v="1"/>
    <x v="7"/>
    <x v="5"/>
    <d v="2014-04-06T00:00:00"/>
  </r>
  <r>
    <n v="21602"/>
    <s v="N"/>
    <d v="2016-07-01T00:00:00"/>
    <s v="Critical"/>
    <x v="31"/>
    <n v="2170.61"/>
    <n v="0.01"/>
    <s v="Delivery Van"/>
    <n v="-62.29"/>
    <n v="348.21"/>
    <n v="40.19"/>
    <s v="Jack O'Briant"/>
    <x v="0"/>
    <x v="3"/>
    <x v="2"/>
    <x v="15"/>
    <x v="4"/>
    <d v="2016-07-04T00:00:00"/>
  </r>
  <r>
    <n v="21604"/>
    <s v="N"/>
    <d v="2015-04-01T00:00:00"/>
    <s v="Medium"/>
    <x v="31"/>
    <n v="2478.88"/>
    <n v="0.02"/>
    <s v="Express"/>
    <n v="593.59"/>
    <n v="387.99"/>
    <n v="19.989999999999998"/>
    <s v="Magdelene Morse"/>
    <x v="1"/>
    <x v="1"/>
    <x v="1"/>
    <x v="10"/>
    <x v="2"/>
    <d v="2015-04-03T00:00:00"/>
  </r>
  <r>
    <n v="21605"/>
    <s v="N"/>
    <d v="2015-04-08T00:00:00"/>
    <s v="High"/>
    <x v="1"/>
    <n v="1932.97"/>
    <n v="0.08"/>
    <s v="Delivery Van"/>
    <n v="-514.94000000000005"/>
    <n v="60.98"/>
    <n v="30"/>
    <s v="Brian Dahlen"/>
    <x v="0"/>
    <x v="3"/>
    <x v="2"/>
    <x v="13"/>
    <x v="6"/>
    <d v="2015-04-10T00:00:00"/>
  </r>
  <r>
    <n v="21605"/>
    <s v="N"/>
    <d v="2015-04-08T00:00:00"/>
    <s v="High"/>
    <x v="26"/>
    <n v="476.49"/>
    <n v="0.1"/>
    <s v="Regular"/>
    <n v="-18.57"/>
    <n v="10.64"/>
    <n v="5.16"/>
    <s v="Brian Dahlen"/>
    <x v="0"/>
    <x v="3"/>
    <x v="2"/>
    <x v="2"/>
    <x v="2"/>
    <d v="2015-04-10T00:00:00"/>
  </r>
  <r>
    <n v="21607"/>
    <s v="N"/>
    <d v="2015-03-15T00:00:00"/>
    <s v="Not Specified"/>
    <x v="40"/>
    <n v="618.9"/>
    <n v="0.09"/>
    <s v="Regular"/>
    <n v="54.92"/>
    <n v="36.549999999999997"/>
    <n v="13.89"/>
    <s v="Heather Kirkland"/>
    <x v="3"/>
    <x v="1"/>
    <x v="1"/>
    <x v="1"/>
    <x v="1"/>
    <d v="2015-03-17T00:00:00"/>
  </r>
  <r>
    <n v="21633"/>
    <s v="N"/>
    <d v="2016-03-27T00:00:00"/>
    <s v="Medium"/>
    <x v="8"/>
    <n v="547.82000000000005"/>
    <n v="0.08"/>
    <s v="Regular"/>
    <n v="69.63"/>
    <n v="18.7"/>
    <n v="8.99"/>
    <s v="Keith Dawkins"/>
    <x v="0"/>
    <x v="1"/>
    <x v="2"/>
    <x v="2"/>
    <x v="0"/>
    <d v="2016-03-28T00:00:00"/>
  </r>
  <r>
    <n v="21635"/>
    <s v="N"/>
    <d v="2016-12-02T00:00:00"/>
    <s v="Low"/>
    <x v="20"/>
    <n v="65.31"/>
    <n v="0"/>
    <s v="Regular"/>
    <n v="-34.42"/>
    <n v="24.92"/>
    <n v="12.98"/>
    <s v="Laurel Beltran"/>
    <x v="0"/>
    <x v="2"/>
    <x v="1"/>
    <x v="10"/>
    <x v="2"/>
    <d v="2016-12-02T00:00:00"/>
  </r>
  <r>
    <n v="21636"/>
    <s v="N"/>
    <d v="2016-08-10T00:00:00"/>
    <s v="Low"/>
    <x v="37"/>
    <n v="1665.0395000000001"/>
    <n v="0.02"/>
    <s v="Regular"/>
    <n v="366.51"/>
    <n v="55.99"/>
    <n v="3.3"/>
    <s v="Fred Wasserman"/>
    <x v="3"/>
    <x v="1"/>
    <x v="0"/>
    <x v="3"/>
    <x v="0"/>
    <d v="2016-08-10T00:00:00"/>
  </r>
  <r>
    <n v="21638"/>
    <s v="N"/>
    <d v="2015-04-16T00:00:00"/>
    <s v="High"/>
    <x v="46"/>
    <n v="418.93"/>
    <n v="0.03"/>
    <s v="Regular"/>
    <n v="82.25"/>
    <n v="30.98"/>
    <n v="8.74"/>
    <s v="Suzanne McNair"/>
    <x v="0"/>
    <x v="3"/>
    <x v="1"/>
    <x v="5"/>
    <x v="2"/>
    <d v="2015-04-17T00:00:00"/>
  </r>
  <r>
    <n v="21639"/>
    <s v="N"/>
    <d v="2014-02-02T00:00:00"/>
    <s v="Not Specified"/>
    <x v="18"/>
    <n v="145.15"/>
    <n v="7.0000000000000007E-2"/>
    <s v="Regular"/>
    <n v="-169.17"/>
    <n v="5.94"/>
    <n v="9.92"/>
    <s v="Tom Ashbrook"/>
    <x v="0"/>
    <x v="1"/>
    <x v="1"/>
    <x v="10"/>
    <x v="2"/>
    <d v="2014-02-04T00:00:00"/>
  </r>
  <r>
    <n v="21639"/>
    <s v="N"/>
    <d v="2014-02-02T00:00:00"/>
    <s v="Not Specified"/>
    <x v="7"/>
    <n v="131.5"/>
    <n v="0.01"/>
    <s v="Regular"/>
    <n v="105.9"/>
    <n v="39.979999999999997"/>
    <n v="9.1999999999999993"/>
    <s v="Tom Ashbrook"/>
    <x v="0"/>
    <x v="1"/>
    <x v="2"/>
    <x v="2"/>
    <x v="1"/>
    <d v="2014-02-03T00:00:00"/>
  </r>
  <r>
    <n v="21639"/>
    <s v="N"/>
    <d v="2014-02-02T00:00:00"/>
    <s v="Not Specified"/>
    <x v="34"/>
    <n v="7814.59"/>
    <n v="0.02"/>
    <s v="Regular"/>
    <n v="3408.46"/>
    <n v="194.3"/>
    <n v="11.54"/>
    <s v="Tom Ashbrook"/>
    <x v="0"/>
    <x v="1"/>
    <x v="2"/>
    <x v="2"/>
    <x v="5"/>
    <d v="2014-02-02T00:00:00"/>
  </r>
  <r>
    <n v="21639"/>
    <s v="N"/>
    <d v="2014-02-02T00:00:00"/>
    <s v="Not Specified"/>
    <x v="9"/>
    <n v="158.99"/>
    <n v="7.0000000000000007E-2"/>
    <s v="Regular"/>
    <n v="-197.13"/>
    <n v="6.98"/>
    <n v="9.69"/>
    <s v="Tom Ashbrook"/>
    <x v="0"/>
    <x v="1"/>
    <x v="1"/>
    <x v="7"/>
    <x v="2"/>
    <d v="2014-02-02T00:00:00"/>
  </r>
  <r>
    <n v="21670"/>
    <s v="N"/>
    <d v="2014-01-11T00:00:00"/>
    <s v="High"/>
    <x v="18"/>
    <n v="1965.21"/>
    <n v="0"/>
    <s v="Regular"/>
    <n v="830.75"/>
    <n v="78.69"/>
    <n v="19.989999999999998"/>
    <s v="Joni Blumstein"/>
    <x v="1"/>
    <x v="1"/>
    <x v="2"/>
    <x v="2"/>
    <x v="2"/>
    <d v="2014-01-12T00:00:00"/>
  </r>
  <r>
    <n v="21696"/>
    <s v="N"/>
    <d v="2013-10-21T00:00:00"/>
    <s v="Medium"/>
    <x v="41"/>
    <n v="278.27"/>
    <n v="0.02"/>
    <s v="Regular"/>
    <n v="-51.91"/>
    <n v="19.350000000000001"/>
    <n v="12.79"/>
    <s v="Marc Crier"/>
    <x v="0"/>
    <x v="2"/>
    <x v="1"/>
    <x v="10"/>
    <x v="2"/>
    <d v="2013-10-22T00:00:00"/>
  </r>
  <r>
    <n v="21702"/>
    <s v="N"/>
    <d v="2013-12-17T00:00:00"/>
    <s v="Not Specified"/>
    <x v="43"/>
    <n v="5232.83"/>
    <n v="0.01"/>
    <s v="Delivery Van"/>
    <n v="-1461.65"/>
    <n v="122.99"/>
    <n v="70.2"/>
    <s v="Nathan Mautz"/>
    <x v="2"/>
    <x v="1"/>
    <x v="2"/>
    <x v="13"/>
    <x v="6"/>
    <d v="2013-12-18T00:00:00"/>
  </r>
  <r>
    <n v="21760"/>
    <s v="N"/>
    <d v="2014-01-30T00:00:00"/>
    <s v="Not Specified"/>
    <x v="24"/>
    <n v="71.2"/>
    <n v="0.08"/>
    <s v="Regular"/>
    <n v="1.87"/>
    <n v="7.38"/>
    <n v="5.21"/>
    <s v="Nicole Brennan"/>
    <x v="0"/>
    <x v="1"/>
    <x v="2"/>
    <x v="2"/>
    <x v="2"/>
    <d v="2014-01-31T00:00:00"/>
  </r>
  <r>
    <n v="21766"/>
    <s v="N"/>
    <d v="2016-06-01T00:00:00"/>
    <s v="High"/>
    <x v="33"/>
    <n v="5178.17"/>
    <n v="0.03"/>
    <s v="Delivery Van"/>
    <n v="531.69000000000005"/>
    <n v="120.98"/>
    <n v="30"/>
    <s v="Steve Carroll"/>
    <x v="2"/>
    <x v="2"/>
    <x v="2"/>
    <x v="13"/>
    <x v="6"/>
    <d v="2016-06-03T00:00:00"/>
  </r>
  <r>
    <n v="21766"/>
    <s v="N"/>
    <d v="2016-06-01T00:00:00"/>
    <s v="High"/>
    <x v="1"/>
    <n v="535.24"/>
    <n v="0.01"/>
    <s v="Regular"/>
    <n v="216.43"/>
    <n v="15.68"/>
    <n v="3.73"/>
    <s v="Steve Carroll"/>
    <x v="2"/>
    <x v="2"/>
    <x v="2"/>
    <x v="2"/>
    <x v="0"/>
    <d v="2016-06-03T00:00:00"/>
  </r>
  <r>
    <n v="21824"/>
    <s v="Y"/>
    <d v="2014-02-07T00:00:00"/>
    <s v="Low"/>
    <x v="4"/>
    <n v="3351.55"/>
    <n v="0.04"/>
    <s v="Express"/>
    <n v="-1036.92"/>
    <n v="90.98"/>
    <n v="56.2"/>
    <s v="Dave Hallsten"/>
    <x v="1"/>
    <x v="1"/>
    <x v="2"/>
    <x v="2"/>
    <x v="3"/>
    <d v="2014-02-14T00:00:00"/>
  </r>
  <r>
    <n v="21827"/>
    <s v="N"/>
    <d v="2015-11-09T00:00:00"/>
    <s v="Not Specified"/>
    <x v="14"/>
    <n v="1351.78"/>
    <n v="0.06"/>
    <s v="Regular"/>
    <n v="109.92"/>
    <n v="56.96"/>
    <n v="13.22"/>
    <s v="Deanra Eno"/>
    <x v="0"/>
    <x v="0"/>
    <x v="1"/>
    <x v="11"/>
    <x v="2"/>
    <d v="2015-11-11T00:00:00"/>
  </r>
  <r>
    <n v="21827"/>
    <s v="N"/>
    <d v="2015-11-09T00:00:00"/>
    <s v="Not Specified"/>
    <x v="21"/>
    <n v="1560.96"/>
    <n v="7.0000000000000007E-2"/>
    <s v="Express"/>
    <n v="-120.27"/>
    <n v="73.98"/>
    <n v="4"/>
    <s v="Deanra Eno"/>
    <x v="0"/>
    <x v="0"/>
    <x v="0"/>
    <x v="0"/>
    <x v="2"/>
    <d v="2015-11-10T00:00:00"/>
  </r>
  <r>
    <n v="21830"/>
    <s v="N"/>
    <d v="2016-01-12T00:00:00"/>
    <s v="Low"/>
    <x v="30"/>
    <n v="6991.65"/>
    <n v="0.08"/>
    <s v="Delivery Van"/>
    <n v="906.8"/>
    <n v="399.98"/>
    <n v="12.06"/>
    <s v="Andy Gerbode"/>
    <x v="0"/>
    <x v="2"/>
    <x v="0"/>
    <x v="6"/>
    <x v="4"/>
    <d v="2016-01-19T00:00:00"/>
  </r>
  <r>
    <n v="21860"/>
    <s v="N"/>
    <d v="2015-04-28T00:00:00"/>
    <s v="Critical"/>
    <x v="24"/>
    <n v="73.7"/>
    <n v="0.06"/>
    <s v="Express"/>
    <n v="1.42"/>
    <n v="7.59"/>
    <n v="4"/>
    <s v="Larry Blacks"/>
    <x v="0"/>
    <x v="2"/>
    <x v="2"/>
    <x v="2"/>
    <x v="1"/>
    <d v="2015-04-29T00:00:00"/>
  </r>
  <r>
    <n v="21861"/>
    <s v="N"/>
    <d v="2016-08-18T00:00:00"/>
    <s v="Critical"/>
    <x v="44"/>
    <n v="244.9"/>
    <n v="0.06"/>
    <s v="Regular"/>
    <n v="-135.4"/>
    <n v="47.98"/>
    <n v="3.61"/>
    <s v="Tom Zandusky"/>
    <x v="0"/>
    <x v="1"/>
    <x v="0"/>
    <x v="0"/>
    <x v="0"/>
    <d v="2016-08-20T00:00:00"/>
  </r>
  <r>
    <n v="21863"/>
    <s v="N"/>
    <d v="2013-11-21T00:00:00"/>
    <s v="Not Specified"/>
    <x v="42"/>
    <n v="85.77"/>
    <n v="0.03"/>
    <s v="Regular"/>
    <n v="-102.02"/>
    <n v="2.84"/>
    <n v="5.44"/>
    <s v="Christine Sundaresam"/>
    <x v="0"/>
    <x v="3"/>
    <x v="1"/>
    <x v="10"/>
    <x v="2"/>
    <d v="2013-11-22T00:00:00"/>
  </r>
  <r>
    <n v="21863"/>
    <s v="N"/>
    <d v="2013-11-21T00:00:00"/>
    <s v="Not Specified"/>
    <x v="46"/>
    <n v="149.31"/>
    <n v="0"/>
    <s v="Regular"/>
    <n v="7.77"/>
    <n v="10.98"/>
    <n v="5.14"/>
    <s v="Christine Sundaresam"/>
    <x v="0"/>
    <x v="3"/>
    <x v="1"/>
    <x v="10"/>
    <x v="2"/>
    <d v="2013-11-22T00:00:00"/>
  </r>
  <r>
    <n v="21889"/>
    <s v="N"/>
    <d v="2013-04-01T00:00:00"/>
    <s v="Low"/>
    <x v="21"/>
    <n v="1049.79"/>
    <n v="0.08"/>
    <s v="Regular"/>
    <n v="135.79"/>
    <n v="51.75"/>
    <n v="19.989999999999998"/>
    <s v="Becky Castell"/>
    <x v="3"/>
    <x v="2"/>
    <x v="2"/>
    <x v="2"/>
    <x v="2"/>
    <d v="2013-04-08T00:00:00"/>
  </r>
  <r>
    <n v="21889"/>
    <s v="N"/>
    <d v="2013-04-01T00:00:00"/>
    <s v="Low"/>
    <x v="25"/>
    <n v="817.18"/>
    <n v="0.1"/>
    <s v="Regular"/>
    <n v="103.38"/>
    <n v="55.29"/>
    <n v="5.08"/>
    <s v="Becky Castell"/>
    <x v="3"/>
    <x v="2"/>
    <x v="1"/>
    <x v="7"/>
    <x v="2"/>
    <d v="2013-04-03T00:00:00"/>
  </r>
  <r>
    <n v="21890"/>
    <s v="Y"/>
    <d v="2014-01-24T00:00:00"/>
    <s v="Not Specified"/>
    <x v="42"/>
    <n v="81.900000000000006"/>
    <n v="0.01"/>
    <s v="Regular"/>
    <n v="4.0599999999999996"/>
    <n v="2.94"/>
    <n v="0.96"/>
    <s v="Amy Cox"/>
    <x v="2"/>
    <x v="3"/>
    <x v="1"/>
    <x v="1"/>
    <x v="1"/>
    <d v="2014-01-26T00:00:00"/>
  </r>
  <r>
    <n v="21890"/>
    <s v="Y"/>
    <d v="2014-01-24T00:00:00"/>
    <s v="Not Specified"/>
    <x v="15"/>
    <n v="495.5"/>
    <n v="0.06"/>
    <s v="Regular"/>
    <n v="-12.67"/>
    <n v="11.58"/>
    <n v="6.97"/>
    <s v="Amy Cox"/>
    <x v="0"/>
    <x v="3"/>
    <x v="1"/>
    <x v="12"/>
    <x v="2"/>
    <d v="2014-01-26T00:00:00"/>
  </r>
  <r>
    <n v="21893"/>
    <s v="N"/>
    <d v="2014-10-24T00:00:00"/>
    <s v="Critical"/>
    <x v="10"/>
    <n v="532.11"/>
    <n v="0.01"/>
    <s v="Express"/>
    <n v="59.47"/>
    <n v="17.07"/>
    <n v="8.1300000000000008"/>
    <s v="Gary Zandusky"/>
    <x v="1"/>
    <x v="1"/>
    <x v="1"/>
    <x v="12"/>
    <x v="2"/>
    <d v="2014-10-25T00:00:00"/>
  </r>
  <r>
    <n v="21894"/>
    <s v="N"/>
    <d v="2014-12-18T00:00:00"/>
    <s v="Critical"/>
    <x v="31"/>
    <n v="54.3"/>
    <n v="0.1"/>
    <s v="Regular"/>
    <n v="1.27"/>
    <n v="9.68"/>
    <n v="2.0299999999999998"/>
    <s v="Katrina Bavinger"/>
    <x v="0"/>
    <x v="2"/>
    <x v="1"/>
    <x v="5"/>
    <x v="1"/>
    <d v="2014-12-20T00:00:00"/>
  </r>
  <r>
    <n v="21925"/>
    <s v="N"/>
    <d v="2015-07-12T00:00:00"/>
    <s v="Not Specified"/>
    <x v="7"/>
    <n v="236.32"/>
    <n v="0.03"/>
    <s v="Regular"/>
    <n v="-339.95"/>
    <n v="77.510000000000005"/>
    <n v="4"/>
    <s v="Patrick Jones"/>
    <x v="2"/>
    <x v="1"/>
    <x v="0"/>
    <x v="0"/>
    <x v="2"/>
    <d v="2015-07-14T00:00:00"/>
  </r>
  <r>
    <n v="21927"/>
    <s v="N"/>
    <d v="2014-12-10T00:00:00"/>
    <s v="High"/>
    <x v="9"/>
    <n v="8225.24"/>
    <n v="0.06"/>
    <s v="Delivery Van"/>
    <n v="1909.03"/>
    <n v="350.98"/>
    <n v="30"/>
    <s v="Karen Carlisle"/>
    <x v="0"/>
    <x v="1"/>
    <x v="2"/>
    <x v="13"/>
    <x v="6"/>
    <d v="2014-12-11T00:00:00"/>
  </r>
  <r>
    <n v="21956"/>
    <s v="N"/>
    <d v="2014-02-01T00:00:00"/>
    <s v="High"/>
    <x v="20"/>
    <n v="125.273"/>
    <n v="0.02"/>
    <s v="Regular"/>
    <n v="-301.91000000000003"/>
    <n v="65.989999999999995"/>
    <n v="8.99"/>
    <s v="Natalie Webber"/>
    <x v="0"/>
    <x v="2"/>
    <x v="0"/>
    <x v="3"/>
    <x v="2"/>
    <d v="2014-02-03T00:00:00"/>
  </r>
  <r>
    <n v="21988"/>
    <s v="N"/>
    <d v="2013-03-28T00:00:00"/>
    <s v="Medium"/>
    <x v="6"/>
    <n v="1337.19"/>
    <n v="0.06"/>
    <s v="Delivery Van"/>
    <n v="-431.45"/>
    <n v="328.14"/>
    <n v="91.05"/>
    <s v="Jeremy Pistek"/>
    <x v="0"/>
    <x v="0"/>
    <x v="1"/>
    <x v="11"/>
    <x v="6"/>
    <d v="2013-03-30T00:00:00"/>
  </r>
  <r>
    <n v="22020"/>
    <s v="N"/>
    <d v="2013-05-17T00:00:00"/>
    <s v="Critical"/>
    <x v="4"/>
    <n v="498.28"/>
    <n v="0.01"/>
    <s v="Regular"/>
    <n v="10.18"/>
    <n v="13.48"/>
    <n v="4.51"/>
    <s v="Harold Dahlen"/>
    <x v="2"/>
    <x v="0"/>
    <x v="1"/>
    <x v="7"/>
    <x v="2"/>
    <d v="2013-05-18T00:00:00"/>
  </r>
  <r>
    <n v="22022"/>
    <s v="N"/>
    <d v="2013-04-03T00:00:00"/>
    <s v="Critical"/>
    <x v="39"/>
    <n v="1409.86"/>
    <n v="7.0000000000000007E-2"/>
    <s v="Delivery Van"/>
    <n v="-3461.12"/>
    <n v="1500.97"/>
    <n v="29.7"/>
    <s v="Hallie Redmond"/>
    <x v="0"/>
    <x v="3"/>
    <x v="0"/>
    <x v="6"/>
    <x v="6"/>
    <d v="2013-04-04T00:00:00"/>
  </r>
  <r>
    <n v="22051"/>
    <s v="N"/>
    <d v="2014-12-30T00:00:00"/>
    <s v="Not Specified"/>
    <x v="27"/>
    <n v="209.33"/>
    <n v="0.01"/>
    <s v="Regular"/>
    <n v="-160.71"/>
    <n v="4.9800000000000004"/>
    <n v="7.44"/>
    <s v="Michael Moore"/>
    <x v="0"/>
    <x v="0"/>
    <x v="1"/>
    <x v="5"/>
    <x v="2"/>
    <d v="2015-01-01T00:00:00"/>
  </r>
  <r>
    <n v="22053"/>
    <s v="N"/>
    <d v="2013-08-21T00:00:00"/>
    <s v="Critical"/>
    <x v="1"/>
    <n v="563.08000000000004"/>
    <n v="0.1"/>
    <s v="Regular"/>
    <n v="112.97"/>
    <n v="18.989999999999998"/>
    <n v="5.23"/>
    <s v="Sean Wendt"/>
    <x v="2"/>
    <x v="0"/>
    <x v="1"/>
    <x v="10"/>
    <x v="2"/>
    <d v="2013-08-23T00:00:00"/>
  </r>
  <r>
    <n v="22054"/>
    <s v="N"/>
    <d v="2013-07-29T00:00:00"/>
    <s v="Medium"/>
    <x v="1"/>
    <n v="216.79"/>
    <n v="7.0000000000000007E-2"/>
    <s v="Regular"/>
    <n v="57.55"/>
    <n v="6.98"/>
    <n v="2.83"/>
    <s v="Candace McMahon"/>
    <x v="1"/>
    <x v="0"/>
    <x v="2"/>
    <x v="2"/>
    <x v="0"/>
    <d v="2013-07-31T00:00:00"/>
  </r>
  <r>
    <n v="22083"/>
    <s v="N"/>
    <d v="2016-02-18T00:00:00"/>
    <s v="Critical"/>
    <x v="20"/>
    <n v="16.809999999999999"/>
    <n v="0.05"/>
    <s v="Express"/>
    <n v="-4.1399999999999997"/>
    <n v="6.04"/>
    <n v="2.14"/>
    <s v="David Bremer"/>
    <x v="0"/>
    <x v="0"/>
    <x v="1"/>
    <x v="5"/>
    <x v="1"/>
    <d v="2016-02-20T00:00:00"/>
  </r>
  <r>
    <n v="22085"/>
    <s v="N"/>
    <d v="2015-03-09T00:00:00"/>
    <s v="Low"/>
    <x v="33"/>
    <n v="265.61"/>
    <n v="0.1"/>
    <s v="Regular"/>
    <n v="-147.82"/>
    <n v="6.48"/>
    <n v="7.37"/>
    <s v="Gary Hwang"/>
    <x v="0"/>
    <x v="1"/>
    <x v="1"/>
    <x v="5"/>
    <x v="2"/>
    <d v="2015-03-11T00:00:00"/>
  </r>
  <r>
    <n v="22085"/>
    <s v="N"/>
    <d v="2015-03-09T00:00:00"/>
    <s v="Low"/>
    <x v="42"/>
    <n v="485.03"/>
    <n v="7.0000000000000007E-2"/>
    <s v="Regular"/>
    <n v="-88.02"/>
    <n v="17.7"/>
    <n v="9.4700000000000006"/>
    <s v="Gary Hwang"/>
    <x v="0"/>
    <x v="1"/>
    <x v="1"/>
    <x v="7"/>
    <x v="2"/>
    <d v="2015-03-09T00:00:00"/>
  </r>
  <r>
    <n v="22086"/>
    <s v="N"/>
    <d v="2014-12-15T00:00:00"/>
    <s v="Medium"/>
    <x v="21"/>
    <n v="2039.33"/>
    <n v="0.08"/>
    <s v="Delivery Van"/>
    <n v="-862.44"/>
    <n v="95.95"/>
    <n v="74.349999999999994"/>
    <s v="Jamie Frazer"/>
    <x v="0"/>
    <x v="3"/>
    <x v="2"/>
    <x v="13"/>
    <x v="6"/>
    <d v="2014-12-16T00:00:00"/>
  </r>
  <r>
    <n v="22115"/>
    <s v="N"/>
    <d v="2013-06-15T00:00:00"/>
    <s v="Low"/>
    <x v="44"/>
    <n v="751.94"/>
    <n v="0.02"/>
    <s v="Delivery Van"/>
    <n v="-283.94"/>
    <n v="145.44999999999999"/>
    <n v="17.850000000000001"/>
    <s v="Eric Barreto"/>
    <x v="2"/>
    <x v="2"/>
    <x v="0"/>
    <x v="6"/>
    <x v="6"/>
    <d v="2013-06-15T00:00:00"/>
  </r>
  <r>
    <n v="22117"/>
    <s v="N"/>
    <d v="2013-08-12T00:00:00"/>
    <s v="Critical"/>
    <x v="25"/>
    <n v="581.52"/>
    <n v="0.03"/>
    <s v="Express"/>
    <n v="175.16"/>
    <n v="35.44"/>
    <n v="7.5"/>
    <s v="Rick Hansen"/>
    <x v="0"/>
    <x v="1"/>
    <x v="1"/>
    <x v="5"/>
    <x v="2"/>
    <d v="2013-08-13T00:00:00"/>
  </r>
  <r>
    <n v="22117"/>
    <s v="N"/>
    <d v="2013-08-12T00:00:00"/>
    <s v="Critical"/>
    <x v="44"/>
    <n v="19.170000000000002"/>
    <n v="0.1"/>
    <s v="Regular"/>
    <n v="-16.420000000000002"/>
    <n v="3.28"/>
    <n v="3.97"/>
    <s v="Rick Hansen"/>
    <x v="0"/>
    <x v="1"/>
    <x v="1"/>
    <x v="1"/>
    <x v="1"/>
    <d v="2013-08-15T00:00:00"/>
  </r>
  <r>
    <n v="22118"/>
    <s v="N"/>
    <d v="2016-01-19T00:00:00"/>
    <s v="High"/>
    <x v="35"/>
    <n v="2842.54"/>
    <n v="0.05"/>
    <s v="Regular"/>
    <n v="1315.75"/>
    <n v="58.1"/>
    <n v="1.49"/>
    <s v="Natalie Webber"/>
    <x v="0"/>
    <x v="0"/>
    <x v="1"/>
    <x v="10"/>
    <x v="2"/>
    <d v="2016-01-19T00:00:00"/>
  </r>
  <r>
    <n v="22147"/>
    <s v="N"/>
    <d v="2016-01-17T00:00:00"/>
    <s v="Low"/>
    <x v="4"/>
    <n v="832.14"/>
    <n v="0.04"/>
    <s v="Regular"/>
    <n v="175.07"/>
    <n v="22.72"/>
    <n v="8.99"/>
    <s v="Christina Anderson"/>
    <x v="0"/>
    <x v="0"/>
    <x v="2"/>
    <x v="2"/>
    <x v="0"/>
    <d v="2016-01-21T00:00:00"/>
  </r>
  <r>
    <n v="22149"/>
    <s v="N"/>
    <d v="2014-09-23T00:00:00"/>
    <s v="Low"/>
    <x v="19"/>
    <n v="191.13"/>
    <n v="7.0000000000000007E-2"/>
    <s v="Regular"/>
    <n v="38.11"/>
    <n v="4.26"/>
    <n v="1.2"/>
    <s v="Bobby Trafton"/>
    <x v="2"/>
    <x v="3"/>
    <x v="1"/>
    <x v="1"/>
    <x v="1"/>
    <d v="2014-09-25T00:00:00"/>
  </r>
  <r>
    <n v="22149"/>
    <s v="N"/>
    <d v="2014-09-23T00:00:00"/>
    <s v="Low"/>
    <x v="40"/>
    <n v="48.24"/>
    <n v="0.09"/>
    <s v="Regular"/>
    <n v="-1.62"/>
    <n v="2.88"/>
    <n v="1.01"/>
    <s v="Bobby Trafton"/>
    <x v="2"/>
    <x v="3"/>
    <x v="1"/>
    <x v="1"/>
    <x v="1"/>
    <d v="2014-09-28T00:00:00"/>
  </r>
  <r>
    <n v="22151"/>
    <s v="N"/>
    <d v="2013-07-31T00:00:00"/>
    <s v="High"/>
    <x v="48"/>
    <n v="465.83"/>
    <n v="0.1"/>
    <s v="Regular"/>
    <n v="-79.72"/>
    <n v="9.65"/>
    <n v="6.22"/>
    <s v="Beth Thompson"/>
    <x v="3"/>
    <x v="0"/>
    <x v="2"/>
    <x v="2"/>
    <x v="2"/>
    <d v="2013-07-31T00:00:00"/>
  </r>
  <r>
    <n v="22181"/>
    <s v="Y"/>
    <d v="2014-10-07T00:00:00"/>
    <s v="Low"/>
    <x v="33"/>
    <n v="258.13"/>
    <n v="0.03"/>
    <s v="Regular"/>
    <n v="84.1"/>
    <n v="6.08"/>
    <n v="1.82"/>
    <s v="Alan Hwang"/>
    <x v="1"/>
    <x v="0"/>
    <x v="1"/>
    <x v="14"/>
    <x v="1"/>
    <d v="2014-10-16T00:00:00"/>
  </r>
  <r>
    <n v="22182"/>
    <s v="N"/>
    <d v="2015-09-05T00:00:00"/>
    <s v="Medium"/>
    <x v="6"/>
    <n v="55.97"/>
    <n v="0.09"/>
    <s v="Regular"/>
    <n v="-19.34"/>
    <n v="12.53"/>
    <n v="7.17"/>
    <s v="Cynthia Arntzen"/>
    <x v="0"/>
    <x v="3"/>
    <x v="1"/>
    <x v="10"/>
    <x v="2"/>
    <d v="2015-09-06T00:00:00"/>
  </r>
  <r>
    <n v="22182"/>
    <s v="N"/>
    <d v="2015-09-05T00:00:00"/>
    <s v="Medium"/>
    <x v="24"/>
    <n v="174.72"/>
    <n v="0.06"/>
    <s v="Regular"/>
    <n v="-63.48"/>
    <n v="19.98"/>
    <n v="4"/>
    <s v="Cynthia Arntzen"/>
    <x v="0"/>
    <x v="3"/>
    <x v="0"/>
    <x v="0"/>
    <x v="2"/>
    <d v="2015-09-08T00:00:00"/>
  </r>
  <r>
    <n v="22182"/>
    <s v="N"/>
    <d v="2015-09-05T00:00:00"/>
    <s v="Medium"/>
    <x v="32"/>
    <n v="2271.37"/>
    <n v="0.09"/>
    <s v="Express"/>
    <n v="528.11"/>
    <n v="49.34"/>
    <n v="10.25"/>
    <s v="Cynthia Arntzen"/>
    <x v="0"/>
    <x v="3"/>
    <x v="2"/>
    <x v="2"/>
    <x v="5"/>
    <d v="2015-09-07T00:00:00"/>
  </r>
  <r>
    <n v="22208"/>
    <s v="N"/>
    <d v="2016-10-13T00:00:00"/>
    <s v="High"/>
    <x v="4"/>
    <n v="1138.43"/>
    <n v="0.01"/>
    <s v="Regular"/>
    <n v="18.59"/>
    <n v="30.97"/>
    <n v="4"/>
    <s v="Sean Christensen"/>
    <x v="1"/>
    <x v="1"/>
    <x v="0"/>
    <x v="0"/>
    <x v="2"/>
    <d v="2016-10-15T00:00:00"/>
  </r>
  <r>
    <n v="22208"/>
    <s v="N"/>
    <d v="2016-10-13T00:00:00"/>
    <s v="High"/>
    <x v="35"/>
    <n v="5271.0455000000002"/>
    <n v="0.08"/>
    <s v="Regular"/>
    <n v="1379.76"/>
    <n v="125.99"/>
    <n v="7.69"/>
    <s v="Sean Christensen"/>
    <x v="1"/>
    <x v="1"/>
    <x v="0"/>
    <x v="3"/>
    <x v="2"/>
    <d v="2016-10-15T00:00:00"/>
  </r>
  <r>
    <n v="22211"/>
    <s v="N"/>
    <d v="2014-10-03T00:00:00"/>
    <s v="Not Specified"/>
    <x v="10"/>
    <n v="943.44"/>
    <n v="0.08"/>
    <s v="Regular"/>
    <n v="-89.98"/>
    <n v="30.98"/>
    <n v="19.989999999999998"/>
    <s v="Peter Fuller"/>
    <x v="0"/>
    <x v="2"/>
    <x v="1"/>
    <x v="5"/>
    <x v="2"/>
    <d v="2014-10-05T00:00:00"/>
  </r>
  <r>
    <n v="22211"/>
    <s v="N"/>
    <d v="2014-10-03T00:00:00"/>
    <s v="Not Specified"/>
    <x v="19"/>
    <n v="14493.84"/>
    <n v="0"/>
    <s v="Delivery Van"/>
    <n v="634.76"/>
    <n v="376.13"/>
    <n v="85.63"/>
    <s v="Peter Fuller"/>
    <x v="0"/>
    <x v="2"/>
    <x v="2"/>
    <x v="15"/>
    <x v="4"/>
    <d v="2014-10-04T00:00:00"/>
  </r>
  <r>
    <n v="22242"/>
    <s v="N"/>
    <d v="2016-06-15T00:00:00"/>
    <s v="Not Specified"/>
    <x v="35"/>
    <n v="329.91"/>
    <n v="0.04"/>
    <s v="Regular"/>
    <n v="-279.93"/>
    <n v="6.48"/>
    <n v="9.5399999999999991"/>
    <s v="Noel Staavos"/>
    <x v="2"/>
    <x v="1"/>
    <x v="1"/>
    <x v="5"/>
    <x v="2"/>
    <d v="2016-06-17T00:00:00"/>
  </r>
  <r>
    <n v="22243"/>
    <s v="N"/>
    <d v="2016-01-16T00:00:00"/>
    <s v="Critical"/>
    <x v="24"/>
    <n v="24.76"/>
    <n v="0.09"/>
    <s v="Regular"/>
    <n v="-1.82"/>
    <n v="2.88"/>
    <n v="0.7"/>
    <s v="Amy Hunt"/>
    <x v="0"/>
    <x v="2"/>
    <x v="1"/>
    <x v="1"/>
    <x v="1"/>
    <d v="2016-01-17T00:00:00"/>
  </r>
  <r>
    <n v="22272"/>
    <s v="N"/>
    <d v="2015-05-06T00:00:00"/>
    <s v="High"/>
    <x v="4"/>
    <n v="5382.24"/>
    <n v="0.1"/>
    <s v="Regular"/>
    <n v="14.85"/>
    <n v="152.47999999999999"/>
    <n v="4"/>
    <s v="Edward Nazzal"/>
    <x v="1"/>
    <x v="1"/>
    <x v="0"/>
    <x v="0"/>
    <x v="2"/>
    <d v="2015-05-08T00:00:00"/>
  </r>
  <r>
    <n v="22272"/>
    <s v="N"/>
    <d v="2015-05-06T00:00:00"/>
    <s v="High"/>
    <x v="10"/>
    <n v="1035.95"/>
    <n v="0.08"/>
    <s v="Regular"/>
    <n v="342.41"/>
    <n v="35.409999999999997"/>
    <n v="1.99"/>
    <s v="Edward Nazzal"/>
    <x v="1"/>
    <x v="1"/>
    <x v="0"/>
    <x v="0"/>
    <x v="0"/>
    <d v="2015-05-08T00:00:00"/>
  </r>
  <r>
    <n v="22279"/>
    <s v="N"/>
    <d v="2016-12-22T00:00:00"/>
    <s v="Not Specified"/>
    <x v="17"/>
    <n v="2463.6"/>
    <n v="0.03"/>
    <s v="Regular"/>
    <n v="1040.6500000000001"/>
    <n v="54.96"/>
    <n v="10.75"/>
    <s v="Lena Radford"/>
    <x v="1"/>
    <x v="3"/>
    <x v="1"/>
    <x v="5"/>
    <x v="2"/>
    <d v="2016-12-25T00:00:00"/>
  </r>
  <r>
    <n v="22304"/>
    <s v="N"/>
    <d v="2014-11-25T00:00:00"/>
    <s v="Low"/>
    <x v="18"/>
    <n v="40.24"/>
    <n v="0.1"/>
    <s v="Regular"/>
    <n v="-3.73"/>
    <n v="1.76"/>
    <n v="0.7"/>
    <s v="Joseph Airdo"/>
    <x v="0"/>
    <x v="2"/>
    <x v="1"/>
    <x v="1"/>
    <x v="1"/>
    <d v="2014-11-29T00:00:00"/>
  </r>
  <r>
    <n v="22338"/>
    <s v="N"/>
    <d v="2013-05-14T00:00:00"/>
    <s v="Medium"/>
    <x v="47"/>
    <n v="200.08"/>
    <n v="0.05"/>
    <s v="Regular"/>
    <n v="-62.97"/>
    <n v="5.28"/>
    <n v="5.0599999999999996"/>
    <s v="Bill Tyler"/>
    <x v="2"/>
    <x v="2"/>
    <x v="1"/>
    <x v="5"/>
    <x v="2"/>
    <d v="2013-05-15T00:00:00"/>
  </r>
  <r>
    <n v="22342"/>
    <s v="N"/>
    <d v="2016-05-29T00:00:00"/>
    <s v="Low"/>
    <x v="46"/>
    <n v="241.70599999999999"/>
    <n v="0"/>
    <s v="Regular"/>
    <n v="-92.96"/>
    <n v="20.99"/>
    <n v="3.3"/>
    <s v="Claudia Miner"/>
    <x v="3"/>
    <x v="3"/>
    <x v="0"/>
    <x v="3"/>
    <x v="0"/>
    <d v="2016-06-05T00:00:00"/>
  </r>
  <r>
    <n v="22368"/>
    <s v="N"/>
    <d v="2013-02-19T00:00:00"/>
    <s v="Medium"/>
    <x v="44"/>
    <n v="192.12"/>
    <n v="0.04"/>
    <s v="Regular"/>
    <n v="-74.849999999999994"/>
    <n v="39.24"/>
    <n v="1.99"/>
    <s v="Sarah Jordon"/>
    <x v="2"/>
    <x v="2"/>
    <x v="0"/>
    <x v="0"/>
    <x v="0"/>
    <d v="2013-02-20T00:00:00"/>
  </r>
  <r>
    <n v="22368"/>
    <s v="N"/>
    <d v="2013-02-19T00:00:00"/>
    <s v="Medium"/>
    <x v="16"/>
    <n v="3917.61"/>
    <n v="0.08"/>
    <s v="Delivery Van"/>
    <n v="40.76"/>
    <n v="119.99"/>
    <n v="56.14"/>
    <s v="Sarah Jordon"/>
    <x v="2"/>
    <x v="2"/>
    <x v="0"/>
    <x v="6"/>
    <x v="4"/>
    <d v="2013-02-21T00:00:00"/>
  </r>
  <r>
    <n v="22368"/>
    <s v="N"/>
    <d v="2013-02-19T00:00:00"/>
    <s v="Medium"/>
    <x v="13"/>
    <n v="2788.04"/>
    <n v="0.01"/>
    <s v="Regular"/>
    <n v="-849.18"/>
    <n v="80.98"/>
    <n v="35"/>
    <s v="Sarah Jordon"/>
    <x v="2"/>
    <x v="2"/>
    <x v="1"/>
    <x v="7"/>
    <x v="5"/>
    <d v="2013-02-20T00:00:00"/>
  </r>
  <r>
    <n v="22373"/>
    <s v="N"/>
    <d v="2015-03-28T00:00:00"/>
    <s v="High"/>
    <x v="5"/>
    <n v="233.03"/>
    <n v="0.05"/>
    <s v="Express"/>
    <n v="-86.34"/>
    <n v="8.74"/>
    <n v="8.2899999999999991"/>
    <s v="Candace McMahon"/>
    <x v="1"/>
    <x v="0"/>
    <x v="1"/>
    <x v="12"/>
    <x v="2"/>
    <d v="2015-03-29T00:00:00"/>
  </r>
  <r>
    <n v="22402"/>
    <s v="Y"/>
    <d v="2016-05-27T00:00:00"/>
    <s v="Critical"/>
    <x v="16"/>
    <n v="1194.3399999999999"/>
    <n v="0.04"/>
    <s v="Regular"/>
    <n v="497.11"/>
    <n v="37.700000000000003"/>
    <n v="2.99"/>
    <s v="Brad Thomas"/>
    <x v="0"/>
    <x v="1"/>
    <x v="1"/>
    <x v="10"/>
    <x v="2"/>
    <d v="2016-05-28T00:00:00"/>
  </r>
  <r>
    <n v="22402"/>
    <s v="Y"/>
    <d v="2016-05-27T00:00:00"/>
    <s v="Critical"/>
    <x v="39"/>
    <n v="51.832999999999998"/>
    <n v="0.01"/>
    <s v="Regular"/>
    <n v="-235.9"/>
    <n v="55.99"/>
    <n v="5"/>
    <s v="Brad Thomas"/>
    <x v="0"/>
    <x v="1"/>
    <x v="0"/>
    <x v="3"/>
    <x v="0"/>
    <d v="2016-05-28T00:00:00"/>
  </r>
  <r>
    <n v="22404"/>
    <s v="N"/>
    <d v="2013-11-16T00:00:00"/>
    <s v="Low"/>
    <x v="37"/>
    <n v="7264.64"/>
    <n v="0.06"/>
    <s v="Regular"/>
    <n v="1845.68"/>
    <n v="218.08"/>
    <n v="18.059999999999999"/>
    <s v="Joseph Holt"/>
    <x v="0"/>
    <x v="1"/>
    <x v="2"/>
    <x v="13"/>
    <x v="5"/>
    <d v="2013-11-23T00:00:00"/>
  </r>
  <r>
    <n v="22407"/>
    <s v="N"/>
    <d v="2016-11-17T00:00:00"/>
    <s v="Not Specified"/>
    <x v="23"/>
    <n v="676.44"/>
    <n v="7.0000000000000007E-2"/>
    <s v="Regular"/>
    <n v="48.76"/>
    <n v="34.54"/>
    <n v="14.72"/>
    <s v="Sung Shariari"/>
    <x v="0"/>
    <x v="0"/>
    <x v="1"/>
    <x v="10"/>
    <x v="2"/>
    <d v="2016-11-18T00:00:00"/>
  </r>
  <r>
    <n v="22407"/>
    <s v="N"/>
    <d v="2016-11-17T00:00:00"/>
    <s v="Not Specified"/>
    <x v="12"/>
    <n v="128.02000000000001"/>
    <n v="0.02"/>
    <s v="Regular"/>
    <n v="-7.9"/>
    <n v="12.28"/>
    <n v="6.47"/>
    <s v="Sung Shariari"/>
    <x v="0"/>
    <x v="0"/>
    <x v="1"/>
    <x v="5"/>
    <x v="2"/>
    <d v="2016-11-17T00:00:00"/>
  </r>
  <r>
    <n v="22407"/>
    <s v="N"/>
    <d v="2016-11-17T00:00:00"/>
    <s v="Not Specified"/>
    <x v="0"/>
    <n v="526.82000000000005"/>
    <n v="0.06"/>
    <s v="Express"/>
    <n v="32.340000000000003"/>
    <n v="34.58"/>
    <n v="8.99"/>
    <s v="Sung Shariari"/>
    <x v="0"/>
    <x v="0"/>
    <x v="1"/>
    <x v="1"/>
    <x v="0"/>
    <d v="2016-11-19T00:00:00"/>
  </r>
  <r>
    <n v="22432"/>
    <s v="N"/>
    <d v="2015-11-28T00:00:00"/>
    <s v="Not Specified"/>
    <x v="29"/>
    <n v="2728.42"/>
    <n v="0.06"/>
    <s v="Regular"/>
    <n v="664.15"/>
    <n v="60.98"/>
    <n v="19.989999999999998"/>
    <s v="Ionia McGrath"/>
    <x v="2"/>
    <x v="3"/>
    <x v="1"/>
    <x v="12"/>
    <x v="2"/>
    <d v="2015-11-29T00:00:00"/>
  </r>
  <r>
    <n v="22433"/>
    <s v="N"/>
    <d v="2014-03-03T00:00:00"/>
    <s v="Critical"/>
    <x v="15"/>
    <n v="797.98"/>
    <n v="0.05"/>
    <s v="Regular"/>
    <n v="237.47"/>
    <n v="20.99"/>
    <n v="0.99"/>
    <s v="Bryan Spruell"/>
    <x v="0"/>
    <x v="1"/>
    <x v="0"/>
    <x v="3"/>
    <x v="1"/>
    <d v="2014-03-05T00:00:00"/>
  </r>
  <r>
    <n v="22434"/>
    <s v="N"/>
    <d v="2015-08-29T00:00:00"/>
    <s v="Critical"/>
    <x v="7"/>
    <n v="18.7"/>
    <n v="0.1"/>
    <s v="Regular"/>
    <n v="-14.69"/>
    <n v="4.54"/>
    <n v="5.83"/>
    <s v="Allen Golden"/>
    <x v="1"/>
    <x v="2"/>
    <x v="1"/>
    <x v="10"/>
    <x v="2"/>
    <d v="2015-08-31T00:00:00"/>
  </r>
  <r>
    <n v="22434"/>
    <s v="N"/>
    <d v="2015-08-29T00:00:00"/>
    <s v="Critical"/>
    <x v="27"/>
    <n v="140.74"/>
    <n v="0.01"/>
    <s v="Regular"/>
    <n v="-92.29"/>
    <n v="3.28"/>
    <n v="3.97"/>
    <s v="Allen Golden"/>
    <x v="1"/>
    <x v="2"/>
    <x v="1"/>
    <x v="1"/>
    <x v="1"/>
    <d v="2015-08-31T00:00:00"/>
  </r>
  <r>
    <n v="22465"/>
    <s v="N"/>
    <d v="2015-07-21T00:00:00"/>
    <s v="Not Specified"/>
    <x v="6"/>
    <n v="1121.78"/>
    <n v="0.04"/>
    <s v="Delivery Van"/>
    <n v="-454.8"/>
    <n v="270.98"/>
    <n v="50"/>
    <s v="Thea Hendricks"/>
    <x v="0"/>
    <x v="1"/>
    <x v="2"/>
    <x v="13"/>
    <x v="6"/>
    <d v="2015-07-22T00:00:00"/>
  </r>
  <r>
    <n v="22466"/>
    <s v="N"/>
    <d v="2015-03-28T00:00:00"/>
    <s v="Low"/>
    <x v="45"/>
    <n v="5404.18"/>
    <n v="7.0000000000000007E-2"/>
    <s v="Delivery Van"/>
    <n v="241.06"/>
    <n v="180.98"/>
    <n v="30"/>
    <s v="Tamara Willingham"/>
    <x v="0"/>
    <x v="0"/>
    <x v="2"/>
    <x v="13"/>
    <x v="6"/>
    <d v="2015-04-04T00:00:00"/>
  </r>
  <r>
    <n v="22466"/>
    <s v="N"/>
    <d v="2015-03-28T00:00:00"/>
    <s v="Low"/>
    <x v="43"/>
    <n v="430.19"/>
    <n v="0.02"/>
    <s v="Regular"/>
    <n v="181.26"/>
    <n v="10.31"/>
    <n v="1.79"/>
    <s v="Tamara Willingham"/>
    <x v="0"/>
    <x v="0"/>
    <x v="1"/>
    <x v="5"/>
    <x v="1"/>
    <d v="2015-04-04T00:00:00"/>
  </r>
  <r>
    <n v="22469"/>
    <s v="N"/>
    <d v="2013-10-11T00:00:00"/>
    <s v="High"/>
    <x v="15"/>
    <n v="275.91000000000003"/>
    <n v="0.1"/>
    <s v="Regular"/>
    <n v="-162.37"/>
    <n v="7.99"/>
    <n v="5.03"/>
    <s v="Jack Lebron"/>
    <x v="3"/>
    <x v="0"/>
    <x v="0"/>
    <x v="3"/>
    <x v="3"/>
    <d v="2013-10-13T00:00:00"/>
  </r>
  <r>
    <n v="22469"/>
    <s v="N"/>
    <d v="2013-10-11T00:00:00"/>
    <s v="High"/>
    <x v="18"/>
    <n v="1482.81"/>
    <n v="0.03"/>
    <s v="Regular"/>
    <n v="-678.63"/>
    <n v="60.98"/>
    <n v="49"/>
    <s v="Jack Lebron"/>
    <x v="2"/>
    <x v="0"/>
    <x v="1"/>
    <x v="11"/>
    <x v="5"/>
    <d v="2013-10-13T00:00:00"/>
  </r>
  <r>
    <n v="22469"/>
    <s v="N"/>
    <d v="2013-10-11T00:00:00"/>
    <s v="High"/>
    <x v="9"/>
    <n v="6693.28"/>
    <n v="0.02"/>
    <s v="Regular"/>
    <n v="40.32"/>
    <n v="290.98"/>
    <n v="69"/>
    <s v="Jack Lebron"/>
    <x v="2"/>
    <x v="0"/>
    <x v="2"/>
    <x v="15"/>
    <x v="5"/>
    <d v="2013-10-13T00:00:00"/>
  </r>
  <r>
    <n v="22497"/>
    <s v="N"/>
    <d v="2015-04-28T00:00:00"/>
    <s v="Medium"/>
    <x v="4"/>
    <n v="3259.25"/>
    <n v="0.04"/>
    <s v="Delivery Van"/>
    <n v="580.33000000000004"/>
    <n v="90.97"/>
    <n v="28"/>
    <s v="Brendan Murry"/>
    <x v="0"/>
    <x v="0"/>
    <x v="0"/>
    <x v="6"/>
    <x v="6"/>
    <d v="2015-04-29T00:00:00"/>
  </r>
  <r>
    <n v="22501"/>
    <s v="N"/>
    <d v="2013-05-18T00:00:00"/>
    <s v="High"/>
    <x v="20"/>
    <n v="30.83"/>
    <n v="0.04"/>
    <s v="Express"/>
    <n v="7.27"/>
    <n v="7.64"/>
    <n v="1.39"/>
    <s v="Alan Barnes"/>
    <x v="3"/>
    <x v="0"/>
    <x v="1"/>
    <x v="12"/>
    <x v="2"/>
    <d v="2013-05-19T00:00:00"/>
  </r>
  <r>
    <n v="22532"/>
    <s v="N"/>
    <d v="2014-02-08T00:00:00"/>
    <s v="Critical"/>
    <x v="46"/>
    <n v="121.66"/>
    <n v="0.03"/>
    <s v="Regular"/>
    <n v="-11.8"/>
    <n v="8.85"/>
    <n v="5.6"/>
    <s v="Carlos Soltero"/>
    <x v="3"/>
    <x v="2"/>
    <x v="1"/>
    <x v="10"/>
    <x v="2"/>
    <d v="2014-02-08T00:00:00"/>
  </r>
  <r>
    <n v="22561"/>
    <s v="N"/>
    <d v="2014-01-20T00:00:00"/>
    <s v="Critical"/>
    <x v="22"/>
    <n v="128.62"/>
    <n v="7.0000000000000007E-2"/>
    <s v="Regular"/>
    <n v="-27.78"/>
    <n v="17.670000000000002"/>
    <n v="8.99"/>
    <s v="David Wiener"/>
    <x v="2"/>
    <x v="2"/>
    <x v="2"/>
    <x v="2"/>
    <x v="0"/>
    <d v="2014-01-22T00:00:00"/>
  </r>
  <r>
    <n v="22561"/>
    <s v="N"/>
    <d v="2014-01-20T00:00:00"/>
    <s v="Critical"/>
    <x v="35"/>
    <n v="424"/>
    <n v="0.03"/>
    <s v="Regular"/>
    <n v="-19.77"/>
    <n v="8.67"/>
    <n v="3.5"/>
    <s v="David Wiener"/>
    <x v="2"/>
    <x v="2"/>
    <x v="1"/>
    <x v="11"/>
    <x v="2"/>
    <d v="2014-01-22T00:00:00"/>
  </r>
  <r>
    <n v="22561"/>
    <s v="N"/>
    <d v="2014-01-20T00:00:00"/>
    <s v="Critical"/>
    <x v="44"/>
    <n v="504.79"/>
    <n v="0.03"/>
    <s v="Express"/>
    <n v="-245.09"/>
    <n v="99.99"/>
    <n v="19.989999999999998"/>
    <s v="David Wiener"/>
    <x v="2"/>
    <x v="2"/>
    <x v="0"/>
    <x v="0"/>
    <x v="2"/>
    <d v="2014-01-22T00:00:00"/>
  </r>
  <r>
    <n v="22627"/>
    <s v="Y"/>
    <d v="2013-04-03T00:00:00"/>
    <s v="Low"/>
    <x v="16"/>
    <n v="1934.6"/>
    <n v="0.09"/>
    <s v="Regular"/>
    <n v="614.03"/>
    <n v="63.94"/>
    <n v="14.48"/>
    <s v="Bill Shonely"/>
    <x v="2"/>
    <x v="3"/>
    <x v="2"/>
    <x v="2"/>
    <x v="2"/>
    <d v="2013-04-08T00:00:00"/>
  </r>
  <r>
    <n v="22627"/>
    <s v="Y"/>
    <d v="2013-04-03T00:00:00"/>
    <s v="Low"/>
    <x v="26"/>
    <n v="6803"/>
    <n v="0.03"/>
    <s v="Delivery Van"/>
    <n v="-1061.68"/>
    <n v="150.97999999999999"/>
    <n v="66.27"/>
    <s v="Bill Shonely"/>
    <x v="0"/>
    <x v="3"/>
    <x v="2"/>
    <x v="8"/>
    <x v="4"/>
    <d v="2013-04-03T00:00:00"/>
  </r>
  <r>
    <n v="22656"/>
    <s v="Y"/>
    <d v="2013-12-22T00:00:00"/>
    <s v="Not Specified"/>
    <x v="12"/>
    <n v="309.3"/>
    <n v="0.05"/>
    <s v="Express"/>
    <n v="-77.89"/>
    <n v="30.98"/>
    <n v="6.5"/>
    <s v="Evan Minnotte"/>
    <x v="2"/>
    <x v="0"/>
    <x v="0"/>
    <x v="0"/>
    <x v="2"/>
    <d v="2013-12-24T00:00:00"/>
  </r>
  <r>
    <n v="22661"/>
    <s v="Y"/>
    <d v="2013-09-26T00:00:00"/>
    <s v="Not Specified"/>
    <x v="11"/>
    <n v="18.260000000000002"/>
    <n v="0.05"/>
    <s v="Regular"/>
    <n v="-3.89"/>
    <n v="1.68"/>
    <n v="0.7"/>
    <s v="Dianna Vittorini"/>
    <x v="0"/>
    <x v="0"/>
    <x v="1"/>
    <x v="1"/>
    <x v="1"/>
    <d v="2013-09-29T00:00:00"/>
  </r>
  <r>
    <n v="22663"/>
    <s v="N"/>
    <d v="2015-01-10T00:00:00"/>
    <s v="Low"/>
    <x v="37"/>
    <n v="9843.11"/>
    <n v="7.0000000000000007E-2"/>
    <s v="Delivery Van"/>
    <n v="-384.6"/>
    <n v="280.98"/>
    <n v="57"/>
    <s v="Maria Bertelson"/>
    <x v="0"/>
    <x v="0"/>
    <x v="2"/>
    <x v="13"/>
    <x v="6"/>
    <d v="2015-01-10T00:00:00"/>
  </r>
  <r>
    <n v="22663"/>
    <s v="N"/>
    <d v="2015-01-10T00:00:00"/>
    <s v="Low"/>
    <x v="0"/>
    <n v="7190.06"/>
    <n v="0.08"/>
    <s v="Delivery Van"/>
    <n v="1908.45"/>
    <n v="500.98"/>
    <n v="28.14"/>
    <s v="Maria Bertelson"/>
    <x v="0"/>
    <x v="0"/>
    <x v="0"/>
    <x v="6"/>
    <x v="6"/>
    <d v="2015-01-15T00:00:00"/>
  </r>
  <r>
    <n v="22689"/>
    <s v="N"/>
    <d v="2014-10-09T00:00:00"/>
    <s v="Low"/>
    <x v="27"/>
    <n v="2405"/>
    <n v="0.1"/>
    <s v="Regular"/>
    <n v="696.17"/>
    <n v="67.84"/>
    <n v="0.99"/>
    <s v="Benjamin Farhat"/>
    <x v="0"/>
    <x v="1"/>
    <x v="1"/>
    <x v="11"/>
    <x v="2"/>
    <d v="2014-10-11T00:00:00"/>
  </r>
  <r>
    <n v="22695"/>
    <s v="N"/>
    <d v="2016-07-03T00:00:00"/>
    <s v="Low"/>
    <x v="15"/>
    <n v="444.52"/>
    <n v="0.02"/>
    <s v="Regular"/>
    <n v="161.13"/>
    <n v="10.06"/>
    <n v="2.06"/>
    <s v="Joy Smith"/>
    <x v="2"/>
    <x v="2"/>
    <x v="1"/>
    <x v="5"/>
    <x v="1"/>
    <d v="2016-07-08T00:00:00"/>
  </r>
  <r>
    <n v="22727"/>
    <s v="N"/>
    <d v="2014-07-03T00:00:00"/>
    <s v="Not Specified"/>
    <x v="29"/>
    <n v="296.82"/>
    <n v="7.0000000000000007E-2"/>
    <s v="Regular"/>
    <n v="-120.37"/>
    <n v="6.48"/>
    <n v="6.65"/>
    <s v="Lycoris Saunders"/>
    <x v="0"/>
    <x v="0"/>
    <x v="1"/>
    <x v="5"/>
    <x v="2"/>
    <d v="2014-07-03T00:00:00"/>
  </r>
  <r>
    <n v="22752"/>
    <s v="N"/>
    <d v="2015-12-07T00:00:00"/>
    <s v="Low"/>
    <x v="20"/>
    <n v="238.76"/>
    <n v="0.1"/>
    <s v="Regular"/>
    <n v="-235.21"/>
    <n v="110.98"/>
    <n v="35"/>
    <s v="Barry Weirich"/>
    <x v="0"/>
    <x v="0"/>
    <x v="1"/>
    <x v="7"/>
    <x v="5"/>
    <d v="2015-12-12T00:00:00"/>
  </r>
  <r>
    <n v="22819"/>
    <s v="N"/>
    <d v="2015-11-10T00:00:00"/>
    <s v="High"/>
    <x v="39"/>
    <n v="6.77"/>
    <n v="0.06"/>
    <s v="Regular"/>
    <n v="-3.66"/>
    <n v="2.52"/>
    <n v="4.28"/>
    <s v="Patrick Jones"/>
    <x v="2"/>
    <x v="1"/>
    <x v="1"/>
    <x v="1"/>
    <x v="1"/>
    <d v="2015-11-12T00:00:00"/>
  </r>
  <r>
    <n v="22820"/>
    <s v="Y"/>
    <d v="2013-08-17T00:00:00"/>
    <s v="High"/>
    <x v="36"/>
    <n v="144.84"/>
    <n v="0"/>
    <s v="Regular"/>
    <n v="21.49"/>
    <n v="7.89"/>
    <n v="2.82"/>
    <s v="Craig Iolo"/>
    <x v="2"/>
    <x v="2"/>
    <x v="1"/>
    <x v="14"/>
    <x v="1"/>
    <d v="2013-08-20T00:00:00"/>
  </r>
  <r>
    <n v="22848"/>
    <s v="N"/>
    <d v="2014-12-10T00:00:00"/>
    <s v="Not Specified"/>
    <x v="23"/>
    <n v="140.37"/>
    <n v="0.01"/>
    <s v="Regular"/>
    <n v="-893.39"/>
    <n v="4.4800000000000004"/>
    <n v="49"/>
    <s v="Nicole Brennan"/>
    <x v="0"/>
    <x v="1"/>
    <x v="1"/>
    <x v="11"/>
    <x v="5"/>
    <d v="2014-12-11T00:00:00"/>
  </r>
  <r>
    <n v="22848"/>
    <s v="N"/>
    <d v="2014-12-10T00:00:00"/>
    <s v="Not Specified"/>
    <x v="29"/>
    <n v="5921.74"/>
    <n v="0.02"/>
    <s v="Delivery Van"/>
    <n v="-287.62"/>
    <n v="130.97999999999999"/>
    <n v="30"/>
    <s v="Nicole Brennan"/>
    <x v="0"/>
    <x v="1"/>
    <x v="2"/>
    <x v="13"/>
    <x v="6"/>
    <d v="2014-12-12T00:00:00"/>
  </r>
  <r>
    <n v="22848"/>
    <s v="N"/>
    <d v="2014-12-10T00:00:00"/>
    <s v="Not Specified"/>
    <x v="6"/>
    <n v="68.16"/>
    <n v="0.09"/>
    <s v="Regular"/>
    <n v="-52.44"/>
    <n v="15.98"/>
    <n v="6.5"/>
    <s v="Nicole Brennan"/>
    <x v="0"/>
    <x v="1"/>
    <x v="0"/>
    <x v="0"/>
    <x v="2"/>
    <d v="2014-12-12T00:00:00"/>
  </r>
  <r>
    <n v="22849"/>
    <s v="N"/>
    <d v="2014-02-14T00:00:00"/>
    <s v="Not Specified"/>
    <x v="42"/>
    <n v="304.98"/>
    <n v="0.08"/>
    <s v="Regular"/>
    <n v="2.73"/>
    <n v="11.7"/>
    <n v="5.63"/>
    <s v="Erin Creighton"/>
    <x v="1"/>
    <x v="0"/>
    <x v="1"/>
    <x v="10"/>
    <x v="2"/>
    <d v="2014-02-15T00:00:00"/>
  </r>
  <r>
    <n v="22849"/>
    <s v="N"/>
    <d v="2014-02-14T00:00:00"/>
    <s v="Not Specified"/>
    <x v="13"/>
    <n v="104.24"/>
    <n v="0"/>
    <s v="Express"/>
    <n v="10.59"/>
    <n v="2.78"/>
    <n v="1.34"/>
    <s v="Erin Creighton"/>
    <x v="1"/>
    <x v="0"/>
    <x v="1"/>
    <x v="1"/>
    <x v="1"/>
    <d v="2014-02-16T00:00:00"/>
  </r>
  <r>
    <n v="22849"/>
    <s v="N"/>
    <d v="2014-02-14T00:00:00"/>
    <s v="Not Specified"/>
    <x v="42"/>
    <n v="198.13"/>
    <n v="0.01"/>
    <s v="Regular"/>
    <n v="-219.92"/>
    <n v="6.98"/>
    <n v="9.69"/>
    <s v="Erin Creighton"/>
    <x v="1"/>
    <x v="0"/>
    <x v="1"/>
    <x v="7"/>
    <x v="2"/>
    <d v="2014-02-16T00:00:00"/>
  </r>
  <r>
    <n v="22849"/>
    <s v="N"/>
    <d v="2014-02-14T00:00:00"/>
    <s v="Not Specified"/>
    <x v="14"/>
    <n v="4366.348"/>
    <n v="0.05"/>
    <s v="Regular"/>
    <n v="940.57"/>
    <n v="205.99"/>
    <n v="3"/>
    <s v="Erin Creighton"/>
    <x v="1"/>
    <x v="0"/>
    <x v="0"/>
    <x v="3"/>
    <x v="2"/>
    <d v="2014-02-16T00:00:00"/>
  </r>
  <r>
    <n v="22850"/>
    <s v="N"/>
    <d v="2014-04-30T00:00:00"/>
    <s v="Medium"/>
    <x v="6"/>
    <n v="105.13"/>
    <n v="0.08"/>
    <s v="Regular"/>
    <n v="-103.23"/>
    <n v="27.48"/>
    <n v="4"/>
    <s v="Allen Armold"/>
    <x v="0"/>
    <x v="1"/>
    <x v="0"/>
    <x v="0"/>
    <x v="2"/>
    <d v="2014-05-01T00:00:00"/>
  </r>
  <r>
    <n v="22851"/>
    <s v="N"/>
    <d v="2016-03-01T00:00:00"/>
    <s v="Critical"/>
    <x v="14"/>
    <n v="667.36"/>
    <n v="0.09"/>
    <s v="Regular"/>
    <n v="218.89"/>
    <n v="28.48"/>
    <n v="1.99"/>
    <s v="Denise Monton"/>
    <x v="0"/>
    <x v="1"/>
    <x v="0"/>
    <x v="0"/>
    <x v="0"/>
    <d v="2016-03-02T00:00:00"/>
  </r>
  <r>
    <n v="22851"/>
    <s v="N"/>
    <d v="2016-03-01T00:00:00"/>
    <s v="Critical"/>
    <x v="46"/>
    <n v="32.369999999999997"/>
    <n v="0"/>
    <s v="Regular"/>
    <n v="-48.55"/>
    <n v="2.08"/>
    <n v="5.33"/>
    <s v="Denise Monton"/>
    <x v="0"/>
    <x v="1"/>
    <x v="2"/>
    <x v="2"/>
    <x v="2"/>
    <d v="2016-03-03T00:00:00"/>
  </r>
  <r>
    <n v="22851"/>
    <s v="N"/>
    <d v="2016-03-01T00:00:00"/>
    <s v="Critical"/>
    <x v="34"/>
    <n v="1409.0875000000001"/>
    <n v="0.06"/>
    <s v="Express"/>
    <n v="233.56"/>
    <n v="45.99"/>
    <n v="4.99"/>
    <s v="Denise Monton"/>
    <x v="0"/>
    <x v="1"/>
    <x v="0"/>
    <x v="3"/>
    <x v="2"/>
    <d v="2016-03-02T00:00:00"/>
  </r>
  <r>
    <n v="22880"/>
    <s v="N"/>
    <d v="2013-05-30T00:00:00"/>
    <s v="Medium"/>
    <x v="46"/>
    <n v="24.96"/>
    <n v="0.01"/>
    <s v="Regular"/>
    <n v="-20.68"/>
    <n v="1.7"/>
    <n v="1.99"/>
    <s v="Bradley Talbott"/>
    <x v="2"/>
    <x v="3"/>
    <x v="0"/>
    <x v="0"/>
    <x v="0"/>
    <d v="2013-06-02T00:00:00"/>
  </r>
  <r>
    <n v="22881"/>
    <s v="N"/>
    <d v="2013-04-06T00:00:00"/>
    <s v="Medium"/>
    <x v="16"/>
    <n v="476.06"/>
    <n v="0.04"/>
    <s v="Regular"/>
    <n v="-120.48"/>
    <n v="14.03"/>
    <n v="9.3699999999999992"/>
    <s v="Melanie Page"/>
    <x v="1"/>
    <x v="0"/>
    <x v="1"/>
    <x v="7"/>
    <x v="2"/>
    <d v="2013-04-07T00:00:00"/>
  </r>
  <r>
    <n v="22882"/>
    <s v="N"/>
    <d v="2013-09-13T00:00:00"/>
    <s v="Critical"/>
    <x v="12"/>
    <n v="71.239999999999995"/>
    <n v="0.03"/>
    <s v="Regular"/>
    <n v="2.78"/>
    <n v="6.69"/>
    <n v="3.1"/>
    <s v="Luke Schmidt"/>
    <x v="0"/>
    <x v="1"/>
    <x v="1"/>
    <x v="5"/>
    <x v="1"/>
    <d v="2013-09-15T00:00:00"/>
  </r>
  <r>
    <n v="22885"/>
    <s v="N"/>
    <d v="2016-11-23T00:00:00"/>
    <s v="Medium"/>
    <x v="6"/>
    <n v="56.47"/>
    <n v="0.05"/>
    <s v="Regular"/>
    <n v="-29.9"/>
    <n v="12.88"/>
    <n v="4.59"/>
    <s v="Neil Ducich"/>
    <x v="2"/>
    <x v="1"/>
    <x v="1"/>
    <x v="9"/>
    <x v="1"/>
    <d v="2016-11-25T00:00:00"/>
  </r>
  <r>
    <n v="22887"/>
    <s v="N"/>
    <d v="2013-11-18T00:00:00"/>
    <s v="Not Specified"/>
    <x v="13"/>
    <n v="9107.27"/>
    <n v="7.0000000000000007E-2"/>
    <s v="Regular"/>
    <n v="2463.36"/>
    <n v="276.2"/>
    <n v="24.49"/>
    <s v="Eugene Moren"/>
    <x v="0"/>
    <x v="1"/>
    <x v="2"/>
    <x v="13"/>
    <x v="5"/>
    <d v="2013-11-19T00:00:00"/>
  </r>
  <r>
    <n v="22912"/>
    <s v="N"/>
    <d v="2013-10-16T00:00:00"/>
    <s v="Low"/>
    <x v="16"/>
    <n v="10168.23"/>
    <n v="0.03"/>
    <s v="Express"/>
    <n v="4141.8"/>
    <n v="304.99"/>
    <n v="19.989999999999998"/>
    <s v="Juliana Krohn"/>
    <x v="0"/>
    <x v="0"/>
    <x v="1"/>
    <x v="10"/>
    <x v="2"/>
    <d v="2013-10-20T00:00:00"/>
  </r>
  <r>
    <n v="22913"/>
    <s v="N"/>
    <d v="2013-06-25T00:00:00"/>
    <s v="Critical"/>
    <x v="1"/>
    <n v="176.77"/>
    <n v="0.06"/>
    <s v="Express"/>
    <n v="-41.6"/>
    <n v="4.9800000000000004"/>
    <n v="4.72"/>
    <s v="Giulietta Dortch"/>
    <x v="0"/>
    <x v="0"/>
    <x v="1"/>
    <x v="5"/>
    <x v="2"/>
    <d v="2013-06-26T00:00:00"/>
  </r>
  <r>
    <n v="22913"/>
    <s v="N"/>
    <d v="2013-06-25T00:00:00"/>
    <s v="Critical"/>
    <x v="18"/>
    <n v="6568.0240000000003"/>
    <n v="0.06"/>
    <s v="Delivery Van"/>
    <n v="1715.9"/>
    <n v="348.21"/>
    <n v="40.19"/>
    <s v="Giulietta Dortch"/>
    <x v="0"/>
    <x v="0"/>
    <x v="2"/>
    <x v="15"/>
    <x v="4"/>
    <d v="2013-06-28T00:00:00"/>
  </r>
  <r>
    <n v="22913"/>
    <s v="N"/>
    <d v="2013-06-25T00:00:00"/>
    <s v="Critical"/>
    <x v="35"/>
    <n v="1579.028"/>
    <n v="0.02"/>
    <s v="Regular"/>
    <n v="624.98"/>
    <n v="35.99"/>
    <n v="5.99"/>
    <s v="Giulietta Dortch"/>
    <x v="0"/>
    <x v="0"/>
    <x v="0"/>
    <x v="3"/>
    <x v="1"/>
    <d v="2013-06-26T00:00:00"/>
  </r>
  <r>
    <n v="22914"/>
    <s v="N"/>
    <d v="2015-01-12T00:00:00"/>
    <s v="Critical"/>
    <x v="10"/>
    <n v="336.65"/>
    <n v="7.0000000000000007E-2"/>
    <s v="Regular"/>
    <n v="-71.05"/>
    <n v="11.7"/>
    <n v="6.96"/>
    <s v="Adam Hart"/>
    <x v="0"/>
    <x v="0"/>
    <x v="1"/>
    <x v="11"/>
    <x v="3"/>
    <d v="2015-01-13T00:00:00"/>
  </r>
  <r>
    <n v="22917"/>
    <s v="N"/>
    <d v="2016-03-01T00:00:00"/>
    <s v="Medium"/>
    <x v="39"/>
    <n v="3550.28"/>
    <n v="0.06"/>
    <s v="Express"/>
    <n v="-11769.17"/>
    <n v="3499.99"/>
    <n v="24.49"/>
    <s v="Nathan Mautz"/>
    <x v="2"/>
    <x v="0"/>
    <x v="0"/>
    <x v="16"/>
    <x v="5"/>
    <d v="2016-03-04T00:00:00"/>
  </r>
  <r>
    <n v="22919"/>
    <s v="N"/>
    <d v="2016-07-17T00:00:00"/>
    <s v="Critical"/>
    <x v="21"/>
    <n v="98.77"/>
    <n v="7.0000000000000007E-2"/>
    <s v="Regular"/>
    <n v="41.33"/>
    <n v="4.91"/>
    <n v="0.5"/>
    <s v="Irene Maddox"/>
    <x v="0"/>
    <x v="2"/>
    <x v="1"/>
    <x v="4"/>
    <x v="2"/>
    <d v="2016-07-18T00:00:00"/>
  </r>
  <r>
    <n v="22947"/>
    <s v="Y"/>
    <d v="2016-12-18T00:00:00"/>
    <s v="Low"/>
    <x v="30"/>
    <n v="216.25"/>
    <n v="0.09"/>
    <s v="Regular"/>
    <n v="58.84"/>
    <n v="12.22"/>
    <n v="2.85"/>
    <s v="Sarah Jordon"/>
    <x v="2"/>
    <x v="2"/>
    <x v="2"/>
    <x v="2"/>
    <x v="0"/>
    <d v="2016-12-25T00:00:00"/>
  </r>
  <r>
    <n v="22950"/>
    <s v="N"/>
    <d v="2014-12-21T00:00:00"/>
    <s v="Low"/>
    <x v="8"/>
    <n v="1756.11"/>
    <n v="0.1"/>
    <s v="Regular"/>
    <n v="-888.07"/>
    <n v="64.650000000000006"/>
    <n v="35"/>
    <s v="Mike Caudle"/>
    <x v="1"/>
    <x v="0"/>
    <x v="1"/>
    <x v="7"/>
    <x v="5"/>
    <d v="2014-12-28T00:00:00"/>
  </r>
  <r>
    <n v="22978"/>
    <s v="N"/>
    <d v="2016-04-02T00:00:00"/>
    <s v="Medium"/>
    <x v="2"/>
    <n v="1801.95"/>
    <n v="0.03"/>
    <s v="Delivery Van"/>
    <n v="-182.07"/>
    <n v="60.89"/>
    <n v="32.409999999999997"/>
    <s v="Anthony Garverick"/>
    <x v="0"/>
    <x v="3"/>
    <x v="2"/>
    <x v="13"/>
    <x v="6"/>
    <d v="2016-04-03T00:00:00"/>
  </r>
  <r>
    <n v="23008"/>
    <s v="N"/>
    <d v="2016-10-09T00:00:00"/>
    <s v="Critical"/>
    <x v="12"/>
    <n v="1136.47"/>
    <n v="0.1"/>
    <s v="Express"/>
    <n v="323.32"/>
    <n v="120.98"/>
    <n v="9.07"/>
    <s v="Erin Ashbrook"/>
    <x v="1"/>
    <x v="2"/>
    <x v="1"/>
    <x v="10"/>
    <x v="2"/>
    <d v="2016-10-11T00:00:00"/>
  </r>
  <r>
    <n v="23008"/>
    <s v="N"/>
    <d v="2016-10-09T00:00:00"/>
    <s v="Critical"/>
    <x v="20"/>
    <n v="325.81"/>
    <n v="0.02"/>
    <s v="Express"/>
    <n v="-522.78"/>
    <n v="152.47999999999999"/>
    <n v="6.5"/>
    <s v="Erin Ashbrook"/>
    <x v="1"/>
    <x v="2"/>
    <x v="0"/>
    <x v="0"/>
    <x v="2"/>
    <d v="2016-10-11T00:00:00"/>
  </r>
  <r>
    <n v="23041"/>
    <s v="N"/>
    <d v="2013-07-20T00:00:00"/>
    <s v="Low"/>
    <x v="21"/>
    <n v="173.7"/>
    <n v="0.02"/>
    <s v="Regular"/>
    <n v="-31.59"/>
    <n v="7.68"/>
    <n v="6.16"/>
    <s v="Tracy Zic"/>
    <x v="0"/>
    <x v="2"/>
    <x v="1"/>
    <x v="10"/>
    <x v="2"/>
    <d v="2013-07-27T00:00:00"/>
  </r>
  <r>
    <n v="23041"/>
    <s v="N"/>
    <d v="2013-07-20T00:00:00"/>
    <s v="Low"/>
    <x v="44"/>
    <n v="1811.25"/>
    <n v="0.08"/>
    <s v="Regular"/>
    <n v="203.44"/>
    <n v="367.99"/>
    <n v="19.989999999999998"/>
    <s v="Tracy Zic"/>
    <x v="0"/>
    <x v="2"/>
    <x v="1"/>
    <x v="10"/>
    <x v="2"/>
    <d v="2013-07-22T00:00:00"/>
  </r>
  <r>
    <n v="23041"/>
    <s v="N"/>
    <d v="2013-07-20T00:00:00"/>
    <s v="Low"/>
    <x v="12"/>
    <n v="2642.95"/>
    <n v="0.08"/>
    <s v="Delivery Van"/>
    <n v="-474.49"/>
    <n v="262.11"/>
    <n v="62.74"/>
    <s v="Tracy Zic"/>
    <x v="0"/>
    <x v="2"/>
    <x v="2"/>
    <x v="15"/>
    <x v="4"/>
    <d v="2013-07-27T00:00:00"/>
  </r>
  <r>
    <n v="23042"/>
    <s v="N"/>
    <d v="2016-04-26T00:00:00"/>
    <s v="Medium"/>
    <x v="23"/>
    <n v="8048.45"/>
    <n v="0.04"/>
    <s v="Regular"/>
    <n v="1947.67"/>
    <n v="419.19"/>
    <n v="19.989999999999998"/>
    <s v="Nicole Brennan"/>
    <x v="0"/>
    <x v="1"/>
    <x v="1"/>
    <x v="7"/>
    <x v="2"/>
    <d v="2016-04-27T00:00:00"/>
  </r>
  <r>
    <n v="23076"/>
    <s v="Y"/>
    <d v="2016-05-27T00:00:00"/>
    <s v="Critical"/>
    <x v="35"/>
    <n v="742.21"/>
    <n v="0.03"/>
    <s v="Regular"/>
    <n v="122.21"/>
    <n v="14.2"/>
    <n v="5.3"/>
    <s v="Dan Reichenbach"/>
    <x v="2"/>
    <x v="0"/>
    <x v="2"/>
    <x v="2"/>
    <x v="1"/>
    <d v="2016-05-28T00:00:00"/>
  </r>
  <r>
    <n v="23078"/>
    <s v="N"/>
    <d v="2014-09-15T00:00:00"/>
    <s v="Medium"/>
    <x v="36"/>
    <n v="168.95"/>
    <n v="0.1"/>
    <s v="Regular"/>
    <n v="-15.9"/>
    <n v="9.7799999999999994"/>
    <n v="5.76"/>
    <s v="Jay Fine"/>
    <x v="2"/>
    <x v="2"/>
    <x v="1"/>
    <x v="12"/>
    <x v="2"/>
    <d v="2014-09-15T00:00:00"/>
  </r>
  <r>
    <n v="23078"/>
    <s v="N"/>
    <d v="2014-09-15T00:00:00"/>
    <s v="Medium"/>
    <x v="38"/>
    <n v="342.27"/>
    <n v="0.09"/>
    <s v="Regular"/>
    <n v="-17.68"/>
    <n v="40.99"/>
    <n v="19.989999999999998"/>
    <s v="Jay Fine"/>
    <x v="2"/>
    <x v="2"/>
    <x v="1"/>
    <x v="5"/>
    <x v="2"/>
    <d v="2014-09-17T00:00:00"/>
  </r>
  <r>
    <n v="23078"/>
    <s v="N"/>
    <d v="2014-09-15T00:00:00"/>
    <s v="Medium"/>
    <x v="27"/>
    <n v="577.95000000000005"/>
    <n v="7.0000000000000007E-2"/>
    <s v="Regular"/>
    <n v="-86.43"/>
    <n v="15.73"/>
    <n v="7.42"/>
    <s v="Jay Fine"/>
    <x v="2"/>
    <x v="2"/>
    <x v="1"/>
    <x v="9"/>
    <x v="0"/>
    <d v="2014-09-17T00:00:00"/>
  </r>
  <r>
    <n v="23104"/>
    <s v="N"/>
    <d v="2014-04-09T00:00:00"/>
    <s v="Medium"/>
    <x v="7"/>
    <n v="30.92"/>
    <n v="0.02"/>
    <s v="Express"/>
    <n v="28.64"/>
    <n v="6.98"/>
    <n v="2.83"/>
    <s v="Trudy Brown"/>
    <x v="0"/>
    <x v="3"/>
    <x v="2"/>
    <x v="2"/>
    <x v="0"/>
    <d v="2014-04-10T00:00:00"/>
  </r>
  <r>
    <n v="23104"/>
    <s v="N"/>
    <d v="2014-04-09T00:00:00"/>
    <s v="Medium"/>
    <x v="18"/>
    <n v="142.80000000000001"/>
    <n v="0.01"/>
    <s v="Regular"/>
    <n v="-25"/>
    <n v="5.81"/>
    <n v="3.37"/>
    <s v="Trudy Brown"/>
    <x v="0"/>
    <x v="3"/>
    <x v="1"/>
    <x v="14"/>
    <x v="1"/>
    <d v="2014-04-12T00:00:00"/>
  </r>
  <r>
    <n v="23107"/>
    <s v="N"/>
    <d v="2014-06-11T00:00:00"/>
    <s v="Medium"/>
    <x v="22"/>
    <n v="43.29"/>
    <n v="7.0000000000000007E-2"/>
    <s v="Regular"/>
    <n v="-39.119999999999997"/>
    <n v="5.38"/>
    <n v="7.57"/>
    <s v="Lori Olson"/>
    <x v="2"/>
    <x v="2"/>
    <x v="1"/>
    <x v="10"/>
    <x v="2"/>
    <d v="2014-06-14T00:00:00"/>
  </r>
  <r>
    <n v="23140"/>
    <s v="N"/>
    <d v="2015-02-07T00:00:00"/>
    <s v="High"/>
    <x v="36"/>
    <n v="1713.8"/>
    <n v="0.05"/>
    <s v="Regular"/>
    <n v="1125.29"/>
    <n v="99.23"/>
    <n v="8.99"/>
    <s v="MaryBeth Skach"/>
    <x v="0"/>
    <x v="1"/>
    <x v="2"/>
    <x v="2"/>
    <x v="0"/>
    <d v="2015-02-09T00:00:00"/>
  </r>
  <r>
    <n v="23140"/>
    <s v="N"/>
    <d v="2015-02-07T00:00:00"/>
    <s v="High"/>
    <x v="25"/>
    <n v="116.69"/>
    <n v="0.02"/>
    <s v="Regular"/>
    <n v="11.69"/>
    <n v="7.08"/>
    <n v="2.35"/>
    <s v="MaryBeth Skach"/>
    <x v="0"/>
    <x v="1"/>
    <x v="1"/>
    <x v="1"/>
    <x v="1"/>
    <d v="2015-02-07T00:00:00"/>
  </r>
  <r>
    <n v="23168"/>
    <s v="Y"/>
    <d v="2013-09-15T00:00:00"/>
    <s v="Low"/>
    <x v="26"/>
    <n v="23949.51"/>
    <n v="0"/>
    <s v="Express"/>
    <n v="-1312.84"/>
    <n v="499.99"/>
    <n v="24.49"/>
    <s v="Darren Budd"/>
    <x v="0"/>
    <x v="1"/>
    <x v="0"/>
    <x v="16"/>
    <x v="5"/>
    <d v="2013-09-22T00:00:00"/>
  </r>
  <r>
    <n v="23174"/>
    <s v="N"/>
    <d v="2015-07-26T00:00:00"/>
    <s v="Low"/>
    <x v="25"/>
    <n v="3549.9"/>
    <n v="0.06"/>
    <s v="Delivery Van"/>
    <n v="44.8"/>
    <n v="216.6"/>
    <n v="64.2"/>
    <s v="Harry Marie"/>
    <x v="1"/>
    <x v="2"/>
    <x v="2"/>
    <x v="13"/>
    <x v="6"/>
    <d v="2015-07-28T00:00:00"/>
  </r>
  <r>
    <n v="23174"/>
    <s v="N"/>
    <d v="2015-07-26T00:00:00"/>
    <s v="Low"/>
    <x v="38"/>
    <n v="138.24"/>
    <n v="0.03"/>
    <s v="Regular"/>
    <n v="-60.04"/>
    <n v="16.739999999999998"/>
    <n v="7.04"/>
    <s v="Harry Marie"/>
    <x v="1"/>
    <x v="2"/>
    <x v="1"/>
    <x v="7"/>
    <x v="2"/>
    <d v="2015-08-02T00:00:00"/>
  </r>
  <r>
    <n v="23202"/>
    <s v="N"/>
    <d v="2014-07-30T00:00:00"/>
    <s v="High"/>
    <x v="27"/>
    <n v="307.42"/>
    <n v="0.05"/>
    <s v="Regular"/>
    <n v="104.09"/>
    <n v="8.17"/>
    <n v="1.69"/>
    <s v="Naresj Patel"/>
    <x v="1"/>
    <x v="3"/>
    <x v="1"/>
    <x v="5"/>
    <x v="1"/>
    <d v="2014-08-01T00:00:00"/>
  </r>
  <r>
    <n v="23202"/>
    <s v="N"/>
    <d v="2014-07-30T00:00:00"/>
    <s v="High"/>
    <x v="32"/>
    <n v="608.29"/>
    <n v="0.02"/>
    <s v="Regular"/>
    <n v="-39.270000000000003"/>
    <n v="11.97"/>
    <n v="5.81"/>
    <s v="Naresj Patel"/>
    <x v="1"/>
    <x v="3"/>
    <x v="1"/>
    <x v="1"/>
    <x v="0"/>
    <d v="2014-08-01T00:00:00"/>
  </r>
  <r>
    <n v="23232"/>
    <s v="N"/>
    <d v="2013-04-16T00:00:00"/>
    <s v="High"/>
    <x v="0"/>
    <n v="614.15"/>
    <n v="0.03"/>
    <s v="Express"/>
    <n v="-54.37"/>
    <n v="39.979999999999997"/>
    <n v="7.12"/>
    <s v="Penelope Sewall"/>
    <x v="0"/>
    <x v="1"/>
    <x v="0"/>
    <x v="0"/>
    <x v="2"/>
    <d v="2013-04-17T00:00:00"/>
  </r>
  <r>
    <n v="23232"/>
    <s v="N"/>
    <d v="2013-04-16T00:00:00"/>
    <s v="High"/>
    <x v="45"/>
    <n v="154.24"/>
    <n v="0.03"/>
    <s v="Regular"/>
    <n v="68.88"/>
    <n v="4.9800000000000004"/>
    <n v="0.49"/>
    <s v="Penelope Sewall"/>
    <x v="0"/>
    <x v="1"/>
    <x v="1"/>
    <x v="4"/>
    <x v="2"/>
    <d v="2013-04-17T00:00:00"/>
  </r>
  <r>
    <n v="23232"/>
    <s v="N"/>
    <d v="2013-04-16T00:00:00"/>
    <s v="High"/>
    <x v="23"/>
    <n v="140.31"/>
    <n v="0.06"/>
    <s v="Regular"/>
    <n v="-94.11"/>
    <n v="6.48"/>
    <n v="8.74"/>
    <s v="Penelope Sewall"/>
    <x v="0"/>
    <x v="1"/>
    <x v="1"/>
    <x v="5"/>
    <x v="2"/>
    <d v="2013-04-16T00:00:00"/>
  </r>
  <r>
    <n v="23235"/>
    <s v="N"/>
    <d v="2014-07-05T00:00:00"/>
    <s v="High"/>
    <x v="31"/>
    <n v="17.43"/>
    <n v="0.02"/>
    <s v="Regular"/>
    <n v="2.4500000000000002"/>
    <n v="2.88"/>
    <n v="0.5"/>
    <s v="Darren Budd"/>
    <x v="0"/>
    <x v="1"/>
    <x v="2"/>
    <x v="15"/>
    <x v="4"/>
    <d v="2014-07-07T00:00:00"/>
  </r>
  <r>
    <n v="23238"/>
    <s v="N"/>
    <d v="2013-03-31T00:00:00"/>
    <s v="Not Specified"/>
    <x v="14"/>
    <n v="2976.19"/>
    <n v="0.05"/>
    <s v="Delivery Van"/>
    <n v="-44.52"/>
    <n v="115.99"/>
    <n v="56.14"/>
    <s v="Bradley Drucker"/>
    <x v="0"/>
    <x v="3"/>
    <x v="0"/>
    <x v="6"/>
    <x v="6"/>
    <d v="2013-04-02T00:00:00"/>
  </r>
  <r>
    <n v="23264"/>
    <s v="N"/>
    <d v="2013-12-07T00:00:00"/>
    <s v="Critical"/>
    <x v="25"/>
    <n v="108.42"/>
    <n v="0.02"/>
    <s v="Regular"/>
    <n v="-50.82"/>
    <n v="6.48"/>
    <n v="6.81"/>
    <s v="Clay Rozendal"/>
    <x v="3"/>
    <x v="0"/>
    <x v="1"/>
    <x v="5"/>
    <x v="2"/>
    <d v="2013-12-09T00:00:00"/>
  </r>
  <r>
    <n v="23264"/>
    <s v="N"/>
    <d v="2013-12-07T00:00:00"/>
    <s v="Critical"/>
    <x v="42"/>
    <n v="78.47"/>
    <n v="0.06"/>
    <s v="Regular"/>
    <n v="17.989999999999998"/>
    <n v="2.88"/>
    <n v="0.99"/>
    <s v="Clay Rozendal"/>
    <x v="3"/>
    <x v="0"/>
    <x v="1"/>
    <x v="4"/>
    <x v="2"/>
    <d v="2013-12-09T00:00:00"/>
  </r>
  <r>
    <n v="23268"/>
    <s v="N"/>
    <d v="2015-01-15T00:00:00"/>
    <s v="High"/>
    <x v="44"/>
    <n v="255.31"/>
    <n v="0.02"/>
    <s v="Regular"/>
    <n v="41.41"/>
    <n v="48.04"/>
    <n v="5.79"/>
    <s v="Pierre Wener"/>
    <x v="2"/>
    <x v="1"/>
    <x v="1"/>
    <x v="5"/>
    <x v="2"/>
    <d v="2015-01-17T00:00:00"/>
  </r>
  <r>
    <n v="23270"/>
    <s v="N"/>
    <d v="2014-03-13T00:00:00"/>
    <s v="Low"/>
    <x v="23"/>
    <n v="1460.42"/>
    <n v="0.04"/>
    <s v="Delivery Van"/>
    <n v="-441.44"/>
    <n v="68.81"/>
    <n v="60"/>
    <s v="Mick Crebagga"/>
    <x v="0"/>
    <x v="1"/>
    <x v="1"/>
    <x v="11"/>
    <x v="6"/>
    <d v="2014-03-17T00:00:00"/>
  </r>
  <r>
    <n v="23270"/>
    <s v="N"/>
    <d v="2014-03-13T00:00:00"/>
    <s v="Low"/>
    <x v="3"/>
    <n v="6659.7415000000001"/>
    <n v="0.05"/>
    <s v="Express"/>
    <n v="1647.75"/>
    <n v="195.99"/>
    <n v="3.99"/>
    <s v="Mick Crebagga"/>
    <x v="0"/>
    <x v="1"/>
    <x v="0"/>
    <x v="3"/>
    <x v="2"/>
    <d v="2014-03-18T00:00:00"/>
  </r>
  <r>
    <n v="23271"/>
    <s v="N"/>
    <d v="2013-11-03T00:00:00"/>
    <s v="High"/>
    <x v="39"/>
    <n v="794.58"/>
    <n v="0.09"/>
    <s v="Delivery Van"/>
    <n v="-1748.34"/>
    <n v="808.49"/>
    <n v="55.3"/>
    <s v="Ann Blume"/>
    <x v="2"/>
    <x v="3"/>
    <x v="0"/>
    <x v="6"/>
    <x v="6"/>
    <d v="2013-11-04T00:00:00"/>
  </r>
  <r>
    <n v="23297"/>
    <s v="N"/>
    <d v="2015-07-02T00:00:00"/>
    <s v="Critical"/>
    <x v="23"/>
    <n v="498.68"/>
    <n v="0.06"/>
    <s v="Regular"/>
    <n v="79.52"/>
    <n v="25.98"/>
    <n v="5.37"/>
    <s v="Adam Hart"/>
    <x v="0"/>
    <x v="0"/>
    <x v="1"/>
    <x v="11"/>
    <x v="3"/>
    <d v="2015-07-04T00:00:00"/>
  </r>
  <r>
    <n v="23297"/>
    <s v="N"/>
    <d v="2015-07-02T00:00:00"/>
    <s v="Critical"/>
    <x v="13"/>
    <n v="5208.78"/>
    <n v="0.05"/>
    <s v="Regular"/>
    <n v="1547.78"/>
    <n v="155.06"/>
    <n v="7.07"/>
    <s v="Adam Hart"/>
    <x v="0"/>
    <x v="0"/>
    <x v="1"/>
    <x v="7"/>
    <x v="2"/>
    <d v="2015-07-04T00:00:00"/>
  </r>
  <r>
    <n v="23301"/>
    <s v="N"/>
    <d v="2014-04-18T00:00:00"/>
    <s v="High"/>
    <x v="6"/>
    <n v="28.46"/>
    <n v="0.02"/>
    <s v="Regular"/>
    <n v="-27.13"/>
    <n v="5.98"/>
    <n v="3.85"/>
    <s v="Adam Hart"/>
    <x v="0"/>
    <x v="0"/>
    <x v="0"/>
    <x v="0"/>
    <x v="0"/>
    <d v="2014-04-20T00:00:00"/>
  </r>
  <r>
    <n v="23301"/>
    <s v="N"/>
    <d v="2014-04-18T00:00:00"/>
    <s v="High"/>
    <x v="7"/>
    <n v="23.44"/>
    <n v="0.05"/>
    <s v="Regular"/>
    <n v="-10.58"/>
    <n v="5.98"/>
    <n v="5.2"/>
    <s v="Adam Hart"/>
    <x v="0"/>
    <x v="0"/>
    <x v="1"/>
    <x v="5"/>
    <x v="2"/>
    <d v="2014-04-20T00:00:00"/>
  </r>
  <r>
    <n v="23329"/>
    <s v="N"/>
    <d v="2013-12-26T00:00:00"/>
    <s v="Low"/>
    <x v="6"/>
    <n v="31.118500000000001"/>
    <n v="0.05"/>
    <s v="Regular"/>
    <n v="-46.9"/>
    <n v="7.99"/>
    <n v="5.03"/>
    <s v="Maris LaWare"/>
    <x v="0"/>
    <x v="1"/>
    <x v="0"/>
    <x v="3"/>
    <x v="3"/>
    <d v="2014-01-19T00:00:00"/>
  </r>
  <r>
    <n v="23329"/>
    <s v="N"/>
    <d v="2013-12-26T00:00:00"/>
    <s v="Low"/>
    <x v="19"/>
    <n v="4829.4534999999996"/>
    <n v="0.05"/>
    <s v="Regular"/>
    <n v="1235.1500000000001"/>
    <n v="125.99"/>
    <n v="8.99"/>
    <s v="Maris LaWare"/>
    <x v="0"/>
    <x v="1"/>
    <x v="0"/>
    <x v="3"/>
    <x v="2"/>
    <d v="2013-12-30T00:00:00"/>
  </r>
  <r>
    <n v="23333"/>
    <s v="N"/>
    <d v="2016-08-05T00:00:00"/>
    <s v="Medium"/>
    <x v="15"/>
    <n v="634.12"/>
    <n v="0.04"/>
    <s v="Regular"/>
    <n v="-21.65"/>
    <n v="14.42"/>
    <n v="6.75"/>
    <s v="Michael Dominguez"/>
    <x v="1"/>
    <x v="1"/>
    <x v="1"/>
    <x v="11"/>
    <x v="3"/>
    <d v="2016-08-06T00:00:00"/>
  </r>
  <r>
    <n v="23333"/>
    <s v="N"/>
    <d v="2016-08-05T00:00:00"/>
    <s v="Medium"/>
    <x v="1"/>
    <n v="196.84"/>
    <n v="0.04"/>
    <s v="Regular"/>
    <n v="-69.290000000000006"/>
    <n v="5.98"/>
    <n v="5.79"/>
    <s v="Michael Dominguez"/>
    <x v="1"/>
    <x v="1"/>
    <x v="1"/>
    <x v="5"/>
    <x v="2"/>
    <d v="2016-08-07T00:00:00"/>
  </r>
  <r>
    <n v="23333"/>
    <s v="N"/>
    <d v="2016-08-05T00:00:00"/>
    <s v="Medium"/>
    <x v="25"/>
    <n v="886.89"/>
    <n v="0.03"/>
    <s v="Regular"/>
    <n v="-23.83"/>
    <n v="65.989999999999995"/>
    <n v="8.99"/>
    <s v="Michael Dominguez"/>
    <x v="1"/>
    <x v="1"/>
    <x v="0"/>
    <x v="3"/>
    <x v="2"/>
    <d v="2016-08-06T00:00:00"/>
  </r>
  <r>
    <n v="23361"/>
    <s v="N"/>
    <d v="2013-07-03T00:00:00"/>
    <s v="Critical"/>
    <x v="20"/>
    <n v="3.23"/>
    <n v="0.06"/>
    <s v="Regular"/>
    <n v="-2.73"/>
    <n v="1.26"/>
    <n v="0.7"/>
    <s v="Benjamin Patterson"/>
    <x v="0"/>
    <x v="0"/>
    <x v="1"/>
    <x v="14"/>
    <x v="1"/>
    <d v="2013-07-04T00:00:00"/>
  </r>
  <r>
    <n v="23361"/>
    <s v="N"/>
    <d v="2013-07-03T00:00:00"/>
    <s v="Critical"/>
    <x v="47"/>
    <n v="2861.66"/>
    <n v="0.04"/>
    <s v="Regular"/>
    <n v="-921.68"/>
    <n v="80.98"/>
    <n v="35"/>
    <s v="Benjamin Patterson"/>
    <x v="0"/>
    <x v="0"/>
    <x v="1"/>
    <x v="7"/>
    <x v="5"/>
    <d v="2013-07-04T00:00:00"/>
  </r>
  <r>
    <n v="23361"/>
    <s v="N"/>
    <d v="2013-07-03T00:00:00"/>
    <s v="Critical"/>
    <x v="22"/>
    <n v="373.27749999999997"/>
    <n v="7.0000000000000007E-2"/>
    <s v="Regular"/>
    <n v="-204.93"/>
    <n v="65.989999999999995"/>
    <n v="5.26"/>
    <s v="Benjamin Patterson"/>
    <x v="0"/>
    <x v="0"/>
    <x v="0"/>
    <x v="3"/>
    <x v="2"/>
    <d v="2013-07-03T00:00:00"/>
  </r>
  <r>
    <n v="23362"/>
    <s v="N"/>
    <d v="2013-08-27T00:00:00"/>
    <s v="Medium"/>
    <x v="29"/>
    <n v="852.05"/>
    <n v="0.1"/>
    <s v="Regular"/>
    <n v="-20.6"/>
    <n v="19.98"/>
    <n v="10.49"/>
    <s v="Randy Bradley"/>
    <x v="0"/>
    <x v="3"/>
    <x v="2"/>
    <x v="2"/>
    <x v="2"/>
    <d v="2013-08-29T00:00:00"/>
  </r>
  <r>
    <n v="23363"/>
    <s v="N"/>
    <d v="2015-05-29T00:00:00"/>
    <s v="Low"/>
    <x v="26"/>
    <n v="241.81"/>
    <n v="0.02"/>
    <s v="Regular"/>
    <n v="-94.83"/>
    <n v="4.91"/>
    <n v="4.97"/>
    <s v="Robert Dilbeck"/>
    <x v="0"/>
    <x v="0"/>
    <x v="1"/>
    <x v="10"/>
    <x v="2"/>
    <d v="2015-06-05T00:00:00"/>
  </r>
  <r>
    <n v="23366"/>
    <s v="N"/>
    <d v="2013-11-19T00:00:00"/>
    <s v="Not Specified"/>
    <x v="49"/>
    <n v="136.1"/>
    <n v="0.06"/>
    <s v="Regular"/>
    <n v="-3.78"/>
    <n v="10.52"/>
    <n v="7.94"/>
    <s v="Tim Taslimi"/>
    <x v="0"/>
    <x v="0"/>
    <x v="2"/>
    <x v="2"/>
    <x v="0"/>
    <d v="2013-11-21T00:00:00"/>
  </r>
  <r>
    <n v="23366"/>
    <s v="N"/>
    <d v="2013-11-19T00:00:00"/>
    <s v="Not Specified"/>
    <x v="44"/>
    <n v="297.85000000000002"/>
    <n v="0.04"/>
    <s v="Regular"/>
    <n v="-69.89"/>
    <n v="54.1"/>
    <n v="19.989999999999998"/>
    <s v="Tim Taslimi"/>
    <x v="0"/>
    <x v="0"/>
    <x v="1"/>
    <x v="7"/>
    <x v="2"/>
    <d v="2013-11-19T00:00:00"/>
  </r>
  <r>
    <n v="23395"/>
    <s v="N"/>
    <d v="2015-10-27T00:00:00"/>
    <s v="Medium"/>
    <x v="45"/>
    <n v="1296.46"/>
    <n v="0.01"/>
    <s v="Regular"/>
    <n v="376.47"/>
    <n v="39.479999999999997"/>
    <n v="1.99"/>
    <s v="Janet Martin"/>
    <x v="0"/>
    <x v="0"/>
    <x v="0"/>
    <x v="0"/>
    <x v="0"/>
    <d v="2015-10-29T00:00:00"/>
  </r>
  <r>
    <n v="23396"/>
    <s v="N"/>
    <d v="2013-06-18T00:00:00"/>
    <s v="Low"/>
    <x v="10"/>
    <n v="11481.03"/>
    <n v="0.08"/>
    <s v="Delivery Van"/>
    <n v="2799.65"/>
    <n v="399.98"/>
    <n v="12.06"/>
    <s v="Quincy Jones"/>
    <x v="0"/>
    <x v="1"/>
    <x v="0"/>
    <x v="6"/>
    <x v="4"/>
    <d v="2013-06-20T00:00:00"/>
  </r>
  <r>
    <n v="23399"/>
    <s v="N"/>
    <d v="2013-12-29T00:00:00"/>
    <s v="High"/>
    <x v="41"/>
    <n v="209.3"/>
    <n v="0.01"/>
    <s v="Express"/>
    <n v="7.86"/>
    <n v="13.48"/>
    <n v="4.51"/>
    <s v="Randy Bradley"/>
    <x v="0"/>
    <x v="3"/>
    <x v="1"/>
    <x v="7"/>
    <x v="2"/>
    <d v="2013-12-29T00:00:00"/>
  </r>
  <r>
    <n v="23426"/>
    <s v="N"/>
    <d v="2014-02-16T00:00:00"/>
    <s v="Critical"/>
    <x v="29"/>
    <n v="1009.8"/>
    <n v="7.0000000000000007E-2"/>
    <s v="Regular"/>
    <n v="352.64"/>
    <n v="22.98"/>
    <n v="1.99"/>
    <s v="Erin Ashbrook"/>
    <x v="1"/>
    <x v="2"/>
    <x v="0"/>
    <x v="0"/>
    <x v="0"/>
    <d v="2014-02-18T00:00:00"/>
  </r>
  <r>
    <n v="23426"/>
    <s v="N"/>
    <d v="2014-02-16T00:00:00"/>
    <s v="Critical"/>
    <x v="49"/>
    <n v="29.71"/>
    <n v="0.09"/>
    <s v="Regular"/>
    <n v="-23.17"/>
    <n v="2.52"/>
    <n v="1.92"/>
    <s v="Erin Ashbrook"/>
    <x v="1"/>
    <x v="2"/>
    <x v="1"/>
    <x v="9"/>
    <x v="1"/>
    <d v="2014-02-17T00:00:00"/>
  </r>
  <r>
    <n v="23427"/>
    <s v="N"/>
    <d v="2014-08-08T00:00:00"/>
    <s v="Low"/>
    <x v="10"/>
    <n v="442.76"/>
    <n v="0.09"/>
    <s v="Regular"/>
    <n v="-17.11"/>
    <n v="15.01"/>
    <n v="8.4"/>
    <s v="Cindy Chapman"/>
    <x v="0"/>
    <x v="0"/>
    <x v="1"/>
    <x v="10"/>
    <x v="2"/>
    <d v="2014-08-15T00:00:00"/>
  </r>
  <r>
    <n v="23427"/>
    <s v="N"/>
    <d v="2014-08-08T00:00:00"/>
    <s v="Low"/>
    <x v="28"/>
    <n v="2684.98"/>
    <n v="0.03"/>
    <s v="Regular"/>
    <n v="1115.1400000000001"/>
    <n v="120.98"/>
    <n v="9.07"/>
    <s v="Cindy Chapman"/>
    <x v="0"/>
    <x v="0"/>
    <x v="1"/>
    <x v="10"/>
    <x v="2"/>
    <d v="2014-08-17T00:00:00"/>
  </r>
  <r>
    <n v="23428"/>
    <s v="N"/>
    <d v="2015-10-28T00:00:00"/>
    <s v="High"/>
    <x v="33"/>
    <n v="980.95"/>
    <n v="0.02"/>
    <s v="Regular"/>
    <n v="234.68"/>
    <n v="22.84"/>
    <n v="8.18"/>
    <s v="Alan Shonely"/>
    <x v="2"/>
    <x v="3"/>
    <x v="1"/>
    <x v="5"/>
    <x v="2"/>
    <d v="2015-10-30T00:00:00"/>
  </r>
  <r>
    <n v="23488"/>
    <s v="Y"/>
    <d v="2016-01-07T00:00:00"/>
    <s v="High"/>
    <x v="8"/>
    <n v="101.77"/>
    <n v="0.03"/>
    <s v="Regular"/>
    <n v="-73.19"/>
    <n v="3.28"/>
    <n v="3.97"/>
    <s v="Julia Barnett"/>
    <x v="0"/>
    <x v="1"/>
    <x v="1"/>
    <x v="1"/>
    <x v="1"/>
    <d v="2016-01-09T00:00:00"/>
  </r>
  <r>
    <n v="23488"/>
    <s v="Y"/>
    <d v="2016-01-07T00:00:00"/>
    <s v="Critical"/>
    <x v="10"/>
    <n v="26133.39"/>
    <n v="0.04"/>
    <s v="Delivery Van"/>
    <n v="-11053.6"/>
    <n v="880.98"/>
    <n v="44.55"/>
    <s v="Julia West"/>
    <x v="3"/>
    <x v="1"/>
    <x v="2"/>
    <x v="8"/>
    <x v="4"/>
    <d v="2016-01-08T00:00:00"/>
  </r>
  <r>
    <n v="23489"/>
    <s v="N"/>
    <d v="2015-08-28T00:00:00"/>
    <s v="High"/>
    <x v="3"/>
    <n v="2004.6"/>
    <n v="0.02"/>
    <s v="Express"/>
    <n v="230.3"/>
    <n v="47.98"/>
    <n v="3.61"/>
    <s v="Ritsa Hightower"/>
    <x v="1"/>
    <x v="0"/>
    <x v="0"/>
    <x v="0"/>
    <x v="0"/>
    <d v="2015-08-28T00:00:00"/>
  </r>
  <r>
    <n v="23524"/>
    <s v="N"/>
    <d v="2016-04-28T00:00:00"/>
    <s v="High"/>
    <x v="2"/>
    <n v="129.33000000000001"/>
    <n v="0.04"/>
    <s v="Express"/>
    <n v="48.25"/>
    <n v="4.13"/>
    <n v="0.99"/>
    <s v="Sandra Glassco"/>
    <x v="1"/>
    <x v="1"/>
    <x v="1"/>
    <x v="4"/>
    <x v="2"/>
    <d v="2016-04-30T00:00:00"/>
  </r>
  <r>
    <n v="23524"/>
    <s v="N"/>
    <d v="2016-04-28T00:00:00"/>
    <s v="High"/>
    <x v="26"/>
    <n v="2461.23"/>
    <n v="0.06"/>
    <s v="Regular"/>
    <n v="748.2"/>
    <n v="55.48"/>
    <n v="14.3"/>
    <s v="Sandra Glassco"/>
    <x v="1"/>
    <x v="1"/>
    <x v="1"/>
    <x v="5"/>
    <x v="2"/>
    <d v="2016-04-30T00:00:00"/>
  </r>
  <r>
    <n v="23555"/>
    <s v="N"/>
    <d v="2015-12-11T00:00:00"/>
    <s v="High"/>
    <x v="8"/>
    <n v="104.7"/>
    <n v="0.09"/>
    <s v="Regular"/>
    <n v="42.16"/>
    <n v="3.69"/>
    <n v="0.5"/>
    <s v="Adam Hart"/>
    <x v="0"/>
    <x v="0"/>
    <x v="1"/>
    <x v="4"/>
    <x v="2"/>
    <d v="2015-12-12T00:00:00"/>
  </r>
  <r>
    <n v="23555"/>
    <s v="N"/>
    <d v="2015-12-11T00:00:00"/>
    <s v="High"/>
    <x v="44"/>
    <n v="284.45249999999999"/>
    <n v="0.06"/>
    <s v="Regular"/>
    <n v="-254.78"/>
    <n v="65.989999999999995"/>
    <n v="8.99"/>
    <s v="Adam Hart"/>
    <x v="0"/>
    <x v="0"/>
    <x v="0"/>
    <x v="3"/>
    <x v="2"/>
    <d v="2015-12-12T00:00:00"/>
  </r>
  <r>
    <n v="23556"/>
    <s v="N"/>
    <d v="2014-01-09T00:00:00"/>
    <s v="Medium"/>
    <x v="13"/>
    <n v="11747.97"/>
    <n v="0.05"/>
    <s v="Express"/>
    <n v="3302.03"/>
    <n v="363.25"/>
    <n v="19.989999999999998"/>
    <s v="Patrick Gardner"/>
    <x v="2"/>
    <x v="2"/>
    <x v="1"/>
    <x v="11"/>
    <x v="2"/>
    <d v="2014-01-10T00:00:00"/>
  </r>
  <r>
    <n v="23557"/>
    <s v="Y"/>
    <d v="2014-05-31T00:00:00"/>
    <s v="Not Specified"/>
    <x v="22"/>
    <n v="1011.16"/>
    <n v="0.02"/>
    <s v="Regular"/>
    <n v="547.96"/>
    <n v="136.97999999999999"/>
    <n v="24.49"/>
    <s v="Keith Dawkins"/>
    <x v="0"/>
    <x v="1"/>
    <x v="2"/>
    <x v="2"/>
    <x v="5"/>
    <d v="2014-06-01T00:00:00"/>
  </r>
  <r>
    <n v="23559"/>
    <s v="Y"/>
    <d v="2013-07-18T00:00:00"/>
    <s v="Low"/>
    <x v="41"/>
    <n v="425.67"/>
    <n v="0.03"/>
    <s v="Express"/>
    <n v="166.57"/>
    <n v="28.53"/>
    <n v="1.49"/>
    <s v="Cynthia Arntzen"/>
    <x v="0"/>
    <x v="1"/>
    <x v="1"/>
    <x v="10"/>
    <x v="2"/>
    <d v="2013-07-25T00:00:00"/>
  </r>
  <r>
    <n v="23559"/>
    <s v="Y"/>
    <d v="2013-07-18T00:00:00"/>
    <s v="Low"/>
    <x v="24"/>
    <n v="173.44"/>
    <n v="0.02"/>
    <s v="Regular"/>
    <n v="-34.630000000000003"/>
    <n v="17.98"/>
    <n v="8.51"/>
    <s v="Cynthia Arntzen"/>
    <x v="0"/>
    <x v="1"/>
    <x v="0"/>
    <x v="6"/>
    <x v="3"/>
    <d v="2013-07-23T00:00:00"/>
  </r>
  <r>
    <n v="23584"/>
    <s v="N"/>
    <d v="2015-03-12T00:00:00"/>
    <s v="Critical"/>
    <x v="41"/>
    <n v="2671.21"/>
    <n v="0.06"/>
    <s v="Delivery Van"/>
    <n v="636.17999999999995"/>
    <n v="200.97"/>
    <n v="15.59"/>
    <s v="Alan Barnes"/>
    <x v="3"/>
    <x v="0"/>
    <x v="0"/>
    <x v="6"/>
    <x v="6"/>
    <d v="2015-03-14T00:00:00"/>
  </r>
  <r>
    <n v="23586"/>
    <s v="N"/>
    <d v="2013-01-14T00:00:00"/>
    <s v="Medium"/>
    <x v="1"/>
    <n v="210.9"/>
    <n v="0.03"/>
    <s v="Regular"/>
    <n v="-62.46"/>
    <n v="6.48"/>
    <n v="5.74"/>
    <s v="Anthony Garverick"/>
    <x v="0"/>
    <x v="3"/>
    <x v="1"/>
    <x v="5"/>
    <x v="2"/>
    <d v="2013-01-17T00:00:00"/>
  </r>
  <r>
    <n v="23617"/>
    <s v="N"/>
    <d v="2014-05-05T00:00:00"/>
    <s v="Not Specified"/>
    <x v="31"/>
    <n v="247.34"/>
    <n v="0.04"/>
    <s v="Express"/>
    <n v="63.61"/>
    <n v="37.700000000000003"/>
    <n v="2.99"/>
    <s v="Christy Brittain"/>
    <x v="0"/>
    <x v="2"/>
    <x v="1"/>
    <x v="10"/>
    <x v="2"/>
    <d v="2014-05-07T00:00:00"/>
  </r>
  <r>
    <n v="23618"/>
    <s v="N"/>
    <d v="2015-11-27T00:00:00"/>
    <s v="Medium"/>
    <x v="29"/>
    <n v="2601.7905000000001"/>
    <n v="0.02"/>
    <s v="Regular"/>
    <n v="748.2"/>
    <n v="65.989999999999995"/>
    <n v="5.26"/>
    <s v="Jill Stevenson"/>
    <x v="0"/>
    <x v="2"/>
    <x v="0"/>
    <x v="3"/>
    <x v="2"/>
    <d v="2015-11-29T00:00:00"/>
  </r>
  <r>
    <n v="23619"/>
    <s v="Y"/>
    <d v="2015-12-21T00:00:00"/>
    <s v="Medium"/>
    <x v="22"/>
    <n v="1043.1199999999999"/>
    <n v="0.06"/>
    <s v="Regular"/>
    <n v="-52.5"/>
    <n v="150.97999999999999"/>
    <n v="13.99"/>
    <s v="Nora Paige"/>
    <x v="2"/>
    <x v="3"/>
    <x v="0"/>
    <x v="6"/>
    <x v="3"/>
    <d v="2015-12-22T00:00:00"/>
  </r>
  <r>
    <n v="23619"/>
    <s v="Y"/>
    <d v="2015-12-21T00:00:00"/>
    <s v="Medium"/>
    <x v="29"/>
    <n v="285.91000000000003"/>
    <n v="0.02"/>
    <s v="Regular"/>
    <n v="-104.99"/>
    <n v="6.24"/>
    <n v="5.22"/>
    <s v="Nora Paige"/>
    <x v="2"/>
    <x v="3"/>
    <x v="2"/>
    <x v="2"/>
    <x v="2"/>
    <d v="2015-12-23T00:00:00"/>
  </r>
  <r>
    <n v="23619"/>
    <s v="Y"/>
    <d v="2015-12-21T00:00:00"/>
    <s v="Medium"/>
    <x v="32"/>
    <n v="2611.8035"/>
    <n v="0.06"/>
    <s v="Regular"/>
    <n v="644.80999999999995"/>
    <n v="65.989999999999995"/>
    <n v="5.92"/>
    <s v="Nora Paige"/>
    <x v="2"/>
    <x v="3"/>
    <x v="0"/>
    <x v="3"/>
    <x v="2"/>
    <d v="2015-12-24T00:00:00"/>
  </r>
  <r>
    <n v="23648"/>
    <s v="N"/>
    <d v="2015-09-24T00:00:00"/>
    <s v="Critical"/>
    <x v="15"/>
    <n v="6768.16"/>
    <n v="0.03"/>
    <s v="Regular"/>
    <n v="907.49"/>
    <n v="152.47999999999999"/>
    <n v="6.5"/>
    <s v="Liz Carlisle"/>
    <x v="0"/>
    <x v="0"/>
    <x v="0"/>
    <x v="0"/>
    <x v="2"/>
    <d v="2015-09-25T00:00:00"/>
  </r>
  <r>
    <n v="23648"/>
    <s v="N"/>
    <d v="2015-09-24T00:00:00"/>
    <s v="Critical"/>
    <x v="6"/>
    <n v="10.65"/>
    <n v="0.1"/>
    <s v="Regular"/>
    <n v="-0.64"/>
    <n v="2.61"/>
    <n v="0.5"/>
    <s v="Liz Carlisle"/>
    <x v="0"/>
    <x v="0"/>
    <x v="1"/>
    <x v="4"/>
    <x v="2"/>
    <d v="2015-09-25T00:00:00"/>
  </r>
  <r>
    <n v="23649"/>
    <s v="N"/>
    <d v="2015-09-05T00:00:00"/>
    <s v="Not Specified"/>
    <x v="10"/>
    <n v="4587.9260000000004"/>
    <n v="0.1"/>
    <s v="Regular"/>
    <n v="687.41"/>
    <n v="195.99"/>
    <n v="4.2"/>
    <s v="Arthur Wiediger"/>
    <x v="1"/>
    <x v="0"/>
    <x v="0"/>
    <x v="3"/>
    <x v="2"/>
    <d v="2015-09-08T00:00:00"/>
  </r>
  <r>
    <n v="23649"/>
    <s v="N"/>
    <d v="2015-09-05T00:00:00"/>
    <s v="Not Specified"/>
    <x v="3"/>
    <n v="4541.924"/>
    <n v="0.01"/>
    <s v="Regular"/>
    <n v="1222.1400000000001"/>
    <n v="125.99"/>
    <n v="8.08"/>
    <s v="Arthur Wiediger"/>
    <x v="1"/>
    <x v="0"/>
    <x v="0"/>
    <x v="3"/>
    <x v="2"/>
    <d v="2015-09-06T00:00:00"/>
  </r>
  <r>
    <n v="23652"/>
    <s v="N"/>
    <d v="2016-08-30T00:00:00"/>
    <s v="Not Specified"/>
    <x v="42"/>
    <n v="305.48"/>
    <n v="0.1"/>
    <s v="Regular"/>
    <n v="47.14"/>
    <n v="11.55"/>
    <n v="2.36"/>
    <s v="Sara Luxemburg"/>
    <x v="0"/>
    <x v="3"/>
    <x v="1"/>
    <x v="1"/>
    <x v="1"/>
    <d v="2016-08-30T00:00:00"/>
  </r>
  <r>
    <n v="23680"/>
    <s v="N"/>
    <d v="2013-11-06T00:00:00"/>
    <s v="Not Specified"/>
    <x v="38"/>
    <n v="2029.4960000000001"/>
    <n v="0.1"/>
    <s v="Delivery Van"/>
    <n v="251.64"/>
    <n v="320.64"/>
    <n v="43.57"/>
    <s v="Ivan Liston"/>
    <x v="0"/>
    <x v="2"/>
    <x v="2"/>
    <x v="15"/>
    <x v="4"/>
    <d v="2013-11-07T00:00:00"/>
  </r>
  <r>
    <n v="23713"/>
    <s v="N"/>
    <d v="2015-11-28T00:00:00"/>
    <s v="Not Specified"/>
    <x v="34"/>
    <n v="3701.5205000000001"/>
    <n v="0.05"/>
    <s v="Regular"/>
    <n v="894.06"/>
    <n v="115.99"/>
    <n v="5.92"/>
    <s v="Katrina Bavinger"/>
    <x v="0"/>
    <x v="2"/>
    <x v="0"/>
    <x v="3"/>
    <x v="2"/>
    <d v="2015-12-01T00:00:00"/>
  </r>
  <r>
    <n v="23719"/>
    <s v="N"/>
    <d v="2013-07-25T00:00:00"/>
    <s v="Critical"/>
    <x v="40"/>
    <n v="122.74"/>
    <n v="0.08"/>
    <s v="Regular"/>
    <n v="-28.13"/>
    <n v="7.28"/>
    <n v="5.47"/>
    <s v="Brian Stugart"/>
    <x v="0"/>
    <x v="2"/>
    <x v="1"/>
    <x v="5"/>
    <x v="2"/>
    <d v="2013-07-27T00:00:00"/>
  </r>
  <r>
    <n v="23748"/>
    <s v="Y"/>
    <d v="2015-08-10T00:00:00"/>
    <s v="High"/>
    <x v="5"/>
    <n v="6163.52"/>
    <n v="0.02"/>
    <s v="Delivery Van"/>
    <n v="755.95"/>
    <n v="225.02"/>
    <n v="28.66"/>
    <s v="Naresj Patel"/>
    <x v="1"/>
    <x v="3"/>
    <x v="1"/>
    <x v="7"/>
    <x v="6"/>
    <d v="2015-08-12T00:00:00"/>
  </r>
  <r>
    <n v="23751"/>
    <s v="N"/>
    <d v="2016-03-18T00:00:00"/>
    <s v="Medium"/>
    <x v="15"/>
    <n v="10364.36"/>
    <n v="0.01"/>
    <s v="Delivery Van"/>
    <n v="1049.03"/>
    <n v="220.98"/>
    <n v="64.66"/>
    <s v="Ricardo Block"/>
    <x v="0"/>
    <x v="0"/>
    <x v="2"/>
    <x v="8"/>
    <x v="4"/>
    <d v="2016-03-19T00:00:00"/>
  </r>
  <r>
    <n v="23777"/>
    <s v="N"/>
    <d v="2015-11-26T00:00:00"/>
    <s v="Not Specified"/>
    <x v="25"/>
    <n v="487.7"/>
    <n v="0.06"/>
    <s v="Regular"/>
    <n v="-67.540000000000006"/>
    <n v="31.98"/>
    <n v="6.72"/>
    <s v="Emily Phan"/>
    <x v="2"/>
    <x v="2"/>
    <x v="1"/>
    <x v="7"/>
    <x v="2"/>
    <d v="2015-11-27T00:00:00"/>
  </r>
  <r>
    <n v="23778"/>
    <s v="N"/>
    <d v="2016-07-13T00:00:00"/>
    <s v="Low"/>
    <x v="46"/>
    <n v="105.94"/>
    <n v="0.06"/>
    <s v="Regular"/>
    <n v="-566"/>
    <n v="4.4800000000000004"/>
    <n v="49"/>
    <s v="Carlos Meador"/>
    <x v="0"/>
    <x v="0"/>
    <x v="1"/>
    <x v="11"/>
    <x v="5"/>
    <d v="2016-07-17T00:00:00"/>
  </r>
  <r>
    <n v="23781"/>
    <s v="N"/>
    <d v="2014-10-31T00:00:00"/>
    <s v="Critical"/>
    <x v="10"/>
    <n v="200.24"/>
    <n v="0"/>
    <s v="Regular"/>
    <n v="-59.85"/>
    <n v="6.48"/>
    <n v="5.84"/>
    <s v="Ashley Jarboe"/>
    <x v="0"/>
    <x v="1"/>
    <x v="1"/>
    <x v="5"/>
    <x v="2"/>
    <d v="2014-11-02T00:00:00"/>
  </r>
  <r>
    <n v="23808"/>
    <s v="N"/>
    <d v="2016-02-08T00:00:00"/>
    <s v="Low"/>
    <x v="10"/>
    <n v="630.14"/>
    <n v="0.04"/>
    <s v="Regular"/>
    <n v="108"/>
    <n v="19.98"/>
    <n v="8.68"/>
    <s v="Ed Braxton"/>
    <x v="0"/>
    <x v="2"/>
    <x v="1"/>
    <x v="5"/>
    <x v="2"/>
    <d v="2016-02-15T00:00:00"/>
  </r>
  <r>
    <n v="23808"/>
    <s v="N"/>
    <d v="2016-02-08T00:00:00"/>
    <s v="Low"/>
    <x v="2"/>
    <n v="2813.8485000000001"/>
    <n v="0.08"/>
    <s v="Regular"/>
    <n v="377.15"/>
    <n v="125.99"/>
    <n v="7.69"/>
    <s v="Ed Braxton"/>
    <x v="0"/>
    <x v="2"/>
    <x v="0"/>
    <x v="3"/>
    <x v="2"/>
    <d v="2016-02-10T00:00:00"/>
  </r>
  <r>
    <n v="23812"/>
    <s v="N"/>
    <d v="2015-07-27T00:00:00"/>
    <s v="Critical"/>
    <x v="1"/>
    <n v="5845.82"/>
    <n v="0.1"/>
    <s v="Delivery Van"/>
    <n v="2227.89"/>
    <n v="200.97"/>
    <n v="15.59"/>
    <s v="Toby Grace"/>
    <x v="0"/>
    <x v="1"/>
    <x v="0"/>
    <x v="6"/>
    <x v="6"/>
    <d v="2015-07-27T00:00:00"/>
  </r>
  <r>
    <n v="23844"/>
    <s v="N"/>
    <d v="2016-07-06T00:00:00"/>
    <s v="Not Specified"/>
    <x v="43"/>
    <n v="1861.36"/>
    <n v="0"/>
    <s v="Regular"/>
    <n v="627.85"/>
    <n v="42.98"/>
    <n v="4.62"/>
    <s v="Michael Granlund"/>
    <x v="2"/>
    <x v="1"/>
    <x v="1"/>
    <x v="11"/>
    <x v="2"/>
    <d v="2016-07-08T00:00:00"/>
  </r>
  <r>
    <n v="23844"/>
    <s v="N"/>
    <d v="2016-07-06T00:00:00"/>
    <s v="Not Specified"/>
    <x v="3"/>
    <n v="937.62"/>
    <n v="0.03"/>
    <s v="Regular"/>
    <n v="187.2"/>
    <n v="21.78"/>
    <n v="5.94"/>
    <s v="Michael Granlund"/>
    <x v="2"/>
    <x v="1"/>
    <x v="1"/>
    <x v="11"/>
    <x v="3"/>
    <d v="2016-07-08T00:00:00"/>
  </r>
  <r>
    <n v="23844"/>
    <s v="N"/>
    <d v="2016-07-06T00:00:00"/>
    <s v="Not Specified"/>
    <x v="11"/>
    <n v="33.020000000000003"/>
    <n v="0.08"/>
    <s v="Regular"/>
    <n v="8.4"/>
    <n v="3.15"/>
    <n v="0.5"/>
    <s v="Michael Granlund"/>
    <x v="2"/>
    <x v="1"/>
    <x v="1"/>
    <x v="4"/>
    <x v="2"/>
    <d v="2016-07-07T00:00:00"/>
  </r>
  <r>
    <n v="23847"/>
    <s v="N"/>
    <d v="2015-11-09T00:00:00"/>
    <s v="Not Specified"/>
    <x v="22"/>
    <n v="1278.6465000000001"/>
    <n v="0.01"/>
    <s v="Regular"/>
    <n v="-396.17"/>
    <n v="200.99"/>
    <n v="4.2"/>
    <s v="Darren Budd"/>
    <x v="1"/>
    <x v="1"/>
    <x v="0"/>
    <x v="3"/>
    <x v="2"/>
    <d v="2015-11-11T00:00:00"/>
  </r>
  <r>
    <n v="23877"/>
    <s v="N"/>
    <d v="2016-07-12T00:00:00"/>
    <s v="Not Specified"/>
    <x v="45"/>
    <n v="1624.5965000000001"/>
    <n v="7.0000000000000007E-2"/>
    <s v="Regular"/>
    <n v="109.84"/>
    <n v="65.989999999999995"/>
    <n v="8.8000000000000007"/>
    <s v="Nicole Brennan"/>
    <x v="0"/>
    <x v="1"/>
    <x v="0"/>
    <x v="3"/>
    <x v="2"/>
    <d v="2016-07-12T00:00:00"/>
  </r>
  <r>
    <n v="23877"/>
    <s v="N"/>
    <d v="2016-07-12T00:00:00"/>
    <s v="Not Specified"/>
    <x v="37"/>
    <n v="381.36"/>
    <n v="0"/>
    <s v="Express"/>
    <n v="128.03"/>
    <n v="10.01"/>
    <n v="1.99"/>
    <s v="Nicole Brennan"/>
    <x v="0"/>
    <x v="1"/>
    <x v="0"/>
    <x v="0"/>
    <x v="0"/>
    <d v="2016-07-14T00:00:00"/>
  </r>
  <r>
    <n v="23936"/>
    <s v="N"/>
    <d v="2016-12-17T00:00:00"/>
    <s v="Medium"/>
    <x v="42"/>
    <n v="71.39"/>
    <n v="0.09"/>
    <s v="Regular"/>
    <n v="-39.33"/>
    <n v="2.6"/>
    <n v="2.4"/>
    <s v="Darrin Van Huff"/>
    <x v="0"/>
    <x v="1"/>
    <x v="1"/>
    <x v="1"/>
    <x v="1"/>
    <d v="2016-12-19T00:00:00"/>
  </r>
  <r>
    <n v="23943"/>
    <s v="N"/>
    <d v="2014-06-23T00:00:00"/>
    <s v="Critical"/>
    <x v="18"/>
    <n v="376.53"/>
    <n v="0.03"/>
    <s v="Regular"/>
    <n v="3.44"/>
    <n v="15.94"/>
    <n v="5.45"/>
    <s v="Cindy Stewart"/>
    <x v="0"/>
    <x v="0"/>
    <x v="1"/>
    <x v="1"/>
    <x v="0"/>
    <d v="2014-06-25T00:00:00"/>
  </r>
  <r>
    <n v="23971"/>
    <s v="N"/>
    <d v="2016-11-21T00:00:00"/>
    <s v="Critical"/>
    <x v="44"/>
    <n v="66.63"/>
    <n v="0"/>
    <s v="Regular"/>
    <n v="-16.920000000000002"/>
    <n v="11.97"/>
    <n v="4.9800000000000004"/>
    <s v="Cynthia Arntzen"/>
    <x v="1"/>
    <x v="1"/>
    <x v="1"/>
    <x v="11"/>
    <x v="2"/>
    <d v="2016-11-24T00:00:00"/>
  </r>
  <r>
    <n v="24003"/>
    <s v="N"/>
    <d v="2016-10-31T00:00:00"/>
    <s v="Critical"/>
    <x v="48"/>
    <n v="87.44"/>
    <n v="0.06"/>
    <s v="Regular"/>
    <n v="1.33"/>
    <n v="1.76"/>
    <n v="0.7"/>
    <s v="Dan Campbell"/>
    <x v="2"/>
    <x v="0"/>
    <x v="1"/>
    <x v="1"/>
    <x v="1"/>
    <d v="2016-11-02T00:00:00"/>
  </r>
  <r>
    <n v="24003"/>
    <s v="N"/>
    <d v="2016-10-31T00:00:00"/>
    <s v="Critical"/>
    <x v="35"/>
    <n v="1318.49"/>
    <n v="0.02"/>
    <s v="Regular"/>
    <n v="4.6900000000000004"/>
    <n v="24.98"/>
    <n v="8.7899999999999991"/>
    <s v="Dan Campbell"/>
    <x v="2"/>
    <x v="0"/>
    <x v="1"/>
    <x v="7"/>
    <x v="2"/>
    <d v="2016-11-01T00:00:00"/>
  </r>
  <r>
    <n v="24003"/>
    <s v="N"/>
    <d v="2016-10-31T00:00:00"/>
    <s v="Critical"/>
    <x v="6"/>
    <n v="129.78649999999999"/>
    <n v="0.05"/>
    <s v="Express"/>
    <n v="-116.51"/>
    <n v="35.99"/>
    <n v="5.99"/>
    <s v="Dan Campbell"/>
    <x v="2"/>
    <x v="0"/>
    <x v="0"/>
    <x v="3"/>
    <x v="1"/>
    <d v="2016-11-02T00:00:00"/>
  </r>
  <r>
    <n v="24003"/>
    <s v="N"/>
    <d v="2016-10-31T00:00:00"/>
    <s v="Critical"/>
    <x v="24"/>
    <n v="11.89"/>
    <n v="0.06"/>
    <s v="Regular"/>
    <n v="-6.12"/>
    <n v="1.26"/>
    <n v="0.7"/>
    <s v="Dan Campbell"/>
    <x v="0"/>
    <x v="0"/>
    <x v="1"/>
    <x v="14"/>
    <x v="1"/>
    <d v="2016-10-31T00:00:00"/>
  </r>
  <r>
    <n v="24007"/>
    <s v="N"/>
    <d v="2013-08-26T00:00:00"/>
    <s v="Low"/>
    <x v="5"/>
    <n v="531.66"/>
    <n v="0.08"/>
    <s v="Regular"/>
    <n v="135.65"/>
    <n v="20.89"/>
    <n v="1.99"/>
    <s v="Joy Bell"/>
    <x v="3"/>
    <x v="1"/>
    <x v="0"/>
    <x v="0"/>
    <x v="0"/>
    <d v="2013-09-02T00:00:00"/>
  </r>
  <r>
    <n v="24007"/>
    <s v="N"/>
    <d v="2013-08-26T00:00:00"/>
    <s v="Low"/>
    <x v="2"/>
    <n v="317.85000000000002"/>
    <n v="0.06"/>
    <s v="Regular"/>
    <n v="-13.95"/>
    <n v="11.58"/>
    <n v="6.97"/>
    <s v="Joy Bell"/>
    <x v="3"/>
    <x v="1"/>
    <x v="1"/>
    <x v="12"/>
    <x v="2"/>
    <d v="2013-09-02T00:00:00"/>
  </r>
  <r>
    <n v="24007"/>
    <s v="N"/>
    <d v="2013-08-26T00:00:00"/>
    <s v="Low"/>
    <x v="3"/>
    <n v="163.08000000000001"/>
    <n v="0.09"/>
    <s v="Regular"/>
    <n v="66.17"/>
    <n v="4.13"/>
    <n v="0.5"/>
    <s v="Joy Bell"/>
    <x v="3"/>
    <x v="1"/>
    <x v="1"/>
    <x v="4"/>
    <x v="2"/>
    <d v="2013-08-30T00:00:00"/>
  </r>
  <r>
    <n v="24033"/>
    <s v="N"/>
    <d v="2014-01-02T00:00:00"/>
    <s v="High"/>
    <x v="35"/>
    <n v="1227.18"/>
    <n v="0"/>
    <s v="Delivery Van"/>
    <n v="-252.53"/>
    <n v="23.99"/>
    <n v="15.68"/>
    <s v="Steven Ward"/>
    <x v="0"/>
    <x v="2"/>
    <x v="2"/>
    <x v="2"/>
    <x v="6"/>
    <d v="2014-01-04T00:00:00"/>
  </r>
  <r>
    <n v="24038"/>
    <s v="N"/>
    <d v="2014-06-20T00:00:00"/>
    <s v="High"/>
    <x v="34"/>
    <n v="103.07"/>
    <n v="0.1"/>
    <s v="Regular"/>
    <n v="-0.95"/>
    <n v="2.78"/>
    <n v="1.34"/>
    <s v="Jack Lebron"/>
    <x v="3"/>
    <x v="0"/>
    <x v="1"/>
    <x v="1"/>
    <x v="1"/>
    <d v="2014-06-22T00:00:00"/>
  </r>
  <r>
    <n v="24038"/>
    <s v="N"/>
    <d v="2014-06-20T00:00:00"/>
    <s v="High"/>
    <x v="0"/>
    <n v="896.18050000000005"/>
    <n v="0"/>
    <s v="Express"/>
    <n v="82.04"/>
    <n v="65.989999999999995"/>
    <n v="5.26"/>
    <s v="Jack Lebron"/>
    <x v="2"/>
    <x v="0"/>
    <x v="0"/>
    <x v="3"/>
    <x v="2"/>
    <d v="2014-06-22T00:00:00"/>
  </r>
  <r>
    <n v="24039"/>
    <s v="N"/>
    <d v="2015-07-17T00:00:00"/>
    <s v="Not Specified"/>
    <x v="44"/>
    <n v="199.16"/>
    <n v="0.1"/>
    <s v="Regular"/>
    <n v="-64.87"/>
    <n v="40.98"/>
    <n v="1.99"/>
    <s v="Sean Wendt"/>
    <x v="2"/>
    <x v="0"/>
    <x v="0"/>
    <x v="0"/>
    <x v="0"/>
    <d v="2015-07-19T00:00:00"/>
  </r>
  <r>
    <n v="24066"/>
    <s v="Y"/>
    <d v="2015-04-13T00:00:00"/>
    <s v="High"/>
    <x v="10"/>
    <n v="4278.6099999999997"/>
    <n v="7.0000000000000007E-2"/>
    <s v="Delivery Van"/>
    <n v="-955.56"/>
    <n v="150.97999999999999"/>
    <n v="66.27"/>
    <s v="Gary Hwang"/>
    <x v="0"/>
    <x v="1"/>
    <x v="2"/>
    <x v="8"/>
    <x v="4"/>
    <d v="2015-04-15T00:00:00"/>
  </r>
  <r>
    <n v="24067"/>
    <s v="N"/>
    <d v="2015-08-22T00:00:00"/>
    <s v="High"/>
    <x v="30"/>
    <n v="120.56"/>
    <n v="7.0000000000000007E-2"/>
    <s v="Regular"/>
    <n v="-79.349999999999994"/>
    <n v="5.98"/>
    <n v="7.5"/>
    <s v="Frank Atkinson"/>
    <x v="2"/>
    <x v="0"/>
    <x v="1"/>
    <x v="5"/>
    <x v="2"/>
    <d v="2015-08-23T00:00:00"/>
  </r>
  <r>
    <n v="24067"/>
    <s v="N"/>
    <d v="2015-08-22T00:00:00"/>
    <s v="High"/>
    <x v="26"/>
    <n v="2640.6864999999998"/>
    <n v="0.03"/>
    <s v="Express"/>
    <n v="751.38"/>
    <n v="65.989999999999995"/>
    <n v="5.92"/>
    <s v="Frank Atkinson"/>
    <x v="2"/>
    <x v="0"/>
    <x v="0"/>
    <x v="3"/>
    <x v="2"/>
    <d v="2015-08-23T00:00:00"/>
  </r>
  <r>
    <n v="24067"/>
    <s v="N"/>
    <d v="2015-08-22T00:00:00"/>
    <s v="High"/>
    <x v="10"/>
    <n v="128.25"/>
    <n v="7.0000000000000007E-2"/>
    <s v="Express"/>
    <n v="-95.31"/>
    <n v="3.98"/>
    <n v="5.26"/>
    <s v="Frank Atkinson"/>
    <x v="2"/>
    <x v="0"/>
    <x v="1"/>
    <x v="10"/>
    <x v="2"/>
    <d v="2015-08-24T00:00:00"/>
  </r>
  <r>
    <n v="24097"/>
    <s v="N"/>
    <d v="2013-08-04T00:00:00"/>
    <s v="High"/>
    <x v="39"/>
    <n v="17.190000000000001"/>
    <n v="0"/>
    <s v="Regular"/>
    <n v="-35.340000000000003"/>
    <n v="14.48"/>
    <n v="1.99"/>
    <s v="Anthony Johnson"/>
    <x v="3"/>
    <x v="3"/>
    <x v="0"/>
    <x v="0"/>
    <x v="0"/>
    <d v="2013-08-04T00:00:00"/>
  </r>
  <r>
    <n v="24097"/>
    <s v="N"/>
    <d v="2013-08-04T00:00:00"/>
    <s v="High"/>
    <x v="42"/>
    <n v="2689.48"/>
    <n v="0.04"/>
    <s v="Regular"/>
    <n v="399.93"/>
    <n v="99.99"/>
    <n v="19.989999999999998"/>
    <s v="Anthony Johnson"/>
    <x v="3"/>
    <x v="3"/>
    <x v="0"/>
    <x v="0"/>
    <x v="2"/>
    <d v="2013-08-06T00:00:00"/>
  </r>
  <r>
    <n v="24097"/>
    <s v="N"/>
    <d v="2013-08-04T00:00:00"/>
    <s v="High"/>
    <x v="20"/>
    <n v="15.31"/>
    <n v="0.01"/>
    <s v="Regular"/>
    <n v="-8.15"/>
    <n v="4.9800000000000004"/>
    <n v="4.8600000000000003"/>
    <s v="Anthony Johnson"/>
    <x v="3"/>
    <x v="3"/>
    <x v="1"/>
    <x v="5"/>
    <x v="2"/>
    <d v="2013-08-06T00:00:00"/>
  </r>
  <r>
    <n v="24098"/>
    <s v="N"/>
    <d v="2015-04-17T00:00:00"/>
    <s v="Critical"/>
    <x v="3"/>
    <n v="199.58"/>
    <n v="0.05"/>
    <s v="Regular"/>
    <n v="46.31"/>
    <n v="4.82"/>
    <n v="1.49"/>
    <s v="Erin Mull"/>
    <x v="2"/>
    <x v="3"/>
    <x v="1"/>
    <x v="10"/>
    <x v="2"/>
    <d v="2015-04-18T00:00:00"/>
  </r>
  <r>
    <n v="24098"/>
    <s v="N"/>
    <d v="2015-04-17T00:00:00"/>
    <s v="Critical"/>
    <x v="12"/>
    <n v="80.59"/>
    <n v="0.05"/>
    <s v="Regular"/>
    <n v="-20.49"/>
    <n v="7.64"/>
    <n v="5.83"/>
    <s v="Erin Mull"/>
    <x v="2"/>
    <x v="3"/>
    <x v="1"/>
    <x v="5"/>
    <x v="1"/>
    <d v="2015-04-19T00:00:00"/>
  </r>
  <r>
    <n v="24098"/>
    <s v="N"/>
    <d v="2015-04-17T00:00:00"/>
    <s v="Critical"/>
    <x v="1"/>
    <n v="4158.0725000000002"/>
    <n v="0.02"/>
    <s v="Regular"/>
    <n v="836.15"/>
    <n v="155.99"/>
    <n v="8.99"/>
    <s v="Erin Mull"/>
    <x v="2"/>
    <x v="3"/>
    <x v="0"/>
    <x v="3"/>
    <x v="2"/>
    <d v="2015-04-18T00:00:00"/>
  </r>
  <r>
    <n v="24102"/>
    <s v="N"/>
    <d v="2013-11-30T00:00:00"/>
    <s v="Critical"/>
    <x v="35"/>
    <n v="1844.26"/>
    <n v="0.03"/>
    <s v="Regular"/>
    <n v="47.58"/>
    <n v="37.76"/>
    <n v="12.9"/>
    <s v="Fred McMath"/>
    <x v="2"/>
    <x v="3"/>
    <x v="1"/>
    <x v="7"/>
    <x v="2"/>
    <d v="2013-12-01T00:00:00"/>
  </r>
  <r>
    <n v="24128"/>
    <s v="N"/>
    <d v="2013-11-23T00:00:00"/>
    <s v="High"/>
    <x v="46"/>
    <n v="270.63"/>
    <n v="0.1"/>
    <s v="Regular"/>
    <n v="7.07"/>
    <n v="21.98"/>
    <n v="8.32"/>
    <s v="Eugene Barchas"/>
    <x v="3"/>
    <x v="0"/>
    <x v="1"/>
    <x v="5"/>
    <x v="1"/>
    <d v="2013-11-25T00:00:00"/>
  </r>
  <r>
    <n v="24128"/>
    <s v="N"/>
    <d v="2013-11-23T00:00:00"/>
    <s v="High"/>
    <x v="17"/>
    <n v="6583.9129999999996"/>
    <n v="0.09"/>
    <s v="Regular"/>
    <n v="1459.79"/>
    <n v="195.99"/>
    <n v="3.99"/>
    <s v="Eugene Barchas"/>
    <x v="3"/>
    <x v="0"/>
    <x v="0"/>
    <x v="3"/>
    <x v="2"/>
    <d v="2013-11-25T00:00:00"/>
  </r>
  <r>
    <n v="24135"/>
    <s v="N"/>
    <d v="2013-01-22T00:00:00"/>
    <s v="Low"/>
    <x v="49"/>
    <n v="345.19"/>
    <n v="0.1"/>
    <s v="Regular"/>
    <n v="111.59"/>
    <n v="30.44"/>
    <n v="1.49"/>
    <s v="Ed Ludwig"/>
    <x v="1"/>
    <x v="2"/>
    <x v="1"/>
    <x v="10"/>
    <x v="2"/>
    <d v="2013-01-24T00:00:00"/>
  </r>
  <r>
    <n v="24160"/>
    <s v="N"/>
    <d v="2014-02-01T00:00:00"/>
    <s v="Medium"/>
    <x v="15"/>
    <n v="3644.596"/>
    <n v="0.06"/>
    <s v="Regular"/>
    <n v="1104.32"/>
    <n v="95.99"/>
    <n v="4.9000000000000004"/>
    <s v="Amy Hunt"/>
    <x v="0"/>
    <x v="1"/>
    <x v="0"/>
    <x v="3"/>
    <x v="2"/>
    <d v="2014-02-02T00:00:00"/>
  </r>
  <r>
    <n v="24162"/>
    <s v="N"/>
    <d v="2016-08-22T00:00:00"/>
    <s v="Not Specified"/>
    <x v="39"/>
    <n v="10.94"/>
    <n v="0.08"/>
    <s v="Regular"/>
    <n v="-4.3499999999999996"/>
    <n v="9.68"/>
    <n v="2.0299999999999998"/>
    <s v="Sean Braxton"/>
    <x v="0"/>
    <x v="3"/>
    <x v="1"/>
    <x v="5"/>
    <x v="1"/>
    <d v="2016-08-24T00:00:00"/>
  </r>
  <r>
    <n v="24162"/>
    <s v="N"/>
    <d v="2016-08-22T00:00:00"/>
    <s v="Not Specified"/>
    <x v="49"/>
    <n v="1755.3"/>
    <n v="0.04"/>
    <s v="Delivery Van"/>
    <n v="-7.01"/>
    <n v="150.97999999999999"/>
    <n v="16.010000000000002"/>
    <s v="Sean Braxton"/>
    <x v="0"/>
    <x v="3"/>
    <x v="2"/>
    <x v="15"/>
    <x v="4"/>
    <d v="2016-08-23T00:00:00"/>
  </r>
  <r>
    <n v="24193"/>
    <s v="N"/>
    <d v="2016-03-14T00:00:00"/>
    <s v="Not Specified"/>
    <x v="29"/>
    <n v="9539.6"/>
    <n v="0.02"/>
    <s v="Delivery Van"/>
    <n v="-163.63"/>
    <n v="200.98"/>
    <n v="55.96"/>
    <s v="Beth Fritzler"/>
    <x v="0"/>
    <x v="3"/>
    <x v="2"/>
    <x v="8"/>
    <x v="4"/>
    <d v="2016-03-16T00:00:00"/>
  </r>
  <r>
    <n v="24193"/>
    <s v="N"/>
    <d v="2016-03-14T00:00:00"/>
    <s v="Not Specified"/>
    <x v="18"/>
    <n v="109.86"/>
    <n v="0.02"/>
    <s v="Regular"/>
    <n v="-63.87"/>
    <n v="4.28"/>
    <n v="5.17"/>
    <s v="Beth Fritzler"/>
    <x v="0"/>
    <x v="3"/>
    <x v="1"/>
    <x v="5"/>
    <x v="2"/>
    <d v="2016-03-15T00:00:00"/>
  </r>
  <r>
    <n v="24193"/>
    <s v="N"/>
    <d v="2016-03-14T00:00:00"/>
    <s v="Not Specified"/>
    <x v="30"/>
    <n v="1426.5125"/>
    <n v="0.04"/>
    <s v="Regular"/>
    <n v="-175.18"/>
    <n v="85.99"/>
    <n v="0.99"/>
    <s v="Beth Fritzler"/>
    <x v="0"/>
    <x v="3"/>
    <x v="0"/>
    <x v="3"/>
    <x v="1"/>
    <d v="2016-03-16T00:00:00"/>
  </r>
  <r>
    <n v="24196"/>
    <s v="N"/>
    <d v="2013-07-30T00:00:00"/>
    <s v="High"/>
    <x v="20"/>
    <n v="13.44"/>
    <n v="0.08"/>
    <s v="Regular"/>
    <n v="-8.8800000000000008"/>
    <n v="4.28"/>
    <n v="5.17"/>
    <s v="Nat Carroll"/>
    <x v="1"/>
    <x v="1"/>
    <x v="1"/>
    <x v="5"/>
    <x v="2"/>
    <d v="2013-07-31T00:00:00"/>
  </r>
  <r>
    <n v="24196"/>
    <s v="N"/>
    <d v="2013-07-30T00:00:00"/>
    <s v="High"/>
    <x v="18"/>
    <n v="1049.49"/>
    <n v="0.05"/>
    <s v="Regular"/>
    <n v="-5.41"/>
    <n v="43.57"/>
    <n v="16.36"/>
    <s v="Nat Carroll"/>
    <x v="1"/>
    <x v="1"/>
    <x v="1"/>
    <x v="7"/>
    <x v="2"/>
    <d v="2013-08-01T00:00:00"/>
  </r>
  <r>
    <n v="24197"/>
    <s v="N"/>
    <d v="2013-02-03T00:00:00"/>
    <s v="Low"/>
    <x v="33"/>
    <n v="2354.4"/>
    <n v="0"/>
    <s v="Express"/>
    <n v="246.54"/>
    <n v="55.94"/>
    <n v="6.55"/>
    <s v="David Smith"/>
    <x v="1"/>
    <x v="3"/>
    <x v="0"/>
    <x v="0"/>
    <x v="2"/>
    <d v="2013-02-10T00:00:00"/>
  </r>
  <r>
    <n v="24197"/>
    <s v="N"/>
    <d v="2013-02-03T00:00:00"/>
    <s v="Low"/>
    <x v="20"/>
    <n v="35.640500000000003"/>
    <n v="0.05"/>
    <s v="Regular"/>
    <n v="-110.4"/>
    <n v="20.99"/>
    <n v="1.25"/>
    <s v="David Smith"/>
    <x v="1"/>
    <x v="3"/>
    <x v="0"/>
    <x v="3"/>
    <x v="0"/>
    <d v="2013-02-10T00:00:00"/>
  </r>
  <r>
    <n v="24199"/>
    <s v="N"/>
    <d v="2016-06-16T00:00:00"/>
    <s v="Critical"/>
    <x v="25"/>
    <n v="706.53"/>
    <n v="0"/>
    <s v="Regular"/>
    <n v="-314.42"/>
    <n v="40.479999999999997"/>
    <n v="19.989999999999998"/>
    <s v="Randy Bradley"/>
    <x v="0"/>
    <x v="3"/>
    <x v="0"/>
    <x v="0"/>
    <x v="2"/>
    <d v="2016-06-17T00:00:00"/>
  </r>
  <r>
    <n v="24227"/>
    <s v="N"/>
    <d v="2013-08-16T00:00:00"/>
    <s v="Medium"/>
    <x v="18"/>
    <n v="1840.8534999999999"/>
    <n v="0.01"/>
    <s v="Regular"/>
    <n v="424.64"/>
    <n v="85.99"/>
    <n v="2.79"/>
    <s v="Karen Seio"/>
    <x v="2"/>
    <x v="2"/>
    <x v="0"/>
    <x v="3"/>
    <x v="2"/>
    <d v="2013-08-18T00:00:00"/>
  </r>
  <r>
    <n v="24294"/>
    <s v="N"/>
    <d v="2016-08-02T00:00:00"/>
    <s v="Not Specified"/>
    <x v="18"/>
    <n v="4865.72"/>
    <n v="0.03"/>
    <s v="Delivery Van"/>
    <n v="1951.3"/>
    <n v="200.97"/>
    <n v="15.59"/>
    <s v="Thomas Seio"/>
    <x v="3"/>
    <x v="1"/>
    <x v="0"/>
    <x v="6"/>
    <x v="6"/>
    <d v="2016-08-03T00:00:00"/>
  </r>
  <r>
    <n v="24326"/>
    <s v="N"/>
    <d v="2014-09-29T00:00:00"/>
    <s v="Critical"/>
    <x v="4"/>
    <n v="1596.86"/>
    <n v="0.05"/>
    <s v="Regular"/>
    <n v="418.6"/>
    <n v="44.01"/>
    <n v="3.5"/>
    <s v="Cindy Schnelling"/>
    <x v="0"/>
    <x v="0"/>
    <x v="1"/>
    <x v="11"/>
    <x v="2"/>
    <d v="2014-10-01T00:00:00"/>
  </r>
  <r>
    <n v="24326"/>
    <s v="N"/>
    <d v="2014-09-29T00:00:00"/>
    <s v="Critical"/>
    <x v="49"/>
    <n v="78.36"/>
    <n v="0.06"/>
    <s v="Regular"/>
    <n v="8.52"/>
    <n v="6.68"/>
    <n v="1.5"/>
    <s v="Cindy Schnelling"/>
    <x v="0"/>
    <x v="0"/>
    <x v="1"/>
    <x v="1"/>
    <x v="1"/>
    <d v="2014-09-30T00:00:00"/>
  </r>
  <r>
    <n v="24352"/>
    <s v="N"/>
    <d v="2013-05-10T00:00:00"/>
    <s v="Critical"/>
    <x v="1"/>
    <n v="103.48"/>
    <n v="0.03"/>
    <s v="Regular"/>
    <n v="20.53"/>
    <n v="3.14"/>
    <n v="1.1399999999999999"/>
    <s v="Toby Swindell"/>
    <x v="0"/>
    <x v="3"/>
    <x v="1"/>
    <x v="5"/>
    <x v="1"/>
    <d v="2013-05-10T00:00:00"/>
  </r>
  <r>
    <n v="24358"/>
    <s v="N"/>
    <d v="2016-05-16T00:00:00"/>
    <s v="Critical"/>
    <x v="42"/>
    <n v="7333.45"/>
    <n v="7.0000000000000007E-2"/>
    <s v="Regular"/>
    <n v="-207.28"/>
    <n v="279.48"/>
    <n v="35"/>
    <s v="Christine Sundaresam"/>
    <x v="0"/>
    <x v="3"/>
    <x v="1"/>
    <x v="7"/>
    <x v="5"/>
    <d v="2016-05-16T00:00:00"/>
  </r>
  <r>
    <n v="24384"/>
    <s v="N"/>
    <d v="2014-03-26T00:00:00"/>
    <s v="Medium"/>
    <x v="15"/>
    <n v="205.11"/>
    <n v="0.06"/>
    <s v="Regular"/>
    <n v="95.52"/>
    <n v="4.91"/>
    <n v="0.5"/>
    <s v="Linda Southworth"/>
    <x v="0"/>
    <x v="2"/>
    <x v="1"/>
    <x v="4"/>
    <x v="2"/>
    <d v="2014-03-28T00:00:00"/>
  </r>
  <r>
    <n v="24384"/>
    <s v="N"/>
    <d v="2014-03-26T00:00:00"/>
    <s v="Medium"/>
    <x v="21"/>
    <n v="3981.23"/>
    <n v="7.0000000000000007E-2"/>
    <s v="Regular"/>
    <n v="294.94"/>
    <n v="193.17"/>
    <n v="19.989999999999998"/>
    <s v="Linda Southworth"/>
    <x v="0"/>
    <x v="2"/>
    <x v="1"/>
    <x v="7"/>
    <x v="2"/>
    <d v="2014-03-28T00:00:00"/>
  </r>
  <r>
    <n v="24384"/>
    <s v="N"/>
    <d v="2014-03-26T00:00:00"/>
    <s v="Medium"/>
    <x v="23"/>
    <n v="2458.2424999999998"/>
    <n v="0.1"/>
    <s v="Regular"/>
    <n v="110.54"/>
    <n v="155.99"/>
    <n v="8.99"/>
    <s v="Linda Southworth"/>
    <x v="0"/>
    <x v="2"/>
    <x v="0"/>
    <x v="3"/>
    <x v="2"/>
    <d v="2014-03-28T00:00:00"/>
  </r>
  <r>
    <n v="24386"/>
    <s v="N"/>
    <d v="2015-06-26T00:00:00"/>
    <s v="High"/>
    <x v="33"/>
    <n v="4256.51"/>
    <n v="0.03"/>
    <s v="Regular"/>
    <n v="1653.96"/>
    <n v="100.97"/>
    <n v="7.18"/>
    <s v="Bruce Stewart"/>
    <x v="0"/>
    <x v="0"/>
    <x v="0"/>
    <x v="0"/>
    <x v="2"/>
    <d v="2015-06-28T00:00:00"/>
  </r>
  <r>
    <n v="24386"/>
    <s v="N"/>
    <d v="2015-06-26T00:00:00"/>
    <s v="High"/>
    <x v="49"/>
    <n v="503.08"/>
    <n v="0.01"/>
    <s v="Regular"/>
    <n v="-102.74"/>
    <n v="40.98"/>
    <n v="6.5"/>
    <s v="Bruce Stewart"/>
    <x v="0"/>
    <x v="0"/>
    <x v="0"/>
    <x v="0"/>
    <x v="2"/>
    <d v="2015-06-28T00:00:00"/>
  </r>
  <r>
    <n v="24386"/>
    <s v="N"/>
    <d v="2015-06-26T00:00:00"/>
    <s v="High"/>
    <x v="0"/>
    <n v="76.94"/>
    <n v="0"/>
    <s v="Express"/>
    <n v="29.67"/>
    <n v="4.13"/>
    <n v="0.99"/>
    <s v="Bruce Stewart"/>
    <x v="0"/>
    <x v="0"/>
    <x v="1"/>
    <x v="4"/>
    <x v="2"/>
    <d v="2015-06-27T00:00:00"/>
  </r>
  <r>
    <n v="24387"/>
    <s v="N"/>
    <d v="2014-08-10T00:00:00"/>
    <s v="Critical"/>
    <x v="9"/>
    <n v="1003.31"/>
    <n v="0.01"/>
    <s v="Regular"/>
    <n v="51.9"/>
    <n v="40.97"/>
    <n v="14.45"/>
    <s v="Bryan Mills"/>
    <x v="3"/>
    <x v="3"/>
    <x v="2"/>
    <x v="2"/>
    <x v="5"/>
    <d v="2014-08-11T00:00:00"/>
  </r>
  <r>
    <n v="24387"/>
    <s v="N"/>
    <d v="2014-08-10T00:00:00"/>
    <s v="Critical"/>
    <x v="40"/>
    <n v="6048.18"/>
    <n v="0.04"/>
    <s v="Delivery Van"/>
    <n v="1418.36"/>
    <n v="349.45"/>
    <n v="60"/>
    <s v="Bryan Mills"/>
    <x v="3"/>
    <x v="3"/>
    <x v="2"/>
    <x v="15"/>
    <x v="6"/>
    <d v="2014-08-10T00:00:00"/>
  </r>
  <r>
    <n v="24388"/>
    <s v="N"/>
    <d v="2014-01-26T00:00:00"/>
    <s v="Critical"/>
    <x v="0"/>
    <n v="8662.34"/>
    <n v="0"/>
    <s v="Delivery Van"/>
    <n v="-704.66"/>
    <n v="549.99"/>
    <n v="49"/>
    <s v="Erica Bern"/>
    <x v="2"/>
    <x v="0"/>
    <x v="0"/>
    <x v="16"/>
    <x v="6"/>
    <d v="2014-01-27T00:00:00"/>
  </r>
  <r>
    <n v="24422"/>
    <s v="N"/>
    <d v="2014-12-29T00:00:00"/>
    <s v="Critical"/>
    <x v="23"/>
    <n v="3467.28"/>
    <n v="0.06"/>
    <s v="Delivery Van"/>
    <n v="-433.29"/>
    <n v="179.29"/>
    <n v="29.21"/>
    <s v="Craig Iolo"/>
    <x v="2"/>
    <x v="0"/>
    <x v="2"/>
    <x v="15"/>
    <x v="4"/>
    <d v="2014-12-31T00:00:00"/>
  </r>
  <r>
    <n v="24448"/>
    <s v="N"/>
    <d v="2015-02-05T00:00:00"/>
    <s v="High"/>
    <x v="26"/>
    <n v="11036.16"/>
    <n v="0.05"/>
    <s v="Delivery Van"/>
    <n v="1187.8"/>
    <n v="236.97"/>
    <n v="59.24"/>
    <s v="Roy Skaria"/>
    <x v="0"/>
    <x v="0"/>
    <x v="2"/>
    <x v="15"/>
    <x v="4"/>
    <d v="2015-02-07T00:00:00"/>
  </r>
  <r>
    <n v="24451"/>
    <s v="N"/>
    <d v="2015-12-03T00:00:00"/>
    <s v="Critical"/>
    <x v="18"/>
    <n v="1689.97"/>
    <n v="0.06"/>
    <s v="Delivery Van"/>
    <n v="-564.74"/>
    <n v="68.81"/>
    <n v="60"/>
    <s v="Jack Lebron"/>
    <x v="2"/>
    <x v="0"/>
    <x v="1"/>
    <x v="11"/>
    <x v="6"/>
    <d v="2015-12-04T00:00:00"/>
  </r>
  <r>
    <n v="24452"/>
    <s v="N"/>
    <d v="2016-05-07T00:00:00"/>
    <s v="High"/>
    <x v="36"/>
    <n v="115.71"/>
    <n v="0.08"/>
    <s v="Regular"/>
    <n v="-91.61"/>
    <n v="6.48"/>
    <n v="8.4"/>
    <s v="Valerie Jones"/>
    <x v="0"/>
    <x v="2"/>
    <x v="1"/>
    <x v="5"/>
    <x v="2"/>
    <d v="2016-05-07T00:00:00"/>
  </r>
  <r>
    <n v="24486"/>
    <s v="N"/>
    <d v="2014-04-22T00:00:00"/>
    <s v="Medium"/>
    <x v="7"/>
    <n v="28.11"/>
    <n v="0.03"/>
    <s v="Regular"/>
    <n v="-31.62"/>
    <n v="8.1199999999999992"/>
    <n v="2.83"/>
    <s v="Pete Armstrong"/>
    <x v="1"/>
    <x v="2"/>
    <x v="0"/>
    <x v="0"/>
    <x v="0"/>
    <d v="2014-04-23T00:00:00"/>
  </r>
  <r>
    <n v="24486"/>
    <s v="N"/>
    <d v="2014-04-22T00:00:00"/>
    <s v="Medium"/>
    <x v="41"/>
    <n v="27.06"/>
    <n v="0"/>
    <s v="Regular"/>
    <n v="-0.06"/>
    <n v="1.76"/>
    <n v="0.7"/>
    <s v="Pete Armstrong"/>
    <x v="1"/>
    <x v="2"/>
    <x v="1"/>
    <x v="1"/>
    <x v="1"/>
    <d v="2014-04-23T00:00:00"/>
  </r>
  <r>
    <n v="24515"/>
    <s v="N"/>
    <d v="2013-05-06T00:00:00"/>
    <s v="Critical"/>
    <x v="33"/>
    <n v="3051.27"/>
    <n v="0.1"/>
    <s v="Delivery Van"/>
    <n v="121.48"/>
    <n v="80.97"/>
    <n v="33.6"/>
    <s v="Eugene Barchas"/>
    <x v="3"/>
    <x v="1"/>
    <x v="0"/>
    <x v="6"/>
    <x v="6"/>
    <d v="2013-05-08T00:00:00"/>
  </r>
  <r>
    <n v="24519"/>
    <s v="Y"/>
    <d v="2014-06-11T00:00:00"/>
    <s v="Critical"/>
    <x v="28"/>
    <n v="127.56"/>
    <n v="0.03"/>
    <s v="Regular"/>
    <n v="-60.72"/>
    <n v="5.34"/>
    <n v="5.63"/>
    <s v="Duane Huffman"/>
    <x v="1"/>
    <x v="2"/>
    <x v="1"/>
    <x v="10"/>
    <x v="2"/>
    <d v="2014-06-12T00:00:00"/>
  </r>
  <r>
    <n v="24544"/>
    <s v="N"/>
    <d v="2016-01-27T00:00:00"/>
    <s v="High"/>
    <x v="45"/>
    <n v="4587.3"/>
    <n v="0.08"/>
    <s v="Express"/>
    <n v="1771.15"/>
    <n v="150.97999999999999"/>
    <n v="13.99"/>
    <s v="Tanja Norvell"/>
    <x v="0"/>
    <x v="0"/>
    <x v="0"/>
    <x v="6"/>
    <x v="3"/>
    <d v="2016-01-28T00:00:00"/>
  </r>
  <r>
    <n v="24544"/>
    <s v="N"/>
    <d v="2016-01-27T00:00:00"/>
    <s v="High"/>
    <x v="0"/>
    <n v="403.71"/>
    <n v="0.03"/>
    <s v="Delivery Van"/>
    <n v="-97.47"/>
    <n v="25.98"/>
    <n v="14.36"/>
    <s v="Tanja Norvell"/>
    <x v="0"/>
    <x v="0"/>
    <x v="2"/>
    <x v="13"/>
    <x v="6"/>
    <d v="2016-01-28T00:00:00"/>
  </r>
  <r>
    <n v="24544"/>
    <s v="N"/>
    <d v="2016-01-27T00:00:00"/>
    <s v="High"/>
    <x v="27"/>
    <n v="1243.45"/>
    <n v="0.1"/>
    <s v="Regular"/>
    <n v="-1212.55"/>
    <n v="32.479999999999997"/>
    <n v="35"/>
    <s v="Tanja Norvell"/>
    <x v="0"/>
    <x v="0"/>
    <x v="1"/>
    <x v="7"/>
    <x v="5"/>
    <d v="2016-01-28T00:00:00"/>
  </r>
  <r>
    <n v="24546"/>
    <s v="N"/>
    <d v="2015-03-26T00:00:00"/>
    <s v="Critical"/>
    <x v="22"/>
    <n v="81.58"/>
    <n v="0.04"/>
    <s v="Regular"/>
    <n v="-7.78"/>
    <n v="10.98"/>
    <n v="3.37"/>
    <s v="Edward Nazzal"/>
    <x v="1"/>
    <x v="1"/>
    <x v="1"/>
    <x v="9"/>
    <x v="0"/>
    <d v="2015-03-27T00:00:00"/>
  </r>
  <r>
    <n v="24548"/>
    <s v="N"/>
    <d v="2014-03-14T00:00:00"/>
    <s v="High"/>
    <x v="1"/>
    <n v="269.3"/>
    <n v="0.04"/>
    <s v="Express"/>
    <n v="22.38"/>
    <n v="7.96"/>
    <n v="4.95"/>
    <s v="Deanra Eno"/>
    <x v="0"/>
    <x v="0"/>
    <x v="2"/>
    <x v="2"/>
    <x v="2"/>
    <d v="2014-03-15T00:00:00"/>
  </r>
  <r>
    <n v="24577"/>
    <s v="N"/>
    <d v="2013-03-01T00:00:00"/>
    <s v="Medium"/>
    <x v="38"/>
    <n v="180.79"/>
    <n v="0.05"/>
    <s v="Regular"/>
    <n v="20.09"/>
    <n v="22.84"/>
    <n v="5.47"/>
    <s v="Steve Chapman"/>
    <x v="0"/>
    <x v="0"/>
    <x v="1"/>
    <x v="5"/>
    <x v="2"/>
    <d v="2013-03-02T00:00:00"/>
  </r>
  <r>
    <n v="24579"/>
    <s v="N"/>
    <d v="2015-11-18T00:00:00"/>
    <s v="High"/>
    <x v="29"/>
    <n v="13921.6"/>
    <n v="0.02"/>
    <s v="Regular"/>
    <n v="5183.04"/>
    <n v="300.64999999999998"/>
    <n v="24.49"/>
    <s v="Edward Nazzal"/>
    <x v="1"/>
    <x v="3"/>
    <x v="1"/>
    <x v="11"/>
    <x v="5"/>
    <d v="2015-11-19T00:00:00"/>
  </r>
  <r>
    <n v="24579"/>
    <s v="N"/>
    <d v="2015-11-18T00:00:00"/>
    <s v="High"/>
    <x v="43"/>
    <n v="467.5"/>
    <n v="0.08"/>
    <s v="Regular"/>
    <n v="-33.340000000000003"/>
    <n v="11.97"/>
    <n v="4.9800000000000004"/>
    <s v="Edward Nazzal"/>
    <x v="1"/>
    <x v="3"/>
    <x v="1"/>
    <x v="11"/>
    <x v="2"/>
    <d v="2015-11-20T00:00:00"/>
  </r>
  <r>
    <n v="24581"/>
    <s v="N"/>
    <d v="2013-04-09T00:00:00"/>
    <s v="High"/>
    <x v="38"/>
    <n v="38.56"/>
    <n v="0.03"/>
    <s v="Regular"/>
    <n v="4.08"/>
    <n v="4.55"/>
    <n v="1.49"/>
    <s v="George Ashbrook"/>
    <x v="1"/>
    <x v="2"/>
    <x v="1"/>
    <x v="10"/>
    <x v="2"/>
    <d v="2013-04-10T00:00:00"/>
  </r>
  <r>
    <n v="24608"/>
    <s v="N"/>
    <d v="2015-08-14T00:00:00"/>
    <s v="Medium"/>
    <x v="35"/>
    <n v="197.36"/>
    <n v="7.0000000000000007E-2"/>
    <s v="Regular"/>
    <n v="-43.5"/>
    <n v="4.18"/>
    <n v="2.99"/>
    <s v="Quincy Jones"/>
    <x v="0"/>
    <x v="1"/>
    <x v="1"/>
    <x v="10"/>
    <x v="2"/>
    <d v="2015-08-15T00:00:00"/>
  </r>
  <r>
    <n v="24610"/>
    <s v="N"/>
    <d v="2013-01-18T00:00:00"/>
    <s v="Not Specified"/>
    <x v="6"/>
    <n v="883.31"/>
    <n v="0.01"/>
    <s v="Delivery Van"/>
    <n v="-79.959999999999994"/>
    <n v="200.98"/>
    <n v="23.76"/>
    <s v="Dean Katz"/>
    <x v="0"/>
    <x v="1"/>
    <x v="2"/>
    <x v="13"/>
    <x v="6"/>
    <d v="2013-01-20T00:00:00"/>
  </r>
  <r>
    <n v="24614"/>
    <s v="N"/>
    <d v="2016-11-21T00:00:00"/>
    <s v="Low"/>
    <x v="16"/>
    <n v="1644.59"/>
    <n v="0.09"/>
    <s v="Regular"/>
    <n v="-52.92"/>
    <n v="50.98"/>
    <n v="6.5"/>
    <s v="Ionia McGrath"/>
    <x v="2"/>
    <x v="1"/>
    <x v="0"/>
    <x v="0"/>
    <x v="2"/>
    <d v="2016-11-28T00:00:00"/>
  </r>
  <r>
    <n v="24640"/>
    <s v="N"/>
    <d v="2014-01-29T00:00:00"/>
    <s v="Medium"/>
    <x v="49"/>
    <n v="1379.98"/>
    <n v="0.06"/>
    <s v="Delivery Van"/>
    <n v="-151.72999999999999"/>
    <n v="113.98"/>
    <n v="30"/>
    <s v="Patrick O'Donnell"/>
    <x v="1"/>
    <x v="1"/>
    <x v="2"/>
    <x v="13"/>
    <x v="6"/>
    <d v="2014-01-30T00:00:00"/>
  </r>
  <r>
    <n v="24644"/>
    <s v="N"/>
    <d v="2016-07-28T00:00:00"/>
    <s v="Critical"/>
    <x v="26"/>
    <n v="5897.47"/>
    <n v="0"/>
    <s v="Delivery Van"/>
    <n v="-1764.29"/>
    <n v="122.99"/>
    <n v="70.2"/>
    <s v="Tony Molinari"/>
    <x v="2"/>
    <x v="0"/>
    <x v="2"/>
    <x v="13"/>
    <x v="6"/>
    <d v="2016-07-29T00:00:00"/>
  </r>
  <r>
    <n v="24646"/>
    <s v="N"/>
    <d v="2014-04-15T00:00:00"/>
    <s v="Not Specified"/>
    <x v="26"/>
    <n v="662.51"/>
    <n v="0.09"/>
    <s v="Regular"/>
    <n v="293.32"/>
    <n v="15.67"/>
    <n v="1.39"/>
    <s v="Trudy Brown"/>
    <x v="0"/>
    <x v="3"/>
    <x v="1"/>
    <x v="12"/>
    <x v="2"/>
    <d v="2014-04-16T00:00:00"/>
  </r>
  <r>
    <n v="24646"/>
    <s v="N"/>
    <d v="2014-04-15T00:00:00"/>
    <s v="Not Specified"/>
    <x v="21"/>
    <n v="61.18"/>
    <n v="0"/>
    <s v="Regular"/>
    <n v="6.85"/>
    <n v="2.88"/>
    <n v="0.7"/>
    <s v="Trudy Brown"/>
    <x v="0"/>
    <x v="3"/>
    <x v="1"/>
    <x v="1"/>
    <x v="1"/>
    <d v="2014-04-17T00:00:00"/>
  </r>
  <r>
    <n v="24677"/>
    <s v="N"/>
    <d v="2015-03-05T00:00:00"/>
    <s v="Low"/>
    <x v="15"/>
    <n v="364.4"/>
    <n v="0.05"/>
    <s v="Regular"/>
    <n v="51.08"/>
    <n v="8.5"/>
    <n v="1.99"/>
    <s v="Joni Wasserman"/>
    <x v="0"/>
    <x v="2"/>
    <x v="0"/>
    <x v="0"/>
    <x v="0"/>
    <d v="2015-03-07T00:00:00"/>
  </r>
  <r>
    <n v="24710"/>
    <s v="N"/>
    <d v="2013-09-30T00:00:00"/>
    <s v="Low"/>
    <x v="7"/>
    <n v="22.06"/>
    <n v="0.05"/>
    <s v="Regular"/>
    <n v="-15.6"/>
    <n v="4.9800000000000004"/>
    <n v="7.44"/>
    <s v="Jonathan Howell"/>
    <x v="1"/>
    <x v="2"/>
    <x v="1"/>
    <x v="5"/>
    <x v="2"/>
    <d v="2013-10-04T00:00:00"/>
  </r>
  <r>
    <n v="24743"/>
    <s v="N"/>
    <d v="2015-06-28T00:00:00"/>
    <s v="Low"/>
    <x v="19"/>
    <n v="9633.59"/>
    <n v="0.06"/>
    <s v="Delivery Van"/>
    <n v="176.67"/>
    <n v="216.6"/>
    <n v="64.2"/>
    <s v="Sylvia Foulston"/>
    <x v="3"/>
    <x v="0"/>
    <x v="2"/>
    <x v="13"/>
    <x v="6"/>
    <d v="2015-07-05T00:00:00"/>
  </r>
  <r>
    <n v="24743"/>
    <s v="N"/>
    <d v="2015-06-28T00:00:00"/>
    <s v="Low"/>
    <x v="5"/>
    <n v="3758.77"/>
    <n v="0"/>
    <s v="Regular"/>
    <n v="753.61"/>
    <n v="140.81"/>
    <n v="24.49"/>
    <s v="Sylvia Foulston"/>
    <x v="3"/>
    <x v="0"/>
    <x v="2"/>
    <x v="13"/>
    <x v="5"/>
    <d v="2015-07-03T00:00:00"/>
  </r>
  <r>
    <n v="24775"/>
    <s v="N"/>
    <d v="2015-02-16T00:00:00"/>
    <s v="Critical"/>
    <x v="0"/>
    <n v="1616.66"/>
    <n v="0"/>
    <s v="Delivery Van"/>
    <n v="112.58"/>
    <n v="100.98"/>
    <n v="56.22"/>
    <s v="Tracy Blumstein"/>
    <x v="0"/>
    <x v="1"/>
    <x v="2"/>
    <x v="8"/>
    <x v="4"/>
    <d v="2015-02-18T00:00:00"/>
  </r>
  <r>
    <n v="24775"/>
    <s v="N"/>
    <d v="2015-02-16T00:00:00"/>
    <s v="Critical"/>
    <x v="31"/>
    <n v="96.21"/>
    <n v="0.06"/>
    <s v="Regular"/>
    <n v="-19.34"/>
    <n v="14.58"/>
    <n v="57.4"/>
    <s v="Tracy Blumstein"/>
    <x v="0"/>
    <x v="1"/>
    <x v="2"/>
    <x v="2"/>
    <x v="2"/>
    <d v="2015-02-17T00:00:00"/>
  </r>
  <r>
    <n v="24806"/>
    <s v="N"/>
    <d v="2013-09-06T00:00:00"/>
    <s v="Not Specified"/>
    <x v="23"/>
    <n v="112.03"/>
    <n v="0.05"/>
    <s v="Regular"/>
    <n v="-57.99"/>
    <n v="5.18"/>
    <n v="5.74"/>
    <s v="Filia McAdams"/>
    <x v="2"/>
    <x v="3"/>
    <x v="1"/>
    <x v="10"/>
    <x v="2"/>
    <d v="2013-09-08T00:00:00"/>
  </r>
  <r>
    <n v="24865"/>
    <s v="N"/>
    <d v="2015-03-19T00:00:00"/>
    <s v="High"/>
    <x v="26"/>
    <n v="175.23"/>
    <n v="0.04"/>
    <s v="Regular"/>
    <n v="-13.35"/>
    <n v="3.69"/>
    <n v="2.5"/>
    <s v="Valerie Jones"/>
    <x v="0"/>
    <x v="2"/>
    <x v="1"/>
    <x v="12"/>
    <x v="2"/>
    <d v="2015-03-20T00:00:00"/>
  </r>
  <r>
    <n v="24869"/>
    <s v="N"/>
    <d v="2016-06-10T00:00:00"/>
    <s v="Not Specified"/>
    <x v="41"/>
    <n v="132.72"/>
    <n v="0.05"/>
    <s v="Regular"/>
    <n v="-9.18"/>
    <n v="8.85"/>
    <n v="5.6"/>
    <s v="Nat Gilpin"/>
    <x v="1"/>
    <x v="2"/>
    <x v="1"/>
    <x v="10"/>
    <x v="2"/>
    <d v="2016-06-11T00:00:00"/>
  </r>
  <r>
    <n v="24871"/>
    <s v="N"/>
    <d v="2014-03-23T00:00:00"/>
    <s v="Medium"/>
    <x v="31"/>
    <n v="143.78"/>
    <n v="0.04"/>
    <s v="Regular"/>
    <n v="75.3"/>
    <n v="22.72"/>
    <n v="8.99"/>
    <s v="Carl Ludwig"/>
    <x v="3"/>
    <x v="0"/>
    <x v="2"/>
    <x v="2"/>
    <x v="0"/>
    <d v="2014-03-24T00:00:00"/>
  </r>
  <r>
    <n v="24899"/>
    <s v="N"/>
    <d v="2014-08-20T00:00:00"/>
    <s v="Not Specified"/>
    <x v="4"/>
    <n v="252.99"/>
    <n v="0.08"/>
    <s v="Regular"/>
    <n v="28.76"/>
    <n v="7.08"/>
    <n v="2.35"/>
    <s v="Maria Bertelson"/>
    <x v="0"/>
    <x v="1"/>
    <x v="1"/>
    <x v="1"/>
    <x v="1"/>
    <d v="2014-08-22T00:00:00"/>
  </r>
  <r>
    <n v="24902"/>
    <s v="Y"/>
    <d v="2013-05-26T00:00:00"/>
    <s v="High"/>
    <x v="17"/>
    <n v="224.58"/>
    <n v="0.03"/>
    <s v="Regular"/>
    <n v="46.31"/>
    <n v="5.18"/>
    <n v="2.04"/>
    <s v="Mike Gockenbach"/>
    <x v="0"/>
    <x v="2"/>
    <x v="1"/>
    <x v="5"/>
    <x v="1"/>
    <d v="2013-05-28T00:00:00"/>
  </r>
  <r>
    <n v="24903"/>
    <s v="N"/>
    <d v="2013-10-19T00:00:00"/>
    <s v="Low"/>
    <x v="16"/>
    <n v="1646.47"/>
    <n v="0.05"/>
    <s v="Regular"/>
    <n v="743.59"/>
    <n v="48.91"/>
    <n v="5.81"/>
    <s v="Paul Prost"/>
    <x v="1"/>
    <x v="0"/>
    <x v="1"/>
    <x v="5"/>
    <x v="2"/>
    <d v="2013-10-26T00:00:00"/>
  </r>
  <r>
    <n v="24931"/>
    <s v="N"/>
    <d v="2014-11-07T00:00:00"/>
    <s v="Low"/>
    <x v="24"/>
    <n v="149.63999999999999"/>
    <n v="0.05"/>
    <s v="Regular"/>
    <n v="13.77"/>
    <n v="16.739999999999998"/>
    <n v="5.08"/>
    <s v="MaryBeth Skach"/>
    <x v="0"/>
    <x v="1"/>
    <x v="1"/>
    <x v="10"/>
    <x v="2"/>
    <d v="2014-11-11T00:00:00"/>
  </r>
  <r>
    <n v="24960"/>
    <s v="N"/>
    <d v="2014-01-27T00:00:00"/>
    <s v="High"/>
    <x v="32"/>
    <n v="1760.35"/>
    <n v="0.01"/>
    <s v="Express"/>
    <n v="-17.079999999999998"/>
    <n v="34.979999999999997"/>
    <n v="7.53"/>
    <s v="Cynthia Arntzen"/>
    <x v="1"/>
    <x v="3"/>
    <x v="0"/>
    <x v="0"/>
    <x v="2"/>
    <d v="2014-01-28T00:00:00"/>
  </r>
  <r>
    <n v="24960"/>
    <s v="N"/>
    <d v="2014-01-27T00:00:00"/>
    <s v="High"/>
    <x v="4"/>
    <n v="1436.94"/>
    <n v="0"/>
    <s v="Regular"/>
    <n v="639.66"/>
    <n v="37.94"/>
    <n v="5.08"/>
    <s v="Cynthia Arntzen"/>
    <x v="1"/>
    <x v="3"/>
    <x v="1"/>
    <x v="5"/>
    <x v="1"/>
    <d v="2014-01-28T00:00:00"/>
  </r>
  <r>
    <n v="24960"/>
    <s v="N"/>
    <d v="2014-01-27T00:00:00"/>
    <s v="High"/>
    <x v="36"/>
    <n v="125.8"/>
    <n v="0.03"/>
    <s v="Regular"/>
    <n v="-35.979999999999997"/>
    <n v="6.48"/>
    <n v="5.87"/>
    <s v="Cynthia Arntzen"/>
    <x v="1"/>
    <x v="3"/>
    <x v="1"/>
    <x v="5"/>
    <x v="2"/>
    <d v="2014-01-29T00:00:00"/>
  </r>
  <r>
    <n v="24960"/>
    <s v="N"/>
    <d v="2014-01-27T00:00:00"/>
    <s v="High"/>
    <x v="37"/>
    <n v="5797.68"/>
    <n v="0.04"/>
    <s v="Regular"/>
    <n v="1366.57"/>
    <n v="200.99"/>
    <n v="4.2"/>
    <s v="Cynthia Arntzen"/>
    <x v="1"/>
    <x v="3"/>
    <x v="0"/>
    <x v="3"/>
    <x v="2"/>
    <d v="2014-01-28T00:00:00"/>
  </r>
  <r>
    <n v="24961"/>
    <s v="N"/>
    <d v="2013-01-26T00:00:00"/>
    <s v="Low"/>
    <x v="38"/>
    <n v="487.59"/>
    <n v="0.04"/>
    <s v="Delivery Van"/>
    <n v="-205.29"/>
    <n v="58.14"/>
    <n v="36.61"/>
    <s v="Ken Black"/>
    <x v="0"/>
    <x v="2"/>
    <x v="2"/>
    <x v="8"/>
    <x v="4"/>
    <d v="2013-02-02T00:00:00"/>
  </r>
  <r>
    <n v="24965"/>
    <s v="N"/>
    <d v="2014-03-29T00:00:00"/>
    <s v="Low"/>
    <x v="31"/>
    <n v="2528.4899999999998"/>
    <n v="7.0000000000000007E-2"/>
    <s v="Express"/>
    <n v="580.15"/>
    <n v="420.98"/>
    <n v="19.989999999999998"/>
    <s v="Jack Lebron"/>
    <x v="2"/>
    <x v="0"/>
    <x v="1"/>
    <x v="10"/>
    <x v="2"/>
    <d v="2014-04-03T00:00:00"/>
  </r>
  <r>
    <n v="24965"/>
    <s v="N"/>
    <d v="2014-03-29T00:00:00"/>
    <s v="Low"/>
    <x v="3"/>
    <n v="1146.1099999999999"/>
    <n v="0.09"/>
    <s v="Regular"/>
    <n v="330.63"/>
    <n v="29.18"/>
    <n v="8.5500000000000007"/>
    <s v="Jack Lebron"/>
    <x v="2"/>
    <x v="0"/>
    <x v="2"/>
    <x v="2"/>
    <x v="2"/>
    <d v="2014-03-29T00:00:00"/>
  </r>
  <r>
    <n v="24966"/>
    <s v="N"/>
    <d v="2014-12-17T00:00:00"/>
    <s v="Medium"/>
    <x v="13"/>
    <n v="4152.12"/>
    <n v="0"/>
    <s v="Regular"/>
    <n v="817.98"/>
    <n v="120.33"/>
    <n v="19.989999999999998"/>
    <s v="Deborah Brumfield"/>
    <x v="0"/>
    <x v="0"/>
    <x v="1"/>
    <x v="7"/>
    <x v="2"/>
    <d v="2014-12-18T00:00:00"/>
  </r>
  <r>
    <n v="24993"/>
    <s v="N"/>
    <d v="2013-03-11T00:00:00"/>
    <s v="High"/>
    <x v="47"/>
    <n v="1561.2204999999999"/>
    <n v="0.09"/>
    <s v="Regular"/>
    <n v="-226.82"/>
    <n v="55.99"/>
    <n v="2.5"/>
    <s v="Beth Fritzler"/>
    <x v="0"/>
    <x v="3"/>
    <x v="0"/>
    <x v="3"/>
    <x v="0"/>
    <d v="2013-03-13T00:00:00"/>
  </r>
  <r>
    <n v="25027"/>
    <s v="N"/>
    <d v="2016-12-16T00:00:00"/>
    <s v="Medium"/>
    <x v="14"/>
    <n v="3585.91"/>
    <n v="0.06"/>
    <s v="Delivery Van"/>
    <n v="-178.54"/>
    <n v="146.34"/>
    <n v="43.75"/>
    <s v="Mick Brown"/>
    <x v="0"/>
    <x v="2"/>
    <x v="2"/>
    <x v="15"/>
    <x v="4"/>
    <d v="2016-12-18T00:00:00"/>
  </r>
  <r>
    <n v="25056"/>
    <s v="N"/>
    <d v="2013-09-21T00:00:00"/>
    <s v="Not Specified"/>
    <x v="33"/>
    <n v="295.12"/>
    <n v="0"/>
    <s v="Regular"/>
    <n v="-151.93"/>
    <n v="6.48"/>
    <n v="8.19"/>
    <s v="Phillip Breyer"/>
    <x v="1"/>
    <x v="0"/>
    <x v="1"/>
    <x v="5"/>
    <x v="2"/>
    <d v="2013-09-23T00:00:00"/>
  </r>
  <r>
    <n v="25060"/>
    <s v="N"/>
    <d v="2016-07-20T00:00:00"/>
    <s v="Not Specified"/>
    <x v="31"/>
    <n v="7767.02"/>
    <n v="0.03"/>
    <s v="Regular"/>
    <n v="2070.62"/>
    <n v="1270.99"/>
    <n v="19.989999999999998"/>
    <s v="Brosina Hoffman"/>
    <x v="0"/>
    <x v="2"/>
    <x v="1"/>
    <x v="10"/>
    <x v="2"/>
    <d v="2016-07-22T00:00:00"/>
  </r>
  <r>
    <n v="25060"/>
    <s v="N"/>
    <d v="2016-07-20T00:00:00"/>
    <s v="Not Specified"/>
    <x v="39"/>
    <n v="1893.93"/>
    <n v="7.0000000000000007E-2"/>
    <s v="Delivery Van"/>
    <n v="-4654.7299999999996"/>
    <n v="2036.48"/>
    <n v="14.7"/>
    <s v="Brosina Hoffman"/>
    <x v="0"/>
    <x v="2"/>
    <x v="0"/>
    <x v="6"/>
    <x v="6"/>
    <d v="2016-07-22T00:00:00"/>
  </r>
  <r>
    <n v="25061"/>
    <s v="N"/>
    <d v="2014-12-18T00:00:00"/>
    <s v="Medium"/>
    <x v="23"/>
    <n v="941.13"/>
    <n v="0.1"/>
    <s v="Regular"/>
    <n v="344.95"/>
    <n v="48.04"/>
    <n v="7.23"/>
    <s v="Noah Childs"/>
    <x v="1"/>
    <x v="1"/>
    <x v="1"/>
    <x v="5"/>
    <x v="2"/>
    <d v="2014-12-20T00:00:00"/>
  </r>
  <r>
    <n v="25092"/>
    <s v="N"/>
    <d v="2013-12-01T00:00:00"/>
    <s v="High"/>
    <x v="31"/>
    <n v="141.27000000000001"/>
    <n v="0.08"/>
    <s v="Express"/>
    <n v="28.14"/>
    <n v="21.38"/>
    <n v="2.99"/>
    <s v="Katrina Willman"/>
    <x v="2"/>
    <x v="2"/>
    <x v="1"/>
    <x v="10"/>
    <x v="2"/>
    <d v="2013-12-03T00:00:00"/>
  </r>
  <r>
    <n v="25092"/>
    <s v="N"/>
    <d v="2013-12-01T00:00:00"/>
    <s v="High"/>
    <x v="24"/>
    <n v="16.02"/>
    <n v="0.09"/>
    <s v="Regular"/>
    <n v="-2.82"/>
    <n v="1.81"/>
    <n v="0.75"/>
    <s v="Katrina Willman"/>
    <x v="2"/>
    <x v="2"/>
    <x v="1"/>
    <x v="14"/>
    <x v="1"/>
    <d v="2013-12-03T00:00:00"/>
  </r>
  <r>
    <n v="25095"/>
    <s v="Y"/>
    <d v="2014-01-25T00:00:00"/>
    <s v="Low"/>
    <x v="36"/>
    <n v="693.06"/>
    <n v="0.06"/>
    <s v="Regular"/>
    <n v="148.30000000000001"/>
    <n v="39.979999999999997"/>
    <n v="9.83"/>
    <s v="Brian Stugart"/>
    <x v="1"/>
    <x v="2"/>
    <x v="1"/>
    <x v="12"/>
    <x v="2"/>
    <d v="2014-01-30T00:00:00"/>
  </r>
  <r>
    <n v="25095"/>
    <s v="Y"/>
    <d v="2014-01-25T00:00:00"/>
    <s v="Low"/>
    <x v="33"/>
    <n v="4475.03"/>
    <n v="0.08"/>
    <s v="Delivery Van"/>
    <n v="-167.83"/>
    <n v="115.99"/>
    <n v="56.14"/>
    <s v="Brian Stugart"/>
    <x v="1"/>
    <x v="2"/>
    <x v="0"/>
    <x v="6"/>
    <x v="6"/>
    <d v="2014-01-25T00:00:00"/>
  </r>
  <r>
    <n v="25120"/>
    <s v="N"/>
    <d v="2016-02-05T00:00:00"/>
    <s v="Medium"/>
    <x v="26"/>
    <n v="237.15"/>
    <n v="0"/>
    <s v="Regular"/>
    <n v="123.02"/>
    <n v="4.91"/>
    <n v="0.5"/>
    <s v="Michael Grace"/>
    <x v="0"/>
    <x v="0"/>
    <x v="1"/>
    <x v="4"/>
    <x v="2"/>
    <d v="2016-02-07T00:00:00"/>
  </r>
  <r>
    <n v="25120"/>
    <s v="N"/>
    <d v="2016-02-05T00:00:00"/>
    <s v="Medium"/>
    <x v="28"/>
    <n v="179.22"/>
    <n v="0.01"/>
    <s v="Regular"/>
    <n v="-139.9"/>
    <n v="7.28"/>
    <n v="11.15"/>
    <s v="Michael Grace"/>
    <x v="0"/>
    <x v="0"/>
    <x v="1"/>
    <x v="5"/>
    <x v="2"/>
    <d v="2016-02-06T00:00:00"/>
  </r>
  <r>
    <n v="25120"/>
    <s v="N"/>
    <d v="2016-02-05T00:00:00"/>
    <s v="Medium"/>
    <x v="12"/>
    <n v="71.86"/>
    <n v="0.1"/>
    <s v="Regular"/>
    <n v="-35.520000000000003"/>
    <n v="6.68"/>
    <n v="6.93"/>
    <s v="Michael Grace"/>
    <x v="0"/>
    <x v="0"/>
    <x v="1"/>
    <x v="5"/>
    <x v="2"/>
    <d v="2016-02-08T00:00:00"/>
  </r>
  <r>
    <n v="25154"/>
    <s v="N"/>
    <d v="2013-08-20T00:00:00"/>
    <s v="High"/>
    <x v="25"/>
    <n v="102.5"/>
    <n v="0.1"/>
    <s v="Regular"/>
    <n v="13.84"/>
    <n v="6.68"/>
    <n v="1.5"/>
    <s v="Giulietta Baptist"/>
    <x v="2"/>
    <x v="1"/>
    <x v="1"/>
    <x v="1"/>
    <x v="1"/>
    <d v="2013-08-21T00:00:00"/>
  </r>
  <r>
    <n v="25155"/>
    <s v="N"/>
    <d v="2013-01-20T00:00:00"/>
    <s v="Low"/>
    <x v="32"/>
    <n v="1038.99"/>
    <n v="0"/>
    <s v="Regular"/>
    <n v="-180.45"/>
    <n v="19.940000000000001"/>
    <n v="14.87"/>
    <s v="John Dryer"/>
    <x v="0"/>
    <x v="0"/>
    <x v="2"/>
    <x v="2"/>
    <x v="5"/>
    <d v="2013-01-27T00:00:00"/>
  </r>
  <r>
    <n v="25155"/>
    <s v="N"/>
    <d v="2013-01-20T00:00:00"/>
    <s v="Low"/>
    <x v="40"/>
    <n v="114.01"/>
    <n v="0.08"/>
    <s v="Regular"/>
    <n v="6.99"/>
    <n v="6.69"/>
    <n v="3.1"/>
    <s v="John Dryer"/>
    <x v="0"/>
    <x v="0"/>
    <x v="1"/>
    <x v="5"/>
    <x v="1"/>
    <d v="2013-01-27T00:00:00"/>
  </r>
  <r>
    <n v="25155"/>
    <s v="N"/>
    <d v="2013-01-20T00:00:00"/>
    <s v="Low"/>
    <x v="7"/>
    <n v="30.37"/>
    <n v="0.01"/>
    <s v="Express"/>
    <n v="-1.74"/>
    <n v="4.9800000000000004"/>
    <n v="5.49"/>
    <s v="John Dryer"/>
    <x v="0"/>
    <x v="0"/>
    <x v="1"/>
    <x v="5"/>
    <x v="2"/>
    <d v="2013-01-25T00:00:00"/>
  </r>
  <r>
    <n v="25157"/>
    <s v="Y"/>
    <d v="2013-05-25T00:00:00"/>
    <s v="Not Specified"/>
    <x v="18"/>
    <n v="545.38"/>
    <n v="0.02"/>
    <s v="Regular"/>
    <n v="89.6"/>
    <n v="22.84"/>
    <n v="8.18"/>
    <s v="Tony Molinari"/>
    <x v="0"/>
    <x v="0"/>
    <x v="1"/>
    <x v="5"/>
    <x v="2"/>
    <d v="2013-05-27T00:00:00"/>
  </r>
  <r>
    <n v="25254"/>
    <s v="N"/>
    <d v="2013-09-17T00:00:00"/>
    <s v="Critical"/>
    <x v="37"/>
    <n v="299.68"/>
    <n v="0.06"/>
    <s v="Regular"/>
    <n v="-29.36"/>
    <n v="8.85"/>
    <n v="5.6"/>
    <s v="Christine Phan"/>
    <x v="1"/>
    <x v="3"/>
    <x v="1"/>
    <x v="10"/>
    <x v="2"/>
    <d v="2013-09-19T00:00:00"/>
  </r>
  <r>
    <n v="25280"/>
    <s v="N"/>
    <d v="2014-05-21T00:00:00"/>
    <s v="Not Specified"/>
    <x v="19"/>
    <n v="202.64"/>
    <n v="0.03"/>
    <s v="Regular"/>
    <n v="28.75"/>
    <n v="4.13"/>
    <n v="1.17"/>
    <s v="Stefania Perrino"/>
    <x v="2"/>
    <x v="0"/>
    <x v="1"/>
    <x v="1"/>
    <x v="1"/>
    <d v="2014-05-22T00:00:00"/>
  </r>
  <r>
    <n v="25314"/>
    <s v="N"/>
    <d v="2015-02-23T00:00:00"/>
    <s v="High"/>
    <x v="17"/>
    <n v="7679.5119999999997"/>
    <n v="0"/>
    <s v="Regular"/>
    <n v="2307.42"/>
    <n v="205.99"/>
    <n v="5"/>
    <s v="Nick Crebassa"/>
    <x v="0"/>
    <x v="0"/>
    <x v="0"/>
    <x v="3"/>
    <x v="2"/>
    <d v="2015-02-25T00:00:00"/>
  </r>
  <r>
    <n v="25315"/>
    <s v="N"/>
    <d v="2013-12-02T00:00:00"/>
    <s v="Low"/>
    <x v="47"/>
    <n v="7783.36"/>
    <n v="7.0000000000000007E-2"/>
    <s v="Express"/>
    <n v="3506.24"/>
    <n v="225.04"/>
    <n v="11.79"/>
    <s v="Joy Smith"/>
    <x v="2"/>
    <x v="2"/>
    <x v="1"/>
    <x v="11"/>
    <x v="3"/>
    <d v="2013-12-02T00:00:00"/>
  </r>
  <r>
    <n v="25315"/>
    <s v="N"/>
    <d v="2013-12-02T00:00:00"/>
    <s v="Low"/>
    <x v="21"/>
    <n v="61.76"/>
    <n v="0"/>
    <s v="Regular"/>
    <n v="4.34"/>
    <n v="2.84"/>
    <n v="0.93"/>
    <s v="Joy Smith"/>
    <x v="2"/>
    <x v="2"/>
    <x v="1"/>
    <x v="1"/>
    <x v="1"/>
    <d v="2013-12-02T00:00:00"/>
  </r>
  <r>
    <n v="25315"/>
    <s v="N"/>
    <d v="2013-12-02T00:00:00"/>
    <s v="Low"/>
    <x v="47"/>
    <n v="1280.3399999999999"/>
    <n v="0"/>
    <s v="Delivery Van"/>
    <n v="-1048.25"/>
    <n v="31.76"/>
    <n v="45.51"/>
    <s v="Joy Smith"/>
    <x v="2"/>
    <x v="2"/>
    <x v="2"/>
    <x v="15"/>
    <x v="4"/>
    <d v="2013-12-04T00:00:00"/>
  </r>
  <r>
    <n v="25318"/>
    <s v="N"/>
    <d v="2014-11-19T00:00:00"/>
    <s v="Critical"/>
    <x v="28"/>
    <n v="440.92"/>
    <n v="0.05"/>
    <s v="Express"/>
    <n v="-65.180000000000007"/>
    <n v="19.98"/>
    <n v="10.49"/>
    <s v="Julia West"/>
    <x v="3"/>
    <x v="3"/>
    <x v="2"/>
    <x v="2"/>
    <x v="2"/>
    <d v="2014-11-21T00:00:00"/>
  </r>
  <r>
    <n v="25347"/>
    <s v="N"/>
    <d v="2016-06-12T00:00:00"/>
    <s v="Low"/>
    <x v="2"/>
    <n v="967.27"/>
    <n v="7.0000000000000007E-2"/>
    <s v="Regular"/>
    <n v="309.31"/>
    <n v="35.44"/>
    <n v="7.5"/>
    <s v="Theone Pippenger"/>
    <x v="2"/>
    <x v="0"/>
    <x v="1"/>
    <x v="5"/>
    <x v="2"/>
    <d v="2016-06-19T00:00:00"/>
  </r>
  <r>
    <n v="25348"/>
    <s v="N"/>
    <d v="2015-05-09T00:00:00"/>
    <s v="Critical"/>
    <x v="31"/>
    <n v="343.36"/>
    <n v="0.08"/>
    <s v="Regular"/>
    <n v="-41.27"/>
    <n v="56.96"/>
    <n v="13.22"/>
    <s v="Ryan Crowe"/>
    <x v="0"/>
    <x v="3"/>
    <x v="1"/>
    <x v="11"/>
    <x v="2"/>
    <d v="2015-05-11T00:00:00"/>
  </r>
  <r>
    <n v="25348"/>
    <s v="N"/>
    <d v="2015-05-09T00:00:00"/>
    <s v="Critical"/>
    <x v="22"/>
    <n v="309.22149999999999"/>
    <n v="0.09"/>
    <s v="Regular"/>
    <n v="-68.3"/>
    <n v="55.99"/>
    <n v="1.25"/>
    <s v="Ryan Crowe"/>
    <x v="0"/>
    <x v="3"/>
    <x v="0"/>
    <x v="3"/>
    <x v="0"/>
    <d v="2015-05-11T00:00:00"/>
  </r>
  <r>
    <n v="25350"/>
    <s v="N"/>
    <d v="2013-12-03T00:00:00"/>
    <s v="Not Specified"/>
    <x v="10"/>
    <n v="2477.9899999999998"/>
    <n v="0"/>
    <s v="Regular"/>
    <n v="747.68"/>
    <n v="80.98"/>
    <n v="4.5"/>
    <s v="Troy Blackwell"/>
    <x v="0"/>
    <x v="1"/>
    <x v="1"/>
    <x v="11"/>
    <x v="2"/>
    <d v="2013-12-05T00:00:00"/>
  </r>
  <r>
    <n v="25350"/>
    <s v="N"/>
    <d v="2013-12-03T00:00:00"/>
    <s v="Not Specified"/>
    <x v="9"/>
    <n v="48.83"/>
    <n v="0.06"/>
    <s v="Regular"/>
    <n v="1"/>
    <n v="2.1"/>
    <n v="0.7"/>
    <s v="Troy Blackwell"/>
    <x v="0"/>
    <x v="1"/>
    <x v="1"/>
    <x v="1"/>
    <x v="1"/>
    <d v="2013-12-05T00:00:00"/>
  </r>
  <r>
    <n v="25376"/>
    <s v="N"/>
    <d v="2014-03-26T00:00:00"/>
    <s v="Critical"/>
    <x v="49"/>
    <n v="76.61"/>
    <n v="0.09"/>
    <s v="Regular"/>
    <n v="-31.83"/>
    <n v="6.28"/>
    <n v="5.29"/>
    <s v="Greg Guthrie"/>
    <x v="2"/>
    <x v="0"/>
    <x v="2"/>
    <x v="2"/>
    <x v="2"/>
    <d v="2014-03-27T00:00:00"/>
  </r>
  <r>
    <n v="25377"/>
    <s v="N"/>
    <d v="2015-11-26T00:00:00"/>
    <s v="Low"/>
    <x v="7"/>
    <n v="4343.51"/>
    <n v="0.09"/>
    <s v="Delivery Van"/>
    <n v="-3755.03"/>
    <n v="1500.97"/>
    <n v="29.7"/>
    <s v="Don Jones"/>
    <x v="3"/>
    <x v="0"/>
    <x v="0"/>
    <x v="6"/>
    <x v="6"/>
    <d v="2015-12-03T00:00:00"/>
  </r>
  <r>
    <n v="25378"/>
    <s v="N"/>
    <d v="2014-12-18T00:00:00"/>
    <s v="Not Specified"/>
    <x v="32"/>
    <n v="3713.0124999999998"/>
    <n v="0.09"/>
    <s v="Regular"/>
    <n v="803.6"/>
    <n v="95.99"/>
    <n v="7.69"/>
    <s v="Tim Taslimi"/>
    <x v="0"/>
    <x v="0"/>
    <x v="0"/>
    <x v="3"/>
    <x v="2"/>
    <d v="2014-12-20T00:00:00"/>
  </r>
  <r>
    <n v="25440"/>
    <s v="N"/>
    <d v="2016-02-07T00:00:00"/>
    <s v="High"/>
    <x v="10"/>
    <n v="6589.3040000000001"/>
    <n v="0.02"/>
    <s v="Delivery Van"/>
    <n v="912.48"/>
    <n v="259.70999999999998"/>
    <n v="66.67"/>
    <s v="Kelly Andreada"/>
    <x v="0"/>
    <x v="1"/>
    <x v="2"/>
    <x v="15"/>
    <x v="4"/>
    <d v="2016-02-07T00:00:00"/>
  </r>
  <r>
    <n v="25442"/>
    <s v="N"/>
    <d v="2015-01-04T00:00:00"/>
    <s v="High"/>
    <x v="1"/>
    <n v="1666"/>
    <n v="0.08"/>
    <s v="Regular"/>
    <n v="742.96"/>
    <n v="55.48"/>
    <n v="4.8499999999999996"/>
    <s v="George Zrebassa"/>
    <x v="2"/>
    <x v="1"/>
    <x v="1"/>
    <x v="5"/>
    <x v="2"/>
    <d v="2015-01-06T00:00:00"/>
  </r>
  <r>
    <n v="25442"/>
    <s v="N"/>
    <d v="2015-01-04T00:00:00"/>
    <s v="High"/>
    <x v="43"/>
    <n v="453.98"/>
    <n v="0.02"/>
    <s v="Regular"/>
    <n v="67.599999999999994"/>
    <n v="11.34"/>
    <n v="5.01"/>
    <s v="George Zrebassa"/>
    <x v="2"/>
    <x v="1"/>
    <x v="1"/>
    <x v="5"/>
    <x v="2"/>
    <d v="2015-01-06T00:00:00"/>
  </r>
  <r>
    <n v="25443"/>
    <s v="N"/>
    <d v="2015-09-22T00:00:00"/>
    <s v="Medium"/>
    <x v="16"/>
    <n v="570.24"/>
    <n v="0.01"/>
    <s v="Regular"/>
    <n v="-57.83"/>
    <n v="15.99"/>
    <n v="11.28"/>
    <s v="Rick Wilson"/>
    <x v="0"/>
    <x v="0"/>
    <x v="0"/>
    <x v="6"/>
    <x v="3"/>
    <d v="2015-09-22T00:00:00"/>
  </r>
  <r>
    <n v="25445"/>
    <s v="N"/>
    <d v="2016-05-25T00:00:00"/>
    <s v="Low"/>
    <x v="32"/>
    <n v="1444"/>
    <n v="0.08"/>
    <s v="Regular"/>
    <n v="617.05999999999995"/>
    <n v="30.56"/>
    <n v="2.99"/>
    <s v="Tracy Hopkins"/>
    <x v="0"/>
    <x v="3"/>
    <x v="1"/>
    <x v="10"/>
    <x v="2"/>
    <d v="2016-05-27T00:00:00"/>
  </r>
  <r>
    <n v="25447"/>
    <s v="N"/>
    <d v="2015-05-23T00:00:00"/>
    <s v="Not Specified"/>
    <x v="14"/>
    <n v="536.21"/>
    <n v="0.09"/>
    <s v="Regular"/>
    <n v="106.98"/>
    <n v="22.72"/>
    <n v="8.99"/>
    <s v="Randy Ferguson"/>
    <x v="0"/>
    <x v="0"/>
    <x v="2"/>
    <x v="2"/>
    <x v="0"/>
    <d v="2015-05-24T00:00:00"/>
  </r>
  <r>
    <n v="25447"/>
    <s v="N"/>
    <d v="2015-05-23T00:00:00"/>
    <s v="Not Specified"/>
    <x v="36"/>
    <n v="4428.5600000000004"/>
    <n v="0.03"/>
    <s v="Delivery Van"/>
    <n v="213.62"/>
    <n v="296.18"/>
    <n v="54.12"/>
    <s v="Randy Ferguson"/>
    <x v="0"/>
    <x v="0"/>
    <x v="2"/>
    <x v="15"/>
    <x v="4"/>
    <d v="2015-05-26T00:00:00"/>
  </r>
  <r>
    <n v="25473"/>
    <s v="N"/>
    <d v="2015-10-14T00:00:00"/>
    <s v="High"/>
    <x v="47"/>
    <n v="17304.849999999999"/>
    <n v="0.05"/>
    <s v="Delivery Van"/>
    <n v="7434.48"/>
    <n v="500.98"/>
    <n v="28.14"/>
    <s v="Mary Zewe"/>
    <x v="0"/>
    <x v="0"/>
    <x v="0"/>
    <x v="6"/>
    <x v="6"/>
    <d v="2015-10-16T00:00:00"/>
  </r>
  <r>
    <n v="25473"/>
    <s v="N"/>
    <d v="2015-10-14T00:00:00"/>
    <s v="High"/>
    <x v="23"/>
    <n v="794.32"/>
    <n v="0.08"/>
    <s v="Regular"/>
    <n v="67.61"/>
    <n v="40.99"/>
    <n v="17.48"/>
    <s v="Mary Zewe"/>
    <x v="0"/>
    <x v="0"/>
    <x v="1"/>
    <x v="5"/>
    <x v="2"/>
    <d v="2015-10-17T00:00:00"/>
  </r>
  <r>
    <n v="25476"/>
    <s v="N"/>
    <d v="2015-10-02T00:00:00"/>
    <s v="Not Specified"/>
    <x v="21"/>
    <n v="676.69"/>
    <n v="0.09"/>
    <s v="Regular"/>
    <n v="138.1"/>
    <n v="35.409999999999997"/>
    <n v="1.99"/>
    <s v="Cyra Reiten"/>
    <x v="0"/>
    <x v="2"/>
    <x v="0"/>
    <x v="0"/>
    <x v="0"/>
    <d v="2015-10-04T00:00:00"/>
  </r>
  <r>
    <n v="25476"/>
    <s v="N"/>
    <d v="2015-10-02T00:00:00"/>
    <s v="Not Specified"/>
    <x v="6"/>
    <n v="13698.96"/>
    <n v="0.05"/>
    <s v="Regular"/>
    <n v="-9078.94"/>
    <n v="3499.99"/>
    <n v="24.49"/>
    <s v="Cyra Reiten"/>
    <x v="0"/>
    <x v="2"/>
    <x v="0"/>
    <x v="16"/>
    <x v="5"/>
    <d v="2015-10-03T00:00:00"/>
  </r>
  <r>
    <n v="25507"/>
    <s v="N"/>
    <d v="2016-08-05T00:00:00"/>
    <s v="Not Specified"/>
    <x v="38"/>
    <n v="555.20000000000005"/>
    <n v="0.06"/>
    <s v="Regular"/>
    <n v="-267.86"/>
    <n v="64.650000000000006"/>
    <n v="35"/>
    <s v="Ed Braxton"/>
    <x v="0"/>
    <x v="1"/>
    <x v="1"/>
    <x v="7"/>
    <x v="5"/>
    <d v="2016-08-06T00:00:00"/>
  </r>
  <r>
    <n v="25509"/>
    <s v="N"/>
    <d v="2016-05-22T00:00:00"/>
    <s v="Critical"/>
    <x v="17"/>
    <n v="212.28"/>
    <n v="0.06"/>
    <s v="Regular"/>
    <n v="-103.22"/>
    <n v="4.9800000000000004"/>
    <n v="4.95"/>
    <s v="Quincy Jones"/>
    <x v="0"/>
    <x v="0"/>
    <x v="1"/>
    <x v="10"/>
    <x v="2"/>
    <d v="2016-05-24T00:00:00"/>
  </r>
  <r>
    <n v="25541"/>
    <s v="N"/>
    <d v="2016-01-14T00:00:00"/>
    <s v="Low"/>
    <x v="35"/>
    <n v="297.76"/>
    <n v="7.0000000000000007E-2"/>
    <s v="Regular"/>
    <n v="-111.34"/>
    <n v="5.98"/>
    <n v="5.79"/>
    <s v="Mike Gockenbach"/>
    <x v="0"/>
    <x v="2"/>
    <x v="1"/>
    <x v="5"/>
    <x v="2"/>
    <d v="2016-01-16T00:00:00"/>
  </r>
  <r>
    <n v="25542"/>
    <s v="N"/>
    <d v="2015-12-30T00:00:00"/>
    <s v="Low"/>
    <x v="4"/>
    <n v="257.45999999999998"/>
    <n v="0.09"/>
    <s v="Express"/>
    <n v="-18.66"/>
    <n v="7.28"/>
    <n v="4.2300000000000004"/>
    <s v="Matt Hagelstein"/>
    <x v="1"/>
    <x v="1"/>
    <x v="1"/>
    <x v="5"/>
    <x v="1"/>
    <d v="2015-12-30T00:00:00"/>
  </r>
  <r>
    <n v="25569"/>
    <s v="N"/>
    <d v="2015-07-09T00:00:00"/>
    <s v="High"/>
    <x v="42"/>
    <n v="311.20999999999998"/>
    <n v="0.09"/>
    <s v="Regular"/>
    <n v="-14.03"/>
    <n v="12.28"/>
    <n v="6.47"/>
    <s v="Frank Carlisle"/>
    <x v="1"/>
    <x v="3"/>
    <x v="1"/>
    <x v="5"/>
    <x v="2"/>
    <d v="2015-07-11T00:00:00"/>
  </r>
  <r>
    <n v="25574"/>
    <s v="N"/>
    <d v="2016-03-12T00:00:00"/>
    <s v="Not Specified"/>
    <x v="26"/>
    <n v="5074.07"/>
    <n v="0"/>
    <s v="Delivery Van"/>
    <n v="-1390.53"/>
    <n v="100.98"/>
    <n v="57.38"/>
    <s v="Rob Beeghly"/>
    <x v="0"/>
    <x v="2"/>
    <x v="2"/>
    <x v="8"/>
    <x v="4"/>
    <d v="2016-03-12T00:00:00"/>
  </r>
  <r>
    <n v="25574"/>
    <s v="N"/>
    <d v="2016-03-12T00:00:00"/>
    <s v="Not Specified"/>
    <x v="45"/>
    <n v="1526.67"/>
    <n v="0.01"/>
    <s v="Express"/>
    <n v="118.82"/>
    <n v="47.98"/>
    <n v="3.61"/>
    <s v="Rob Beeghly"/>
    <x v="0"/>
    <x v="2"/>
    <x v="0"/>
    <x v="0"/>
    <x v="0"/>
    <d v="2016-03-13T00:00:00"/>
  </r>
  <r>
    <n v="25601"/>
    <s v="N"/>
    <d v="2016-01-06T00:00:00"/>
    <s v="Medium"/>
    <x v="17"/>
    <n v="257.41000000000003"/>
    <n v="0.09"/>
    <s v="Regular"/>
    <n v="-131.08000000000001"/>
    <n v="5.98"/>
    <n v="4.6900000000000004"/>
    <s v="Valerie Dominguez"/>
    <x v="0"/>
    <x v="0"/>
    <x v="1"/>
    <x v="7"/>
    <x v="2"/>
    <d v="2016-01-07T00:00:00"/>
  </r>
  <r>
    <n v="25634"/>
    <s v="N"/>
    <d v="2013-07-29T00:00:00"/>
    <s v="Not Specified"/>
    <x v="8"/>
    <n v="593.32000000000005"/>
    <n v="0.03"/>
    <s v="Regular"/>
    <n v="28.99"/>
    <n v="20.95"/>
    <n v="4"/>
    <s v="Mike Pelletier"/>
    <x v="3"/>
    <x v="0"/>
    <x v="0"/>
    <x v="0"/>
    <x v="2"/>
    <d v="2013-08-01T00:00:00"/>
  </r>
  <r>
    <n v="25634"/>
    <s v="N"/>
    <d v="2013-07-29T00:00:00"/>
    <s v="Not Specified"/>
    <x v="5"/>
    <n v="626.07000000000005"/>
    <n v="0.03"/>
    <s v="Express"/>
    <n v="185.32"/>
    <n v="23.99"/>
    <n v="6.71"/>
    <s v="Mike Pelletier"/>
    <x v="3"/>
    <x v="0"/>
    <x v="1"/>
    <x v="12"/>
    <x v="2"/>
    <d v="2013-07-30T00:00:00"/>
  </r>
  <r>
    <n v="25637"/>
    <s v="N"/>
    <d v="2015-02-24T00:00:00"/>
    <s v="Not Specified"/>
    <x v="49"/>
    <n v="2409.424"/>
    <n v="0.1"/>
    <s v="Delivery Van"/>
    <n v="50.95"/>
    <n v="259.70999999999998"/>
    <n v="66.67"/>
    <s v="Erin Mull"/>
    <x v="2"/>
    <x v="3"/>
    <x v="2"/>
    <x v="15"/>
    <x v="4"/>
    <d v="2015-02-26T00:00:00"/>
  </r>
  <r>
    <n v="25638"/>
    <s v="N"/>
    <d v="2016-08-06T00:00:00"/>
    <s v="High"/>
    <x v="45"/>
    <n v="163.89"/>
    <n v="0.02"/>
    <s v="Regular"/>
    <n v="-108.55"/>
    <n v="4.8899999999999997"/>
    <n v="4.93"/>
    <s v="Ivan Gibson"/>
    <x v="0"/>
    <x v="0"/>
    <x v="0"/>
    <x v="0"/>
    <x v="0"/>
    <d v="2016-08-07T00:00:00"/>
  </r>
  <r>
    <n v="25638"/>
    <s v="N"/>
    <d v="2016-08-06T00:00:00"/>
    <s v="High"/>
    <x v="49"/>
    <n v="115.45"/>
    <n v="7.0000000000000007E-2"/>
    <s v="Regular"/>
    <n v="23.53"/>
    <n v="10.06"/>
    <n v="2.06"/>
    <s v="Ivan Gibson"/>
    <x v="0"/>
    <x v="0"/>
    <x v="1"/>
    <x v="5"/>
    <x v="1"/>
    <d v="2016-08-07T00:00:00"/>
  </r>
  <r>
    <n v="25666"/>
    <s v="N"/>
    <d v="2015-09-02T00:00:00"/>
    <s v="Critical"/>
    <x v="47"/>
    <n v="5072.34"/>
    <n v="0.06"/>
    <s v="Regular"/>
    <n v="369.46"/>
    <n v="140.85"/>
    <n v="19.989999999999998"/>
    <s v="Hunter Lopez"/>
    <x v="2"/>
    <x v="2"/>
    <x v="1"/>
    <x v="7"/>
    <x v="2"/>
    <d v="2015-09-03T00:00:00"/>
  </r>
  <r>
    <n v="25669"/>
    <s v="N"/>
    <d v="2014-01-16T00:00:00"/>
    <s v="Critical"/>
    <x v="49"/>
    <n v="45.63"/>
    <n v="0.02"/>
    <s v="Regular"/>
    <n v="15.42"/>
    <n v="3.69"/>
    <n v="0.5"/>
    <s v="Ann Blume"/>
    <x v="2"/>
    <x v="3"/>
    <x v="1"/>
    <x v="4"/>
    <x v="2"/>
    <d v="2014-01-16T00:00:00"/>
  </r>
  <r>
    <n v="25697"/>
    <s v="N"/>
    <d v="2014-04-26T00:00:00"/>
    <s v="Low"/>
    <x v="26"/>
    <n v="400.25"/>
    <n v="0.02"/>
    <s v="Regular"/>
    <n v="-37.5"/>
    <n v="8.4600000000000009"/>
    <n v="3.62"/>
    <s v="Joni Blumstein"/>
    <x v="1"/>
    <x v="2"/>
    <x v="0"/>
    <x v="0"/>
    <x v="0"/>
    <d v="2014-04-26T00:00:00"/>
  </r>
  <r>
    <n v="25733"/>
    <s v="N"/>
    <d v="2015-05-12T00:00:00"/>
    <s v="Low"/>
    <x v="18"/>
    <n v="557.23"/>
    <n v="0.09"/>
    <s v="Regular"/>
    <n v="-42.99"/>
    <n v="24.92"/>
    <n v="12.98"/>
    <s v="Eugene Barchas"/>
    <x v="3"/>
    <x v="1"/>
    <x v="1"/>
    <x v="10"/>
    <x v="2"/>
    <d v="2015-05-17T00:00:00"/>
  </r>
  <r>
    <n v="25735"/>
    <s v="Y"/>
    <d v="2013-12-30T00:00:00"/>
    <s v="Not Specified"/>
    <x v="29"/>
    <n v="260.37"/>
    <n v="0.02"/>
    <s v="Regular"/>
    <n v="44.15"/>
    <n v="5.58"/>
    <n v="1.99"/>
    <s v="Lisa DeCherney"/>
    <x v="1"/>
    <x v="2"/>
    <x v="1"/>
    <x v="1"/>
    <x v="1"/>
    <d v="2014-01-13T00:00:00"/>
  </r>
  <r>
    <n v="25767"/>
    <s v="N"/>
    <d v="2015-03-03T00:00:00"/>
    <s v="High"/>
    <x v="22"/>
    <n v="261.88"/>
    <n v="0.08"/>
    <s v="Regular"/>
    <n v="-59.2"/>
    <n v="39.479999999999997"/>
    <n v="1.99"/>
    <s v="Ann Chong"/>
    <x v="3"/>
    <x v="0"/>
    <x v="0"/>
    <x v="0"/>
    <x v="0"/>
    <d v="2015-03-03T00:00:00"/>
  </r>
  <r>
    <n v="25767"/>
    <s v="N"/>
    <d v="2015-03-03T00:00:00"/>
    <s v="High"/>
    <x v="0"/>
    <n v="593.73"/>
    <n v="0.04"/>
    <s v="Regular"/>
    <n v="108.01"/>
    <n v="38.76"/>
    <n v="13.26"/>
    <s v="Ann Chong"/>
    <x v="3"/>
    <x v="0"/>
    <x v="1"/>
    <x v="5"/>
    <x v="2"/>
    <d v="2015-03-04T00:00:00"/>
  </r>
  <r>
    <n v="25797"/>
    <s v="N"/>
    <d v="2015-09-01T00:00:00"/>
    <s v="Not Specified"/>
    <x v="2"/>
    <n v="925.43"/>
    <n v="0"/>
    <s v="Regular"/>
    <n v="368.86"/>
    <n v="31.78"/>
    <n v="1.99"/>
    <s v="Roland Fjeld"/>
    <x v="0"/>
    <x v="0"/>
    <x v="0"/>
    <x v="0"/>
    <x v="0"/>
    <d v="2015-09-03T00:00:00"/>
  </r>
  <r>
    <n v="25799"/>
    <s v="Y"/>
    <d v="2014-02-24T00:00:00"/>
    <s v="Low"/>
    <x v="34"/>
    <n v="136.5"/>
    <n v="0.05"/>
    <s v="Regular"/>
    <n v="-216.66"/>
    <n v="3.34"/>
    <n v="7.49"/>
    <s v="Saphhira Shifley"/>
    <x v="0"/>
    <x v="0"/>
    <x v="1"/>
    <x v="1"/>
    <x v="1"/>
    <d v="2014-02-27T00:00:00"/>
  </r>
  <r>
    <n v="25825"/>
    <s v="N"/>
    <d v="2015-07-19T00:00:00"/>
    <s v="Not Specified"/>
    <x v="29"/>
    <n v="483.74"/>
    <n v="0.02"/>
    <s v="Regular"/>
    <n v="206.27"/>
    <n v="10.31"/>
    <n v="1.79"/>
    <s v="Michael Granlund"/>
    <x v="2"/>
    <x v="0"/>
    <x v="1"/>
    <x v="5"/>
    <x v="1"/>
    <d v="2015-07-22T00:00:00"/>
  </r>
  <r>
    <n v="25825"/>
    <s v="N"/>
    <d v="2015-07-19T00:00:00"/>
    <s v="Not Specified"/>
    <x v="42"/>
    <n v="159.65"/>
    <n v="0.06"/>
    <s v="Regular"/>
    <n v="-1.79"/>
    <n v="5.85"/>
    <n v="2.27"/>
    <s v="Michael Granlund"/>
    <x v="2"/>
    <x v="0"/>
    <x v="1"/>
    <x v="1"/>
    <x v="1"/>
    <d v="2015-07-19T00:00:00"/>
  </r>
  <r>
    <n v="25828"/>
    <s v="Y"/>
    <d v="2013-11-23T00:00:00"/>
    <s v="Not Specified"/>
    <x v="37"/>
    <n v="241.43"/>
    <n v="0.01"/>
    <s v="Regular"/>
    <n v="-65.8"/>
    <n v="6.84"/>
    <n v="4.42"/>
    <s v="Michael Oakman"/>
    <x v="0"/>
    <x v="3"/>
    <x v="1"/>
    <x v="17"/>
    <x v="0"/>
    <d v="2013-11-25T00:00:00"/>
  </r>
  <r>
    <n v="25828"/>
    <s v="Y"/>
    <d v="2013-11-23T00:00:00"/>
    <s v="Not Specified"/>
    <x v="8"/>
    <n v="163.04"/>
    <n v="0.08"/>
    <s v="Regular"/>
    <n v="58"/>
    <n v="5.84"/>
    <n v="1"/>
    <s v="Michael Oakman"/>
    <x v="0"/>
    <x v="3"/>
    <x v="1"/>
    <x v="1"/>
    <x v="1"/>
    <d v="2013-11-24T00:00:00"/>
  </r>
  <r>
    <n v="25828"/>
    <s v="Y"/>
    <d v="2013-11-23T00:00:00"/>
    <s v="Not Specified"/>
    <x v="45"/>
    <n v="9041.26"/>
    <n v="0.01"/>
    <s v="Delivery Van"/>
    <n v="-383.03"/>
    <n v="286.85000000000002"/>
    <n v="61.76"/>
    <s v="Michael Oakman"/>
    <x v="0"/>
    <x v="3"/>
    <x v="2"/>
    <x v="15"/>
    <x v="4"/>
    <d v="2013-11-23T00:00:00"/>
  </r>
  <r>
    <n v="25831"/>
    <s v="N"/>
    <d v="2016-09-14T00:00:00"/>
    <s v="Medium"/>
    <x v="31"/>
    <n v="250.376"/>
    <n v="0.01"/>
    <s v="Regular"/>
    <n v="-131.85"/>
    <n v="45.99"/>
    <n v="4.99"/>
    <s v="Tracy Blumstein"/>
    <x v="0"/>
    <x v="1"/>
    <x v="0"/>
    <x v="3"/>
    <x v="2"/>
    <d v="2016-09-16T00:00:00"/>
  </r>
  <r>
    <n v="25860"/>
    <s v="N"/>
    <d v="2013-01-02T00:00:00"/>
    <s v="Low"/>
    <x v="24"/>
    <n v="740.2"/>
    <n v="0.05"/>
    <s v="Express"/>
    <n v="239.94"/>
    <n v="83.98"/>
    <n v="5.01"/>
    <s v="Elpida Rittenbach"/>
    <x v="2"/>
    <x v="2"/>
    <x v="1"/>
    <x v="12"/>
    <x v="2"/>
    <d v="2013-01-04T00:00:00"/>
  </r>
  <r>
    <n v="25860"/>
    <s v="N"/>
    <d v="2013-01-02T00:00:00"/>
    <s v="Low"/>
    <x v="9"/>
    <n v="1288.7784999999999"/>
    <n v="7.0000000000000007E-2"/>
    <s v="Regular"/>
    <n v="-185.89"/>
    <n v="65.989999999999995"/>
    <n v="19.989999999999998"/>
    <s v="Elpida Rittenbach"/>
    <x v="2"/>
    <x v="2"/>
    <x v="0"/>
    <x v="3"/>
    <x v="2"/>
    <d v="2013-01-11T00:00:00"/>
  </r>
  <r>
    <n v="25863"/>
    <s v="N"/>
    <d v="2014-04-22T00:00:00"/>
    <s v="Not Specified"/>
    <x v="36"/>
    <n v="340.68849999999998"/>
    <n v="0"/>
    <s v="Express"/>
    <n v="-10.85"/>
    <n v="20.99"/>
    <n v="4.8099999999999996"/>
    <s v="George Bell"/>
    <x v="1"/>
    <x v="0"/>
    <x v="0"/>
    <x v="3"/>
    <x v="3"/>
    <d v="2014-04-24T00:00:00"/>
  </r>
  <r>
    <n v="25889"/>
    <s v="N"/>
    <d v="2013-06-08T00:00:00"/>
    <s v="Low"/>
    <x v="9"/>
    <n v="321.63"/>
    <n v="0.04"/>
    <s v="Regular"/>
    <n v="73.7"/>
    <n v="14.34"/>
    <n v="5"/>
    <s v="Chris McAfee"/>
    <x v="0"/>
    <x v="2"/>
    <x v="2"/>
    <x v="2"/>
    <x v="0"/>
    <d v="2013-06-10T00:00:00"/>
  </r>
  <r>
    <n v="25895"/>
    <s v="N"/>
    <d v="2015-04-17T00:00:00"/>
    <s v="Medium"/>
    <x v="4"/>
    <n v="709.91"/>
    <n v="0.09"/>
    <s v="Regular"/>
    <n v="-93.43"/>
    <n v="19.350000000000001"/>
    <n v="12.79"/>
    <s v="Candace McMahon"/>
    <x v="1"/>
    <x v="0"/>
    <x v="1"/>
    <x v="10"/>
    <x v="2"/>
    <d v="2015-04-20T00:00:00"/>
  </r>
  <r>
    <n v="25926"/>
    <s v="N"/>
    <d v="2016-11-20T00:00:00"/>
    <s v="High"/>
    <x v="23"/>
    <n v="3300.2159999999999"/>
    <n v="0.1"/>
    <s v="Delivery Van"/>
    <n v="-855.03"/>
    <n v="218.75"/>
    <n v="69.64"/>
    <s v="Michelle Moray"/>
    <x v="0"/>
    <x v="0"/>
    <x v="2"/>
    <x v="15"/>
    <x v="4"/>
    <d v="2016-11-21T00:00:00"/>
  </r>
  <r>
    <n v="25926"/>
    <s v="N"/>
    <d v="2016-11-20T00:00:00"/>
    <s v="High"/>
    <x v="9"/>
    <n v="331.54"/>
    <n v="0.05"/>
    <s v="Regular"/>
    <n v="9.41"/>
    <n v="14.27"/>
    <n v="7.27"/>
    <s v="Michelle Moray"/>
    <x v="0"/>
    <x v="0"/>
    <x v="1"/>
    <x v="10"/>
    <x v="2"/>
    <d v="2016-11-22T00:00:00"/>
  </r>
  <r>
    <n v="25927"/>
    <s v="N"/>
    <d v="2016-04-22T00:00:00"/>
    <s v="Medium"/>
    <x v="17"/>
    <n v="945.9"/>
    <n v="0.08"/>
    <s v="Regular"/>
    <n v="105.7"/>
    <n v="22.01"/>
    <n v="5.53"/>
    <s v="Rick Duston"/>
    <x v="2"/>
    <x v="0"/>
    <x v="1"/>
    <x v="1"/>
    <x v="0"/>
    <d v="2016-04-24T00:00:00"/>
  </r>
  <r>
    <n v="25952"/>
    <s v="Y"/>
    <d v="2013-09-04T00:00:00"/>
    <s v="High"/>
    <x v="35"/>
    <n v="2864.1005"/>
    <n v="0.03"/>
    <s v="Regular"/>
    <n v="697.82"/>
    <n v="65.989999999999995"/>
    <n v="8.99"/>
    <s v="Ed Braxton"/>
    <x v="0"/>
    <x v="1"/>
    <x v="0"/>
    <x v="3"/>
    <x v="2"/>
    <d v="2013-09-05T00:00:00"/>
  </r>
  <r>
    <n v="25953"/>
    <s v="N"/>
    <d v="2016-09-27T00:00:00"/>
    <s v="Critical"/>
    <x v="42"/>
    <n v="258.54000000000002"/>
    <n v="0.1"/>
    <s v="Regular"/>
    <n v="-16.3"/>
    <n v="9.85"/>
    <n v="4.82"/>
    <s v="Liz Carlisle"/>
    <x v="0"/>
    <x v="0"/>
    <x v="1"/>
    <x v="1"/>
    <x v="1"/>
    <d v="2016-09-28T00:00:00"/>
  </r>
  <r>
    <n v="25953"/>
    <s v="N"/>
    <d v="2016-09-27T00:00:00"/>
    <s v="Critical"/>
    <x v="30"/>
    <n v="1972.884"/>
    <n v="0.04"/>
    <s v="Regular"/>
    <n v="140.91"/>
    <n v="125.99"/>
    <n v="7.69"/>
    <s v="Liz Carlisle"/>
    <x v="0"/>
    <x v="0"/>
    <x v="0"/>
    <x v="3"/>
    <x v="2"/>
    <d v="2016-09-28T00:00:00"/>
  </r>
  <r>
    <n v="25986"/>
    <s v="N"/>
    <d v="2015-06-22T00:00:00"/>
    <s v="Medium"/>
    <x v="32"/>
    <n v="278.07"/>
    <n v="0.08"/>
    <s v="Regular"/>
    <n v="-71.45"/>
    <n v="5.78"/>
    <n v="4.96"/>
    <s v="Barry Pond"/>
    <x v="0"/>
    <x v="2"/>
    <x v="1"/>
    <x v="5"/>
    <x v="2"/>
    <d v="2015-06-23T00:00:00"/>
  </r>
  <r>
    <n v="26016"/>
    <s v="N"/>
    <d v="2016-10-07T00:00:00"/>
    <s v="High"/>
    <x v="20"/>
    <n v="154.94"/>
    <n v="0.09"/>
    <s v="Regular"/>
    <n v="-358.43"/>
    <n v="77.510000000000005"/>
    <n v="4"/>
    <s v="Ken Lonsdale"/>
    <x v="0"/>
    <x v="2"/>
    <x v="0"/>
    <x v="0"/>
    <x v="2"/>
    <d v="2016-10-09T00:00:00"/>
  </r>
  <r>
    <n v="26016"/>
    <s v="N"/>
    <d v="2016-10-07T00:00:00"/>
    <s v="High"/>
    <x v="15"/>
    <n v="1642.6420000000001"/>
    <n v="0.08"/>
    <s v="Express"/>
    <n v="314.83999999999997"/>
    <n v="45.99"/>
    <n v="4.99"/>
    <s v="Ken Lonsdale"/>
    <x v="0"/>
    <x v="2"/>
    <x v="0"/>
    <x v="3"/>
    <x v="2"/>
    <d v="2016-10-09T00:00:00"/>
  </r>
  <r>
    <n v="26021"/>
    <s v="N"/>
    <d v="2015-09-14T00:00:00"/>
    <s v="Critical"/>
    <x v="40"/>
    <n v="328.62700000000001"/>
    <n v="0"/>
    <s v="Regular"/>
    <n v="-7.77"/>
    <n v="20.99"/>
    <n v="4.8099999999999996"/>
    <s v="Nicole Brennan"/>
    <x v="0"/>
    <x v="2"/>
    <x v="0"/>
    <x v="3"/>
    <x v="3"/>
    <d v="2015-09-16T00:00:00"/>
  </r>
  <r>
    <n v="26023"/>
    <s v="N"/>
    <d v="2013-08-20T00:00:00"/>
    <s v="High"/>
    <x v="48"/>
    <n v="120.77"/>
    <n v="0.03"/>
    <s v="Regular"/>
    <n v="19.86"/>
    <n v="2.4700000000000002"/>
    <n v="1.02"/>
    <s v="Charles McCrossin"/>
    <x v="3"/>
    <x v="0"/>
    <x v="1"/>
    <x v="14"/>
    <x v="1"/>
    <d v="2013-08-21T00:00:00"/>
  </r>
  <r>
    <n v="26050"/>
    <s v="N"/>
    <d v="2014-06-16T00:00:00"/>
    <s v="High"/>
    <x v="15"/>
    <n v="365.24"/>
    <n v="0.09"/>
    <s v="Regular"/>
    <n v="-163.13"/>
    <n v="8.74"/>
    <n v="8.2899999999999991"/>
    <s v="Edward Nazzal"/>
    <x v="1"/>
    <x v="1"/>
    <x v="1"/>
    <x v="12"/>
    <x v="2"/>
    <d v="2014-06-17T00:00:00"/>
  </r>
  <r>
    <n v="26051"/>
    <s v="N"/>
    <d v="2013-06-27T00:00:00"/>
    <s v="Not Specified"/>
    <x v="28"/>
    <n v="795.74"/>
    <n v="0"/>
    <s v="Delivery Van"/>
    <n v="-127.39"/>
    <n v="33.94"/>
    <n v="19.190000000000001"/>
    <s v="Annie Cyprus"/>
    <x v="3"/>
    <x v="1"/>
    <x v="2"/>
    <x v="13"/>
    <x v="6"/>
    <d v="2013-06-29T00:00:00"/>
  </r>
  <r>
    <n v="26051"/>
    <s v="N"/>
    <d v="2013-06-27T00:00:00"/>
    <s v="Not Specified"/>
    <x v="45"/>
    <n v="251.75"/>
    <n v="7.0000000000000007E-2"/>
    <s v="Regular"/>
    <n v="22.46"/>
    <n v="8.33"/>
    <n v="1.99"/>
    <s v="Annie Cyprus"/>
    <x v="3"/>
    <x v="1"/>
    <x v="0"/>
    <x v="0"/>
    <x v="0"/>
    <d v="2013-06-28T00:00:00"/>
  </r>
  <r>
    <n v="26055"/>
    <s v="N"/>
    <d v="2015-11-25T00:00:00"/>
    <s v="Not Specified"/>
    <x v="26"/>
    <n v="6733.52"/>
    <n v="0.04"/>
    <s v="Regular"/>
    <n v="246"/>
    <n v="152.47999999999999"/>
    <n v="4"/>
    <s v="Julia Barnett"/>
    <x v="0"/>
    <x v="1"/>
    <x v="0"/>
    <x v="0"/>
    <x v="2"/>
    <d v="2015-11-26T00:00:00"/>
  </r>
  <r>
    <n v="26084"/>
    <s v="N"/>
    <d v="2015-10-16T00:00:00"/>
    <s v="Low"/>
    <x v="16"/>
    <n v="228.82"/>
    <n v="0.03"/>
    <s v="Express"/>
    <n v="-107"/>
    <n v="6.68"/>
    <n v="7.3"/>
    <s v="Patrick Ryan"/>
    <x v="0"/>
    <x v="0"/>
    <x v="1"/>
    <x v="5"/>
    <x v="2"/>
    <d v="2015-10-21T00:00:00"/>
  </r>
  <r>
    <n v="26116"/>
    <s v="N"/>
    <d v="2015-10-29T00:00:00"/>
    <s v="Critical"/>
    <x v="47"/>
    <n v="697.41"/>
    <n v="0.04"/>
    <s v="Regular"/>
    <n v="81.709999999999994"/>
    <n v="18.97"/>
    <n v="9.0299999999999994"/>
    <s v="Carlos Soltero"/>
    <x v="3"/>
    <x v="3"/>
    <x v="1"/>
    <x v="5"/>
    <x v="2"/>
    <d v="2015-10-30T00:00:00"/>
  </r>
  <r>
    <n v="26144"/>
    <s v="N"/>
    <d v="2014-10-26T00:00:00"/>
    <s v="High"/>
    <x v="2"/>
    <n v="75.739999999999995"/>
    <n v="0.1"/>
    <s v="Regular"/>
    <n v="13.23"/>
    <n v="2.88"/>
    <n v="0.99"/>
    <s v="Lindsay Castell"/>
    <x v="0"/>
    <x v="3"/>
    <x v="1"/>
    <x v="4"/>
    <x v="2"/>
    <d v="2014-10-27T00:00:00"/>
  </r>
  <r>
    <n v="26145"/>
    <s v="N"/>
    <d v="2014-07-04T00:00:00"/>
    <s v="Low"/>
    <x v="36"/>
    <n v="99.36"/>
    <n v="0"/>
    <s v="Regular"/>
    <n v="-51.2"/>
    <n v="4.91"/>
    <n v="5.68"/>
    <s v="George Bell"/>
    <x v="1"/>
    <x v="0"/>
    <x v="1"/>
    <x v="10"/>
    <x v="2"/>
    <d v="2014-07-08T00:00:00"/>
  </r>
  <r>
    <n v="26145"/>
    <s v="N"/>
    <d v="2014-07-04T00:00:00"/>
    <s v="Low"/>
    <x v="48"/>
    <n v="510.15"/>
    <n v="0.04"/>
    <s v="Regular"/>
    <n v="-362.11"/>
    <n v="9.98"/>
    <n v="12.52"/>
    <s v="George Bell"/>
    <x v="1"/>
    <x v="0"/>
    <x v="2"/>
    <x v="2"/>
    <x v="2"/>
    <d v="2014-07-04T00:00:00"/>
  </r>
  <r>
    <n v="26145"/>
    <s v="N"/>
    <d v="2014-07-04T00:00:00"/>
    <s v="Low"/>
    <x v="42"/>
    <n v="735.09"/>
    <n v="0.1"/>
    <s v="Regular"/>
    <n v="153.5"/>
    <n v="29.34"/>
    <n v="7.87"/>
    <s v="George Bell"/>
    <x v="1"/>
    <x v="0"/>
    <x v="2"/>
    <x v="2"/>
    <x v="2"/>
    <d v="2014-07-06T00:00:00"/>
  </r>
  <r>
    <n v="26146"/>
    <s v="N"/>
    <d v="2016-10-11T00:00:00"/>
    <s v="Low"/>
    <x v="46"/>
    <n v="1351.76"/>
    <n v="0.03"/>
    <s v="Regular"/>
    <n v="107.31"/>
    <n v="104.65"/>
    <n v="18.93"/>
    <s v="John Dryer"/>
    <x v="0"/>
    <x v="0"/>
    <x v="1"/>
    <x v="11"/>
    <x v="2"/>
    <d v="2016-10-18T00:00:00"/>
  </r>
  <r>
    <n v="26146"/>
    <s v="N"/>
    <d v="2016-10-11T00:00:00"/>
    <s v="Low"/>
    <x v="48"/>
    <n v="595.4"/>
    <n v="0.03"/>
    <s v="Regular"/>
    <n v="-148.85"/>
    <n v="11.66"/>
    <n v="7.95"/>
    <s v="John Dryer"/>
    <x v="0"/>
    <x v="0"/>
    <x v="1"/>
    <x v="1"/>
    <x v="0"/>
    <d v="2016-10-20T00:00:00"/>
  </r>
  <r>
    <n v="26176"/>
    <s v="N"/>
    <d v="2014-11-19T00:00:00"/>
    <s v="High"/>
    <x v="41"/>
    <n v="94.32"/>
    <n v="0.06"/>
    <s v="Regular"/>
    <n v="-66.87"/>
    <n v="6.48"/>
    <n v="8.19"/>
    <s v="Gary McGarr"/>
    <x v="0"/>
    <x v="1"/>
    <x v="1"/>
    <x v="5"/>
    <x v="2"/>
    <d v="2014-11-21T00:00:00"/>
  </r>
  <r>
    <n v="26176"/>
    <s v="N"/>
    <d v="2014-11-19T00:00:00"/>
    <s v="High"/>
    <x v="10"/>
    <n v="554.42949999999996"/>
    <n v="0.03"/>
    <s v="Regular"/>
    <n v="34.01"/>
    <n v="20.99"/>
    <n v="4.8099999999999996"/>
    <s v="Gary McGarr"/>
    <x v="0"/>
    <x v="1"/>
    <x v="0"/>
    <x v="3"/>
    <x v="3"/>
    <d v="2014-11-20T00:00:00"/>
  </r>
  <r>
    <n v="26182"/>
    <s v="N"/>
    <d v="2013-01-16T00:00:00"/>
    <s v="Not Specified"/>
    <x v="10"/>
    <n v="4684.8999999999996"/>
    <n v="0.01"/>
    <s v="Delivery Van"/>
    <n v="-549.27"/>
    <n v="150.97999999999999"/>
    <n v="66.27"/>
    <s v="Doug Bickford"/>
    <x v="3"/>
    <x v="0"/>
    <x v="2"/>
    <x v="8"/>
    <x v="4"/>
    <d v="2013-01-19T00:00:00"/>
  </r>
  <r>
    <n v="26182"/>
    <s v="N"/>
    <d v="2013-01-16T00:00:00"/>
    <s v="Not Specified"/>
    <x v="6"/>
    <n v="770.76"/>
    <n v="0.08"/>
    <s v="Delivery Van"/>
    <n v="-192.51"/>
    <n v="200.98"/>
    <n v="23.76"/>
    <s v="Doug Bickford"/>
    <x v="1"/>
    <x v="0"/>
    <x v="2"/>
    <x v="13"/>
    <x v="6"/>
    <d v="2013-01-16T00:00:00"/>
  </r>
  <r>
    <n v="26214"/>
    <s v="N"/>
    <d v="2014-11-20T00:00:00"/>
    <s v="Medium"/>
    <x v="30"/>
    <n v="305.68"/>
    <n v="0.1"/>
    <s v="Express"/>
    <n v="128.16999999999999"/>
    <n v="15.74"/>
    <n v="1.39"/>
    <s v="Beth Fritzler"/>
    <x v="0"/>
    <x v="3"/>
    <x v="1"/>
    <x v="12"/>
    <x v="2"/>
    <d v="2014-11-21T00:00:00"/>
  </r>
  <r>
    <n v="26214"/>
    <s v="N"/>
    <d v="2014-11-20T00:00:00"/>
    <s v="Medium"/>
    <x v="33"/>
    <n v="1901.29"/>
    <n v="0.08"/>
    <s v="Regular"/>
    <n v="870.8"/>
    <n v="46.94"/>
    <n v="6.77"/>
    <s v="Beth Fritzler"/>
    <x v="0"/>
    <x v="3"/>
    <x v="2"/>
    <x v="2"/>
    <x v="2"/>
    <d v="2014-11-21T00:00:00"/>
  </r>
  <r>
    <n v="26240"/>
    <s v="Y"/>
    <d v="2016-12-19T00:00:00"/>
    <s v="Critical"/>
    <x v="34"/>
    <n v="1483.44"/>
    <n v="0.04"/>
    <s v="Regular"/>
    <n v="439.77"/>
    <n v="39.479999999999997"/>
    <n v="1.99"/>
    <s v="Carlos Soltero"/>
    <x v="2"/>
    <x v="2"/>
    <x v="0"/>
    <x v="0"/>
    <x v="0"/>
    <d v="2016-12-22T00:00:00"/>
  </r>
  <r>
    <n v="26240"/>
    <s v="Y"/>
    <d v="2016-12-19T00:00:00"/>
    <s v="Critical"/>
    <x v="27"/>
    <n v="145.68"/>
    <n v="0.04"/>
    <s v="Regular"/>
    <n v="12"/>
    <n v="3.7"/>
    <n v="1.61"/>
    <s v="Carlos Soltero"/>
    <x v="2"/>
    <x v="2"/>
    <x v="2"/>
    <x v="2"/>
    <x v="1"/>
    <d v="2016-12-20T00:00:00"/>
  </r>
  <r>
    <n v="26243"/>
    <s v="N"/>
    <d v="2014-07-16T00:00:00"/>
    <s v="Low"/>
    <x v="3"/>
    <n v="71.319999999999993"/>
    <n v="0.08"/>
    <s v="Regular"/>
    <n v="-4.9000000000000004"/>
    <n v="1.82"/>
    <n v="1"/>
    <s v="Eleni McCrary"/>
    <x v="2"/>
    <x v="0"/>
    <x v="1"/>
    <x v="1"/>
    <x v="1"/>
    <d v="2014-07-20T00:00:00"/>
  </r>
  <r>
    <n v="26244"/>
    <s v="N"/>
    <d v="2013-08-03T00:00:00"/>
    <s v="High"/>
    <x v="25"/>
    <n v="131.72"/>
    <n v="0.09"/>
    <s v="Regular"/>
    <n v="-42.61"/>
    <n v="8.4600000000000009"/>
    <n v="3.62"/>
    <s v="Michael Dominguez"/>
    <x v="1"/>
    <x v="1"/>
    <x v="0"/>
    <x v="0"/>
    <x v="0"/>
    <d v="2013-08-05T00:00:00"/>
  </r>
  <r>
    <n v="26272"/>
    <s v="N"/>
    <d v="2015-06-29T00:00:00"/>
    <s v="Low"/>
    <x v="31"/>
    <n v="905.94"/>
    <n v="0.04"/>
    <s v="Express"/>
    <n v="-4.1900000000000004"/>
    <n v="140.81"/>
    <n v="24.49"/>
    <s v="Carlos Daly"/>
    <x v="3"/>
    <x v="1"/>
    <x v="2"/>
    <x v="13"/>
    <x v="5"/>
    <d v="2015-07-08T00:00:00"/>
  </r>
  <r>
    <n v="26274"/>
    <s v="N"/>
    <d v="2015-06-12T00:00:00"/>
    <s v="Not Specified"/>
    <x v="33"/>
    <n v="377.83"/>
    <n v="0.06"/>
    <s v="Regular"/>
    <n v="122.06"/>
    <n v="9.11"/>
    <n v="2.15"/>
    <s v="Alan Schoenberger"/>
    <x v="0"/>
    <x v="0"/>
    <x v="1"/>
    <x v="5"/>
    <x v="1"/>
    <d v="2015-06-13T00:00:00"/>
  </r>
  <r>
    <n v="26276"/>
    <s v="N"/>
    <d v="2013-09-12T00:00:00"/>
    <s v="Low"/>
    <x v="21"/>
    <n v="3685.38"/>
    <n v="0"/>
    <s v="Express"/>
    <n v="1040.6199999999999"/>
    <n v="170.98"/>
    <n v="13.99"/>
    <s v="Janet Martin"/>
    <x v="2"/>
    <x v="0"/>
    <x v="2"/>
    <x v="2"/>
    <x v="3"/>
    <d v="2013-09-19T00:00:00"/>
  </r>
  <r>
    <n v="26279"/>
    <s v="N"/>
    <d v="2016-07-30T00:00:00"/>
    <s v="Not Specified"/>
    <x v="22"/>
    <n v="211.74350000000001"/>
    <n v="0.04"/>
    <s v="Regular"/>
    <n v="-33.31"/>
    <n v="35.99"/>
    <n v="1.25"/>
    <s v="Edward Nazzal"/>
    <x v="1"/>
    <x v="1"/>
    <x v="0"/>
    <x v="3"/>
    <x v="0"/>
    <d v="2016-08-01T00:00:00"/>
  </r>
  <r>
    <n v="26304"/>
    <s v="N"/>
    <d v="2014-03-19T00:00:00"/>
    <s v="Medium"/>
    <x v="17"/>
    <n v="7452.1369999999997"/>
    <n v="0.02"/>
    <s v="Regular"/>
    <n v="2028.36"/>
    <n v="205.99"/>
    <n v="5.99"/>
    <s v="Art Ferguson"/>
    <x v="2"/>
    <x v="0"/>
    <x v="0"/>
    <x v="3"/>
    <x v="2"/>
    <d v="2014-03-20T00:00:00"/>
  </r>
  <r>
    <n v="26306"/>
    <s v="N"/>
    <d v="2015-10-30T00:00:00"/>
    <s v="Low"/>
    <x v="27"/>
    <n v="7725.66"/>
    <n v="0.05"/>
    <s v="Delivery Van"/>
    <n v="-737.41"/>
    <n v="200.98"/>
    <n v="55.96"/>
    <s v="Brendan Murry"/>
    <x v="0"/>
    <x v="0"/>
    <x v="2"/>
    <x v="8"/>
    <x v="4"/>
    <d v="2015-11-03T00:00:00"/>
  </r>
  <r>
    <n v="26310"/>
    <s v="N"/>
    <d v="2015-07-29T00:00:00"/>
    <s v="Not Specified"/>
    <x v="44"/>
    <n v="77.41"/>
    <n v="0.05"/>
    <s v="Regular"/>
    <n v="9.35"/>
    <n v="15.67"/>
    <n v="1.39"/>
    <s v="Neil French"/>
    <x v="0"/>
    <x v="0"/>
    <x v="1"/>
    <x v="12"/>
    <x v="2"/>
    <d v="2015-07-31T00:00:00"/>
  </r>
  <r>
    <n v="26310"/>
    <s v="N"/>
    <d v="2015-07-29T00:00:00"/>
    <s v="Not Specified"/>
    <x v="30"/>
    <n v="112.67"/>
    <n v="0.09"/>
    <s v="Regular"/>
    <n v="-37.85"/>
    <n v="5.98"/>
    <n v="5.14"/>
    <s v="Neil French"/>
    <x v="0"/>
    <x v="0"/>
    <x v="1"/>
    <x v="5"/>
    <x v="2"/>
    <d v="2015-07-30T00:00:00"/>
  </r>
  <r>
    <n v="26336"/>
    <s v="N"/>
    <d v="2015-05-26T00:00:00"/>
    <s v="High"/>
    <x v="27"/>
    <n v="1516.82"/>
    <n v="0.1"/>
    <s v="Regular"/>
    <n v="-83.28"/>
    <n v="40.98"/>
    <n v="6.5"/>
    <s v="Benjamin Farhat"/>
    <x v="0"/>
    <x v="1"/>
    <x v="0"/>
    <x v="0"/>
    <x v="2"/>
    <d v="2015-05-28T00:00:00"/>
  </r>
  <r>
    <n v="26336"/>
    <s v="N"/>
    <d v="2015-05-26T00:00:00"/>
    <s v="High"/>
    <x v="29"/>
    <n v="2752.68"/>
    <n v="0.04"/>
    <s v="Regular"/>
    <n v="430.32"/>
    <n v="62.18"/>
    <n v="12.78"/>
    <s v="Benjamin Farhat"/>
    <x v="0"/>
    <x v="1"/>
    <x v="1"/>
    <x v="7"/>
    <x v="2"/>
    <d v="2015-05-27T00:00:00"/>
  </r>
  <r>
    <n v="26337"/>
    <s v="N"/>
    <d v="2016-11-07T00:00:00"/>
    <s v="Critical"/>
    <x v="29"/>
    <n v="153.27000000000001"/>
    <n v="0.08"/>
    <s v="Regular"/>
    <n v="60.29"/>
    <n v="3.69"/>
    <n v="0.5"/>
    <s v="Henry Goldwyn"/>
    <x v="0"/>
    <x v="3"/>
    <x v="1"/>
    <x v="4"/>
    <x v="2"/>
    <d v="2016-11-10T00:00:00"/>
  </r>
  <r>
    <n v="26370"/>
    <s v="N"/>
    <d v="2014-08-08T00:00:00"/>
    <s v="Not Specified"/>
    <x v="49"/>
    <n v="270.23"/>
    <n v="0.08"/>
    <s v="Regular"/>
    <n v="52.02"/>
    <n v="22.84"/>
    <n v="5.47"/>
    <s v="Fred Wasserman"/>
    <x v="3"/>
    <x v="1"/>
    <x v="1"/>
    <x v="5"/>
    <x v="2"/>
    <d v="2014-08-10T00:00:00"/>
  </r>
  <r>
    <n v="26370"/>
    <s v="N"/>
    <d v="2014-08-08T00:00:00"/>
    <s v="Not Specified"/>
    <x v="23"/>
    <n v="660.27"/>
    <n v="0.09"/>
    <s v="Express"/>
    <n v="63.83"/>
    <n v="34.76"/>
    <n v="5.49"/>
    <s v="Fred Wasserman"/>
    <x v="3"/>
    <x v="1"/>
    <x v="1"/>
    <x v="7"/>
    <x v="2"/>
    <d v="2014-08-10T00:00:00"/>
  </r>
  <r>
    <n v="26401"/>
    <s v="N"/>
    <d v="2013-10-13T00:00:00"/>
    <s v="Medium"/>
    <x v="39"/>
    <n v="415"/>
    <n v="7.0000000000000007E-2"/>
    <s v="Regular"/>
    <n v="-199.31"/>
    <n v="420.98"/>
    <n v="19.989999999999998"/>
    <s v="Dave Poirier"/>
    <x v="2"/>
    <x v="3"/>
    <x v="1"/>
    <x v="10"/>
    <x v="2"/>
    <d v="2013-10-15T00:00:00"/>
  </r>
  <r>
    <n v="26406"/>
    <s v="N"/>
    <d v="2014-04-12T00:00:00"/>
    <s v="Not Specified"/>
    <x v="43"/>
    <n v="167.46"/>
    <n v="0.09"/>
    <s v="Regular"/>
    <n v="-134.30000000000001"/>
    <n v="4.24"/>
    <n v="5.41"/>
    <s v="Edward Becker"/>
    <x v="1"/>
    <x v="1"/>
    <x v="1"/>
    <x v="10"/>
    <x v="2"/>
    <d v="2014-04-15T00:00:00"/>
  </r>
  <r>
    <n v="26437"/>
    <s v="N"/>
    <d v="2014-11-28T00:00:00"/>
    <s v="Critical"/>
    <x v="6"/>
    <n v="52.43"/>
    <n v="0.03"/>
    <s v="Express"/>
    <n v="-12.98"/>
    <n v="9.65"/>
    <n v="6.22"/>
    <s v="Sara Luxemburg"/>
    <x v="0"/>
    <x v="0"/>
    <x v="2"/>
    <x v="2"/>
    <x v="2"/>
    <d v="2014-11-29T00:00:00"/>
  </r>
  <r>
    <n v="26437"/>
    <s v="N"/>
    <d v="2014-11-28T00:00:00"/>
    <s v="Critical"/>
    <x v="32"/>
    <n v="254.51"/>
    <n v="0.08"/>
    <s v="Regular"/>
    <n v="49.05"/>
    <n v="5.58"/>
    <n v="0.7"/>
    <s v="Sara Luxemburg"/>
    <x v="0"/>
    <x v="0"/>
    <x v="1"/>
    <x v="1"/>
    <x v="1"/>
    <d v="2014-11-30T00:00:00"/>
  </r>
  <r>
    <n v="26439"/>
    <s v="N"/>
    <d v="2014-09-15T00:00:00"/>
    <s v="Medium"/>
    <x v="34"/>
    <n v="1230.83"/>
    <n v="0"/>
    <s v="Regular"/>
    <n v="75.5"/>
    <n v="30.98"/>
    <n v="6.5"/>
    <s v="Justin Deggeller"/>
    <x v="0"/>
    <x v="0"/>
    <x v="0"/>
    <x v="0"/>
    <x v="2"/>
    <d v="2014-09-16T00:00:00"/>
  </r>
  <r>
    <n v="26439"/>
    <s v="N"/>
    <d v="2014-09-15T00:00:00"/>
    <s v="Medium"/>
    <x v="4"/>
    <n v="169.93"/>
    <n v="0.04"/>
    <s v="Regular"/>
    <n v="-114.35"/>
    <n v="4.28"/>
    <n v="5.74"/>
    <s v="Justin Deggeller"/>
    <x v="0"/>
    <x v="0"/>
    <x v="1"/>
    <x v="5"/>
    <x v="2"/>
    <d v="2014-09-15T00:00:00"/>
  </r>
  <r>
    <n v="26439"/>
    <s v="N"/>
    <d v="2014-09-15T00:00:00"/>
    <s v="Medium"/>
    <x v="9"/>
    <n v="1176.944"/>
    <n v="0.1"/>
    <s v="Regular"/>
    <n v="53.65"/>
    <n v="65.989999999999995"/>
    <n v="4.99"/>
    <s v="Justin Deggeller"/>
    <x v="0"/>
    <x v="0"/>
    <x v="0"/>
    <x v="3"/>
    <x v="2"/>
    <d v="2014-09-17T00:00:00"/>
  </r>
  <r>
    <n v="26464"/>
    <s v="N"/>
    <d v="2014-12-11T00:00:00"/>
    <s v="High"/>
    <x v="14"/>
    <n v="268.58"/>
    <n v="0.03"/>
    <s v="Regular"/>
    <n v="-26.33"/>
    <n v="10.89"/>
    <n v="4.5"/>
    <s v="Tamara Willingham"/>
    <x v="0"/>
    <x v="0"/>
    <x v="1"/>
    <x v="11"/>
    <x v="2"/>
    <d v="2014-12-11T00:00:00"/>
  </r>
  <r>
    <n v="26464"/>
    <s v="N"/>
    <d v="2014-12-11T00:00:00"/>
    <s v="High"/>
    <x v="5"/>
    <n v="1280.6500000000001"/>
    <n v="0.06"/>
    <s v="Regular"/>
    <n v="75.36"/>
    <n v="50.98"/>
    <n v="22.24"/>
    <s v="Tamara Willingham"/>
    <x v="0"/>
    <x v="0"/>
    <x v="2"/>
    <x v="2"/>
    <x v="5"/>
    <d v="2014-12-12T00:00:00"/>
  </r>
  <r>
    <n v="26466"/>
    <s v="N"/>
    <d v="2016-06-11T00:00:00"/>
    <s v="Critical"/>
    <x v="8"/>
    <n v="909.721"/>
    <n v="0.01"/>
    <s v="Regular"/>
    <n v="287.99"/>
    <n v="35.99"/>
    <n v="5.99"/>
    <s v="Rick Wilson"/>
    <x v="0"/>
    <x v="0"/>
    <x v="0"/>
    <x v="3"/>
    <x v="1"/>
    <d v="2016-06-12T00:00:00"/>
  </r>
  <r>
    <n v="26499"/>
    <s v="N"/>
    <d v="2013-02-21T00:00:00"/>
    <s v="Medium"/>
    <x v="11"/>
    <n v="32.4"/>
    <n v="0.05"/>
    <s v="Regular"/>
    <n v="8.7799999999999994"/>
    <n v="2.88"/>
    <n v="0.5"/>
    <s v="Sylvia Foulston"/>
    <x v="3"/>
    <x v="0"/>
    <x v="1"/>
    <x v="4"/>
    <x v="2"/>
    <d v="2013-02-22T00:00:00"/>
  </r>
  <r>
    <n v="26503"/>
    <s v="N"/>
    <d v="2014-04-21T00:00:00"/>
    <s v="Medium"/>
    <x v="19"/>
    <n v="671.78"/>
    <n v="0.1"/>
    <s v="Regular"/>
    <n v="297.23"/>
    <n v="15.57"/>
    <n v="1.39"/>
    <s v="Thais Sissman"/>
    <x v="0"/>
    <x v="3"/>
    <x v="1"/>
    <x v="12"/>
    <x v="2"/>
    <d v="2014-04-23T00:00:00"/>
  </r>
  <r>
    <n v="26503"/>
    <s v="N"/>
    <d v="2014-04-21T00:00:00"/>
    <s v="Medium"/>
    <x v="49"/>
    <n v="262.08999999999997"/>
    <n v="0.01"/>
    <s v="Regular"/>
    <n v="58.69"/>
    <n v="19.98"/>
    <n v="10.49"/>
    <s v="Thais Sissman"/>
    <x v="0"/>
    <x v="3"/>
    <x v="2"/>
    <x v="2"/>
    <x v="2"/>
    <d v="2014-04-22T00:00:00"/>
  </r>
  <r>
    <n v="26529"/>
    <s v="N"/>
    <d v="2014-01-28T00:00:00"/>
    <s v="Low"/>
    <x v="33"/>
    <n v="12125.14"/>
    <n v="0.08"/>
    <s v="Delivery Van"/>
    <n v="3376.03"/>
    <n v="297.64"/>
    <n v="14.7"/>
    <s v="Pauline Webber"/>
    <x v="0"/>
    <x v="2"/>
    <x v="0"/>
    <x v="6"/>
    <x v="6"/>
    <d v="2014-02-01T00:00:00"/>
  </r>
  <r>
    <n v="26531"/>
    <s v="N"/>
    <d v="2014-06-20T00:00:00"/>
    <s v="Medium"/>
    <x v="5"/>
    <n v="4688.9485000000004"/>
    <n v="0"/>
    <s v="Regular"/>
    <n v="1215.44"/>
    <n v="205.99"/>
    <n v="5.26"/>
    <s v="Michelle Lonsdale"/>
    <x v="3"/>
    <x v="0"/>
    <x v="0"/>
    <x v="3"/>
    <x v="2"/>
    <d v="2014-06-22T00:00:00"/>
  </r>
  <r>
    <n v="26535"/>
    <s v="N"/>
    <d v="2015-03-20T00:00:00"/>
    <s v="Not Specified"/>
    <x v="16"/>
    <n v="141.69999999999999"/>
    <n v="0.02"/>
    <s v="Regular"/>
    <n v="-103.21"/>
    <n v="3.98"/>
    <n v="5.26"/>
    <s v="Candace McMahon"/>
    <x v="1"/>
    <x v="0"/>
    <x v="1"/>
    <x v="10"/>
    <x v="2"/>
    <d v="2015-03-22T00:00:00"/>
  </r>
  <r>
    <n v="26567"/>
    <s v="N"/>
    <d v="2016-09-04T00:00:00"/>
    <s v="Critical"/>
    <x v="38"/>
    <n v="50.7"/>
    <n v="0.08"/>
    <s v="Regular"/>
    <n v="-44.07"/>
    <n v="5.4"/>
    <n v="7.78"/>
    <s v="Sylvia Foulston"/>
    <x v="3"/>
    <x v="0"/>
    <x v="1"/>
    <x v="10"/>
    <x v="2"/>
    <d v="2016-09-04T00:00:00"/>
  </r>
  <r>
    <n v="26567"/>
    <s v="N"/>
    <d v="2016-09-04T00:00:00"/>
    <s v="Critical"/>
    <x v="12"/>
    <n v="90.06"/>
    <n v="0.09"/>
    <s v="Express"/>
    <n v="-100.51"/>
    <n v="8.4600000000000009"/>
    <n v="8.99"/>
    <s v="Sylvia Foulston"/>
    <x v="3"/>
    <x v="0"/>
    <x v="0"/>
    <x v="0"/>
    <x v="0"/>
    <d v="2016-09-07T00:00:00"/>
  </r>
  <r>
    <n v="26567"/>
    <s v="N"/>
    <d v="2016-09-04T00:00:00"/>
    <s v="Critical"/>
    <x v="28"/>
    <n v="338.52"/>
    <n v="0.21"/>
    <s v="Regular"/>
    <n v="-17.75"/>
    <n v="14.98"/>
    <n v="8.99"/>
    <s v="Sylvia Foulston"/>
    <x v="3"/>
    <x v="0"/>
    <x v="2"/>
    <x v="2"/>
    <x v="0"/>
    <d v="2016-09-05T00:00:00"/>
  </r>
  <r>
    <n v="26567"/>
    <s v="N"/>
    <d v="2016-09-04T00:00:00"/>
    <s v="Critical"/>
    <x v="32"/>
    <n v="6109.817"/>
    <n v="0.04"/>
    <s v="Regular"/>
    <n v="1374.95"/>
    <n v="155.99"/>
    <n v="8.08"/>
    <s v="Sylvia Foulston"/>
    <x v="3"/>
    <x v="0"/>
    <x v="0"/>
    <x v="3"/>
    <x v="2"/>
    <d v="2016-09-05T00:00:00"/>
  </r>
  <r>
    <n v="26631"/>
    <s v="N"/>
    <d v="2013-11-01T00:00:00"/>
    <s v="Critical"/>
    <x v="4"/>
    <n v="231.65"/>
    <n v="0"/>
    <s v="Regular"/>
    <n v="-241.28"/>
    <n v="5.98"/>
    <n v="10.39"/>
    <s v="Jeremy Pistek"/>
    <x v="0"/>
    <x v="0"/>
    <x v="1"/>
    <x v="5"/>
    <x v="2"/>
    <d v="2013-11-01T00:00:00"/>
  </r>
  <r>
    <n v="26657"/>
    <s v="N"/>
    <d v="2015-09-29T00:00:00"/>
    <s v="Medium"/>
    <x v="2"/>
    <n v="1107.6400000000001"/>
    <n v="0.06"/>
    <s v="Regular"/>
    <n v="333.17"/>
    <n v="40.98"/>
    <n v="7.47"/>
    <s v="Troy Blackwell"/>
    <x v="0"/>
    <x v="1"/>
    <x v="1"/>
    <x v="10"/>
    <x v="2"/>
    <d v="2015-10-01T00:00:00"/>
  </r>
  <r>
    <n v="26661"/>
    <s v="N"/>
    <d v="2015-12-19T00:00:00"/>
    <s v="Medium"/>
    <x v="45"/>
    <n v="1772.2245"/>
    <n v="0.02"/>
    <s v="Regular"/>
    <n v="390.86"/>
    <n v="65.989999999999995"/>
    <n v="4.99"/>
    <s v="Ruben Ausman"/>
    <x v="1"/>
    <x v="0"/>
    <x v="0"/>
    <x v="3"/>
    <x v="2"/>
    <d v="2015-12-20T00:00:00"/>
  </r>
  <r>
    <n v="26689"/>
    <s v="N"/>
    <d v="2016-09-29T00:00:00"/>
    <s v="High"/>
    <x v="20"/>
    <n v="198.44"/>
    <n v="0.01"/>
    <s v="Regular"/>
    <n v="-87.46"/>
    <n v="99.23"/>
    <n v="8.99"/>
    <s v="Tamara Willingham"/>
    <x v="0"/>
    <x v="0"/>
    <x v="2"/>
    <x v="2"/>
    <x v="0"/>
    <d v="2016-10-02T00:00:00"/>
  </r>
  <r>
    <n v="26691"/>
    <s v="N"/>
    <d v="2015-08-03T00:00:00"/>
    <s v="Not Specified"/>
    <x v="4"/>
    <n v="270.43"/>
    <n v="7.0000000000000007E-2"/>
    <s v="Regular"/>
    <n v="-83.16"/>
    <n v="7.68"/>
    <n v="6.16"/>
    <s v="Liz Thompson"/>
    <x v="1"/>
    <x v="0"/>
    <x v="1"/>
    <x v="10"/>
    <x v="2"/>
    <d v="2015-08-04T00:00:00"/>
  </r>
  <r>
    <n v="26693"/>
    <s v="N"/>
    <d v="2013-08-21T00:00:00"/>
    <s v="Medium"/>
    <x v="15"/>
    <n v="2094.9780000000001"/>
    <n v="0.06"/>
    <s v="Express"/>
    <n v="697.29"/>
    <n v="55.99"/>
    <n v="1.25"/>
    <s v="William Brown"/>
    <x v="0"/>
    <x v="0"/>
    <x v="0"/>
    <x v="3"/>
    <x v="0"/>
    <d v="2013-08-23T00:00:00"/>
  </r>
  <r>
    <n v="26695"/>
    <s v="N"/>
    <d v="2013-06-06T00:00:00"/>
    <s v="Not Specified"/>
    <x v="17"/>
    <n v="367.11"/>
    <n v="0.01"/>
    <s v="Regular"/>
    <n v="163.41999999999999"/>
    <n v="8.34"/>
    <n v="1.43"/>
    <s v="Justin Deggeller"/>
    <x v="2"/>
    <x v="0"/>
    <x v="1"/>
    <x v="5"/>
    <x v="1"/>
    <d v="2013-06-08T00:00:00"/>
  </r>
  <r>
    <n v="26726"/>
    <s v="N"/>
    <d v="2015-12-27T00:00:00"/>
    <s v="High"/>
    <x v="4"/>
    <n v="173.11"/>
    <n v="0.02"/>
    <s v="Regular"/>
    <n v="-121.58"/>
    <n v="4.37"/>
    <n v="5.15"/>
    <s v="Roland Black"/>
    <x v="2"/>
    <x v="3"/>
    <x v="1"/>
    <x v="11"/>
    <x v="2"/>
    <d v="2015-12-27T00:00:00"/>
  </r>
  <r>
    <n v="26726"/>
    <s v="N"/>
    <d v="2015-12-27T00:00:00"/>
    <s v="High"/>
    <x v="11"/>
    <n v="86.68"/>
    <n v="0.08"/>
    <s v="Regular"/>
    <n v="-474.91"/>
    <n v="3.48"/>
    <n v="49"/>
    <s v="Roland Black"/>
    <x v="2"/>
    <x v="3"/>
    <x v="1"/>
    <x v="11"/>
    <x v="5"/>
    <d v="2015-12-29T00:00:00"/>
  </r>
  <r>
    <n v="26726"/>
    <s v="N"/>
    <d v="2015-12-27T00:00:00"/>
    <s v="High"/>
    <x v="33"/>
    <n v="833.51"/>
    <n v="0.05"/>
    <s v="Regular"/>
    <n v="364.99"/>
    <n v="20.98"/>
    <n v="1.49"/>
    <s v="Roland Black"/>
    <x v="2"/>
    <x v="3"/>
    <x v="1"/>
    <x v="10"/>
    <x v="2"/>
    <d v="2015-12-28T00:00:00"/>
  </r>
  <r>
    <n v="26758"/>
    <s v="N"/>
    <d v="2016-05-23T00:00:00"/>
    <s v="Not Specified"/>
    <x v="26"/>
    <n v="3519.12"/>
    <n v="0.09"/>
    <s v="Express"/>
    <n v="315.33"/>
    <n v="77.510000000000005"/>
    <n v="4"/>
    <s v="Justin Ellison"/>
    <x v="0"/>
    <x v="1"/>
    <x v="0"/>
    <x v="0"/>
    <x v="2"/>
    <d v="2016-05-25T00:00:00"/>
  </r>
  <r>
    <n v="26758"/>
    <s v="N"/>
    <d v="2016-05-23T00:00:00"/>
    <s v="Not Specified"/>
    <x v="4"/>
    <n v="108.33"/>
    <n v="0"/>
    <s v="Regular"/>
    <n v="17"/>
    <n v="2.88"/>
    <n v="0.7"/>
    <s v="Justin Ellison"/>
    <x v="0"/>
    <x v="1"/>
    <x v="1"/>
    <x v="1"/>
    <x v="1"/>
    <d v="2016-05-25T00:00:00"/>
  </r>
  <r>
    <n v="26759"/>
    <s v="N"/>
    <d v="2015-01-24T00:00:00"/>
    <s v="Not Specified"/>
    <x v="10"/>
    <n v="251.11"/>
    <n v="0.03"/>
    <s v="Regular"/>
    <n v="10.039999999999999"/>
    <n v="7.84"/>
    <n v="4.71"/>
    <s v="Bobby Odegard"/>
    <x v="1"/>
    <x v="2"/>
    <x v="1"/>
    <x v="10"/>
    <x v="2"/>
    <d v="2015-01-26T00:00:00"/>
  </r>
  <r>
    <n v="26786"/>
    <s v="N"/>
    <d v="2013-04-07T00:00:00"/>
    <s v="Medium"/>
    <x v="8"/>
    <n v="296.94"/>
    <n v="0.08"/>
    <s v="Regular"/>
    <n v="-25.41"/>
    <n v="10.98"/>
    <n v="3.99"/>
    <s v="Evan Henry"/>
    <x v="0"/>
    <x v="0"/>
    <x v="1"/>
    <x v="11"/>
    <x v="2"/>
    <d v="2013-04-08T00:00:00"/>
  </r>
  <r>
    <n v="26787"/>
    <s v="N"/>
    <d v="2014-09-19T00:00:00"/>
    <s v="High"/>
    <x v="14"/>
    <n v="1119.9100000000001"/>
    <n v="0.08"/>
    <s v="Express"/>
    <n v="434.71"/>
    <n v="48.04"/>
    <n v="5.79"/>
    <s v="Jamie Frazer"/>
    <x v="0"/>
    <x v="3"/>
    <x v="1"/>
    <x v="5"/>
    <x v="2"/>
    <d v="2014-09-21T00:00:00"/>
  </r>
  <r>
    <n v="26791"/>
    <s v="N"/>
    <d v="2014-04-29T00:00:00"/>
    <s v="Low"/>
    <x v="29"/>
    <n v="500.48"/>
    <n v="0.08"/>
    <s v="Regular"/>
    <n v="-48.2"/>
    <n v="11.29"/>
    <n v="5.03"/>
    <s v="Harold Engle"/>
    <x v="2"/>
    <x v="1"/>
    <x v="1"/>
    <x v="7"/>
    <x v="2"/>
    <d v="2014-05-06T00:00:00"/>
  </r>
  <r>
    <n v="26853"/>
    <s v="N"/>
    <d v="2015-06-12T00:00:00"/>
    <s v="Low"/>
    <x v="21"/>
    <n v="64.44"/>
    <n v="0"/>
    <s v="Regular"/>
    <n v="-89.02"/>
    <n v="2.66"/>
    <n v="6.35"/>
    <s v="Russell Applegate"/>
    <x v="1"/>
    <x v="3"/>
    <x v="1"/>
    <x v="12"/>
    <x v="2"/>
    <d v="2015-06-16T00:00:00"/>
  </r>
  <r>
    <n v="26854"/>
    <s v="N"/>
    <d v="2016-06-21T00:00:00"/>
    <s v="Not Specified"/>
    <x v="39"/>
    <n v="34.11"/>
    <n v="0.02"/>
    <s v="Regular"/>
    <n v="-12.95"/>
    <n v="25.38"/>
    <n v="8.99"/>
    <s v="Charlotte Melton"/>
    <x v="3"/>
    <x v="1"/>
    <x v="2"/>
    <x v="2"/>
    <x v="0"/>
    <d v="2016-06-22T00:00:00"/>
  </r>
  <r>
    <n v="26855"/>
    <s v="N"/>
    <d v="2016-03-15T00:00:00"/>
    <s v="High"/>
    <x v="46"/>
    <n v="396.04"/>
    <n v="0.08"/>
    <s v="Regular"/>
    <n v="230.02"/>
    <n v="30.93"/>
    <n v="3.92"/>
    <s v="Naresj Patel"/>
    <x v="1"/>
    <x v="3"/>
    <x v="2"/>
    <x v="2"/>
    <x v="0"/>
    <d v="2016-03-16T00:00:00"/>
  </r>
  <r>
    <n v="26912"/>
    <s v="N"/>
    <d v="2015-04-27T00:00:00"/>
    <s v="Low"/>
    <x v="21"/>
    <n v="1090.1099999999999"/>
    <n v="0.08"/>
    <s v="Regular"/>
    <n v="55.87"/>
    <n v="53.98"/>
    <n v="5.5"/>
    <s v="Noel Staavos"/>
    <x v="2"/>
    <x v="1"/>
    <x v="0"/>
    <x v="0"/>
    <x v="2"/>
    <d v="2015-05-06T00:00:00"/>
  </r>
  <r>
    <n v="26913"/>
    <s v="N"/>
    <d v="2016-09-29T00:00:00"/>
    <s v="High"/>
    <x v="11"/>
    <n v="642.91449999999998"/>
    <n v="0.01"/>
    <s v="Regular"/>
    <n v="-118.8"/>
    <n v="65.989999999999995"/>
    <n v="8.99"/>
    <s v="Amy Hunt"/>
    <x v="0"/>
    <x v="2"/>
    <x v="0"/>
    <x v="3"/>
    <x v="2"/>
    <d v="2016-10-01T00:00:00"/>
  </r>
  <r>
    <n v="26918"/>
    <s v="N"/>
    <d v="2016-04-06T00:00:00"/>
    <s v="Low"/>
    <x v="25"/>
    <n v="77.959999999999994"/>
    <n v="0.05"/>
    <s v="Regular"/>
    <n v="16.649999999999999"/>
    <n v="4.84"/>
    <n v="0.71"/>
    <s v="Russell Applegate"/>
    <x v="1"/>
    <x v="1"/>
    <x v="1"/>
    <x v="1"/>
    <x v="1"/>
    <d v="2016-04-15T00:00:00"/>
  </r>
  <r>
    <n v="26919"/>
    <s v="N"/>
    <d v="2015-12-10T00:00:00"/>
    <s v="Low"/>
    <x v="49"/>
    <n v="3534.56"/>
    <n v="0.03"/>
    <s v="Regular"/>
    <n v="763.32"/>
    <n v="300.64999999999998"/>
    <n v="24.49"/>
    <s v="Mick Crebagga"/>
    <x v="0"/>
    <x v="1"/>
    <x v="1"/>
    <x v="11"/>
    <x v="5"/>
    <d v="2015-12-12T00:00:00"/>
  </r>
  <r>
    <n v="26919"/>
    <s v="N"/>
    <d v="2015-12-10T00:00:00"/>
    <s v="Low"/>
    <x v="1"/>
    <n v="155.27000000000001"/>
    <n v="0.1"/>
    <s v="Regular"/>
    <n v="-151.55000000000001"/>
    <n v="4.9800000000000004"/>
    <n v="7.54"/>
    <s v="Mick Crebagga"/>
    <x v="0"/>
    <x v="1"/>
    <x v="1"/>
    <x v="5"/>
    <x v="2"/>
    <d v="2015-12-12T00:00:00"/>
  </r>
  <r>
    <n v="26945"/>
    <s v="N"/>
    <d v="2016-02-06T00:00:00"/>
    <s v="Critical"/>
    <x v="8"/>
    <n v="221.33"/>
    <n v="0"/>
    <s v="Regular"/>
    <n v="77.33"/>
    <n v="7.28"/>
    <n v="1.77"/>
    <s v="Mick Crebagga"/>
    <x v="0"/>
    <x v="1"/>
    <x v="1"/>
    <x v="5"/>
    <x v="1"/>
    <d v="2016-02-06T00:00:00"/>
  </r>
  <r>
    <n v="26948"/>
    <s v="N"/>
    <d v="2014-11-22T00:00:00"/>
    <s v="High"/>
    <x v="34"/>
    <n v="273.89"/>
    <n v="0.05"/>
    <s v="Regular"/>
    <n v="-160.4"/>
    <n v="7.3"/>
    <n v="7.72"/>
    <s v="Matt Collister"/>
    <x v="0"/>
    <x v="1"/>
    <x v="1"/>
    <x v="10"/>
    <x v="2"/>
    <d v="2014-11-23T00:00:00"/>
  </r>
  <r>
    <n v="26951"/>
    <s v="N"/>
    <d v="2013-04-08T00:00:00"/>
    <s v="Not Specified"/>
    <x v="7"/>
    <n v="451.81"/>
    <n v="0.05"/>
    <s v="Regular"/>
    <n v="-318.58999999999997"/>
    <n v="150.97999999999999"/>
    <n v="13.99"/>
    <s v="Kean Jones"/>
    <x v="0"/>
    <x v="1"/>
    <x v="0"/>
    <x v="6"/>
    <x v="3"/>
    <d v="2013-04-09T00:00:00"/>
  </r>
  <r>
    <n v="26976"/>
    <s v="N"/>
    <d v="2014-05-20T00:00:00"/>
    <s v="Not Specified"/>
    <x v="15"/>
    <n v="729.75"/>
    <n v="0.02"/>
    <s v="Regular"/>
    <n v="375.25"/>
    <n v="15.67"/>
    <n v="1.39"/>
    <s v="Thea Hendricks"/>
    <x v="0"/>
    <x v="1"/>
    <x v="1"/>
    <x v="12"/>
    <x v="2"/>
    <d v="2014-05-21T00:00:00"/>
  </r>
  <r>
    <n v="26976"/>
    <s v="N"/>
    <d v="2014-05-20T00:00:00"/>
    <s v="Not Specified"/>
    <x v="2"/>
    <n v="1417.21"/>
    <n v="7.0000000000000007E-2"/>
    <s v="Regular"/>
    <n v="63.88"/>
    <n v="51.65"/>
    <n v="18.45"/>
    <s v="Thea Hendricks"/>
    <x v="0"/>
    <x v="1"/>
    <x v="2"/>
    <x v="2"/>
    <x v="3"/>
    <d v="2014-05-22T00:00:00"/>
  </r>
  <r>
    <n v="26976"/>
    <s v="N"/>
    <d v="2014-05-20T00:00:00"/>
    <s v="Not Specified"/>
    <x v="11"/>
    <n v="1154.9375"/>
    <n v="0.04"/>
    <s v="Express"/>
    <n v="-176.06"/>
    <n v="125.99"/>
    <n v="8.99"/>
    <s v="Thea Hendricks"/>
    <x v="0"/>
    <x v="1"/>
    <x v="0"/>
    <x v="3"/>
    <x v="2"/>
    <d v="2014-05-21T00:00:00"/>
  </r>
  <r>
    <n v="27015"/>
    <s v="N"/>
    <d v="2014-12-31T00:00:00"/>
    <s v="Low"/>
    <x v="18"/>
    <n v="1339.25"/>
    <n v="0.03"/>
    <s v="Regular"/>
    <n v="142.51"/>
    <n v="56.96"/>
    <n v="13.22"/>
    <s v="Maria Bertelson"/>
    <x v="1"/>
    <x v="1"/>
    <x v="1"/>
    <x v="11"/>
    <x v="2"/>
    <d v="2014-12-31T00:00:00"/>
  </r>
  <r>
    <n v="27047"/>
    <s v="N"/>
    <d v="2013-11-22T00:00:00"/>
    <s v="High"/>
    <x v="14"/>
    <n v="14240.76"/>
    <n v="0.06"/>
    <s v="Regular"/>
    <n v="3128.69"/>
    <n v="599.99"/>
    <n v="24.49"/>
    <s v="Patrick Bzostek"/>
    <x v="1"/>
    <x v="2"/>
    <x v="0"/>
    <x v="16"/>
    <x v="5"/>
    <d v="2013-11-23T00:00:00"/>
  </r>
  <r>
    <n v="27047"/>
    <s v="N"/>
    <d v="2013-11-22T00:00:00"/>
    <s v="High"/>
    <x v="34"/>
    <n v="167.41"/>
    <n v="0.05"/>
    <s v="Regular"/>
    <n v="-161.57"/>
    <n v="4.28"/>
    <n v="6.72"/>
    <s v="Patrick Bzostek"/>
    <x v="1"/>
    <x v="2"/>
    <x v="1"/>
    <x v="5"/>
    <x v="2"/>
    <d v="2013-11-23T00:00:00"/>
  </r>
  <r>
    <n v="27077"/>
    <s v="N"/>
    <d v="2013-03-15T00:00:00"/>
    <s v="Critical"/>
    <x v="11"/>
    <n v="1612.93"/>
    <n v="0"/>
    <s v="Regular"/>
    <n v="321.25"/>
    <n v="140.99"/>
    <n v="13.99"/>
    <s v="Frank Carlisle"/>
    <x v="1"/>
    <x v="3"/>
    <x v="0"/>
    <x v="6"/>
    <x v="3"/>
    <d v="2013-03-17T00:00:00"/>
  </r>
  <r>
    <n v="27078"/>
    <s v="N"/>
    <d v="2015-08-12T00:00:00"/>
    <s v="Not Specified"/>
    <x v="28"/>
    <n v="152.44"/>
    <n v="0.03"/>
    <s v="Regular"/>
    <n v="-40.76"/>
    <n v="6.48"/>
    <n v="5.86"/>
    <s v="Nathan Mautz"/>
    <x v="2"/>
    <x v="0"/>
    <x v="1"/>
    <x v="5"/>
    <x v="2"/>
    <d v="2015-08-13T00:00:00"/>
  </r>
  <r>
    <n v="27109"/>
    <s v="N"/>
    <d v="2015-02-07T00:00:00"/>
    <s v="Critical"/>
    <x v="32"/>
    <n v="538.22"/>
    <n v="0.01"/>
    <s v="Regular"/>
    <n v="-154.66"/>
    <n v="10.97"/>
    <n v="6.5"/>
    <s v="Barry French"/>
    <x v="3"/>
    <x v="2"/>
    <x v="0"/>
    <x v="0"/>
    <x v="2"/>
    <d v="2015-02-09T00:00:00"/>
  </r>
  <r>
    <n v="27111"/>
    <s v="N"/>
    <d v="2016-03-11T00:00:00"/>
    <s v="High"/>
    <x v="11"/>
    <n v="1064.23"/>
    <n v="0.06"/>
    <s v="Regular"/>
    <n v="-127.56"/>
    <n v="99.99"/>
    <n v="19.989999999999998"/>
    <s v="Heather Kirkland"/>
    <x v="3"/>
    <x v="1"/>
    <x v="0"/>
    <x v="0"/>
    <x v="2"/>
    <d v="2016-03-14T00:00:00"/>
  </r>
  <r>
    <n v="27111"/>
    <s v="N"/>
    <d v="2016-03-11T00:00:00"/>
    <s v="High"/>
    <x v="36"/>
    <n v="3497.05"/>
    <n v="0"/>
    <s v="Regular"/>
    <n v="282.18"/>
    <n v="193.17"/>
    <n v="19.989999999999998"/>
    <s v="Heather Kirkland"/>
    <x v="3"/>
    <x v="1"/>
    <x v="1"/>
    <x v="7"/>
    <x v="2"/>
    <d v="2016-03-12T00:00:00"/>
  </r>
  <r>
    <n v="27111"/>
    <s v="N"/>
    <d v="2016-03-11T00:00:00"/>
    <s v="High"/>
    <x v="15"/>
    <n v="774.05250000000001"/>
    <n v="0.08"/>
    <s v="Express"/>
    <n v="-96.34"/>
    <n v="20.99"/>
    <n v="3.3"/>
    <s v="Heather Kirkland"/>
    <x v="3"/>
    <x v="1"/>
    <x v="0"/>
    <x v="3"/>
    <x v="0"/>
    <d v="2016-03-11T00:00:00"/>
  </r>
  <r>
    <n v="27137"/>
    <s v="N"/>
    <d v="2014-12-31T00:00:00"/>
    <s v="High"/>
    <x v="20"/>
    <n v="60.5625"/>
    <n v="0.02"/>
    <s v="Regular"/>
    <n v="-165.54"/>
    <n v="35.99"/>
    <n v="1.1000000000000001"/>
    <s v="Alyssa Tate"/>
    <x v="2"/>
    <x v="3"/>
    <x v="0"/>
    <x v="3"/>
    <x v="2"/>
    <d v="2015-01-02T00:00:00"/>
  </r>
  <r>
    <n v="27141"/>
    <s v="N"/>
    <d v="2013-02-04T00:00:00"/>
    <s v="Not Specified"/>
    <x v="14"/>
    <n v="495.8"/>
    <n v="0.03"/>
    <s v="Regular"/>
    <n v="107.82"/>
    <n v="19.04"/>
    <n v="6.38"/>
    <s v="Patrick Ryan"/>
    <x v="0"/>
    <x v="0"/>
    <x v="2"/>
    <x v="2"/>
    <x v="2"/>
    <d v="2013-02-05T00:00:00"/>
  </r>
  <r>
    <n v="27141"/>
    <s v="N"/>
    <d v="2013-02-04T00:00:00"/>
    <s v="Not Specified"/>
    <x v="2"/>
    <n v="1645.51"/>
    <n v="0.06"/>
    <s v="Regular"/>
    <n v="300.33999999999997"/>
    <n v="59.76"/>
    <n v="9.7100000000000009"/>
    <s v="Patrick Ryan"/>
    <x v="0"/>
    <x v="0"/>
    <x v="1"/>
    <x v="7"/>
    <x v="2"/>
    <d v="2013-02-05T00:00:00"/>
  </r>
  <r>
    <n v="27169"/>
    <s v="N"/>
    <d v="2014-09-11T00:00:00"/>
    <s v="Not Specified"/>
    <x v="25"/>
    <n v="109.9"/>
    <n v="0.01"/>
    <s v="Regular"/>
    <n v="-28.95"/>
    <n v="6.54"/>
    <n v="5.27"/>
    <s v="Helen Andreada"/>
    <x v="0"/>
    <x v="0"/>
    <x v="1"/>
    <x v="10"/>
    <x v="2"/>
    <d v="2014-09-12T00:00:00"/>
  </r>
  <r>
    <n v="27201"/>
    <s v="N"/>
    <d v="2015-07-25T00:00:00"/>
    <s v="High"/>
    <x v="12"/>
    <n v="5056.8900000000003"/>
    <n v="0.02"/>
    <s v="Delivery Van"/>
    <n v="789.05"/>
    <n v="500.98"/>
    <n v="26"/>
    <s v="Scot Coram"/>
    <x v="1"/>
    <x v="0"/>
    <x v="2"/>
    <x v="13"/>
    <x v="6"/>
    <d v="2015-07-25T00:00:00"/>
  </r>
  <r>
    <n v="27201"/>
    <s v="N"/>
    <d v="2015-07-25T00:00:00"/>
    <s v="High"/>
    <x v="29"/>
    <n v="3500.1"/>
    <n v="0.01"/>
    <s v="Delivery Van"/>
    <n v="-2661.32"/>
    <n v="70.89"/>
    <n v="89.3"/>
    <s v="Scot Coram"/>
    <x v="1"/>
    <x v="0"/>
    <x v="2"/>
    <x v="15"/>
    <x v="4"/>
    <d v="2015-07-25T00:00:00"/>
  </r>
  <r>
    <n v="27236"/>
    <s v="N"/>
    <d v="2013-03-02T00:00:00"/>
    <s v="High"/>
    <x v="23"/>
    <n v="393.31"/>
    <n v="0.04"/>
    <s v="Regular"/>
    <n v="84.3"/>
    <n v="19.98"/>
    <n v="5.86"/>
    <s v="Alan Hwang"/>
    <x v="1"/>
    <x v="3"/>
    <x v="1"/>
    <x v="5"/>
    <x v="2"/>
    <d v="2013-03-03T00:00:00"/>
  </r>
  <r>
    <n v="27264"/>
    <s v="N"/>
    <d v="2014-06-04T00:00:00"/>
    <s v="Low"/>
    <x v="7"/>
    <n v="74.05"/>
    <n v="0.02"/>
    <s v="Regular"/>
    <n v="44.54"/>
    <n v="19.989999999999998"/>
    <n v="11.17"/>
    <s v="Henry Goldwyn"/>
    <x v="3"/>
    <x v="3"/>
    <x v="2"/>
    <x v="2"/>
    <x v="5"/>
    <d v="2014-06-06T00:00:00"/>
  </r>
  <r>
    <n v="27265"/>
    <s v="N"/>
    <d v="2015-05-06T00:00:00"/>
    <s v="Critical"/>
    <x v="48"/>
    <n v="14981.74"/>
    <n v="0.02"/>
    <s v="Regular"/>
    <n v="-1791.5"/>
    <n v="299.99"/>
    <n v="11.64"/>
    <s v="Christina Anderson"/>
    <x v="0"/>
    <x v="0"/>
    <x v="0"/>
    <x v="16"/>
    <x v="5"/>
    <d v="2015-05-06T00:00:00"/>
  </r>
  <r>
    <n v="27265"/>
    <s v="N"/>
    <d v="2015-05-06T00:00:00"/>
    <s v="Critical"/>
    <x v="47"/>
    <n v="5587.2"/>
    <n v="0.05"/>
    <s v="Express"/>
    <n v="2254.16"/>
    <n v="162.93"/>
    <n v="19.989999999999998"/>
    <s v="Christina Anderson"/>
    <x v="0"/>
    <x v="0"/>
    <x v="1"/>
    <x v="12"/>
    <x v="2"/>
    <d v="2015-05-07T00:00:00"/>
  </r>
  <r>
    <n v="27265"/>
    <s v="N"/>
    <d v="2015-05-06T00:00:00"/>
    <s v="Critical"/>
    <x v="48"/>
    <n v="401.39"/>
    <n v="0.03"/>
    <s v="Express"/>
    <n v="161.94999999999999"/>
    <n v="8.34"/>
    <n v="0.96"/>
    <s v="Christina Anderson"/>
    <x v="0"/>
    <x v="0"/>
    <x v="2"/>
    <x v="2"/>
    <x v="1"/>
    <d v="2015-05-08T00:00:00"/>
  </r>
  <r>
    <n v="27266"/>
    <s v="N"/>
    <d v="2014-09-08T00:00:00"/>
    <s v="Critical"/>
    <x v="24"/>
    <n v="1031.06"/>
    <n v="0.03"/>
    <s v="Regular"/>
    <n v="39.36"/>
    <n v="115.79"/>
    <n v="1.99"/>
    <s v="Art Ferguson"/>
    <x v="2"/>
    <x v="0"/>
    <x v="0"/>
    <x v="0"/>
    <x v="0"/>
    <d v="2014-09-11T00:00:00"/>
  </r>
  <r>
    <n v="27302"/>
    <s v="N"/>
    <d v="2015-09-12T00:00:00"/>
    <s v="Low"/>
    <x v="25"/>
    <n v="237.54"/>
    <n v="0.04"/>
    <s v="Regular"/>
    <n v="29.76"/>
    <n v="13.79"/>
    <n v="8.7799999999999994"/>
    <s v="Maya Herman"/>
    <x v="0"/>
    <x v="0"/>
    <x v="2"/>
    <x v="2"/>
    <x v="2"/>
    <d v="2015-09-12T00:00:00"/>
  </r>
  <r>
    <n v="27302"/>
    <s v="N"/>
    <d v="2015-09-12T00:00:00"/>
    <s v="Low"/>
    <x v="7"/>
    <n v="143.5"/>
    <n v="0.08"/>
    <s v="Regular"/>
    <n v="-27.51"/>
    <n v="48.91"/>
    <n v="5.81"/>
    <s v="Maya Herman"/>
    <x v="0"/>
    <x v="0"/>
    <x v="1"/>
    <x v="5"/>
    <x v="2"/>
    <d v="2015-09-12T00:00:00"/>
  </r>
  <r>
    <n v="27335"/>
    <s v="N"/>
    <d v="2013-11-06T00:00:00"/>
    <s v="Low"/>
    <x v="9"/>
    <n v="67.47"/>
    <n v="0.03"/>
    <s v="Regular"/>
    <n v="-100.6"/>
    <n v="2.66"/>
    <n v="6.35"/>
    <s v="Karl Brown"/>
    <x v="2"/>
    <x v="0"/>
    <x v="1"/>
    <x v="12"/>
    <x v="2"/>
    <d v="2013-11-06T00:00:00"/>
  </r>
  <r>
    <n v="27363"/>
    <s v="N"/>
    <d v="2014-10-18T00:00:00"/>
    <s v="Medium"/>
    <x v="25"/>
    <n v="323.26"/>
    <n v="0.06"/>
    <s v="Regular"/>
    <n v="98.34"/>
    <n v="20.239999999999998"/>
    <n v="6.67"/>
    <s v="Deborah Brumfield"/>
    <x v="0"/>
    <x v="3"/>
    <x v="2"/>
    <x v="2"/>
    <x v="0"/>
    <d v="2014-10-19T00:00:00"/>
  </r>
  <r>
    <n v="27363"/>
    <s v="N"/>
    <d v="2014-10-18T00:00:00"/>
    <s v="Medium"/>
    <x v="31"/>
    <n v="646.14"/>
    <n v="7.0000000000000007E-2"/>
    <s v="Regular"/>
    <n v="-265.62"/>
    <n v="101.41"/>
    <n v="35"/>
    <s v="Deborah Brumfield"/>
    <x v="0"/>
    <x v="3"/>
    <x v="1"/>
    <x v="7"/>
    <x v="5"/>
    <d v="2014-10-20T00:00:00"/>
  </r>
  <r>
    <n v="27364"/>
    <s v="N"/>
    <d v="2014-05-20T00:00:00"/>
    <s v="Medium"/>
    <x v="14"/>
    <n v="74.069999999999993"/>
    <n v="0.04"/>
    <s v="Regular"/>
    <n v="4.37"/>
    <n v="2.88"/>
    <n v="1.49"/>
    <s v="Joseph Airdo"/>
    <x v="0"/>
    <x v="0"/>
    <x v="1"/>
    <x v="10"/>
    <x v="2"/>
    <d v="2014-05-22T00:00:00"/>
  </r>
  <r>
    <n v="27364"/>
    <s v="N"/>
    <d v="2014-05-20T00:00:00"/>
    <s v="Medium"/>
    <x v="8"/>
    <n v="1529.0564999999999"/>
    <n v="0.06"/>
    <s v="Regular"/>
    <n v="201.73"/>
    <n v="65.989999999999995"/>
    <n v="3.99"/>
    <s v="Joseph Airdo"/>
    <x v="0"/>
    <x v="0"/>
    <x v="0"/>
    <x v="3"/>
    <x v="2"/>
    <d v="2014-05-22T00:00:00"/>
  </r>
  <r>
    <n v="27392"/>
    <s v="N"/>
    <d v="2015-03-02T00:00:00"/>
    <s v="Low"/>
    <x v="4"/>
    <n v="5753.85"/>
    <n v="0"/>
    <s v="Regular"/>
    <n v="2509.52"/>
    <n v="150.97999999999999"/>
    <n v="13.99"/>
    <s v="Frank Price"/>
    <x v="3"/>
    <x v="0"/>
    <x v="0"/>
    <x v="6"/>
    <x v="3"/>
    <d v="2015-03-11T00:00:00"/>
  </r>
  <r>
    <n v="27426"/>
    <s v="N"/>
    <d v="2013-02-23T00:00:00"/>
    <s v="Low"/>
    <x v="33"/>
    <n v="438.66"/>
    <n v="0.01"/>
    <s v="Regular"/>
    <n v="58.86"/>
    <n v="9.99"/>
    <n v="4.78"/>
    <s v="William Brown"/>
    <x v="0"/>
    <x v="1"/>
    <x v="1"/>
    <x v="5"/>
    <x v="2"/>
    <d v="2013-02-25T00:00:00"/>
  </r>
  <r>
    <n v="27426"/>
    <s v="N"/>
    <d v="2013-02-23T00:00:00"/>
    <s v="Low"/>
    <x v="1"/>
    <n v="416.99"/>
    <n v="0.02"/>
    <s v="Express"/>
    <n v="-93.62"/>
    <n v="12.88"/>
    <n v="4.59"/>
    <s v="William Brown"/>
    <x v="0"/>
    <x v="1"/>
    <x v="1"/>
    <x v="9"/>
    <x v="1"/>
    <d v="2013-03-02T00:00:00"/>
  </r>
  <r>
    <n v="27430"/>
    <s v="N"/>
    <d v="2014-01-31T00:00:00"/>
    <s v="High"/>
    <x v="7"/>
    <n v="315.27"/>
    <n v="0.08"/>
    <s v="Regular"/>
    <n v="278.60000000000002"/>
    <n v="105.98"/>
    <n v="13.99"/>
    <s v="Anthony Garverick"/>
    <x v="2"/>
    <x v="3"/>
    <x v="2"/>
    <x v="2"/>
    <x v="3"/>
    <d v="2014-02-01T00:00:00"/>
  </r>
  <r>
    <n v="27456"/>
    <s v="N"/>
    <d v="2016-04-10T00:00:00"/>
    <s v="Not Specified"/>
    <x v="8"/>
    <n v="9492.92"/>
    <n v="0.05"/>
    <s v="Delivery Van"/>
    <n v="772.04"/>
    <n v="328.14"/>
    <n v="91.05"/>
    <s v="Duane Benoit"/>
    <x v="1"/>
    <x v="1"/>
    <x v="1"/>
    <x v="11"/>
    <x v="6"/>
    <d v="2016-04-11T00:00:00"/>
  </r>
  <r>
    <n v="27460"/>
    <s v="N"/>
    <d v="2016-05-12T00:00:00"/>
    <s v="Not Specified"/>
    <x v="22"/>
    <n v="855.03"/>
    <n v="0.08"/>
    <s v="Regular"/>
    <n v="-1.68"/>
    <n v="128.24"/>
    <n v="12.65"/>
    <s v="Evan Bailliet"/>
    <x v="0"/>
    <x v="0"/>
    <x v="2"/>
    <x v="13"/>
    <x v="3"/>
    <d v="2016-05-13T00:00:00"/>
  </r>
  <r>
    <n v="27460"/>
    <s v="N"/>
    <d v="2016-05-12T00:00:00"/>
    <s v="Not Specified"/>
    <x v="45"/>
    <n v="196.58"/>
    <n v="0.04"/>
    <s v="Regular"/>
    <n v="-102.16"/>
    <n v="5.98"/>
    <n v="4.38"/>
    <s v="Evan Bailliet"/>
    <x v="0"/>
    <x v="0"/>
    <x v="0"/>
    <x v="0"/>
    <x v="0"/>
    <d v="2016-05-14T00:00:00"/>
  </r>
  <r>
    <n v="27490"/>
    <s v="Y"/>
    <d v="2015-03-14T00:00:00"/>
    <s v="Not Specified"/>
    <x v="36"/>
    <n v="611.71"/>
    <n v="0.02"/>
    <s v="Regular"/>
    <n v="93.23"/>
    <n v="31.74"/>
    <n v="12.62"/>
    <s v="Daniel Raglin"/>
    <x v="1"/>
    <x v="0"/>
    <x v="1"/>
    <x v="10"/>
    <x v="2"/>
    <d v="2015-03-16T00:00:00"/>
  </r>
  <r>
    <n v="27491"/>
    <s v="N"/>
    <d v="2016-04-09T00:00:00"/>
    <s v="Not Specified"/>
    <x v="11"/>
    <n v="985.01"/>
    <n v="0.04"/>
    <s v="Regular"/>
    <n v="186.05"/>
    <n v="90.48"/>
    <n v="19.989999999999998"/>
    <s v="Roy Collins"/>
    <x v="0"/>
    <x v="0"/>
    <x v="1"/>
    <x v="12"/>
    <x v="2"/>
    <d v="2016-04-11T00:00:00"/>
  </r>
  <r>
    <n v="27491"/>
    <s v="N"/>
    <d v="2016-04-09T00:00:00"/>
    <s v="Not Specified"/>
    <x v="47"/>
    <n v="350.71"/>
    <n v="0.02"/>
    <s v="Regular"/>
    <n v="-15.3"/>
    <n v="9.77"/>
    <n v="6.02"/>
    <s v="Roy Collins"/>
    <x v="0"/>
    <x v="0"/>
    <x v="2"/>
    <x v="2"/>
    <x v="3"/>
    <d v="2016-04-10T00:00:00"/>
  </r>
  <r>
    <n v="27491"/>
    <s v="N"/>
    <d v="2016-04-09T00:00:00"/>
    <s v="Not Specified"/>
    <x v="20"/>
    <n v="75.23"/>
    <n v="0.09"/>
    <s v="Regular"/>
    <n v="-51.5"/>
    <n v="34.99"/>
    <n v="7.73"/>
    <s v="Roy Collins"/>
    <x v="0"/>
    <x v="0"/>
    <x v="1"/>
    <x v="1"/>
    <x v="2"/>
    <d v="2016-04-11T00:00:00"/>
  </r>
  <r>
    <n v="27524"/>
    <s v="N"/>
    <d v="2013-02-01T00:00:00"/>
    <s v="Not Specified"/>
    <x v="35"/>
    <n v="343.94"/>
    <n v="0.02"/>
    <s v="Regular"/>
    <n v="-157.4"/>
    <n v="6.48"/>
    <n v="7.37"/>
    <s v="Jay Fine"/>
    <x v="0"/>
    <x v="2"/>
    <x v="1"/>
    <x v="5"/>
    <x v="2"/>
    <d v="2013-02-03T00:00:00"/>
  </r>
  <r>
    <n v="27553"/>
    <s v="N"/>
    <d v="2014-08-12T00:00:00"/>
    <s v="Medium"/>
    <x v="32"/>
    <n v="18235.47"/>
    <n v="0.03"/>
    <s v="Delivery Van"/>
    <n v="1166.93"/>
    <n v="370.98"/>
    <n v="99"/>
    <s v="Jim Radford"/>
    <x v="3"/>
    <x v="0"/>
    <x v="1"/>
    <x v="7"/>
    <x v="6"/>
    <d v="2014-08-14T00:00:00"/>
  </r>
  <r>
    <n v="27553"/>
    <s v="N"/>
    <d v="2014-08-12T00:00:00"/>
    <s v="Medium"/>
    <x v="25"/>
    <n v="2631.107"/>
    <n v="0"/>
    <s v="Regular"/>
    <n v="297.11"/>
    <n v="179.99"/>
    <n v="13.99"/>
    <s v="Jim Radford"/>
    <x v="3"/>
    <x v="0"/>
    <x v="0"/>
    <x v="3"/>
    <x v="3"/>
    <d v="2014-08-14T00:00:00"/>
  </r>
  <r>
    <n v="27554"/>
    <s v="N"/>
    <d v="2014-03-10T00:00:00"/>
    <s v="Critical"/>
    <x v="29"/>
    <n v="12685.544"/>
    <n v="0.02"/>
    <s v="Delivery Van"/>
    <n v="3985.11"/>
    <n v="348.21"/>
    <n v="40.19"/>
    <s v="Benjamin Venier"/>
    <x v="0"/>
    <x v="3"/>
    <x v="2"/>
    <x v="15"/>
    <x v="4"/>
    <d v="2014-03-12T00:00:00"/>
  </r>
  <r>
    <n v="27555"/>
    <s v="N"/>
    <d v="2016-09-01T00:00:00"/>
    <s v="Critical"/>
    <x v="1"/>
    <n v="209.42"/>
    <n v="0.1"/>
    <s v="Regular"/>
    <n v="65.41"/>
    <n v="6.74"/>
    <n v="1.72"/>
    <s v="Ralph Knight"/>
    <x v="3"/>
    <x v="2"/>
    <x v="1"/>
    <x v="5"/>
    <x v="1"/>
    <d v="2016-09-03T00:00:00"/>
  </r>
  <r>
    <n v="27558"/>
    <s v="N"/>
    <d v="2014-07-07T00:00:00"/>
    <s v="Not Specified"/>
    <x v="21"/>
    <n v="423.24"/>
    <n v="0.1"/>
    <s v="Regular"/>
    <n v="128.83000000000001"/>
    <n v="21.38"/>
    <n v="2.99"/>
    <s v="Cindy Chapman"/>
    <x v="0"/>
    <x v="2"/>
    <x v="1"/>
    <x v="10"/>
    <x v="2"/>
    <d v="2014-07-08T00:00:00"/>
  </r>
  <r>
    <n v="27559"/>
    <s v="N"/>
    <d v="2014-10-30T00:00:00"/>
    <s v="High"/>
    <x v="34"/>
    <n v="465.9"/>
    <n v="0.05"/>
    <s v="Regular"/>
    <n v="79.34"/>
    <n v="12.28"/>
    <n v="4.8600000000000003"/>
    <s v="Aaron Hawkins"/>
    <x v="2"/>
    <x v="1"/>
    <x v="1"/>
    <x v="5"/>
    <x v="2"/>
    <d v="2014-10-31T00:00:00"/>
  </r>
  <r>
    <n v="27589"/>
    <s v="N"/>
    <d v="2014-09-15T00:00:00"/>
    <s v="Medium"/>
    <x v="23"/>
    <n v="845.7"/>
    <n v="0.02"/>
    <s v="Express"/>
    <n v="221.6"/>
    <n v="39.479999999999997"/>
    <n v="1.99"/>
    <s v="Darren Budd"/>
    <x v="1"/>
    <x v="0"/>
    <x v="0"/>
    <x v="0"/>
    <x v="0"/>
    <d v="2014-09-17T00:00:00"/>
  </r>
  <r>
    <n v="27589"/>
    <s v="N"/>
    <d v="2014-09-15T00:00:00"/>
    <s v="Medium"/>
    <x v="14"/>
    <n v="467"/>
    <n v="0.04"/>
    <s v="Regular"/>
    <n v="69.97"/>
    <n v="17.670000000000002"/>
    <n v="8.99"/>
    <s v="Darren Budd"/>
    <x v="1"/>
    <x v="0"/>
    <x v="2"/>
    <x v="2"/>
    <x v="0"/>
    <d v="2014-09-16T00:00:00"/>
  </r>
  <r>
    <n v="27589"/>
    <s v="N"/>
    <d v="2014-09-15T00:00:00"/>
    <s v="Medium"/>
    <x v="47"/>
    <n v="64.430000000000007"/>
    <n v="7.0000000000000007E-2"/>
    <s v="Regular"/>
    <n v="-18.64"/>
    <n v="1.88"/>
    <n v="1.49"/>
    <s v="Darren Budd"/>
    <x v="1"/>
    <x v="0"/>
    <x v="2"/>
    <x v="15"/>
    <x v="4"/>
    <d v="2014-09-16T00:00:00"/>
  </r>
  <r>
    <n v="27616"/>
    <s v="N"/>
    <d v="2015-07-30T00:00:00"/>
    <s v="Low"/>
    <x v="7"/>
    <n v="614.14"/>
    <n v="0.09"/>
    <s v="Regular"/>
    <n v="-735.27"/>
    <n v="199.99"/>
    <n v="24.49"/>
    <s v="Susan Pistek"/>
    <x v="0"/>
    <x v="1"/>
    <x v="0"/>
    <x v="16"/>
    <x v="5"/>
    <d v="2015-08-01T00:00:00"/>
  </r>
  <r>
    <n v="27680"/>
    <s v="N"/>
    <d v="2013-01-26T00:00:00"/>
    <s v="Critical"/>
    <x v="1"/>
    <n v="324.39999999999998"/>
    <n v="0.1"/>
    <s v="Regular"/>
    <n v="-46.98"/>
    <n v="10.89"/>
    <n v="4.5"/>
    <s v="Delfina Latchford"/>
    <x v="3"/>
    <x v="3"/>
    <x v="1"/>
    <x v="11"/>
    <x v="2"/>
    <d v="2013-01-27T00:00:00"/>
  </r>
  <r>
    <n v="27680"/>
    <s v="N"/>
    <d v="2013-01-26T00:00:00"/>
    <s v="Critical"/>
    <x v="30"/>
    <n v="137.02000000000001"/>
    <n v="0.01"/>
    <s v="Regular"/>
    <n v="-46.89"/>
    <n v="6.48"/>
    <n v="6.6"/>
    <s v="Delfina Latchford"/>
    <x v="3"/>
    <x v="3"/>
    <x v="1"/>
    <x v="5"/>
    <x v="2"/>
    <d v="2013-01-27T00:00:00"/>
  </r>
  <r>
    <n v="27681"/>
    <s v="N"/>
    <d v="2013-11-24T00:00:00"/>
    <s v="Medium"/>
    <x v="22"/>
    <n v="37.799999999999997"/>
    <n v="0.06"/>
    <s v="Regular"/>
    <n v="-18.309999999999999"/>
    <n v="4.9800000000000004"/>
    <n v="4.7"/>
    <s v="Dave Hallsten"/>
    <x v="1"/>
    <x v="1"/>
    <x v="1"/>
    <x v="5"/>
    <x v="2"/>
    <d v="2013-11-25T00:00:00"/>
  </r>
  <r>
    <n v="27681"/>
    <s v="N"/>
    <d v="2013-11-24T00:00:00"/>
    <s v="Medium"/>
    <x v="10"/>
    <n v="183.28"/>
    <n v="0.04"/>
    <s v="Regular"/>
    <n v="33.880000000000003"/>
    <n v="6.08"/>
    <n v="1.17"/>
    <s v="Dave Hallsten"/>
    <x v="1"/>
    <x v="1"/>
    <x v="1"/>
    <x v="1"/>
    <x v="1"/>
    <d v="2013-11-26T00:00:00"/>
  </r>
  <r>
    <n v="27687"/>
    <s v="N"/>
    <d v="2013-04-22T00:00:00"/>
    <s v="Medium"/>
    <x v="34"/>
    <n v="251.3"/>
    <n v="0.1"/>
    <s v="Regular"/>
    <n v="-112.72"/>
    <n v="7.1"/>
    <n v="6.05"/>
    <s v="Maribeth Iolo"/>
    <x v="0"/>
    <x v="1"/>
    <x v="1"/>
    <x v="10"/>
    <x v="2"/>
    <d v="2013-04-24T00:00:00"/>
  </r>
  <r>
    <n v="27712"/>
    <s v="Y"/>
    <d v="2013-03-04T00:00:00"/>
    <s v="Low"/>
    <x v="23"/>
    <n v="246.63"/>
    <n v="0.08"/>
    <s v="Regular"/>
    <n v="31.54"/>
    <n v="12.28"/>
    <n v="4.8600000000000003"/>
    <s v="Speros Goranitis"/>
    <x v="0"/>
    <x v="0"/>
    <x v="1"/>
    <x v="5"/>
    <x v="2"/>
    <d v="2013-03-11T00:00:00"/>
  </r>
  <r>
    <n v="27715"/>
    <s v="N"/>
    <d v="2014-09-19T00:00:00"/>
    <s v="High"/>
    <x v="49"/>
    <n v="94.52"/>
    <n v="0.06"/>
    <s v="Regular"/>
    <n v="-36.229999999999997"/>
    <n v="7.45"/>
    <n v="6.28"/>
    <s v="Darrin Sayre"/>
    <x v="0"/>
    <x v="2"/>
    <x v="1"/>
    <x v="10"/>
    <x v="2"/>
    <d v="2014-09-21T00:00:00"/>
  </r>
  <r>
    <n v="27717"/>
    <s v="N"/>
    <d v="2014-10-26T00:00:00"/>
    <s v="Critical"/>
    <x v="30"/>
    <n v="75.19"/>
    <n v="0.05"/>
    <s v="Regular"/>
    <n v="-93.67"/>
    <n v="3.75"/>
    <n v="7.5"/>
    <s v="Tracy Collins"/>
    <x v="0"/>
    <x v="0"/>
    <x v="1"/>
    <x v="4"/>
    <x v="2"/>
    <d v="2014-10-29T00:00:00"/>
  </r>
  <r>
    <n v="27744"/>
    <s v="Y"/>
    <d v="2013-08-03T00:00:00"/>
    <s v="Critical"/>
    <x v="28"/>
    <n v="106.69"/>
    <n v="0.01"/>
    <s v="Regular"/>
    <n v="-76.599999999999994"/>
    <n v="4.54"/>
    <n v="5.83"/>
    <s v="Pete Kriz"/>
    <x v="0"/>
    <x v="0"/>
    <x v="1"/>
    <x v="10"/>
    <x v="2"/>
    <d v="2013-08-04T00:00:00"/>
  </r>
  <r>
    <n v="27745"/>
    <s v="N"/>
    <d v="2013-09-20T00:00:00"/>
    <s v="Low"/>
    <x v="33"/>
    <n v="6126.93"/>
    <n v="0.01"/>
    <s v="Delivery Van"/>
    <n v="-1704.89"/>
    <n v="146.05000000000001"/>
    <n v="80.2"/>
    <s v="Brad Thomas"/>
    <x v="0"/>
    <x v="1"/>
    <x v="2"/>
    <x v="15"/>
    <x v="4"/>
    <d v="2013-09-24T00:00:00"/>
  </r>
  <r>
    <n v="27776"/>
    <s v="N"/>
    <d v="2013-05-04T00:00:00"/>
    <s v="Low"/>
    <x v="33"/>
    <n v="226.68"/>
    <n v="0.04"/>
    <s v="Express"/>
    <n v="-159.35"/>
    <n v="4.9800000000000004"/>
    <n v="7.28"/>
    <s v="Liz Price"/>
    <x v="0"/>
    <x v="0"/>
    <x v="1"/>
    <x v="5"/>
    <x v="2"/>
    <d v="2013-05-08T00:00:00"/>
  </r>
  <r>
    <n v="27778"/>
    <s v="N"/>
    <d v="2014-09-02T00:00:00"/>
    <s v="Critical"/>
    <x v="39"/>
    <n v="232.67"/>
    <n v="0.02"/>
    <s v="Regular"/>
    <n v="-105.14"/>
    <n v="223.98"/>
    <n v="15.01"/>
    <s v="Roy Skaria"/>
    <x v="3"/>
    <x v="0"/>
    <x v="1"/>
    <x v="10"/>
    <x v="2"/>
    <d v="2014-09-04T00:00:00"/>
  </r>
  <r>
    <n v="27778"/>
    <s v="N"/>
    <d v="2014-09-02T00:00:00"/>
    <s v="Critical"/>
    <x v="13"/>
    <n v="4805.92"/>
    <n v="7.0000000000000007E-2"/>
    <s v="Delivery Van"/>
    <n v="-393.96"/>
    <n v="140.97999999999999"/>
    <n v="36.090000000000003"/>
    <s v="Roy Skaria"/>
    <x v="3"/>
    <x v="0"/>
    <x v="2"/>
    <x v="8"/>
    <x v="4"/>
    <d v="2014-09-04T00:00:00"/>
  </r>
  <r>
    <n v="27778"/>
    <s v="N"/>
    <d v="2014-09-02T00:00:00"/>
    <s v="Critical"/>
    <x v="12"/>
    <n v="6350.29"/>
    <n v="0.02"/>
    <s v="Regular"/>
    <n v="-735.97"/>
    <n v="599.99"/>
    <n v="24.49"/>
    <s v="Roy Skaria"/>
    <x v="0"/>
    <x v="0"/>
    <x v="0"/>
    <x v="16"/>
    <x v="5"/>
    <d v="2014-09-04T00:00:00"/>
  </r>
  <r>
    <n v="27808"/>
    <s v="N"/>
    <d v="2013-01-26T00:00:00"/>
    <s v="Low"/>
    <x v="24"/>
    <n v="196.12"/>
    <n v="0.01"/>
    <s v="Express"/>
    <n v="4.41"/>
    <n v="20.89"/>
    <n v="1.99"/>
    <s v="Michelle Ellison"/>
    <x v="1"/>
    <x v="2"/>
    <x v="0"/>
    <x v="0"/>
    <x v="0"/>
    <d v="2013-02-02T00:00:00"/>
  </r>
  <r>
    <n v="27810"/>
    <s v="N"/>
    <d v="2013-01-28T00:00:00"/>
    <s v="High"/>
    <x v="1"/>
    <n v="216.51"/>
    <n v="0.02"/>
    <s v="Express"/>
    <n v="109.29"/>
    <n v="6.3"/>
    <n v="0.5"/>
    <s v="Julia Dunbar"/>
    <x v="0"/>
    <x v="2"/>
    <x v="1"/>
    <x v="4"/>
    <x v="2"/>
    <d v="2013-01-30T00:00:00"/>
  </r>
  <r>
    <n v="27813"/>
    <s v="N"/>
    <d v="2016-01-13T00:00:00"/>
    <s v="Medium"/>
    <x v="12"/>
    <n v="401.14"/>
    <n v="0.1"/>
    <s v="Regular"/>
    <n v="-131.03"/>
    <n v="40.98"/>
    <n v="6.5"/>
    <s v="Liz Price"/>
    <x v="0"/>
    <x v="2"/>
    <x v="0"/>
    <x v="0"/>
    <x v="2"/>
    <d v="2016-01-15T00:00:00"/>
  </r>
  <r>
    <n v="27840"/>
    <s v="N"/>
    <d v="2016-07-03T00:00:00"/>
    <s v="High"/>
    <x v="38"/>
    <n v="1209.3699999999999"/>
    <n v="0.09"/>
    <s v="Delivery Van"/>
    <n v="-407.85"/>
    <n v="150.97999999999999"/>
    <n v="66.27"/>
    <s v="Maria Bertelson"/>
    <x v="1"/>
    <x v="1"/>
    <x v="2"/>
    <x v="8"/>
    <x v="4"/>
    <d v="2016-07-04T00:00:00"/>
  </r>
  <r>
    <n v="27844"/>
    <s v="N"/>
    <d v="2014-06-29T00:00:00"/>
    <s v="Low"/>
    <x v="42"/>
    <n v="135.86000000000001"/>
    <n v="0.04"/>
    <s v="Regular"/>
    <n v="-73.42"/>
    <n v="4.9800000000000004"/>
    <n v="5.49"/>
    <s v="Rose O'Brian"/>
    <x v="1"/>
    <x v="1"/>
    <x v="1"/>
    <x v="5"/>
    <x v="2"/>
    <d v="2014-07-01T00:00:00"/>
  </r>
  <r>
    <n v="27845"/>
    <s v="N"/>
    <d v="2014-07-13T00:00:00"/>
    <s v="Not Specified"/>
    <x v="47"/>
    <n v="220.45"/>
    <n v="0.1"/>
    <s v="Regular"/>
    <n v="101.4"/>
    <n v="6.3"/>
    <n v="0.5"/>
    <s v="Craig Molinari"/>
    <x v="0"/>
    <x v="3"/>
    <x v="1"/>
    <x v="4"/>
    <x v="2"/>
    <d v="2014-07-14T00:00:00"/>
  </r>
  <r>
    <n v="27909"/>
    <s v="N"/>
    <d v="2015-02-06T00:00:00"/>
    <s v="Critical"/>
    <x v="39"/>
    <n v="62.26"/>
    <n v="0.09"/>
    <s v="Regular"/>
    <n v="-23.24"/>
    <n v="54.96"/>
    <n v="10.75"/>
    <s v="Monica Federle"/>
    <x v="3"/>
    <x v="0"/>
    <x v="1"/>
    <x v="5"/>
    <x v="2"/>
    <d v="2015-02-08T00:00:00"/>
  </r>
  <r>
    <n v="27909"/>
    <s v="N"/>
    <d v="2015-02-06T00:00:00"/>
    <s v="Critical"/>
    <x v="19"/>
    <n v="58.53"/>
    <n v="7.0000000000000007E-2"/>
    <s v="Regular"/>
    <n v="-24.86"/>
    <n v="1.26"/>
    <n v="0.7"/>
    <s v="Monica Federle"/>
    <x v="3"/>
    <x v="0"/>
    <x v="1"/>
    <x v="14"/>
    <x v="1"/>
    <d v="2015-02-09T00:00:00"/>
  </r>
  <r>
    <n v="27936"/>
    <s v="N"/>
    <d v="2014-07-07T00:00:00"/>
    <s v="High"/>
    <x v="9"/>
    <n v="1028.1600000000001"/>
    <n v="7.0000000000000007E-2"/>
    <s v="Regular"/>
    <n v="405.16"/>
    <n v="55.99"/>
    <n v="1.25"/>
    <s v="Irene Maddox"/>
    <x v="0"/>
    <x v="2"/>
    <x v="0"/>
    <x v="3"/>
    <x v="0"/>
    <d v="2014-07-09T00:00:00"/>
  </r>
  <r>
    <n v="27936"/>
    <s v="N"/>
    <d v="2014-07-07T00:00:00"/>
    <s v="High"/>
    <x v="7"/>
    <n v="9172.32"/>
    <n v="0.06"/>
    <s v="Delivery Van"/>
    <n v="-8570.4500000000007"/>
    <n v="3502.14"/>
    <n v="8.73"/>
    <s v="Irene Maddox"/>
    <x v="0"/>
    <x v="2"/>
    <x v="0"/>
    <x v="6"/>
    <x v="4"/>
    <d v="2014-07-09T00:00:00"/>
  </r>
  <r>
    <n v="27938"/>
    <s v="N"/>
    <d v="2016-05-05T00:00:00"/>
    <s v="Medium"/>
    <x v="43"/>
    <n v="1233.51"/>
    <n v="0.05"/>
    <s v="Regular"/>
    <n v="308.67"/>
    <n v="30.98"/>
    <n v="9.18"/>
    <s v="Noel Staavos"/>
    <x v="2"/>
    <x v="1"/>
    <x v="1"/>
    <x v="5"/>
    <x v="2"/>
    <d v="2016-05-05T00:00:00"/>
  </r>
  <r>
    <n v="27969"/>
    <s v="N"/>
    <d v="2013-06-08T00:00:00"/>
    <s v="Low"/>
    <x v="17"/>
    <n v="5677.87"/>
    <n v="0.04"/>
    <s v="Delivery Van"/>
    <n v="-824.09"/>
    <n v="130.97999999999999"/>
    <n v="54.74"/>
    <s v="Ed Braxton"/>
    <x v="0"/>
    <x v="1"/>
    <x v="2"/>
    <x v="8"/>
    <x v="4"/>
    <d v="2013-06-15T00:00:00"/>
  </r>
  <r>
    <n v="27969"/>
    <s v="N"/>
    <d v="2013-06-08T00:00:00"/>
    <s v="Low"/>
    <x v="24"/>
    <n v="732.72"/>
    <n v="0.03"/>
    <s v="Regular"/>
    <n v="8.6"/>
    <n v="83.1"/>
    <n v="6.13"/>
    <s v="Ed Braxton"/>
    <x v="0"/>
    <x v="1"/>
    <x v="0"/>
    <x v="0"/>
    <x v="2"/>
    <d v="2013-06-12T00:00:00"/>
  </r>
  <r>
    <n v="27969"/>
    <s v="N"/>
    <d v="2013-06-08T00:00:00"/>
    <s v="Low"/>
    <x v="1"/>
    <n v="687.47"/>
    <n v="0.1"/>
    <s v="Delivery Van"/>
    <n v="-1533.15"/>
    <n v="20.98"/>
    <n v="53.03"/>
    <s v="Ed Braxton"/>
    <x v="0"/>
    <x v="1"/>
    <x v="1"/>
    <x v="7"/>
    <x v="6"/>
    <d v="2013-06-13T00:00:00"/>
  </r>
  <r>
    <n v="28003"/>
    <s v="Y"/>
    <d v="2014-03-19T00:00:00"/>
    <s v="Critical"/>
    <x v="45"/>
    <n v="157.79"/>
    <n v="0.09"/>
    <s v="Regular"/>
    <n v="-95.92"/>
    <n v="4.9800000000000004"/>
    <n v="6.07"/>
    <s v="Charles McCrossin"/>
    <x v="3"/>
    <x v="0"/>
    <x v="1"/>
    <x v="5"/>
    <x v="2"/>
    <d v="2014-03-21T00:00:00"/>
  </r>
  <r>
    <n v="28007"/>
    <s v="N"/>
    <d v="2013-04-08T00:00:00"/>
    <s v="Not Specified"/>
    <x v="9"/>
    <n v="128.97"/>
    <n v="0.03"/>
    <s v="Regular"/>
    <n v="-1045.25"/>
    <n v="3.48"/>
    <n v="49"/>
    <s v="Deborah Brumfield"/>
    <x v="0"/>
    <x v="3"/>
    <x v="1"/>
    <x v="11"/>
    <x v="5"/>
    <d v="2013-04-09T00:00:00"/>
  </r>
  <r>
    <n v="28007"/>
    <s v="N"/>
    <d v="2013-04-08T00:00:00"/>
    <s v="Not Specified"/>
    <x v="23"/>
    <n v="238.77"/>
    <n v="0.02"/>
    <s v="Regular"/>
    <n v="-78.81"/>
    <n v="11.66"/>
    <n v="7.95"/>
    <s v="Deborah Brumfield"/>
    <x v="0"/>
    <x v="3"/>
    <x v="1"/>
    <x v="1"/>
    <x v="0"/>
    <d v="2013-04-09T00:00:00"/>
  </r>
  <r>
    <n v="28007"/>
    <s v="N"/>
    <d v="2013-04-08T00:00:00"/>
    <s v="Not Specified"/>
    <x v="23"/>
    <n v="257.33999999999997"/>
    <n v="0.04"/>
    <s v="Regular"/>
    <n v="12.82"/>
    <n v="12.98"/>
    <n v="3.14"/>
    <s v="Deborah Brumfield"/>
    <x v="0"/>
    <x v="3"/>
    <x v="1"/>
    <x v="9"/>
    <x v="0"/>
    <d v="2013-04-09T00:00:00"/>
  </r>
  <r>
    <n v="28033"/>
    <s v="N"/>
    <d v="2013-09-14T00:00:00"/>
    <s v="High"/>
    <x v="25"/>
    <n v="2826.9"/>
    <n v="7.0000000000000007E-2"/>
    <s v="Delivery Van"/>
    <n v="337.29"/>
    <n v="180.98"/>
    <n v="26.2"/>
    <s v="Dan Lawera"/>
    <x v="1"/>
    <x v="0"/>
    <x v="2"/>
    <x v="13"/>
    <x v="6"/>
    <d v="2013-09-16T00:00:00"/>
  </r>
  <r>
    <n v="28033"/>
    <s v="N"/>
    <d v="2013-09-14T00:00:00"/>
    <s v="High"/>
    <x v="4"/>
    <n v="7834.77"/>
    <n v="0.04"/>
    <s v="Delivery Van"/>
    <n v="297.79000000000002"/>
    <n v="216.6"/>
    <n v="64.2"/>
    <s v="Dan Lawera"/>
    <x v="1"/>
    <x v="0"/>
    <x v="2"/>
    <x v="13"/>
    <x v="6"/>
    <d v="2013-09-16T00:00:00"/>
  </r>
  <r>
    <n v="28033"/>
    <s v="N"/>
    <d v="2013-09-14T00:00:00"/>
    <s v="High"/>
    <x v="36"/>
    <n v="127.56"/>
    <n v="0.01"/>
    <s v="Regular"/>
    <n v="-57.11"/>
    <n v="6.6"/>
    <n v="4.07"/>
    <s v="Dan Lawera"/>
    <x v="1"/>
    <x v="0"/>
    <x v="0"/>
    <x v="0"/>
    <x v="0"/>
    <d v="2013-09-17T00:00:00"/>
  </r>
  <r>
    <n v="28035"/>
    <s v="N"/>
    <d v="2014-05-08T00:00:00"/>
    <s v="Not Specified"/>
    <x v="30"/>
    <n v="376.21"/>
    <n v="0.03"/>
    <s v="Regular"/>
    <n v="89.56"/>
    <n v="18.989999999999998"/>
    <n v="5.23"/>
    <s v="Don Miller"/>
    <x v="3"/>
    <x v="1"/>
    <x v="1"/>
    <x v="10"/>
    <x v="2"/>
    <d v="2014-05-10T00:00:00"/>
  </r>
  <r>
    <n v="28037"/>
    <s v="Y"/>
    <d v="2016-12-12T00:00:00"/>
    <s v="High"/>
    <x v="45"/>
    <n v="203.53"/>
    <n v="0.06"/>
    <s v="Regular"/>
    <n v="-101.28"/>
    <n v="6.68"/>
    <n v="6.93"/>
    <s v="Maxwell Schwartz"/>
    <x v="0"/>
    <x v="0"/>
    <x v="1"/>
    <x v="5"/>
    <x v="2"/>
    <d v="2016-12-13T00:00:00"/>
  </r>
  <r>
    <n v="28129"/>
    <s v="N"/>
    <d v="2015-01-25T00:00:00"/>
    <s v="Medium"/>
    <x v="44"/>
    <n v="107.41"/>
    <n v="0.05"/>
    <s v="Regular"/>
    <n v="0.19"/>
    <n v="19.98"/>
    <n v="5.86"/>
    <s v="Nora Paige"/>
    <x v="0"/>
    <x v="3"/>
    <x v="1"/>
    <x v="5"/>
    <x v="2"/>
    <d v="2015-01-26T00:00:00"/>
  </r>
  <r>
    <n v="28130"/>
    <s v="N"/>
    <d v="2016-07-30T00:00:00"/>
    <s v="Low"/>
    <x v="9"/>
    <n v="404.24"/>
    <n v="0.02"/>
    <s v="Express"/>
    <n v="-76.989999999999995"/>
    <n v="15.99"/>
    <n v="13.18"/>
    <s v="Guy Thornton"/>
    <x v="1"/>
    <x v="0"/>
    <x v="1"/>
    <x v="10"/>
    <x v="2"/>
    <d v="2016-08-03T00:00:00"/>
  </r>
  <r>
    <n v="28130"/>
    <s v="N"/>
    <d v="2016-07-30T00:00:00"/>
    <s v="Low"/>
    <x v="1"/>
    <n v="1381.88"/>
    <n v="0.09"/>
    <s v="Express"/>
    <n v="598.20000000000005"/>
    <n v="46.94"/>
    <n v="6.77"/>
    <s v="Guy Thornton"/>
    <x v="1"/>
    <x v="0"/>
    <x v="2"/>
    <x v="2"/>
    <x v="2"/>
    <d v="2016-07-30T00:00:00"/>
  </r>
  <r>
    <n v="28135"/>
    <s v="N"/>
    <d v="2016-09-25T00:00:00"/>
    <s v="Critical"/>
    <x v="4"/>
    <n v="1601.24"/>
    <n v="0.08"/>
    <s v="Regular"/>
    <n v="520.69000000000005"/>
    <n v="46.89"/>
    <n v="5.0999999999999996"/>
    <s v="Jeremy Lonsdale"/>
    <x v="3"/>
    <x v="0"/>
    <x v="1"/>
    <x v="11"/>
    <x v="3"/>
    <d v="2016-09-27T00:00:00"/>
  </r>
  <r>
    <n v="28135"/>
    <s v="N"/>
    <d v="2016-09-25T00:00:00"/>
    <s v="Critical"/>
    <x v="43"/>
    <n v="501.31"/>
    <n v="0.05"/>
    <s v="Regular"/>
    <n v="38.229999999999997"/>
    <n v="12.98"/>
    <n v="3.14"/>
    <s v="Jeremy Lonsdale"/>
    <x v="3"/>
    <x v="0"/>
    <x v="1"/>
    <x v="9"/>
    <x v="0"/>
    <d v="2016-09-25T00:00:00"/>
  </r>
  <r>
    <n v="28165"/>
    <s v="N"/>
    <d v="2015-07-09T00:00:00"/>
    <s v="Not Specified"/>
    <x v="20"/>
    <n v="24.96"/>
    <n v="0.05"/>
    <s v="Regular"/>
    <n v="-12.8"/>
    <n v="10.91"/>
    <n v="2.99"/>
    <s v="Grant Carroll"/>
    <x v="3"/>
    <x v="0"/>
    <x v="1"/>
    <x v="10"/>
    <x v="2"/>
    <d v="2015-07-11T00:00:00"/>
  </r>
  <r>
    <n v="28224"/>
    <s v="N"/>
    <d v="2015-12-19T00:00:00"/>
    <s v="Critical"/>
    <x v="14"/>
    <n v="163.41"/>
    <n v="7.0000000000000007E-2"/>
    <s v="Regular"/>
    <n v="-91.28"/>
    <n v="6.23"/>
    <n v="6.97"/>
    <s v="Kean Thornton"/>
    <x v="0"/>
    <x v="0"/>
    <x v="1"/>
    <x v="10"/>
    <x v="2"/>
    <d v="2015-12-20T00:00:00"/>
  </r>
  <r>
    <n v="28228"/>
    <s v="N"/>
    <d v="2015-07-11T00:00:00"/>
    <s v="Not Specified"/>
    <x v="44"/>
    <n v="346.23"/>
    <n v="0"/>
    <s v="Regular"/>
    <n v="8.4600000000000009"/>
    <n v="60.98"/>
    <n v="19.989999999999998"/>
    <s v="Meg Tillman"/>
    <x v="0"/>
    <x v="3"/>
    <x v="1"/>
    <x v="12"/>
    <x v="2"/>
    <d v="2015-07-12T00:00:00"/>
  </r>
  <r>
    <n v="28256"/>
    <s v="N"/>
    <d v="2016-02-24T00:00:00"/>
    <s v="High"/>
    <x v="30"/>
    <n v="467.4"/>
    <n v="0.01"/>
    <s v="Delivery Van"/>
    <n v="-851.09"/>
    <n v="20.98"/>
    <n v="53.03"/>
    <s v="Brian Moss"/>
    <x v="0"/>
    <x v="0"/>
    <x v="1"/>
    <x v="7"/>
    <x v="6"/>
    <d v="2016-02-24T00:00:00"/>
  </r>
  <r>
    <n v="28259"/>
    <s v="N"/>
    <d v="2016-11-04T00:00:00"/>
    <s v="High"/>
    <x v="28"/>
    <n v="249.24"/>
    <n v="0.06"/>
    <s v="Regular"/>
    <n v="-92.1"/>
    <n v="10.97"/>
    <n v="6.5"/>
    <s v="Thea Hudgings"/>
    <x v="0"/>
    <x v="2"/>
    <x v="0"/>
    <x v="0"/>
    <x v="2"/>
    <d v="2016-11-06T00:00:00"/>
  </r>
  <r>
    <n v="28289"/>
    <s v="N"/>
    <d v="2013-01-14T00:00:00"/>
    <s v="High"/>
    <x v="45"/>
    <n v="166.76"/>
    <n v="0.01"/>
    <s v="Regular"/>
    <n v="-46.03"/>
    <n v="4.9800000000000004"/>
    <n v="4.75"/>
    <s v="Carl Ludwig"/>
    <x v="3"/>
    <x v="0"/>
    <x v="1"/>
    <x v="5"/>
    <x v="2"/>
    <d v="2013-01-15T00:00:00"/>
  </r>
  <r>
    <n v="28290"/>
    <s v="N"/>
    <d v="2016-01-11T00:00:00"/>
    <s v="Low"/>
    <x v="17"/>
    <n v="1307.3499999999999"/>
    <n v="0.05"/>
    <s v="Express"/>
    <n v="-154.24"/>
    <n v="30.42"/>
    <n v="8.65"/>
    <s v="Maria Bertelson"/>
    <x v="1"/>
    <x v="1"/>
    <x v="0"/>
    <x v="0"/>
    <x v="2"/>
    <d v="2016-01-15T00:00:00"/>
  </r>
  <r>
    <n v="28290"/>
    <s v="N"/>
    <d v="2016-01-11T00:00:00"/>
    <s v="Low"/>
    <x v="7"/>
    <n v="523.58000000000004"/>
    <n v="0.01"/>
    <s v="Express"/>
    <n v="-179.36"/>
    <n v="161.55000000000001"/>
    <n v="19.989999999999998"/>
    <s v="Maria Bertelson"/>
    <x v="1"/>
    <x v="1"/>
    <x v="1"/>
    <x v="7"/>
    <x v="2"/>
    <d v="2016-01-13T00:00:00"/>
  </r>
  <r>
    <n v="28291"/>
    <s v="Y"/>
    <d v="2016-03-04T00:00:00"/>
    <s v="Critical"/>
    <x v="41"/>
    <n v="3950.6"/>
    <n v="0.02"/>
    <s v="Delivery Van"/>
    <n v="-477.66"/>
    <n v="280.98"/>
    <n v="57"/>
    <s v="Carl Weiss"/>
    <x v="0"/>
    <x v="2"/>
    <x v="2"/>
    <x v="13"/>
    <x v="6"/>
    <d v="2016-03-05T00:00:00"/>
  </r>
  <r>
    <n v="28294"/>
    <s v="N"/>
    <d v="2015-05-22T00:00:00"/>
    <s v="High"/>
    <x v="19"/>
    <n v="63.47"/>
    <n v="0"/>
    <s v="Regular"/>
    <n v="-19.920000000000002"/>
    <n v="1.26"/>
    <n v="0.7"/>
    <s v="Lindsay Castell"/>
    <x v="0"/>
    <x v="0"/>
    <x v="1"/>
    <x v="14"/>
    <x v="1"/>
    <d v="2015-05-23T00:00:00"/>
  </r>
  <r>
    <n v="28324"/>
    <s v="N"/>
    <d v="2014-08-07T00:00:00"/>
    <s v="High"/>
    <x v="32"/>
    <n v="385.99"/>
    <n v="0.09"/>
    <s v="Regular"/>
    <n v="-40.72"/>
    <n v="8.67"/>
    <n v="3.5"/>
    <s v="Edward Nazzal"/>
    <x v="1"/>
    <x v="3"/>
    <x v="1"/>
    <x v="11"/>
    <x v="2"/>
    <d v="2014-08-09T00:00:00"/>
  </r>
  <r>
    <n v="28354"/>
    <s v="N"/>
    <d v="2016-03-27T00:00:00"/>
    <s v="Low"/>
    <x v="13"/>
    <n v="507.66"/>
    <n v="0.1"/>
    <s v="Regular"/>
    <n v="106.71"/>
    <n v="15.98"/>
    <n v="4"/>
    <s v="Dave Kipp"/>
    <x v="0"/>
    <x v="0"/>
    <x v="0"/>
    <x v="0"/>
    <x v="2"/>
    <d v="2016-04-01T00:00:00"/>
  </r>
  <r>
    <n v="28387"/>
    <s v="Y"/>
    <d v="2015-06-29T00:00:00"/>
    <s v="Not Specified"/>
    <x v="4"/>
    <n v="3212.97"/>
    <n v="0.03"/>
    <s v="Regular"/>
    <n v="1125.42"/>
    <n v="83.93"/>
    <n v="19.989999999999998"/>
    <s v="Maureen Gastineau"/>
    <x v="0"/>
    <x v="2"/>
    <x v="1"/>
    <x v="12"/>
    <x v="2"/>
    <d v="2015-06-30T00:00:00"/>
  </r>
  <r>
    <n v="28387"/>
    <s v="Y"/>
    <d v="2015-06-29T00:00:00"/>
    <s v="Not Specified"/>
    <x v="46"/>
    <n v="292.95"/>
    <n v="0.06"/>
    <s v="Regular"/>
    <n v="60.36"/>
    <n v="22.84"/>
    <n v="5.47"/>
    <s v="Maureen Gastineau"/>
    <x v="0"/>
    <x v="2"/>
    <x v="1"/>
    <x v="5"/>
    <x v="2"/>
    <d v="2015-06-30T00:00:00"/>
  </r>
  <r>
    <n v="28419"/>
    <s v="Y"/>
    <d v="2016-10-31T00:00:00"/>
    <s v="Low"/>
    <x v="24"/>
    <n v="133.85"/>
    <n v="0.03"/>
    <s v="Express"/>
    <n v="-5.28"/>
    <n v="13.48"/>
    <n v="4.51"/>
    <s v="Rachel Payne"/>
    <x v="0"/>
    <x v="2"/>
    <x v="1"/>
    <x v="7"/>
    <x v="2"/>
    <d v="2016-11-04T00:00:00"/>
  </r>
  <r>
    <n v="28420"/>
    <s v="N"/>
    <d v="2016-09-24T00:00:00"/>
    <s v="Low"/>
    <x v="20"/>
    <n v="45.64"/>
    <n v="0.08"/>
    <s v="Express"/>
    <n v="-0.11"/>
    <n v="15.57"/>
    <n v="1.39"/>
    <s v="Bill Donatelli"/>
    <x v="1"/>
    <x v="0"/>
    <x v="1"/>
    <x v="12"/>
    <x v="2"/>
    <d v="2016-09-24T00:00:00"/>
  </r>
  <r>
    <n v="28451"/>
    <s v="N"/>
    <d v="2016-01-06T00:00:00"/>
    <s v="Critical"/>
    <x v="21"/>
    <n v="4201.08"/>
    <n v="0.01"/>
    <s v="Regular"/>
    <n v="1162.76"/>
    <n v="194.3"/>
    <n v="11.54"/>
    <s v="Pauline Chand"/>
    <x v="1"/>
    <x v="3"/>
    <x v="2"/>
    <x v="2"/>
    <x v="5"/>
    <d v="2016-01-08T00:00:00"/>
  </r>
  <r>
    <n v="28451"/>
    <s v="N"/>
    <d v="2016-01-06T00:00:00"/>
    <s v="Critical"/>
    <x v="33"/>
    <n v="8958.4599999999991"/>
    <n v="0.02"/>
    <s v="Regular"/>
    <n v="2593.14"/>
    <n v="209.84"/>
    <n v="21.21"/>
    <s v="Pauline Chand"/>
    <x v="1"/>
    <x v="3"/>
    <x v="2"/>
    <x v="2"/>
    <x v="5"/>
    <d v="2016-01-07T00:00:00"/>
  </r>
  <r>
    <n v="28451"/>
    <s v="N"/>
    <d v="2016-01-06T00:00:00"/>
    <s v="Critical"/>
    <x v="16"/>
    <n v="4913.7"/>
    <n v="0"/>
    <s v="Delivery Van"/>
    <n v="1054.93"/>
    <n v="145.44999999999999"/>
    <n v="17.850000000000001"/>
    <s v="Pauline Chand"/>
    <x v="1"/>
    <x v="3"/>
    <x v="0"/>
    <x v="6"/>
    <x v="6"/>
    <d v="2016-01-08T00:00:00"/>
  </r>
  <r>
    <n v="28453"/>
    <s v="N"/>
    <d v="2015-12-28T00:00:00"/>
    <s v="Critical"/>
    <x v="5"/>
    <n v="560.03"/>
    <n v="0.04"/>
    <s v="Regular"/>
    <n v="-139.87"/>
    <n v="21.66"/>
    <n v="13.99"/>
    <s v="Lycoris Saunders"/>
    <x v="0"/>
    <x v="1"/>
    <x v="1"/>
    <x v="11"/>
    <x v="3"/>
    <d v="2015-12-28T00:00:00"/>
  </r>
  <r>
    <n v="28455"/>
    <s v="Y"/>
    <d v="2013-05-30T00:00:00"/>
    <s v="Medium"/>
    <x v="49"/>
    <n v="254.12"/>
    <n v="0.06"/>
    <s v="Regular"/>
    <n v="-64.97"/>
    <n v="20.95"/>
    <n v="5.99"/>
    <s v="Jack OBriant"/>
    <x v="0"/>
    <x v="3"/>
    <x v="0"/>
    <x v="0"/>
    <x v="2"/>
    <d v="2013-06-01T00:00:00"/>
  </r>
  <r>
    <n v="28455"/>
    <s v="Y"/>
    <d v="2013-05-30T00:00:00"/>
    <s v="Medium"/>
    <x v="4"/>
    <n v="767.04"/>
    <n v="0.02"/>
    <s v="Regular"/>
    <n v="238.84"/>
    <n v="20.89"/>
    <n v="1.99"/>
    <s v="Jack OBriant"/>
    <x v="0"/>
    <x v="3"/>
    <x v="0"/>
    <x v="0"/>
    <x v="0"/>
    <d v="2013-05-31T00:00:00"/>
  </r>
  <r>
    <n v="28482"/>
    <s v="N"/>
    <d v="2013-03-08T00:00:00"/>
    <s v="Critical"/>
    <x v="28"/>
    <n v="119.63"/>
    <n v="0.03"/>
    <s v="Regular"/>
    <n v="-27.39"/>
    <n v="5.08"/>
    <n v="3.63"/>
    <s v="Jennifer Halladay"/>
    <x v="1"/>
    <x v="1"/>
    <x v="2"/>
    <x v="2"/>
    <x v="1"/>
    <d v="2013-03-10T00:00:00"/>
  </r>
  <r>
    <n v="28482"/>
    <s v="N"/>
    <d v="2013-03-08T00:00:00"/>
    <s v="Critical"/>
    <x v="43"/>
    <n v="177.92"/>
    <n v="0"/>
    <s v="Regular"/>
    <n v="-167.92"/>
    <n v="4.28"/>
    <n v="6.72"/>
    <s v="Jennifer Halladay"/>
    <x v="1"/>
    <x v="1"/>
    <x v="1"/>
    <x v="5"/>
    <x v="2"/>
    <d v="2013-03-08T00:00:00"/>
  </r>
  <r>
    <n v="28485"/>
    <s v="N"/>
    <d v="2015-01-11T00:00:00"/>
    <s v="High"/>
    <x v="49"/>
    <n v="49.18"/>
    <n v="7.0000000000000007E-2"/>
    <s v="Regular"/>
    <n v="0.57999999999999996"/>
    <n v="4.28"/>
    <n v="0.94"/>
    <s v="Giulietta Dortch"/>
    <x v="0"/>
    <x v="2"/>
    <x v="1"/>
    <x v="1"/>
    <x v="1"/>
    <d v="2015-01-11T00:00:00"/>
  </r>
  <r>
    <n v="28486"/>
    <s v="N"/>
    <d v="2016-08-26T00:00:00"/>
    <s v="High"/>
    <x v="20"/>
    <n v="811.13"/>
    <n v="0.08"/>
    <s v="Regular"/>
    <n v="-517.47"/>
    <n v="415.88"/>
    <n v="11.37"/>
    <s v="Carlos Daly"/>
    <x v="3"/>
    <x v="0"/>
    <x v="1"/>
    <x v="7"/>
    <x v="2"/>
    <d v="2016-08-27T00:00:00"/>
  </r>
  <r>
    <n v="28512"/>
    <s v="N"/>
    <d v="2013-04-27T00:00:00"/>
    <s v="Medium"/>
    <x v="11"/>
    <n v="323.91000000000003"/>
    <n v="0.09"/>
    <s v="Regular"/>
    <n v="-96.53"/>
    <n v="30.73"/>
    <n v="4"/>
    <s v="Lindsay Castell"/>
    <x v="0"/>
    <x v="0"/>
    <x v="0"/>
    <x v="0"/>
    <x v="2"/>
    <d v="2013-04-28T00:00:00"/>
  </r>
  <r>
    <n v="28512"/>
    <s v="N"/>
    <d v="2013-04-27T00:00:00"/>
    <s v="Medium"/>
    <x v="12"/>
    <n v="185.59"/>
    <n v="0.1"/>
    <s v="Regular"/>
    <n v="12.01"/>
    <n v="19.98"/>
    <n v="5.77"/>
    <s v="Lindsay Castell"/>
    <x v="0"/>
    <x v="0"/>
    <x v="1"/>
    <x v="5"/>
    <x v="2"/>
    <d v="2013-04-29T00:00:00"/>
  </r>
  <r>
    <n v="28512"/>
    <s v="N"/>
    <d v="2013-04-27T00:00:00"/>
    <s v="Medium"/>
    <x v="36"/>
    <n v="7168.15"/>
    <n v="0.05"/>
    <s v="Regular"/>
    <n v="1593.61"/>
    <n v="419.19"/>
    <n v="19.989999999999998"/>
    <s v="Lindsay Castell"/>
    <x v="0"/>
    <x v="0"/>
    <x v="1"/>
    <x v="7"/>
    <x v="2"/>
    <d v="2013-04-29T00:00:00"/>
  </r>
  <r>
    <n v="28515"/>
    <s v="N"/>
    <d v="2013-06-30T00:00:00"/>
    <s v="High"/>
    <x v="16"/>
    <n v="750.86"/>
    <n v="0"/>
    <s v="Regular"/>
    <n v="302.12"/>
    <n v="21.38"/>
    <n v="2.99"/>
    <s v="Frank Atkinson"/>
    <x v="2"/>
    <x v="0"/>
    <x v="1"/>
    <x v="10"/>
    <x v="2"/>
    <d v="2013-07-01T00:00:00"/>
  </r>
  <r>
    <n v="28515"/>
    <s v="N"/>
    <d v="2013-06-30T00:00:00"/>
    <s v="High"/>
    <x v="32"/>
    <n v="379.78"/>
    <n v="0.1"/>
    <s v="Regular"/>
    <n v="-71.59"/>
    <n v="8.32"/>
    <n v="2.38"/>
    <s v="Frank Atkinson"/>
    <x v="2"/>
    <x v="0"/>
    <x v="0"/>
    <x v="0"/>
    <x v="0"/>
    <d v="2013-07-02T00:00:00"/>
  </r>
  <r>
    <n v="28545"/>
    <s v="N"/>
    <d v="2014-08-23T00:00:00"/>
    <s v="High"/>
    <x v="0"/>
    <n v="5296.19"/>
    <n v="0.1"/>
    <s v="Regular"/>
    <n v="1164.05"/>
    <n v="363.25"/>
    <n v="19.989999999999998"/>
    <s v="Kelly Andreada"/>
    <x v="0"/>
    <x v="1"/>
    <x v="1"/>
    <x v="11"/>
    <x v="2"/>
    <d v="2014-08-24T00:00:00"/>
  </r>
  <r>
    <n v="28550"/>
    <s v="N"/>
    <d v="2014-03-20T00:00:00"/>
    <s v="Not Specified"/>
    <x v="15"/>
    <n v="21532.26"/>
    <n v="0.09"/>
    <s v="Delivery Van"/>
    <n v="8323.39"/>
    <n v="500.97"/>
    <n v="69.3"/>
    <s v="Cindy Schnelling"/>
    <x v="0"/>
    <x v="0"/>
    <x v="0"/>
    <x v="6"/>
    <x v="6"/>
    <d v="2014-03-23T00:00:00"/>
  </r>
  <r>
    <n v="28550"/>
    <s v="N"/>
    <d v="2014-03-20T00:00:00"/>
    <s v="Not Specified"/>
    <x v="39"/>
    <n v="7.64"/>
    <n v="0.1"/>
    <s v="Regular"/>
    <n v="-6.6"/>
    <n v="4.76"/>
    <n v="3.01"/>
    <s v="Cindy Schnelling"/>
    <x v="0"/>
    <x v="0"/>
    <x v="1"/>
    <x v="5"/>
    <x v="1"/>
    <d v="2014-03-21T00:00:00"/>
  </r>
  <r>
    <n v="28614"/>
    <s v="N"/>
    <d v="2016-10-19T00:00:00"/>
    <s v="Critical"/>
    <x v="35"/>
    <n v="7827.51"/>
    <n v="0.05"/>
    <s v="Regular"/>
    <n v="2992.8"/>
    <n v="159.99"/>
    <n v="5.5"/>
    <s v="Tanja Norvell"/>
    <x v="0"/>
    <x v="2"/>
    <x v="0"/>
    <x v="0"/>
    <x v="2"/>
    <d v="2016-10-21T00:00:00"/>
  </r>
  <r>
    <n v="28641"/>
    <s v="N"/>
    <d v="2014-10-12T00:00:00"/>
    <s v="Not Specified"/>
    <x v="16"/>
    <n v="278.64999999999998"/>
    <n v="0.05"/>
    <s v="Express"/>
    <n v="-36.340000000000003"/>
    <n v="8.32"/>
    <n v="2.38"/>
    <s v="Liz Pelletier"/>
    <x v="0"/>
    <x v="1"/>
    <x v="0"/>
    <x v="0"/>
    <x v="0"/>
    <d v="2014-10-13T00:00:00"/>
  </r>
  <r>
    <n v="28642"/>
    <s v="N"/>
    <d v="2014-01-18T00:00:00"/>
    <s v="High"/>
    <x v="33"/>
    <n v="230.29"/>
    <n v="0"/>
    <s v="Regular"/>
    <n v="14.48"/>
    <n v="5.28"/>
    <n v="2.99"/>
    <s v="Pauline Chand"/>
    <x v="1"/>
    <x v="0"/>
    <x v="1"/>
    <x v="10"/>
    <x v="2"/>
    <d v="2014-01-20T00:00:00"/>
  </r>
  <r>
    <n v="28642"/>
    <s v="N"/>
    <d v="2014-01-18T00:00:00"/>
    <s v="High"/>
    <x v="42"/>
    <n v="1592.0415"/>
    <n v="0"/>
    <s v="Regular"/>
    <n v="-52.7"/>
    <n v="65.989999999999995"/>
    <n v="19.989999999999998"/>
    <s v="Pauline Chand"/>
    <x v="1"/>
    <x v="0"/>
    <x v="0"/>
    <x v="3"/>
    <x v="2"/>
    <d v="2014-01-20T00:00:00"/>
  </r>
  <r>
    <n v="28643"/>
    <s v="N"/>
    <d v="2013-04-27T00:00:00"/>
    <s v="Not Specified"/>
    <x v="25"/>
    <n v="659.5"/>
    <n v="0.09"/>
    <s v="Regular"/>
    <n v="248.98"/>
    <n v="41.94"/>
    <n v="2.99"/>
    <s v="Thomas Thornton"/>
    <x v="0"/>
    <x v="2"/>
    <x v="1"/>
    <x v="10"/>
    <x v="2"/>
    <d v="2013-04-28T00:00:00"/>
  </r>
  <r>
    <n v="28674"/>
    <s v="N"/>
    <d v="2014-08-15T00:00:00"/>
    <s v="High"/>
    <x v="5"/>
    <n v="161.96"/>
    <n v="0"/>
    <s v="Regular"/>
    <n v="-51.12"/>
    <n v="5.78"/>
    <n v="5.67"/>
    <s v="Susan Gilcrest"/>
    <x v="0"/>
    <x v="1"/>
    <x v="1"/>
    <x v="5"/>
    <x v="2"/>
    <d v="2014-08-16T00:00:00"/>
  </r>
  <r>
    <n v="28675"/>
    <s v="N"/>
    <d v="2016-10-08T00:00:00"/>
    <s v="Critical"/>
    <x v="0"/>
    <n v="822.84249999999997"/>
    <n v="0.1"/>
    <s v="Regular"/>
    <n v="4.3899999999999997"/>
    <n v="65.989999999999995"/>
    <n v="5.92"/>
    <s v="Ralph Knight"/>
    <x v="3"/>
    <x v="2"/>
    <x v="0"/>
    <x v="3"/>
    <x v="2"/>
    <d v="2016-10-09T00:00:00"/>
  </r>
  <r>
    <n v="28737"/>
    <s v="N"/>
    <d v="2014-10-03T00:00:00"/>
    <s v="Critical"/>
    <x v="35"/>
    <n v="413.37"/>
    <n v="0.04"/>
    <s v="Regular"/>
    <n v="-224.41"/>
    <n v="8.4499999999999993"/>
    <n v="7.77"/>
    <s v="Brad Thomas"/>
    <x v="0"/>
    <x v="1"/>
    <x v="1"/>
    <x v="9"/>
    <x v="0"/>
    <d v="2014-10-05T00:00:00"/>
  </r>
  <r>
    <n v="28737"/>
    <s v="N"/>
    <d v="2014-10-03T00:00:00"/>
    <s v="Critical"/>
    <x v="40"/>
    <n v="1721.6410000000001"/>
    <n v="0.04"/>
    <s v="Regular"/>
    <n v="242.44"/>
    <n v="115.99"/>
    <n v="4.2300000000000004"/>
    <s v="Brad Thomas"/>
    <x v="0"/>
    <x v="1"/>
    <x v="0"/>
    <x v="3"/>
    <x v="2"/>
    <d v="2014-10-05T00:00:00"/>
  </r>
  <r>
    <n v="28741"/>
    <s v="N"/>
    <d v="2014-02-28T00:00:00"/>
    <s v="Not Specified"/>
    <x v="46"/>
    <n v="70.13"/>
    <n v="0.02"/>
    <s v="Regular"/>
    <n v="21.51"/>
    <n v="5.43"/>
    <n v="0.95"/>
    <s v="Craig Molinari"/>
    <x v="0"/>
    <x v="3"/>
    <x v="1"/>
    <x v="5"/>
    <x v="1"/>
    <d v="2014-03-01T00:00:00"/>
  </r>
  <r>
    <n v="28741"/>
    <s v="N"/>
    <d v="2014-02-28T00:00:00"/>
    <s v="Not Specified"/>
    <x v="44"/>
    <n v="59.76"/>
    <n v="0.04"/>
    <s v="Regular"/>
    <n v="-10.34"/>
    <n v="10.98"/>
    <n v="3.37"/>
    <s v="Craig Molinari"/>
    <x v="0"/>
    <x v="3"/>
    <x v="1"/>
    <x v="9"/>
    <x v="0"/>
    <d v="2014-03-01T00:00:00"/>
  </r>
  <r>
    <n v="28742"/>
    <s v="N"/>
    <d v="2015-04-29T00:00:00"/>
    <s v="Low"/>
    <x v="37"/>
    <n v="587.91999999999996"/>
    <n v="0.09"/>
    <s v="Regular"/>
    <n v="-7.92"/>
    <n v="16.91"/>
    <n v="6.25"/>
    <s v="Rick Hansen"/>
    <x v="0"/>
    <x v="0"/>
    <x v="1"/>
    <x v="7"/>
    <x v="2"/>
    <d v="2015-04-29T00:00:00"/>
  </r>
  <r>
    <n v="28742"/>
    <s v="N"/>
    <d v="2015-04-29T00:00:00"/>
    <s v="Low"/>
    <x v="22"/>
    <n v="2171.4639999999999"/>
    <n v="0.04"/>
    <s v="Delivery Van"/>
    <n v="-209.56"/>
    <n v="376.13"/>
    <n v="85.63"/>
    <s v="Rick Hansen"/>
    <x v="0"/>
    <x v="0"/>
    <x v="2"/>
    <x v="15"/>
    <x v="4"/>
    <d v="2015-05-06T00:00:00"/>
  </r>
  <r>
    <n v="28769"/>
    <s v="N"/>
    <d v="2013-08-28T00:00:00"/>
    <s v="Low"/>
    <x v="31"/>
    <n v="195.75"/>
    <n v="0.02"/>
    <s v="Regular"/>
    <n v="-31.24"/>
    <n v="33.29"/>
    <n v="1.99"/>
    <s v="Mike Gockenbach"/>
    <x v="0"/>
    <x v="2"/>
    <x v="0"/>
    <x v="0"/>
    <x v="0"/>
    <d v="2013-08-28T00:00:00"/>
  </r>
  <r>
    <n v="28772"/>
    <s v="N"/>
    <d v="2016-02-07T00:00:00"/>
    <s v="High"/>
    <x v="25"/>
    <n v="950.46400000000006"/>
    <n v="0.02"/>
    <s v="Regular"/>
    <n v="-763.8"/>
    <n v="71.37"/>
    <n v="69"/>
    <s v="Nick Zandusky"/>
    <x v="0"/>
    <x v="3"/>
    <x v="2"/>
    <x v="15"/>
    <x v="5"/>
    <d v="2016-02-08T00:00:00"/>
  </r>
  <r>
    <n v="28772"/>
    <s v="N"/>
    <d v="2016-02-07T00:00:00"/>
    <s v="High"/>
    <x v="6"/>
    <n v="705.68700000000001"/>
    <n v="0.03"/>
    <s v="Express"/>
    <n v="-803.08"/>
    <n v="205.99"/>
    <n v="8.99"/>
    <s v="Nick Zandusky"/>
    <x v="0"/>
    <x v="3"/>
    <x v="0"/>
    <x v="3"/>
    <x v="2"/>
    <d v="2016-02-09T00:00:00"/>
  </r>
  <r>
    <n v="28805"/>
    <s v="N"/>
    <d v="2014-04-02T00:00:00"/>
    <s v="Medium"/>
    <x v="41"/>
    <n v="97.93"/>
    <n v="7.0000000000000007E-2"/>
    <s v="Regular"/>
    <n v="-616.80999999999995"/>
    <n v="3.48"/>
    <n v="49"/>
    <s v="Bill Stewart"/>
    <x v="1"/>
    <x v="0"/>
    <x v="1"/>
    <x v="11"/>
    <x v="5"/>
    <d v="2014-04-04T00:00:00"/>
  </r>
  <r>
    <n v="28805"/>
    <s v="N"/>
    <d v="2014-04-02T00:00:00"/>
    <s v="Medium"/>
    <x v="6"/>
    <n v="25.52"/>
    <n v="7.0000000000000007E-2"/>
    <s v="Regular"/>
    <n v="-1.99"/>
    <n v="5.98"/>
    <n v="1.49"/>
    <s v="Bill Stewart"/>
    <x v="1"/>
    <x v="0"/>
    <x v="1"/>
    <x v="10"/>
    <x v="2"/>
    <d v="2014-04-04T00:00:00"/>
  </r>
  <r>
    <n v="28805"/>
    <s v="N"/>
    <d v="2014-04-02T00:00:00"/>
    <s v="Medium"/>
    <x v="26"/>
    <n v="487.5"/>
    <n v="0.05"/>
    <s v="Regular"/>
    <n v="-25.88"/>
    <n v="10.23"/>
    <n v="4.68"/>
    <s v="Bill Stewart"/>
    <x v="1"/>
    <x v="0"/>
    <x v="1"/>
    <x v="9"/>
    <x v="0"/>
    <d v="2014-04-04T00:00:00"/>
  </r>
  <r>
    <n v="28807"/>
    <s v="N"/>
    <d v="2014-03-31T00:00:00"/>
    <s v="High"/>
    <x v="24"/>
    <n v="59.35"/>
    <n v="0.02"/>
    <s v="Express"/>
    <n v="-42.61"/>
    <n v="4.9800000000000004"/>
    <n v="8.33"/>
    <s v="Patrick Bzostek"/>
    <x v="0"/>
    <x v="2"/>
    <x v="1"/>
    <x v="5"/>
    <x v="2"/>
    <d v="2014-04-01T00:00:00"/>
  </r>
  <r>
    <n v="28832"/>
    <s v="N"/>
    <d v="2013-09-24T00:00:00"/>
    <s v="Medium"/>
    <x v="26"/>
    <n v="1500.84"/>
    <n v="0.1"/>
    <s v="Express"/>
    <n v="91.56"/>
    <n v="35.89"/>
    <n v="14.72"/>
    <s v="Dave Kipp"/>
    <x v="0"/>
    <x v="0"/>
    <x v="1"/>
    <x v="12"/>
    <x v="2"/>
    <d v="2013-09-25T00:00:00"/>
  </r>
  <r>
    <n v="28832"/>
    <s v="N"/>
    <d v="2013-09-24T00:00:00"/>
    <s v="Medium"/>
    <x v="29"/>
    <n v="98.64"/>
    <n v="0.03"/>
    <s v="Regular"/>
    <n v="-9.36"/>
    <n v="2.08"/>
    <n v="1.49"/>
    <s v="Dave Kipp"/>
    <x v="0"/>
    <x v="0"/>
    <x v="1"/>
    <x v="10"/>
    <x v="2"/>
    <d v="2013-09-26T00:00:00"/>
  </r>
  <r>
    <n v="28836"/>
    <s v="N"/>
    <d v="2013-10-24T00:00:00"/>
    <s v="High"/>
    <x v="35"/>
    <n v="8221.2934999999998"/>
    <n v="0.06"/>
    <s v="Regular"/>
    <n v="2342.21"/>
    <n v="195.99"/>
    <n v="4.2"/>
    <s v="Erica Bern"/>
    <x v="2"/>
    <x v="0"/>
    <x v="0"/>
    <x v="3"/>
    <x v="2"/>
    <d v="2013-10-25T00:00:00"/>
  </r>
  <r>
    <n v="28836"/>
    <s v="N"/>
    <d v="2013-10-24T00:00:00"/>
    <s v="High"/>
    <x v="22"/>
    <n v="1158.26"/>
    <n v="0.06"/>
    <s v="Regular"/>
    <n v="170.08"/>
    <n v="172.99"/>
    <n v="19.989999999999998"/>
    <s v="Erica Bern"/>
    <x v="2"/>
    <x v="0"/>
    <x v="1"/>
    <x v="10"/>
    <x v="2"/>
    <d v="2013-10-26T00:00:00"/>
  </r>
  <r>
    <n v="28867"/>
    <s v="N"/>
    <d v="2014-07-22T00:00:00"/>
    <s v="Medium"/>
    <x v="17"/>
    <n v="866.73"/>
    <n v="0.1"/>
    <s v="Regular"/>
    <n v="-199.98"/>
    <n v="20.97"/>
    <n v="6.5"/>
    <s v="Maxwell Schwartz"/>
    <x v="0"/>
    <x v="0"/>
    <x v="0"/>
    <x v="0"/>
    <x v="2"/>
    <d v="2014-07-23T00:00:00"/>
  </r>
  <r>
    <n v="28867"/>
    <s v="N"/>
    <d v="2014-07-22T00:00:00"/>
    <s v="Medium"/>
    <x v="31"/>
    <n v="642.41999999999996"/>
    <n v="0.03"/>
    <s v="Regular"/>
    <n v="80.010000000000005"/>
    <n v="104.85"/>
    <n v="19.989999999999998"/>
    <s v="Maxwell Schwartz"/>
    <x v="0"/>
    <x v="0"/>
    <x v="1"/>
    <x v="5"/>
    <x v="2"/>
    <d v="2014-07-23T00:00:00"/>
  </r>
  <r>
    <n v="28867"/>
    <s v="N"/>
    <d v="2014-07-22T00:00:00"/>
    <s v="Medium"/>
    <x v="5"/>
    <n v="2169.7525000000001"/>
    <n v="0.02"/>
    <s v="Regular"/>
    <n v="374.75"/>
    <n v="95.99"/>
    <n v="8.99"/>
    <s v="Maxwell Schwartz"/>
    <x v="0"/>
    <x v="0"/>
    <x v="0"/>
    <x v="3"/>
    <x v="2"/>
    <d v="2014-07-24T00:00:00"/>
  </r>
  <r>
    <n v="28870"/>
    <s v="N"/>
    <d v="2014-11-10T00:00:00"/>
    <s v="High"/>
    <x v="37"/>
    <n v="3310.9454999999998"/>
    <n v="0.05"/>
    <s v="Regular"/>
    <n v="822.4"/>
    <n v="115.99"/>
    <n v="2.5"/>
    <s v="Cindy Schnelling"/>
    <x v="3"/>
    <x v="0"/>
    <x v="0"/>
    <x v="3"/>
    <x v="2"/>
    <d v="2014-11-13T00:00:00"/>
  </r>
  <r>
    <n v="28870"/>
    <s v="N"/>
    <d v="2014-11-10T00:00:00"/>
    <s v="High"/>
    <x v="42"/>
    <n v="1154.8900000000001"/>
    <n v="0.03"/>
    <s v="Regular"/>
    <n v="66.36"/>
    <n v="40.98"/>
    <n v="6.5"/>
    <s v="Cindy Schnelling"/>
    <x v="0"/>
    <x v="0"/>
    <x v="0"/>
    <x v="0"/>
    <x v="2"/>
    <d v="2014-11-11T00:00:00"/>
  </r>
  <r>
    <n v="28871"/>
    <s v="N"/>
    <d v="2015-04-15T00:00:00"/>
    <s v="High"/>
    <x v="12"/>
    <n v="55.02"/>
    <n v="0.08"/>
    <s v="Regular"/>
    <n v="-56.12"/>
    <n v="5.0199999999999996"/>
    <n v="5.14"/>
    <s v="Claudia Miner"/>
    <x v="3"/>
    <x v="3"/>
    <x v="0"/>
    <x v="0"/>
    <x v="0"/>
    <d v="2015-04-15T00:00:00"/>
  </r>
  <r>
    <n v="28897"/>
    <s v="N"/>
    <d v="2016-08-24T00:00:00"/>
    <s v="Medium"/>
    <x v="37"/>
    <n v="146.15"/>
    <n v="0.02"/>
    <s v="Regular"/>
    <n v="-180.26"/>
    <n v="4.0599999999999996"/>
    <n v="6.89"/>
    <s v="Ed Ludwig"/>
    <x v="1"/>
    <x v="2"/>
    <x v="1"/>
    <x v="11"/>
    <x v="2"/>
    <d v="2016-08-26T00:00:00"/>
  </r>
  <r>
    <n v="28897"/>
    <s v="N"/>
    <d v="2016-08-24T00:00:00"/>
    <s v="Medium"/>
    <x v="41"/>
    <n v="877.47"/>
    <n v="7.0000000000000007E-2"/>
    <s v="Regular"/>
    <n v="151.24"/>
    <n v="60.98"/>
    <n v="19.989999999999998"/>
    <s v="Ed Ludwig"/>
    <x v="1"/>
    <x v="2"/>
    <x v="1"/>
    <x v="12"/>
    <x v="2"/>
    <d v="2016-08-26T00:00:00"/>
  </r>
  <r>
    <n v="28899"/>
    <s v="N"/>
    <d v="2015-06-14T00:00:00"/>
    <s v="Low"/>
    <x v="42"/>
    <n v="4488.2635"/>
    <n v="0.06"/>
    <s v="Regular"/>
    <n v="750.55"/>
    <n v="205.99"/>
    <n v="5"/>
    <s v="Janet Lee"/>
    <x v="0"/>
    <x v="2"/>
    <x v="0"/>
    <x v="3"/>
    <x v="2"/>
    <d v="2015-06-16T00:00:00"/>
  </r>
  <r>
    <n v="28928"/>
    <s v="N"/>
    <d v="2013-04-30T00:00:00"/>
    <s v="Low"/>
    <x v="7"/>
    <n v="185.16"/>
    <n v="0.02"/>
    <s v="Regular"/>
    <n v="-49.34"/>
    <n v="59.98"/>
    <n v="3.99"/>
    <s v="Nora Pelletier"/>
    <x v="0"/>
    <x v="0"/>
    <x v="1"/>
    <x v="11"/>
    <x v="2"/>
    <d v="2013-05-02T00:00:00"/>
  </r>
  <r>
    <n v="28928"/>
    <s v="N"/>
    <d v="2013-04-30T00:00:00"/>
    <s v="Low"/>
    <x v="28"/>
    <n v="5144.9399999999996"/>
    <n v="0.09"/>
    <s v="Regular"/>
    <n v="729.06"/>
    <n v="256.99"/>
    <n v="11.25"/>
    <s v="Nora Pelletier"/>
    <x v="0"/>
    <x v="0"/>
    <x v="0"/>
    <x v="0"/>
    <x v="2"/>
    <d v="2013-04-30T00:00:00"/>
  </r>
  <r>
    <n v="28928"/>
    <s v="N"/>
    <d v="2013-04-30T00:00:00"/>
    <s v="Low"/>
    <x v="26"/>
    <n v="1397.383"/>
    <n v="0.01"/>
    <s v="Regular"/>
    <n v="-135.86000000000001"/>
    <n v="35.99"/>
    <n v="5"/>
    <s v="Nora Pelletier"/>
    <x v="0"/>
    <x v="0"/>
    <x v="0"/>
    <x v="3"/>
    <x v="1"/>
    <d v="2013-05-02T00:00:00"/>
  </r>
  <r>
    <n v="28929"/>
    <s v="N"/>
    <d v="2015-10-09T00:00:00"/>
    <s v="Medium"/>
    <x v="4"/>
    <n v="230.97"/>
    <n v="0.08"/>
    <s v="Regular"/>
    <n v="-173.73"/>
    <n v="6.48"/>
    <n v="8.19"/>
    <s v="Saphhira Shifley"/>
    <x v="0"/>
    <x v="0"/>
    <x v="1"/>
    <x v="5"/>
    <x v="2"/>
    <d v="2015-10-10T00:00:00"/>
  </r>
  <r>
    <n v="28929"/>
    <s v="N"/>
    <d v="2015-10-09T00:00:00"/>
    <s v="Medium"/>
    <x v="26"/>
    <n v="723.17"/>
    <n v="0.09"/>
    <s v="Regular"/>
    <n v="-154.11000000000001"/>
    <n v="16.98"/>
    <n v="12.39"/>
    <s v="Saphhira Shifley"/>
    <x v="0"/>
    <x v="0"/>
    <x v="1"/>
    <x v="12"/>
    <x v="2"/>
    <d v="2015-10-11T00:00:00"/>
  </r>
  <r>
    <n v="28932"/>
    <s v="N"/>
    <d v="2013-07-21T00:00:00"/>
    <s v="Low"/>
    <x v="18"/>
    <n v="269.57"/>
    <n v="0"/>
    <s v="Express"/>
    <n v="33.47"/>
    <n v="10.4"/>
    <n v="5.4"/>
    <s v="Gary Mitchum"/>
    <x v="1"/>
    <x v="2"/>
    <x v="2"/>
    <x v="2"/>
    <x v="0"/>
    <d v="2013-07-21T00:00:00"/>
  </r>
  <r>
    <n v="28932"/>
    <s v="N"/>
    <d v="2013-07-21T00:00:00"/>
    <s v="Low"/>
    <x v="36"/>
    <n v="98.94"/>
    <n v="0.1"/>
    <s v="Regular"/>
    <n v="-12.59"/>
    <n v="5.85"/>
    <n v="2.27"/>
    <s v="Gary Mitchum"/>
    <x v="1"/>
    <x v="2"/>
    <x v="1"/>
    <x v="1"/>
    <x v="1"/>
    <d v="2013-07-28T00:00:00"/>
  </r>
  <r>
    <n v="28933"/>
    <s v="N"/>
    <d v="2016-07-09T00:00:00"/>
    <s v="Critical"/>
    <x v="39"/>
    <n v="11.16"/>
    <n v="0.01"/>
    <s v="Regular"/>
    <n v="-7.25"/>
    <n v="5.58"/>
    <n v="5.3"/>
    <s v="Shirley Jackson"/>
    <x v="0"/>
    <x v="0"/>
    <x v="1"/>
    <x v="12"/>
    <x v="2"/>
    <d v="2016-07-10T00:00:00"/>
  </r>
  <r>
    <n v="28933"/>
    <s v="N"/>
    <d v="2016-07-09T00:00:00"/>
    <s v="Critical"/>
    <x v="34"/>
    <n v="156.19999999999999"/>
    <n v="0.03"/>
    <s v="Regular"/>
    <n v="43"/>
    <n v="3.98"/>
    <n v="0.7"/>
    <s v="Shirley Jackson"/>
    <x v="0"/>
    <x v="0"/>
    <x v="1"/>
    <x v="1"/>
    <x v="1"/>
    <d v="2016-07-10T00:00:00"/>
  </r>
  <r>
    <n v="28963"/>
    <s v="N"/>
    <d v="2014-12-04T00:00:00"/>
    <s v="Not Specified"/>
    <x v="4"/>
    <n v="6072.1875"/>
    <n v="0.09"/>
    <s v="Regular"/>
    <n v="1372.09"/>
    <n v="205.99"/>
    <n v="2.5"/>
    <s v="Joel Eaton"/>
    <x v="0"/>
    <x v="1"/>
    <x v="0"/>
    <x v="3"/>
    <x v="2"/>
    <d v="2014-12-06T00:00:00"/>
  </r>
  <r>
    <n v="28995"/>
    <s v="N"/>
    <d v="2013-05-12T00:00:00"/>
    <s v="High"/>
    <x v="24"/>
    <n v="298.52"/>
    <n v="0"/>
    <s v="Regular"/>
    <n v="73.19"/>
    <n v="30.98"/>
    <n v="5.76"/>
    <s v="Hilary Holden"/>
    <x v="2"/>
    <x v="0"/>
    <x v="1"/>
    <x v="5"/>
    <x v="2"/>
    <d v="2013-05-13T00:00:00"/>
  </r>
  <r>
    <n v="28995"/>
    <s v="N"/>
    <d v="2013-05-12T00:00:00"/>
    <s v="High"/>
    <x v="13"/>
    <n v="667.35"/>
    <n v="0.04"/>
    <s v="Regular"/>
    <n v="80.92"/>
    <n v="19.98"/>
    <n v="8.68"/>
    <s v="Hilary Holden"/>
    <x v="2"/>
    <x v="0"/>
    <x v="1"/>
    <x v="5"/>
    <x v="2"/>
    <d v="2013-05-13T00:00:00"/>
  </r>
  <r>
    <n v="29028"/>
    <s v="N"/>
    <d v="2014-02-05T00:00:00"/>
    <s v="Critical"/>
    <x v="17"/>
    <n v="17131.36"/>
    <n v="0.08"/>
    <s v="Delivery Van"/>
    <n v="4722.7700000000004"/>
    <n v="400.97"/>
    <n v="14.7"/>
    <s v="Marc Crier"/>
    <x v="0"/>
    <x v="0"/>
    <x v="0"/>
    <x v="6"/>
    <x v="6"/>
    <d v="2014-02-07T00:00:00"/>
  </r>
  <r>
    <n v="29030"/>
    <s v="N"/>
    <d v="2015-01-01T00:00:00"/>
    <s v="Medium"/>
    <x v="12"/>
    <n v="192.58"/>
    <n v="0.05"/>
    <s v="Regular"/>
    <n v="24.6"/>
    <n v="19.84"/>
    <n v="4.0999999999999996"/>
    <s v="Roy Skaria"/>
    <x v="3"/>
    <x v="0"/>
    <x v="1"/>
    <x v="1"/>
    <x v="1"/>
    <d v="2015-01-02T00:00:00"/>
  </r>
  <r>
    <n v="29058"/>
    <s v="N"/>
    <d v="2013-01-03T00:00:00"/>
    <s v="High"/>
    <x v="17"/>
    <n v="287.61"/>
    <n v="0.02"/>
    <s v="Regular"/>
    <n v="-101.5"/>
    <n v="6.48"/>
    <n v="6.35"/>
    <s v="Valerie Jones"/>
    <x v="0"/>
    <x v="2"/>
    <x v="1"/>
    <x v="5"/>
    <x v="2"/>
    <d v="2013-01-05T00:00:00"/>
  </r>
  <r>
    <n v="29058"/>
    <s v="N"/>
    <d v="2013-01-03T00:00:00"/>
    <s v="High"/>
    <x v="9"/>
    <n v="128.52000000000001"/>
    <n v="0.06"/>
    <s v="Regular"/>
    <n v="42.8"/>
    <n v="5.84"/>
    <n v="1"/>
    <s v="Valerie Jones"/>
    <x v="0"/>
    <x v="2"/>
    <x v="1"/>
    <x v="1"/>
    <x v="1"/>
    <d v="2013-01-04T00:00:00"/>
  </r>
  <r>
    <n v="29058"/>
    <s v="N"/>
    <d v="2013-01-03T00:00:00"/>
    <s v="High"/>
    <x v="33"/>
    <n v="1011.67"/>
    <n v="0.04"/>
    <s v="Regular"/>
    <n v="-74.64"/>
    <n v="24.98"/>
    <n v="8.7899999999999991"/>
    <s v="Valerie Jones"/>
    <x v="0"/>
    <x v="2"/>
    <x v="1"/>
    <x v="7"/>
    <x v="2"/>
    <d v="2013-01-03T00:00:00"/>
  </r>
  <r>
    <n v="29090"/>
    <s v="N"/>
    <d v="2015-01-15T00:00:00"/>
    <s v="Medium"/>
    <x v="18"/>
    <n v="99.1"/>
    <n v="0.02"/>
    <s v="Regular"/>
    <n v="28.42"/>
    <n v="4.13"/>
    <n v="0.99"/>
    <s v="Muhammed Lee"/>
    <x v="0"/>
    <x v="2"/>
    <x v="1"/>
    <x v="4"/>
    <x v="2"/>
    <d v="2015-01-16T00:00:00"/>
  </r>
  <r>
    <n v="29090"/>
    <s v="N"/>
    <d v="2015-01-15T00:00:00"/>
    <s v="Medium"/>
    <x v="47"/>
    <n v="380.34"/>
    <n v="0.02"/>
    <s v="Regular"/>
    <n v="-108.2"/>
    <n v="10.48"/>
    <n v="6.91"/>
    <s v="Muhammed Lee"/>
    <x v="0"/>
    <x v="2"/>
    <x v="1"/>
    <x v="7"/>
    <x v="2"/>
    <d v="2015-01-15T00:00:00"/>
  </r>
  <r>
    <n v="29095"/>
    <s v="Y"/>
    <d v="2014-03-08T00:00:00"/>
    <s v="Not Specified"/>
    <x v="43"/>
    <n v="291.67"/>
    <n v="0.01"/>
    <s v="Regular"/>
    <n v="54.46"/>
    <n v="6.75"/>
    <n v="2.99"/>
    <s v="Delfina Latchford"/>
    <x v="3"/>
    <x v="3"/>
    <x v="1"/>
    <x v="10"/>
    <x v="2"/>
    <d v="2014-03-09T00:00:00"/>
  </r>
  <r>
    <n v="29121"/>
    <s v="N"/>
    <d v="2013-04-11T00:00:00"/>
    <s v="Medium"/>
    <x v="45"/>
    <n v="3206.9650000000001"/>
    <n v="0.08"/>
    <s v="Regular"/>
    <n v="575.33000000000004"/>
    <n v="125.99"/>
    <n v="7.69"/>
    <s v="Jack Lebron"/>
    <x v="2"/>
    <x v="0"/>
    <x v="0"/>
    <x v="3"/>
    <x v="2"/>
    <d v="2013-04-13T00:00:00"/>
  </r>
  <r>
    <n v="29127"/>
    <s v="N"/>
    <d v="2016-03-31T00:00:00"/>
    <s v="Critical"/>
    <x v="36"/>
    <n v="31.13"/>
    <n v="0.06"/>
    <s v="Regular"/>
    <n v="-0.81"/>
    <n v="1.68"/>
    <n v="1"/>
    <s v="Thea Hudgings"/>
    <x v="0"/>
    <x v="2"/>
    <x v="1"/>
    <x v="1"/>
    <x v="1"/>
    <d v="2016-04-02T00:00:00"/>
  </r>
  <r>
    <n v="29152"/>
    <s v="N"/>
    <d v="2014-07-23T00:00:00"/>
    <s v="Low"/>
    <x v="7"/>
    <n v="58.63"/>
    <n v="0"/>
    <s v="Regular"/>
    <n v="-40.86"/>
    <n v="17.48"/>
    <n v="1.99"/>
    <s v="Ashley Jarboe"/>
    <x v="0"/>
    <x v="3"/>
    <x v="0"/>
    <x v="0"/>
    <x v="0"/>
    <d v="2014-07-27T00:00:00"/>
  </r>
  <r>
    <n v="29152"/>
    <s v="N"/>
    <d v="2014-07-23T00:00:00"/>
    <s v="Low"/>
    <x v="46"/>
    <n v="94.99"/>
    <n v="0.06"/>
    <s v="Regular"/>
    <n v="-106.29"/>
    <n v="6.98"/>
    <n v="9.69"/>
    <s v="Ashley Jarboe"/>
    <x v="0"/>
    <x v="3"/>
    <x v="1"/>
    <x v="7"/>
    <x v="2"/>
    <d v="2014-07-23T00:00:00"/>
  </r>
  <r>
    <n v="29156"/>
    <s v="N"/>
    <d v="2013-02-24T00:00:00"/>
    <s v="Low"/>
    <x v="12"/>
    <n v="208.77"/>
    <n v="7.0000000000000007E-2"/>
    <s v="Regular"/>
    <n v="-76.58"/>
    <n v="20.97"/>
    <n v="4"/>
    <s v="Denise Monton"/>
    <x v="0"/>
    <x v="1"/>
    <x v="0"/>
    <x v="0"/>
    <x v="2"/>
    <d v="2013-03-01T00:00:00"/>
  </r>
  <r>
    <n v="29191"/>
    <s v="N"/>
    <d v="2015-06-28T00:00:00"/>
    <s v="Medium"/>
    <x v="5"/>
    <n v="7201.89"/>
    <n v="0.09"/>
    <s v="Delivery Van"/>
    <n v="-650.11"/>
    <n v="296.18"/>
    <n v="54.12"/>
    <s v="Penelope Sewall"/>
    <x v="0"/>
    <x v="1"/>
    <x v="2"/>
    <x v="15"/>
    <x v="4"/>
    <d v="2015-06-29T00:00:00"/>
  </r>
  <r>
    <n v="29216"/>
    <s v="N"/>
    <d v="2015-12-29T00:00:00"/>
    <s v="Critical"/>
    <x v="26"/>
    <n v="1936.45"/>
    <n v="0.1"/>
    <s v="Regular"/>
    <n v="307.17"/>
    <n v="43.22"/>
    <n v="4"/>
    <s v="Jennifer Jackson"/>
    <x v="0"/>
    <x v="1"/>
    <x v="0"/>
    <x v="0"/>
    <x v="2"/>
    <d v="2015-12-30T00:00:00"/>
  </r>
  <r>
    <n v="29216"/>
    <s v="N"/>
    <d v="2015-12-29T00:00:00"/>
    <s v="Critical"/>
    <x v="40"/>
    <n v="3711.04"/>
    <n v="0.04"/>
    <s v="Delivery Van"/>
    <n v="-773.78"/>
    <n v="218.75"/>
    <n v="69.64"/>
    <s v="Jennifer Jackson"/>
    <x v="0"/>
    <x v="1"/>
    <x v="2"/>
    <x v="15"/>
    <x v="4"/>
    <d v="2015-12-30T00:00:00"/>
  </r>
  <r>
    <n v="29219"/>
    <s v="N"/>
    <d v="2016-04-10T00:00:00"/>
    <s v="Not Specified"/>
    <x v="8"/>
    <n v="203.4"/>
    <n v="0.04"/>
    <s v="Regular"/>
    <n v="24.59"/>
    <n v="7.08"/>
    <n v="2.35"/>
    <s v="Nat Carroll"/>
    <x v="1"/>
    <x v="1"/>
    <x v="1"/>
    <x v="1"/>
    <x v="1"/>
    <d v="2016-04-11T00:00:00"/>
  </r>
  <r>
    <n v="29221"/>
    <s v="N"/>
    <d v="2015-05-29T00:00:00"/>
    <s v="High"/>
    <x v="33"/>
    <n v="325.33"/>
    <n v="0"/>
    <s v="Regular"/>
    <n v="-41.75"/>
    <n v="7.64"/>
    <n v="5.83"/>
    <s v="Jay Fine"/>
    <x v="0"/>
    <x v="2"/>
    <x v="1"/>
    <x v="5"/>
    <x v="1"/>
    <d v="2015-06-01T00:00:00"/>
  </r>
  <r>
    <n v="29249"/>
    <s v="N"/>
    <d v="2014-06-13T00:00:00"/>
    <s v="Low"/>
    <x v="49"/>
    <n v="3156.6"/>
    <n v="0.1"/>
    <s v="Regular"/>
    <n v="454.26"/>
    <n v="276.2"/>
    <n v="24.49"/>
    <s v="Joy Daniels"/>
    <x v="0"/>
    <x v="0"/>
    <x v="2"/>
    <x v="13"/>
    <x v="5"/>
    <d v="2014-06-17T00:00:00"/>
  </r>
  <r>
    <n v="29249"/>
    <s v="N"/>
    <d v="2014-06-13T00:00:00"/>
    <s v="Low"/>
    <x v="19"/>
    <n v="302.69"/>
    <n v="0.05"/>
    <s v="Express"/>
    <n v="125.65"/>
    <n v="6.35"/>
    <n v="1.02"/>
    <s v="Joy Daniels"/>
    <x v="0"/>
    <x v="0"/>
    <x v="1"/>
    <x v="5"/>
    <x v="1"/>
    <d v="2014-06-18T00:00:00"/>
  </r>
  <r>
    <n v="29280"/>
    <s v="N"/>
    <d v="2015-03-28T00:00:00"/>
    <s v="Medium"/>
    <x v="10"/>
    <n v="856.34"/>
    <n v="0.06"/>
    <s v="Regular"/>
    <n v="248.91"/>
    <n v="28.38"/>
    <n v="1.99"/>
    <s v="Bill Shonely"/>
    <x v="2"/>
    <x v="3"/>
    <x v="0"/>
    <x v="0"/>
    <x v="0"/>
    <d v="2015-03-29T00:00:00"/>
  </r>
  <r>
    <n v="29282"/>
    <s v="N"/>
    <d v="2015-11-28T00:00:00"/>
    <s v="Medium"/>
    <x v="6"/>
    <n v="34.270000000000003"/>
    <n v="0.1"/>
    <s v="Regular"/>
    <n v="-26.44"/>
    <n v="6.48"/>
    <n v="9.5399999999999991"/>
    <s v="Scot Wooten"/>
    <x v="0"/>
    <x v="0"/>
    <x v="1"/>
    <x v="5"/>
    <x v="2"/>
    <d v="2015-11-30T00:00:00"/>
  </r>
  <r>
    <n v="29284"/>
    <s v="N"/>
    <d v="2016-04-10T00:00:00"/>
    <s v="Medium"/>
    <x v="23"/>
    <n v="6449.0559999999996"/>
    <n v="0.01"/>
    <s v="Delivery Van"/>
    <n v="1116.02"/>
    <n v="400.98"/>
    <n v="42.52"/>
    <s v="David Kendrick"/>
    <x v="0"/>
    <x v="1"/>
    <x v="2"/>
    <x v="15"/>
    <x v="4"/>
    <d v="2016-04-12T00:00:00"/>
  </r>
  <r>
    <n v="29287"/>
    <s v="N"/>
    <d v="2016-07-02T00:00:00"/>
    <s v="High"/>
    <x v="35"/>
    <n v="281.39"/>
    <n v="0.1"/>
    <s v="Regular"/>
    <n v="-106.4"/>
    <n v="5.74"/>
    <n v="5.01"/>
    <s v="Edward Hooks"/>
    <x v="3"/>
    <x v="2"/>
    <x v="1"/>
    <x v="10"/>
    <x v="2"/>
    <d v="2016-07-04T00:00:00"/>
  </r>
  <r>
    <n v="29287"/>
    <s v="N"/>
    <d v="2016-07-02T00:00:00"/>
    <s v="High"/>
    <x v="48"/>
    <n v="12593.91"/>
    <n v="0.09"/>
    <s v="Delivery Van"/>
    <n v="2699.67"/>
    <n v="270.97000000000003"/>
    <n v="28.06"/>
    <s v="Edward Hooks"/>
    <x v="3"/>
    <x v="2"/>
    <x v="0"/>
    <x v="6"/>
    <x v="6"/>
    <d v="2016-07-04T00:00:00"/>
  </r>
  <r>
    <n v="29318"/>
    <s v="Y"/>
    <d v="2014-06-30T00:00:00"/>
    <s v="Not Specified"/>
    <x v="21"/>
    <n v="2954.14"/>
    <n v="0.04"/>
    <s v="Express"/>
    <n v="-522.94000000000005"/>
    <n v="138.13999999999999"/>
    <n v="35"/>
    <s v="Bobby Odegard"/>
    <x v="1"/>
    <x v="0"/>
    <x v="1"/>
    <x v="7"/>
    <x v="5"/>
    <d v="2014-07-01T00:00:00"/>
  </r>
  <r>
    <n v="29318"/>
    <s v="Y"/>
    <d v="2014-06-30T00:00:00"/>
    <s v="Not Specified"/>
    <x v="13"/>
    <n v="3375.3074999999999"/>
    <n v="0.1"/>
    <s v="Regular"/>
    <n v="562.13"/>
    <n v="125.99"/>
    <n v="8.08"/>
    <s v="Bobby Odegard"/>
    <x v="1"/>
    <x v="0"/>
    <x v="0"/>
    <x v="3"/>
    <x v="2"/>
    <d v="2014-07-01T00:00:00"/>
  </r>
  <r>
    <n v="29319"/>
    <s v="N"/>
    <d v="2016-01-25T00:00:00"/>
    <s v="Low"/>
    <x v="10"/>
    <n v="6654.39"/>
    <n v="0.1"/>
    <s v="Regular"/>
    <n v="1151.69"/>
    <n v="238.4"/>
    <n v="24.49"/>
    <s v="Filia McAdams"/>
    <x v="2"/>
    <x v="3"/>
    <x v="2"/>
    <x v="13"/>
    <x v="5"/>
    <d v="2016-01-27T00:00:00"/>
  </r>
  <r>
    <n v="29319"/>
    <s v="N"/>
    <d v="2016-01-25T00:00:00"/>
    <s v="Low"/>
    <x v="21"/>
    <n v="4429.6899999999996"/>
    <n v="0.03"/>
    <s v="Express"/>
    <n v="983.55"/>
    <n v="199.99"/>
    <n v="24.49"/>
    <s v="Filia McAdams"/>
    <x v="2"/>
    <x v="3"/>
    <x v="0"/>
    <x v="16"/>
    <x v="5"/>
    <d v="2016-01-27T00:00:00"/>
  </r>
  <r>
    <n v="29346"/>
    <s v="N"/>
    <d v="2016-08-16T00:00:00"/>
    <s v="Low"/>
    <x v="20"/>
    <n v="29.06"/>
    <n v="0.1"/>
    <s v="Regular"/>
    <n v="-16.149999999999999"/>
    <n v="11.58"/>
    <n v="6.97"/>
    <s v="Janet Martin"/>
    <x v="2"/>
    <x v="0"/>
    <x v="1"/>
    <x v="12"/>
    <x v="2"/>
    <d v="2016-08-20T00:00:00"/>
  </r>
  <r>
    <n v="29347"/>
    <s v="N"/>
    <d v="2015-08-12T00:00:00"/>
    <s v="Medium"/>
    <x v="35"/>
    <n v="2040.39"/>
    <n v="7.0000000000000007E-2"/>
    <s v="Regular"/>
    <n v="221.09"/>
    <n v="40.99"/>
    <n v="19.989999999999998"/>
    <s v="Tanja Norvell"/>
    <x v="0"/>
    <x v="0"/>
    <x v="1"/>
    <x v="5"/>
    <x v="2"/>
    <d v="2015-08-14T00:00:00"/>
  </r>
  <r>
    <n v="29349"/>
    <s v="N"/>
    <d v="2013-06-10T00:00:00"/>
    <s v="High"/>
    <x v="26"/>
    <n v="2526.54"/>
    <n v="0.04"/>
    <s v="Regular"/>
    <n v="772.11"/>
    <n v="65.989999999999995"/>
    <n v="2.5"/>
    <s v="Bobby Trafton"/>
    <x v="2"/>
    <x v="3"/>
    <x v="0"/>
    <x v="3"/>
    <x v="2"/>
    <d v="2013-06-12T00:00:00"/>
  </r>
  <r>
    <n v="29376"/>
    <s v="Y"/>
    <d v="2015-08-11T00:00:00"/>
    <s v="Critical"/>
    <x v="23"/>
    <n v="2850.31"/>
    <n v="0.09"/>
    <s v="Regular"/>
    <n v="569.08000000000004"/>
    <n v="155.06"/>
    <n v="7.07"/>
    <s v="Karen Seio"/>
    <x v="2"/>
    <x v="2"/>
    <x v="1"/>
    <x v="7"/>
    <x v="2"/>
    <d v="2015-08-13T00:00:00"/>
  </r>
  <r>
    <n v="29380"/>
    <s v="Y"/>
    <d v="2016-04-27T00:00:00"/>
    <s v="Not Specified"/>
    <x v="46"/>
    <n v="150.13"/>
    <n v="0.09"/>
    <s v="Regular"/>
    <n v="1.73"/>
    <n v="12.28"/>
    <n v="4.8600000000000003"/>
    <s v="Anna Gayman"/>
    <x v="1"/>
    <x v="0"/>
    <x v="1"/>
    <x v="5"/>
    <x v="2"/>
    <d v="2016-04-28T00:00:00"/>
  </r>
  <r>
    <n v="29382"/>
    <s v="N"/>
    <d v="2013-11-17T00:00:00"/>
    <s v="High"/>
    <x v="3"/>
    <n v="239.35"/>
    <n v="0.05"/>
    <s v="Regular"/>
    <n v="78.959999999999994"/>
    <n v="5.68"/>
    <n v="1.39"/>
    <s v="Greg Guthrie"/>
    <x v="2"/>
    <x v="3"/>
    <x v="1"/>
    <x v="12"/>
    <x v="2"/>
    <d v="2013-11-20T00:00:00"/>
  </r>
  <r>
    <n v="29382"/>
    <s v="N"/>
    <d v="2013-11-17T00:00:00"/>
    <s v="High"/>
    <x v="13"/>
    <n v="684.66"/>
    <n v="7.0000000000000007E-2"/>
    <s v="Express"/>
    <n v="35.090000000000003"/>
    <n v="19.98"/>
    <n v="10.49"/>
    <s v="Greg Guthrie"/>
    <x v="2"/>
    <x v="3"/>
    <x v="2"/>
    <x v="2"/>
    <x v="2"/>
    <d v="2013-11-19T00:00:00"/>
  </r>
  <r>
    <n v="29410"/>
    <s v="Y"/>
    <d v="2016-09-17T00:00:00"/>
    <s v="Critical"/>
    <x v="37"/>
    <n v="4186.53"/>
    <n v="0.04"/>
    <s v="Regular"/>
    <n v="1929.58"/>
    <n v="120.97"/>
    <n v="7.11"/>
    <s v="Linda Cazamias"/>
    <x v="1"/>
    <x v="0"/>
    <x v="0"/>
    <x v="6"/>
    <x v="3"/>
    <d v="2016-09-17T00:00:00"/>
  </r>
  <r>
    <n v="29410"/>
    <s v="Y"/>
    <d v="2016-09-17T00:00:00"/>
    <s v="Critical"/>
    <x v="47"/>
    <n v="6057.27"/>
    <n v="0"/>
    <s v="Regular"/>
    <n v="1585.5"/>
    <n v="195.99"/>
    <n v="4.2"/>
    <s v="Linda Cazamias"/>
    <x v="1"/>
    <x v="0"/>
    <x v="0"/>
    <x v="3"/>
    <x v="2"/>
    <d v="2016-09-19T00:00:00"/>
  </r>
  <r>
    <n v="29411"/>
    <s v="N"/>
    <d v="2015-04-06T00:00:00"/>
    <s v="High"/>
    <x v="8"/>
    <n v="67.87"/>
    <n v="7.0000000000000007E-2"/>
    <s v="Regular"/>
    <n v="-112.54"/>
    <n v="2.2200000000000002"/>
    <n v="5"/>
    <s v="Naresj Patel"/>
    <x v="1"/>
    <x v="0"/>
    <x v="1"/>
    <x v="11"/>
    <x v="2"/>
    <d v="2015-04-07T00:00:00"/>
  </r>
  <r>
    <n v="29411"/>
    <s v="N"/>
    <d v="2015-04-06T00:00:00"/>
    <s v="High"/>
    <x v="16"/>
    <n v="542.24"/>
    <n v="0.02"/>
    <s v="Regular"/>
    <n v="268.52999999999997"/>
    <n v="15.67"/>
    <n v="1.39"/>
    <s v="Naresj Patel"/>
    <x v="1"/>
    <x v="0"/>
    <x v="1"/>
    <x v="12"/>
    <x v="2"/>
    <d v="2015-04-07T00:00:00"/>
  </r>
  <r>
    <n v="29411"/>
    <s v="N"/>
    <d v="2015-04-06T00:00:00"/>
    <s v="High"/>
    <x v="34"/>
    <n v="15174.95"/>
    <n v="0.02"/>
    <s v="Delivery Van"/>
    <n v="7251.92"/>
    <n v="400.97"/>
    <n v="48.26"/>
    <s v="Naresj Patel"/>
    <x v="1"/>
    <x v="0"/>
    <x v="0"/>
    <x v="6"/>
    <x v="4"/>
    <d v="2015-04-06T00:00:00"/>
  </r>
  <r>
    <n v="29411"/>
    <s v="N"/>
    <d v="2015-04-06T00:00:00"/>
    <s v="High"/>
    <x v="29"/>
    <n v="1084.1199999999999"/>
    <n v="0.04"/>
    <s v="Regular"/>
    <n v="294.43"/>
    <n v="23.99"/>
    <n v="6.3"/>
    <s v="Naresj Patel"/>
    <x v="1"/>
    <x v="0"/>
    <x v="0"/>
    <x v="6"/>
    <x v="3"/>
    <d v="2015-04-06T00:00:00"/>
  </r>
  <r>
    <n v="29445"/>
    <s v="N"/>
    <d v="2013-09-29T00:00:00"/>
    <s v="High"/>
    <x v="2"/>
    <n v="2531.35"/>
    <n v="0.09"/>
    <s v="Delivery Van"/>
    <n v="415.55"/>
    <n v="90.97"/>
    <n v="28"/>
    <s v="Harold Engle"/>
    <x v="2"/>
    <x v="2"/>
    <x v="0"/>
    <x v="6"/>
    <x v="6"/>
    <d v="2013-10-01T00:00:00"/>
  </r>
  <r>
    <n v="29473"/>
    <s v="N"/>
    <d v="2015-02-14T00:00:00"/>
    <s v="Medium"/>
    <x v="45"/>
    <n v="206.28649999999999"/>
    <n v="0.05"/>
    <s v="Regular"/>
    <n v="-111.98"/>
    <n v="7.99"/>
    <n v="5.03"/>
    <s v="Katrina Willman"/>
    <x v="2"/>
    <x v="2"/>
    <x v="0"/>
    <x v="3"/>
    <x v="3"/>
    <d v="2015-02-16T00:00:00"/>
  </r>
  <r>
    <n v="29475"/>
    <s v="N"/>
    <d v="2013-02-22T00:00:00"/>
    <s v="High"/>
    <x v="48"/>
    <n v="235.12"/>
    <n v="0.09"/>
    <s v="Regular"/>
    <n v="-29.62"/>
    <n v="4.91"/>
    <n v="3.05"/>
    <s v="Gary Zandusky"/>
    <x v="1"/>
    <x v="1"/>
    <x v="2"/>
    <x v="2"/>
    <x v="0"/>
    <d v="2013-02-24T00:00:00"/>
  </r>
  <r>
    <n v="29475"/>
    <s v="N"/>
    <d v="2013-02-22T00:00:00"/>
    <s v="High"/>
    <x v="20"/>
    <n v="1814.82"/>
    <n v="0"/>
    <s v="Delivery Van"/>
    <n v="-1128.6600000000001"/>
    <n v="880.98"/>
    <n v="44.55"/>
    <s v="Gary Zandusky"/>
    <x v="1"/>
    <x v="1"/>
    <x v="2"/>
    <x v="8"/>
    <x v="4"/>
    <d v="2013-02-25T00:00:00"/>
  </r>
  <r>
    <n v="29478"/>
    <s v="N"/>
    <d v="2013-04-09T00:00:00"/>
    <s v="High"/>
    <x v="0"/>
    <n v="272.89249999999998"/>
    <n v="0.01"/>
    <s v="Regular"/>
    <n v="19.61"/>
    <n v="20.99"/>
    <n v="0.99"/>
    <s v="Russell D'Ascenzo"/>
    <x v="0"/>
    <x v="2"/>
    <x v="0"/>
    <x v="3"/>
    <x v="1"/>
    <d v="2013-04-12T00:00:00"/>
  </r>
  <r>
    <n v="29505"/>
    <s v="Y"/>
    <d v="2015-12-27T00:00:00"/>
    <s v="Medium"/>
    <x v="28"/>
    <n v="45.21"/>
    <n v="0.02"/>
    <s v="Express"/>
    <n v="4.6100000000000003"/>
    <n v="1.76"/>
    <n v="0.7"/>
    <s v="Brad Thomas"/>
    <x v="0"/>
    <x v="1"/>
    <x v="1"/>
    <x v="1"/>
    <x v="1"/>
    <d v="2015-12-28T00:00:00"/>
  </r>
  <r>
    <n v="29510"/>
    <s v="N"/>
    <d v="2014-04-15T00:00:00"/>
    <s v="Critical"/>
    <x v="28"/>
    <n v="6123.94"/>
    <n v="0.01"/>
    <s v="Delivery Van"/>
    <n v="1292.44"/>
    <n v="260.98"/>
    <n v="41.91"/>
    <s v="Don Miller"/>
    <x v="3"/>
    <x v="1"/>
    <x v="2"/>
    <x v="8"/>
    <x v="4"/>
    <d v="2014-04-17T00:00:00"/>
  </r>
  <r>
    <n v="29537"/>
    <s v="N"/>
    <d v="2015-09-19T00:00:00"/>
    <s v="Low"/>
    <x v="10"/>
    <n v="318.56"/>
    <n v="0.08"/>
    <s v="Express"/>
    <n v="-30.97"/>
    <n v="10.89"/>
    <n v="4.5"/>
    <s v="Joni Sundaresam"/>
    <x v="1"/>
    <x v="1"/>
    <x v="1"/>
    <x v="11"/>
    <x v="2"/>
    <d v="2015-09-28T00:00:00"/>
  </r>
  <r>
    <n v="29539"/>
    <s v="N"/>
    <d v="2014-04-23T00:00:00"/>
    <s v="High"/>
    <x v="18"/>
    <n v="223.2"/>
    <n v="0.1"/>
    <s v="Regular"/>
    <n v="78.739999999999995"/>
    <n v="9.7799999999999994"/>
    <n v="1.39"/>
    <s v="Neil French"/>
    <x v="0"/>
    <x v="0"/>
    <x v="1"/>
    <x v="12"/>
    <x v="2"/>
    <d v="2014-04-24T00:00:00"/>
  </r>
  <r>
    <n v="29573"/>
    <s v="N"/>
    <d v="2015-01-15T00:00:00"/>
    <s v="Critical"/>
    <x v="17"/>
    <n v="792.21"/>
    <n v="0.05"/>
    <s v="Regular"/>
    <n v="42.24"/>
    <n v="18.97"/>
    <n v="9.5399999999999991"/>
    <s v="Michael Dominguez"/>
    <x v="1"/>
    <x v="1"/>
    <x v="1"/>
    <x v="5"/>
    <x v="2"/>
    <d v="2015-01-17T00:00:00"/>
  </r>
  <r>
    <n v="29637"/>
    <s v="N"/>
    <d v="2016-05-25T00:00:00"/>
    <s v="High"/>
    <x v="13"/>
    <n v="598.19000000000005"/>
    <n v="0.09"/>
    <s v="Regular"/>
    <n v="-6.61"/>
    <n v="17.98"/>
    <n v="8.51"/>
    <s v="Bruce Degenhardt"/>
    <x v="0"/>
    <x v="1"/>
    <x v="0"/>
    <x v="6"/>
    <x v="3"/>
    <d v="2016-05-27T00:00:00"/>
  </r>
  <r>
    <n v="29639"/>
    <s v="N"/>
    <d v="2014-04-17T00:00:00"/>
    <s v="Critical"/>
    <x v="38"/>
    <n v="22.37"/>
    <n v="0.04"/>
    <s v="Regular"/>
    <n v="-14.09"/>
    <n v="2.6"/>
    <n v="2.4"/>
    <s v="Patrick Ryan"/>
    <x v="0"/>
    <x v="0"/>
    <x v="1"/>
    <x v="1"/>
    <x v="1"/>
    <d v="2014-04-19T00:00:00"/>
  </r>
  <r>
    <n v="29667"/>
    <s v="N"/>
    <d v="2016-07-24T00:00:00"/>
    <s v="Not Specified"/>
    <x v="41"/>
    <n v="215.31"/>
    <n v="0.09"/>
    <s v="Regular"/>
    <n v="-51.75"/>
    <n v="15.28"/>
    <n v="10.91"/>
    <s v="Astrea Jones"/>
    <x v="2"/>
    <x v="0"/>
    <x v="1"/>
    <x v="10"/>
    <x v="2"/>
    <d v="2016-07-25T00:00:00"/>
  </r>
  <r>
    <n v="29671"/>
    <s v="N"/>
    <d v="2013-03-22T00:00:00"/>
    <s v="Critical"/>
    <x v="17"/>
    <n v="1511.7"/>
    <n v="0.02"/>
    <s v="Regular"/>
    <n v="221.63"/>
    <n v="34.99"/>
    <n v="7.73"/>
    <s v="Duane Huffman"/>
    <x v="1"/>
    <x v="2"/>
    <x v="1"/>
    <x v="1"/>
    <x v="2"/>
    <d v="2013-03-23T00:00:00"/>
  </r>
  <r>
    <n v="29762"/>
    <s v="N"/>
    <d v="2013-08-03T00:00:00"/>
    <s v="Critical"/>
    <x v="0"/>
    <n v="22.45"/>
    <n v="0.03"/>
    <s v="Regular"/>
    <n v="0.78"/>
    <n v="1.48"/>
    <n v="0.7"/>
    <s v="Philip Brown"/>
    <x v="2"/>
    <x v="1"/>
    <x v="1"/>
    <x v="14"/>
    <x v="1"/>
    <d v="2013-08-05T00:00:00"/>
  </r>
  <r>
    <n v="29762"/>
    <s v="N"/>
    <d v="2013-08-03T00:00:00"/>
    <s v="Critical"/>
    <x v="16"/>
    <n v="3268.56"/>
    <n v="0.03"/>
    <s v="Delivery Van"/>
    <n v="-1181.71"/>
    <n v="95.95"/>
    <n v="74.349999999999994"/>
    <s v="Philip Brown"/>
    <x v="1"/>
    <x v="1"/>
    <x v="2"/>
    <x v="13"/>
    <x v="6"/>
    <d v="2013-08-04T00:00:00"/>
  </r>
  <r>
    <n v="29766"/>
    <s v="N"/>
    <d v="2016-03-21T00:00:00"/>
    <s v="Medium"/>
    <x v="46"/>
    <n v="89061.05"/>
    <n v="0"/>
    <s v="Regular"/>
    <n v="27220.69"/>
    <n v="6783.02"/>
    <n v="24.49"/>
    <s v="Emily Phan"/>
    <x v="2"/>
    <x v="2"/>
    <x v="0"/>
    <x v="6"/>
    <x v="5"/>
    <d v="2016-03-22T00:00:00"/>
  </r>
  <r>
    <n v="29766"/>
    <s v="N"/>
    <d v="2016-03-21T00:00:00"/>
    <s v="Medium"/>
    <x v="43"/>
    <n v="6636.6639999999998"/>
    <n v="0.08"/>
    <s v="Regular"/>
    <n v="1623.7"/>
    <n v="205.99"/>
    <n v="8.99"/>
    <s v="Emily Phan"/>
    <x v="2"/>
    <x v="2"/>
    <x v="0"/>
    <x v="3"/>
    <x v="2"/>
    <d v="2016-03-21T00:00:00"/>
  </r>
  <r>
    <n v="29795"/>
    <s v="N"/>
    <d v="2014-11-25T00:00:00"/>
    <s v="High"/>
    <x v="48"/>
    <n v="19325.2"/>
    <n v="0.05"/>
    <s v="Regular"/>
    <n v="8793.5400000000009"/>
    <n v="387.99"/>
    <n v="19.989999999999998"/>
    <s v="Grant Carroll"/>
    <x v="3"/>
    <x v="3"/>
    <x v="1"/>
    <x v="10"/>
    <x v="2"/>
    <d v="2014-11-26T00:00:00"/>
  </r>
  <r>
    <n v="29795"/>
    <s v="N"/>
    <d v="2014-11-25T00:00:00"/>
    <s v="High"/>
    <x v="32"/>
    <n v="8380.2199999999993"/>
    <n v="0"/>
    <s v="Delivery Van"/>
    <n v="813.83"/>
    <n v="160.97999999999999"/>
    <n v="35.020000000000003"/>
    <s v="Grant Carroll"/>
    <x v="3"/>
    <x v="3"/>
    <x v="2"/>
    <x v="8"/>
    <x v="4"/>
    <d v="2014-11-26T00:00:00"/>
  </r>
  <r>
    <n v="29797"/>
    <s v="N"/>
    <d v="2013-06-26T00:00:00"/>
    <s v="High"/>
    <x v="35"/>
    <n v="742.05"/>
    <n v="0.05"/>
    <s v="Regular"/>
    <n v="-337.98"/>
    <n v="14.89"/>
    <n v="13.56"/>
    <s v="Mark Packer"/>
    <x v="2"/>
    <x v="3"/>
    <x v="2"/>
    <x v="2"/>
    <x v="5"/>
    <d v="2013-06-28T00:00:00"/>
  </r>
  <r>
    <n v="29831"/>
    <s v="N"/>
    <d v="2015-03-29T00:00:00"/>
    <s v="Critical"/>
    <x v="8"/>
    <n v="2175.2199999999998"/>
    <n v="0"/>
    <s v="Delivery Van"/>
    <n v="-520.54999999999995"/>
    <n v="68.81"/>
    <n v="60"/>
    <s v="Sara Luxemburg"/>
    <x v="0"/>
    <x v="3"/>
    <x v="1"/>
    <x v="11"/>
    <x v="6"/>
    <d v="2015-03-30T00:00:00"/>
  </r>
  <r>
    <n v="29856"/>
    <s v="N"/>
    <d v="2015-06-08T00:00:00"/>
    <s v="Medium"/>
    <x v="18"/>
    <n v="115.54"/>
    <n v="0.04"/>
    <s v="Regular"/>
    <n v="43.35"/>
    <n v="4.9800000000000004"/>
    <n v="0.8"/>
    <s v="Lisa DeCherney"/>
    <x v="1"/>
    <x v="2"/>
    <x v="1"/>
    <x v="5"/>
    <x v="1"/>
    <d v="2015-06-11T00:00:00"/>
  </r>
  <r>
    <n v="29860"/>
    <s v="N"/>
    <d v="2016-09-13T00:00:00"/>
    <s v="Critical"/>
    <x v="32"/>
    <n v="8295.2900000000009"/>
    <n v="0.08"/>
    <s v="Regular"/>
    <n v="2267.2199999999998"/>
    <n v="178.47"/>
    <n v="19.989999999999998"/>
    <s v="Skye Norling"/>
    <x v="1"/>
    <x v="1"/>
    <x v="1"/>
    <x v="7"/>
    <x v="2"/>
    <d v="2016-09-16T00:00:00"/>
  </r>
  <r>
    <n v="29861"/>
    <s v="Y"/>
    <d v="2015-04-25T00:00:00"/>
    <s v="Critical"/>
    <x v="11"/>
    <n v="35.17"/>
    <n v="0.03"/>
    <s v="Regular"/>
    <n v="5.58"/>
    <n v="3.08"/>
    <n v="0.99"/>
    <s v="Brad Eason"/>
    <x v="3"/>
    <x v="3"/>
    <x v="1"/>
    <x v="4"/>
    <x v="2"/>
    <d v="2015-04-26T00:00:00"/>
  </r>
  <r>
    <n v="29862"/>
    <s v="N"/>
    <d v="2014-06-19T00:00:00"/>
    <s v="Medium"/>
    <x v="13"/>
    <n v="214.64"/>
    <n v="0.08"/>
    <s v="Regular"/>
    <n v="-76.88"/>
    <n v="6.48"/>
    <n v="5.86"/>
    <s v="Maria Zettner"/>
    <x v="1"/>
    <x v="0"/>
    <x v="1"/>
    <x v="5"/>
    <x v="2"/>
    <d v="2014-06-21T00:00:00"/>
  </r>
  <r>
    <n v="29893"/>
    <s v="N"/>
    <d v="2015-06-16T00:00:00"/>
    <s v="Medium"/>
    <x v="18"/>
    <n v="5452.9"/>
    <n v="7.0000000000000007E-2"/>
    <s v="Delivery Van"/>
    <n v="426.67"/>
    <n v="225.02"/>
    <n v="28.66"/>
    <s v="Michael Paige"/>
    <x v="2"/>
    <x v="3"/>
    <x v="1"/>
    <x v="7"/>
    <x v="6"/>
    <d v="2015-06-17T00:00:00"/>
  </r>
  <r>
    <n v="29895"/>
    <s v="N"/>
    <d v="2013-10-20T00:00:00"/>
    <s v="Medium"/>
    <x v="17"/>
    <n v="7286.65"/>
    <n v="0.03"/>
    <s v="Delivery Van"/>
    <n v="474.89"/>
    <n v="160.97999999999999"/>
    <n v="35.020000000000003"/>
    <s v="Theresa Coyne"/>
    <x v="1"/>
    <x v="1"/>
    <x v="2"/>
    <x v="8"/>
    <x v="4"/>
    <d v="2013-10-21T00:00:00"/>
  </r>
  <r>
    <n v="29927"/>
    <s v="N"/>
    <d v="2015-11-07T00:00:00"/>
    <s v="High"/>
    <x v="30"/>
    <n v="257.97000000000003"/>
    <n v="0.03"/>
    <s v="Regular"/>
    <n v="33.18"/>
    <n v="12.95"/>
    <n v="4.9800000000000004"/>
    <s v="Bruce Stewart"/>
    <x v="1"/>
    <x v="0"/>
    <x v="1"/>
    <x v="10"/>
    <x v="2"/>
    <d v="2015-11-08T00:00:00"/>
  </r>
  <r>
    <n v="29953"/>
    <s v="N"/>
    <d v="2014-02-07T00:00:00"/>
    <s v="Critical"/>
    <x v="3"/>
    <n v="619.77"/>
    <n v="0.02"/>
    <s v="Regular"/>
    <n v="50.24"/>
    <n v="14.45"/>
    <n v="7.17"/>
    <s v="Brian Thompson"/>
    <x v="1"/>
    <x v="1"/>
    <x v="1"/>
    <x v="10"/>
    <x v="2"/>
    <d v="2014-02-10T00:00:00"/>
  </r>
  <r>
    <n v="29957"/>
    <s v="N"/>
    <d v="2013-03-13T00:00:00"/>
    <s v="Critical"/>
    <x v="2"/>
    <n v="2555.37"/>
    <n v="0.08"/>
    <s v="Delivery Van"/>
    <n v="-824.91"/>
    <n v="95.98"/>
    <n v="58.2"/>
    <s v="Dave Brooks"/>
    <x v="0"/>
    <x v="0"/>
    <x v="2"/>
    <x v="13"/>
    <x v="6"/>
    <d v="2013-03-14T00:00:00"/>
  </r>
  <r>
    <n v="29991"/>
    <s v="N"/>
    <d v="2015-10-05T00:00:00"/>
    <s v="Low"/>
    <x v="33"/>
    <n v="123.11"/>
    <n v="0.06"/>
    <s v="Regular"/>
    <n v="48.93"/>
    <n v="3.15"/>
    <n v="0.49"/>
    <s v="Ryan Crowe"/>
    <x v="0"/>
    <x v="3"/>
    <x v="1"/>
    <x v="4"/>
    <x v="2"/>
    <d v="2015-10-07T00:00:00"/>
  </r>
  <r>
    <n v="30016"/>
    <s v="N"/>
    <d v="2016-01-04T00:00:00"/>
    <s v="Critical"/>
    <x v="0"/>
    <n v="85.56"/>
    <n v="0.03"/>
    <s v="Regular"/>
    <n v="-41.58"/>
    <n v="5.28"/>
    <n v="5.66"/>
    <s v="Bill Donatelli"/>
    <x v="1"/>
    <x v="0"/>
    <x v="1"/>
    <x v="5"/>
    <x v="2"/>
    <d v="2016-01-06T00:00:00"/>
  </r>
  <r>
    <n v="30016"/>
    <s v="N"/>
    <d v="2016-01-04T00:00:00"/>
    <s v="Critical"/>
    <x v="38"/>
    <n v="754.65549999999996"/>
    <n v="0.01"/>
    <s v="Regular"/>
    <n v="-212.55"/>
    <n v="110.99"/>
    <n v="2.5"/>
    <s v="Bill Donatelli"/>
    <x v="1"/>
    <x v="0"/>
    <x v="0"/>
    <x v="3"/>
    <x v="2"/>
    <d v="2016-01-07T00:00:00"/>
  </r>
  <r>
    <n v="30023"/>
    <s v="N"/>
    <d v="2013-10-15T00:00:00"/>
    <s v="Low"/>
    <x v="41"/>
    <n v="157.33000000000001"/>
    <n v="0.1"/>
    <s v="Regular"/>
    <n v="-76.34"/>
    <n v="11.35"/>
    <n v="8.6"/>
    <s v="Giulietta Dortch"/>
    <x v="2"/>
    <x v="2"/>
    <x v="1"/>
    <x v="7"/>
    <x v="2"/>
    <d v="2013-10-24T00:00:00"/>
  </r>
  <r>
    <n v="30023"/>
    <s v="N"/>
    <d v="2013-10-15T00:00:00"/>
    <s v="Low"/>
    <x v="2"/>
    <n v="10253.75"/>
    <n v="0.1"/>
    <s v="Delivery Van"/>
    <n v="3256.81"/>
    <n v="400.97"/>
    <n v="48.26"/>
    <s v="Giulietta Dortch"/>
    <x v="2"/>
    <x v="2"/>
    <x v="0"/>
    <x v="6"/>
    <x v="4"/>
    <d v="2013-10-17T00:00:00"/>
  </r>
  <r>
    <n v="30023"/>
    <s v="N"/>
    <d v="2013-10-15T00:00:00"/>
    <s v="Low"/>
    <x v="47"/>
    <n v="840.24"/>
    <n v="0"/>
    <s v="Regular"/>
    <n v="19.73"/>
    <n v="21.38"/>
    <n v="8.99"/>
    <s v="Giulietta Dortch"/>
    <x v="2"/>
    <x v="2"/>
    <x v="1"/>
    <x v="1"/>
    <x v="0"/>
    <d v="2013-10-15T00:00:00"/>
  </r>
  <r>
    <n v="30048"/>
    <s v="N"/>
    <d v="2014-06-13T00:00:00"/>
    <s v="Medium"/>
    <x v="15"/>
    <n v="7765.13"/>
    <n v="0.06"/>
    <s v="Delivery Van"/>
    <n v="433.63"/>
    <n v="180.98"/>
    <n v="55.24"/>
    <s v="Helen Abelman"/>
    <x v="2"/>
    <x v="1"/>
    <x v="1"/>
    <x v="11"/>
    <x v="6"/>
    <d v="2014-06-15T00:00:00"/>
  </r>
  <r>
    <n v="30053"/>
    <s v="N"/>
    <d v="2016-02-02T00:00:00"/>
    <s v="Critical"/>
    <x v="33"/>
    <n v="3279.01"/>
    <n v="0.06"/>
    <s v="Delivery Van"/>
    <n v="349.22"/>
    <n v="80.97"/>
    <n v="33.6"/>
    <s v="Marc Crier"/>
    <x v="0"/>
    <x v="2"/>
    <x v="0"/>
    <x v="6"/>
    <x v="6"/>
    <d v="2016-02-04T00:00:00"/>
  </r>
  <r>
    <n v="30081"/>
    <s v="N"/>
    <d v="2014-12-17T00:00:00"/>
    <s v="High"/>
    <x v="5"/>
    <n v="213.49"/>
    <n v="0.05"/>
    <s v="Regular"/>
    <n v="-136.44999999999999"/>
    <n v="8.0399999999999991"/>
    <n v="8.94"/>
    <s v="Denise Monton"/>
    <x v="0"/>
    <x v="1"/>
    <x v="1"/>
    <x v="10"/>
    <x v="2"/>
    <d v="2014-12-19T00:00:00"/>
  </r>
  <r>
    <n v="30083"/>
    <s v="N"/>
    <d v="2016-01-09T00:00:00"/>
    <s v="Not Specified"/>
    <x v="9"/>
    <n v="324.27999999999997"/>
    <n v="7.0000000000000007E-2"/>
    <s v="Regular"/>
    <n v="20.43"/>
    <n v="14.56"/>
    <n v="3.5"/>
    <s v="Luke Schmidt"/>
    <x v="0"/>
    <x v="1"/>
    <x v="1"/>
    <x v="11"/>
    <x v="2"/>
    <d v="2016-01-10T00:00:00"/>
  </r>
  <r>
    <n v="30176"/>
    <s v="N"/>
    <d v="2016-04-19T00:00:00"/>
    <s v="Low"/>
    <x v="10"/>
    <n v="2504.41"/>
    <n v="0.01"/>
    <s v="Regular"/>
    <n v="-547.89"/>
    <n v="79.52"/>
    <n v="48.2"/>
    <s v="Amy Hunt"/>
    <x v="0"/>
    <x v="1"/>
    <x v="2"/>
    <x v="2"/>
    <x v="3"/>
    <d v="2016-04-26T00:00:00"/>
  </r>
  <r>
    <n v="30214"/>
    <s v="N"/>
    <d v="2016-10-04T00:00:00"/>
    <s v="Low"/>
    <x v="34"/>
    <n v="375.61"/>
    <n v="0.1"/>
    <s v="Express"/>
    <n v="-21.26"/>
    <n v="10.44"/>
    <n v="5.75"/>
    <s v="Keith Dawkins"/>
    <x v="0"/>
    <x v="1"/>
    <x v="1"/>
    <x v="10"/>
    <x v="2"/>
    <d v="2016-10-11T00:00:00"/>
  </r>
  <r>
    <n v="30215"/>
    <s v="N"/>
    <d v="2016-02-27T00:00:00"/>
    <s v="Medium"/>
    <x v="23"/>
    <n v="125.84"/>
    <n v="0.1"/>
    <s v="Regular"/>
    <n v="18.420000000000002"/>
    <n v="6.88"/>
    <n v="2"/>
    <s v="Cathy Hwang"/>
    <x v="2"/>
    <x v="1"/>
    <x v="1"/>
    <x v="5"/>
    <x v="1"/>
    <d v="2016-02-28T00:00:00"/>
  </r>
  <r>
    <n v="30215"/>
    <s v="N"/>
    <d v="2016-02-27T00:00:00"/>
    <s v="Medium"/>
    <x v="9"/>
    <n v="3637.7280000000001"/>
    <n v="0.06"/>
    <s v="Regular"/>
    <n v="349.47"/>
    <n v="195.99"/>
    <n v="8.99"/>
    <s v="Cathy Hwang"/>
    <x v="2"/>
    <x v="1"/>
    <x v="0"/>
    <x v="3"/>
    <x v="2"/>
    <d v="2016-02-29T00:00:00"/>
  </r>
  <r>
    <n v="30243"/>
    <s v="N"/>
    <d v="2013-05-05T00:00:00"/>
    <s v="Critical"/>
    <x v="15"/>
    <n v="2435.3200000000002"/>
    <n v="0.09"/>
    <s v="Regular"/>
    <n v="650.55999999999995"/>
    <n v="60.22"/>
    <n v="3.5"/>
    <s v="Hilary Holden"/>
    <x v="2"/>
    <x v="0"/>
    <x v="1"/>
    <x v="11"/>
    <x v="2"/>
    <d v="2013-05-07T00:00:00"/>
  </r>
  <r>
    <n v="30243"/>
    <s v="N"/>
    <d v="2013-05-05T00:00:00"/>
    <s v="Critical"/>
    <x v="21"/>
    <n v="4242.76"/>
    <n v="7.0000000000000007E-2"/>
    <s v="Regular"/>
    <n v="340.88"/>
    <n v="199.99"/>
    <n v="24.49"/>
    <s v="Hilary Holden"/>
    <x v="2"/>
    <x v="0"/>
    <x v="0"/>
    <x v="16"/>
    <x v="5"/>
    <d v="2013-05-07T00:00:00"/>
  </r>
  <r>
    <n v="30278"/>
    <s v="N"/>
    <d v="2016-09-30T00:00:00"/>
    <s v="Low"/>
    <x v="35"/>
    <n v="2860.93"/>
    <n v="0.03"/>
    <s v="Regular"/>
    <n v="832.62"/>
    <n v="65.989999999999995"/>
    <n v="5.26"/>
    <s v="Ionia McGrath"/>
    <x v="2"/>
    <x v="1"/>
    <x v="0"/>
    <x v="3"/>
    <x v="2"/>
    <d v="2016-10-09T00:00:00"/>
  </r>
  <r>
    <n v="30308"/>
    <s v="N"/>
    <d v="2013-03-21T00:00:00"/>
    <s v="Medium"/>
    <x v="0"/>
    <n v="30.38"/>
    <n v="0.08"/>
    <s v="Regular"/>
    <n v="-59.18"/>
    <n v="1.8"/>
    <n v="4.79"/>
    <s v="George Bell"/>
    <x v="1"/>
    <x v="0"/>
    <x v="1"/>
    <x v="10"/>
    <x v="2"/>
    <d v="2013-03-22T00:00:00"/>
  </r>
  <r>
    <n v="30343"/>
    <s v="N"/>
    <d v="2015-05-21T00:00:00"/>
    <s v="Critical"/>
    <x v="38"/>
    <n v="41343.21"/>
    <n v="0.09"/>
    <s v="Regular"/>
    <n v="3852.19"/>
    <n v="6783.02"/>
    <n v="24.49"/>
    <s v="Craig Carreira"/>
    <x v="0"/>
    <x v="0"/>
    <x v="0"/>
    <x v="6"/>
    <x v="5"/>
    <d v="2015-05-23T00:00:00"/>
  </r>
  <r>
    <n v="30372"/>
    <s v="N"/>
    <d v="2013-08-30T00:00:00"/>
    <s v="High"/>
    <x v="39"/>
    <n v="14.4"/>
    <n v="0.1"/>
    <s v="Regular"/>
    <n v="-7.39"/>
    <n v="12.22"/>
    <n v="2.85"/>
    <s v="Christopher Schild"/>
    <x v="2"/>
    <x v="0"/>
    <x v="2"/>
    <x v="2"/>
    <x v="0"/>
    <d v="2013-09-01T00:00:00"/>
  </r>
  <r>
    <n v="30374"/>
    <s v="N"/>
    <d v="2013-03-21T00:00:00"/>
    <s v="Critical"/>
    <x v="49"/>
    <n v="709.54"/>
    <n v="7.0000000000000007E-2"/>
    <s v="Regular"/>
    <n v="131.44"/>
    <n v="59.98"/>
    <n v="3.99"/>
    <s v="Michelle Moray"/>
    <x v="0"/>
    <x v="0"/>
    <x v="1"/>
    <x v="11"/>
    <x v="2"/>
    <d v="2013-03-22T00:00:00"/>
  </r>
  <r>
    <n v="30374"/>
    <s v="N"/>
    <d v="2013-03-21T00:00:00"/>
    <s v="Critical"/>
    <x v="3"/>
    <n v="1220.08"/>
    <n v="0"/>
    <s v="Regular"/>
    <n v="515.64"/>
    <n v="28.48"/>
    <n v="1.99"/>
    <s v="Michelle Moray"/>
    <x v="0"/>
    <x v="0"/>
    <x v="0"/>
    <x v="0"/>
    <x v="0"/>
    <d v="2013-03-22T00:00:00"/>
  </r>
  <r>
    <n v="30375"/>
    <s v="N"/>
    <d v="2015-05-03T00:00:00"/>
    <s v="Low"/>
    <x v="23"/>
    <n v="71.45"/>
    <n v="0.03"/>
    <s v="Regular"/>
    <n v="-92.95"/>
    <n v="3.36"/>
    <n v="6.27"/>
    <s v="Christina Anderson"/>
    <x v="0"/>
    <x v="0"/>
    <x v="1"/>
    <x v="10"/>
    <x v="2"/>
    <d v="2015-05-07T00:00:00"/>
  </r>
  <r>
    <n v="30405"/>
    <s v="N"/>
    <d v="2015-04-28T00:00:00"/>
    <s v="Low"/>
    <x v="22"/>
    <n v="2789.03"/>
    <n v="0.05"/>
    <s v="Delivery Van"/>
    <n v="-303.44"/>
    <n v="400.98"/>
    <n v="42.52"/>
    <s v="Justin Ellison"/>
    <x v="0"/>
    <x v="1"/>
    <x v="2"/>
    <x v="15"/>
    <x v="4"/>
    <d v="2015-05-03T00:00:00"/>
  </r>
  <r>
    <n v="30407"/>
    <s v="N"/>
    <d v="2016-04-17T00:00:00"/>
    <s v="Low"/>
    <x v="33"/>
    <n v="17853.64"/>
    <n v="0.02"/>
    <s v="Regular"/>
    <n v="6227.33"/>
    <n v="419.19"/>
    <n v="19.989999999999998"/>
    <s v="Patrick Ryan"/>
    <x v="0"/>
    <x v="0"/>
    <x v="1"/>
    <x v="7"/>
    <x v="2"/>
    <d v="2016-04-17T00:00:00"/>
  </r>
  <r>
    <n v="30433"/>
    <s v="N"/>
    <d v="2013-06-09T00:00:00"/>
    <s v="Medium"/>
    <x v="40"/>
    <n v="253.38"/>
    <n v="0"/>
    <s v="Express"/>
    <n v="-35.78"/>
    <n v="13.9"/>
    <n v="7.59"/>
    <s v="Nathan Gelder"/>
    <x v="1"/>
    <x v="1"/>
    <x v="1"/>
    <x v="9"/>
    <x v="0"/>
    <d v="2013-06-09T00:00:00"/>
  </r>
  <r>
    <n v="30436"/>
    <s v="N"/>
    <d v="2015-07-07T00:00:00"/>
    <s v="Low"/>
    <x v="10"/>
    <n v="121.19"/>
    <n v="0.09"/>
    <s v="Express"/>
    <n v="-152.13"/>
    <n v="3.89"/>
    <n v="7.01"/>
    <s v="Dave Hallsten"/>
    <x v="1"/>
    <x v="0"/>
    <x v="1"/>
    <x v="10"/>
    <x v="2"/>
    <d v="2015-07-12T00:00:00"/>
  </r>
  <r>
    <n v="30469"/>
    <s v="Y"/>
    <d v="2015-12-25T00:00:00"/>
    <s v="Not Specified"/>
    <x v="26"/>
    <n v="304.26"/>
    <n v="0.1"/>
    <s v="Regular"/>
    <n v="28.93"/>
    <n v="7.08"/>
    <n v="2.35"/>
    <s v="Cindy Chapman"/>
    <x v="0"/>
    <x v="0"/>
    <x v="1"/>
    <x v="1"/>
    <x v="1"/>
    <d v="2015-12-27T00:00:00"/>
  </r>
  <r>
    <n v="30497"/>
    <s v="N"/>
    <d v="2014-02-06T00:00:00"/>
    <s v="Critical"/>
    <x v="13"/>
    <n v="706.91"/>
    <n v="0.03"/>
    <s v="Express"/>
    <n v="85.68"/>
    <n v="20.98"/>
    <n v="8.83"/>
    <s v="Steve Chapman"/>
    <x v="0"/>
    <x v="0"/>
    <x v="1"/>
    <x v="10"/>
    <x v="2"/>
    <d v="2014-02-08T00:00:00"/>
  </r>
  <r>
    <n v="30497"/>
    <s v="N"/>
    <d v="2014-02-06T00:00:00"/>
    <s v="Critical"/>
    <x v="45"/>
    <n v="190.06"/>
    <n v="0.06"/>
    <s v="Regular"/>
    <n v="-61.9"/>
    <n v="5.98"/>
    <n v="5.35"/>
    <s v="Steve Chapman"/>
    <x v="0"/>
    <x v="0"/>
    <x v="1"/>
    <x v="5"/>
    <x v="2"/>
    <d v="2014-02-08T00:00:00"/>
  </r>
  <r>
    <n v="30499"/>
    <s v="N"/>
    <d v="2015-10-30T00:00:00"/>
    <s v="High"/>
    <x v="25"/>
    <n v="92.06"/>
    <n v="0.1"/>
    <s v="Regular"/>
    <n v="5.66"/>
    <n v="5.98"/>
    <n v="2.5"/>
    <s v="Carlos Soltero"/>
    <x v="2"/>
    <x v="2"/>
    <x v="1"/>
    <x v="12"/>
    <x v="2"/>
    <d v="2015-11-01T00:00:00"/>
  </r>
  <r>
    <n v="30499"/>
    <s v="N"/>
    <d v="2015-10-30T00:00:00"/>
    <s v="High"/>
    <x v="16"/>
    <n v="199.62"/>
    <n v="0.01"/>
    <s v="Regular"/>
    <n v="42.34"/>
    <n v="5.84"/>
    <n v="1.2"/>
    <s v="Carlos Soltero"/>
    <x v="2"/>
    <x v="2"/>
    <x v="1"/>
    <x v="1"/>
    <x v="1"/>
    <d v="2015-11-01T00:00:00"/>
  </r>
  <r>
    <n v="30532"/>
    <s v="N"/>
    <d v="2014-11-26T00:00:00"/>
    <s v="High"/>
    <x v="2"/>
    <n v="431.37"/>
    <n v="0.03"/>
    <s v="Regular"/>
    <n v="-28.67"/>
    <n v="15.22"/>
    <n v="9.73"/>
    <s v="Victoria Wilson"/>
    <x v="1"/>
    <x v="1"/>
    <x v="1"/>
    <x v="10"/>
    <x v="2"/>
    <d v="2014-11-27T00:00:00"/>
  </r>
  <r>
    <n v="30532"/>
    <s v="N"/>
    <d v="2014-11-26T00:00:00"/>
    <s v="High"/>
    <x v="9"/>
    <n v="262.31"/>
    <n v="0.04"/>
    <s v="Express"/>
    <n v="27.55"/>
    <n v="11.09"/>
    <n v="5.25"/>
    <s v="Victoria Wilson"/>
    <x v="1"/>
    <x v="1"/>
    <x v="1"/>
    <x v="12"/>
    <x v="2"/>
    <d v="2014-11-27T00:00:00"/>
  </r>
  <r>
    <n v="30532"/>
    <s v="N"/>
    <d v="2014-11-26T00:00:00"/>
    <s v="High"/>
    <x v="29"/>
    <n v="514.03"/>
    <n v="0.05"/>
    <s v="Regular"/>
    <n v="82.19"/>
    <n v="11.34"/>
    <n v="5.01"/>
    <s v="Victoria Wilson"/>
    <x v="1"/>
    <x v="1"/>
    <x v="1"/>
    <x v="5"/>
    <x v="2"/>
    <d v="2014-11-28T00:00:00"/>
  </r>
  <r>
    <n v="30532"/>
    <s v="N"/>
    <d v="2014-11-26T00:00:00"/>
    <s v="High"/>
    <x v="24"/>
    <n v="1696.7"/>
    <n v="0.04"/>
    <s v="Delivery Van"/>
    <n v="-82.81"/>
    <n v="180.98"/>
    <n v="23.58"/>
    <s v="Victoria Wilson"/>
    <x v="1"/>
    <x v="1"/>
    <x v="2"/>
    <x v="8"/>
    <x v="4"/>
    <d v="2014-11-28T00:00:00"/>
  </r>
  <r>
    <n v="30564"/>
    <s v="N"/>
    <d v="2016-02-27T00:00:00"/>
    <s v="Critical"/>
    <x v="23"/>
    <n v="606.39850000000001"/>
    <n v="0.09"/>
    <s v="Regular"/>
    <n v="126.13"/>
    <n v="35.99"/>
    <n v="5.99"/>
    <s v="Darrin Van Huff"/>
    <x v="0"/>
    <x v="1"/>
    <x v="0"/>
    <x v="3"/>
    <x v="1"/>
    <d v="2016-02-28T00:00:00"/>
  </r>
  <r>
    <n v="30565"/>
    <s v="N"/>
    <d v="2014-07-26T00:00:00"/>
    <s v="Medium"/>
    <x v="1"/>
    <n v="1785.02"/>
    <n v="0.04"/>
    <s v="Express"/>
    <n v="52.66"/>
    <n v="55.94"/>
    <n v="4"/>
    <s v="Roy Collins"/>
    <x v="0"/>
    <x v="0"/>
    <x v="0"/>
    <x v="0"/>
    <x v="2"/>
    <d v="2014-07-28T00:00:00"/>
  </r>
  <r>
    <n v="30567"/>
    <s v="N"/>
    <d v="2016-01-15T00:00:00"/>
    <s v="Not Specified"/>
    <x v="41"/>
    <n v="2690.84"/>
    <n v="0.1"/>
    <s v="Delivery Van"/>
    <n v="-368.02"/>
    <n v="208.16"/>
    <n v="68.02"/>
    <s v="Toby Swindell"/>
    <x v="0"/>
    <x v="3"/>
    <x v="1"/>
    <x v="11"/>
    <x v="6"/>
    <d v="2016-01-15T00:00:00"/>
  </r>
  <r>
    <n v="30567"/>
    <s v="N"/>
    <d v="2016-01-15T00:00:00"/>
    <s v="Not Specified"/>
    <x v="38"/>
    <n v="733.55"/>
    <n v="7.0000000000000007E-2"/>
    <s v="Regular"/>
    <n v="103.13"/>
    <n v="90.48"/>
    <n v="19.989999999999998"/>
    <s v="Toby Swindell"/>
    <x v="0"/>
    <x v="3"/>
    <x v="1"/>
    <x v="12"/>
    <x v="2"/>
    <d v="2016-01-16T00:00:00"/>
  </r>
  <r>
    <n v="30567"/>
    <s v="N"/>
    <d v="2016-01-15T00:00:00"/>
    <s v="Not Specified"/>
    <x v="7"/>
    <n v="38.71"/>
    <n v="0.01"/>
    <s v="Express"/>
    <n v="23"/>
    <n v="9.48"/>
    <n v="7.29"/>
    <s v="Toby Swindell"/>
    <x v="0"/>
    <x v="3"/>
    <x v="2"/>
    <x v="2"/>
    <x v="0"/>
    <d v="2016-01-17T00:00:00"/>
  </r>
  <r>
    <n v="30567"/>
    <s v="N"/>
    <d v="2016-01-15T00:00:00"/>
    <s v="Not Specified"/>
    <x v="41"/>
    <n v="62.6"/>
    <n v="0.02"/>
    <s v="Regular"/>
    <n v="7.32"/>
    <n v="4.28"/>
    <n v="0.94"/>
    <s v="Toby Swindell"/>
    <x v="0"/>
    <x v="3"/>
    <x v="1"/>
    <x v="1"/>
    <x v="1"/>
    <d v="2016-01-16T00:00:00"/>
  </r>
  <r>
    <n v="30597"/>
    <s v="N"/>
    <d v="2015-08-05T00:00:00"/>
    <s v="High"/>
    <x v="36"/>
    <n v="93.02"/>
    <n v="7.0000000000000007E-2"/>
    <s v="Regular"/>
    <n v="20.010000000000002"/>
    <n v="5.08"/>
    <n v="2.0299999999999998"/>
    <s v="Michelle Ellison"/>
    <x v="1"/>
    <x v="2"/>
    <x v="2"/>
    <x v="2"/>
    <x v="1"/>
    <d v="2015-08-07T00:00:00"/>
  </r>
  <r>
    <n v="30597"/>
    <s v="N"/>
    <d v="2015-08-05T00:00:00"/>
    <s v="High"/>
    <x v="3"/>
    <n v="639.84"/>
    <n v="0.03"/>
    <s v="Regular"/>
    <n v="-95.76"/>
    <n v="15.14"/>
    <n v="4.53"/>
    <s v="Michelle Ellison"/>
    <x v="1"/>
    <x v="2"/>
    <x v="1"/>
    <x v="7"/>
    <x v="2"/>
    <d v="2015-08-06T00:00:00"/>
  </r>
  <r>
    <n v="30626"/>
    <s v="N"/>
    <d v="2014-04-25T00:00:00"/>
    <s v="Critical"/>
    <x v="9"/>
    <n v="220.82"/>
    <n v="0.1"/>
    <s v="Express"/>
    <n v="77.680000000000007"/>
    <n v="9.93"/>
    <n v="1.0900000000000001"/>
    <s v="Nathan Mautz"/>
    <x v="2"/>
    <x v="0"/>
    <x v="1"/>
    <x v="1"/>
    <x v="1"/>
    <d v="2014-04-26T00:00:00"/>
  </r>
  <r>
    <n v="30657"/>
    <s v="N"/>
    <d v="2014-05-10T00:00:00"/>
    <s v="High"/>
    <x v="31"/>
    <n v="273.38"/>
    <n v="0.06"/>
    <s v="Express"/>
    <n v="-170.91"/>
    <n v="43.22"/>
    <n v="16.71"/>
    <s v="Paul Stevenson"/>
    <x v="0"/>
    <x v="0"/>
    <x v="0"/>
    <x v="0"/>
    <x v="2"/>
    <d v="2014-05-11T00:00:00"/>
  </r>
  <r>
    <n v="30657"/>
    <s v="N"/>
    <d v="2014-05-10T00:00:00"/>
    <s v="High"/>
    <x v="38"/>
    <n v="179.66"/>
    <n v="0.01"/>
    <s v="Regular"/>
    <n v="-1.73"/>
    <n v="22.24"/>
    <n v="1.99"/>
    <s v="Paul Stevenson"/>
    <x v="0"/>
    <x v="0"/>
    <x v="0"/>
    <x v="0"/>
    <x v="0"/>
    <d v="2014-05-12T00:00:00"/>
  </r>
  <r>
    <n v="30658"/>
    <s v="N"/>
    <d v="2014-03-26T00:00:00"/>
    <s v="Medium"/>
    <x v="37"/>
    <n v="17387.650000000001"/>
    <n v="0.08"/>
    <s v="Regular"/>
    <n v="6907.61"/>
    <n v="499.99"/>
    <n v="24.49"/>
    <s v="Charles McCrossin"/>
    <x v="3"/>
    <x v="0"/>
    <x v="0"/>
    <x v="16"/>
    <x v="5"/>
    <d v="2014-03-27T00:00:00"/>
  </r>
  <r>
    <n v="30658"/>
    <s v="N"/>
    <d v="2014-03-26T00:00:00"/>
    <s v="Medium"/>
    <x v="15"/>
    <n v="6040.22"/>
    <n v="0.05"/>
    <s v="Regular"/>
    <n v="-942.5"/>
    <n v="138.13999999999999"/>
    <n v="35"/>
    <s v="Charles McCrossin"/>
    <x v="3"/>
    <x v="0"/>
    <x v="1"/>
    <x v="7"/>
    <x v="5"/>
    <d v="2014-03-28T00:00:00"/>
  </r>
  <r>
    <n v="30720"/>
    <s v="N"/>
    <d v="2015-09-27T00:00:00"/>
    <s v="Low"/>
    <x v="42"/>
    <n v="2398.9"/>
    <n v="0.09"/>
    <s v="Express"/>
    <n v="656.95"/>
    <n v="95.46"/>
    <n v="18.13"/>
    <s v="Bill Shonely"/>
    <x v="2"/>
    <x v="3"/>
    <x v="2"/>
    <x v="2"/>
    <x v="5"/>
    <d v="2015-10-02T00:00:00"/>
  </r>
  <r>
    <n v="30720"/>
    <s v="N"/>
    <d v="2015-09-27T00:00:00"/>
    <s v="Low"/>
    <x v="44"/>
    <n v="32.770000000000003"/>
    <n v="7.0000000000000007E-2"/>
    <s v="Regular"/>
    <n v="-17.190000000000001"/>
    <n v="5.74"/>
    <n v="5.01"/>
    <s v="Bill Shonely"/>
    <x v="0"/>
    <x v="3"/>
    <x v="1"/>
    <x v="10"/>
    <x v="2"/>
    <d v="2015-10-04T00:00:00"/>
  </r>
  <r>
    <n v="30720"/>
    <s v="N"/>
    <d v="2015-09-27T00:00:00"/>
    <s v="Low"/>
    <x v="4"/>
    <n v="1701.53"/>
    <n v="0.01"/>
    <s v="Express"/>
    <n v="735.99"/>
    <n v="43.98"/>
    <n v="1.99"/>
    <s v="Bill Shonely"/>
    <x v="0"/>
    <x v="3"/>
    <x v="0"/>
    <x v="0"/>
    <x v="0"/>
    <d v="2015-10-04T00:00:00"/>
  </r>
  <r>
    <n v="30759"/>
    <s v="N"/>
    <d v="2016-05-08T00:00:00"/>
    <s v="Not Specified"/>
    <x v="20"/>
    <n v="64.790000000000006"/>
    <n v="0.03"/>
    <s v="Regular"/>
    <n v="-41.32"/>
    <n v="29.34"/>
    <n v="7.87"/>
    <s v="Brad Thomas"/>
    <x v="0"/>
    <x v="0"/>
    <x v="2"/>
    <x v="2"/>
    <x v="2"/>
    <d v="2016-05-10T00:00:00"/>
  </r>
  <r>
    <n v="30787"/>
    <s v="N"/>
    <d v="2014-09-27T00:00:00"/>
    <s v="High"/>
    <x v="17"/>
    <n v="6477.4589999999998"/>
    <n v="0.05"/>
    <s v="Regular"/>
    <n v="1836.46"/>
    <n v="175.99"/>
    <n v="8.99"/>
    <s v="Sandra Glassco"/>
    <x v="1"/>
    <x v="1"/>
    <x v="0"/>
    <x v="3"/>
    <x v="2"/>
    <d v="2014-09-28T00:00:00"/>
  </r>
  <r>
    <n v="30820"/>
    <s v="N"/>
    <d v="2014-04-09T00:00:00"/>
    <s v="Critical"/>
    <x v="21"/>
    <n v="48.01"/>
    <n v="0.1"/>
    <s v="Express"/>
    <n v="-6.85"/>
    <n v="2.21"/>
    <n v="1.1200000000000001"/>
    <s v="Cynthia Arntzen"/>
    <x v="1"/>
    <x v="3"/>
    <x v="1"/>
    <x v="1"/>
    <x v="1"/>
    <d v="2014-04-10T00:00:00"/>
  </r>
  <r>
    <n v="30848"/>
    <s v="N"/>
    <d v="2014-05-01T00:00:00"/>
    <s v="Medium"/>
    <x v="46"/>
    <n v="4324.29"/>
    <n v="0.09"/>
    <s v="Delivery Van"/>
    <n v="298.83"/>
    <n v="348.21"/>
    <n v="40.19"/>
    <s v="Speros Goranitis"/>
    <x v="0"/>
    <x v="0"/>
    <x v="2"/>
    <x v="15"/>
    <x v="4"/>
    <d v="2014-05-03T00:00:00"/>
  </r>
  <r>
    <n v="30851"/>
    <s v="N"/>
    <d v="2013-09-21T00:00:00"/>
    <s v="Low"/>
    <x v="25"/>
    <n v="336.29"/>
    <n v="0.08"/>
    <s v="Regular"/>
    <n v="-52.14"/>
    <n v="21.38"/>
    <n v="8.99"/>
    <s v="Emily Phan"/>
    <x v="2"/>
    <x v="2"/>
    <x v="1"/>
    <x v="1"/>
    <x v="0"/>
    <d v="2013-09-25T00:00:00"/>
  </r>
  <r>
    <n v="30853"/>
    <s v="N"/>
    <d v="2014-07-27T00:00:00"/>
    <s v="Medium"/>
    <x v="25"/>
    <n v="41.52"/>
    <n v="0.06"/>
    <s v="Regular"/>
    <n v="-85.17"/>
    <n v="2.1800000000000002"/>
    <n v="7.09"/>
    <s v="Meg Tillman"/>
    <x v="0"/>
    <x v="3"/>
    <x v="1"/>
    <x v="5"/>
    <x v="1"/>
    <d v="2014-07-30T00:00:00"/>
  </r>
  <r>
    <n v="30853"/>
    <s v="N"/>
    <d v="2014-07-27T00:00:00"/>
    <s v="Medium"/>
    <x v="43"/>
    <n v="254.02"/>
    <n v="0.04"/>
    <s v="Regular"/>
    <n v="123.14"/>
    <n v="6.3"/>
    <n v="0.5"/>
    <s v="Meg Tillman"/>
    <x v="0"/>
    <x v="3"/>
    <x v="1"/>
    <x v="4"/>
    <x v="2"/>
    <d v="2014-07-30T00:00:00"/>
  </r>
  <r>
    <n v="30884"/>
    <s v="N"/>
    <d v="2013-09-26T00:00:00"/>
    <s v="Low"/>
    <x v="31"/>
    <n v="763.44799999999998"/>
    <n v="0.05"/>
    <s v="Delivery Van"/>
    <n v="-352.96"/>
    <n v="146.05000000000001"/>
    <n v="80.2"/>
    <s v="Carlos Meador"/>
    <x v="2"/>
    <x v="0"/>
    <x v="2"/>
    <x v="15"/>
    <x v="4"/>
    <d v="2013-10-01T00:00:00"/>
  </r>
  <r>
    <n v="30885"/>
    <s v="N"/>
    <d v="2013-06-21T00:00:00"/>
    <s v="High"/>
    <x v="18"/>
    <n v="234.24"/>
    <n v="0.09"/>
    <s v="Regular"/>
    <n v="-151.80000000000001"/>
    <n v="9.7100000000000009"/>
    <n v="9.4499999999999993"/>
    <s v="Victoria Pisteka"/>
    <x v="0"/>
    <x v="0"/>
    <x v="1"/>
    <x v="7"/>
    <x v="2"/>
    <d v="2013-06-22T00:00:00"/>
  </r>
  <r>
    <n v="30886"/>
    <s v="N"/>
    <d v="2015-05-12T00:00:00"/>
    <s v="Low"/>
    <x v="2"/>
    <n v="5320.57"/>
    <n v="0.02"/>
    <s v="Regular"/>
    <n v="534.29"/>
    <n v="193.17"/>
    <n v="19.989999999999998"/>
    <s v="Linda Southworth"/>
    <x v="0"/>
    <x v="2"/>
    <x v="1"/>
    <x v="7"/>
    <x v="2"/>
    <d v="2015-05-17T00:00:00"/>
  </r>
  <r>
    <n v="30887"/>
    <s v="N"/>
    <d v="2013-07-07T00:00:00"/>
    <s v="Critical"/>
    <x v="15"/>
    <n v="4357.1170000000002"/>
    <n v="7.0000000000000007E-2"/>
    <s v="Regular"/>
    <n v="1192.98"/>
    <n v="115.99"/>
    <n v="5.92"/>
    <s v="Brad Thomas"/>
    <x v="0"/>
    <x v="1"/>
    <x v="0"/>
    <x v="3"/>
    <x v="2"/>
    <d v="2013-07-07T00:00:00"/>
  </r>
  <r>
    <n v="30917"/>
    <s v="N"/>
    <d v="2013-11-01T00:00:00"/>
    <s v="Low"/>
    <x v="11"/>
    <n v="86.79"/>
    <n v="0.06"/>
    <s v="Regular"/>
    <n v="-45.6"/>
    <n v="8.1199999999999992"/>
    <n v="2.83"/>
    <s v="Marc Crier"/>
    <x v="0"/>
    <x v="0"/>
    <x v="0"/>
    <x v="0"/>
    <x v="0"/>
    <d v="2013-11-03T00:00:00"/>
  </r>
  <r>
    <n v="30917"/>
    <s v="N"/>
    <d v="2013-11-01T00:00:00"/>
    <s v="Low"/>
    <x v="38"/>
    <n v="753.8"/>
    <n v="0.06"/>
    <s v="Regular"/>
    <n v="-32.299999999999997"/>
    <n v="96.45"/>
    <n v="13.99"/>
    <s v="Marc Crier"/>
    <x v="0"/>
    <x v="0"/>
    <x v="0"/>
    <x v="6"/>
    <x v="3"/>
    <d v="2013-11-05T00:00:00"/>
  </r>
  <r>
    <n v="30944"/>
    <s v="N"/>
    <d v="2014-06-22T00:00:00"/>
    <s v="Critical"/>
    <x v="1"/>
    <n v="546.01"/>
    <n v="0.01"/>
    <s v="Regular"/>
    <n v="133.56"/>
    <n v="16.739999999999998"/>
    <n v="5.08"/>
    <s v="Saphhira Shifley"/>
    <x v="0"/>
    <x v="2"/>
    <x v="1"/>
    <x v="10"/>
    <x v="2"/>
    <d v="2014-06-23T00:00:00"/>
  </r>
  <r>
    <n v="30947"/>
    <s v="N"/>
    <d v="2013-07-14T00:00:00"/>
    <s v="Low"/>
    <x v="40"/>
    <n v="691.59"/>
    <n v="0.03"/>
    <s v="Regular"/>
    <n v="261.24"/>
    <n v="41.94"/>
    <n v="2.99"/>
    <s v="Charles McCrossin"/>
    <x v="3"/>
    <x v="0"/>
    <x v="1"/>
    <x v="10"/>
    <x v="2"/>
    <d v="2013-07-18T00:00:00"/>
  </r>
  <r>
    <n v="30947"/>
    <s v="N"/>
    <d v="2013-07-14T00:00:00"/>
    <s v="Low"/>
    <x v="29"/>
    <n v="345.2"/>
    <n v="0.01"/>
    <s v="Regular"/>
    <n v="183.53"/>
    <n v="7.31"/>
    <n v="0.49"/>
    <s v="Charles McCrossin"/>
    <x v="3"/>
    <x v="0"/>
    <x v="1"/>
    <x v="4"/>
    <x v="2"/>
    <d v="2013-07-18T00:00:00"/>
  </r>
  <r>
    <n v="30976"/>
    <s v="N"/>
    <d v="2015-10-24T00:00:00"/>
    <s v="High"/>
    <x v="12"/>
    <n v="403.88"/>
    <n v="7.0000000000000007E-2"/>
    <s v="Regular"/>
    <n v="48.03"/>
    <n v="40.97"/>
    <n v="1.99"/>
    <s v="Jack O'Briant"/>
    <x v="0"/>
    <x v="3"/>
    <x v="0"/>
    <x v="0"/>
    <x v="0"/>
    <d v="2015-10-24T00:00:00"/>
  </r>
  <r>
    <n v="30981"/>
    <s v="N"/>
    <d v="2014-02-15T00:00:00"/>
    <s v="Low"/>
    <x v="8"/>
    <n v="7837.44"/>
    <n v="0.1"/>
    <s v="Delivery Van"/>
    <n v="1817.76"/>
    <n v="279.81"/>
    <n v="23.19"/>
    <s v="Nathan Gelder"/>
    <x v="1"/>
    <x v="1"/>
    <x v="1"/>
    <x v="11"/>
    <x v="6"/>
    <d v="2014-02-19T00:00:00"/>
  </r>
  <r>
    <n v="30981"/>
    <s v="N"/>
    <d v="2014-02-15T00:00:00"/>
    <s v="Low"/>
    <x v="28"/>
    <n v="3653.22"/>
    <n v="0.09"/>
    <s v="Delivery Van"/>
    <n v="-116.02"/>
    <n v="180.98"/>
    <n v="30"/>
    <s v="Nathan Gelder"/>
    <x v="1"/>
    <x v="1"/>
    <x v="2"/>
    <x v="13"/>
    <x v="6"/>
    <d v="2014-02-17T00:00:00"/>
  </r>
  <r>
    <n v="31042"/>
    <s v="N"/>
    <d v="2015-11-19T00:00:00"/>
    <s v="Medium"/>
    <x v="5"/>
    <n v="3227.38"/>
    <n v="0.05"/>
    <s v="Delivery Van"/>
    <n v="192.31"/>
    <n v="120.98"/>
    <n v="30"/>
    <s v="Tracy Zic"/>
    <x v="0"/>
    <x v="2"/>
    <x v="2"/>
    <x v="13"/>
    <x v="6"/>
    <d v="2015-11-20T00:00:00"/>
  </r>
  <r>
    <n v="31042"/>
    <s v="N"/>
    <d v="2015-11-19T00:00:00"/>
    <s v="Medium"/>
    <x v="32"/>
    <n v="134.52000000000001"/>
    <n v="0.03"/>
    <s v="Regular"/>
    <n v="-6.04"/>
    <n v="2.78"/>
    <n v="1.2"/>
    <s v="Tracy Zic"/>
    <x v="0"/>
    <x v="2"/>
    <x v="1"/>
    <x v="1"/>
    <x v="1"/>
    <d v="2015-11-20T00:00:00"/>
  </r>
  <r>
    <n v="31046"/>
    <s v="N"/>
    <d v="2014-02-07T00:00:00"/>
    <s v="Critical"/>
    <x v="3"/>
    <n v="3900.5309999999999"/>
    <n v="0.08"/>
    <s v="Regular"/>
    <n v="1144.6300000000001"/>
    <n v="110.99"/>
    <n v="2.5"/>
    <s v="Erin Creighton"/>
    <x v="1"/>
    <x v="0"/>
    <x v="0"/>
    <x v="3"/>
    <x v="2"/>
    <d v="2014-02-08T00:00:00"/>
  </r>
  <r>
    <n v="31046"/>
    <s v="N"/>
    <d v="2014-02-07T00:00:00"/>
    <s v="Critical"/>
    <x v="37"/>
    <n v="248.42"/>
    <n v="0.02"/>
    <s v="Regular"/>
    <n v="-58.81"/>
    <n v="6.84"/>
    <n v="4.42"/>
    <s v="Erin Creighton"/>
    <x v="1"/>
    <x v="0"/>
    <x v="1"/>
    <x v="9"/>
    <x v="0"/>
    <d v="2014-02-10T00:00:00"/>
  </r>
  <r>
    <n v="31077"/>
    <s v="N"/>
    <d v="2013-10-23T00:00:00"/>
    <s v="Not Specified"/>
    <x v="47"/>
    <n v="1955.0764999999999"/>
    <n v="0.06"/>
    <s v="Regular"/>
    <n v="470.83"/>
    <n v="65.989999999999995"/>
    <n v="3.9"/>
    <s v="Bryan Mills"/>
    <x v="3"/>
    <x v="3"/>
    <x v="0"/>
    <x v="3"/>
    <x v="2"/>
    <d v="2013-10-25T00:00:00"/>
  </r>
  <r>
    <n v="31078"/>
    <s v="N"/>
    <d v="2016-02-11T00:00:00"/>
    <s v="Critical"/>
    <x v="22"/>
    <n v="104.46"/>
    <n v="0.01"/>
    <s v="Regular"/>
    <n v="-36.770000000000003"/>
    <n v="13.99"/>
    <n v="7.51"/>
    <s v="Evan Bailliet"/>
    <x v="0"/>
    <x v="0"/>
    <x v="0"/>
    <x v="6"/>
    <x v="3"/>
    <d v="2016-02-12T00:00:00"/>
  </r>
  <r>
    <n v="31106"/>
    <s v="N"/>
    <d v="2015-02-15T00:00:00"/>
    <s v="Low"/>
    <x v="4"/>
    <n v="101.9"/>
    <n v="0"/>
    <s v="Regular"/>
    <n v="40.520000000000003"/>
    <n v="2.61"/>
    <n v="0.5"/>
    <s v="Nick Crebassa"/>
    <x v="0"/>
    <x v="0"/>
    <x v="1"/>
    <x v="4"/>
    <x v="2"/>
    <d v="2015-02-15T00:00:00"/>
  </r>
  <r>
    <n v="31106"/>
    <s v="N"/>
    <d v="2015-02-15T00:00:00"/>
    <s v="Low"/>
    <x v="22"/>
    <n v="187.33"/>
    <n v="0.03"/>
    <s v="Regular"/>
    <n v="66.47"/>
    <n v="25.13"/>
    <n v="9.8699999999999992"/>
    <s v="Nick Crebassa"/>
    <x v="0"/>
    <x v="0"/>
    <x v="2"/>
    <x v="2"/>
    <x v="2"/>
    <d v="2015-02-20T00:00:00"/>
  </r>
  <r>
    <n v="31106"/>
    <s v="N"/>
    <d v="2015-02-15T00:00:00"/>
    <s v="Low"/>
    <x v="29"/>
    <n v="259.17"/>
    <n v="0.01"/>
    <s v="Regular"/>
    <n v="-57.33"/>
    <n v="5.68"/>
    <n v="3.6"/>
    <s v="Nick Crebassa"/>
    <x v="0"/>
    <x v="0"/>
    <x v="1"/>
    <x v="9"/>
    <x v="0"/>
    <d v="2015-02-17T00:00:00"/>
  </r>
  <r>
    <n v="31106"/>
    <s v="N"/>
    <d v="2015-02-15T00:00:00"/>
    <s v="Low"/>
    <x v="17"/>
    <n v="4697.0320000000002"/>
    <n v="0"/>
    <s v="Regular"/>
    <n v="1263.01"/>
    <n v="125.99"/>
    <n v="5.63"/>
    <s v="Nick Crebassa"/>
    <x v="0"/>
    <x v="0"/>
    <x v="0"/>
    <x v="3"/>
    <x v="2"/>
    <d v="2015-02-22T00:00:00"/>
  </r>
  <r>
    <n v="31111"/>
    <s v="N"/>
    <d v="2016-08-24T00:00:00"/>
    <s v="Not Specified"/>
    <x v="42"/>
    <n v="217.93"/>
    <n v="0.03"/>
    <s v="Regular"/>
    <n v="-29.02"/>
    <n v="7.64"/>
    <n v="5.83"/>
    <s v="Monica Federle"/>
    <x v="3"/>
    <x v="0"/>
    <x v="1"/>
    <x v="5"/>
    <x v="1"/>
    <d v="2016-08-26T00:00:00"/>
  </r>
  <r>
    <n v="31140"/>
    <s v="N"/>
    <d v="2014-02-01T00:00:00"/>
    <s v="Critical"/>
    <x v="6"/>
    <n v="13.42"/>
    <n v="0.03"/>
    <s v="Regular"/>
    <n v="-1.26"/>
    <n v="3.08"/>
    <n v="0.99"/>
    <s v="Susan Pistek"/>
    <x v="0"/>
    <x v="1"/>
    <x v="1"/>
    <x v="4"/>
    <x v="2"/>
    <d v="2014-02-02T00:00:00"/>
  </r>
  <r>
    <n v="31169"/>
    <s v="N"/>
    <d v="2014-06-09T00:00:00"/>
    <s v="Low"/>
    <x v="31"/>
    <n v="254.76"/>
    <n v="0.06"/>
    <s v="Regular"/>
    <n v="109.88"/>
    <n v="40.97"/>
    <n v="14.45"/>
    <s v="Michelle Lonsdale"/>
    <x v="3"/>
    <x v="1"/>
    <x v="2"/>
    <x v="2"/>
    <x v="5"/>
    <d v="2014-06-13T00:00:00"/>
  </r>
  <r>
    <n v="31170"/>
    <s v="N"/>
    <d v="2015-01-26T00:00:00"/>
    <s v="Medium"/>
    <x v="1"/>
    <n v="320.57"/>
    <n v="0.09"/>
    <s v="Regular"/>
    <n v="27.95"/>
    <n v="10.130000000000001"/>
    <n v="1.99"/>
    <s v="Suzanne McNair"/>
    <x v="0"/>
    <x v="0"/>
    <x v="0"/>
    <x v="0"/>
    <x v="0"/>
    <d v="2015-01-28T00:00:00"/>
  </r>
  <r>
    <n v="31175"/>
    <s v="N"/>
    <d v="2016-09-26T00:00:00"/>
    <s v="Critical"/>
    <x v="5"/>
    <n v="539.66"/>
    <n v="0"/>
    <s v="Express"/>
    <n v="147.08000000000001"/>
    <n v="19.98"/>
    <n v="5.97"/>
    <s v="William Brown"/>
    <x v="0"/>
    <x v="0"/>
    <x v="1"/>
    <x v="5"/>
    <x v="2"/>
    <d v="2016-09-29T00:00:00"/>
  </r>
  <r>
    <n v="31233"/>
    <s v="N"/>
    <d v="2014-09-24T00:00:00"/>
    <s v="Low"/>
    <x v="33"/>
    <n v="1298.29"/>
    <n v="0.06"/>
    <s v="Regular"/>
    <n v="542.33000000000004"/>
    <n v="31.78"/>
    <n v="1.99"/>
    <s v="Brad Thomas"/>
    <x v="0"/>
    <x v="1"/>
    <x v="0"/>
    <x v="0"/>
    <x v="0"/>
    <d v="2014-09-28T00:00:00"/>
  </r>
  <r>
    <n v="31233"/>
    <s v="N"/>
    <d v="2014-09-24T00:00:00"/>
    <s v="Low"/>
    <x v="7"/>
    <n v="19.34"/>
    <n v="0.06"/>
    <s v="Regular"/>
    <n v="-11.36"/>
    <n v="4.9800000000000004"/>
    <n v="5.0199999999999996"/>
    <s v="Brad Thomas"/>
    <x v="0"/>
    <x v="1"/>
    <x v="1"/>
    <x v="5"/>
    <x v="2"/>
    <d v="2014-09-26T00:00:00"/>
  </r>
  <r>
    <n v="31233"/>
    <s v="N"/>
    <d v="2014-09-24T00:00:00"/>
    <s v="Low"/>
    <x v="37"/>
    <n v="590.32000000000005"/>
    <n v="0.06"/>
    <s v="Regular"/>
    <n v="-91.31"/>
    <n v="16.989999999999998"/>
    <n v="8.99"/>
    <s v="Brad Thomas"/>
    <x v="0"/>
    <x v="1"/>
    <x v="1"/>
    <x v="1"/>
    <x v="0"/>
    <d v="2014-09-28T00:00:00"/>
  </r>
  <r>
    <n v="31233"/>
    <s v="N"/>
    <d v="2014-09-24T00:00:00"/>
    <s v="Low"/>
    <x v="30"/>
    <n v="4245.93"/>
    <n v="0"/>
    <s v="Regular"/>
    <n v="-626.45000000000005"/>
    <n v="209.37"/>
    <n v="69"/>
    <s v="Brad Thomas"/>
    <x v="0"/>
    <x v="1"/>
    <x v="2"/>
    <x v="15"/>
    <x v="5"/>
    <d v="2014-10-03T00:00:00"/>
  </r>
  <r>
    <n v="31238"/>
    <s v="N"/>
    <d v="2013-08-22T00:00:00"/>
    <s v="Medium"/>
    <x v="21"/>
    <n v="7512.03"/>
    <n v="0.09"/>
    <s v="Express"/>
    <n v="2017.64"/>
    <n v="363.25"/>
    <n v="19.989999999999998"/>
    <s v="Joseph Airdo"/>
    <x v="1"/>
    <x v="0"/>
    <x v="1"/>
    <x v="11"/>
    <x v="2"/>
    <d v="2013-08-24T00:00:00"/>
  </r>
  <r>
    <n v="31270"/>
    <s v="N"/>
    <d v="2015-11-23T00:00:00"/>
    <s v="Medium"/>
    <x v="21"/>
    <n v="6806.66"/>
    <n v="0"/>
    <s v="Delivery Van"/>
    <n v="801.72"/>
    <n v="299.05"/>
    <n v="87.01"/>
    <s v="Michelle Lonsdale"/>
    <x v="3"/>
    <x v="0"/>
    <x v="2"/>
    <x v="13"/>
    <x v="6"/>
    <d v="2015-11-24T00:00:00"/>
  </r>
  <r>
    <n v="31270"/>
    <s v="N"/>
    <d v="2015-11-23T00:00:00"/>
    <s v="Medium"/>
    <x v="7"/>
    <n v="891.61"/>
    <n v="0.1"/>
    <s v="Delivery Van"/>
    <n v="-328.36"/>
    <n v="291.73"/>
    <n v="48.8"/>
    <s v="Michelle Lonsdale"/>
    <x v="3"/>
    <x v="0"/>
    <x v="2"/>
    <x v="13"/>
    <x v="6"/>
    <d v="2015-11-25T00:00:00"/>
  </r>
  <r>
    <n v="31270"/>
    <s v="N"/>
    <d v="2015-11-23T00:00:00"/>
    <s v="Medium"/>
    <x v="44"/>
    <n v="165.04"/>
    <n v="0.03"/>
    <s v="Regular"/>
    <n v="-112.44"/>
    <n v="30.42"/>
    <n v="8.65"/>
    <s v="Michelle Lonsdale"/>
    <x v="3"/>
    <x v="0"/>
    <x v="0"/>
    <x v="0"/>
    <x v="2"/>
    <d v="2015-11-25T00:00:00"/>
  </r>
  <r>
    <n v="31301"/>
    <s v="N"/>
    <d v="2013-10-18T00:00:00"/>
    <s v="Low"/>
    <x v="45"/>
    <n v="109.78"/>
    <n v="0.06"/>
    <s v="Regular"/>
    <n v="43.77"/>
    <n v="3.75"/>
    <n v="0.5"/>
    <s v="Duane Huffman"/>
    <x v="1"/>
    <x v="2"/>
    <x v="1"/>
    <x v="4"/>
    <x v="2"/>
    <d v="2013-10-20T00:00:00"/>
  </r>
  <r>
    <n v="31303"/>
    <s v="Y"/>
    <d v="2014-03-20T00:00:00"/>
    <s v="Low"/>
    <x v="35"/>
    <n v="306.13"/>
    <n v="0.09"/>
    <s v="Express"/>
    <n v="87.6"/>
    <n v="5.98"/>
    <n v="1.49"/>
    <s v="Dianna Arnett"/>
    <x v="2"/>
    <x v="1"/>
    <x v="1"/>
    <x v="10"/>
    <x v="2"/>
    <d v="2014-03-22T00:00:00"/>
  </r>
  <r>
    <n v="31330"/>
    <s v="N"/>
    <d v="2013-06-01T00:00:00"/>
    <s v="High"/>
    <x v="20"/>
    <n v="13.5"/>
    <n v="0.04"/>
    <s v="Regular"/>
    <n v="-7.9"/>
    <n v="5.98"/>
    <n v="1.67"/>
    <s v="Paul Stevenson"/>
    <x v="0"/>
    <x v="0"/>
    <x v="1"/>
    <x v="1"/>
    <x v="1"/>
    <d v="2013-06-02T00:00:00"/>
  </r>
  <r>
    <n v="31330"/>
    <s v="N"/>
    <d v="2013-06-01T00:00:00"/>
    <s v="High"/>
    <x v="34"/>
    <n v="540.64"/>
    <n v="0.02"/>
    <s v="Regular"/>
    <n v="13.89"/>
    <n v="13.43"/>
    <n v="5.5"/>
    <s v="Paul Stevenson"/>
    <x v="0"/>
    <x v="0"/>
    <x v="1"/>
    <x v="7"/>
    <x v="2"/>
    <d v="2013-06-02T00:00:00"/>
  </r>
  <r>
    <n v="31364"/>
    <s v="N"/>
    <d v="2016-05-01T00:00:00"/>
    <s v="Not Specified"/>
    <x v="20"/>
    <n v="789.01"/>
    <n v="7.0000000000000007E-2"/>
    <s v="Regular"/>
    <n v="-539.59"/>
    <n v="415.88"/>
    <n v="11.37"/>
    <s v="Beth Thompson"/>
    <x v="3"/>
    <x v="0"/>
    <x v="1"/>
    <x v="7"/>
    <x v="2"/>
    <d v="2016-05-01T00:00:00"/>
  </r>
  <r>
    <n v="31392"/>
    <s v="N"/>
    <d v="2013-05-06T00:00:00"/>
    <s v="Low"/>
    <x v="21"/>
    <n v="128.86000000000001"/>
    <n v="0.1"/>
    <s v="Regular"/>
    <n v="-42.81"/>
    <n v="6.48"/>
    <n v="5.16"/>
    <s v="George Zrebassa"/>
    <x v="2"/>
    <x v="1"/>
    <x v="1"/>
    <x v="5"/>
    <x v="2"/>
    <d v="2013-05-13T00:00:00"/>
  </r>
  <r>
    <n v="31393"/>
    <s v="N"/>
    <d v="2015-05-11T00:00:00"/>
    <s v="Critical"/>
    <x v="6"/>
    <n v="97.57"/>
    <n v="0.04"/>
    <s v="Regular"/>
    <n v="-27.31"/>
    <n v="19.940000000000001"/>
    <n v="14.87"/>
    <s v="Cindy Schnelling"/>
    <x v="3"/>
    <x v="0"/>
    <x v="2"/>
    <x v="2"/>
    <x v="5"/>
    <d v="2015-05-12T00:00:00"/>
  </r>
  <r>
    <n v="31393"/>
    <s v="N"/>
    <d v="2015-05-11T00:00:00"/>
    <s v="Critical"/>
    <x v="45"/>
    <n v="110.32"/>
    <n v="0.09"/>
    <s v="Regular"/>
    <n v="-32.65"/>
    <n v="3.68"/>
    <n v="1.32"/>
    <s v="Cindy Schnelling"/>
    <x v="3"/>
    <x v="0"/>
    <x v="1"/>
    <x v="9"/>
    <x v="1"/>
    <d v="2015-05-13T00:00:00"/>
  </r>
  <r>
    <n v="31460"/>
    <s v="N"/>
    <d v="2015-08-26T00:00:00"/>
    <s v="High"/>
    <x v="24"/>
    <n v="990.67"/>
    <n v="0.08"/>
    <s v="Regular"/>
    <n v="-365.32"/>
    <n v="110.98"/>
    <n v="35"/>
    <s v="Benjamin Patterson"/>
    <x v="0"/>
    <x v="0"/>
    <x v="1"/>
    <x v="7"/>
    <x v="5"/>
    <d v="2015-08-28T00:00:00"/>
  </r>
  <r>
    <n v="31461"/>
    <s v="N"/>
    <d v="2014-06-27T00:00:00"/>
    <s v="Medium"/>
    <x v="5"/>
    <n v="1463.42"/>
    <n v="0.08"/>
    <s v="Regular"/>
    <n v="350.82"/>
    <n v="59.98"/>
    <n v="3.99"/>
    <s v="Adam Hart"/>
    <x v="0"/>
    <x v="0"/>
    <x v="1"/>
    <x v="11"/>
    <x v="2"/>
    <d v="2014-06-29T00:00:00"/>
  </r>
  <r>
    <n v="31492"/>
    <s v="N"/>
    <d v="2013-10-15T00:00:00"/>
    <s v="Critical"/>
    <x v="5"/>
    <n v="321.68"/>
    <n v="0.04"/>
    <s v="Regular"/>
    <n v="-12.25"/>
    <n v="11.97"/>
    <n v="4.9800000000000004"/>
    <s v="Nicole Hansen"/>
    <x v="3"/>
    <x v="3"/>
    <x v="1"/>
    <x v="11"/>
    <x v="2"/>
    <d v="2013-10-17T00:00:00"/>
  </r>
  <r>
    <n v="31492"/>
    <s v="N"/>
    <d v="2013-10-15T00:00:00"/>
    <s v="Critical"/>
    <x v="13"/>
    <n v="971.95"/>
    <n v="0.09"/>
    <s v="Express"/>
    <n v="-21.1"/>
    <n v="29.74"/>
    <n v="6.64"/>
    <s v="Nicole Hansen"/>
    <x v="3"/>
    <x v="3"/>
    <x v="1"/>
    <x v="7"/>
    <x v="2"/>
    <d v="2013-10-18T00:00:00"/>
  </r>
  <r>
    <n v="31492"/>
    <s v="N"/>
    <d v="2013-10-15T00:00:00"/>
    <s v="Critical"/>
    <x v="9"/>
    <n v="2149.0300000000002"/>
    <n v="0.03"/>
    <s v="Regular"/>
    <n v="-235.56"/>
    <n v="95.43"/>
    <n v="19.989999999999998"/>
    <s v="Nicole Hansen"/>
    <x v="3"/>
    <x v="3"/>
    <x v="1"/>
    <x v="7"/>
    <x v="2"/>
    <d v="2013-10-16T00:00:00"/>
  </r>
  <r>
    <n v="31493"/>
    <s v="N"/>
    <d v="2016-10-17T00:00:00"/>
    <s v="High"/>
    <x v="38"/>
    <n v="112.47"/>
    <n v="0"/>
    <s v="Express"/>
    <n v="46.74"/>
    <n v="12.2"/>
    <n v="6.02"/>
    <s v="Gary McGarr"/>
    <x v="0"/>
    <x v="1"/>
    <x v="2"/>
    <x v="2"/>
    <x v="0"/>
    <d v="2016-10-18T00:00:00"/>
  </r>
  <r>
    <n v="31495"/>
    <s v="N"/>
    <d v="2013-08-04T00:00:00"/>
    <s v="Low"/>
    <x v="23"/>
    <n v="191.43"/>
    <n v="0.06"/>
    <s v="Express"/>
    <n v="39.5"/>
    <n v="8.69"/>
    <n v="2.99"/>
    <s v="Gary Hansen"/>
    <x v="1"/>
    <x v="2"/>
    <x v="1"/>
    <x v="10"/>
    <x v="2"/>
    <d v="2013-08-08T00:00:00"/>
  </r>
  <r>
    <n v="31495"/>
    <s v="N"/>
    <d v="2013-08-04T00:00:00"/>
    <s v="Low"/>
    <x v="13"/>
    <n v="1234.8499999999999"/>
    <n v="0.03"/>
    <s v="Regular"/>
    <n v="212.2"/>
    <n v="34.76"/>
    <n v="8.2200000000000006"/>
    <s v="Gary Hansen"/>
    <x v="1"/>
    <x v="2"/>
    <x v="1"/>
    <x v="7"/>
    <x v="2"/>
    <d v="2013-08-11T00:00:00"/>
  </r>
  <r>
    <n v="31520"/>
    <s v="N"/>
    <d v="2014-11-28T00:00:00"/>
    <s v="High"/>
    <x v="9"/>
    <n v="138.71"/>
    <n v="0.09"/>
    <s v="Regular"/>
    <n v="-33.159999999999997"/>
    <n v="5.89"/>
    <n v="5.57"/>
    <s v="Rob Beeghly"/>
    <x v="0"/>
    <x v="2"/>
    <x v="2"/>
    <x v="2"/>
    <x v="2"/>
    <d v="2014-11-29T00:00:00"/>
  </r>
  <r>
    <n v="31523"/>
    <s v="N"/>
    <d v="2015-03-08T00:00:00"/>
    <s v="Low"/>
    <x v="40"/>
    <n v="105.85"/>
    <n v="0.1"/>
    <s v="Regular"/>
    <n v="-44.86"/>
    <n v="6.48"/>
    <n v="2.74"/>
    <s v="Joni Sundaresam"/>
    <x v="1"/>
    <x v="1"/>
    <x v="0"/>
    <x v="0"/>
    <x v="0"/>
    <d v="2015-03-10T00:00:00"/>
  </r>
  <r>
    <n v="31523"/>
    <s v="N"/>
    <d v="2015-03-08T00:00:00"/>
    <s v="Low"/>
    <x v="30"/>
    <n v="179.33"/>
    <n v="0"/>
    <s v="Regular"/>
    <n v="-58.76"/>
    <n v="8.74"/>
    <n v="8.2899999999999991"/>
    <s v="Joni Sundaresam"/>
    <x v="1"/>
    <x v="1"/>
    <x v="1"/>
    <x v="12"/>
    <x v="2"/>
    <d v="2015-03-13T00:00:00"/>
  </r>
  <r>
    <n v="31524"/>
    <s v="N"/>
    <d v="2014-06-26T00:00:00"/>
    <s v="Low"/>
    <x v="12"/>
    <n v="1025.8800000000001"/>
    <n v="0.08"/>
    <s v="Delivery Van"/>
    <n v="-211.33"/>
    <n v="100.89"/>
    <n v="42"/>
    <s v="Ed Jacobs"/>
    <x v="0"/>
    <x v="3"/>
    <x v="2"/>
    <x v="13"/>
    <x v="6"/>
    <d v="2014-06-28T00:00:00"/>
  </r>
  <r>
    <n v="31552"/>
    <s v="N"/>
    <d v="2015-11-11T00:00:00"/>
    <s v="High"/>
    <x v="40"/>
    <n v="378.08"/>
    <n v="0"/>
    <s v="Regular"/>
    <n v="70.48"/>
    <n v="22.24"/>
    <n v="1.99"/>
    <s v="Alan Hwang"/>
    <x v="1"/>
    <x v="0"/>
    <x v="0"/>
    <x v="0"/>
    <x v="0"/>
    <d v="2015-11-14T00:00:00"/>
  </r>
  <r>
    <n v="31552"/>
    <s v="N"/>
    <d v="2015-11-11T00:00:00"/>
    <s v="High"/>
    <x v="18"/>
    <n v="731.71"/>
    <n v="0"/>
    <s v="Regular"/>
    <n v="175.82"/>
    <n v="29.89"/>
    <n v="1.99"/>
    <s v="Alan Hwang"/>
    <x v="1"/>
    <x v="0"/>
    <x v="0"/>
    <x v="0"/>
    <x v="0"/>
    <d v="2015-11-12T00:00:00"/>
  </r>
  <r>
    <n v="31555"/>
    <s v="N"/>
    <d v="2015-01-03T00:00:00"/>
    <s v="Critical"/>
    <x v="34"/>
    <n v="3531.75"/>
    <n v="0"/>
    <s v="Regular"/>
    <n v="572.26"/>
    <n v="88.84"/>
    <n v="20.79"/>
    <s v="Jill Fjeld"/>
    <x v="0"/>
    <x v="1"/>
    <x v="2"/>
    <x v="2"/>
    <x v="5"/>
    <d v="2015-01-03T00:00:00"/>
  </r>
  <r>
    <n v="31555"/>
    <s v="N"/>
    <d v="2015-01-03T00:00:00"/>
    <s v="Critical"/>
    <x v="44"/>
    <n v="500.5"/>
    <n v="0.02"/>
    <s v="Delivery Van"/>
    <n v="-153.31"/>
    <n v="90.97"/>
    <n v="28"/>
    <s v="Jill Fjeld"/>
    <x v="0"/>
    <x v="1"/>
    <x v="0"/>
    <x v="6"/>
    <x v="6"/>
    <d v="2015-01-06T00:00:00"/>
  </r>
  <r>
    <n v="31556"/>
    <s v="N"/>
    <d v="2014-07-27T00:00:00"/>
    <s v="Critical"/>
    <x v="37"/>
    <n v="269.35000000000002"/>
    <n v="7.0000000000000007E-2"/>
    <s v="Regular"/>
    <n v="-14.99"/>
    <n v="7.7"/>
    <n v="3.68"/>
    <s v="Kelly Collister"/>
    <x v="0"/>
    <x v="2"/>
    <x v="2"/>
    <x v="2"/>
    <x v="1"/>
    <d v="2014-07-28T00:00:00"/>
  </r>
  <r>
    <n v="31558"/>
    <s v="N"/>
    <d v="2014-07-23T00:00:00"/>
    <s v="Low"/>
    <x v="49"/>
    <n v="3671.3"/>
    <n v="0.04"/>
    <s v="Regular"/>
    <n v="900.06"/>
    <n v="300.64999999999998"/>
    <n v="24.49"/>
    <s v="Cari Schnelling"/>
    <x v="3"/>
    <x v="1"/>
    <x v="1"/>
    <x v="11"/>
    <x v="5"/>
    <d v="2014-07-28T00:00:00"/>
  </r>
  <r>
    <n v="31558"/>
    <s v="N"/>
    <d v="2014-07-23T00:00:00"/>
    <s v="Low"/>
    <x v="3"/>
    <n v="1763.6"/>
    <n v="0.08"/>
    <s v="Regular"/>
    <n v="455.37"/>
    <n v="45.19"/>
    <n v="1.99"/>
    <s v="Cari Schnelling"/>
    <x v="3"/>
    <x v="1"/>
    <x v="0"/>
    <x v="0"/>
    <x v="0"/>
    <d v="2014-07-23T00:00:00"/>
  </r>
  <r>
    <n v="31586"/>
    <s v="N"/>
    <d v="2015-03-21T00:00:00"/>
    <s v="Low"/>
    <x v="28"/>
    <n v="963.45"/>
    <n v="0.05"/>
    <s v="Express"/>
    <n v="94.03"/>
    <n v="43.22"/>
    <n v="4"/>
    <s v="Amy Hunt"/>
    <x v="0"/>
    <x v="1"/>
    <x v="0"/>
    <x v="0"/>
    <x v="2"/>
    <d v="2015-03-25T00:00:00"/>
  </r>
  <r>
    <n v="31586"/>
    <s v="N"/>
    <d v="2015-03-21T00:00:00"/>
    <s v="Low"/>
    <x v="14"/>
    <n v="4390.0290000000005"/>
    <n v="0"/>
    <s v="Express"/>
    <n v="1007.49"/>
    <n v="205.99"/>
    <n v="5.26"/>
    <s v="Amy Hunt"/>
    <x v="0"/>
    <x v="1"/>
    <x v="0"/>
    <x v="3"/>
    <x v="2"/>
    <d v="2015-03-30T00:00:00"/>
  </r>
  <r>
    <n v="31590"/>
    <s v="N"/>
    <d v="2013-06-05T00:00:00"/>
    <s v="Critical"/>
    <x v="44"/>
    <n v="43.49"/>
    <n v="0.06"/>
    <s v="Regular"/>
    <n v="-21.44"/>
    <n v="8.33"/>
    <n v="1.99"/>
    <s v="Luke Foster"/>
    <x v="0"/>
    <x v="0"/>
    <x v="0"/>
    <x v="0"/>
    <x v="0"/>
    <d v="2013-06-06T00:00:00"/>
  </r>
  <r>
    <n v="31590"/>
    <s v="N"/>
    <d v="2013-06-05T00:00:00"/>
    <s v="Critical"/>
    <x v="42"/>
    <n v="2854.76"/>
    <n v="0.06"/>
    <s v="Regular"/>
    <n v="61.13"/>
    <n v="111.03"/>
    <n v="8.64"/>
    <s v="Luke Foster"/>
    <x v="0"/>
    <x v="0"/>
    <x v="1"/>
    <x v="7"/>
    <x v="2"/>
    <d v="2013-06-07T00:00:00"/>
  </r>
  <r>
    <n v="31618"/>
    <s v="N"/>
    <d v="2014-07-11T00:00:00"/>
    <s v="Critical"/>
    <x v="41"/>
    <n v="403.17"/>
    <n v="0.02"/>
    <s v="Regular"/>
    <n v="147.44999999999999"/>
    <n v="28.53"/>
    <n v="1.49"/>
    <s v="Roy Skaria"/>
    <x v="3"/>
    <x v="0"/>
    <x v="1"/>
    <x v="10"/>
    <x v="2"/>
    <d v="2014-07-11T00:00:00"/>
  </r>
  <r>
    <n v="31619"/>
    <s v="N"/>
    <d v="2016-09-17T00:00:00"/>
    <s v="Low"/>
    <x v="11"/>
    <n v="114.87"/>
    <n v="0.1"/>
    <s v="Regular"/>
    <n v="-21.03"/>
    <n v="10.98"/>
    <n v="3.99"/>
    <s v="Pete Kriz"/>
    <x v="0"/>
    <x v="0"/>
    <x v="1"/>
    <x v="11"/>
    <x v="2"/>
    <d v="2016-09-24T00:00:00"/>
  </r>
  <r>
    <n v="31620"/>
    <s v="N"/>
    <d v="2014-08-11T00:00:00"/>
    <s v="Critical"/>
    <x v="23"/>
    <n v="1108.366"/>
    <n v="0.05"/>
    <s v="Regular"/>
    <n v="178.31"/>
    <n v="65.989999999999995"/>
    <n v="2.5"/>
    <s v="Maribeth Iolo"/>
    <x v="0"/>
    <x v="1"/>
    <x v="0"/>
    <x v="3"/>
    <x v="2"/>
    <d v="2014-08-13T00:00:00"/>
  </r>
  <r>
    <n v="31648"/>
    <s v="N"/>
    <d v="2014-08-20T00:00:00"/>
    <s v="High"/>
    <x v="38"/>
    <n v="68.94"/>
    <n v="0"/>
    <s v="Regular"/>
    <n v="-32.630000000000003"/>
    <n v="8.32"/>
    <n v="2.38"/>
    <s v="Greg Hansen"/>
    <x v="0"/>
    <x v="1"/>
    <x v="0"/>
    <x v="0"/>
    <x v="0"/>
    <d v="2014-08-20T00:00:00"/>
  </r>
  <r>
    <n v="31648"/>
    <s v="N"/>
    <d v="2014-08-20T00:00:00"/>
    <s v="High"/>
    <x v="12"/>
    <n v="74.040000000000006"/>
    <n v="0.03"/>
    <s v="Regular"/>
    <n v="-37.04"/>
    <n v="6.68"/>
    <n v="7.3"/>
    <s v="Greg Hansen"/>
    <x v="0"/>
    <x v="1"/>
    <x v="1"/>
    <x v="5"/>
    <x v="2"/>
    <d v="2014-08-22T00:00:00"/>
  </r>
  <r>
    <n v="31681"/>
    <s v="N"/>
    <d v="2015-11-07T00:00:00"/>
    <s v="Not Specified"/>
    <x v="34"/>
    <n v="212.12"/>
    <n v="0.02"/>
    <s v="Regular"/>
    <n v="-93.78"/>
    <n v="5.28"/>
    <n v="5.66"/>
    <s v="Steve Chapman"/>
    <x v="0"/>
    <x v="0"/>
    <x v="1"/>
    <x v="5"/>
    <x v="2"/>
    <d v="2015-11-08T00:00:00"/>
  </r>
  <r>
    <n v="31682"/>
    <s v="Y"/>
    <d v="2013-03-09T00:00:00"/>
    <s v="Low"/>
    <x v="3"/>
    <n v="3186.77"/>
    <n v="0.09"/>
    <s v="Regular"/>
    <n v="455.42"/>
    <n v="76.72"/>
    <n v="19.95"/>
    <s v="Carlos Meador"/>
    <x v="2"/>
    <x v="0"/>
    <x v="1"/>
    <x v="11"/>
    <x v="5"/>
    <d v="2013-03-18T00:00:00"/>
  </r>
  <r>
    <n v="31684"/>
    <s v="N"/>
    <d v="2015-09-16T00:00:00"/>
    <s v="Critical"/>
    <x v="0"/>
    <n v="89.97"/>
    <n v="0.02"/>
    <s v="Regular"/>
    <n v="23.48"/>
    <n v="5.68"/>
    <n v="1.46"/>
    <s v="Susan Vittorini"/>
    <x v="3"/>
    <x v="0"/>
    <x v="1"/>
    <x v="5"/>
    <x v="1"/>
    <d v="2015-09-19T00:00:00"/>
  </r>
  <r>
    <n v="31684"/>
    <s v="N"/>
    <d v="2015-09-16T00:00:00"/>
    <s v="Critical"/>
    <x v="2"/>
    <n v="456.91"/>
    <n v="0.04"/>
    <s v="Express"/>
    <n v="-328.18"/>
    <n v="15.51"/>
    <n v="17.78"/>
    <s v="Susan Vittorini"/>
    <x v="3"/>
    <x v="0"/>
    <x v="1"/>
    <x v="7"/>
    <x v="2"/>
    <d v="2015-09-18T00:00:00"/>
  </r>
  <r>
    <n v="31687"/>
    <s v="N"/>
    <d v="2014-05-19T00:00:00"/>
    <s v="High"/>
    <x v="15"/>
    <n v="123.06"/>
    <n v="7.0000000000000007E-2"/>
    <s v="Regular"/>
    <n v="3.5"/>
    <n v="2.78"/>
    <n v="1.34"/>
    <s v="Arianne Irving"/>
    <x v="0"/>
    <x v="0"/>
    <x v="1"/>
    <x v="1"/>
    <x v="1"/>
    <d v="2014-05-19T00:00:00"/>
  </r>
  <r>
    <n v="31715"/>
    <s v="N"/>
    <d v="2016-01-10T00:00:00"/>
    <s v="Not Specified"/>
    <x v="18"/>
    <n v="64.11"/>
    <n v="0.09"/>
    <s v="Regular"/>
    <n v="-4.09"/>
    <n v="2.78"/>
    <n v="0.97"/>
    <s v="Mark Haberlin"/>
    <x v="2"/>
    <x v="3"/>
    <x v="1"/>
    <x v="1"/>
    <x v="1"/>
    <d v="2016-01-12T00:00:00"/>
  </r>
  <r>
    <n v="31718"/>
    <s v="N"/>
    <d v="2013-11-27T00:00:00"/>
    <s v="Low"/>
    <x v="18"/>
    <n v="1390.6935000000001"/>
    <n v="0.03"/>
    <s v="Regular"/>
    <n v="168.46"/>
    <n v="65.989999999999995"/>
    <n v="7.69"/>
    <s v="Nona Balk"/>
    <x v="2"/>
    <x v="0"/>
    <x v="0"/>
    <x v="3"/>
    <x v="2"/>
    <d v="2013-12-01T00:00:00"/>
  </r>
  <r>
    <n v="31718"/>
    <s v="N"/>
    <d v="2013-11-27T00:00:00"/>
    <s v="Low"/>
    <x v="23"/>
    <n v="1017.2885"/>
    <n v="0.1"/>
    <s v="Regular"/>
    <n v="-115.3"/>
    <n v="65.989999999999995"/>
    <n v="8.99"/>
    <s v="Nona Balk"/>
    <x v="2"/>
    <x v="0"/>
    <x v="0"/>
    <x v="3"/>
    <x v="2"/>
    <d v="2013-12-04T00:00:00"/>
  </r>
  <r>
    <n v="31744"/>
    <s v="N"/>
    <d v="2015-09-09T00:00:00"/>
    <s v="Medium"/>
    <x v="49"/>
    <n v="86.69"/>
    <n v="0"/>
    <s v="Regular"/>
    <n v="-43.48"/>
    <n v="6.48"/>
    <n v="7.37"/>
    <s v="Rachel Payne"/>
    <x v="0"/>
    <x v="2"/>
    <x v="1"/>
    <x v="5"/>
    <x v="2"/>
    <d v="2015-09-10T00:00:00"/>
  </r>
  <r>
    <n v="31751"/>
    <s v="N"/>
    <d v="2014-05-26T00:00:00"/>
    <s v="High"/>
    <x v="45"/>
    <n v="413.12"/>
    <n v="0.1"/>
    <s v="Express"/>
    <n v="-10.220000000000001"/>
    <n v="14.27"/>
    <n v="7.27"/>
    <s v="Todd Boyes"/>
    <x v="1"/>
    <x v="3"/>
    <x v="1"/>
    <x v="10"/>
    <x v="2"/>
    <d v="2014-05-28T00:00:00"/>
  </r>
  <r>
    <n v="31777"/>
    <s v="N"/>
    <d v="2014-10-19T00:00:00"/>
    <s v="Not Specified"/>
    <x v="1"/>
    <n v="6483.42"/>
    <n v="7.0000000000000007E-2"/>
    <s v="Delivery Van"/>
    <n v="1590.95"/>
    <n v="200.98"/>
    <n v="23.76"/>
    <s v="Logan Currie"/>
    <x v="0"/>
    <x v="3"/>
    <x v="2"/>
    <x v="13"/>
    <x v="6"/>
    <d v="2014-10-21T00:00:00"/>
  </r>
  <r>
    <n v="31777"/>
    <s v="N"/>
    <d v="2014-10-19T00:00:00"/>
    <s v="Not Specified"/>
    <x v="12"/>
    <n v="137.77000000000001"/>
    <n v="0.01"/>
    <s v="Regular"/>
    <n v="1.85"/>
    <n v="12.28"/>
    <n v="6.47"/>
    <s v="Logan Currie"/>
    <x v="0"/>
    <x v="3"/>
    <x v="1"/>
    <x v="5"/>
    <x v="2"/>
    <d v="2014-10-19T00:00:00"/>
  </r>
  <r>
    <n v="31780"/>
    <s v="N"/>
    <d v="2013-01-29T00:00:00"/>
    <s v="Medium"/>
    <x v="40"/>
    <n v="734.25"/>
    <n v="0.08"/>
    <s v="Express"/>
    <n v="160.58000000000001"/>
    <n v="42.98"/>
    <n v="4.62"/>
    <s v="Max Ludwig"/>
    <x v="0"/>
    <x v="0"/>
    <x v="1"/>
    <x v="11"/>
    <x v="2"/>
    <d v="2013-01-31T00:00:00"/>
  </r>
  <r>
    <n v="31781"/>
    <s v="N"/>
    <d v="2016-01-17T00:00:00"/>
    <s v="Medium"/>
    <x v="26"/>
    <n v="249.02"/>
    <n v="0.1"/>
    <s v="Regular"/>
    <n v="-282.61"/>
    <n v="5.81"/>
    <n v="8.49"/>
    <s v="Sylvia Foulston"/>
    <x v="3"/>
    <x v="0"/>
    <x v="1"/>
    <x v="10"/>
    <x v="2"/>
    <d v="2016-01-18T00:00:00"/>
  </r>
  <r>
    <n v="31781"/>
    <s v="N"/>
    <d v="2016-01-17T00:00:00"/>
    <s v="Medium"/>
    <x v="33"/>
    <n v="78.489999999999995"/>
    <n v="0.03"/>
    <s v="Regular"/>
    <n v="5.53"/>
    <n v="1.81"/>
    <n v="0.75"/>
    <s v="Sylvia Foulston"/>
    <x v="3"/>
    <x v="0"/>
    <x v="1"/>
    <x v="14"/>
    <x v="1"/>
    <d v="2016-01-18T00:00:00"/>
  </r>
  <r>
    <n v="31842"/>
    <s v="N"/>
    <d v="2013-07-16T00:00:00"/>
    <s v="Medium"/>
    <x v="24"/>
    <n v="157.26"/>
    <n v="0.06"/>
    <s v="Regular"/>
    <n v="-18.84"/>
    <n v="17.48"/>
    <n v="1.99"/>
    <s v="Joy Daniels"/>
    <x v="0"/>
    <x v="0"/>
    <x v="0"/>
    <x v="0"/>
    <x v="0"/>
    <d v="2013-07-17T00:00:00"/>
  </r>
  <r>
    <n v="31845"/>
    <s v="N"/>
    <d v="2015-10-22T00:00:00"/>
    <s v="Low"/>
    <x v="11"/>
    <n v="114.55"/>
    <n v="0.05"/>
    <s v="Regular"/>
    <n v="28.61"/>
    <n v="10.06"/>
    <n v="2.06"/>
    <s v="Damala Kotsonis"/>
    <x v="2"/>
    <x v="0"/>
    <x v="1"/>
    <x v="5"/>
    <x v="1"/>
    <d v="2015-10-29T00:00:00"/>
  </r>
  <r>
    <n v="31845"/>
    <s v="N"/>
    <d v="2015-10-22T00:00:00"/>
    <s v="Low"/>
    <x v="47"/>
    <n v="3645.12"/>
    <n v="0.04"/>
    <s v="Delivery Van"/>
    <n v="807.29"/>
    <n v="100.98"/>
    <n v="15.66"/>
    <s v="Damala Kotsonis"/>
    <x v="2"/>
    <x v="0"/>
    <x v="1"/>
    <x v="11"/>
    <x v="6"/>
    <d v="2015-10-22T00:00:00"/>
  </r>
  <r>
    <n v="31847"/>
    <s v="N"/>
    <d v="2016-12-18T00:00:00"/>
    <s v="Low"/>
    <x v="26"/>
    <n v="1692.28"/>
    <n v="0.1"/>
    <s v="Regular"/>
    <n v="61"/>
    <n v="39.979999999999997"/>
    <n v="4"/>
    <s v="Amy Hunt"/>
    <x v="0"/>
    <x v="3"/>
    <x v="0"/>
    <x v="0"/>
    <x v="2"/>
    <d v="2016-12-22T00:00:00"/>
  </r>
  <r>
    <n v="31873"/>
    <s v="N"/>
    <d v="2016-11-08T00:00:00"/>
    <s v="Low"/>
    <x v="20"/>
    <n v="141.59"/>
    <n v="0.05"/>
    <s v="Regular"/>
    <n v="-91.09"/>
    <n v="70.97"/>
    <n v="3.5"/>
    <s v="Shahid Collister"/>
    <x v="1"/>
    <x v="1"/>
    <x v="1"/>
    <x v="11"/>
    <x v="2"/>
    <d v="2016-11-13T00:00:00"/>
  </r>
  <r>
    <n v="31873"/>
    <s v="N"/>
    <d v="2016-11-08T00:00:00"/>
    <s v="Low"/>
    <x v="41"/>
    <n v="2465.5014999999999"/>
    <n v="0.06"/>
    <s v="Regular"/>
    <n v="13.01"/>
    <n v="205.99"/>
    <n v="8.99"/>
    <s v="Shahid Collister"/>
    <x v="1"/>
    <x v="1"/>
    <x v="0"/>
    <x v="3"/>
    <x v="2"/>
    <d v="2016-11-15T00:00:00"/>
  </r>
  <r>
    <n v="31873"/>
    <s v="N"/>
    <d v="2016-11-08T00:00:00"/>
    <s v="Low"/>
    <x v="35"/>
    <n v="8558.4714999999997"/>
    <n v="0.06"/>
    <s v="Regular"/>
    <n v="2539.46"/>
    <n v="205.99"/>
    <n v="8.99"/>
    <s v="Shahid Collister"/>
    <x v="1"/>
    <x v="1"/>
    <x v="0"/>
    <x v="3"/>
    <x v="2"/>
    <d v="2016-11-15T00:00:00"/>
  </r>
  <r>
    <n v="31873"/>
    <s v="N"/>
    <d v="2016-11-08T00:00:00"/>
    <s v="Low"/>
    <x v="3"/>
    <n v="236.89"/>
    <n v="0"/>
    <s v="Regular"/>
    <n v="-125.29"/>
    <n v="5.28"/>
    <n v="6.26"/>
    <s v="Shahid Collister"/>
    <x v="1"/>
    <x v="1"/>
    <x v="1"/>
    <x v="5"/>
    <x v="2"/>
    <d v="2016-11-15T00:00:00"/>
  </r>
  <r>
    <n v="31876"/>
    <s v="N"/>
    <d v="2014-05-07T00:00:00"/>
    <s v="High"/>
    <x v="38"/>
    <n v="741.49"/>
    <n v="0.08"/>
    <s v="Regular"/>
    <n v="-360.18"/>
    <n v="95.99"/>
    <n v="35"/>
    <s v="Brian Moss"/>
    <x v="0"/>
    <x v="0"/>
    <x v="1"/>
    <x v="7"/>
    <x v="5"/>
    <d v="2014-05-08T00:00:00"/>
  </r>
  <r>
    <n v="31877"/>
    <s v="N"/>
    <d v="2016-06-29T00:00:00"/>
    <s v="Medium"/>
    <x v="13"/>
    <n v="285.06"/>
    <n v="0.08"/>
    <s v="Regular"/>
    <n v="-211.54"/>
    <n v="8.3699999999999992"/>
    <n v="10.16"/>
    <s v="Duane Huffman"/>
    <x v="1"/>
    <x v="2"/>
    <x v="2"/>
    <x v="2"/>
    <x v="5"/>
    <d v="2016-06-29T00:00:00"/>
  </r>
  <r>
    <n v="31910"/>
    <s v="N"/>
    <d v="2016-10-29T00:00:00"/>
    <s v="Medium"/>
    <x v="31"/>
    <n v="187.63749999999999"/>
    <n v="0.03"/>
    <s v="Regular"/>
    <n v="-190.03"/>
    <n v="35.99"/>
    <n v="5"/>
    <s v="Craig Molinari"/>
    <x v="0"/>
    <x v="3"/>
    <x v="0"/>
    <x v="3"/>
    <x v="2"/>
    <d v="2016-10-30T00:00:00"/>
  </r>
  <r>
    <n v="31939"/>
    <s v="N"/>
    <d v="2014-06-25T00:00:00"/>
    <s v="High"/>
    <x v="46"/>
    <n v="1506.8375000000001"/>
    <n v="7.0000000000000007E-2"/>
    <s v="Regular"/>
    <n v="-75.010000000000005"/>
    <n v="140.99"/>
    <n v="4.2"/>
    <s v="Ashley Jarboe"/>
    <x v="0"/>
    <x v="3"/>
    <x v="0"/>
    <x v="3"/>
    <x v="2"/>
    <d v="2014-06-27T00:00:00"/>
  </r>
  <r>
    <n v="32000"/>
    <s v="N"/>
    <d v="2015-09-13T00:00:00"/>
    <s v="Low"/>
    <x v="48"/>
    <n v="162.16"/>
    <n v="0.05"/>
    <s v="Regular"/>
    <n v="24.95"/>
    <n v="3.29"/>
    <n v="1.35"/>
    <s v="Victoria Wilson"/>
    <x v="1"/>
    <x v="1"/>
    <x v="1"/>
    <x v="14"/>
    <x v="1"/>
    <d v="2015-09-15T00:00:00"/>
  </r>
  <r>
    <n v="32000"/>
    <s v="N"/>
    <d v="2015-09-13T00:00:00"/>
    <s v="Low"/>
    <x v="5"/>
    <n v="15168.82"/>
    <n v="0.02"/>
    <s v="Delivery Van"/>
    <n v="-1096.78"/>
    <n v="550.98"/>
    <n v="147.12"/>
    <s v="Victoria Wilson"/>
    <x v="1"/>
    <x v="1"/>
    <x v="2"/>
    <x v="15"/>
    <x v="4"/>
    <d v="2015-09-20T00:00:00"/>
  </r>
  <r>
    <n v="32036"/>
    <s v="Y"/>
    <d v="2014-10-05T00:00:00"/>
    <s v="Medium"/>
    <x v="31"/>
    <n v="338.89"/>
    <n v="7.0000000000000007E-2"/>
    <s v="Regular"/>
    <n v="45.76"/>
    <n v="54.96"/>
    <n v="10.75"/>
    <s v="Pauline Chand"/>
    <x v="1"/>
    <x v="0"/>
    <x v="1"/>
    <x v="5"/>
    <x v="2"/>
    <d v="2014-10-07T00:00:00"/>
  </r>
  <r>
    <n v="32036"/>
    <s v="Y"/>
    <d v="2014-10-05T00:00:00"/>
    <s v="Medium"/>
    <x v="14"/>
    <n v="362.52"/>
    <n v="7.0000000000000007E-2"/>
    <s v="Regular"/>
    <n v="-68.489999999999995"/>
    <n v="14.97"/>
    <n v="7.51"/>
    <s v="Pauline Chand"/>
    <x v="1"/>
    <x v="0"/>
    <x v="1"/>
    <x v="7"/>
    <x v="2"/>
    <d v="2014-10-06T00:00:00"/>
  </r>
  <r>
    <n v="32037"/>
    <s v="N"/>
    <d v="2016-02-17T00:00:00"/>
    <s v="Low"/>
    <x v="4"/>
    <n v="311.66000000000003"/>
    <n v="0.04"/>
    <s v="Regular"/>
    <n v="-63.81"/>
    <n v="8.6"/>
    <n v="6.19"/>
    <s v="Edward Becker"/>
    <x v="1"/>
    <x v="1"/>
    <x v="1"/>
    <x v="10"/>
    <x v="2"/>
    <d v="2016-02-24T00:00:00"/>
  </r>
  <r>
    <n v="32037"/>
    <s v="N"/>
    <d v="2016-02-17T00:00:00"/>
    <s v="Low"/>
    <x v="0"/>
    <n v="9862.51"/>
    <n v="7.0000000000000007E-2"/>
    <s v="Regular"/>
    <n v="325.29000000000002"/>
    <n v="699.99"/>
    <n v="24.49"/>
    <s v="Edward Becker"/>
    <x v="1"/>
    <x v="1"/>
    <x v="0"/>
    <x v="16"/>
    <x v="5"/>
    <d v="2016-02-21T00:00:00"/>
  </r>
  <r>
    <n v="32067"/>
    <s v="N"/>
    <d v="2015-03-12T00:00:00"/>
    <s v="High"/>
    <x v="42"/>
    <n v="2853.8834999999999"/>
    <n v="0.06"/>
    <s v="Regular"/>
    <n v="492.24"/>
    <n v="125.99"/>
    <n v="7.69"/>
    <s v="Christina Vanderzanden"/>
    <x v="1"/>
    <x v="3"/>
    <x v="0"/>
    <x v="3"/>
    <x v="2"/>
    <d v="2015-03-13T00:00:00"/>
  </r>
  <r>
    <n v="32069"/>
    <s v="N"/>
    <d v="2014-11-19T00:00:00"/>
    <s v="Not Specified"/>
    <x v="40"/>
    <n v="114.94"/>
    <n v="0.09"/>
    <s v="Regular"/>
    <n v="-102.24"/>
    <n v="6.48"/>
    <n v="9.68"/>
    <s v="Gene McClure"/>
    <x v="0"/>
    <x v="2"/>
    <x v="1"/>
    <x v="5"/>
    <x v="2"/>
    <d v="2014-11-21T00:00:00"/>
  </r>
  <r>
    <n v="32070"/>
    <s v="N"/>
    <d v="2016-07-17T00:00:00"/>
    <s v="Medium"/>
    <x v="35"/>
    <n v="86.7"/>
    <n v="7.0000000000000007E-2"/>
    <s v="Regular"/>
    <n v="-185.34"/>
    <n v="1.76"/>
    <n v="4.8600000000000003"/>
    <s v="Patrick Jones"/>
    <x v="2"/>
    <x v="1"/>
    <x v="2"/>
    <x v="2"/>
    <x v="2"/>
    <d v="2016-07-17T00:00:00"/>
  </r>
  <r>
    <n v="32100"/>
    <s v="N"/>
    <d v="2015-05-23T00:00:00"/>
    <s v="Medium"/>
    <x v="8"/>
    <n v="1104.28"/>
    <n v="0.08"/>
    <s v="Regular"/>
    <n v="359.75"/>
    <n v="40.98"/>
    <n v="1.99"/>
    <s v="Liz Carlisle"/>
    <x v="0"/>
    <x v="0"/>
    <x v="0"/>
    <x v="0"/>
    <x v="0"/>
    <d v="2015-05-25T00:00:00"/>
  </r>
  <r>
    <n v="32131"/>
    <s v="N"/>
    <d v="2013-12-27T00:00:00"/>
    <s v="Critical"/>
    <x v="13"/>
    <n v="126.62"/>
    <n v="0.03"/>
    <s v="Regular"/>
    <n v="44.8"/>
    <n v="3.78"/>
    <n v="0.71"/>
    <s v="David Smith"/>
    <x v="1"/>
    <x v="3"/>
    <x v="1"/>
    <x v="14"/>
    <x v="1"/>
    <d v="2013-12-29T00:00:00"/>
  </r>
  <r>
    <n v="32135"/>
    <s v="N"/>
    <d v="2013-11-25T00:00:00"/>
    <s v="High"/>
    <x v="4"/>
    <n v="1575.14"/>
    <n v="0"/>
    <s v="Regular"/>
    <n v="160.68"/>
    <n v="39.979999999999997"/>
    <n v="7.12"/>
    <s v="Magdelene Morse"/>
    <x v="1"/>
    <x v="1"/>
    <x v="0"/>
    <x v="0"/>
    <x v="2"/>
    <d v="2013-11-27T00:00:00"/>
  </r>
  <r>
    <n v="32135"/>
    <s v="N"/>
    <d v="2013-11-25T00:00:00"/>
    <s v="High"/>
    <x v="25"/>
    <n v="187.78"/>
    <n v="0.08"/>
    <s v="Regular"/>
    <n v="-21.82"/>
    <n v="11.99"/>
    <n v="5.99"/>
    <s v="Magdelene Morse"/>
    <x v="1"/>
    <x v="1"/>
    <x v="0"/>
    <x v="6"/>
    <x v="3"/>
    <d v="2013-11-27T00:00:00"/>
  </r>
  <r>
    <n v="32193"/>
    <s v="N"/>
    <d v="2013-10-20T00:00:00"/>
    <s v="Low"/>
    <x v="6"/>
    <n v="40.72"/>
    <n v="0.1"/>
    <s v="Express"/>
    <n v="-10.25"/>
    <n v="6.68"/>
    <n v="6.93"/>
    <s v="Chad Cunningham"/>
    <x v="3"/>
    <x v="3"/>
    <x v="1"/>
    <x v="5"/>
    <x v="2"/>
    <d v="2013-10-22T00:00:00"/>
  </r>
  <r>
    <n v="32193"/>
    <s v="N"/>
    <d v="2013-10-20T00:00:00"/>
    <s v="Low"/>
    <x v="42"/>
    <n v="113.3"/>
    <n v="0.02"/>
    <s v="Regular"/>
    <n v="37.33"/>
    <n v="3.93"/>
    <n v="0.99"/>
    <s v="Chad Cunningham"/>
    <x v="3"/>
    <x v="3"/>
    <x v="1"/>
    <x v="14"/>
    <x v="1"/>
    <d v="2013-10-25T00:00:00"/>
  </r>
  <r>
    <n v="32195"/>
    <s v="N"/>
    <d v="2016-11-25T00:00:00"/>
    <s v="Medium"/>
    <x v="22"/>
    <n v="86.29"/>
    <n v="0.05"/>
    <s v="Regular"/>
    <n v="-14.03"/>
    <n v="11.58"/>
    <n v="6.97"/>
    <s v="Michelle Huthwaite"/>
    <x v="1"/>
    <x v="1"/>
    <x v="1"/>
    <x v="12"/>
    <x v="2"/>
    <d v="2016-11-28T00:00:00"/>
  </r>
  <r>
    <n v="32198"/>
    <s v="N"/>
    <d v="2014-11-09T00:00:00"/>
    <s v="Medium"/>
    <x v="45"/>
    <n v="240.63"/>
    <n v="0.02"/>
    <s v="Regular"/>
    <n v="-117.92"/>
    <n v="7.37"/>
    <n v="5.53"/>
    <s v="Joseph Airdo"/>
    <x v="1"/>
    <x v="2"/>
    <x v="0"/>
    <x v="0"/>
    <x v="0"/>
    <d v="2014-11-09T00:00:00"/>
  </r>
  <r>
    <n v="32199"/>
    <s v="N"/>
    <d v="2016-07-15T00:00:00"/>
    <s v="High"/>
    <x v="43"/>
    <n v="196.5"/>
    <n v="0.08"/>
    <s v="Regular"/>
    <n v="-99.76"/>
    <n v="4.91"/>
    <n v="4.97"/>
    <s v="Erica Bern"/>
    <x v="2"/>
    <x v="0"/>
    <x v="1"/>
    <x v="10"/>
    <x v="2"/>
    <d v="2016-07-16T00:00:00"/>
  </r>
  <r>
    <n v="32199"/>
    <s v="N"/>
    <d v="2016-07-15T00:00:00"/>
    <s v="High"/>
    <x v="39"/>
    <n v="3672.89"/>
    <n v="0.01"/>
    <s v="Regular"/>
    <n v="-3061.82"/>
    <n v="3499.99"/>
    <n v="24.49"/>
    <s v="Erica Bern"/>
    <x v="2"/>
    <x v="0"/>
    <x v="0"/>
    <x v="16"/>
    <x v="5"/>
    <d v="2016-07-16T00:00:00"/>
  </r>
  <r>
    <n v="32199"/>
    <s v="N"/>
    <d v="2016-07-15T00:00:00"/>
    <s v="High"/>
    <x v="38"/>
    <n v="46.97"/>
    <n v="0.03"/>
    <s v="Regular"/>
    <n v="-0.01"/>
    <n v="5.84"/>
    <n v="1.2"/>
    <s v="Erica Bern"/>
    <x v="2"/>
    <x v="0"/>
    <x v="1"/>
    <x v="1"/>
    <x v="1"/>
    <d v="2016-07-17T00:00:00"/>
  </r>
  <r>
    <n v="32229"/>
    <s v="N"/>
    <d v="2013-08-30T00:00:00"/>
    <s v="High"/>
    <x v="38"/>
    <n v="1219.19"/>
    <n v="0.02"/>
    <s v="Regular"/>
    <n v="44.37"/>
    <n v="150.97999999999999"/>
    <n v="13.99"/>
    <s v="Carlos Daly"/>
    <x v="3"/>
    <x v="0"/>
    <x v="0"/>
    <x v="6"/>
    <x v="3"/>
    <d v="2013-08-30T00:00:00"/>
  </r>
  <r>
    <n v="32229"/>
    <s v="N"/>
    <d v="2013-08-30T00:00:00"/>
    <s v="High"/>
    <x v="0"/>
    <n v="28.68"/>
    <n v="0"/>
    <s v="Regular"/>
    <n v="-0.12"/>
    <n v="1.76"/>
    <n v="0.7"/>
    <s v="Carlos Daly"/>
    <x v="3"/>
    <x v="0"/>
    <x v="1"/>
    <x v="1"/>
    <x v="1"/>
    <d v="2013-08-31T00:00:00"/>
  </r>
  <r>
    <n v="32230"/>
    <s v="N"/>
    <d v="2015-08-19T00:00:00"/>
    <s v="High"/>
    <x v="26"/>
    <n v="1753.75"/>
    <n v="7.0000000000000007E-2"/>
    <s v="Regular"/>
    <n v="215.11"/>
    <n v="39.979999999999997"/>
    <n v="9.1999999999999993"/>
    <s v="David Philippe"/>
    <x v="1"/>
    <x v="2"/>
    <x v="2"/>
    <x v="2"/>
    <x v="1"/>
    <d v="2015-08-20T00:00:00"/>
  </r>
  <r>
    <n v="32231"/>
    <s v="N"/>
    <d v="2015-11-01T00:00:00"/>
    <s v="Low"/>
    <x v="15"/>
    <n v="192.33"/>
    <n v="0.01"/>
    <s v="Regular"/>
    <n v="48.54"/>
    <n v="4.26"/>
    <n v="1.2"/>
    <s v="Ken Lonsdale"/>
    <x v="1"/>
    <x v="2"/>
    <x v="1"/>
    <x v="1"/>
    <x v="1"/>
    <d v="2015-11-05T00:00:00"/>
  </r>
  <r>
    <n v="32295"/>
    <s v="N"/>
    <d v="2016-01-08T00:00:00"/>
    <s v="High"/>
    <x v="11"/>
    <n v="607.59699999999998"/>
    <n v="7.0000000000000007E-2"/>
    <s v="Regular"/>
    <n v="-112.24"/>
    <n v="65.989999999999995"/>
    <n v="5.99"/>
    <s v="Pauline Chand"/>
    <x v="1"/>
    <x v="3"/>
    <x v="0"/>
    <x v="3"/>
    <x v="2"/>
    <d v="2016-01-09T00:00:00"/>
  </r>
  <r>
    <n v="32327"/>
    <s v="N"/>
    <d v="2015-08-07T00:00:00"/>
    <s v="Low"/>
    <x v="29"/>
    <n v="20333.815999999999"/>
    <n v="0.02"/>
    <s v="Delivery Van"/>
    <n v="-1430.45"/>
    <n v="550.98"/>
    <n v="147.12"/>
    <s v="Erica Bern"/>
    <x v="2"/>
    <x v="3"/>
    <x v="2"/>
    <x v="15"/>
    <x v="4"/>
    <d v="2015-08-14T00:00:00"/>
  </r>
  <r>
    <n v="32356"/>
    <s v="N"/>
    <d v="2015-10-10T00:00:00"/>
    <s v="Not Specified"/>
    <x v="49"/>
    <n v="768.41"/>
    <n v="0.1"/>
    <s v="Regular"/>
    <n v="60.38"/>
    <n v="67.28"/>
    <n v="19.989999999999998"/>
    <s v="Maribeth Iolo"/>
    <x v="0"/>
    <x v="1"/>
    <x v="1"/>
    <x v="10"/>
    <x v="2"/>
    <d v="2015-10-11T00:00:00"/>
  </r>
  <r>
    <n v="32356"/>
    <s v="N"/>
    <d v="2015-10-10T00:00:00"/>
    <s v="Not Specified"/>
    <x v="19"/>
    <n v="5238.192"/>
    <n v="0.08"/>
    <s v="Delivery Van"/>
    <n v="-503.77"/>
    <n v="145.97999999999999"/>
    <n v="46.2"/>
    <s v="Maribeth Iolo"/>
    <x v="0"/>
    <x v="1"/>
    <x v="2"/>
    <x v="15"/>
    <x v="4"/>
    <d v="2015-10-12T00:00:00"/>
  </r>
  <r>
    <n v="32389"/>
    <s v="N"/>
    <d v="2013-10-31T00:00:00"/>
    <s v="Medium"/>
    <x v="9"/>
    <n v="934.07"/>
    <n v="7.0000000000000007E-2"/>
    <s v="Regular"/>
    <n v="-7.5"/>
    <n v="39.99"/>
    <n v="10.25"/>
    <s v="Dave Poirier"/>
    <x v="2"/>
    <x v="3"/>
    <x v="0"/>
    <x v="0"/>
    <x v="2"/>
    <d v="2013-11-02T00:00:00"/>
  </r>
  <r>
    <n v="32420"/>
    <s v="N"/>
    <d v="2016-07-29T00:00:00"/>
    <s v="Medium"/>
    <x v="37"/>
    <n v="175.08"/>
    <n v="7.0000000000000007E-2"/>
    <s v="Regular"/>
    <n v="-168.72"/>
    <n v="5.0199999999999996"/>
    <n v="5.14"/>
    <s v="Christy Brittain"/>
    <x v="2"/>
    <x v="2"/>
    <x v="0"/>
    <x v="0"/>
    <x v="0"/>
    <d v="2016-07-31T00:00:00"/>
  </r>
  <r>
    <n v="32420"/>
    <s v="N"/>
    <d v="2016-07-29T00:00:00"/>
    <s v="Medium"/>
    <x v="30"/>
    <n v="5369.46"/>
    <n v="7.0000000000000007E-2"/>
    <s v="Delivery Van"/>
    <n v="-439.62"/>
    <n v="280.98"/>
    <n v="57"/>
    <s v="Christy Brittain"/>
    <x v="2"/>
    <x v="2"/>
    <x v="2"/>
    <x v="13"/>
    <x v="6"/>
    <d v="2016-07-31T00:00:00"/>
  </r>
  <r>
    <n v="32451"/>
    <s v="N"/>
    <d v="2016-03-24T00:00:00"/>
    <s v="Not Specified"/>
    <x v="3"/>
    <n v="580.55999999999995"/>
    <n v="0.1"/>
    <s v="Regular"/>
    <n v="163.63"/>
    <n v="14.28"/>
    <n v="2.99"/>
    <s v="Nat Carroll"/>
    <x v="1"/>
    <x v="1"/>
    <x v="1"/>
    <x v="10"/>
    <x v="2"/>
    <d v="2016-03-25T00:00:00"/>
  </r>
  <r>
    <n v="32452"/>
    <s v="N"/>
    <d v="2014-07-18T00:00:00"/>
    <s v="Medium"/>
    <x v="7"/>
    <n v="8.6"/>
    <n v="0.09"/>
    <s v="Regular"/>
    <n v="-2.0299999999999998"/>
    <n v="2.88"/>
    <n v="0.5"/>
    <s v="Joseph Airdo"/>
    <x v="1"/>
    <x v="2"/>
    <x v="1"/>
    <x v="4"/>
    <x v="2"/>
    <d v="2014-07-19T00:00:00"/>
  </r>
  <r>
    <n v="32455"/>
    <s v="N"/>
    <d v="2013-09-23T00:00:00"/>
    <s v="High"/>
    <x v="17"/>
    <n v="4620.53"/>
    <n v="0"/>
    <s v="Regular"/>
    <n v="1025.23"/>
    <n v="99.99"/>
    <n v="19.989999999999998"/>
    <s v="Peter Fuller"/>
    <x v="0"/>
    <x v="0"/>
    <x v="0"/>
    <x v="0"/>
    <x v="2"/>
    <d v="2013-09-24T00:00:00"/>
  </r>
  <r>
    <n v="32484"/>
    <s v="N"/>
    <d v="2014-02-04T00:00:00"/>
    <s v="Not Specified"/>
    <x v="24"/>
    <n v="2502.67"/>
    <n v="0.1"/>
    <s v="Delivery Van"/>
    <n v="-198.8"/>
    <n v="300.98"/>
    <n v="64.73"/>
    <s v="William Brown"/>
    <x v="0"/>
    <x v="0"/>
    <x v="2"/>
    <x v="13"/>
    <x v="6"/>
    <d v="2014-02-05T00:00:00"/>
  </r>
  <r>
    <n v="32519"/>
    <s v="N"/>
    <d v="2013-10-08T00:00:00"/>
    <s v="Low"/>
    <x v="38"/>
    <n v="85.36"/>
    <n v="0.09"/>
    <s v="Regular"/>
    <n v="-23.82"/>
    <n v="10.89"/>
    <n v="4.5"/>
    <s v="Jill Stevenson"/>
    <x v="0"/>
    <x v="2"/>
    <x v="1"/>
    <x v="11"/>
    <x v="2"/>
    <d v="2013-10-13T00:00:00"/>
  </r>
  <r>
    <n v="32580"/>
    <s v="N"/>
    <d v="2014-09-15T00:00:00"/>
    <s v="High"/>
    <x v="9"/>
    <n v="166.8"/>
    <n v="0.03"/>
    <s v="Regular"/>
    <n v="44.59"/>
    <n v="7.4"/>
    <n v="1.71"/>
    <s v="Paul MacIntyre"/>
    <x v="1"/>
    <x v="0"/>
    <x v="1"/>
    <x v="5"/>
    <x v="1"/>
    <d v="2014-09-15T00:00:00"/>
  </r>
  <r>
    <n v="32580"/>
    <s v="N"/>
    <d v="2014-09-15T00:00:00"/>
    <s v="High"/>
    <x v="34"/>
    <n v="261.38"/>
    <n v="0.05"/>
    <s v="Regular"/>
    <n v="-172.35"/>
    <n v="6.48"/>
    <n v="8.74"/>
    <s v="Paul MacIntyre"/>
    <x v="1"/>
    <x v="0"/>
    <x v="1"/>
    <x v="5"/>
    <x v="2"/>
    <d v="2014-09-17T00:00:00"/>
  </r>
  <r>
    <n v="32642"/>
    <s v="N"/>
    <d v="2015-03-29T00:00:00"/>
    <s v="Medium"/>
    <x v="35"/>
    <n v="1507.16"/>
    <n v="0.02"/>
    <s v="Regular"/>
    <n v="724.14"/>
    <n v="28.48"/>
    <n v="1.99"/>
    <s v="Darren Budd"/>
    <x v="1"/>
    <x v="0"/>
    <x v="0"/>
    <x v="0"/>
    <x v="0"/>
    <d v="2015-03-31T00:00:00"/>
  </r>
  <r>
    <n v="32647"/>
    <s v="N"/>
    <d v="2014-11-18T00:00:00"/>
    <s v="High"/>
    <x v="1"/>
    <n v="671.75"/>
    <n v="7.0000000000000007E-2"/>
    <s v="Regular"/>
    <n v="-56.83"/>
    <n v="20.97"/>
    <n v="4"/>
    <s v="Rick Bensley"/>
    <x v="0"/>
    <x v="2"/>
    <x v="0"/>
    <x v="0"/>
    <x v="2"/>
    <d v="2014-11-20T00:00:00"/>
  </r>
  <r>
    <n v="32647"/>
    <s v="N"/>
    <d v="2014-11-18T00:00:00"/>
    <s v="High"/>
    <x v="42"/>
    <n v="9541.0400000000009"/>
    <n v="0.06"/>
    <s v="Delivery Van"/>
    <n v="348.84"/>
    <n v="348.21"/>
    <n v="84.84"/>
    <s v="Rick Bensley"/>
    <x v="0"/>
    <x v="2"/>
    <x v="2"/>
    <x v="15"/>
    <x v="4"/>
    <d v="2014-11-20T00:00:00"/>
  </r>
  <r>
    <n v="32675"/>
    <s v="N"/>
    <d v="2016-11-03T00:00:00"/>
    <s v="High"/>
    <x v="23"/>
    <n v="6865.19"/>
    <n v="0.09"/>
    <s v="Delivery Van"/>
    <n v="1541.68"/>
    <n v="349.45"/>
    <n v="60"/>
    <s v="Jonathan Doherty"/>
    <x v="0"/>
    <x v="0"/>
    <x v="2"/>
    <x v="15"/>
    <x v="6"/>
    <d v="2016-11-04T00:00:00"/>
  </r>
  <r>
    <n v="32676"/>
    <s v="N"/>
    <d v="2016-02-02T00:00:00"/>
    <s v="Critical"/>
    <x v="4"/>
    <n v="1697.44"/>
    <n v="0.06"/>
    <s v="Regular"/>
    <n v="523.42999999999995"/>
    <n v="45.19"/>
    <n v="1.99"/>
    <s v="Joy Smith"/>
    <x v="2"/>
    <x v="0"/>
    <x v="0"/>
    <x v="0"/>
    <x v="0"/>
    <d v="2016-02-05T00:00:00"/>
  </r>
  <r>
    <n v="32710"/>
    <s v="N"/>
    <d v="2016-11-16T00:00:00"/>
    <s v="High"/>
    <x v="17"/>
    <n v="540.33000000000004"/>
    <n v="0.04"/>
    <s v="Regular"/>
    <n v="-59.06"/>
    <n v="12.44"/>
    <n v="6.27"/>
    <s v="John Lee"/>
    <x v="0"/>
    <x v="0"/>
    <x v="1"/>
    <x v="7"/>
    <x v="3"/>
    <d v="2016-11-17T00:00:00"/>
  </r>
  <r>
    <n v="32737"/>
    <s v="N"/>
    <d v="2016-10-28T00:00:00"/>
    <s v="High"/>
    <x v="41"/>
    <n v="367.11"/>
    <n v="0.09"/>
    <s v="Regular"/>
    <n v="116.8"/>
    <n v="28.53"/>
    <n v="1.49"/>
    <s v="Victoria Wilson"/>
    <x v="1"/>
    <x v="1"/>
    <x v="1"/>
    <x v="10"/>
    <x v="2"/>
    <d v="2016-10-30T00:00:00"/>
  </r>
  <r>
    <n v="32743"/>
    <s v="N"/>
    <d v="2013-05-07T00:00:00"/>
    <s v="Critical"/>
    <x v="30"/>
    <n v="3548.67"/>
    <n v="0.01"/>
    <s v="Regular"/>
    <n v="1280.19"/>
    <n v="177.98"/>
    <n v="0.99"/>
    <s v="Grant Carroll"/>
    <x v="3"/>
    <x v="0"/>
    <x v="1"/>
    <x v="11"/>
    <x v="2"/>
    <d v="2013-05-09T00:00:00"/>
  </r>
  <r>
    <n v="32803"/>
    <s v="N"/>
    <d v="2014-12-16T00:00:00"/>
    <s v="Medium"/>
    <x v="48"/>
    <n v="371.95"/>
    <n v="0.08"/>
    <s v="Express"/>
    <n v="-10.33"/>
    <n v="7.84"/>
    <n v="4.71"/>
    <s v="James Lanier"/>
    <x v="1"/>
    <x v="0"/>
    <x v="1"/>
    <x v="10"/>
    <x v="2"/>
    <d v="2014-12-17T00:00:00"/>
  </r>
  <r>
    <n v="32803"/>
    <s v="N"/>
    <d v="2014-12-16T00:00:00"/>
    <s v="Medium"/>
    <x v="28"/>
    <n v="96.07"/>
    <n v="0.06"/>
    <s v="Regular"/>
    <n v="-4.3600000000000003"/>
    <n v="4.4800000000000004"/>
    <n v="2.5"/>
    <s v="James Lanier"/>
    <x v="1"/>
    <x v="0"/>
    <x v="1"/>
    <x v="12"/>
    <x v="2"/>
    <d v="2014-12-18T00:00:00"/>
  </r>
  <r>
    <n v="32804"/>
    <s v="N"/>
    <d v="2015-09-09T00:00:00"/>
    <s v="Medium"/>
    <x v="48"/>
    <n v="174.81"/>
    <n v="7.0000000000000007E-2"/>
    <s v="Regular"/>
    <n v="74.819999999999993"/>
    <n v="3.75"/>
    <n v="0.5"/>
    <s v="Lycoris Saunders"/>
    <x v="0"/>
    <x v="0"/>
    <x v="1"/>
    <x v="4"/>
    <x v="2"/>
    <d v="2015-09-10T00:00:00"/>
  </r>
  <r>
    <n v="32804"/>
    <s v="N"/>
    <d v="2015-09-09T00:00:00"/>
    <s v="Medium"/>
    <x v="23"/>
    <n v="89.51"/>
    <n v="0.02"/>
    <s v="Regular"/>
    <n v="-61.99"/>
    <n v="3.98"/>
    <n v="5.26"/>
    <s v="Lycoris Saunders"/>
    <x v="0"/>
    <x v="0"/>
    <x v="1"/>
    <x v="10"/>
    <x v="2"/>
    <d v="2015-09-11T00:00:00"/>
  </r>
  <r>
    <n v="32806"/>
    <s v="N"/>
    <d v="2014-06-21T00:00:00"/>
    <s v="Critical"/>
    <x v="38"/>
    <n v="178.78"/>
    <n v="0.02"/>
    <s v="Regular"/>
    <n v="-28.34"/>
    <n v="20.239999999999998"/>
    <n v="8.99"/>
    <s v="Julia West"/>
    <x v="3"/>
    <x v="1"/>
    <x v="2"/>
    <x v="2"/>
    <x v="0"/>
    <d v="2014-06-22T00:00:00"/>
  </r>
  <r>
    <n v="32806"/>
    <s v="N"/>
    <d v="2014-06-21T00:00:00"/>
    <s v="High"/>
    <x v="32"/>
    <n v="175.99"/>
    <n v="0.1"/>
    <s v="Express"/>
    <n v="77.3"/>
    <n v="3.69"/>
    <n v="0.5"/>
    <s v="Lycoris Saunders"/>
    <x v="0"/>
    <x v="1"/>
    <x v="1"/>
    <x v="4"/>
    <x v="2"/>
    <d v="2014-06-22T00:00:00"/>
  </r>
  <r>
    <n v="32806"/>
    <s v="N"/>
    <d v="2014-06-21T00:00:00"/>
    <s v="High"/>
    <x v="16"/>
    <n v="221.23"/>
    <n v="0.02"/>
    <s v="Regular"/>
    <n v="-45.29"/>
    <n v="6.68"/>
    <n v="5.2"/>
    <s v="Lycoris Saunders"/>
    <x v="0"/>
    <x v="1"/>
    <x v="1"/>
    <x v="5"/>
    <x v="2"/>
    <d v="2014-06-23T00:00:00"/>
  </r>
  <r>
    <n v="32834"/>
    <s v="N"/>
    <d v="2013-08-27T00:00:00"/>
    <s v="Critical"/>
    <x v="27"/>
    <n v="3460.5625"/>
    <n v="0.1"/>
    <s v="Regular"/>
    <n v="573.05999999999995"/>
    <n v="115.99"/>
    <n v="5.92"/>
    <s v="Noah Childs"/>
    <x v="1"/>
    <x v="1"/>
    <x v="0"/>
    <x v="3"/>
    <x v="2"/>
    <d v="2013-08-28T00:00:00"/>
  </r>
  <r>
    <n v="32835"/>
    <s v="N"/>
    <d v="2015-07-07T00:00:00"/>
    <s v="Medium"/>
    <x v="0"/>
    <n v="572.4325"/>
    <n v="0.05"/>
    <s v="Regular"/>
    <n v="-19.440000000000001"/>
    <n v="45.99"/>
    <n v="4.99"/>
    <s v="Joy Smith"/>
    <x v="2"/>
    <x v="0"/>
    <x v="0"/>
    <x v="3"/>
    <x v="2"/>
    <d v="2015-07-09T00:00:00"/>
  </r>
  <r>
    <n v="32868"/>
    <s v="N"/>
    <d v="2016-01-18T00:00:00"/>
    <s v="Not Specified"/>
    <x v="27"/>
    <n v="1101.28"/>
    <n v="0.05"/>
    <s v="Regular"/>
    <n v="200.53"/>
    <n v="28.15"/>
    <n v="6.17"/>
    <s v="Randy Ferguson"/>
    <x v="0"/>
    <x v="1"/>
    <x v="1"/>
    <x v="1"/>
    <x v="0"/>
    <d v="2016-01-19T00:00:00"/>
  </r>
  <r>
    <n v="32869"/>
    <s v="N"/>
    <d v="2016-03-27T00:00:00"/>
    <s v="Medium"/>
    <x v="33"/>
    <n v="322.02999999999997"/>
    <n v="0.06"/>
    <s v="Regular"/>
    <n v="-82.83"/>
    <n v="8.1199999999999992"/>
    <n v="2.83"/>
    <s v="Christopher Schild"/>
    <x v="2"/>
    <x v="0"/>
    <x v="0"/>
    <x v="0"/>
    <x v="0"/>
    <d v="2016-03-28T00:00:00"/>
  </r>
  <r>
    <n v="32869"/>
    <s v="N"/>
    <d v="2016-03-27T00:00:00"/>
    <s v="Medium"/>
    <x v="48"/>
    <n v="2470.84"/>
    <n v="0.05"/>
    <s v="Regular"/>
    <n v="25.04"/>
    <n v="51.65"/>
    <n v="18.45"/>
    <s v="Christopher Schild"/>
    <x v="2"/>
    <x v="0"/>
    <x v="2"/>
    <x v="2"/>
    <x v="3"/>
    <d v="2016-03-28T00:00:00"/>
  </r>
  <r>
    <n v="32869"/>
    <s v="N"/>
    <d v="2016-03-27T00:00:00"/>
    <s v="Medium"/>
    <x v="20"/>
    <n v="15.26"/>
    <n v="0.01"/>
    <s v="Regular"/>
    <n v="-7.51"/>
    <n v="6.68"/>
    <n v="1.5"/>
    <s v="Christopher Schild"/>
    <x v="2"/>
    <x v="0"/>
    <x v="1"/>
    <x v="1"/>
    <x v="1"/>
    <d v="2016-03-28T00:00:00"/>
  </r>
  <r>
    <n v="32869"/>
    <s v="N"/>
    <d v="2016-03-27T00:00:00"/>
    <s v="Medium"/>
    <x v="27"/>
    <n v="5250.6625000000004"/>
    <n v="0.1"/>
    <s v="Regular"/>
    <n v="930.99"/>
    <n v="175.99"/>
    <n v="8.99"/>
    <s v="Christopher Schild"/>
    <x v="2"/>
    <x v="0"/>
    <x v="0"/>
    <x v="3"/>
    <x v="2"/>
    <d v="2016-03-28T00:00:00"/>
  </r>
  <r>
    <n v="32965"/>
    <s v="N"/>
    <d v="2014-02-24T00:00:00"/>
    <s v="High"/>
    <x v="20"/>
    <n v="11.15"/>
    <n v="0.04"/>
    <s v="Regular"/>
    <n v="-5.54"/>
    <n v="3.98"/>
    <n v="2.97"/>
    <s v="Michael Paige"/>
    <x v="2"/>
    <x v="3"/>
    <x v="1"/>
    <x v="5"/>
    <x v="1"/>
    <d v="2014-02-25T00:00:00"/>
  </r>
  <r>
    <n v="32966"/>
    <s v="N"/>
    <d v="2015-01-25T00:00:00"/>
    <s v="Low"/>
    <x v="6"/>
    <n v="1035.2"/>
    <n v="0.08"/>
    <s v="Delivery Van"/>
    <n v="-668.06"/>
    <n v="270.97000000000003"/>
    <n v="28.06"/>
    <s v="Steven Cartwright"/>
    <x v="0"/>
    <x v="1"/>
    <x v="0"/>
    <x v="6"/>
    <x v="6"/>
    <d v="2015-02-01T00:00:00"/>
  </r>
  <r>
    <n v="32966"/>
    <s v="N"/>
    <d v="2015-01-25T00:00:00"/>
    <s v="Low"/>
    <x v="17"/>
    <n v="74.17"/>
    <n v="0.01"/>
    <s v="Regular"/>
    <n v="-13.4"/>
    <n v="1.6"/>
    <n v="1.29"/>
    <s v="Steven Cartwright"/>
    <x v="0"/>
    <x v="1"/>
    <x v="1"/>
    <x v="1"/>
    <x v="1"/>
    <d v="2015-01-29T00:00:00"/>
  </r>
  <r>
    <n v="32996"/>
    <s v="Y"/>
    <d v="2013-12-17T00:00:00"/>
    <s v="Critical"/>
    <x v="0"/>
    <n v="262.29000000000002"/>
    <n v="0.09"/>
    <s v="Regular"/>
    <n v="7.26"/>
    <n v="17.78"/>
    <n v="5.03"/>
    <s v="Janet Lee"/>
    <x v="0"/>
    <x v="2"/>
    <x v="2"/>
    <x v="2"/>
    <x v="2"/>
    <d v="2013-12-20T00:00:00"/>
  </r>
  <r>
    <n v="32996"/>
    <s v="Y"/>
    <d v="2013-12-17T00:00:00"/>
    <s v="Critical"/>
    <x v="20"/>
    <n v="116.31399999999999"/>
    <n v="0.04"/>
    <s v="Regular"/>
    <n v="-300.85000000000002"/>
    <n v="65.989999999999995"/>
    <n v="3.9"/>
    <s v="Janet Lee"/>
    <x v="0"/>
    <x v="2"/>
    <x v="0"/>
    <x v="3"/>
    <x v="2"/>
    <d v="2013-12-19T00:00:00"/>
  </r>
  <r>
    <n v="32998"/>
    <s v="Y"/>
    <d v="2013-09-29T00:00:00"/>
    <s v="Not Specified"/>
    <x v="46"/>
    <n v="1663.83"/>
    <n v="0.1"/>
    <s v="Delivery Van"/>
    <n v="-484.64"/>
    <n v="130.97999999999999"/>
    <n v="54.74"/>
    <s v="Guy Thornton"/>
    <x v="1"/>
    <x v="0"/>
    <x v="2"/>
    <x v="8"/>
    <x v="4"/>
    <d v="2013-09-30T00:00:00"/>
  </r>
  <r>
    <n v="32999"/>
    <s v="N"/>
    <d v="2016-04-14T00:00:00"/>
    <s v="Low"/>
    <x v="41"/>
    <n v="1386.65"/>
    <n v="0.09"/>
    <s v="Delivery Van"/>
    <n v="-193.58"/>
    <n v="100.98"/>
    <n v="35.840000000000003"/>
    <s v="David Flashing"/>
    <x v="2"/>
    <x v="1"/>
    <x v="2"/>
    <x v="8"/>
    <x v="4"/>
    <d v="2016-04-19T00:00:00"/>
  </r>
  <r>
    <n v="33060"/>
    <s v="N"/>
    <d v="2013-02-19T00:00:00"/>
    <s v="High"/>
    <x v="7"/>
    <n v="15.88"/>
    <n v="0.05"/>
    <s v="Regular"/>
    <n v="-11.04"/>
    <n v="3.74"/>
    <n v="4.6900000000000004"/>
    <s v="Keith Dawkins"/>
    <x v="0"/>
    <x v="1"/>
    <x v="1"/>
    <x v="10"/>
    <x v="2"/>
    <d v="2013-02-20T00:00:00"/>
  </r>
  <r>
    <n v="33091"/>
    <s v="N"/>
    <d v="2014-01-25T00:00:00"/>
    <s v="High"/>
    <x v="18"/>
    <n v="265.35000000000002"/>
    <n v="0.02"/>
    <s v="Regular"/>
    <n v="-128.69"/>
    <n v="9.99"/>
    <n v="11.59"/>
    <s v="Robert Waldorf"/>
    <x v="1"/>
    <x v="1"/>
    <x v="1"/>
    <x v="5"/>
    <x v="2"/>
    <d v="2014-01-27T00:00:00"/>
  </r>
  <r>
    <n v="33123"/>
    <s v="N"/>
    <d v="2013-11-24T00:00:00"/>
    <s v="Medium"/>
    <x v="33"/>
    <n v="6045.98"/>
    <n v="0.08"/>
    <s v="Delivery Van"/>
    <n v="-996.67"/>
    <n v="150.97999999999999"/>
    <n v="66.27"/>
    <s v="Roy Skaria"/>
    <x v="3"/>
    <x v="0"/>
    <x v="2"/>
    <x v="8"/>
    <x v="4"/>
    <d v="2013-11-26T00:00:00"/>
  </r>
  <r>
    <n v="33159"/>
    <s v="N"/>
    <d v="2015-04-27T00:00:00"/>
    <s v="Medium"/>
    <x v="7"/>
    <n v="56.695"/>
    <n v="0.01"/>
    <s v="Regular"/>
    <n v="-70.97"/>
    <n v="20.99"/>
    <n v="0.99"/>
    <s v="Cindy Schnelling"/>
    <x v="3"/>
    <x v="0"/>
    <x v="0"/>
    <x v="3"/>
    <x v="1"/>
    <d v="2015-04-29T00:00:00"/>
  </r>
  <r>
    <n v="33184"/>
    <s v="N"/>
    <d v="2015-02-12T00:00:00"/>
    <s v="Not Specified"/>
    <x v="1"/>
    <n v="402.49"/>
    <n v="0"/>
    <s v="Regular"/>
    <n v="41.79"/>
    <n v="11.7"/>
    <n v="5.63"/>
    <s v="Dennis Pardue"/>
    <x v="0"/>
    <x v="3"/>
    <x v="1"/>
    <x v="10"/>
    <x v="2"/>
    <d v="2015-02-14T00:00:00"/>
  </r>
  <r>
    <n v="33184"/>
    <s v="N"/>
    <d v="2015-02-12T00:00:00"/>
    <s v="Not Specified"/>
    <x v="39"/>
    <n v="1754.29"/>
    <n v="0.09"/>
    <s v="Regular"/>
    <n v="-961.5"/>
    <n v="1889.99"/>
    <n v="19.989999999999998"/>
    <s v="Dennis Pardue"/>
    <x v="0"/>
    <x v="3"/>
    <x v="1"/>
    <x v="10"/>
    <x v="2"/>
    <d v="2015-02-14T00:00:00"/>
  </r>
  <r>
    <n v="33186"/>
    <s v="N"/>
    <d v="2015-08-28T00:00:00"/>
    <s v="Low"/>
    <x v="18"/>
    <n v="1350.5309999999999"/>
    <n v="0.01"/>
    <s v="Regular"/>
    <n v="221.18"/>
    <n v="65.989999999999995"/>
    <n v="5.26"/>
    <s v="Don Jones"/>
    <x v="3"/>
    <x v="0"/>
    <x v="0"/>
    <x v="3"/>
    <x v="2"/>
    <d v="2015-08-30T00:00:00"/>
  </r>
  <r>
    <n v="33218"/>
    <s v="N"/>
    <d v="2013-01-06T00:00:00"/>
    <s v="Not Specified"/>
    <x v="14"/>
    <n v="113.8"/>
    <n v="7.0000000000000007E-2"/>
    <s v="Regular"/>
    <n v="-84.08"/>
    <n v="4.57"/>
    <n v="5.42"/>
    <s v="Eric Hoffmann"/>
    <x v="0"/>
    <x v="3"/>
    <x v="1"/>
    <x v="10"/>
    <x v="2"/>
    <d v="2013-01-08T00:00:00"/>
  </r>
  <r>
    <n v="33218"/>
    <s v="N"/>
    <d v="2013-01-06T00:00:00"/>
    <s v="Not Specified"/>
    <x v="8"/>
    <n v="480.13"/>
    <n v="0.04"/>
    <s v="Regular"/>
    <n v="53.67"/>
    <n v="16.16"/>
    <n v="7.74"/>
    <s v="Eric Hoffmann"/>
    <x v="0"/>
    <x v="3"/>
    <x v="2"/>
    <x v="2"/>
    <x v="2"/>
    <d v="2013-01-07T00:00:00"/>
  </r>
  <r>
    <n v="33219"/>
    <s v="N"/>
    <d v="2014-12-10T00:00:00"/>
    <s v="High"/>
    <x v="1"/>
    <n v="7341.96"/>
    <n v="0"/>
    <s v="Delivery Van"/>
    <n v="764.95"/>
    <n v="216.6"/>
    <n v="64.2"/>
    <s v="Duane Huffman"/>
    <x v="1"/>
    <x v="2"/>
    <x v="2"/>
    <x v="13"/>
    <x v="6"/>
    <d v="2014-12-11T00:00:00"/>
  </r>
  <r>
    <n v="33220"/>
    <s v="N"/>
    <d v="2016-04-15T00:00:00"/>
    <s v="Not Specified"/>
    <x v="48"/>
    <n v="3291.13"/>
    <n v="0.09"/>
    <s v="Regular"/>
    <n v="925.95"/>
    <n v="70.97"/>
    <n v="3.5"/>
    <s v="Carl Weiss"/>
    <x v="0"/>
    <x v="2"/>
    <x v="1"/>
    <x v="11"/>
    <x v="2"/>
    <d v="2016-04-15T00:00:00"/>
  </r>
  <r>
    <n v="33220"/>
    <s v="N"/>
    <d v="2016-04-15T00:00:00"/>
    <s v="Not Specified"/>
    <x v="43"/>
    <n v="736.96"/>
    <n v="0.1"/>
    <s v="Regular"/>
    <n v="-34.29"/>
    <n v="19.98"/>
    <n v="10.49"/>
    <s v="Carl Weiss"/>
    <x v="0"/>
    <x v="2"/>
    <x v="2"/>
    <x v="2"/>
    <x v="2"/>
    <d v="2016-04-18T00:00:00"/>
  </r>
  <r>
    <n v="33250"/>
    <s v="N"/>
    <d v="2016-06-25T00:00:00"/>
    <s v="Not Specified"/>
    <x v="43"/>
    <n v="7381.19"/>
    <n v="0.04"/>
    <s v="Regular"/>
    <n v="2998.88"/>
    <n v="177.98"/>
    <n v="0.99"/>
    <s v="Guy Thornton"/>
    <x v="1"/>
    <x v="0"/>
    <x v="1"/>
    <x v="11"/>
    <x v="2"/>
    <d v="2016-06-27T00:00:00"/>
  </r>
  <r>
    <n v="33253"/>
    <s v="N"/>
    <d v="2014-11-30T00:00:00"/>
    <s v="Not Specified"/>
    <x v="40"/>
    <n v="524.21199999999999"/>
    <n v="0.04"/>
    <s v="Regular"/>
    <n v="127.85"/>
    <n v="35.99"/>
    <n v="3.3"/>
    <s v="Katherine Murray"/>
    <x v="2"/>
    <x v="1"/>
    <x v="0"/>
    <x v="3"/>
    <x v="0"/>
    <d v="2014-12-02T00:00:00"/>
  </r>
  <r>
    <n v="33254"/>
    <s v="N"/>
    <d v="2014-11-03T00:00:00"/>
    <s v="Not Specified"/>
    <x v="11"/>
    <n v="466.35"/>
    <n v="0.01"/>
    <s v="Regular"/>
    <n v="159.25"/>
    <n v="39.979999999999997"/>
    <n v="9.1999999999999993"/>
    <s v="Keith Dawkins"/>
    <x v="0"/>
    <x v="1"/>
    <x v="2"/>
    <x v="2"/>
    <x v="1"/>
    <d v="2014-11-05T00:00:00"/>
  </r>
  <r>
    <n v="33255"/>
    <s v="N"/>
    <d v="2013-06-24T00:00:00"/>
    <s v="Critical"/>
    <x v="30"/>
    <n v="108.21"/>
    <n v="0.08"/>
    <s v="Express"/>
    <n v="-50.02"/>
    <n v="5.28"/>
    <n v="5.66"/>
    <s v="Russell Applegate"/>
    <x v="1"/>
    <x v="1"/>
    <x v="1"/>
    <x v="5"/>
    <x v="2"/>
    <d v="2013-06-25T00:00:00"/>
  </r>
  <r>
    <n v="33285"/>
    <s v="N"/>
    <d v="2015-01-18T00:00:00"/>
    <s v="High"/>
    <x v="44"/>
    <n v="66.92"/>
    <n v="0.01"/>
    <s v="Regular"/>
    <n v="-23.29"/>
    <n v="12.28"/>
    <n v="6.13"/>
    <s v="Michael Oakman"/>
    <x v="0"/>
    <x v="3"/>
    <x v="1"/>
    <x v="7"/>
    <x v="2"/>
    <d v="2015-01-19T00:00:00"/>
  </r>
  <r>
    <n v="33350"/>
    <s v="N"/>
    <d v="2016-07-21T00:00:00"/>
    <s v="Not Specified"/>
    <x v="39"/>
    <n v="1786.04"/>
    <n v="0.1"/>
    <s v="Regular"/>
    <n v="-924.99"/>
    <n v="1889.99"/>
    <n v="19.989999999999998"/>
    <s v="Kelly Andreada"/>
    <x v="0"/>
    <x v="1"/>
    <x v="1"/>
    <x v="10"/>
    <x v="2"/>
    <d v="2016-07-21T00:00:00"/>
  </r>
  <r>
    <n v="33377"/>
    <s v="N"/>
    <d v="2014-07-31T00:00:00"/>
    <s v="High"/>
    <x v="23"/>
    <n v="100.4"/>
    <n v="0.06"/>
    <s v="Regular"/>
    <n v="11.94"/>
    <n v="5.18"/>
    <n v="2.04"/>
    <s v="Beth Thompson"/>
    <x v="3"/>
    <x v="0"/>
    <x v="1"/>
    <x v="5"/>
    <x v="1"/>
    <d v="2014-08-02T00:00:00"/>
  </r>
  <r>
    <n v="33377"/>
    <s v="N"/>
    <d v="2014-07-31T00:00:00"/>
    <s v="High"/>
    <x v="30"/>
    <n v="327.14999999999998"/>
    <n v="0.04"/>
    <s v="Regular"/>
    <n v="47.3"/>
    <n v="17.239999999999998"/>
    <n v="3.26"/>
    <s v="Beth Thompson"/>
    <x v="3"/>
    <x v="0"/>
    <x v="1"/>
    <x v="9"/>
    <x v="0"/>
    <d v="2014-08-01T00:00:00"/>
  </r>
  <r>
    <n v="33378"/>
    <s v="N"/>
    <d v="2015-04-27T00:00:00"/>
    <s v="High"/>
    <x v="14"/>
    <n v="945.36"/>
    <n v="0.1"/>
    <s v="Regular"/>
    <n v="219.85"/>
    <n v="39.979999999999997"/>
    <n v="9.83"/>
    <s v="Joseph Airdo"/>
    <x v="1"/>
    <x v="2"/>
    <x v="1"/>
    <x v="12"/>
    <x v="2"/>
    <d v="2015-04-28T00:00:00"/>
  </r>
  <r>
    <n v="33444"/>
    <s v="N"/>
    <d v="2015-10-06T00:00:00"/>
    <s v="Medium"/>
    <x v="11"/>
    <n v="30.51"/>
    <n v="0.09"/>
    <s v="Regular"/>
    <n v="-17.68"/>
    <n v="2.6"/>
    <n v="2.4"/>
    <s v="Alan Barnes"/>
    <x v="3"/>
    <x v="0"/>
    <x v="1"/>
    <x v="1"/>
    <x v="1"/>
    <d v="2015-10-07T00:00:00"/>
  </r>
  <r>
    <n v="33444"/>
    <s v="N"/>
    <d v="2015-10-06T00:00:00"/>
    <s v="Medium"/>
    <x v="38"/>
    <n v="127.8"/>
    <n v="7.0000000000000007E-2"/>
    <s v="Regular"/>
    <n v="-30.48"/>
    <n v="14.97"/>
    <n v="7.51"/>
    <s v="Alan Barnes"/>
    <x v="3"/>
    <x v="0"/>
    <x v="1"/>
    <x v="7"/>
    <x v="2"/>
    <d v="2015-10-08T00:00:00"/>
  </r>
  <r>
    <n v="33473"/>
    <s v="N"/>
    <d v="2014-01-04T00:00:00"/>
    <s v="Low"/>
    <x v="35"/>
    <n v="600.22"/>
    <n v="0.08"/>
    <s v="Regular"/>
    <n v="27.86"/>
    <n v="12.98"/>
    <n v="3.14"/>
    <s v="Michelle Moray"/>
    <x v="0"/>
    <x v="0"/>
    <x v="1"/>
    <x v="9"/>
    <x v="0"/>
    <d v="2014-01-04T00:00:00"/>
  </r>
  <r>
    <n v="33477"/>
    <s v="Y"/>
    <d v="2015-10-19T00:00:00"/>
    <s v="High"/>
    <x v="2"/>
    <n v="269.27999999999997"/>
    <n v="0.08"/>
    <s v="Regular"/>
    <n v="113.63"/>
    <n v="10.35"/>
    <n v="0.99"/>
    <s v="Duane Huffman"/>
    <x v="1"/>
    <x v="3"/>
    <x v="1"/>
    <x v="4"/>
    <x v="2"/>
    <d v="2015-10-21T00:00:00"/>
  </r>
  <r>
    <n v="33479"/>
    <s v="N"/>
    <d v="2015-09-18T00:00:00"/>
    <s v="Critical"/>
    <x v="18"/>
    <n v="161.87"/>
    <n v="0.04"/>
    <s v="Regular"/>
    <n v="-31.27"/>
    <n v="6.48"/>
    <n v="5.1100000000000003"/>
    <s v="Penelope Sewall"/>
    <x v="0"/>
    <x v="1"/>
    <x v="1"/>
    <x v="5"/>
    <x v="2"/>
    <d v="2015-09-20T00:00:00"/>
  </r>
  <r>
    <n v="33505"/>
    <s v="N"/>
    <d v="2013-09-25T00:00:00"/>
    <s v="Low"/>
    <x v="1"/>
    <n v="117.78"/>
    <n v="0.09"/>
    <s v="Regular"/>
    <n v="20.82"/>
    <n v="4"/>
    <n v="1.3"/>
    <s v="Pete Armstrong"/>
    <x v="1"/>
    <x v="2"/>
    <x v="1"/>
    <x v="5"/>
    <x v="1"/>
    <d v="2013-09-29T00:00:00"/>
  </r>
  <r>
    <n v="33505"/>
    <s v="N"/>
    <d v="2013-09-25T00:00:00"/>
    <s v="Low"/>
    <x v="37"/>
    <n v="2463.2404999999999"/>
    <n v="7.0000000000000007E-2"/>
    <s v="Express"/>
    <n v="310.57"/>
    <n v="85.99"/>
    <n v="10.78"/>
    <s v="Pete Armstrong"/>
    <x v="1"/>
    <x v="2"/>
    <x v="0"/>
    <x v="3"/>
    <x v="2"/>
    <d v="2013-09-25T00:00:00"/>
  </r>
  <r>
    <n v="33537"/>
    <s v="N"/>
    <d v="2013-08-13T00:00:00"/>
    <s v="Medium"/>
    <x v="5"/>
    <n v="45.38"/>
    <n v="7.0000000000000007E-2"/>
    <s v="Regular"/>
    <n v="-1.97"/>
    <n v="1.76"/>
    <n v="0.7"/>
    <s v="Mick Crebagga"/>
    <x v="0"/>
    <x v="0"/>
    <x v="1"/>
    <x v="1"/>
    <x v="1"/>
    <d v="2013-08-15T00:00:00"/>
  </r>
  <r>
    <n v="33537"/>
    <s v="N"/>
    <d v="2013-08-13T00:00:00"/>
    <s v="Medium"/>
    <x v="24"/>
    <n v="163.31049999999999"/>
    <n v="0.02"/>
    <s v="Regular"/>
    <n v="-105.09"/>
    <n v="20.99"/>
    <n v="3.3"/>
    <s v="Mick Crebagga"/>
    <x v="0"/>
    <x v="0"/>
    <x v="0"/>
    <x v="3"/>
    <x v="0"/>
    <d v="2013-08-14T00:00:00"/>
  </r>
  <r>
    <n v="33569"/>
    <s v="N"/>
    <d v="2016-08-28T00:00:00"/>
    <s v="Low"/>
    <x v="24"/>
    <n v="123.92"/>
    <n v="0.09"/>
    <s v="Regular"/>
    <n v="45.83"/>
    <n v="14.2"/>
    <n v="5.3"/>
    <s v="Matthew Clasen"/>
    <x v="0"/>
    <x v="2"/>
    <x v="2"/>
    <x v="2"/>
    <x v="1"/>
    <d v="2016-09-01T00:00:00"/>
  </r>
  <r>
    <n v="33571"/>
    <s v="N"/>
    <d v="2014-10-11T00:00:00"/>
    <s v="Medium"/>
    <x v="39"/>
    <n v="7.15"/>
    <n v="0.03"/>
    <s v="Regular"/>
    <n v="-2.5499999999999998"/>
    <n v="5.08"/>
    <n v="2.0299999999999998"/>
    <s v="Steven Ward"/>
    <x v="0"/>
    <x v="2"/>
    <x v="2"/>
    <x v="2"/>
    <x v="1"/>
    <d v="2014-10-14T00:00:00"/>
  </r>
  <r>
    <n v="33605"/>
    <s v="N"/>
    <d v="2015-04-03T00:00:00"/>
    <s v="Critical"/>
    <x v="3"/>
    <n v="153.01"/>
    <n v="0.04"/>
    <s v="Regular"/>
    <n v="-218.53"/>
    <n v="3.52"/>
    <n v="6.83"/>
    <s v="John Lee"/>
    <x v="0"/>
    <x v="0"/>
    <x v="1"/>
    <x v="10"/>
    <x v="2"/>
    <d v="2015-04-05T00:00:00"/>
  </r>
  <r>
    <n v="33637"/>
    <s v="Y"/>
    <d v="2015-11-24T00:00:00"/>
    <s v="Low"/>
    <x v="37"/>
    <n v="192.21"/>
    <n v="7.0000000000000007E-2"/>
    <s v="Regular"/>
    <n v="-61.36"/>
    <n v="5.47"/>
    <n v="5.26"/>
    <s v="Michael Oakman"/>
    <x v="0"/>
    <x v="3"/>
    <x v="2"/>
    <x v="2"/>
    <x v="0"/>
    <d v="2015-11-26T00:00:00"/>
  </r>
  <r>
    <n v="33670"/>
    <s v="N"/>
    <d v="2015-04-27T00:00:00"/>
    <s v="High"/>
    <x v="35"/>
    <n v="207.54"/>
    <n v="0.03"/>
    <s v="Regular"/>
    <n v="24.21"/>
    <n v="4.13"/>
    <n v="1.23"/>
    <s v="Mick Crebagga"/>
    <x v="0"/>
    <x v="1"/>
    <x v="1"/>
    <x v="1"/>
    <x v="1"/>
    <d v="2015-04-29T00:00:00"/>
  </r>
  <r>
    <n v="33670"/>
    <s v="N"/>
    <d v="2015-04-27T00:00:00"/>
    <s v="High"/>
    <x v="6"/>
    <n v="17.329999999999998"/>
    <n v="0.06"/>
    <s v="Regular"/>
    <n v="-16.579999999999998"/>
    <n v="3.28"/>
    <n v="5"/>
    <s v="Mick Crebagga"/>
    <x v="0"/>
    <x v="1"/>
    <x v="1"/>
    <x v="1"/>
    <x v="1"/>
    <d v="2015-04-28T00:00:00"/>
  </r>
  <r>
    <n v="33699"/>
    <s v="N"/>
    <d v="2016-07-26T00:00:00"/>
    <s v="Low"/>
    <x v="36"/>
    <n v="290.07"/>
    <n v="7.0000000000000007E-2"/>
    <s v="Regular"/>
    <n v="-114.2"/>
    <n v="16.739999999999998"/>
    <n v="7.04"/>
    <s v="Troy Staebel"/>
    <x v="2"/>
    <x v="3"/>
    <x v="1"/>
    <x v="7"/>
    <x v="2"/>
    <d v="2016-08-02T00:00:00"/>
  </r>
  <r>
    <n v="33699"/>
    <s v="N"/>
    <d v="2016-07-26T00:00:00"/>
    <s v="Low"/>
    <x v="45"/>
    <n v="196.81"/>
    <n v="0.06"/>
    <s v="Regular"/>
    <n v="70.39"/>
    <n v="6.45"/>
    <n v="1.34"/>
    <s v="Troy Staebel"/>
    <x v="2"/>
    <x v="3"/>
    <x v="1"/>
    <x v="5"/>
    <x v="1"/>
    <d v="2016-07-31T00:00:00"/>
  </r>
  <r>
    <n v="33701"/>
    <s v="N"/>
    <d v="2016-10-01T00:00:00"/>
    <s v="Medium"/>
    <x v="37"/>
    <n v="2333.06"/>
    <n v="0.08"/>
    <s v="Express"/>
    <n v="473.39"/>
    <n v="67.28"/>
    <n v="19.989999999999998"/>
    <s v="Carl Weiss"/>
    <x v="0"/>
    <x v="2"/>
    <x v="1"/>
    <x v="10"/>
    <x v="2"/>
    <d v="2016-10-03T00:00:00"/>
  </r>
  <r>
    <n v="33703"/>
    <s v="N"/>
    <d v="2013-02-06T00:00:00"/>
    <s v="Not Specified"/>
    <x v="6"/>
    <n v="242.36"/>
    <n v="0.08"/>
    <s v="Regular"/>
    <n v="-131.47999999999999"/>
    <n v="60.98"/>
    <n v="1.99"/>
    <s v="Carl Ludwig"/>
    <x v="3"/>
    <x v="0"/>
    <x v="0"/>
    <x v="0"/>
    <x v="0"/>
    <d v="2013-02-07T00:00:00"/>
  </r>
  <r>
    <n v="33703"/>
    <s v="N"/>
    <d v="2013-02-06T00:00:00"/>
    <s v="Not Specified"/>
    <x v="14"/>
    <n v="802.19"/>
    <n v="0"/>
    <s v="Regular"/>
    <n v="56.26"/>
    <n v="29.74"/>
    <n v="6.64"/>
    <s v="Carl Ludwig"/>
    <x v="3"/>
    <x v="0"/>
    <x v="1"/>
    <x v="7"/>
    <x v="2"/>
    <d v="2013-02-07T00:00:00"/>
  </r>
  <r>
    <n v="33703"/>
    <s v="N"/>
    <d v="2013-02-06T00:00:00"/>
    <s v="Not Specified"/>
    <x v="6"/>
    <n v="63.52"/>
    <n v="0.08"/>
    <s v="Express"/>
    <n v="-8.4700000000000006"/>
    <n v="12.21"/>
    <n v="4.8099999999999996"/>
    <s v="Carl Ludwig"/>
    <x v="3"/>
    <x v="0"/>
    <x v="1"/>
    <x v="7"/>
    <x v="2"/>
    <d v="2013-02-08T00:00:00"/>
  </r>
  <r>
    <n v="33731"/>
    <s v="N"/>
    <d v="2015-10-08T00:00:00"/>
    <s v="High"/>
    <x v="42"/>
    <n v="8213.3700000000008"/>
    <n v="0.02"/>
    <s v="Delivery Van"/>
    <n v="1148.8800000000001"/>
    <n v="284.98"/>
    <n v="69.55"/>
    <s v="Jonathan Doherty"/>
    <x v="0"/>
    <x v="0"/>
    <x v="2"/>
    <x v="13"/>
    <x v="6"/>
    <d v="2015-10-09T00:00:00"/>
  </r>
  <r>
    <n v="33731"/>
    <s v="N"/>
    <d v="2015-10-08T00:00:00"/>
    <s v="High"/>
    <x v="1"/>
    <n v="109.01"/>
    <n v="0.09"/>
    <s v="Regular"/>
    <n v="8.4499999999999993"/>
    <n v="3.58"/>
    <n v="1.63"/>
    <s v="Jonathan Doherty"/>
    <x v="0"/>
    <x v="0"/>
    <x v="1"/>
    <x v="14"/>
    <x v="1"/>
    <d v="2015-10-08T00:00:00"/>
  </r>
  <r>
    <n v="33731"/>
    <s v="N"/>
    <d v="2015-10-08T00:00:00"/>
    <s v="High"/>
    <x v="49"/>
    <n v="138.88"/>
    <n v="0.05"/>
    <s v="Regular"/>
    <n v="-23.99"/>
    <n v="11.29"/>
    <n v="5.03"/>
    <s v="Jonathan Doherty"/>
    <x v="0"/>
    <x v="0"/>
    <x v="1"/>
    <x v="7"/>
    <x v="2"/>
    <d v="2015-10-10T00:00:00"/>
  </r>
  <r>
    <n v="33734"/>
    <s v="N"/>
    <d v="2014-10-17T00:00:00"/>
    <s v="Not Specified"/>
    <x v="46"/>
    <n v="371.94"/>
    <n v="0.05"/>
    <s v="Regular"/>
    <n v="106.53"/>
    <n v="29.14"/>
    <n v="4.8600000000000003"/>
    <s v="Jamie Kunitz"/>
    <x v="3"/>
    <x v="0"/>
    <x v="1"/>
    <x v="5"/>
    <x v="1"/>
    <d v="2014-10-18T00:00:00"/>
  </r>
  <r>
    <n v="33763"/>
    <s v="N"/>
    <d v="2013-09-23T00:00:00"/>
    <s v="Not Specified"/>
    <x v="9"/>
    <n v="10791.38"/>
    <n v="0.08"/>
    <s v="Regular"/>
    <n v="-234.79"/>
    <n v="499.99"/>
    <n v="24.49"/>
    <s v="Evan Minnotte"/>
    <x v="2"/>
    <x v="0"/>
    <x v="0"/>
    <x v="16"/>
    <x v="5"/>
    <d v="2013-09-25T00:00:00"/>
  </r>
  <r>
    <n v="33793"/>
    <s v="N"/>
    <d v="2015-06-27T00:00:00"/>
    <s v="Critical"/>
    <x v="40"/>
    <n v="267.58"/>
    <n v="0.03"/>
    <s v="Regular"/>
    <n v="-137.75"/>
    <n v="15.16"/>
    <n v="15.09"/>
    <s v="Joel Eaton"/>
    <x v="0"/>
    <x v="1"/>
    <x v="1"/>
    <x v="10"/>
    <x v="2"/>
    <d v="2015-06-28T00:00:00"/>
  </r>
  <r>
    <n v="33794"/>
    <s v="N"/>
    <d v="2014-02-22T00:00:00"/>
    <s v="Critical"/>
    <x v="36"/>
    <n v="92.77"/>
    <n v="0.06"/>
    <s v="Regular"/>
    <n v="-17.91"/>
    <n v="4.91"/>
    <n v="3.05"/>
    <s v="Ryan Crowe"/>
    <x v="0"/>
    <x v="3"/>
    <x v="2"/>
    <x v="2"/>
    <x v="0"/>
    <d v="2014-02-24T00:00:00"/>
  </r>
  <r>
    <n v="33797"/>
    <s v="N"/>
    <d v="2016-01-12T00:00:00"/>
    <s v="Not Specified"/>
    <x v="23"/>
    <n v="4531.34"/>
    <n v="0.08"/>
    <s v="Delivery Van"/>
    <n v="653.67999999999995"/>
    <n v="297.64"/>
    <n v="14.7"/>
    <s v="Bradley Drucker"/>
    <x v="2"/>
    <x v="3"/>
    <x v="0"/>
    <x v="6"/>
    <x v="6"/>
    <d v="2016-01-12T00:00:00"/>
  </r>
  <r>
    <n v="33797"/>
    <s v="N"/>
    <d v="2016-01-12T00:00:00"/>
    <s v="Not Specified"/>
    <x v="15"/>
    <n v="574.5"/>
    <n v="0.02"/>
    <s v="Regular"/>
    <n v="-449.04"/>
    <n v="12.99"/>
    <n v="14.37"/>
    <s v="Bradley Drucker"/>
    <x v="2"/>
    <x v="3"/>
    <x v="2"/>
    <x v="2"/>
    <x v="5"/>
    <d v="2016-01-13T00:00:00"/>
  </r>
  <r>
    <n v="33797"/>
    <s v="N"/>
    <d v="2016-01-12T00:00:00"/>
    <s v="Not Specified"/>
    <x v="36"/>
    <n v="262.94"/>
    <n v="0.06"/>
    <s v="Regular"/>
    <n v="-22.37"/>
    <n v="14.42"/>
    <n v="6.75"/>
    <s v="Bradley Drucker"/>
    <x v="2"/>
    <x v="3"/>
    <x v="1"/>
    <x v="11"/>
    <x v="3"/>
    <d v="2016-01-13T00:00:00"/>
  </r>
  <r>
    <n v="33826"/>
    <s v="N"/>
    <d v="2013-12-19T00:00:00"/>
    <s v="Low"/>
    <x v="46"/>
    <n v="185.83"/>
    <n v="0.03"/>
    <s v="Regular"/>
    <n v="58.16"/>
    <n v="14.34"/>
    <n v="5"/>
    <s v="Ashley Jarboe"/>
    <x v="0"/>
    <x v="3"/>
    <x v="2"/>
    <x v="2"/>
    <x v="0"/>
    <d v="2013-12-23T00:00:00"/>
  </r>
  <r>
    <n v="33857"/>
    <s v="N"/>
    <d v="2013-04-29T00:00:00"/>
    <s v="Critical"/>
    <x v="36"/>
    <n v="130.16"/>
    <n v="0"/>
    <s v="Regular"/>
    <n v="28.87"/>
    <n v="7.04"/>
    <n v="2.17"/>
    <s v="Troy Blackwell"/>
    <x v="0"/>
    <x v="1"/>
    <x v="1"/>
    <x v="5"/>
    <x v="1"/>
    <d v="2013-04-30T00:00:00"/>
  </r>
  <r>
    <n v="33888"/>
    <s v="N"/>
    <d v="2016-08-20T00:00:00"/>
    <s v="Not Specified"/>
    <x v="45"/>
    <n v="349.43"/>
    <n v="0.04"/>
    <s v="Regular"/>
    <n v="-44.92"/>
    <n v="11.5"/>
    <n v="7.19"/>
    <s v="Heather Kirkland"/>
    <x v="3"/>
    <x v="1"/>
    <x v="1"/>
    <x v="10"/>
    <x v="2"/>
    <d v="2016-08-23T00:00:00"/>
  </r>
  <r>
    <n v="33888"/>
    <s v="N"/>
    <d v="2016-08-20T00:00:00"/>
    <s v="Not Specified"/>
    <x v="7"/>
    <n v="58.33"/>
    <n v="0.02"/>
    <s v="Regular"/>
    <n v="-35.08"/>
    <n v="15.7"/>
    <n v="11.25"/>
    <s v="Heather Kirkland"/>
    <x v="3"/>
    <x v="1"/>
    <x v="1"/>
    <x v="7"/>
    <x v="2"/>
    <d v="2016-08-21T00:00:00"/>
  </r>
  <r>
    <n v="33888"/>
    <s v="N"/>
    <d v="2016-08-20T00:00:00"/>
    <s v="Not Specified"/>
    <x v="19"/>
    <n v="10377.219999999999"/>
    <n v="0.05"/>
    <s v="Delivery Van"/>
    <n v="965.48"/>
    <n v="225.02"/>
    <n v="28.66"/>
    <s v="Heather Kirkland"/>
    <x v="3"/>
    <x v="1"/>
    <x v="1"/>
    <x v="7"/>
    <x v="6"/>
    <d v="2016-08-22T00:00:00"/>
  </r>
  <r>
    <n v="33889"/>
    <s v="N"/>
    <d v="2013-11-06T00:00:00"/>
    <s v="Low"/>
    <x v="26"/>
    <n v="9046.33"/>
    <n v="0"/>
    <s v="Delivery Van"/>
    <n v="1398.03"/>
    <n v="180.98"/>
    <n v="55.24"/>
    <s v="Christina Vanderzanden"/>
    <x v="1"/>
    <x v="3"/>
    <x v="1"/>
    <x v="11"/>
    <x v="6"/>
    <d v="2013-11-11T00:00:00"/>
  </r>
  <r>
    <n v="33889"/>
    <s v="N"/>
    <d v="2013-11-06T00:00:00"/>
    <s v="Low"/>
    <x v="17"/>
    <n v="367.96"/>
    <n v="0.06"/>
    <s v="Regular"/>
    <n v="-16.11"/>
    <n v="8.67"/>
    <n v="3.5"/>
    <s v="Christina Vanderzanden"/>
    <x v="1"/>
    <x v="3"/>
    <x v="1"/>
    <x v="11"/>
    <x v="2"/>
    <d v="2013-11-13T00:00:00"/>
  </r>
  <r>
    <n v="33889"/>
    <s v="N"/>
    <d v="2013-11-06T00:00:00"/>
    <s v="Low"/>
    <x v="42"/>
    <n v="159.05000000000001"/>
    <n v="0.04"/>
    <s v="Regular"/>
    <n v="21.46"/>
    <n v="5.98"/>
    <n v="2.5"/>
    <s v="Christina Vanderzanden"/>
    <x v="1"/>
    <x v="3"/>
    <x v="1"/>
    <x v="12"/>
    <x v="2"/>
    <d v="2013-11-10T00:00:00"/>
  </r>
  <r>
    <n v="33889"/>
    <s v="N"/>
    <d v="2013-11-06T00:00:00"/>
    <s v="Low"/>
    <x v="27"/>
    <n v="116.14"/>
    <n v="0.01"/>
    <s v="Regular"/>
    <n v="50.44"/>
    <n v="2.88"/>
    <n v="0.5"/>
    <s v="Christina Vanderzanden"/>
    <x v="1"/>
    <x v="3"/>
    <x v="1"/>
    <x v="4"/>
    <x v="2"/>
    <d v="2013-11-08T00:00:00"/>
  </r>
  <r>
    <n v="33894"/>
    <s v="N"/>
    <d v="2013-06-14T00:00:00"/>
    <s v="Critical"/>
    <x v="41"/>
    <n v="140.66"/>
    <n v="0"/>
    <s v="Regular"/>
    <n v="11.34"/>
    <n v="9.27"/>
    <n v="4.3899999999999997"/>
    <s v="Doug Bickford"/>
    <x v="3"/>
    <x v="0"/>
    <x v="1"/>
    <x v="5"/>
    <x v="1"/>
    <d v="2013-06-17T00:00:00"/>
  </r>
  <r>
    <n v="33894"/>
    <s v="N"/>
    <d v="2013-06-14T00:00:00"/>
    <s v="Critical"/>
    <x v="44"/>
    <n v="42.89"/>
    <n v="0.02"/>
    <s v="Regular"/>
    <n v="-32.479999999999997"/>
    <n v="6.84"/>
    <n v="8.3699999999999992"/>
    <s v="Doug Bickford"/>
    <x v="3"/>
    <x v="0"/>
    <x v="1"/>
    <x v="9"/>
    <x v="0"/>
    <d v="2013-06-15T00:00:00"/>
  </r>
  <r>
    <n v="33894"/>
    <s v="N"/>
    <d v="2013-06-14T00:00:00"/>
    <s v="Critical"/>
    <x v="32"/>
    <n v="226.5"/>
    <n v="0.09"/>
    <s v="Regular"/>
    <n v="-173.15"/>
    <n v="4.9800000000000004"/>
    <n v="4.62"/>
    <s v="Doug Bickford"/>
    <x v="3"/>
    <x v="0"/>
    <x v="0"/>
    <x v="0"/>
    <x v="0"/>
    <d v="2013-06-16T00:00:00"/>
  </r>
  <r>
    <n v="33894"/>
    <s v="N"/>
    <d v="2013-06-14T00:00:00"/>
    <s v="Critical"/>
    <x v="46"/>
    <n v="438.93"/>
    <n v="0.04"/>
    <s v="Express"/>
    <n v="-119.02"/>
    <n v="32.979999999999997"/>
    <n v="5.5"/>
    <s v="Doug Bickford"/>
    <x v="3"/>
    <x v="0"/>
    <x v="0"/>
    <x v="0"/>
    <x v="2"/>
    <d v="2013-06-16T00:00:00"/>
  </r>
  <r>
    <n v="33922"/>
    <s v="N"/>
    <d v="2013-02-27T00:00:00"/>
    <s v="Not Specified"/>
    <x v="45"/>
    <n v="15251.5"/>
    <n v="0.06"/>
    <s v="Delivery Van"/>
    <n v="5353.19"/>
    <n v="500.97"/>
    <n v="69.3"/>
    <s v="Carlos Daly"/>
    <x v="3"/>
    <x v="1"/>
    <x v="0"/>
    <x v="6"/>
    <x v="6"/>
    <d v="2013-02-27T00:00:00"/>
  </r>
  <r>
    <n v="33958"/>
    <s v="N"/>
    <d v="2014-02-02T00:00:00"/>
    <s v="Critical"/>
    <x v="42"/>
    <n v="462.36599999999999"/>
    <n v="0.1"/>
    <s v="Regular"/>
    <n v="-120.05"/>
    <n v="20.99"/>
    <n v="3.3"/>
    <s v="Mark Haberlin"/>
    <x v="2"/>
    <x v="3"/>
    <x v="0"/>
    <x v="3"/>
    <x v="0"/>
    <d v="2014-02-04T00:00:00"/>
  </r>
  <r>
    <n v="33958"/>
    <s v="N"/>
    <d v="2014-02-02T00:00:00"/>
    <s v="Critical"/>
    <x v="41"/>
    <n v="336.48"/>
    <n v="0.09"/>
    <s v="Regular"/>
    <n v="5.56"/>
    <n v="25.99"/>
    <n v="5.37"/>
    <s v="Mark Haberlin"/>
    <x v="2"/>
    <x v="3"/>
    <x v="1"/>
    <x v="1"/>
    <x v="2"/>
    <d v="2014-02-04T00:00:00"/>
  </r>
  <r>
    <n v="33959"/>
    <s v="N"/>
    <d v="2016-07-31T00:00:00"/>
    <s v="Critical"/>
    <x v="9"/>
    <n v="367.53"/>
    <n v="0.03"/>
    <s v="Delivery Van"/>
    <n v="11.65"/>
    <n v="15.23"/>
    <n v="27.75"/>
    <s v="Ben Peterman"/>
    <x v="2"/>
    <x v="0"/>
    <x v="2"/>
    <x v="15"/>
    <x v="4"/>
    <d v="2016-08-01T00:00:00"/>
  </r>
  <r>
    <n v="34017"/>
    <s v="N"/>
    <d v="2016-03-23T00:00:00"/>
    <s v="High"/>
    <x v="23"/>
    <n v="103.39"/>
    <n v="0.05"/>
    <s v="Express"/>
    <n v="29.17"/>
    <n v="4.84"/>
    <n v="0.71"/>
    <s v="Paul Prost"/>
    <x v="1"/>
    <x v="0"/>
    <x v="1"/>
    <x v="1"/>
    <x v="1"/>
    <d v="2016-03-23T00:00:00"/>
  </r>
  <r>
    <n v="34017"/>
    <s v="N"/>
    <d v="2016-03-23T00:00:00"/>
    <s v="High"/>
    <x v="2"/>
    <n v="435.39"/>
    <n v="0.01"/>
    <s v="Regular"/>
    <n v="-48.97"/>
    <n v="14.98"/>
    <n v="7.69"/>
    <s v="Paul Prost"/>
    <x v="1"/>
    <x v="0"/>
    <x v="1"/>
    <x v="7"/>
    <x v="2"/>
    <d v="2016-03-25T00:00:00"/>
  </r>
  <r>
    <n v="34048"/>
    <s v="N"/>
    <d v="2014-03-28T00:00:00"/>
    <s v="Low"/>
    <x v="39"/>
    <n v="26.68"/>
    <n v="0.04"/>
    <s v="Regular"/>
    <n v="-10.74"/>
    <n v="22.23"/>
    <n v="3.63"/>
    <s v="Christopher Schild"/>
    <x v="2"/>
    <x v="0"/>
    <x v="2"/>
    <x v="2"/>
    <x v="0"/>
    <d v="2014-03-30T00:00:00"/>
  </r>
  <r>
    <n v="34082"/>
    <s v="N"/>
    <d v="2014-10-28T00:00:00"/>
    <s v="Not Specified"/>
    <x v="30"/>
    <n v="2536.1799999999998"/>
    <n v="0.1"/>
    <s v="Regular"/>
    <n v="350.62"/>
    <n v="142.86000000000001"/>
    <n v="19.989999999999998"/>
    <s v="Dan Lawera"/>
    <x v="1"/>
    <x v="0"/>
    <x v="1"/>
    <x v="7"/>
    <x v="2"/>
    <d v="2014-10-29T00:00:00"/>
  </r>
  <r>
    <n v="34082"/>
    <s v="N"/>
    <d v="2014-10-28T00:00:00"/>
    <s v="Not Specified"/>
    <x v="23"/>
    <n v="38.56"/>
    <n v="7.0000000000000007E-2"/>
    <s v="Regular"/>
    <n v="-10.25"/>
    <n v="1.88"/>
    <n v="1.49"/>
    <s v="Dan Lawera"/>
    <x v="1"/>
    <x v="0"/>
    <x v="1"/>
    <x v="10"/>
    <x v="2"/>
    <d v="2014-10-29T00:00:00"/>
  </r>
  <r>
    <n v="34082"/>
    <s v="N"/>
    <d v="2014-10-28T00:00:00"/>
    <s v="Not Specified"/>
    <x v="37"/>
    <n v="764.32"/>
    <n v="0.02"/>
    <s v="Regular"/>
    <n v="-34.590000000000003"/>
    <n v="21.38"/>
    <n v="8.99"/>
    <s v="Dan Lawera"/>
    <x v="1"/>
    <x v="0"/>
    <x v="1"/>
    <x v="1"/>
    <x v="0"/>
    <d v="2014-10-30T00:00:00"/>
  </r>
  <r>
    <n v="34086"/>
    <s v="N"/>
    <d v="2015-04-29T00:00:00"/>
    <s v="High"/>
    <x v="33"/>
    <n v="2251.9135000000001"/>
    <n v="0.04"/>
    <s v="Regular"/>
    <n v="655.91"/>
    <n v="65.989999999999995"/>
    <n v="2.5"/>
    <s v="Nat Gilpin"/>
    <x v="1"/>
    <x v="2"/>
    <x v="0"/>
    <x v="3"/>
    <x v="2"/>
    <d v="2015-05-01T00:00:00"/>
  </r>
  <r>
    <n v="34112"/>
    <s v="N"/>
    <d v="2014-09-01T00:00:00"/>
    <s v="Critical"/>
    <x v="46"/>
    <n v="315.79199999999997"/>
    <n v="0.1"/>
    <s v="Regular"/>
    <n v="-105.77"/>
    <n v="28.99"/>
    <n v="8.59"/>
    <s v="Dennis Pardue"/>
    <x v="0"/>
    <x v="3"/>
    <x v="0"/>
    <x v="3"/>
    <x v="3"/>
    <d v="2014-09-03T00:00:00"/>
  </r>
  <r>
    <n v="34151"/>
    <s v="N"/>
    <d v="2014-09-09T00:00:00"/>
    <s v="Not Specified"/>
    <x v="5"/>
    <n v="4097.1445000000003"/>
    <n v="0.1"/>
    <s v="Regular"/>
    <n v="501.54"/>
    <n v="205.99"/>
    <n v="8.99"/>
    <s v="Craig Iolo"/>
    <x v="0"/>
    <x v="0"/>
    <x v="0"/>
    <x v="3"/>
    <x v="2"/>
    <d v="2014-09-10T00:00:00"/>
  </r>
  <r>
    <n v="34177"/>
    <s v="N"/>
    <d v="2016-08-15T00:00:00"/>
    <s v="High"/>
    <x v="46"/>
    <n v="34.42"/>
    <n v="0.02"/>
    <s v="Regular"/>
    <n v="9.4700000000000006"/>
    <n v="2.61"/>
    <n v="0.5"/>
    <s v="Toby Braunhardt"/>
    <x v="3"/>
    <x v="0"/>
    <x v="1"/>
    <x v="4"/>
    <x v="2"/>
    <d v="2016-08-18T00:00:00"/>
  </r>
  <r>
    <n v="34177"/>
    <s v="N"/>
    <d v="2016-08-15T00:00:00"/>
    <s v="High"/>
    <x v="5"/>
    <n v="172.76"/>
    <n v="0.1"/>
    <s v="Regular"/>
    <n v="73.180000000000007"/>
    <n v="7.31"/>
    <n v="0.49"/>
    <s v="Toby Braunhardt"/>
    <x v="3"/>
    <x v="0"/>
    <x v="1"/>
    <x v="4"/>
    <x v="2"/>
    <d v="2016-08-16T00:00:00"/>
  </r>
  <r>
    <n v="34177"/>
    <s v="N"/>
    <d v="2016-08-15T00:00:00"/>
    <s v="High"/>
    <x v="35"/>
    <n v="853.16200000000003"/>
    <n v="0.1"/>
    <s v="Regular"/>
    <n v="-83.95"/>
    <n v="20.99"/>
    <n v="2.5"/>
    <s v="Toby Braunhardt"/>
    <x v="3"/>
    <x v="0"/>
    <x v="0"/>
    <x v="3"/>
    <x v="1"/>
    <d v="2016-08-16T00:00:00"/>
  </r>
  <r>
    <n v="34180"/>
    <s v="N"/>
    <d v="2014-09-03T00:00:00"/>
    <s v="High"/>
    <x v="20"/>
    <n v="27"/>
    <n v="0.02"/>
    <s v="Express"/>
    <n v="-4.9000000000000004"/>
    <n v="5.78"/>
    <n v="8.09"/>
    <s v="Marc Crier"/>
    <x v="0"/>
    <x v="0"/>
    <x v="1"/>
    <x v="5"/>
    <x v="2"/>
    <d v="2014-09-03T00:00:00"/>
  </r>
  <r>
    <n v="34209"/>
    <s v="Y"/>
    <d v="2013-08-24T00:00:00"/>
    <s v="High"/>
    <x v="32"/>
    <n v="705.44"/>
    <n v="0.04"/>
    <s v="Regular"/>
    <n v="165.9"/>
    <n v="14.2"/>
    <n v="5.3"/>
    <s v="Ritsa Hightower"/>
    <x v="1"/>
    <x v="0"/>
    <x v="2"/>
    <x v="2"/>
    <x v="1"/>
    <d v="2013-08-26T00:00:00"/>
  </r>
  <r>
    <n v="34209"/>
    <s v="Y"/>
    <d v="2013-08-24T00:00:00"/>
    <s v="High"/>
    <x v="8"/>
    <n v="1041.72"/>
    <n v="0.03"/>
    <s v="Regular"/>
    <n v="437.61"/>
    <n v="35.44"/>
    <n v="4.92"/>
    <s v="Ritsa Hightower"/>
    <x v="1"/>
    <x v="0"/>
    <x v="1"/>
    <x v="5"/>
    <x v="2"/>
    <d v="2013-08-26T00:00:00"/>
  </r>
  <r>
    <n v="34211"/>
    <s v="N"/>
    <d v="2015-02-12T00:00:00"/>
    <s v="Not Specified"/>
    <x v="0"/>
    <n v="136.49"/>
    <n v="0.1"/>
    <s v="Regular"/>
    <n v="36.229999999999997"/>
    <n v="9.93"/>
    <n v="1.0900000000000001"/>
    <s v="Alan Hwang"/>
    <x v="1"/>
    <x v="3"/>
    <x v="1"/>
    <x v="1"/>
    <x v="1"/>
    <d v="2015-02-15T00:00:00"/>
  </r>
  <r>
    <n v="34215"/>
    <s v="N"/>
    <d v="2014-05-14T00:00:00"/>
    <s v="High"/>
    <x v="31"/>
    <n v="35.65"/>
    <n v="0.02"/>
    <s v="Regular"/>
    <n v="-5.92"/>
    <n v="5.34"/>
    <n v="2.99"/>
    <s v="Cari Schnelling"/>
    <x v="3"/>
    <x v="1"/>
    <x v="1"/>
    <x v="10"/>
    <x v="2"/>
    <d v="2014-05-15T00:00:00"/>
  </r>
  <r>
    <n v="34244"/>
    <s v="N"/>
    <d v="2013-09-29T00:00:00"/>
    <s v="Low"/>
    <x v="14"/>
    <n v="205.3"/>
    <n v="0"/>
    <s v="Express"/>
    <n v="-89.56"/>
    <n v="7.37"/>
    <n v="5.53"/>
    <s v="Duane Huffman"/>
    <x v="1"/>
    <x v="2"/>
    <x v="0"/>
    <x v="0"/>
    <x v="0"/>
    <d v="2013-10-08T00:00:00"/>
  </r>
  <r>
    <n v="34244"/>
    <s v="N"/>
    <d v="2013-09-29T00:00:00"/>
    <s v="Low"/>
    <x v="6"/>
    <n v="125.7"/>
    <n v="0.04"/>
    <s v="Regular"/>
    <n v="-62.77"/>
    <n v="31.78"/>
    <n v="1.99"/>
    <s v="Duane Huffman"/>
    <x v="1"/>
    <x v="2"/>
    <x v="0"/>
    <x v="0"/>
    <x v="0"/>
    <d v="2013-10-01T00:00:00"/>
  </r>
  <r>
    <n v="34246"/>
    <s v="N"/>
    <d v="2013-10-07T00:00:00"/>
    <s v="Critical"/>
    <x v="48"/>
    <n v="199.86"/>
    <n v="0.03"/>
    <s v="Regular"/>
    <n v="-257.11"/>
    <n v="4.0599999999999996"/>
    <n v="6.89"/>
    <s v="Thomas Seio"/>
    <x v="3"/>
    <x v="1"/>
    <x v="1"/>
    <x v="11"/>
    <x v="2"/>
    <d v="2013-10-08T00:00:00"/>
  </r>
  <r>
    <n v="34246"/>
    <s v="N"/>
    <d v="2013-10-07T00:00:00"/>
    <s v="Critical"/>
    <x v="36"/>
    <n v="1888.02"/>
    <n v="0.03"/>
    <s v="Regular"/>
    <n v="192.33"/>
    <n v="99.99"/>
    <n v="19.989999999999998"/>
    <s v="Thomas Seio"/>
    <x v="3"/>
    <x v="1"/>
    <x v="0"/>
    <x v="6"/>
    <x v="2"/>
    <d v="2013-10-08T00:00:00"/>
  </r>
  <r>
    <n v="34246"/>
    <s v="N"/>
    <d v="2013-10-07T00:00:00"/>
    <s v="Critical"/>
    <x v="42"/>
    <n v="322.69"/>
    <n v="0.01"/>
    <s v="Regular"/>
    <n v="1.91"/>
    <n v="11.58"/>
    <n v="6.97"/>
    <s v="Thomas Seio"/>
    <x v="3"/>
    <x v="1"/>
    <x v="1"/>
    <x v="12"/>
    <x v="2"/>
    <d v="2013-10-09T00:00:00"/>
  </r>
  <r>
    <n v="34275"/>
    <s v="N"/>
    <d v="2016-07-01T00:00:00"/>
    <s v="Low"/>
    <x v="42"/>
    <n v="123.46"/>
    <n v="7.0000000000000007E-2"/>
    <s v="Regular"/>
    <n v="26.66"/>
    <n v="4.84"/>
    <n v="0.71"/>
    <s v="Greg Guthrie"/>
    <x v="2"/>
    <x v="3"/>
    <x v="1"/>
    <x v="1"/>
    <x v="1"/>
    <d v="2016-07-03T00:00:00"/>
  </r>
  <r>
    <n v="34400"/>
    <s v="N"/>
    <d v="2015-12-24T00:00:00"/>
    <s v="Low"/>
    <x v="14"/>
    <n v="92.53"/>
    <n v="0.01"/>
    <s v="Regular"/>
    <n v="-71.52"/>
    <n v="3.57"/>
    <n v="4.17"/>
    <s v="Joy Daniels"/>
    <x v="0"/>
    <x v="0"/>
    <x v="1"/>
    <x v="1"/>
    <x v="0"/>
    <d v="2015-12-28T00:00:00"/>
  </r>
  <r>
    <n v="34400"/>
    <s v="N"/>
    <d v="2015-12-24T00:00:00"/>
    <s v="Low"/>
    <x v="40"/>
    <n v="988.64350000000002"/>
    <n v="0.04"/>
    <s v="Regular"/>
    <n v="89.89"/>
    <n v="65.989999999999995"/>
    <n v="4.2"/>
    <s v="Joy Daniels"/>
    <x v="0"/>
    <x v="0"/>
    <x v="0"/>
    <x v="3"/>
    <x v="2"/>
    <d v="2015-12-29T00:00:00"/>
  </r>
  <r>
    <n v="34402"/>
    <s v="N"/>
    <d v="2013-05-02T00:00:00"/>
    <s v="High"/>
    <x v="34"/>
    <n v="3016.85"/>
    <n v="0.05"/>
    <s v="Regular"/>
    <n v="-967.67"/>
    <n v="80.98"/>
    <n v="35"/>
    <s v="Mitch Willingham"/>
    <x v="0"/>
    <x v="0"/>
    <x v="1"/>
    <x v="7"/>
    <x v="5"/>
    <d v="2013-05-04T00:00:00"/>
  </r>
  <r>
    <n v="34402"/>
    <s v="N"/>
    <d v="2013-05-02T00:00:00"/>
    <s v="High"/>
    <x v="11"/>
    <n v="48.5"/>
    <n v="7.0000000000000007E-2"/>
    <s v="Express"/>
    <n v="23.88"/>
    <n v="3.15"/>
    <n v="0.5"/>
    <s v="Mitch Willingham"/>
    <x v="0"/>
    <x v="0"/>
    <x v="1"/>
    <x v="4"/>
    <x v="2"/>
    <d v="2013-05-05T00:00:00"/>
  </r>
  <r>
    <n v="34407"/>
    <s v="N"/>
    <d v="2013-07-31T00:00:00"/>
    <s v="Low"/>
    <x v="33"/>
    <n v="1484.89"/>
    <n v="0.03"/>
    <s v="Regular"/>
    <n v="220.99"/>
    <n v="35.89"/>
    <n v="14.72"/>
    <s v="Rachel Payne"/>
    <x v="0"/>
    <x v="2"/>
    <x v="1"/>
    <x v="12"/>
    <x v="2"/>
    <d v="2013-07-31T00:00:00"/>
  </r>
  <r>
    <n v="34432"/>
    <s v="N"/>
    <d v="2016-04-07T00:00:00"/>
    <s v="Not Specified"/>
    <x v="23"/>
    <n v="244.39"/>
    <n v="0.08"/>
    <s v="Regular"/>
    <n v="114.1"/>
    <n v="12.53"/>
    <n v="0.5"/>
    <s v="Nora Pelletier"/>
    <x v="0"/>
    <x v="1"/>
    <x v="1"/>
    <x v="4"/>
    <x v="2"/>
    <d v="2016-04-08T00:00:00"/>
  </r>
  <r>
    <n v="34432"/>
    <s v="N"/>
    <d v="2016-04-07T00:00:00"/>
    <s v="Not Specified"/>
    <x v="7"/>
    <n v="581.41999999999996"/>
    <n v="0.02"/>
    <s v="Regular"/>
    <n v="-129.97"/>
    <n v="178.47"/>
    <n v="19.989999999999998"/>
    <s v="Nora Pelletier"/>
    <x v="0"/>
    <x v="1"/>
    <x v="1"/>
    <x v="7"/>
    <x v="2"/>
    <d v="2016-04-08T00:00:00"/>
  </r>
  <r>
    <n v="34438"/>
    <s v="N"/>
    <d v="2013-12-11T00:00:00"/>
    <s v="High"/>
    <x v="2"/>
    <n v="588.54"/>
    <n v="0.04"/>
    <s v="Regular"/>
    <n v="-30.72"/>
    <n v="20.149999999999999"/>
    <n v="8.99"/>
    <s v="Harold Engle"/>
    <x v="2"/>
    <x v="2"/>
    <x v="1"/>
    <x v="1"/>
    <x v="0"/>
    <d v="2013-12-12T00:00:00"/>
  </r>
  <r>
    <n v="34497"/>
    <s v="N"/>
    <d v="2016-03-10T00:00:00"/>
    <s v="Medium"/>
    <x v="47"/>
    <n v="175.35"/>
    <n v="0.1"/>
    <s v="Regular"/>
    <n v="-174.18"/>
    <n v="4.9800000000000004"/>
    <n v="7.54"/>
    <s v="Thomas Brumley"/>
    <x v="0"/>
    <x v="2"/>
    <x v="1"/>
    <x v="5"/>
    <x v="2"/>
    <d v="2016-03-11T00:00:00"/>
  </r>
  <r>
    <n v="34497"/>
    <s v="N"/>
    <d v="2016-03-10T00:00:00"/>
    <s v="Medium"/>
    <x v="14"/>
    <n v="590.6"/>
    <n v="0"/>
    <s v="Regular"/>
    <n v="117.73"/>
    <n v="22.84"/>
    <n v="8.18"/>
    <s v="Thomas Brumley"/>
    <x v="0"/>
    <x v="2"/>
    <x v="1"/>
    <x v="5"/>
    <x v="2"/>
    <d v="2016-03-12T00:00:00"/>
  </r>
  <r>
    <n v="34498"/>
    <s v="N"/>
    <d v="2016-02-16T00:00:00"/>
    <s v="Low"/>
    <x v="6"/>
    <n v="47.12"/>
    <n v="0.09"/>
    <s v="Express"/>
    <n v="10.8"/>
    <n v="8.74"/>
    <n v="1.39"/>
    <s v="Phillip Flathmann"/>
    <x v="0"/>
    <x v="3"/>
    <x v="1"/>
    <x v="12"/>
    <x v="2"/>
    <d v="2016-02-21T00:00:00"/>
  </r>
  <r>
    <n v="34498"/>
    <s v="N"/>
    <d v="2016-02-16T00:00:00"/>
    <s v="Low"/>
    <x v="7"/>
    <n v="62.89"/>
    <n v="0.09"/>
    <s v="Regular"/>
    <n v="-23.2"/>
    <n v="18.97"/>
    <n v="9.0299999999999994"/>
    <s v="Phillip Flathmann"/>
    <x v="0"/>
    <x v="3"/>
    <x v="1"/>
    <x v="5"/>
    <x v="2"/>
    <d v="2016-02-21T00:00:00"/>
  </r>
  <r>
    <n v="34499"/>
    <s v="N"/>
    <d v="2013-07-18T00:00:00"/>
    <s v="Medium"/>
    <x v="20"/>
    <n v="555.67999999999995"/>
    <n v="0.01"/>
    <s v="Delivery Van"/>
    <n v="-336.3"/>
    <n v="243.98"/>
    <n v="62.94"/>
    <s v="Joel Eaton"/>
    <x v="0"/>
    <x v="1"/>
    <x v="2"/>
    <x v="13"/>
    <x v="6"/>
    <d v="2013-07-19T00:00:00"/>
  </r>
  <r>
    <n v="34567"/>
    <s v="N"/>
    <d v="2016-04-26T00:00:00"/>
    <s v="Low"/>
    <x v="36"/>
    <n v="3344.11"/>
    <n v="0.03"/>
    <s v="Delivery Van"/>
    <n v="588.54"/>
    <n v="180.98"/>
    <n v="26.2"/>
    <s v="Katrina Bavinger"/>
    <x v="1"/>
    <x v="2"/>
    <x v="2"/>
    <x v="13"/>
    <x v="6"/>
    <d v="2016-04-30T00:00:00"/>
  </r>
  <r>
    <n v="34631"/>
    <s v="N"/>
    <d v="2016-10-23T00:00:00"/>
    <s v="Not Specified"/>
    <x v="44"/>
    <n v="22.06"/>
    <n v="0.06"/>
    <s v="Regular"/>
    <n v="-22.28"/>
    <n v="3.36"/>
    <n v="6.27"/>
    <s v="Brendan Dodson"/>
    <x v="3"/>
    <x v="0"/>
    <x v="1"/>
    <x v="10"/>
    <x v="2"/>
    <d v="2016-10-24T00:00:00"/>
  </r>
  <r>
    <n v="34631"/>
    <s v="N"/>
    <d v="2016-10-23T00:00:00"/>
    <s v="Not Specified"/>
    <x v="30"/>
    <n v="12616.2"/>
    <n v="7.0000000000000007E-2"/>
    <s v="Regular"/>
    <n v="2808.22"/>
    <n v="699.99"/>
    <n v="24.49"/>
    <s v="Brendan Dodson"/>
    <x v="3"/>
    <x v="0"/>
    <x v="0"/>
    <x v="16"/>
    <x v="5"/>
    <d v="2016-10-25T00:00:00"/>
  </r>
  <r>
    <n v="34658"/>
    <s v="Y"/>
    <d v="2013-11-18T00:00:00"/>
    <s v="Medium"/>
    <x v="16"/>
    <n v="2701.69"/>
    <n v="0.05"/>
    <s v="Delivery Van"/>
    <n v="-926.33"/>
    <n v="81.94"/>
    <n v="55.81"/>
    <s v="Alan Hwang"/>
    <x v="1"/>
    <x v="3"/>
    <x v="2"/>
    <x v="8"/>
    <x v="4"/>
    <d v="2013-11-18T00:00:00"/>
  </r>
  <r>
    <n v="34659"/>
    <s v="N"/>
    <d v="2015-11-19T00:00:00"/>
    <s v="High"/>
    <x v="3"/>
    <n v="259.43"/>
    <n v="0"/>
    <s v="Regular"/>
    <n v="-52.52"/>
    <n v="5.77"/>
    <n v="4.97"/>
    <s v="Cindy Chapman"/>
    <x v="0"/>
    <x v="2"/>
    <x v="1"/>
    <x v="10"/>
    <x v="2"/>
    <d v="2015-11-21T00:00:00"/>
  </r>
  <r>
    <n v="34660"/>
    <s v="N"/>
    <d v="2014-09-03T00:00:00"/>
    <s v="Not Specified"/>
    <x v="6"/>
    <n v="24.77"/>
    <n v="0.1"/>
    <s v="Regular"/>
    <n v="-17.07"/>
    <n v="4.91"/>
    <n v="5.68"/>
    <s v="Tracy Blumstein"/>
    <x v="0"/>
    <x v="1"/>
    <x v="1"/>
    <x v="10"/>
    <x v="2"/>
    <d v="2014-09-04T00:00:00"/>
  </r>
  <r>
    <n v="34660"/>
    <s v="N"/>
    <d v="2014-09-03T00:00:00"/>
    <s v="Not Specified"/>
    <x v="47"/>
    <n v="3832.37"/>
    <n v="0.01"/>
    <s v="Regular"/>
    <n v="1322.07"/>
    <n v="107.53"/>
    <n v="5.81"/>
    <s v="Tracy Blumstein"/>
    <x v="0"/>
    <x v="1"/>
    <x v="2"/>
    <x v="2"/>
    <x v="3"/>
    <d v="2014-09-05T00:00:00"/>
  </r>
  <r>
    <n v="34661"/>
    <s v="Y"/>
    <d v="2013-01-20T00:00:00"/>
    <s v="Critical"/>
    <x v="5"/>
    <n v="864.16"/>
    <n v="0.09"/>
    <s v="Regular"/>
    <n v="-175.47"/>
    <n v="33.979999999999997"/>
    <n v="19.989999999999998"/>
    <s v="Nathan Mautz"/>
    <x v="2"/>
    <x v="0"/>
    <x v="2"/>
    <x v="2"/>
    <x v="2"/>
    <d v="2013-01-22T00:00:00"/>
  </r>
  <r>
    <n v="34663"/>
    <s v="N"/>
    <d v="2014-07-06T00:00:00"/>
    <s v="Not Specified"/>
    <x v="34"/>
    <n v="29186.49"/>
    <n v="0.05"/>
    <s v="Delivery Van"/>
    <n v="11562.08"/>
    <n v="808.49"/>
    <n v="55.3"/>
    <s v="Nick Crebassa"/>
    <x v="0"/>
    <x v="0"/>
    <x v="0"/>
    <x v="6"/>
    <x v="6"/>
    <d v="2014-07-08T00:00:00"/>
  </r>
  <r>
    <n v="34723"/>
    <s v="N"/>
    <d v="2015-12-09T00:00:00"/>
    <s v="Medium"/>
    <x v="6"/>
    <n v="6095.14"/>
    <n v="0.06"/>
    <s v="Delivery Van"/>
    <n v="-3001.28"/>
    <n v="1500.97"/>
    <n v="29.7"/>
    <s v="Neoma Murray"/>
    <x v="0"/>
    <x v="3"/>
    <x v="0"/>
    <x v="6"/>
    <x v="6"/>
    <d v="2015-12-11T00:00:00"/>
  </r>
  <r>
    <n v="34723"/>
    <s v="N"/>
    <d v="2015-12-09T00:00:00"/>
    <s v="Medium"/>
    <x v="26"/>
    <n v="3776.28"/>
    <n v="0.06"/>
    <s v="Delivery Van"/>
    <n v="579.79"/>
    <n v="80.97"/>
    <n v="30.06"/>
    <s v="Neoma Murray"/>
    <x v="0"/>
    <x v="3"/>
    <x v="0"/>
    <x v="6"/>
    <x v="4"/>
    <d v="2015-12-12T00:00:00"/>
  </r>
  <r>
    <n v="34723"/>
    <s v="N"/>
    <d v="2015-12-09T00:00:00"/>
    <s v="Medium"/>
    <x v="8"/>
    <n v="1487.8995"/>
    <n v="0.09"/>
    <s v="Regular"/>
    <n v="79.319999999999993"/>
    <n v="65.989999999999995"/>
    <n v="8.99"/>
    <s v="Neoma Murray"/>
    <x v="0"/>
    <x v="3"/>
    <x v="0"/>
    <x v="3"/>
    <x v="2"/>
    <d v="2015-12-11T00:00:00"/>
  </r>
  <r>
    <n v="34754"/>
    <s v="N"/>
    <d v="2015-06-04T00:00:00"/>
    <s v="Critical"/>
    <x v="25"/>
    <n v="623.35"/>
    <n v="0.03"/>
    <s v="Regular"/>
    <n v="235.51"/>
    <n v="37.94"/>
    <n v="5.08"/>
    <s v="Patrick Jones"/>
    <x v="2"/>
    <x v="1"/>
    <x v="1"/>
    <x v="5"/>
    <x v="1"/>
    <d v="2015-06-06T00:00:00"/>
  </r>
  <r>
    <n v="34757"/>
    <s v="N"/>
    <d v="2015-05-28T00:00:00"/>
    <s v="High"/>
    <x v="43"/>
    <n v="250.6"/>
    <n v="0.1"/>
    <s v="Express"/>
    <n v="-107.06"/>
    <n v="6.48"/>
    <n v="6.22"/>
    <s v="Neoma Murray"/>
    <x v="0"/>
    <x v="3"/>
    <x v="1"/>
    <x v="5"/>
    <x v="2"/>
    <d v="2015-05-30T00:00:00"/>
  </r>
  <r>
    <n v="34788"/>
    <s v="N"/>
    <d v="2016-11-09T00:00:00"/>
    <s v="High"/>
    <x v="6"/>
    <n v="30.47"/>
    <n v="0.02"/>
    <s v="Regular"/>
    <n v="-10.7"/>
    <n v="5.98"/>
    <n v="5.15"/>
    <s v="Alan Hwang"/>
    <x v="1"/>
    <x v="0"/>
    <x v="1"/>
    <x v="5"/>
    <x v="2"/>
    <d v="2016-11-11T00:00:00"/>
  </r>
  <r>
    <n v="34849"/>
    <s v="N"/>
    <d v="2013-10-12T00:00:00"/>
    <s v="Critical"/>
    <x v="7"/>
    <n v="11.76"/>
    <n v="0.1"/>
    <s v="Regular"/>
    <n v="-2.83"/>
    <n v="4.13"/>
    <n v="0.5"/>
    <s v="Lycoris Saunders"/>
    <x v="0"/>
    <x v="1"/>
    <x v="1"/>
    <x v="4"/>
    <x v="2"/>
    <d v="2013-10-14T00:00:00"/>
  </r>
  <r>
    <n v="34849"/>
    <s v="N"/>
    <d v="2013-10-12T00:00:00"/>
    <s v="Critical"/>
    <x v="28"/>
    <n v="100.13"/>
    <n v="0.08"/>
    <s v="Regular"/>
    <n v="19.77"/>
    <n v="4.7300000000000004"/>
    <n v="1.52"/>
    <s v="Lycoris Saunders"/>
    <x v="0"/>
    <x v="1"/>
    <x v="1"/>
    <x v="5"/>
    <x v="1"/>
    <d v="2013-10-13T00:00:00"/>
  </r>
  <r>
    <n v="34849"/>
    <s v="N"/>
    <d v="2013-10-12T00:00:00"/>
    <s v="Critical"/>
    <x v="7"/>
    <n v="1192.93"/>
    <n v="7.0000000000000007E-2"/>
    <s v="Regular"/>
    <n v="-434.81"/>
    <n v="419.19"/>
    <n v="19.989999999999998"/>
    <s v="Lycoris Saunders"/>
    <x v="0"/>
    <x v="1"/>
    <x v="1"/>
    <x v="7"/>
    <x v="2"/>
    <d v="2013-10-13T00:00:00"/>
  </r>
  <r>
    <n v="34880"/>
    <s v="N"/>
    <d v="2016-09-16T00:00:00"/>
    <s v="High"/>
    <x v="15"/>
    <n v="284.38"/>
    <n v="0.04"/>
    <s v="Regular"/>
    <n v="-62.43"/>
    <n v="6.48"/>
    <n v="5.19"/>
    <s v="Philip Brown"/>
    <x v="2"/>
    <x v="1"/>
    <x v="1"/>
    <x v="5"/>
    <x v="2"/>
    <d v="2016-09-17T00:00:00"/>
  </r>
  <r>
    <n v="34913"/>
    <s v="N"/>
    <d v="2014-11-22T00:00:00"/>
    <s v="Medium"/>
    <x v="0"/>
    <n v="107.63"/>
    <n v="0"/>
    <s v="Regular"/>
    <n v="-29.89"/>
    <n v="6.81"/>
    <n v="5.48"/>
    <s v="William Brown"/>
    <x v="0"/>
    <x v="1"/>
    <x v="1"/>
    <x v="10"/>
    <x v="2"/>
    <d v="2014-11-24T00:00:00"/>
  </r>
  <r>
    <n v="34918"/>
    <s v="N"/>
    <d v="2016-10-23T00:00:00"/>
    <s v="Medium"/>
    <x v="49"/>
    <n v="2230.9699999999998"/>
    <n v="0.06"/>
    <s v="Delivery Van"/>
    <n v="273.27"/>
    <n v="180.98"/>
    <n v="26.2"/>
    <s v="Amy Cox"/>
    <x v="1"/>
    <x v="0"/>
    <x v="2"/>
    <x v="13"/>
    <x v="6"/>
    <d v="2016-10-24T00:00:00"/>
  </r>
  <r>
    <n v="34918"/>
    <s v="N"/>
    <d v="2016-10-23T00:00:00"/>
    <s v="Medium"/>
    <x v="14"/>
    <n v="200.77"/>
    <n v="0.01"/>
    <s v="Regular"/>
    <n v="-60.61"/>
    <n v="7.28"/>
    <n v="7.98"/>
    <s v="Amy Cox"/>
    <x v="1"/>
    <x v="0"/>
    <x v="2"/>
    <x v="2"/>
    <x v="1"/>
    <d v="2016-10-25T00:00:00"/>
  </r>
  <r>
    <n v="34978"/>
    <s v="N"/>
    <d v="2014-02-04T00:00:00"/>
    <s v="High"/>
    <x v="48"/>
    <n v="165.51"/>
    <n v="0.08"/>
    <s v="Regular"/>
    <n v="-269.91000000000003"/>
    <n v="3.52"/>
    <n v="6.83"/>
    <s v="Carlos Soltero"/>
    <x v="2"/>
    <x v="2"/>
    <x v="1"/>
    <x v="10"/>
    <x v="2"/>
    <d v="2014-02-06T00:00:00"/>
  </r>
  <r>
    <n v="35012"/>
    <s v="N"/>
    <d v="2015-06-08T00:00:00"/>
    <s v="Medium"/>
    <x v="12"/>
    <n v="126.79"/>
    <n v="0.04"/>
    <s v="Regular"/>
    <n v="-16.38"/>
    <n v="11.97"/>
    <n v="4.9800000000000004"/>
    <s v="Thomas Boland"/>
    <x v="1"/>
    <x v="0"/>
    <x v="1"/>
    <x v="11"/>
    <x v="2"/>
    <d v="2015-06-08T00:00:00"/>
  </r>
  <r>
    <n v="35012"/>
    <s v="N"/>
    <d v="2015-06-08T00:00:00"/>
    <s v="Medium"/>
    <x v="11"/>
    <n v="1770.2014999999999"/>
    <n v="0.08"/>
    <s v="Regular"/>
    <n v="-165.95"/>
    <n v="195.99"/>
    <n v="4.2"/>
    <s v="Thomas Boland"/>
    <x v="1"/>
    <x v="0"/>
    <x v="0"/>
    <x v="3"/>
    <x v="2"/>
    <d v="2015-06-09T00:00:00"/>
  </r>
  <r>
    <n v="35040"/>
    <s v="N"/>
    <d v="2015-04-18T00:00:00"/>
    <s v="Not Specified"/>
    <x v="15"/>
    <n v="486.63"/>
    <n v="0.03"/>
    <s v="Regular"/>
    <n v="-146.37"/>
    <n v="10.9"/>
    <n v="7.46"/>
    <s v="Jack O'Briant"/>
    <x v="0"/>
    <x v="1"/>
    <x v="1"/>
    <x v="7"/>
    <x v="2"/>
    <d v="2015-04-21T00:00:00"/>
  </r>
  <r>
    <n v="35042"/>
    <s v="N"/>
    <d v="2013-12-02T00:00:00"/>
    <s v="Not Specified"/>
    <x v="9"/>
    <n v="1196.8599999999999"/>
    <n v="0.06"/>
    <s v="Regular"/>
    <n v="-12.51"/>
    <n v="50.98"/>
    <n v="6.5"/>
    <s v="Michael Dominguez"/>
    <x v="1"/>
    <x v="1"/>
    <x v="0"/>
    <x v="0"/>
    <x v="2"/>
    <d v="2013-12-03T00:00:00"/>
  </r>
  <r>
    <n v="35043"/>
    <s v="N"/>
    <d v="2013-07-19T00:00:00"/>
    <s v="Not Specified"/>
    <x v="29"/>
    <n v="125.21"/>
    <n v="0.01"/>
    <s v="Express"/>
    <n v="37.99"/>
    <n v="2.62"/>
    <n v="0.8"/>
    <s v="Maribeth Iolo"/>
    <x v="0"/>
    <x v="1"/>
    <x v="1"/>
    <x v="14"/>
    <x v="1"/>
    <d v="2013-07-20T00:00:00"/>
  </r>
  <r>
    <n v="35043"/>
    <s v="N"/>
    <d v="2013-07-19T00:00:00"/>
    <s v="Not Specified"/>
    <x v="24"/>
    <n v="924.11149999999998"/>
    <n v="0.06"/>
    <s v="Regular"/>
    <n v="-287.99"/>
    <n v="125.99"/>
    <n v="8.08"/>
    <s v="Maribeth Iolo"/>
    <x v="0"/>
    <x v="1"/>
    <x v="0"/>
    <x v="3"/>
    <x v="2"/>
    <d v="2013-07-20T00:00:00"/>
  </r>
  <r>
    <n v="35045"/>
    <s v="N"/>
    <d v="2015-04-02T00:00:00"/>
    <s v="Medium"/>
    <x v="15"/>
    <n v="565.01"/>
    <n v="0.1"/>
    <s v="Regular"/>
    <n v="-10.33"/>
    <n v="13.48"/>
    <n v="4.51"/>
    <s v="Darrin Martin"/>
    <x v="0"/>
    <x v="3"/>
    <x v="1"/>
    <x v="7"/>
    <x v="2"/>
    <d v="2015-04-04T00:00:00"/>
  </r>
  <r>
    <n v="35047"/>
    <s v="Y"/>
    <d v="2013-06-09T00:00:00"/>
    <s v="Medium"/>
    <x v="45"/>
    <n v="148.16999999999999"/>
    <n v="0"/>
    <s v="Regular"/>
    <n v="-7.06"/>
    <n v="4.71"/>
    <n v="0.7"/>
    <s v="Charlotte Melton"/>
    <x v="3"/>
    <x v="1"/>
    <x v="1"/>
    <x v="14"/>
    <x v="1"/>
    <d v="2013-06-11T00:00:00"/>
  </r>
  <r>
    <n v="35079"/>
    <s v="N"/>
    <d v="2013-08-14T00:00:00"/>
    <s v="High"/>
    <x v="46"/>
    <n v="71.569999999999993"/>
    <n v="0.02"/>
    <s v="Regular"/>
    <n v="-30.69"/>
    <n v="4.9800000000000004"/>
    <n v="4.95"/>
    <s v="Darren Budd"/>
    <x v="1"/>
    <x v="2"/>
    <x v="2"/>
    <x v="8"/>
    <x v="4"/>
    <d v="2013-08-16T00:00:00"/>
  </r>
  <r>
    <n v="35079"/>
    <s v="N"/>
    <d v="2013-08-14T00:00:00"/>
    <s v="High"/>
    <x v="1"/>
    <n v="2062.75"/>
    <n v="0.01"/>
    <s v="Express"/>
    <n v="559.59"/>
    <n v="60.98"/>
    <n v="19.989999999999998"/>
    <s v="Darren Budd"/>
    <x v="1"/>
    <x v="2"/>
    <x v="2"/>
    <x v="15"/>
    <x v="5"/>
    <d v="2013-08-16T00:00:00"/>
  </r>
  <r>
    <n v="35104"/>
    <s v="N"/>
    <d v="2015-04-22T00:00:00"/>
    <s v="High"/>
    <x v="39"/>
    <n v="36.31"/>
    <n v="0.04"/>
    <s v="Regular"/>
    <n v="-74.45"/>
    <n v="29.99"/>
    <n v="5.5"/>
    <s v="Bill Donatelli"/>
    <x v="1"/>
    <x v="3"/>
    <x v="0"/>
    <x v="0"/>
    <x v="2"/>
    <d v="2015-04-25T00:00:00"/>
  </r>
  <r>
    <n v="35104"/>
    <s v="N"/>
    <d v="2015-04-22T00:00:00"/>
    <s v="High"/>
    <x v="36"/>
    <n v="388.15"/>
    <n v="0"/>
    <s v="Regular"/>
    <n v="-44.21"/>
    <n v="19.940000000000001"/>
    <n v="14.87"/>
    <s v="Bill Donatelli"/>
    <x v="1"/>
    <x v="3"/>
    <x v="2"/>
    <x v="2"/>
    <x v="5"/>
    <d v="2015-04-24T00:00:00"/>
  </r>
  <r>
    <n v="35110"/>
    <s v="Y"/>
    <d v="2014-10-18T00:00:00"/>
    <s v="High"/>
    <x v="41"/>
    <n v="12805.25"/>
    <n v="0.01"/>
    <s v="Regular"/>
    <n v="5065.51"/>
    <n v="896.99"/>
    <n v="19.989999999999998"/>
    <s v="Mike Caudle"/>
    <x v="1"/>
    <x v="0"/>
    <x v="1"/>
    <x v="10"/>
    <x v="2"/>
    <d v="2014-10-19T00:00:00"/>
  </r>
  <r>
    <n v="35110"/>
    <s v="Y"/>
    <d v="2014-10-18T00:00:00"/>
    <s v="High"/>
    <x v="48"/>
    <n v="1435.32"/>
    <n v="0.02"/>
    <s v="Regular"/>
    <n v="485.95"/>
    <n v="29.89"/>
    <n v="1.99"/>
    <s v="Mike Caudle"/>
    <x v="1"/>
    <x v="0"/>
    <x v="0"/>
    <x v="0"/>
    <x v="0"/>
    <d v="2014-10-20T00:00:00"/>
  </r>
  <r>
    <n v="35136"/>
    <s v="N"/>
    <d v="2016-10-08T00:00:00"/>
    <s v="Critical"/>
    <x v="9"/>
    <n v="68.73"/>
    <n v="7.0000000000000007E-2"/>
    <s v="Regular"/>
    <n v="17.170000000000002"/>
    <n v="2.94"/>
    <n v="0.81"/>
    <s v="Peter Fuller"/>
    <x v="0"/>
    <x v="0"/>
    <x v="1"/>
    <x v="1"/>
    <x v="1"/>
    <d v="2016-10-09T00:00:00"/>
  </r>
  <r>
    <n v="35137"/>
    <s v="Y"/>
    <d v="2013-07-17T00:00:00"/>
    <s v="High"/>
    <x v="33"/>
    <n v="225.06"/>
    <n v="0.05"/>
    <s v="Express"/>
    <n v="7.3"/>
    <n v="5.34"/>
    <n v="2.99"/>
    <s v="Joe Elijah"/>
    <x v="0"/>
    <x v="1"/>
    <x v="1"/>
    <x v="10"/>
    <x v="2"/>
    <d v="2013-07-19T00:00:00"/>
  </r>
  <r>
    <n v="35137"/>
    <s v="Y"/>
    <d v="2013-07-17T00:00:00"/>
    <s v="High"/>
    <x v="19"/>
    <n v="1041.78"/>
    <n v="0.1"/>
    <s v="Regular"/>
    <n v="283.79000000000002"/>
    <n v="23.99"/>
    <n v="6.71"/>
    <s v="Joe Elijah"/>
    <x v="0"/>
    <x v="1"/>
    <x v="1"/>
    <x v="12"/>
    <x v="2"/>
    <d v="2013-07-20T00:00:00"/>
  </r>
  <r>
    <n v="35141"/>
    <s v="N"/>
    <d v="2013-09-11T00:00:00"/>
    <s v="Medium"/>
    <x v="8"/>
    <n v="2046.81"/>
    <n v="0.02"/>
    <s v="Regular"/>
    <n v="469.28"/>
    <n v="67.28"/>
    <n v="19.989999999999998"/>
    <s v="Jennifer Braxton"/>
    <x v="2"/>
    <x v="3"/>
    <x v="1"/>
    <x v="10"/>
    <x v="2"/>
    <d v="2013-09-12T00:00:00"/>
  </r>
  <r>
    <n v="35142"/>
    <s v="N"/>
    <d v="2013-04-22T00:00:00"/>
    <s v="Low"/>
    <x v="11"/>
    <n v="231.27"/>
    <n v="0.03"/>
    <s v="Regular"/>
    <n v="89.29"/>
    <n v="20.239999999999998"/>
    <n v="6.67"/>
    <s v="Joel Jenkins"/>
    <x v="1"/>
    <x v="0"/>
    <x v="2"/>
    <x v="2"/>
    <x v="0"/>
    <d v="2013-04-24T00:00:00"/>
  </r>
  <r>
    <n v="35200"/>
    <s v="N"/>
    <d v="2016-02-06T00:00:00"/>
    <s v="Medium"/>
    <x v="0"/>
    <n v="150.24"/>
    <n v="0.08"/>
    <s v="Regular"/>
    <n v="-102.93"/>
    <n v="9.98"/>
    <n v="12.52"/>
    <s v="Ricardo Block"/>
    <x v="0"/>
    <x v="0"/>
    <x v="2"/>
    <x v="2"/>
    <x v="2"/>
    <d v="2016-02-08T00:00:00"/>
  </r>
  <r>
    <n v="35238"/>
    <s v="N"/>
    <d v="2014-04-28T00:00:00"/>
    <s v="Low"/>
    <x v="42"/>
    <n v="1403.027"/>
    <n v="0.1"/>
    <s v="Express"/>
    <n v="153.80000000000001"/>
    <n v="65.989999999999995"/>
    <n v="5.63"/>
    <s v="Jack O'Briant"/>
    <x v="0"/>
    <x v="3"/>
    <x v="0"/>
    <x v="3"/>
    <x v="2"/>
    <d v="2014-04-28T00:00:00"/>
  </r>
  <r>
    <n v="35265"/>
    <s v="N"/>
    <d v="2013-11-29T00:00:00"/>
    <s v="Not Specified"/>
    <x v="6"/>
    <n v="125.78"/>
    <n v="0.02"/>
    <s v="Regular"/>
    <n v="8.43"/>
    <n v="30.56"/>
    <n v="2.99"/>
    <s v="Sean Braxton"/>
    <x v="0"/>
    <x v="3"/>
    <x v="1"/>
    <x v="10"/>
    <x v="2"/>
    <d v="2013-11-30T00:00:00"/>
  </r>
  <r>
    <n v="35265"/>
    <s v="N"/>
    <d v="2013-11-29T00:00:00"/>
    <s v="Not Specified"/>
    <x v="25"/>
    <n v="577"/>
    <n v="0.04"/>
    <s v="Delivery Van"/>
    <n v="-112.88"/>
    <n v="33.94"/>
    <n v="19.190000000000001"/>
    <s v="Sean Braxton"/>
    <x v="0"/>
    <x v="3"/>
    <x v="2"/>
    <x v="13"/>
    <x v="6"/>
    <d v="2013-11-30T00:00:00"/>
  </r>
  <r>
    <n v="35265"/>
    <s v="N"/>
    <d v="2013-11-29T00:00:00"/>
    <s v="Not Specified"/>
    <x v="20"/>
    <n v="24.53"/>
    <n v="0.04"/>
    <s v="Regular"/>
    <n v="-28.14"/>
    <n v="9.49"/>
    <n v="5.76"/>
    <s v="Sean Braxton"/>
    <x v="0"/>
    <x v="3"/>
    <x v="0"/>
    <x v="6"/>
    <x v="3"/>
    <d v="2013-12-01T00:00:00"/>
  </r>
  <r>
    <n v="35266"/>
    <s v="N"/>
    <d v="2014-01-10T00:00:00"/>
    <s v="Not Specified"/>
    <x v="27"/>
    <n v="217.25"/>
    <n v="7.0000000000000007E-2"/>
    <s v="Regular"/>
    <n v="33.5"/>
    <n v="5.84"/>
    <n v="1.2"/>
    <s v="Beth Thompson"/>
    <x v="3"/>
    <x v="0"/>
    <x v="1"/>
    <x v="1"/>
    <x v="1"/>
    <d v="2014-01-10T00:00:00"/>
  </r>
  <r>
    <n v="35266"/>
    <s v="N"/>
    <d v="2014-01-10T00:00:00"/>
    <s v="Not Specified"/>
    <x v="2"/>
    <n v="5993.74"/>
    <n v="7.0000000000000007E-2"/>
    <s v="Delivery Van"/>
    <n v="-998.94"/>
    <n v="218.75"/>
    <n v="69.64"/>
    <s v="Beth Thompson"/>
    <x v="3"/>
    <x v="0"/>
    <x v="2"/>
    <x v="15"/>
    <x v="4"/>
    <d v="2014-01-12T00:00:00"/>
  </r>
  <r>
    <n v="35271"/>
    <s v="N"/>
    <d v="2013-07-26T00:00:00"/>
    <s v="High"/>
    <x v="30"/>
    <n v="1083.4014999999999"/>
    <n v="0.02"/>
    <s v="Regular"/>
    <n v="64.53"/>
    <n v="65.989999999999995"/>
    <n v="8.99"/>
    <s v="Dean Percer"/>
    <x v="2"/>
    <x v="1"/>
    <x v="0"/>
    <x v="3"/>
    <x v="2"/>
    <d v="2013-07-27T00:00:00"/>
  </r>
  <r>
    <n v="35299"/>
    <s v="N"/>
    <d v="2015-08-10T00:00:00"/>
    <s v="Not Specified"/>
    <x v="33"/>
    <n v="4359"/>
    <n v="0.02"/>
    <s v="Regular"/>
    <n v="907.67"/>
    <n v="99.99"/>
    <n v="19.989999999999998"/>
    <s v="Randy Bradley"/>
    <x v="0"/>
    <x v="0"/>
    <x v="0"/>
    <x v="0"/>
    <x v="2"/>
    <d v="2015-08-12T00:00:00"/>
  </r>
  <r>
    <n v="35300"/>
    <s v="N"/>
    <d v="2013-03-02T00:00:00"/>
    <s v="Medium"/>
    <x v="12"/>
    <n v="28.81"/>
    <n v="0.02"/>
    <s v="Regular"/>
    <n v="7.15"/>
    <n v="2.89"/>
    <n v="0.49"/>
    <s v="Dan Reichenbach"/>
    <x v="2"/>
    <x v="0"/>
    <x v="1"/>
    <x v="4"/>
    <x v="2"/>
    <d v="2013-03-03T00:00:00"/>
  </r>
  <r>
    <n v="35300"/>
    <s v="N"/>
    <d v="2013-03-02T00:00:00"/>
    <s v="Medium"/>
    <x v="37"/>
    <n v="1445.6"/>
    <n v="0.08"/>
    <s v="Regular"/>
    <n v="126.03"/>
    <n v="41.32"/>
    <n v="8.66"/>
    <s v="Dan Reichenbach"/>
    <x v="2"/>
    <x v="0"/>
    <x v="2"/>
    <x v="2"/>
    <x v="3"/>
    <d v="2013-03-05T00:00:00"/>
  </r>
  <r>
    <n v="35300"/>
    <s v="N"/>
    <d v="2013-03-02T00:00:00"/>
    <s v="Medium"/>
    <x v="46"/>
    <n v="119.03"/>
    <n v="0.06"/>
    <s v="Regular"/>
    <n v="29.62"/>
    <n v="8.9499999999999993"/>
    <n v="2.0099999999999998"/>
    <s v="Dan Reichenbach"/>
    <x v="2"/>
    <x v="0"/>
    <x v="1"/>
    <x v="5"/>
    <x v="1"/>
    <d v="2013-03-03T00:00:00"/>
  </r>
  <r>
    <n v="35392"/>
    <s v="N"/>
    <d v="2015-02-22T00:00:00"/>
    <s v="High"/>
    <x v="24"/>
    <n v="70.88"/>
    <n v="0.01"/>
    <s v="Regular"/>
    <n v="-50.2"/>
    <n v="6.48"/>
    <n v="9.68"/>
    <s v="Erin Mull"/>
    <x v="2"/>
    <x v="3"/>
    <x v="1"/>
    <x v="5"/>
    <x v="2"/>
    <d v="2015-02-22T00:00:00"/>
  </r>
  <r>
    <n v="35399"/>
    <s v="N"/>
    <d v="2014-01-21T00:00:00"/>
    <s v="Low"/>
    <x v="34"/>
    <n v="188.38"/>
    <n v="0.04"/>
    <s v="Regular"/>
    <n v="-120.12"/>
    <n v="4.91"/>
    <n v="5.68"/>
    <s v="Karen Bern"/>
    <x v="0"/>
    <x v="0"/>
    <x v="1"/>
    <x v="10"/>
    <x v="2"/>
    <d v="2014-01-23T00:00:00"/>
  </r>
  <r>
    <n v="35425"/>
    <s v="N"/>
    <d v="2013-03-28T00:00:00"/>
    <s v="Not Specified"/>
    <x v="14"/>
    <n v="100.34"/>
    <n v="0"/>
    <s v="Regular"/>
    <n v="-88.19"/>
    <n v="3.58"/>
    <n v="5.47"/>
    <s v="Tracy Blumstein"/>
    <x v="0"/>
    <x v="1"/>
    <x v="1"/>
    <x v="10"/>
    <x v="2"/>
    <d v="2013-03-30T00:00:00"/>
  </r>
  <r>
    <n v="35425"/>
    <s v="N"/>
    <d v="2013-03-28T00:00:00"/>
    <s v="Not Specified"/>
    <x v="29"/>
    <n v="75.680000000000007"/>
    <n v="0.08"/>
    <s v="Regular"/>
    <n v="-4.04"/>
    <n v="1.81"/>
    <n v="0.75"/>
    <s v="Tracy Blumstein"/>
    <x v="0"/>
    <x v="1"/>
    <x v="1"/>
    <x v="14"/>
    <x v="1"/>
    <d v="2013-03-30T00:00:00"/>
  </r>
  <r>
    <n v="35456"/>
    <s v="N"/>
    <d v="2015-11-01T00:00:00"/>
    <s v="Critical"/>
    <x v="4"/>
    <n v="46.37"/>
    <n v="0.03"/>
    <s v="Regular"/>
    <n v="-19.809999999999999"/>
    <n v="1.26"/>
    <n v="0.7"/>
    <s v="Cindy Chapman"/>
    <x v="0"/>
    <x v="0"/>
    <x v="1"/>
    <x v="14"/>
    <x v="1"/>
    <d v="2015-11-03T00:00:00"/>
  </r>
  <r>
    <n v="35461"/>
    <s v="N"/>
    <d v="2016-06-01T00:00:00"/>
    <s v="Critical"/>
    <x v="11"/>
    <n v="48.75"/>
    <n v="0.08"/>
    <s v="Regular"/>
    <n v="3.5"/>
    <n v="4.49"/>
    <n v="1.49"/>
    <s v="Julie Kriz"/>
    <x v="0"/>
    <x v="0"/>
    <x v="1"/>
    <x v="10"/>
    <x v="2"/>
    <d v="2016-06-01T00:00:00"/>
  </r>
  <r>
    <n v="35461"/>
    <s v="N"/>
    <d v="2016-06-01T00:00:00"/>
    <s v="Critical"/>
    <x v="10"/>
    <n v="112.6"/>
    <n v="0.04"/>
    <s v="Regular"/>
    <n v="-25.99"/>
    <n v="3.68"/>
    <n v="1.32"/>
    <s v="Julie Kriz"/>
    <x v="0"/>
    <x v="0"/>
    <x v="1"/>
    <x v="9"/>
    <x v="1"/>
    <d v="2016-06-02T00:00:00"/>
  </r>
  <r>
    <n v="35554"/>
    <s v="Y"/>
    <d v="2015-09-24T00:00:00"/>
    <s v="Not Specified"/>
    <x v="13"/>
    <n v="4581.54"/>
    <n v="0.05"/>
    <s v="Delivery Van"/>
    <n v="-614.37"/>
    <n v="130.97999999999999"/>
    <n v="54.74"/>
    <s v="Darren Budd"/>
    <x v="1"/>
    <x v="2"/>
    <x v="2"/>
    <x v="8"/>
    <x v="4"/>
    <d v="2015-09-26T00:00:00"/>
  </r>
  <r>
    <n v="35555"/>
    <s v="N"/>
    <d v="2014-03-04T00:00:00"/>
    <s v="Medium"/>
    <x v="35"/>
    <n v="11266.4"/>
    <n v="0.08"/>
    <s v="Delivery Van"/>
    <n v="1902.99"/>
    <n v="243.98"/>
    <n v="43.32"/>
    <s v="James Lanier"/>
    <x v="1"/>
    <x v="0"/>
    <x v="2"/>
    <x v="13"/>
    <x v="6"/>
    <d v="2014-03-05T00:00:00"/>
  </r>
  <r>
    <n v="35555"/>
    <s v="N"/>
    <d v="2014-03-04T00:00:00"/>
    <s v="Medium"/>
    <x v="0"/>
    <n v="71.61"/>
    <n v="0.1"/>
    <s v="Regular"/>
    <n v="-70.31"/>
    <n v="4.8899999999999997"/>
    <n v="4.93"/>
    <s v="James Lanier"/>
    <x v="1"/>
    <x v="0"/>
    <x v="0"/>
    <x v="0"/>
    <x v="0"/>
    <d v="2014-03-06T00:00:00"/>
  </r>
  <r>
    <n v="35555"/>
    <s v="N"/>
    <d v="2014-03-04T00:00:00"/>
    <s v="Medium"/>
    <x v="20"/>
    <n v="10.43"/>
    <n v="7.0000000000000007E-2"/>
    <s v="Regular"/>
    <n v="-4.72"/>
    <n v="4.9800000000000004"/>
    <n v="0.8"/>
    <s v="James Lanier"/>
    <x v="1"/>
    <x v="0"/>
    <x v="1"/>
    <x v="5"/>
    <x v="1"/>
    <d v="2014-03-04T00:00:00"/>
  </r>
  <r>
    <n v="35558"/>
    <s v="N"/>
    <d v="2016-09-15T00:00:00"/>
    <s v="Critical"/>
    <x v="20"/>
    <n v="34.880000000000003"/>
    <n v="0.09"/>
    <s v="Regular"/>
    <n v="-22.12"/>
    <n v="13.79"/>
    <n v="8.7799999999999994"/>
    <s v="Carlos Soltero"/>
    <x v="2"/>
    <x v="2"/>
    <x v="2"/>
    <x v="2"/>
    <x v="2"/>
    <d v="2016-09-17T00:00:00"/>
  </r>
  <r>
    <n v="35584"/>
    <s v="N"/>
    <d v="2014-05-03T00:00:00"/>
    <s v="Medium"/>
    <x v="0"/>
    <n v="150.33000000000001"/>
    <n v="0.08"/>
    <s v="Express"/>
    <n v="-98.23"/>
    <n v="9.7100000000000009"/>
    <n v="9.4499999999999993"/>
    <s v="Joel Jenkins"/>
    <x v="1"/>
    <x v="0"/>
    <x v="1"/>
    <x v="7"/>
    <x v="2"/>
    <d v="2014-05-03T00:00:00"/>
  </r>
  <r>
    <n v="35590"/>
    <s v="N"/>
    <d v="2015-12-02T00:00:00"/>
    <s v="Critical"/>
    <x v="6"/>
    <n v="423.95"/>
    <n v="0"/>
    <s v="Regular"/>
    <n v="-263.95"/>
    <n v="99.99"/>
    <n v="19.989999999999998"/>
    <s v="Ryan Crowe"/>
    <x v="0"/>
    <x v="3"/>
    <x v="0"/>
    <x v="0"/>
    <x v="2"/>
    <d v="2015-12-03T00:00:00"/>
  </r>
  <r>
    <n v="35687"/>
    <s v="Y"/>
    <d v="2014-11-18T00:00:00"/>
    <s v="Not Specified"/>
    <x v="32"/>
    <n v="620.23"/>
    <n v="0.06"/>
    <s v="Express"/>
    <n v="115.24"/>
    <n v="12.64"/>
    <n v="4.9800000000000004"/>
    <s v="Gary Hwang"/>
    <x v="0"/>
    <x v="1"/>
    <x v="2"/>
    <x v="2"/>
    <x v="0"/>
    <d v="2014-11-19T00:00:00"/>
  </r>
  <r>
    <n v="35713"/>
    <s v="N"/>
    <d v="2015-10-17T00:00:00"/>
    <s v="Medium"/>
    <x v="48"/>
    <n v="1355.47"/>
    <n v="0.04"/>
    <s v="Regular"/>
    <n v="590.04"/>
    <n v="28.53"/>
    <n v="1.49"/>
    <s v="Phillip Breyer"/>
    <x v="1"/>
    <x v="0"/>
    <x v="1"/>
    <x v="10"/>
    <x v="2"/>
    <d v="2015-10-17T00:00:00"/>
  </r>
  <r>
    <n v="35776"/>
    <s v="N"/>
    <d v="2016-02-05T00:00:00"/>
    <s v="Medium"/>
    <x v="24"/>
    <n v="118.66"/>
    <n v="0.05"/>
    <s v="Regular"/>
    <n v="32.68"/>
    <n v="12.97"/>
    <n v="1.49"/>
    <s v="Gene McClure"/>
    <x v="0"/>
    <x v="2"/>
    <x v="1"/>
    <x v="10"/>
    <x v="2"/>
    <d v="2016-02-07T00:00:00"/>
  </r>
  <r>
    <n v="35776"/>
    <s v="N"/>
    <d v="2016-02-05T00:00:00"/>
    <s v="Medium"/>
    <x v="47"/>
    <n v="213.74"/>
    <n v="0.06"/>
    <s v="Regular"/>
    <n v="-32.15"/>
    <n v="5.81"/>
    <n v="3.37"/>
    <s v="Gene McClure"/>
    <x v="0"/>
    <x v="2"/>
    <x v="1"/>
    <x v="14"/>
    <x v="1"/>
    <d v="2016-02-07T00:00:00"/>
  </r>
  <r>
    <n v="35777"/>
    <s v="N"/>
    <d v="2013-09-08T00:00:00"/>
    <s v="Critical"/>
    <x v="37"/>
    <n v="136.72"/>
    <n v="0.09"/>
    <s v="Regular"/>
    <n v="5.91"/>
    <n v="4.13"/>
    <n v="1.23"/>
    <s v="Dianna Arnett"/>
    <x v="2"/>
    <x v="1"/>
    <x v="1"/>
    <x v="1"/>
    <x v="1"/>
    <d v="2013-09-10T00:00:00"/>
  </r>
  <r>
    <n v="35782"/>
    <s v="N"/>
    <d v="2014-08-05T00:00:00"/>
    <s v="Low"/>
    <x v="3"/>
    <n v="6427.18"/>
    <n v="0.09"/>
    <s v="Regular"/>
    <n v="2097.1"/>
    <n v="165.98"/>
    <n v="19.989999999999998"/>
    <s v="Julie Kriz"/>
    <x v="0"/>
    <x v="0"/>
    <x v="1"/>
    <x v="10"/>
    <x v="2"/>
    <d v="2014-08-12T00:00:00"/>
  </r>
  <r>
    <n v="35782"/>
    <s v="N"/>
    <d v="2014-08-05T00:00:00"/>
    <s v="Low"/>
    <x v="46"/>
    <n v="1330.73"/>
    <n v="0.06"/>
    <s v="Delivery Van"/>
    <n v="-450.1"/>
    <n v="105.49"/>
    <n v="41.64"/>
    <s v="Julie Kriz"/>
    <x v="0"/>
    <x v="0"/>
    <x v="2"/>
    <x v="15"/>
    <x v="4"/>
    <d v="2014-08-10T00:00:00"/>
  </r>
  <r>
    <n v="35813"/>
    <s v="N"/>
    <d v="2016-04-21T00:00:00"/>
    <s v="Critical"/>
    <x v="21"/>
    <n v="7841.57"/>
    <n v="0.05"/>
    <s v="Express"/>
    <n v="2347.1799999999998"/>
    <n v="363.25"/>
    <n v="19.989999999999998"/>
    <s v="Tracy Collins"/>
    <x v="0"/>
    <x v="0"/>
    <x v="1"/>
    <x v="11"/>
    <x v="2"/>
    <d v="2016-04-21T00:00:00"/>
  </r>
  <r>
    <n v="35813"/>
    <s v="N"/>
    <d v="2016-04-21T00:00:00"/>
    <s v="Critical"/>
    <x v="21"/>
    <n v="156.31"/>
    <n v="0.06"/>
    <s v="Express"/>
    <n v="-9.81"/>
    <n v="7.59"/>
    <n v="4"/>
    <s v="Tracy Collins"/>
    <x v="0"/>
    <x v="0"/>
    <x v="2"/>
    <x v="2"/>
    <x v="1"/>
    <d v="2016-04-21T00:00:00"/>
  </r>
  <r>
    <n v="35840"/>
    <s v="N"/>
    <d v="2013-05-29T00:00:00"/>
    <s v="High"/>
    <x v="47"/>
    <n v="173.08"/>
    <n v="0.04"/>
    <s v="Regular"/>
    <n v="81.63"/>
    <n v="4.91"/>
    <n v="0.5"/>
    <s v="Ashley Jarboe"/>
    <x v="0"/>
    <x v="1"/>
    <x v="1"/>
    <x v="4"/>
    <x v="2"/>
    <d v="2013-05-30T00:00:00"/>
  </r>
  <r>
    <n v="35840"/>
    <s v="N"/>
    <d v="2013-05-29T00:00:00"/>
    <s v="High"/>
    <x v="48"/>
    <n v="3492.6585"/>
    <n v="0.08"/>
    <s v="Regular"/>
    <n v="1181.81"/>
    <n v="85.99"/>
    <n v="0.99"/>
    <s v="Ashley Jarboe"/>
    <x v="0"/>
    <x v="1"/>
    <x v="0"/>
    <x v="3"/>
    <x v="1"/>
    <d v="2013-05-31T00:00:00"/>
  </r>
  <r>
    <n v="35842"/>
    <s v="N"/>
    <d v="2015-05-24T00:00:00"/>
    <s v="High"/>
    <x v="36"/>
    <n v="53.79"/>
    <n v="0.03"/>
    <s v="Regular"/>
    <n v="11.55"/>
    <n v="2.88"/>
    <n v="0.99"/>
    <s v="Susan Pistek"/>
    <x v="0"/>
    <x v="1"/>
    <x v="1"/>
    <x v="4"/>
    <x v="2"/>
    <d v="2015-05-26T00:00:00"/>
  </r>
  <r>
    <n v="35847"/>
    <s v="N"/>
    <d v="2016-01-31T00:00:00"/>
    <s v="Critical"/>
    <x v="9"/>
    <n v="361.65"/>
    <n v="0.08"/>
    <s v="Express"/>
    <n v="-144.27000000000001"/>
    <n v="15.98"/>
    <n v="8.99"/>
    <s v="Eugene Barchas"/>
    <x v="3"/>
    <x v="0"/>
    <x v="0"/>
    <x v="0"/>
    <x v="0"/>
    <d v="2016-01-31T00:00:00"/>
  </r>
  <r>
    <n v="35877"/>
    <s v="Y"/>
    <d v="2013-05-25T00:00:00"/>
    <s v="High"/>
    <x v="10"/>
    <n v="129.71"/>
    <n v="0.08"/>
    <s v="Regular"/>
    <n v="-100.61"/>
    <n v="4.28"/>
    <n v="5.68"/>
    <s v="Erin Creighton"/>
    <x v="1"/>
    <x v="0"/>
    <x v="1"/>
    <x v="5"/>
    <x v="2"/>
    <d v="2013-05-28T00:00:00"/>
  </r>
  <r>
    <n v="35878"/>
    <s v="N"/>
    <d v="2013-08-13T00:00:00"/>
    <s v="Medium"/>
    <x v="29"/>
    <n v="161.66999999999999"/>
    <n v="0.08"/>
    <s v="Regular"/>
    <n v="-7.71"/>
    <n v="3.6"/>
    <n v="2.2000000000000002"/>
    <s v="Cari MacIntyre"/>
    <x v="1"/>
    <x v="0"/>
    <x v="1"/>
    <x v="5"/>
    <x v="1"/>
    <d v="2013-08-15T00:00:00"/>
  </r>
  <r>
    <n v="35908"/>
    <s v="N"/>
    <d v="2013-12-12T00:00:00"/>
    <s v="Not Specified"/>
    <x v="43"/>
    <n v="240.18"/>
    <n v="0.06"/>
    <s v="Regular"/>
    <n v="-160.21"/>
    <n v="5.78"/>
    <n v="7.64"/>
    <s v="Brad Eason"/>
    <x v="1"/>
    <x v="3"/>
    <x v="1"/>
    <x v="5"/>
    <x v="2"/>
    <d v="2013-12-14T00:00:00"/>
  </r>
  <r>
    <n v="35908"/>
    <s v="N"/>
    <d v="2013-12-12T00:00:00"/>
    <s v="Not Specified"/>
    <x v="29"/>
    <n v="529.28"/>
    <n v="0.1"/>
    <s v="Express"/>
    <n v="-30.27"/>
    <n v="12.21"/>
    <n v="4.8099999999999996"/>
    <s v="Brad Eason"/>
    <x v="1"/>
    <x v="3"/>
    <x v="1"/>
    <x v="7"/>
    <x v="2"/>
    <d v="2013-12-13T00:00:00"/>
  </r>
  <r>
    <n v="35910"/>
    <s v="Y"/>
    <d v="2013-11-24T00:00:00"/>
    <s v="High"/>
    <x v="2"/>
    <n v="881.50099999999998"/>
    <n v="0.02"/>
    <s v="Express"/>
    <n v="334.53"/>
    <n v="35.99"/>
    <n v="3.3"/>
    <s v="Kristen Hastings"/>
    <x v="0"/>
    <x v="0"/>
    <x v="0"/>
    <x v="3"/>
    <x v="0"/>
    <d v="2013-11-25T00:00:00"/>
  </r>
  <r>
    <n v="35910"/>
    <s v="Y"/>
    <d v="2013-11-24T00:00:00"/>
    <s v="High"/>
    <x v="14"/>
    <n v="161.72"/>
    <n v="0.09"/>
    <s v="Regular"/>
    <n v="-121.18"/>
    <n v="6.48"/>
    <n v="8.4"/>
    <s v="Kristen Hastings"/>
    <x v="0"/>
    <x v="0"/>
    <x v="1"/>
    <x v="5"/>
    <x v="2"/>
    <d v="2013-11-26T00:00:00"/>
  </r>
  <r>
    <n v="35910"/>
    <s v="Y"/>
    <d v="2013-11-24T00:00:00"/>
    <s v="High"/>
    <x v="47"/>
    <n v="660.05899999999997"/>
    <n v="0.05"/>
    <s v="Regular"/>
    <n v="-0.65"/>
    <n v="20.99"/>
    <n v="1.25"/>
    <s v="Kristen Hastings"/>
    <x v="0"/>
    <x v="0"/>
    <x v="0"/>
    <x v="3"/>
    <x v="0"/>
    <d v="2013-11-26T00:00:00"/>
  </r>
  <r>
    <n v="36001"/>
    <s v="N"/>
    <d v="2014-03-28T00:00:00"/>
    <s v="Low"/>
    <x v="29"/>
    <n v="1038.82"/>
    <n v="0.05"/>
    <s v="Regular"/>
    <n v="-78.36"/>
    <n v="22.38"/>
    <n v="15.1"/>
    <s v="Michelle Lonsdale"/>
    <x v="3"/>
    <x v="1"/>
    <x v="1"/>
    <x v="10"/>
    <x v="2"/>
    <d v="2014-03-30T00:00:00"/>
  </r>
  <r>
    <n v="36001"/>
    <s v="N"/>
    <d v="2014-03-28T00:00:00"/>
    <s v="Low"/>
    <x v="19"/>
    <n v="564.39"/>
    <n v="0.09"/>
    <s v="Regular"/>
    <n v="51.82"/>
    <n v="12.95"/>
    <n v="4.9800000000000004"/>
    <s v="Michelle Lonsdale"/>
    <x v="3"/>
    <x v="1"/>
    <x v="1"/>
    <x v="10"/>
    <x v="2"/>
    <d v="2014-04-01T00:00:00"/>
  </r>
  <r>
    <n v="36003"/>
    <s v="N"/>
    <d v="2013-10-31T00:00:00"/>
    <s v="Medium"/>
    <x v="43"/>
    <n v="207.42"/>
    <n v="0.04"/>
    <s v="Regular"/>
    <n v="-115.35"/>
    <n v="4.91"/>
    <n v="5.68"/>
    <s v="Linda Southworth"/>
    <x v="0"/>
    <x v="2"/>
    <x v="1"/>
    <x v="10"/>
    <x v="2"/>
    <d v="2013-11-02T00:00:00"/>
  </r>
  <r>
    <n v="36003"/>
    <s v="N"/>
    <d v="2013-10-31T00:00:00"/>
    <s v="Medium"/>
    <x v="32"/>
    <n v="1031.18"/>
    <n v="0.01"/>
    <s v="Regular"/>
    <n v="349.82"/>
    <n v="19.98"/>
    <n v="5.77"/>
    <s v="Linda Southworth"/>
    <x v="0"/>
    <x v="2"/>
    <x v="1"/>
    <x v="5"/>
    <x v="2"/>
    <d v="2013-11-02T00:00:00"/>
  </r>
  <r>
    <n v="36005"/>
    <s v="N"/>
    <d v="2013-09-17T00:00:00"/>
    <s v="Low"/>
    <x v="39"/>
    <n v="29.65"/>
    <n v="0.05"/>
    <s v="Express"/>
    <n v="-16.54"/>
    <n v="14.98"/>
    <n v="7.69"/>
    <s v="Fred McMath"/>
    <x v="2"/>
    <x v="3"/>
    <x v="1"/>
    <x v="7"/>
    <x v="2"/>
    <d v="2013-09-21T00:00:00"/>
  </r>
  <r>
    <n v="36069"/>
    <s v="N"/>
    <d v="2016-12-05T00:00:00"/>
    <s v="Low"/>
    <x v="46"/>
    <n v="453.09"/>
    <n v="0.09"/>
    <s v="Regular"/>
    <n v="107.74"/>
    <n v="35.94"/>
    <n v="6.66"/>
    <s v="Ashley Jarboe"/>
    <x v="0"/>
    <x v="1"/>
    <x v="1"/>
    <x v="12"/>
    <x v="2"/>
    <d v="2016-12-10T00:00:00"/>
  </r>
  <r>
    <n v="36069"/>
    <s v="N"/>
    <d v="2016-12-05T00:00:00"/>
    <s v="Low"/>
    <x v="0"/>
    <n v="2758.22"/>
    <n v="0"/>
    <s v="Regular"/>
    <n v="966.81"/>
    <n v="170.98"/>
    <n v="13.99"/>
    <s v="Ashley Jarboe"/>
    <x v="0"/>
    <x v="1"/>
    <x v="2"/>
    <x v="2"/>
    <x v="3"/>
    <d v="2016-12-12T00:00:00"/>
  </r>
  <r>
    <n v="36069"/>
    <s v="N"/>
    <d v="2016-12-05T00:00:00"/>
    <s v="Low"/>
    <x v="23"/>
    <n v="102.61"/>
    <n v="0.09"/>
    <s v="Regular"/>
    <n v="-92.01"/>
    <n v="4.9800000000000004"/>
    <n v="7.44"/>
    <s v="Ashley Jarboe"/>
    <x v="0"/>
    <x v="1"/>
    <x v="1"/>
    <x v="5"/>
    <x v="2"/>
    <d v="2016-12-07T00:00:00"/>
  </r>
  <r>
    <n v="36102"/>
    <s v="N"/>
    <d v="2013-05-20T00:00:00"/>
    <s v="Not Specified"/>
    <x v="47"/>
    <n v="461.4"/>
    <n v="0.03"/>
    <s v="Regular"/>
    <n v="36.39"/>
    <n v="12.07"/>
    <n v="6.2"/>
    <s v="Gene McClure"/>
    <x v="0"/>
    <x v="2"/>
    <x v="2"/>
    <x v="2"/>
    <x v="1"/>
    <d v="2013-05-21T00:00:00"/>
  </r>
  <r>
    <n v="36103"/>
    <s v="N"/>
    <d v="2015-04-29T00:00:00"/>
    <s v="Critical"/>
    <x v="12"/>
    <n v="55.82"/>
    <n v="0.01"/>
    <s v="Regular"/>
    <n v="-28.85"/>
    <n v="4.82"/>
    <n v="5.72"/>
    <s v="Nathan Mautz"/>
    <x v="2"/>
    <x v="1"/>
    <x v="2"/>
    <x v="2"/>
    <x v="0"/>
    <d v="2015-05-01T00:00:00"/>
  </r>
  <r>
    <n v="36103"/>
    <s v="N"/>
    <d v="2015-04-29T00:00:00"/>
    <s v="Critical"/>
    <x v="29"/>
    <n v="1335.316"/>
    <n v="0.03"/>
    <s v="Regular"/>
    <n v="701.66"/>
    <n v="35.99"/>
    <n v="0.99"/>
    <s v="Nathan Mautz"/>
    <x v="2"/>
    <x v="1"/>
    <x v="0"/>
    <x v="3"/>
    <x v="0"/>
    <d v="2015-05-01T00:00:00"/>
  </r>
  <r>
    <n v="36131"/>
    <s v="N"/>
    <d v="2016-05-17T00:00:00"/>
    <s v="High"/>
    <x v="17"/>
    <n v="354.96"/>
    <n v="7.0000000000000007E-2"/>
    <s v="Regular"/>
    <n v="151.27000000000001"/>
    <n v="8.34"/>
    <n v="1.43"/>
    <s v="Aleksandra Gannaway"/>
    <x v="0"/>
    <x v="1"/>
    <x v="1"/>
    <x v="5"/>
    <x v="1"/>
    <d v="2016-05-19T00:00:00"/>
  </r>
  <r>
    <n v="36131"/>
    <s v="N"/>
    <d v="2016-05-17T00:00:00"/>
    <s v="High"/>
    <x v="5"/>
    <n v="130.97"/>
    <n v="0.09"/>
    <s v="Regular"/>
    <n v="-83.42"/>
    <n v="4.9800000000000004"/>
    <n v="6.07"/>
    <s v="Aleksandra Gannaway"/>
    <x v="0"/>
    <x v="1"/>
    <x v="1"/>
    <x v="5"/>
    <x v="2"/>
    <d v="2016-05-18T00:00:00"/>
  </r>
  <r>
    <n v="36134"/>
    <s v="N"/>
    <d v="2013-11-22T00:00:00"/>
    <s v="Low"/>
    <x v="31"/>
    <n v="826.97349999999994"/>
    <n v="0.01"/>
    <s v="Regular"/>
    <n v="-413.33"/>
    <n v="155.99"/>
    <n v="8.99"/>
    <s v="Grant Carroll"/>
    <x v="3"/>
    <x v="0"/>
    <x v="0"/>
    <x v="3"/>
    <x v="2"/>
    <d v="2013-11-22T00:00:00"/>
  </r>
  <r>
    <n v="36135"/>
    <s v="N"/>
    <d v="2014-05-30T00:00:00"/>
    <s v="Not Specified"/>
    <x v="16"/>
    <n v="999.226"/>
    <n v="0.02"/>
    <s v="Regular"/>
    <n v="381.17"/>
    <n v="35.99"/>
    <n v="3.3"/>
    <s v="Beth Paige"/>
    <x v="3"/>
    <x v="2"/>
    <x v="0"/>
    <x v="3"/>
    <x v="0"/>
    <d v="2014-05-31T00:00:00"/>
  </r>
  <r>
    <n v="36163"/>
    <s v="N"/>
    <d v="2015-11-05T00:00:00"/>
    <s v="Low"/>
    <x v="1"/>
    <n v="463"/>
    <n v="7.0000000000000007E-2"/>
    <s v="Regular"/>
    <n v="24.61"/>
    <n v="14.45"/>
    <n v="7.17"/>
    <s v="Meg O'Connel"/>
    <x v="1"/>
    <x v="3"/>
    <x v="1"/>
    <x v="10"/>
    <x v="2"/>
    <d v="2015-11-05T00:00:00"/>
  </r>
  <r>
    <n v="36196"/>
    <s v="N"/>
    <d v="2014-08-06T00:00:00"/>
    <s v="Not Specified"/>
    <x v="31"/>
    <n v="62.03"/>
    <n v="0.09"/>
    <s v="Regular"/>
    <n v="17.309999999999999"/>
    <n v="9.77"/>
    <n v="6.02"/>
    <s v="Christy Brittain"/>
    <x v="2"/>
    <x v="2"/>
    <x v="2"/>
    <x v="2"/>
    <x v="3"/>
    <d v="2014-08-07T00:00:00"/>
  </r>
  <r>
    <n v="36224"/>
    <s v="N"/>
    <d v="2016-05-03T00:00:00"/>
    <s v="Medium"/>
    <x v="0"/>
    <n v="1765.45"/>
    <n v="0.09"/>
    <s v="Express"/>
    <n v="374.82"/>
    <n v="120.98"/>
    <n v="3.99"/>
    <s v="Robert Dilbeck"/>
    <x v="0"/>
    <x v="0"/>
    <x v="1"/>
    <x v="11"/>
    <x v="2"/>
    <d v="2016-05-05T00:00:00"/>
  </r>
  <r>
    <n v="36229"/>
    <s v="N"/>
    <d v="2015-09-21T00:00:00"/>
    <s v="Not Specified"/>
    <x v="49"/>
    <n v="1465.29"/>
    <n v="0.02"/>
    <s v="Regular"/>
    <n v="373.5"/>
    <n v="120.97"/>
    <n v="7.11"/>
    <s v="Patrick O'Donnell"/>
    <x v="1"/>
    <x v="1"/>
    <x v="0"/>
    <x v="6"/>
    <x v="3"/>
    <d v="2015-09-24T00:00:00"/>
  </r>
  <r>
    <n v="36229"/>
    <s v="N"/>
    <d v="2015-09-21T00:00:00"/>
    <s v="Not Specified"/>
    <x v="18"/>
    <n v="3590.33"/>
    <n v="0.01"/>
    <s v="Delivery Van"/>
    <n v="-31.73"/>
    <n v="146.34"/>
    <n v="43.75"/>
    <s v="Patrick O'Donnell"/>
    <x v="1"/>
    <x v="1"/>
    <x v="2"/>
    <x v="15"/>
    <x v="4"/>
    <d v="2015-09-23T00:00:00"/>
  </r>
  <r>
    <n v="36230"/>
    <s v="N"/>
    <d v="2016-06-10T00:00:00"/>
    <s v="High"/>
    <x v="22"/>
    <n v="57.03"/>
    <n v="0"/>
    <s v="Regular"/>
    <n v="-31.38"/>
    <n v="7.28"/>
    <n v="3.52"/>
    <s v="Tom Prescott"/>
    <x v="2"/>
    <x v="3"/>
    <x v="0"/>
    <x v="0"/>
    <x v="0"/>
    <d v="2016-06-10T00:00:00"/>
  </r>
  <r>
    <n v="36293"/>
    <s v="N"/>
    <d v="2013-12-30T00:00:00"/>
    <s v="Medium"/>
    <x v="46"/>
    <n v="1272.83"/>
    <n v="0.04"/>
    <s v="Regular"/>
    <n v="250.47"/>
    <n v="100.98"/>
    <n v="7.18"/>
    <s v="Carlos Soltero"/>
    <x v="2"/>
    <x v="3"/>
    <x v="0"/>
    <x v="0"/>
    <x v="2"/>
    <d v="2014-01-10T00:00:00"/>
  </r>
  <r>
    <n v="36293"/>
    <s v="N"/>
    <d v="2013-12-30T00:00:00"/>
    <s v="Medium"/>
    <x v="14"/>
    <n v="165.36"/>
    <n v="0.09"/>
    <s v="Express"/>
    <n v="-94.79"/>
    <n v="6.48"/>
    <n v="7.49"/>
    <s v="Carlos Soltero"/>
    <x v="2"/>
    <x v="3"/>
    <x v="1"/>
    <x v="5"/>
    <x v="2"/>
    <d v="2014-01-14T00:00:00"/>
  </r>
  <r>
    <n v="36294"/>
    <s v="N"/>
    <d v="2015-08-20T00:00:00"/>
    <s v="Medium"/>
    <x v="26"/>
    <n v="611.16"/>
    <n v="0.04"/>
    <s v="Regular"/>
    <n v="100.22"/>
    <n v="12.95"/>
    <n v="4.9800000000000004"/>
    <s v="Yana Sorensen"/>
    <x v="2"/>
    <x v="0"/>
    <x v="1"/>
    <x v="10"/>
    <x v="2"/>
    <d v="2015-08-22T00:00:00"/>
  </r>
  <r>
    <n v="36295"/>
    <s v="N"/>
    <d v="2013-09-04T00:00:00"/>
    <s v="Medium"/>
    <x v="12"/>
    <n v="278.10000000000002"/>
    <n v="0.09"/>
    <s v="Regular"/>
    <n v="68.099999999999994"/>
    <n v="30.56"/>
    <n v="2.99"/>
    <s v="Nora Pelletier"/>
    <x v="0"/>
    <x v="0"/>
    <x v="1"/>
    <x v="10"/>
    <x v="2"/>
    <d v="2013-09-06T00:00:00"/>
  </r>
  <r>
    <n v="36323"/>
    <s v="N"/>
    <d v="2013-10-18T00:00:00"/>
    <s v="High"/>
    <x v="44"/>
    <n v="85.89"/>
    <n v="0.08"/>
    <s v="Regular"/>
    <n v="-48.88"/>
    <n v="15.98"/>
    <n v="6.5"/>
    <s v="Maurice Satty"/>
    <x v="0"/>
    <x v="0"/>
    <x v="0"/>
    <x v="0"/>
    <x v="2"/>
    <d v="2013-10-20T00:00:00"/>
  </r>
  <r>
    <n v="36354"/>
    <s v="N"/>
    <d v="2015-06-05T00:00:00"/>
    <s v="Medium"/>
    <x v="46"/>
    <n v="4567.3599999999997"/>
    <n v="7.0000000000000007E-2"/>
    <s v="Regular"/>
    <n v="889.31"/>
    <n v="363.25"/>
    <n v="19.989999999999998"/>
    <s v="Henia Zydlo"/>
    <x v="0"/>
    <x v="1"/>
    <x v="1"/>
    <x v="11"/>
    <x v="2"/>
    <d v="2015-06-07T00:00:00"/>
  </r>
  <r>
    <n v="36390"/>
    <s v="N"/>
    <d v="2015-10-12T00:00:00"/>
    <s v="High"/>
    <x v="7"/>
    <n v="329.63"/>
    <n v="0.05"/>
    <s v="Regular"/>
    <n v="-541.33000000000004"/>
    <n v="125.99"/>
    <n v="8.99"/>
    <s v="Sylvia Foulston"/>
    <x v="2"/>
    <x v="0"/>
    <x v="0"/>
    <x v="3"/>
    <x v="2"/>
    <d v="2015-10-14T00:00:00"/>
  </r>
  <r>
    <n v="36448"/>
    <s v="N"/>
    <d v="2013-09-10T00:00:00"/>
    <s v="Medium"/>
    <x v="31"/>
    <n v="36.65"/>
    <n v="0.03"/>
    <s v="Regular"/>
    <n v="0.43"/>
    <n v="6.08"/>
    <n v="0.91"/>
    <s v="Allen Golden"/>
    <x v="1"/>
    <x v="2"/>
    <x v="1"/>
    <x v="1"/>
    <x v="1"/>
    <d v="2013-09-10T00:00:00"/>
  </r>
  <r>
    <n v="36448"/>
    <s v="N"/>
    <d v="2013-09-10T00:00:00"/>
    <s v="Medium"/>
    <x v="15"/>
    <n v="964.09"/>
    <n v="0.02"/>
    <s v="Regular"/>
    <n v="105.37"/>
    <n v="22.01"/>
    <n v="5.53"/>
    <s v="Allen Golden"/>
    <x v="1"/>
    <x v="2"/>
    <x v="1"/>
    <x v="1"/>
    <x v="0"/>
    <d v="2013-09-11T00:00:00"/>
  </r>
  <r>
    <n v="36449"/>
    <s v="Y"/>
    <d v="2013-09-05T00:00:00"/>
    <s v="Not Specified"/>
    <x v="31"/>
    <n v="90.75"/>
    <n v="0.02"/>
    <s v="Regular"/>
    <n v="-26.39"/>
    <n v="12.99"/>
    <n v="14.37"/>
    <s v="Bruce Stewart"/>
    <x v="1"/>
    <x v="0"/>
    <x v="2"/>
    <x v="2"/>
    <x v="5"/>
    <d v="2013-09-05T00:00:00"/>
  </r>
  <r>
    <n v="36452"/>
    <s v="N"/>
    <d v="2016-04-05T00:00:00"/>
    <s v="High"/>
    <x v="5"/>
    <n v="564.98"/>
    <n v="0.1"/>
    <s v="Regular"/>
    <n v="-107.51"/>
    <n v="22.38"/>
    <n v="15.1"/>
    <s v="Eudokia Martin"/>
    <x v="1"/>
    <x v="1"/>
    <x v="1"/>
    <x v="10"/>
    <x v="2"/>
    <d v="2016-04-06T00:00:00"/>
  </r>
  <r>
    <n v="36452"/>
    <s v="N"/>
    <d v="2016-04-05T00:00:00"/>
    <s v="High"/>
    <x v="36"/>
    <n v="129.47999999999999"/>
    <n v="0.04"/>
    <s v="Regular"/>
    <n v="46.01"/>
    <n v="6.98"/>
    <n v="2.83"/>
    <s v="Eudokia Martin"/>
    <x v="1"/>
    <x v="1"/>
    <x v="2"/>
    <x v="2"/>
    <x v="0"/>
    <d v="2016-04-07T00:00:00"/>
  </r>
  <r>
    <n v="36454"/>
    <s v="N"/>
    <d v="2014-02-18T00:00:00"/>
    <s v="Critical"/>
    <x v="38"/>
    <n v="69.569999999999993"/>
    <n v="0.05"/>
    <s v="Regular"/>
    <n v="-36.06"/>
    <n v="7.98"/>
    <n v="6.5"/>
    <s v="Anthony Garverick"/>
    <x v="2"/>
    <x v="3"/>
    <x v="1"/>
    <x v="7"/>
    <x v="3"/>
    <d v="2014-02-21T00:00:00"/>
  </r>
  <r>
    <n v="36484"/>
    <s v="N"/>
    <d v="2015-01-27T00:00:00"/>
    <s v="Critical"/>
    <x v="33"/>
    <n v="2380.5695000000001"/>
    <n v="0.01"/>
    <s v="Express"/>
    <n v="740.48"/>
    <n v="65.989999999999995"/>
    <n v="3.9"/>
    <s v="Cari MacIntyre"/>
    <x v="1"/>
    <x v="0"/>
    <x v="0"/>
    <x v="3"/>
    <x v="2"/>
    <d v="2015-01-28T00:00:00"/>
  </r>
  <r>
    <n v="36512"/>
    <s v="N"/>
    <d v="2015-03-28T00:00:00"/>
    <s v="Not Specified"/>
    <x v="10"/>
    <n v="10413.67"/>
    <n v="0.04"/>
    <s v="Delivery Van"/>
    <n v="1099.29"/>
    <n v="355.98"/>
    <n v="58.92"/>
    <s v="Sean Braxton"/>
    <x v="0"/>
    <x v="3"/>
    <x v="2"/>
    <x v="13"/>
    <x v="6"/>
    <d v="2015-03-29T00:00:00"/>
  </r>
  <r>
    <n v="36512"/>
    <s v="N"/>
    <d v="2015-03-28T00:00:00"/>
    <s v="Not Specified"/>
    <x v="7"/>
    <n v="71.489999999999995"/>
    <n v="0.06"/>
    <s v="Regular"/>
    <n v="41.98"/>
    <n v="19.989999999999998"/>
    <n v="11.17"/>
    <s v="Sean Braxton"/>
    <x v="0"/>
    <x v="3"/>
    <x v="2"/>
    <x v="2"/>
    <x v="5"/>
    <d v="2015-03-31T00:00:00"/>
  </r>
  <r>
    <n v="36516"/>
    <s v="N"/>
    <d v="2014-07-25T00:00:00"/>
    <s v="Medium"/>
    <x v="24"/>
    <n v="883.37"/>
    <n v="0.1"/>
    <s v="Regular"/>
    <n v="51.3"/>
    <n v="100.98"/>
    <n v="7.18"/>
    <s v="Giulietta Baptist"/>
    <x v="2"/>
    <x v="1"/>
    <x v="0"/>
    <x v="0"/>
    <x v="2"/>
    <d v="2014-07-28T00:00:00"/>
  </r>
  <r>
    <n v="36609"/>
    <s v="N"/>
    <d v="2016-05-14T00:00:00"/>
    <s v="Not Specified"/>
    <x v="38"/>
    <n v="45.73"/>
    <n v="0"/>
    <s v="Regular"/>
    <n v="-23.29"/>
    <n v="4.9800000000000004"/>
    <n v="5.49"/>
    <s v="Brad Thomas"/>
    <x v="2"/>
    <x v="1"/>
    <x v="1"/>
    <x v="5"/>
    <x v="2"/>
    <d v="2016-05-16T00:00:00"/>
  </r>
  <r>
    <n v="36640"/>
    <s v="N"/>
    <d v="2014-11-18T00:00:00"/>
    <s v="Not Specified"/>
    <x v="36"/>
    <n v="416.39"/>
    <n v="0.06"/>
    <s v="Express"/>
    <n v="119.47"/>
    <n v="22.24"/>
    <n v="1.99"/>
    <s v="Benjamin Patterson"/>
    <x v="0"/>
    <x v="0"/>
    <x v="0"/>
    <x v="0"/>
    <x v="0"/>
    <d v="2014-11-20T00:00:00"/>
  </r>
  <r>
    <n v="36643"/>
    <s v="N"/>
    <d v="2016-02-24T00:00:00"/>
    <s v="Critical"/>
    <x v="40"/>
    <n v="240.87"/>
    <n v="0.01"/>
    <s v="Regular"/>
    <n v="-36.770000000000003"/>
    <n v="13.79"/>
    <n v="8.7799999999999994"/>
    <s v="Ruben Ausman"/>
    <x v="1"/>
    <x v="0"/>
    <x v="2"/>
    <x v="2"/>
    <x v="2"/>
    <d v="2016-02-26T00:00:00"/>
  </r>
  <r>
    <n v="36643"/>
    <s v="N"/>
    <d v="2016-02-24T00:00:00"/>
    <s v="Critical"/>
    <x v="10"/>
    <n v="1025.02"/>
    <n v="0.04"/>
    <s v="Regular"/>
    <n v="87.03"/>
    <n v="33.29"/>
    <n v="8.74"/>
    <s v="Ruben Ausman"/>
    <x v="1"/>
    <x v="0"/>
    <x v="1"/>
    <x v="7"/>
    <x v="2"/>
    <d v="2016-02-25T00:00:00"/>
  </r>
  <r>
    <n v="36644"/>
    <s v="N"/>
    <d v="2015-05-13T00:00:00"/>
    <s v="High"/>
    <x v="18"/>
    <n v="2298.3200000000002"/>
    <n v="0.06"/>
    <s v="Regular"/>
    <n v="218.72"/>
    <n v="99.99"/>
    <n v="19.989999999999998"/>
    <s v="Dorothy Wardle"/>
    <x v="3"/>
    <x v="0"/>
    <x v="0"/>
    <x v="0"/>
    <x v="2"/>
    <d v="2015-05-14T00:00:00"/>
  </r>
  <r>
    <n v="36646"/>
    <s v="N"/>
    <d v="2013-06-08T00:00:00"/>
    <s v="Medium"/>
    <x v="18"/>
    <n v="1168.1500000000001"/>
    <n v="0.04"/>
    <s v="Express"/>
    <n v="-743.96"/>
    <n v="48.91"/>
    <n v="35"/>
    <s v="Muhammed MacIntyre"/>
    <x v="3"/>
    <x v="3"/>
    <x v="1"/>
    <x v="7"/>
    <x v="5"/>
    <d v="2013-06-09T00:00:00"/>
  </r>
  <r>
    <n v="36675"/>
    <s v="N"/>
    <d v="2014-07-03T00:00:00"/>
    <s v="High"/>
    <x v="27"/>
    <n v="113.09"/>
    <n v="0.04"/>
    <s v="Regular"/>
    <n v="29.76"/>
    <n v="2.94"/>
    <n v="0.81"/>
    <s v="Christine Sundaresam"/>
    <x v="1"/>
    <x v="3"/>
    <x v="1"/>
    <x v="1"/>
    <x v="1"/>
    <d v="2014-07-06T00:00:00"/>
  </r>
  <r>
    <n v="36676"/>
    <s v="Y"/>
    <d v="2014-08-25T00:00:00"/>
    <s v="Not Specified"/>
    <x v="1"/>
    <n v="3046.01"/>
    <n v="0.08"/>
    <s v="Delivery Van"/>
    <n v="998.65"/>
    <n v="100.97"/>
    <n v="14"/>
    <s v="Mitch Willingham"/>
    <x v="0"/>
    <x v="0"/>
    <x v="0"/>
    <x v="6"/>
    <x v="6"/>
    <d v="2014-08-27T00:00:00"/>
  </r>
  <r>
    <n v="36676"/>
    <s v="Y"/>
    <d v="2014-08-25T00:00:00"/>
    <s v="Not Specified"/>
    <x v="0"/>
    <n v="353.52"/>
    <n v="0.04"/>
    <s v="Regular"/>
    <n v="51.53"/>
    <n v="22.84"/>
    <n v="8.18"/>
    <s v="Mitch Willingham"/>
    <x v="0"/>
    <x v="0"/>
    <x v="1"/>
    <x v="5"/>
    <x v="2"/>
    <d v="2014-08-26T00:00:00"/>
  </r>
  <r>
    <n v="36677"/>
    <s v="N"/>
    <d v="2016-12-23T00:00:00"/>
    <s v="Low"/>
    <x v="34"/>
    <n v="23255.61"/>
    <n v="0"/>
    <s v="Regular"/>
    <n v="-734.33"/>
    <n v="599.99"/>
    <n v="24.49"/>
    <s v="Jack Lebron"/>
    <x v="2"/>
    <x v="0"/>
    <x v="0"/>
    <x v="16"/>
    <x v="5"/>
    <d v="2016-12-25T00:00:00"/>
  </r>
  <r>
    <n v="36679"/>
    <s v="Y"/>
    <d v="2014-08-30T00:00:00"/>
    <s v="Critical"/>
    <x v="2"/>
    <n v="1491.8264999999999"/>
    <n v="0.1"/>
    <s v="Regular"/>
    <n v="124.83"/>
    <n v="65.989999999999995"/>
    <n v="8.99"/>
    <s v="Anna Haberlin"/>
    <x v="1"/>
    <x v="0"/>
    <x v="0"/>
    <x v="3"/>
    <x v="2"/>
    <d v="2014-09-02T00:00:00"/>
  </r>
  <r>
    <n v="36706"/>
    <s v="N"/>
    <d v="2016-04-11T00:00:00"/>
    <s v="Not Specified"/>
    <x v="19"/>
    <n v="887.45"/>
    <n v="0.1"/>
    <s v="Regular"/>
    <n v="365.79"/>
    <n v="20.98"/>
    <n v="1.49"/>
    <s v="Brad Eason"/>
    <x v="1"/>
    <x v="3"/>
    <x v="1"/>
    <x v="10"/>
    <x v="2"/>
    <d v="2016-04-13T00:00:00"/>
  </r>
  <r>
    <n v="36706"/>
    <s v="N"/>
    <d v="2016-04-11T00:00:00"/>
    <s v="Not Specified"/>
    <x v="22"/>
    <n v="355.97"/>
    <n v="0.03"/>
    <s v="Regular"/>
    <n v="-4.46"/>
    <n v="48.04"/>
    <n v="19.989999999999998"/>
    <s v="Brad Eason"/>
    <x v="1"/>
    <x v="3"/>
    <x v="1"/>
    <x v="5"/>
    <x v="2"/>
    <d v="2016-04-13T00:00:00"/>
  </r>
  <r>
    <n v="36707"/>
    <s v="Y"/>
    <d v="2016-11-29T00:00:00"/>
    <s v="Medium"/>
    <x v="19"/>
    <n v="181.78"/>
    <n v="0.02"/>
    <s v="Regular"/>
    <n v="71.56"/>
    <n v="3.78"/>
    <n v="0.71"/>
    <s v="Charlotte Melton"/>
    <x v="3"/>
    <x v="1"/>
    <x v="1"/>
    <x v="14"/>
    <x v="1"/>
    <d v="2016-11-30T00:00:00"/>
  </r>
  <r>
    <n v="36708"/>
    <s v="N"/>
    <d v="2014-09-19T00:00:00"/>
    <s v="Not Specified"/>
    <x v="26"/>
    <n v="636.5"/>
    <n v="0.01"/>
    <s v="Regular"/>
    <n v="-71.98"/>
    <n v="12.99"/>
    <n v="9.44"/>
    <s v="William Brown"/>
    <x v="0"/>
    <x v="0"/>
    <x v="0"/>
    <x v="6"/>
    <x v="3"/>
    <d v="2014-09-21T00:00:00"/>
  </r>
  <r>
    <n v="36708"/>
    <s v="N"/>
    <d v="2014-09-19T00:00:00"/>
    <s v="Not Specified"/>
    <x v="14"/>
    <n v="2614.3705"/>
    <n v="7.0000000000000007E-2"/>
    <s v="Regular"/>
    <n v="384.01"/>
    <n v="125.99"/>
    <n v="7.69"/>
    <s v="William Brown"/>
    <x v="0"/>
    <x v="0"/>
    <x v="0"/>
    <x v="3"/>
    <x v="2"/>
    <d v="2014-09-21T00:00:00"/>
  </r>
  <r>
    <n v="36709"/>
    <s v="N"/>
    <d v="2015-08-23T00:00:00"/>
    <s v="Critical"/>
    <x v="3"/>
    <n v="2245.6914999999999"/>
    <n v="0.05"/>
    <s v="Regular"/>
    <n v="369.08"/>
    <n v="65.989999999999995"/>
    <n v="8.99"/>
    <s v="Jennifer Ferguson"/>
    <x v="0"/>
    <x v="0"/>
    <x v="0"/>
    <x v="3"/>
    <x v="2"/>
    <d v="2015-08-25T00:00:00"/>
  </r>
  <r>
    <n v="36737"/>
    <s v="N"/>
    <d v="2013-03-15T00:00:00"/>
    <s v="Not Specified"/>
    <x v="5"/>
    <n v="1462.1614999999999"/>
    <n v="0.03"/>
    <s v="Regular"/>
    <n v="215.43"/>
    <n v="65.989999999999995"/>
    <n v="5.99"/>
    <s v="Harold Dahlen"/>
    <x v="2"/>
    <x v="2"/>
    <x v="0"/>
    <x v="3"/>
    <x v="2"/>
    <d v="2013-03-16T00:00:00"/>
  </r>
  <r>
    <n v="36741"/>
    <s v="N"/>
    <d v="2013-12-19T00:00:00"/>
    <s v="Critical"/>
    <x v="5"/>
    <n v="141.4"/>
    <n v="0.08"/>
    <s v="Regular"/>
    <n v="34.479999999999997"/>
    <n v="5.68"/>
    <n v="1.46"/>
    <s v="Fred Hopkins"/>
    <x v="1"/>
    <x v="1"/>
    <x v="1"/>
    <x v="5"/>
    <x v="1"/>
    <d v="2013-12-22T00:00:00"/>
  </r>
  <r>
    <n v="36741"/>
    <s v="N"/>
    <d v="2013-12-19T00:00:00"/>
    <s v="Critical"/>
    <x v="31"/>
    <n v="303.90899999999999"/>
    <n v="0.01"/>
    <s v="Regular"/>
    <n v="-254.36"/>
    <n v="55.99"/>
    <n v="5"/>
    <s v="Fred Hopkins"/>
    <x v="1"/>
    <x v="1"/>
    <x v="0"/>
    <x v="3"/>
    <x v="0"/>
    <d v="2013-12-21T00:00:00"/>
  </r>
  <r>
    <n v="36800"/>
    <s v="N"/>
    <d v="2013-09-10T00:00:00"/>
    <s v="High"/>
    <x v="6"/>
    <n v="58.44"/>
    <n v="0.05"/>
    <s v="Express"/>
    <n v="-7.04"/>
    <n v="10.89"/>
    <n v="4.5"/>
    <s v="Barry Franz"/>
    <x v="2"/>
    <x v="0"/>
    <x v="1"/>
    <x v="11"/>
    <x v="2"/>
    <d v="2013-09-11T00:00:00"/>
  </r>
  <r>
    <n v="36807"/>
    <s v="N"/>
    <d v="2016-03-16T00:00:00"/>
    <s v="Medium"/>
    <x v="41"/>
    <n v="211.88"/>
    <n v="0.1"/>
    <s v="Regular"/>
    <n v="78.45"/>
    <n v="15.57"/>
    <n v="1.39"/>
    <s v="Daniel Raglin"/>
    <x v="1"/>
    <x v="0"/>
    <x v="1"/>
    <x v="12"/>
    <x v="2"/>
    <d v="2016-03-17T00:00:00"/>
  </r>
  <r>
    <n v="36835"/>
    <s v="N"/>
    <d v="2016-10-20T00:00:00"/>
    <s v="Critical"/>
    <x v="27"/>
    <n v="12073.06"/>
    <n v="0.03"/>
    <s v="Regular"/>
    <n v="5081.87"/>
    <n v="315.98"/>
    <n v="19.989999999999998"/>
    <s v="William Brown"/>
    <x v="0"/>
    <x v="1"/>
    <x v="1"/>
    <x v="10"/>
    <x v="2"/>
    <d v="2016-10-22T00:00:00"/>
  </r>
  <r>
    <n v="36835"/>
    <s v="N"/>
    <d v="2016-10-20T00:00:00"/>
    <s v="Critical"/>
    <x v="14"/>
    <n v="6685.05"/>
    <n v="0.09"/>
    <s v="Regular"/>
    <n v="1653.6"/>
    <n v="276.2"/>
    <n v="24.49"/>
    <s v="William Brown"/>
    <x v="0"/>
    <x v="1"/>
    <x v="2"/>
    <x v="13"/>
    <x v="5"/>
    <d v="2016-10-21T00:00:00"/>
  </r>
  <r>
    <n v="36835"/>
    <s v="N"/>
    <d v="2016-10-20T00:00:00"/>
    <s v="Critical"/>
    <x v="36"/>
    <n v="1175.53"/>
    <n v="0.03"/>
    <s v="Regular"/>
    <n v="257.58999999999997"/>
    <n v="63.94"/>
    <n v="14.48"/>
    <s v="William Brown"/>
    <x v="0"/>
    <x v="1"/>
    <x v="2"/>
    <x v="2"/>
    <x v="2"/>
    <d v="2016-10-21T00:00:00"/>
  </r>
  <r>
    <n v="36838"/>
    <s v="N"/>
    <d v="2016-04-08T00:00:00"/>
    <s v="Low"/>
    <x v="7"/>
    <n v="32.76"/>
    <n v="0.06"/>
    <s v="Express"/>
    <n v="11.29"/>
    <n v="6.3"/>
    <n v="0.5"/>
    <s v="Marc Crier"/>
    <x v="0"/>
    <x v="0"/>
    <x v="1"/>
    <x v="4"/>
    <x v="2"/>
    <d v="2016-04-17T00:00:00"/>
  </r>
  <r>
    <n v="36866"/>
    <s v="N"/>
    <d v="2013-03-24T00:00:00"/>
    <s v="Low"/>
    <x v="1"/>
    <n v="6245.76"/>
    <n v="0.1"/>
    <s v="Regular"/>
    <n v="1462.42"/>
    <n v="210.55"/>
    <n v="9.99"/>
    <s v="Brian Stugart"/>
    <x v="1"/>
    <x v="2"/>
    <x v="1"/>
    <x v="7"/>
    <x v="2"/>
    <d v="2013-03-26T00:00:00"/>
  </r>
  <r>
    <n v="36929"/>
    <s v="N"/>
    <d v="2015-05-25T00:00:00"/>
    <s v="Low"/>
    <x v="29"/>
    <n v="3638.27"/>
    <n v="0.04"/>
    <s v="Regular"/>
    <n v="1123.79"/>
    <n v="80.98"/>
    <n v="4.5"/>
    <s v="Amy Cox"/>
    <x v="1"/>
    <x v="3"/>
    <x v="1"/>
    <x v="11"/>
    <x v="2"/>
    <d v="2015-05-25T00:00:00"/>
  </r>
  <r>
    <n v="36929"/>
    <s v="N"/>
    <d v="2015-05-25T00:00:00"/>
    <s v="Low"/>
    <x v="4"/>
    <n v="1326.69"/>
    <n v="0"/>
    <s v="Regular"/>
    <n v="185.37"/>
    <n v="33.29"/>
    <n v="8.74"/>
    <s v="Amy Cox"/>
    <x v="1"/>
    <x v="3"/>
    <x v="1"/>
    <x v="7"/>
    <x v="2"/>
    <d v="2015-05-29T00:00:00"/>
  </r>
  <r>
    <n v="36931"/>
    <s v="N"/>
    <d v="2014-01-19T00:00:00"/>
    <s v="Not Specified"/>
    <x v="26"/>
    <n v="180.56"/>
    <n v="0.1"/>
    <s v="Regular"/>
    <n v="-15.79"/>
    <n v="4.28"/>
    <n v="1.6"/>
    <s v="Ashley Jarboe"/>
    <x v="0"/>
    <x v="1"/>
    <x v="1"/>
    <x v="1"/>
    <x v="1"/>
    <d v="2014-01-19T00:00:00"/>
  </r>
  <r>
    <n v="36932"/>
    <s v="Y"/>
    <d v="2016-07-07T00:00:00"/>
    <s v="Low"/>
    <x v="23"/>
    <n v="668.8"/>
    <n v="0.04"/>
    <s v="Regular"/>
    <n v="92.34"/>
    <n v="33.89"/>
    <n v="5.0999999999999996"/>
    <s v="Troy Blackwell"/>
    <x v="0"/>
    <x v="1"/>
    <x v="1"/>
    <x v="7"/>
    <x v="2"/>
    <d v="2016-07-12T00:00:00"/>
  </r>
  <r>
    <n v="36933"/>
    <s v="N"/>
    <d v="2014-07-12T00:00:00"/>
    <s v="High"/>
    <x v="1"/>
    <n v="115.81"/>
    <n v="7.0000000000000007E-2"/>
    <s v="Regular"/>
    <n v="47.56"/>
    <n v="3.69"/>
    <n v="0.5"/>
    <s v="Todd Boyes"/>
    <x v="1"/>
    <x v="3"/>
    <x v="1"/>
    <x v="4"/>
    <x v="2"/>
    <d v="2014-07-13T00:00:00"/>
  </r>
  <r>
    <n v="36992"/>
    <s v="N"/>
    <d v="2016-12-07T00:00:00"/>
    <s v="Medium"/>
    <x v="13"/>
    <n v="459.08"/>
    <n v="0.04"/>
    <s v="Express"/>
    <n v="61.57"/>
    <n v="12.98"/>
    <n v="3.14"/>
    <s v="Aleksandra Gannaway"/>
    <x v="0"/>
    <x v="0"/>
    <x v="1"/>
    <x v="9"/>
    <x v="0"/>
    <d v="2016-12-09T00:00:00"/>
  </r>
  <r>
    <n v="36999"/>
    <s v="Y"/>
    <d v="2016-12-12T00:00:00"/>
    <s v="Medium"/>
    <x v="2"/>
    <n v="14475.74"/>
    <n v="0.06"/>
    <s v="Delivery Van"/>
    <n v="4963.8900000000003"/>
    <n v="549.99"/>
    <n v="49"/>
    <s v="Cari MacIntyre"/>
    <x v="1"/>
    <x v="0"/>
    <x v="0"/>
    <x v="16"/>
    <x v="6"/>
    <d v="2016-12-13T00:00:00"/>
  </r>
  <r>
    <n v="36999"/>
    <s v="Y"/>
    <d v="2016-12-12T00:00:00"/>
    <s v="Medium"/>
    <x v="7"/>
    <n v="306.62049999999999"/>
    <n v="0.08"/>
    <s v="Express"/>
    <n v="-479.08"/>
    <n v="115.99"/>
    <n v="5.99"/>
    <s v="Cari MacIntyre"/>
    <x v="1"/>
    <x v="0"/>
    <x v="0"/>
    <x v="3"/>
    <x v="2"/>
    <d v="2016-12-13T00:00:00"/>
  </r>
  <r>
    <n v="37025"/>
    <s v="N"/>
    <d v="2016-11-10T00:00:00"/>
    <s v="High"/>
    <x v="4"/>
    <n v="641.89"/>
    <n v="0.03"/>
    <s v="Regular"/>
    <n v="207.3"/>
    <n v="17.48"/>
    <n v="1.99"/>
    <s v="Tracy Collins"/>
    <x v="0"/>
    <x v="0"/>
    <x v="0"/>
    <x v="0"/>
    <x v="0"/>
    <d v="2016-11-11T00:00:00"/>
  </r>
  <r>
    <n v="37121"/>
    <s v="N"/>
    <d v="2014-03-15T00:00:00"/>
    <s v="Not Specified"/>
    <x v="15"/>
    <n v="9499.2999999999993"/>
    <n v="0.01"/>
    <s v="Delivery Van"/>
    <n v="618.36"/>
    <n v="216.6"/>
    <n v="64.2"/>
    <s v="Bill Donatelli"/>
    <x v="1"/>
    <x v="0"/>
    <x v="2"/>
    <x v="13"/>
    <x v="6"/>
    <d v="2014-03-16T00:00:00"/>
  </r>
  <r>
    <n v="37124"/>
    <s v="N"/>
    <d v="2015-03-30T00:00:00"/>
    <s v="Low"/>
    <x v="16"/>
    <n v="21205.5"/>
    <n v="0.1"/>
    <s v="Regular"/>
    <n v="241.3"/>
    <n v="699.99"/>
    <n v="24.49"/>
    <s v="Julie Kriz"/>
    <x v="0"/>
    <x v="0"/>
    <x v="0"/>
    <x v="16"/>
    <x v="5"/>
    <d v="2015-04-01T00:00:00"/>
  </r>
  <r>
    <n v="37127"/>
    <s v="N"/>
    <d v="2013-10-02T00:00:00"/>
    <s v="High"/>
    <x v="30"/>
    <n v="178.44"/>
    <n v="0.03"/>
    <s v="Regular"/>
    <n v="50.13"/>
    <n v="9.11"/>
    <n v="2.15"/>
    <s v="John Dryer"/>
    <x v="0"/>
    <x v="0"/>
    <x v="1"/>
    <x v="5"/>
    <x v="1"/>
    <d v="2013-10-03T00:00:00"/>
  </r>
  <r>
    <n v="37152"/>
    <s v="N"/>
    <d v="2014-05-22T00:00:00"/>
    <s v="Medium"/>
    <x v="27"/>
    <n v="4647.6899999999996"/>
    <n v="0.02"/>
    <s v="Delivery Van"/>
    <n v="182.53"/>
    <n v="113.98"/>
    <n v="30"/>
    <s v="Thomas Boland"/>
    <x v="1"/>
    <x v="0"/>
    <x v="2"/>
    <x v="13"/>
    <x v="6"/>
    <d v="2014-05-24T00:00:00"/>
  </r>
  <r>
    <n v="37152"/>
    <s v="N"/>
    <d v="2014-05-22T00:00:00"/>
    <s v="Medium"/>
    <x v="29"/>
    <n v="2503.3265000000001"/>
    <n v="0.04"/>
    <s v="Regular"/>
    <n v="447.12"/>
    <n v="65.989999999999995"/>
    <n v="8.8000000000000007"/>
    <s v="Thomas Boland"/>
    <x v="1"/>
    <x v="0"/>
    <x v="0"/>
    <x v="3"/>
    <x v="2"/>
    <d v="2014-05-24T00:00:00"/>
  </r>
  <r>
    <n v="37157"/>
    <s v="N"/>
    <d v="2013-02-20T00:00:00"/>
    <s v="High"/>
    <x v="27"/>
    <n v="213"/>
    <n v="0.01"/>
    <s v="Regular"/>
    <n v="-71.09"/>
    <n v="5.28"/>
    <n v="5.0599999999999996"/>
    <s v="Nathan Mautz"/>
    <x v="2"/>
    <x v="1"/>
    <x v="1"/>
    <x v="5"/>
    <x v="2"/>
    <d v="2013-02-22T00:00:00"/>
  </r>
  <r>
    <n v="37185"/>
    <s v="N"/>
    <d v="2015-10-31T00:00:00"/>
    <s v="High"/>
    <x v="38"/>
    <n v="23.19"/>
    <n v="0.02"/>
    <s v="Regular"/>
    <n v="-13.27"/>
    <n v="2.6"/>
    <n v="2.4"/>
    <s v="Guy Armstrong"/>
    <x v="2"/>
    <x v="0"/>
    <x v="1"/>
    <x v="1"/>
    <x v="1"/>
    <d v="2015-11-01T00:00:00"/>
  </r>
  <r>
    <n v="37216"/>
    <s v="N"/>
    <d v="2013-11-30T00:00:00"/>
    <s v="High"/>
    <x v="18"/>
    <n v="527.25"/>
    <n v="0.01"/>
    <s v="Regular"/>
    <n v="74.010000000000005"/>
    <n v="20.98"/>
    <n v="8.83"/>
    <s v="Eudokia Martin"/>
    <x v="1"/>
    <x v="1"/>
    <x v="1"/>
    <x v="10"/>
    <x v="2"/>
    <d v="2013-12-01T00:00:00"/>
  </r>
  <r>
    <n v="37223"/>
    <s v="N"/>
    <d v="2014-11-10T00:00:00"/>
    <s v="Low"/>
    <x v="21"/>
    <n v="2731.73"/>
    <n v="7.0000000000000007E-2"/>
    <s v="Express"/>
    <n v="310.58999999999997"/>
    <n v="155.99"/>
    <n v="8.99"/>
    <s v="Victoria Wilson"/>
    <x v="1"/>
    <x v="1"/>
    <x v="0"/>
    <x v="3"/>
    <x v="2"/>
    <d v="2014-11-14T00:00:00"/>
  </r>
  <r>
    <n v="37223"/>
    <s v="N"/>
    <d v="2014-11-10T00:00:00"/>
    <s v="Low"/>
    <x v="43"/>
    <n v="679.52"/>
    <n v="0.09"/>
    <s v="Regular"/>
    <n v="-152.4"/>
    <n v="17.7"/>
    <n v="9.4700000000000006"/>
    <s v="Victoria Wilson"/>
    <x v="1"/>
    <x v="1"/>
    <x v="1"/>
    <x v="7"/>
    <x v="2"/>
    <d v="2014-11-17T00:00:00"/>
  </r>
  <r>
    <n v="37223"/>
    <s v="N"/>
    <d v="2014-11-10T00:00:00"/>
    <s v="Low"/>
    <x v="34"/>
    <n v="5176.2700000000004"/>
    <n v="0.01"/>
    <s v="Regular"/>
    <n v="-743.45"/>
    <n v="135.31"/>
    <n v="35"/>
    <s v="Victoria Wilson"/>
    <x v="1"/>
    <x v="1"/>
    <x v="1"/>
    <x v="7"/>
    <x v="5"/>
    <d v="2014-11-15T00:00:00"/>
  </r>
  <r>
    <n v="37252"/>
    <s v="N"/>
    <d v="2014-11-19T00:00:00"/>
    <s v="Low"/>
    <x v="21"/>
    <n v="1503.49"/>
    <n v="0.03"/>
    <s v="Regular"/>
    <n v="408.73"/>
    <n v="70.97"/>
    <n v="3.5"/>
    <s v="Steve Chapman"/>
    <x v="0"/>
    <x v="0"/>
    <x v="1"/>
    <x v="11"/>
    <x v="2"/>
    <d v="2014-11-21T00:00:00"/>
  </r>
  <r>
    <n v="37252"/>
    <s v="N"/>
    <d v="2014-11-19T00:00:00"/>
    <s v="Low"/>
    <x v="39"/>
    <n v="10.62"/>
    <n v="0.02"/>
    <s v="Regular"/>
    <n v="-31.2"/>
    <n v="8.32"/>
    <n v="2.38"/>
    <s v="Steve Chapman"/>
    <x v="0"/>
    <x v="0"/>
    <x v="0"/>
    <x v="0"/>
    <x v="0"/>
    <d v="2014-11-23T00:00:00"/>
  </r>
  <r>
    <n v="37252"/>
    <s v="N"/>
    <d v="2014-11-19T00:00:00"/>
    <s v="Low"/>
    <x v="35"/>
    <n v="2337.0300000000002"/>
    <n v="0.1"/>
    <s v="Regular"/>
    <n v="-37.19"/>
    <n v="49.99"/>
    <n v="19.989999999999998"/>
    <s v="Steve Chapman"/>
    <x v="0"/>
    <x v="0"/>
    <x v="0"/>
    <x v="0"/>
    <x v="2"/>
    <d v="2014-11-21T00:00:00"/>
  </r>
  <r>
    <n v="37252"/>
    <s v="N"/>
    <d v="2014-11-19T00:00:00"/>
    <s v="Low"/>
    <x v="13"/>
    <n v="29345.27"/>
    <n v="0.03"/>
    <s v="Delivery Van"/>
    <n v="7497.55"/>
    <n v="880.98"/>
    <n v="44.55"/>
    <s v="Steve Chapman"/>
    <x v="0"/>
    <x v="0"/>
    <x v="2"/>
    <x v="8"/>
    <x v="4"/>
    <d v="2014-11-24T00:00:00"/>
  </r>
  <r>
    <n v="37253"/>
    <s v="N"/>
    <d v="2015-09-01T00:00:00"/>
    <s v="High"/>
    <x v="26"/>
    <n v="1184.32"/>
    <n v="0.09"/>
    <s v="Regular"/>
    <n v="-99.55"/>
    <n v="26.31"/>
    <n v="5.89"/>
    <s v="Muhammed MacIntyre"/>
    <x v="3"/>
    <x v="3"/>
    <x v="0"/>
    <x v="0"/>
    <x v="2"/>
    <d v="2015-09-01T00:00:00"/>
  </r>
  <r>
    <n v="37254"/>
    <s v="N"/>
    <d v="2016-09-18T00:00:00"/>
    <s v="High"/>
    <x v="2"/>
    <n v="739.94"/>
    <n v="0.01"/>
    <s v="Regular"/>
    <n v="370.23"/>
    <n v="26.17"/>
    <n v="1.39"/>
    <s v="Katrina Bavinger"/>
    <x v="1"/>
    <x v="2"/>
    <x v="1"/>
    <x v="12"/>
    <x v="2"/>
    <d v="2016-09-19T00:00:00"/>
  </r>
  <r>
    <n v="37287"/>
    <s v="N"/>
    <d v="2015-11-01T00:00:00"/>
    <s v="Low"/>
    <x v="29"/>
    <n v="130.25"/>
    <n v="0.05"/>
    <s v="Regular"/>
    <n v="0.89"/>
    <n v="2.98"/>
    <n v="1.58"/>
    <s v="Brad Thomas"/>
    <x v="2"/>
    <x v="0"/>
    <x v="1"/>
    <x v="14"/>
    <x v="1"/>
    <d v="2015-11-06T00:00:00"/>
  </r>
  <r>
    <n v="37287"/>
    <s v="N"/>
    <d v="2015-11-01T00:00:00"/>
    <s v="Low"/>
    <x v="36"/>
    <n v="122.41"/>
    <n v="0.09"/>
    <s v="Regular"/>
    <n v="2.37"/>
    <n v="6.64"/>
    <n v="4.95"/>
    <s v="Brad Thomas"/>
    <x v="2"/>
    <x v="0"/>
    <x v="2"/>
    <x v="2"/>
    <x v="0"/>
    <d v="2015-11-05T00:00:00"/>
  </r>
  <r>
    <n v="37314"/>
    <s v="N"/>
    <d v="2014-05-04T00:00:00"/>
    <s v="Medium"/>
    <x v="21"/>
    <n v="210.86"/>
    <n v="0.04"/>
    <s v="Regular"/>
    <n v="5.5"/>
    <n v="9.77"/>
    <n v="6.02"/>
    <s v="Michelle Huthwaite"/>
    <x v="1"/>
    <x v="1"/>
    <x v="2"/>
    <x v="2"/>
    <x v="3"/>
    <d v="2014-05-05T00:00:00"/>
  </r>
  <r>
    <n v="37318"/>
    <s v="N"/>
    <d v="2013-04-15T00:00:00"/>
    <s v="Medium"/>
    <x v="1"/>
    <n v="1031.23"/>
    <n v="7.0000000000000007E-2"/>
    <s v="Regular"/>
    <n v="-138.54"/>
    <n v="33.979999999999997"/>
    <n v="19.989999999999998"/>
    <s v="Nat Gilpin"/>
    <x v="1"/>
    <x v="2"/>
    <x v="2"/>
    <x v="2"/>
    <x v="2"/>
    <d v="2013-04-17T00:00:00"/>
  </r>
  <r>
    <n v="37349"/>
    <s v="N"/>
    <d v="2013-02-15T00:00:00"/>
    <s v="Critical"/>
    <x v="38"/>
    <n v="631.73"/>
    <n v="0.03"/>
    <s v="Express"/>
    <n v="122.43"/>
    <n v="78.69"/>
    <n v="19.989999999999998"/>
    <s v="Bill Stewart"/>
    <x v="1"/>
    <x v="0"/>
    <x v="2"/>
    <x v="2"/>
    <x v="2"/>
    <d v="2013-02-17T00:00:00"/>
  </r>
  <r>
    <n v="37350"/>
    <s v="N"/>
    <d v="2015-05-20T00:00:00"/>
    <s v="Critical"/>
    <x v="22"/>
    <n v="163.13999999999999"/>
    <n v="7.0000000000000007E-2"/>
    <s v="Regular"/>
    <n v="-37.5"/>
    <n v="22.99"/>
    <n v="8.99"/>
    <s v="Kelly Andreada"/>
    <x v="0"/>
    <x v="1"/>
    <x v="1"/>
    <x v="1"/>
    <x v="0"/>
    <d v="2015-05-21T00:00:00"/>
  </r>
  <r>
    <n v="37440"/>
    <s v="N"/>
    <d v="2013-06-23T00:00:00"/>
    <s v="Not Specified"/>
    <x v="45"/>
    <n v="295.45"/>
    <n v="0.03"/>
    <s v="Regular"/>
    <n v="-4.3600000000000003"/>
    <n v="9.3800000000000008"/>
    <n v="4.93"/>
    <s v="Rick Wilson"/>
    <x v="1"/>
    <x v="0"/>
    <x v="2"/>
    <x v="2"/>
    <x v="2"/>
    <d v="2013-06-25T00:00:00"/>
  </r>
  <r>
    <n v="37441"/>
    <s v="N"/>
    <d v="2016-02-25T00:00:00"/>
    <s v="Critical"/>
    <x v="26"/>
    <n v="14740.51"/>
    <n v="0"/>
    <s v="Delivery Van"/>
    <n v="3407.73"/>
    <n v="300.98"/>
    <n v="164.73"/>
    <s v="Katrina Bavinger"/>
    <x v="1"/>
    <x v="1"/>
    <x v="2"/>
    <x v="13"/>
    <x v="6"/>
    <d v="2016-02-26T00:00:00"/>
  </r>
  <r>
    <n v="37441"/>
    <s v="N"/>
    <d v="2016-02-25T00:00:00"/>
    <s v="Critical"/>
    <x v="39"/>
    <n v="3.77"/>
    <n v="0.09"/>
    <s v="Regular"/>
    <n v="-1.84"/>
    <n v="2.94"/>
    <n v="0.96"/>
    <s v="Katrina Bavinger"/>
    <x v="1"/>
    <x v="1"/>
    <x v="1"/>
    <x v="1"/>
    <x v="1"/>
    <d v="2016-02-27T00:00:00"/>
  </r>
  <r>
    <n v="37443"/>
    <s v="N"/>
    <d v="2013-04-15T00:00:00"/>
    <s v="Not Specified"/>
    <x v="35"/>
    <n v="2869.44"/>
    <n v="0.08"/>
    <s v="Regular"/>
    <n v="840.55"/>
    <n v="59.98"/>
    <n v="3.99"/>
    <s v="Mark Packer"/>
    <x v="2"/>
    <x v="3"/>
    <x v="1"/>
    <x v="11"/>
    <x v="2"/>
    <d v="2013-04-15T00:00:00"/>
  </r>
  <r>
    <n v="37447"/>
    <s v="N"/>
    <d v="2016-07-08T00:00:00"/>
    <s v="Low"/>
    <x v="9"/>
    <n v="139.44999999999999"/>
    <n v="0.02"/>
    <s v="Regular"/>
    <n v="-137.49"/>
    <n v="5.81"/>
    <n v="8.49"/>
    <s v="Noel Staavos"/>
    <x v="2"/>
    <x v="1"/>
    <x v="1"/>
    <x v="10"/>
    <x v="2"/>
    <d v="2016-07-12T00:00:00"/>
  </r>
  <r>
    <n v="37541"/>
    <s v="N"/>
    <d v="2013-02-26T00:00:00"/>
    <s v="Medium"/>
    <x v="7"/>
    <n v="71.94"/>
    <n v="0.01"/>
    <s v="Regular"/>
    <n v="-70.680000000000007"/>
    <n v="20.95"/>
    <n v="5.99"/>
    <s v="Claudia Miner"/>
    <x v="3"/>
    <x v="3"/>
    <x v="0"/>
    <x v="0"/>
    <x v="2"/>
    <d v="2013-02-28T00:00:00"/>
  </r>
  <r>
    <n v="37541"/>
    <s v="N"/>
    <d v="2013-02-26T00:00:00"/>
    <s v="Medium"/>
    <x v="12"/>
    <n v="550.61"/>
    <n v="0.08"/>
    <s v="Express"/>
    <n v="98.32"/>
    <n v="55.98"/>
    <n v="13.88"/>
    <s v="Claudia Miner"/>
    <x v="3"/>
    <x v="3"/>
    <x v="1"/>
    <x v="5"/>
    <x v="2"/>
    <d v="2013-02-27T00:00:00"/>
  </r>
  <r>
    <n v="37541"/>
    <s v="N"/>
    <d v="2013-02-26T00:00:00"/>
    <s v="Medium"/>
    <x v="36"/>
    <n v="1373.11"/>
    <n v="0.1"/>
    <s v="Regular"/>
    <n v="-599.54"/>
    <n v="80.98"/>
    <n v="35"/>
    <s v="Claudia Miner"/>
    <x v="3"/>
    <x v="3"/>
    <x v="1"/>
    <x v="7"/>
    <x v="5"/>
    <d v="2013-02-28T00:00:00"/>
  </r>
  <r>
    <n v="37543"/>
    <s v="N"/>
    <d v="2014-12-31T00:00:00"/>
    <s v="Medium"/>
    <x v="31"/>
    <n v="241.85"/>
    <n v="0.01"/>
    <s v="Regular"/>
    <n v="-4.5"/>
    <n v="36.549999999999997"/>
    <n v="13.89"/>
    <s v="Ed Braxton"/>
    <x v="0"/>
    <x v="1"/>
    <x v="1"/>
    <x v="1"/>
    <x v="1"/>
    <d v="2015-01-01T00:00:00"/>
  </r>
  <r>
    <n v="37603"/>
    <s v="N"/>
    <d v="2013-11-24T00:00:00"/>
    <s v="Medium"/>
    <x v="35"/>
    <n v="2440.2600000000002"/>
    <n v="0"/>
    <s v="Regular"/>
    <n v="917.28"/>
    <n v="45.19"/>
    <n v="1.99"/>
    <s v="Liz Price"/>
    <x v="0"/>
    <x v="2"/>
    <x v="0"/>
    <x v="0"/>
    <x v="0"/>
    <d v="2013-11-26T00:00:00"/>
  </r>
  <r>
    <n v="37603"/>
    <s v="N"/>
    <d v="2013-11-24T00:00:00"/>
    <s v="Medium"/>
    <x v="9"/>
    <n v="1008.19"/>
    <n v="0.03"/>
    <s v="Regular"/>
    <n v="210.01"/>
    <n v="45.19"/>
    <n v="1.99"/>
    <s v="Liz Price"/>
    <x v="0"/>
    <x v="2"/>
    <x v="0"/>
    <x v="0"/>
    <x v="0"/>
    <d v="2013-11-26T00:00:00"/>
  </r>
  <r>
    <n v="37634"/>
    <s v="N"/>
    <d v="2015-05-21T00:00:00"/>
    <s v="Medium"/>
    <x v="1"/>
    <n v="368.18"/>
    <n v="7.0000000000000007E-2"/>
    <s v="Regular"/>
    <n v="-36.78"/>
    <n v="12.21"/>
    <n v="4.8099999999999996"/>
    <s v="Brendan Dodson"/>
    <x v="3"/>
    <x v="0"/>
    <x v="1"/>
    <x v="7"/>
    <x v="2"/>
    <d v="2015-05-22T00:00:00"/>
  </r>
  <r>
    <n v="37667"/>
    <s v="N"/>
    <d v="2014-12-02T00:00:00"/>
    <s v="High"/>
    <x v="45"/>
    <n v="472.35"/>
    <n v="0.03"/>
    <s v="Regular"/>
    <n v="61.68"/>
    <n v="14.48"/>
    <n v="6.46"/>
    <s v="Peter Fuller"/>
    <x v="0"/>
    <x v="2"/>
    <x v="1"/>
    <x v="10"/>
    <x v="2"/>
    <d v="2014-12-03T00:00:00"/>
  </r>
  <r>
    <n v="37696"/>
    <s v="N"/>
    <d v="2016-07-09T00:00:00"/>
    <s v="Not Specified"/>
    <x v="44"/>
    <n v="24.09"/>
    <n v="0.04"/>
    <s v="Regular"/>
    <n v="-20.23"/>
    <n v="3.81"/>
    <n v="5.44"/>
    <s v="Valerie Dominguez"/>
    <x v="0"/>
    <x v="0"/>
    <x v="1"/>
    <x v="10"/>
    <x v="2"/>
    <d v="2016-07-11T00:00:00"/>
  </r>
  <r>
    <n v="37696"/>
    <s v="N"/>
    <d v="2016-07-09T00:00:00"/>
    <s v="Not Specified"/>
    <x v="33"/>
    <n v="173.27"/>
    <n v="0.02"/>
    <s v="Regular"/>
    <n v="51.29"/>
    <n v="4"/>
    <n v="1.3"/>
    <s v="Valerie Dominguez"/>
    <x v="0"/>
    <x v="0"/>
    <x v="1"/>
    <x v="5"/>
    <x v="1"/>
    <d v="2016-07-09T00:00:00"/>
  </r>
  <r>
    <n v="37702"/>
    <s v="N"/>
    <d v="2014-06-10T00:00:00"/>
    <s v="Not Specified"/>
    <x v="15"/>
    <n v="601.78"/>
    <n v="0.05"/>
    <s v="Regular"/>
    <n v="26.44"/>
    <n v="13.48"/>
    <n v="4.51"/>
    <s v="Linda Southworth"/>
    <x v="0"/>
    <x v="2"/>
    <x v="1"/>
    <x v="7"/>
    <x v="2"/>
    <d v="2014-06-12T00:00:00"/>
  </r>
  <r>
    <n v="37765"/>
    <s v="N"/>
    <d v="2015-11-24T00:00:00"/>
    <s v="Low"/>
    <x v="22"/>
    <n v="42.66"/>
    <n v="0.09"/>
    <s v="Express"/>
    <n v="-30.74"/>
    <n v="4.0599999999999996"/>
    <n v="6.89"/>
    <s v="Larry Blacks"/>
    <x v="0"/>
    <x v="2"/>
    <x v="1"/>
    <x v="11"/>
    <x v="2"/>
    <d v="2015-11-29T00:00:00"/>
  </r>
  <r>
    <n v="37765"/>
    <s v="N"/>
    <d v="2015-11-24T00:00:00"/>
    <s v="Low"/>
    <x v="36"/>
    <n v="655.58"/>
    <n v="0.01"/>
    <s v="Regular"/>
    <n v="250.67"/>
    <n v="35.44"/>
    <n v="5.09"/>
    <s v="Larry Blacks"/>
    <x v="0"/>
    <x v="2"/>
    <x v="1"/>
    <x v="5"/>
    <x v="2"/>
    <d v="2015-11-28T00:00:00"/>
  </r>
  <r>
    <n v="37765"/>
    <s v="N"/>
    <d v="2015-11-24T00:00:00"/>
    <s v="Low"/>
    <x v="49"/>
    <n v="1465.33"/>
    <n v="0.01"/>
    <s v="Delivery Van"/>
    <n v="-66.38"/>
    <n v="113.98"/>
    <n v="30"/>
    <s v="Larry Blacks"/>
    <x v="0"/>
    <x v="2"/>
    <x v="2"/>
    <x v="13"/>
    <x v="6"/>
    <d v="2015-11-29T00:00:00"/>
  </r>
  <r>
    <n v="37792"/>
    <s v="N"/>
    <d v="2014-12-29T00:00:00"/>
    <s v="High"/>
    <x v="48"/>
    <n v="183.08"/>
    <n v="0.01"/>
    <s v="Regular"/>
    <n v="82.49"/>
    <n v="3.69"/>
    <n v="0.5"/>
    <s v="Eleni McCrary"/>
    <x v="2"/>
    <x v="0"/>
    <x v="1"/>
    <x v="4"/>
    <x v="2"/>
    <d v="2014-12-31T00:00:00"/>
  </r>
  <r>
    <n v="37793"/>
    <s v="N"/>
    <d v="2016-11-08T00:00:00"/>
    <s v="Not Specified"/>
    <x v="25"/>
    <n v="224.47"/>
    <n v="0.08"/>
    <s v="Regular"/>
    <n v="-49.31"/>
    <n v="13.9"/>
    <n v="7.59"/>
    <s v="Dorothy Wardle"/>
    <x v="3"/>
    <x v="0"/>
    <x v="1"/>
    <x v="9"/>
    <x v="0"/>
    <d v="2016-11-09T00:00:00"/>
  </r>
  <r>
    <n v="37794"/>
    <s v="N"/>
    <d v="2016-03-24T00:00:00"/>
    <s v="Low"/>
    <x v="31"/>
    <n v="60.67"/>
    <n v="0.08"/>
    <s v="Regular"/>
    <n v="10.29"/>
    <n v="9.48"/>
    <n v="7.29"/>
    <s v="Michael Oakman"/>
    <x v="0"/>
    <x v="3"/>
    <x v="2"/>
    <x v="2"/>
    <x v="0"/>
    <d v="2016-03-26T00:00:00"/>
  </r>
  <r>
    <n v="37794"/>
    <s v="N"/>
    <d v="2016-03-24T00:00:00"/>
    <s v="Low"/>
    <x v="1"/>
    <n v="6195.87"/>
    <n v="0.03"/>
    <s v="Regular"/>
    <n v="781.03"/>
    <n v="193.17"/>
    <n v="19.989999999999998"/>
    <s v="Michael Oakman"/>
    <x v="0"/>
    <x v="3"/>
    <x v="1"/>
    <x v="7"/>
    <x v="2"/>
    <d v="2016-03-28T00:00:00"/>
  </r>
  <r>
    <n v="37825"/>
    <s v="N"/>
    <d v="2016-07-22T00:00:00"/>
    <s v="Low"/>
    <x v="15"/>
    <n v="505.01"/>
    <n v="0.06"/>
    <s v="Regular"/>
    <n v="-43.52"/>
    <n v="11.97"/>
    <n v="4.9800000000000004"/>
    <s v="Matt Collister"/>
    <x v="0"/>
    <x v="1"/>
    <x v="1"/>
    <x v="11"/>
    <x v="2"/>
    <d v="2016-07-24T00:00:00"/>
  </r>
  <r>
    <n v="37825"/>
    <s v="N"/>
    <d v="2016-07-22T00:00:00"/>
    <s v="Low"/>
    <x v="33"/>
    <n v="286.75"/>
    <n v="0.06"/>
    <s v="Regular"/>
    <n v="98.44"/>
    <n v="6.98"/>
    <n v="1.6"/>
    <s v="Matt Collister"/>
    <x v="0"/>
    <x v="1"/>
    <x v="1"/>
    <x v="5"/>
    <x v="1"/>
    <d v="2016-07-29T00:00:00"/>
  </r>
  <r>
    <n v="37826"/>
    <s v="N"/>
    <d v="2014-04-23T00:00:00"/>
    <s v="Medium"/>
    <x v="29"/>
    <n v="325.8"/>
    <n v="0.03"/>
    <s v="Regular"/>
    <n v="-84.85"/>
    <n v="6.78"/>
    <n v="6.18"/>
    <s v="Amy Hunt"/>
    <x v="0"/>
    <x v="2"/>
    <x v="1"/>
    <x v="5"/>
    <x v="2"/>
    <d v="2014-04-25T00:00:00"/>
  </r>
  <r>
    <n v="37828"/>
    <s v="N"/>
    <d v="2014-04-20T00:00:00"/>
    <s v="Low"/>
    <x v="9"/>
    <n v="490.17"/>
    <n v="0.04"/>
    <s v="Regular"/>
    <n v="-57.09"/>
    <n v="20.97"/>
    <n v="4"/>
    <s v="Mike Caudle"/>
    <x v="1"/>
    <x v="0"/>
    <x v="0"/>
    <x v="0"/>
    <x v="2"/>
    <d v="2014-04-25T00:00:00"/>
  </r>
  <r>
    <n v="37828"/>
    <s v="N"/>
    <d v="2014-04-20T00:00:00"/>
    <s v="Low"/>
    <x v="3"/>
    <n v="206.2"/>
    <n v="0.01"/>
    <s v="Regular"/>
    <n v="101.14"/>
    <n v="4.91"/>
    <n v="0.5"/>
    <s v="Mike Caudle"/>
    <x v="1"/>
    <x v="0"/>
    <x v="1"/>
    <x v="4"/>
    <x v="2"/>
    <d v="2014-04-22T00:00:00"/>
  </r>
  <r>
    <n v="37829"/>
    <s v="N"/>
    <d v="2013-09-29T00:00:00"/>
    <s v="Not Specified"/>
    <x v="2"/>
    <n v="257.89999999999998"/>
    <n v="0"/>
    <s v="Regular"/>
    <n v="-84.69"/>
    <n v="8.74"/>
    <n v="8.2899999999999991"/>
    <s v="Eleni McCrary"/>
    <x v="2"/>
    <x v="0"/>
    <x v="1"/>
    <x v="12"/>
    <x v="2"/>
    <d v="2013-10-01T00:00:00"/>
  </r>
  <r>
    <n v="37831"/>
    <s v="N"/>
    <d v="2015-07-26T00:00:00"/>
    <s v="Not Specified"/>
    <x v="10"/>
    <n v="453.87"/>
    <n v="0.08"/>
    <s v="Regular"/>
    <n v="76.59"/>
    <n v="15.98"/>
    <n v="4"/>
    <s v="Cynthia Voltz"/>
    <x v="2"/>
    <x v="0"/>
    <x v="0"/>
    <x v="0"/>
    <x v="2"/>
    <d v="2015-07-28T00:00:00"/>
  </r>
  <r>
    <n v="37860"/>
    <s v="Y"/>
    <d v="2013-08-27T00:00:00"/>
    <s v="Medium"/>
    <x v="39"/>
    <n v="104.85"/>
    <n v="7.0000000000000007E-2"/>
    <s v="Regular"/>
    <n v="-98.31"/>
    <n v="55.5"/>
    <n v="52.2"/>
    <s v="Mike Pelletier"/>
    <x v="3"/>
    <x v="0"/>
    <x v="2"/>
    <x v="2"/>
    <x v="3"/>
    <d v="2013-08-29T00:00:00"/>
  </r>
  <r>
    <n v="37861"/>
    <s v="N"/>
    <d v="2014-12-28T00:00:00"/>
    <s v="Not Specified"/>
    <x v="1"/>
    <n v="980.07"/>
    <n v="0.09"/>
    <s v="Regular"/>
    <n v="337.25"/>
    <n v="30.98"/>
    <n v="5.76"/>
    <s v="Patrick Ryan"/>
    <x v="0"/>
    <x v="0"/>
    <x v="1"/>
    <x v="5"/>
    <x v="2"/>
    <d v="2014-12-30T00:00:00"/>
  </r>
  <r>
    <n v="37862"/>
    <s v="Y"/>
    <d v="2016-01-13T00:00:00"/>
    <s v="Not Specified"/>
    <x v="42"/>
    <n v="1603.27"/>
    <n v="0.01"/>
    <s v="Regular"/>
    <n v="452.49"/>
    <n v="59.98"/>
    <n v="3.99"/>
    <s v="Guy Thornton"/>
    <x v="1"/>
    <x v="0"/>
    <x v="1"/>
    <x v="11"/>
    <x v="2"/>
    <d v="2016-01-16T00:00:00"/>
  </r>
  <r>
    <n v="37888"/>
    <s v="N"/>
    <d v="2016-12-22T00:00:00"/>
    <s v="Critical"/>
    <x v="45"/>
    <n v="639.19000000000005"/>
    <n v="0.09"/>
    <s v="Regular"/>
    <n v="274.89999999999998"/>
    <n v="20.98"/>
    <n v="1.49"/>
    <s v="Hilary Holden"/>
    <x v="2"/>
    <x v="0"/>
    <x v="1"/>
    <x v="10"/>
    <x v="2"/>
    <d v="2016-12-24T00:00:00"/>
  </r>
  <r>
    <n v="37920"/>
    <s v="N"/>
    <d v="2013-07-14T00:00:00"/>
    <s v="Critical"/>
    <x v="32"/>
    <n v="414.42"/>
    <n v="0.04"/>
    <s v="Regular"/>
    <n v="-380.2"/>
    <n v="8.4600000000000009"/>
    <n v="8.99"/>
    <s v="Andy Reiter"/>
    <x v="1"/>
    <x v="0"/>
    <x v="0"/>
    <x v="0"/>
    <x v="0"/>
    <d v="2013-07-16T00:00:00"/>
  </r>
  <r>
    <n v="37923"/>
    <s v="N"/>
    <d v="2013-03-27T00:00:00"/>
    <s v="Not Specified"/>
    <x v="8"/>
    <n v="198.43"/>
    <n v="0.01"/>
    <s v="Regular"/>
    <n v="-79.67"/>
    <n v="6.48"/>
    <n v="6.81"/>
    <s v="Paul Stevenson"/>
    <x v="0"/>
    <x v="0"/>
    <x v="1"/>
    <x v="5"/>
    <x v="2"/>
    <d v="2013-03-28T00:00:00"/>
  </r>
  <r>
    <n v="37924"/>
    <s v="Y"/>
    <d v="2016-11-29T00:00:00"/>
    <s v="High"/>
    <x v="48"/>
    <n v="8094.55"/>
    <n v="0.05"/>
    <s v="Regular"/>
    <n v="2008.71"/>
    <n v="165.2"/>
    <n v="19.989999999999998"/>
    <s v="Philip Fox"/>
    <x v="0"/>
    <x v="1"/>
    <x v="1"/>
    <x v="7"/>
    <x v="2"/>
    <d v="2016-11-29T00:00:00"/>
  </r>
  <r>
    <n v="37926"/>
    <s v="N"/>
    <d v="2016-09-08T00:00:00"/>
    <s v="Critical"/>
    <x v="45"/>
    <n v="353.25"/>
    <n v="0.02"/>
    <s v="Regular"/>
    <n v="60.06"/>
    <n v="11.55"/>
    <n v="2.36"/>
    <s v="Rick Hansen"/>
    <x v="0"/>
    <x v="0"/>
    <x v="1"/>
    <x v="1"/>
    <x v="1"/>
    <d v="2016-09-10T00:00:00"/>
  </r>
  <r>
    <n v="37987"/>
    <s v="N"/>
    <d v="2016-07-03T00:00:00"/>
    <s v="High"/>
    <x v="5"/>
    <n v="299.07"/>
    <n v="0.1"/>
    <s v="Regular"/>
    <n v="137.47"/>
    <n v="12.53"/>
    <n v="0.49"/>
    <s v="Michael Moore"/>
    <x v="0"/>
    <x v="0"/>
    <x v="1"/>
    <x v="4"/>
    <x v="2"/>
    <d v="2016-07-04T00:00:00"/>
  </r>
  <r>
    <n v="37987"/>
    <s v="N"/>
    <d v="2016-07-03T00:00:00"/>
    <s v="High"/>
    <x v="44"/>
    <n v="708.87"/>
    <n v="0.1"/>
    <s v="Delivery Van"/>
    <n v="-270.85000000000002"/>
    <n v="146.34"/>
    <n v="43.75"/>
    <s v="Michael Moore"/>
    <x v="0"/>
    <x v="0"/>
    <x v="2"/>
    <x v="15"/>
    <x v="4"/>
    <d v="2016-07-04T00:00:00"/>
  </r>
  <r>
    <n v="38050"/>
    <s v="Y"/>
    <d v="2013-10-26T00:00:00"/>
    <s v="Not Specified"/>
    <x v="45"/>
    <n v="187.18"/>
    <n v="0.09"/>
    <s v="Express"/>
    <n v="28.91"/>
    <n v="5.98"/>
    <n v="1.67"/>
    <s v="Luke Schmidt"/>
    <x v="0"/>
    <x v="1"/>
    <x v="1"/>
    <x v="1"/>
    <x v="1"/>
    <d v="2013-10-27T00:00:00"/>
  </r>
  <r>
    <n v="38050"/>
    <s v="Y"/>
    <d v="2013-10-26T00:00:00"/>
    <s v="Not Specified"/>
    <x v="47"/>
    <n v="104.21"/>
    <n v="0.04"/>
    <s v="Regular"/>
    <n v="15.19"/>
    <n v="2.88"/>
    <n v="0.7"/>
    <s v="Luke Schmidt"/>
    <x v="0"/>
    <x v="1"/>
    <x v="1"/>
    <x v="1"/>
    <x v="1"/>
    <d v="2013-10-28T00:00:00"/>
  </r>
  <r>
    <n v="38050"/>
    <s v="Y"/>
    <d v="2013-10-26T00:00:00"/>
    <s v="Not Specified"/>
    <x v="41"/>
    <n v="1331.2239999999999"/>
    <n v="0.04"/>
    <s v="Regular"/>
    <n v="-401.42"/>
    <n v="111.96"/>
    <n v="69"/>
    <s v="Luke Schmidt"/>
    <x v="0"/>
    <x v="1"/>
    <x v="2"/>
    <x v="15"/>
    <x v="5"/>
    <d v="2013-10-28T00:00:00"/>
  </r>
  <r>
    <n v="38052"/>
    <s v="N"/>
    <d v="2015-02-14T00:00:00"/>
    <s v="Low"/>
    <x v="46"/>
    <n v="542.6"/>
    <n v="0.03"/>
    <s v="Regular"/>
    <n v="118.4"/>
    <n v="40.98"/>
    <n v="1.99"/>
    <s v="Erin Ashbrook"/>
    <x v="1"/>
    <x v="2"/>
    <x v="0"/>
    <x v="0"/>
    <x v="0"/>
    <d v="2015-02-14T00:00:00"/>
  </r>
  <r>
    <n v="38080"/>
    <s v="N"/>
    <d v="2016-09-14T00:00:00"/>
    <s v="Not Specified"/>
    <x v="5"/>
    <n v="125.01"/>
    <n v="0.08"/>
    <s v="Regular"/>
    <n v="-56.35"/>
    <n v="4.9800000000000004"/>
    <n v="4.7"/>
    <s v="Jim Mitchum"/>
    <x v="1"/>
    <x v="2"/>
    <x v="1"/>
    <x v="5"/>
    <x v="2"/>
    <d v="2016-09-15T00:00:00"/>
  </r>
  <r>
    <n v="38084"/>
    <s v="N"/>
    <d v="2016-03-20T00:00:00"/>
    <s v="Not Specified"/>
    <x v="11"/>
    <n v="100.36"/>
    <n v="0.02"/>
    <s v="Regular"/>
    <n v="18.41"/>
    <n v="9.11"/>
    <n v="2.15"/>
    <s v="Victoria Wilson"/>
    <x v="1"/>
    <x v="1"/>
    <x v="1"/>
    <x v="5"/>
    <x v="1"/>
    <d v="2016-03-22T00:00:00"/>
  </r>
  <r>
    <n v="38084"/>
    <s v="N"/>
    <d v="2016-03-20T00:00:00"/>
    <s v="Not Specified"/>
    <x v="16"/>
    <n v="404.91"/>
    <n v="0.06"/>
    <s v="Regular"/>
    <n v="65.63"/>
    <n v="12.64"/>
    <n v="4.9800000000000004"/>
    <s v="Victoria Wilson"/>
    <x v="1"/>
    <x v="1"/>
    <x v="2"/>
    <x v="2"/>
    <x v="0"/>
    <d v="2016-03-22T00:00:00"/>
  </r>
  <r>
    <n v="38087"/>
    <s v="N"/>
    <d v="2016-02-22T00:00:00"/>
    <s v="Critical"/>
    <x v="36"/>
    <n v="901.81"/>
    <n v="0.02"/>
    <s v="Regular"/>
    <n v="-76.89"/>
    <n v="49.99"/>
    <n v="19.989999999999998"/>
    <s v="Ann Blume"/>
    <x v="2"/>
    <x v="3"/>
    <x v="0"/>
    <x v="0"/>
    <x v="2"/>
    <d v="2016-02-22T00:00:00"/>
  </r>
  <r>
    <n v="38118"/>
    <s v="N"/>
    <d v="2014-04-18T00:00:00"/>
    <s v="Not Specified"/>
    <x v="22"/>
    <n v="138.91"/>
    <n v="0.09"/>
    <s v="Regular"/>
    <n v="-64.11"/>
    <n v="19.98"/>
    <n v="4"/>
    <s v="Jack O'Briant"/>
    <x v="0"/>
    <x v="3"/>
    <x v="0"/>
    <x v="0"/>
    <x v="2"/>
    <d v="2014-04-20T00:00:00"/>
  </r>
  <r>
    <n v="38145"/>
    <s v="N"/>
    <d v="2016-09-12T00:00:00"/>
    <s v="Not Specified"/>
    <x v="16"/>
    <n v="60.92"/>
    <n v="7.0000000000000007E-2"/>
    <s v="Regular"/>
    <n v="-17.2"/>
    <n v="1.88"/>
    <n v="1.49"/>
    <s v="Amy Cox"/>
    <x v="1"/>
    <x v="3"/>
    <x v="1"/>
    <x v="10"/>
    <x v="2"/>
    <d v="2016-09-14T00:00:00"/>
  </r>
  <r>
    <n v="38145"/>
    <s v="N"/>
    <d v="2016-09-12T00:00:00"/>
    <s v="Not Specified"/>
    <x v="38"/>
    <n v="387.17"/>
    <n v="0.01"/>
    <s v="Regular"/>
    <n v="190.6"/>
    <n v="45.98"/>
    <n v="4.8"/>
    <s v="Amy Cox"/>
    <x v="1"/>
    <x v="3"/>
    <x v="2"/>
    <x v="2"/>
    <x v="1"/>
    <d v="2016-09-13T00:00:00"/>
  </r>
  <r>
    <n v="38176"/>
    <s v="N"/>
    <d v="2013-08-15T00:00:00"/>
    <s v="High"/>
    <x v="27"/>
    <n v="231.08"/>
    <n v="0.01"/>
    <s v="Express"/>
    <n v="-79.08"/>
    <n v="5.28"/>
    <n v="5.57"/>
    <s v="Nathan Mautz"/>
    <x v="2"/>
    <x v="0"/>
    <x v="1"/>
    <x v="5"/>
    <x v="2"/>
    <d v="2013-08-16T00:00:00"/>
  </r>
  <r>
    <n v="38176"/>
    <s v="N"/>
    <d v="2013-08-15T00:00:00"/>
    <s v="High"/>
    <x v="32"/>
    <n v="428.36"/>
    <n v="0.06"/>
    <s v="Express"/>
    <n v="74.75"/>
    <n v="9.11"/>
    <n v="2.25"/>
    <s v="Nathan Mautz"/>
    <x v="2"/>
    <x v="0"/>
    <x v="1"/>
    <x v="1"/>
    <x v="1"/>
    <d v="2013-08-17T00:00:00"/>
  </r>
  <r>
    <n v="38182"/>
    <s v="N"/>
    <d v="2015-05-22T00:00:00"/>
    <s v="High"/>
    <x v="29"/>
    <n v="2848.83"/>
    <n v="7.0000000000000007E-2"/>
    <s v="Regular"/>
    <n v="-1182.8699999999999"/>
    <n v="64.650000000000006"/>
    <n v="35"/>
    <s v="Randy Ferguson"/>
    <x v="0"/>
    <x v="1"/>
    <x v="1"/>
    <x v="7"/>
    <x v="5"/>
    <d v="2015-05-22T00:00:00"/>
  </r>
  <r>
    <n v="38215"/>
    <s v="N"/>
    <d v="2013-01-02T00:00:00"/>
    <s v="Critical"/>
    <x v="3"/>
    <n v="756.72950000000003"/>
    <n v="7.0000000000000007E-2"/>
    <s v="Regular"/>
    <n v="64.78"/>
    <n v="20.99"/>
    <n v="4.8099999999999996"/>
    <s v="Dennis Pardue"/>
    <x v="0"/>
    <x v="3"/>
    <x v="0"/>
    <x v="3"/>
    <x v="3"/>
    <d v="2013-01-03T00:00:00"/>
  </r>
  <r>
    <n v="38215"/>
    <s v="N"/>
    <d v="2013-01-02T00:00:00"/>
    <s v="Critical"/>
    <x v="34"/>
    <n v="3676.96"/>
    <n v="0.09"/>
    <s v="Express"/>
    <n v="1233.45"/>
    <n v="104.85"/>
    <n v="19.989999999999998"/>
    <s v="Dennis Pardue"/>
    <x v="0"/>
    <x v="3"/>
    <x v="1"/>
    <x v="5"/>
    <x v="2"/>
    <d v="2013-01-04T00:00:00"/>
  </r>
  <r>
    <n v="38240"/>
    <s v="Y"/>
    <d v="2016-12-19T00:00:00"/>
    <s v="High"/>
    <x v="6"/>
    <n v="41.53"/>
    <n v="0.04"/>
    <s v="Regular"/>
    <n v="-15.53"/>
    <n v="8.6"/>
    <n v="6.19"/>
    <s v="Ken Lonsdale"/>
    <x v="1"/>
    <x v="2"/>
    <x v="1"/>
    <x v="10"/>
    <x v="2"/>
    <d v="2016-12-19T00:00:00"/>
  </r>
  <r>
    <n v="38304"/>
    <s v="N"/>
    <d v="2014-03-22T00:00:00"/>
    <s v="High"/>
    <x v="22"/>
    <n v="30.1"/>
    <n v="0.09"/>
    <s v="Regular"/>
    <n v="-28.31"/>
    <n v="3.58"/>
    <n v="5.47"/>
    <s v="Pauline Webber"/>
    <x v="0"/>
    <x v="2"/>
    <x v="1"/>
    <x v="10"/>
    <x v="2"/>
    <d v="2014-03-24T00:00:00"/>
  </r>
  <r>
    <n v="38310"/>
    <s v="N"/>
    <d v="2015-04-14T00:00:00"/>
    <s v="High"/>
    <x v="6"/>
    <n v="62.45"/>
    <n v="0.08"/>
    <s v="Regular"/>
    <n v="-141.76"/>
    <n v="3.48"/>
    <n v="49"/>
    <s v="Jack Lebron"/>
    <x v="2"/>
    <x v="0"/>
    <x v="1"/>
    <x v="11"/>
    <x v="5"/>
    <d v="2015-04-17T00:00:00"/>
  </r>
  <r>
    <n v="38340"/>
    <s v="N"/>
    <d v="2016-01-21T00:00:00"/>
    <s v="Critical"/>
    <x v="47"/>
    <n v="2167.0500000000002"/>
    <n v="0.02"/>
    <s v="Regular"/>
    <n v="684.9"/>
    <n v="60.22"/>
    <n v="3.5"/>
    <s v="Tanja Norvell"/>
    <x v="0"/>
    <x v="0"/>
    <x v="1"/>
    <x v="11"/>
    <x v="2"/>
    <d v="2016-01-22T00:00:00"/>
  </r>
  <r>
    <n v="38341"/>
    <s v="N"/>
    <d v="2016-05-18T00:00:00"/>
    <s v="Medium"/>
    <x v="34"/>
    <n v="623.12649999999996"/>
    <n v="0.09"/>
    <s v="Regular"/>
    <n v="122.29"/>
    <n v="20.99"/>
    <n v="0.99"/>
    <s v="Brendan Murry"/>
    <x v="2"/>
    <x v="0"/>
    <x v="0"/>
    <x v="3"/>
    <x v="1"/>
    <d v="2016-05-18T00:00:00"/>
  </r>
  <r>
    <n v="38341"/>
    <s v="N"/>
    <d v="2016-05-18T00:00:00"/>
    <s v="Medium"/>
    <x v="0"/>
    <n v="62.62"/>
    <n v="0.1"/>
    <s v="Express"/>
    <n v="-67.06"/>
    <n v="3.36"/>
    <n v="6.27"/>
    <s v="Brendan Murry"/>
    <x v="2"/>
    <x v="0"/>
    <x v="1"/>
    <x v="10"/>
    <x v="2"/>
    <d v="2016-05-19T00:00:00"/>
  </r>
  <r>
    <n v="38341"/>
    <s v="N"/>
    <d v="2016-05-18T00:00:00"/>
    <s v="Medium"/>
    <x v="44"/>
    <n v="64.25"/>
    <n v="7.0000000000000007E-2"/>
    <s v="Regular"/>
    <n v="-7.94"/>
    <n v="12.28"/>
    <n v="4.8600000000000003"/>
    <s v="Brendan Murry"/>
    <x v="2"/>
    <x v="0"/>
    <x v="1"/>
    <x v="5"/>
    <x v="2"/>
    <d v="2016-05-20T00:00:00"/>
  </r>
  <r>
    <n v="38372"/>
    <s v="N"/>
    <d v="2013-05-15T00:00:00"/>
    <s v="High"/>
    <x v="16"/>
    <n v="310.99"/>
    <n v="7.0000000000000007E-2"/>
    <s v="Regular"/>
    <n v="106.45"/>
    <n v="9.68"/>
    <n v="2.0299999999999998"/>
    <s v="Dean Percer"/>
    <x v="2"/>
    <x v="2"/>
    <x v="1"/>
    <x v="5"/>
    <x v="1"/>
    <d v="2013-05-16T00:00:00"/>
  </r>
  <r>
    <n v="38437"/>
    <s v="N"/>
    <d v="2015-05-08T00:00:00"/>
    <s v="Critical"/>
    <x v="30"/>
    <n v="4201.47"/>
    <n v="0.04"/>
    <s v="Delivery Van"/>
    <n v="199.25"/>
    <n v="212.6"/>
    <n v="52.2"/>
    <s v="Cynthia Arntzen"/>
    <x v="1"/>
    <x v="3"/>
    <x v="2"/>
    <x v="15"/>
    <x v="4"/>
    <d v="2015-05-09T00:00:00"/>
  </r>
  <r>
    <n v="38437"/>
    <s v="N"/>
    <d v="2015-05-08T00:00:00"/>
    <s v="Critical"/>
    <x v="40"/>
    <n v="55.66"/>
    <n v="0.08"/>
    <s v="Regular"/>
    <n v="-21.4"/>
    <n v="3.28"/>
    <n v="2.31"/>
    <s v="Cynthia Arntzen"/>
    <x v="1"/>
    <x v="3"/>
    <x v="1"/>
    <x v="1"/>
    <x v="1"/>
    <d v="2015-05-09T00:00:00"/>
  </r>
  <r>
    <n v="38496"/>
    <s v="N"/>
    <d v="2013-02-20T00:00:00"/>
    <s v="Critical"/>
    <x v="9"/>
    <n v="116.57"/>
    <n v="7.0000000000000007E-2"/>
    <s v="Regular"/>
    <n v="-43.18"/>
    <n v="4.9800000000000004"/>
    <n v="4.72"/>
    <s v="Pauline Chand"/>
    <x v="1"/>
    <x v="0"/>
    <x v="1"/>
    <x v="5"/>
    <x v="2"/>
    <d v="2013-02-22T00:00:00"/>
  </r>
  <r>
    <n v="38503"/>
    <s v="N"/>
    <d v="2016-05-05T00:00:00"/>
    <s v="Low"/>
    <x v="19"/>
    <n v="5567.79"/>
    <n v="0.04"/>
    <s v="Regular"/>
    <n v="1726.66"/>
    <n v="120.98"/>
    <n v="3.99"/>
    <s v="Melanie Page"/>
    <x v="1"/>
    <x v="0"/>
    <x v="1"/>
    <x v="11"/>
    <x v="2"/>
    <d v="2016-05-05T00:00:00"/>
  </r>
  <r>
    <n v="38503"/>
    <s v="N"/>
    <d v="2016-05-05T00:00:00"/>
    <s v="Low"/>
    <x v="12"/>
    <n v="503.29349999999999"/>
    <n v="0.02"/>
    <s v="Regular"/>
    <n v="-222.82"/>
    <n v="55.99"/>
    <n v="5"/>
    <s v="Melanie Page"/>
    <x v="1"/>
    <x v="0"/>
    <x v="0"/>
    <x v="3"/>
    <x v="0"/>
    <d v="2016-05-05T00:00:00"/>
  </r>
  <r>
    <n v="38503"/>
    <s v="N"/>
    <d v="2016-05-05T00:00:00"/>
    <s v="Low"/>
    <x v="1"/>
    <n v="796.03"/>
    <n v="0.05"/>
    <s v="Delivery Van"/>
    <n v="-133.71"/>
    <n v="23.99"/>
    <n v="15.68"/>
    <s v="Melanie Page"/>
    <x v="1"/>
    <x v="0"/>
    <x v="2"/>
    <x v="2"/>
    <x v="6"/>
    <d v="2016-05-09T00:00:00"/>
  </r>
  <r>
    <n v="38528"/>
    <s v="N"/>
    <d v="2014-12-20T00:00:00"/>
    <s v="Critical"/>
    <x v="47"/>
    <n v="2544.9850000000001"/>
    <n v="7.0000000000000007E-2"/>
    <s v="Regular"/>
    <n v="-113.06"/>
    <n v="85.99"/>
    <n v="0.99"/>
    <s v="Russell Applegate"/>
    <x v="1"/>
    <x v="3"/>
    <x v="0"/>
    <x v="3"/>
    <x v="1"/>
    <d v="2014-12-21T00:00:00"/>
  </r>
  <r>
    <n v="38528"/>
    <s v="N"/>
    <d v="2014-12-20T00:00:00"/>
    <s v="Critical"/>
    <x v="12"/>
    <n v="70.02"/>
    <n v="7.0000000000000007E-2"/>
    <s v="Regular"/>
    <n v="22.62"/>
    <n v="7.31"/>
    <n v="0.5"/>
    <s v="Russell Applegate"/>
    <x v="0"/>
    <x v="3"/>
    <x v="1"/>
    <x v="4"/>
    <x v="2"/>
    <d v="2014-12-22T00:00:00"/>
  </r>
  <r>
    <n v="38530"/>
    <s v="N"/>
    <d v="2014-04-17T00:00:00"/>
    <s v="Critical"/>
    <x v="46"/>
    <n v="642.66"/>
    <n v="0.05"/>
    <s v="Regular"/>
    <n v="-82.35"/>
    <n v="49.43"/>
    <n v="19.989999999999998"/>
    <s v="Dave Hallsten"/>
    <x v="1"/>
    <x v="1"/>
    <x v="1"/>
    <x v="11"/>
    <x v="2"/>
    <d v="2014-04-17T00:00:00"/>
  </r>
  <r>
    <n v="38530"/>
    <s v="Y"/>
    <d v="2014-04-17T00:00:00"/>
    <s v="Critical"/>
    <x v="19"/>
    <n v="1980.37"/>
    <n v="0.03"/>
    <s v="Regular"/>
    <n v="904.83"/>
    <n v="40.98"/>
    <n v="2.99"/>
    <s v="Dave Hallsten"/>
    <x v="1"/>
    <x v="1"/>
    <x v="1"/>
    <x v="10"/>
    <x v="2"/>
    <d v="2014-04-17T00:00:00"/>
  </r>
  <r>
    <n v="38531"/>
    <s v="N"/>
    <d v="2014-12-05T00:00:00"/>
    <s v="Low"/>
    <x v="5"/>
    <n v="118.43"/>
    <n v="0.02"/>
    <s v="Express"/>
    <n v="11.96"/>
    <n v="4.2"/>
    <n v="2.2599999999999998"/>
    <s v="Ionia McGrath"/>
    <x v="2"/>
    <x v="1"/>
    <x v="1"/>
    <x v="5"/>
    <x v="1"/>
    <d v="2014-12-12T00:00:00"/>
  </r>
  <r>
    <n v="38561"/>
    <s v="N"/>
    <d v="2014-08-30T00:00:00"/>
    <s v="Critical"/>
    <x v="30"/>
    <n v="169.4"/>
    <n v="0.1"/>
    <s v="Regular"/>
    <n v="-59.64"/>
    <n v="9.48"/>
    <n v="7.29"/>
    <s v="Mark Van Huff"/>
    <x v="0"/>
    <x v="1"/>
    <x v="2"/>
    <x v="2"/>
    <x v="0"/>
    <d v="2014-09-01T00:00:00"/>
  </r>
  <r>
    <n v="38596"/>
    <s v="Y"/>
    <d v="2013-04-02T00:00:00"/>
    <s v="Medium"/>
    <x v="23"/>
    <n v="193.7"/>
    <n v="0.06"/>
    <s v="Regular"/>
    <n v="-14.99"/>
    <n v="9.85"/>
    <n v="4.82"/>
    <s v="Aleksandra Gannaway"/>
    <x v="0"/>
    <x v="0"/>
    <x v="1"/>
    <x v="1"/>
    <x v="1"/>
    <d v="2013-04-03T00:00:00"/>
  </r>
  <r>
    <n v="38599"/>
    <s v="N"/>
    <d v="2016-10-26T00:00:00"/>
    <s v="High"/>
    <x v="42"/>
    <n v="2651.23"/>
    <n v="0.09"/>
    <s v="Regular"/>
    <n v="-741.81"/>
    <n v="101.41"/>
    <n v="35"/>
    <s v="Chuck Sachs"/>
    <x v="2"/>
    <x v="2"/>
    <x v="1"/>
    <x v="7"/>
    <x v="5"/>
    <d v="2016-10-27T00:00:00"/>
  </r>
  <r>
    <n v="38659"/>
    <s v="N"/>
    <d v="2013-03-30T00:00:00"/>
    <s v="Low"/>
    <x v="32"/>
    <n v="3982.42"/>
    <n v="0.04"/>
    <s v="Regular"/>
    <n v="1560.82"/>
    <n v="83.1"/>
    <n v="6.13"/>
    <s v="Jonathan Doherty"/>
    <x v="0"/>
    <x v="0"/>
    <x v="0"/>
    <x v="0"/>
    <x v="2"/>
    <d v="2013-04-03T00:00:00"/>
  </r>
  <r>
    <n v="38659"/>
    <s v="N"/>
    <d v="2013-03-30T00:00:00"/>
    <s v="Low"/>
    <x v="1"/>
    <n v="4025.66"/>
    <n v="0.05"/>
    <s v="Delivery Van"/>
    <n v="-395.12"/>
    <n v="124.49"/>
    <n v="51.94"/>
    <s v="Jonathan Doherty"/>
    <x v="0"/>
    <x v="0"/>
    <x v="2"/>
    <x v="15"/>
    <x v="4"/>
    <d v="2013-04-06T00:00:00"/>
  </r>
  <r>
    <n v="38693"/>
    <s v="N"/>
    <d v="2014-06-14T00:00:00"/>
    <s v="Low"/>
    <x v="7"/>
    <n v="2222.61"/>
    <n v="0.02"/>
    <s v="Regular"/>
    <n v="196.08"/>
    <n v="699.99"/>
    <n v="24.49"/>
    <s v="Lycoris Saunders"/>
    <x v="1"/>
    <x v="1"/>
    <x v="0"/>
    <x v="16"/>
    <x v="5"/>
    <d v="2014-06-21T00:00:00"/>
  </r>
  <r>
    <n v="38721"/>
    <s v="N"/>
    <d v="2016-03-24T00:00:00"/>
    <s v="Critical"/>
    <x v="40"/>
    <n v="107.56"/>
    <n v="0.1"/>
    <s v="Regular"/>
    <n v="-25"/>
    <n v="6.64"/>
    <n v="54.95"/>
    <s v="Troy Staebel"/>
    <x v="2"/>
    <x v="3"/>
    <x v="2"/>
    <x v="2"/>
    <x v="0"/>
    <d v="2016-03-26T00:00:00"/>
  </r>
  <r>
    <n v="38721"/>
    <s v="N"/>
    <d v="2016-03-24T00:00:00"/>
    <s v="Critical"/>
    <x v="0"/>
    <n v="1386.69"/>
    <n v="0.05"/>
    <s v="Regular"/>
    <n v="363"/>
    <n v="90.48"/>
    <n v="19.989999999999998"/>
    <s v="Troy Staebel"/>
    <x v="2"/>
    <x v="3"/>
    <x v="1"/>
    <x v="12"/>
    <x v="2"/>
    <d v="2016-03-25T00:00:00"/>
  </r>
  <r>
    <n v="38723"/>
    <s v="N"/>
    <d v="2015-09-20T00:00:00"/>
    <s v="Critical"/>
    <x v="27"/>
    <n v="2617.13"/>
    <n v="0"/>
    <s v="Regular"/>
    <n v="368.87"/>
    <n v="64.98"/>
    <n v="6.88"/>
    <s v="Pierre Wener"/>
    <x v="2"/>
    <x v="1"/>
    <x v="1"/>
    <x v="7"/>
    <x v="2"/>
    <d v="2015-09-22T00:00:00"/>
  </r>
  <r>
    <n v="38726"/>
    <s v="N"/>
    <d v="2016-05-21T00:00:00"/>
    <s v="Medium"/>
    <x v="15"/>
    <n v="92.86"/>
    <n v="0.04"/>
    <s v="Regular"/>
    <n v="-11.28"/>
    <n v="2.08"/>
    <n v="1.49"/>
    <s v="Eugene Hildebrand"/>
    <x v="1"/>
    <x v="1"/>
    <x v="1"/>
    <x v="10"/>
    <x v="2"/>
    <d v="2016-05-23T00:00:00"/>
  </r>
  <r>
    <n v="38786"/>
    <s v="N"/>
    <d v="2014-06-18T00:00:00"/>
    <s v="Medium"/>
    <x v="12"/>
    <n v="236.17"/>
    <n v="0.09"/>
    <s v="Delivery Van"/>
    <n v="-21.39"/>
    <n v="23.99"/>
    <n v="15.68"/>
    <s v="Thomas Brumley"/>
    <x v="0"/>
    <x v="2"/>
    <x v="2"/>
    <x v="2"/>
    <x v="6"/>
    <d v="2014-06-20T00:00:00"/>
  </r>
  <r>
    <n v="38851"/>
    <s v="N"/>
    <d v="2015-06-10T00:00:00"/>
    <s v="Critical"/>
    <x v="39"/>
    <n v="8.49"/>
    <n v="0.06"/>
    <s v="Regular"/>
    <n v="-5.74"/>
    <n v="3.74"/>
    <n v="4.6900000000000004"/>
    <s v="Brad Thomas"/>
    <x v="2"/>
    <x v="0"/>
    <x v="1"/>
    <x v="10"/>
    <x v="2"/>
    <d v="2015-06-11T00:00:00"/>
  </r>
  <r>
    <n v="38852"/>
    <s v="N"/>
    <d v="2016-11-01T00:00:00"/>
    <s v="Not Specified"/>
    <x v="14"/>
    <n v="152.31"/>
    <n v="0.03"/>
    <s v="Regular"/>
    <n v="38.08"/>
    <n v="5.98"/>
    <n v="1.49"/>
    <s v="Eric Barreto"/>
    <x v="0"/>
    <x v="3"/>
    <x v="1"/>
    <x v="10"/>
    <x v="2"/>
    <d v="2016-11-03T00:00:00"/>
  </r>
  <r>
    <n v="38853"/>
    <s v="N"/>
    <d v="2015-03-23T00:00:00"/>
    <s v="Low"/>
    <x v="46"/>
    <n v="728.02499999999998"/>
    <n v="0.04"/>
    <s v="Regular"/>
    <n v="20"/>
    <n v="65.989999999999995"/>
    <n v="2.5"/>
    <s v="Duane Benoit"/>
    <x v="1"/>
    <x v="1"/>
    <x v="0"/>
    <x v="3"/>
    <x v="2"/>
    <d v="2015-03-27T00:00:00"/>
  </r>
  <r>
    <n v="38882"/>
    <s v="N"/>
    <d v="2016-12-14T00:00:00"/>
    <s v="Critical"/>
    <x v="43"/>
    <n v="2169.4899999999998"/>
    <n v="0.06"/>
    <s v="Regular"/>
    <n v="1043.43"/>
    <n v="55.48"/>
    <n v="4.8499999999999996"/>
    <s v="Hunter Lopez"/>
    <x v="2"/>
    <x v="2"/>
    <x v="1"/>
    <x v="5"/>
    <x v="2"/>
    <d v="2016-12-14T00:00:00"/>
  </r>
  <r>
    <n v="38884"/>
    <s v="N"/>
    <d v="2015-08-17T00:00:00"/>
    <s v="High"/>
    <x v="19"/>
    <n v="256"/>
    <n v="0.03"/>
    <s v="Regular"/>
    <n v="-119.84"/>
    <n v="5.28"/>
    <n v="5.66"/>
    <s v="Edward Hooks"/>
    <x v="3"/>
    <x v="2"/>
    <x v="1"/>
    <x v="5"/>
    <x v="2"/>
    <d v="2015-08-18T00:00:00"/>
  </r>
  <r>
    <n v="38884"/>
    <s v="N"/>
    <d v="2015-08-17T00:00:00"/>
    <s v="High"/>
    <x v="23"/>
    <n v="6067.76"/>
    <n v="0.06"/>
    <s v="Delivery Van"/>
    <n v="-98.05"/>
    <n v="296.18"/>
    <n v="54.12"/>
    <s v="Edward Hooks"/>
    <x v="3"/>
    <x v="2"/>
    <x v="2"/>
    <x v="15"/>
    <x v="4"/>
    <d v="2015-08-18T00:00:00"/>
  </r>
  <r>
    <n v="38912"/>
    <s v="N"/>
    <d v="2015-10-28T00:00:00"/>
    <s v="Low"/>
    <x v="5"/>
    <n v="1514.9635000000001"/>
    <n v="0.02"/>
    <s v="Regular"/>
    <n v="310.19"/>
    <n v="65.989999999999995"/>
    <n v="4.99"/>
    <s v="Ben Peterman"/>
    <x v="2"/>
    <x v="0"/>
    <x v="0"/>
    <x v="3"/>
    <x v="2"/>
    <d v="2015-11-04T00:00:00"/>
  </r>
  <r>
    <n v="38917"/>
    <s v="N"/>
    <d v="2013-11-21T00:00:00"/>
    <s v="Low"/>
    <x v="11"/>
    <n v="618.19650000000001"/>
    <n v="0.02"/>
    <s v="Regular"/>
    <n v="-132.53"/>
    <n v="65.989999999999995"/>
    <n v="8.8000000000000007"/>
    <s v="Joseph Airdo"/>
    <x v="1"/>
    <x v="2"/>
    <x v="0"/>
    <x v="3"/>
    <x v="2"/>
    <d v="2013-11-28T00:00:00"/>
  </r>
  <r>
    <n v="38976"/>
    <s v="N"/>
    <d v="2013-12-25T00:00:00"/>
    <s v="Critical"/>
    <x v="25"/>
    <n v="6813.93"/>
    <n v="0.09"/>
    <s v="Delivery Van"/>
    <n v="358.19"/>
    <n v="449.99"/>
    <n v="49"/>
    <s v="Paul Knutson"/>
    <x v="2"/>
    <x v="0"/>
    <x v="0"/>
    <x v="16"/>
    <x v="6"/>
    <d v="2013-12-26T00:00:00"/>
  </r>
  <r>
    <n v="38978"/>
    <s v="N"/>
    <d v="2016-08-03T00:00:00"/>
    <s v="Low"/>
    <x v="18"/>
    <n v="4547.26"/>
    <n v="0"/>
    <s v="Delivery Van"/>
    <n v="468.27"/>
    <n v="180.98"/>
    <n v="30"/>
    <s v="Nick Zandusky"/>
    <x v="0"/>
    <x v="3"/>
    <x v="2"/>
    <x v="13"/>
    <x v="6"/>
    <d v="2016-08-05T00:00:00"/>
  </r>
  <r>
    <n v="38979"/>
    <s v="N"/>
    <d v="2013-02-26T00:00:00"/>
    <s v="Low"/>
    <x v="32"/>
    <n v="3355.1"/>
    <n v="7.0000000000000007E-2"/>
    <s v="Delivery Van"/>
    <n v="-1701.96"/>
    <n v="70.98"/>
    <n v="59.81"/>
    <s v="Steve Chapman"/>
    <x v="0"/>
    <x v="0"/>
    <x v="2"/>
    <x v="13"/>
    <x v="6"/>
    <d v="2013-02-26T00:00:00"/>
  </r>
  <r>
    <n v="38979"/>
    <s v="N"/>
    <d v="2013-02-26T00:00:00"/>
    <s v="Low"/>
    <x v="13"/>
    <n v="2864.55"/>
    <n v="0.06"/>
    <s v="Regular"/>
    <n v="1021.07"/>
    <n v="82.99"/>
    <n v="5.5"/>
    <s v="Steve Chapman"/>
    <x v="0"/>
    <x v="0"/>
    <x v="0"/>
    <x v="0"/>
    <x v="2"/>
    <d v="2013-03-03T00:00:00"/>
  </r>
  <r>
    <n v="38979"/>
    <s v="N"/>
    <d v="2013-02-26T00:00:00"/>
    <s v="Low"/>
    <x v="45"/>
    <n v="65.61"/>
    <n v="0.02"/>
    <s v="Regular"/>
    <n v="-16.63"/>
    <n v="1.95"/>
    <n v="1.63"/>
    <s v="Steve Chapman"/>
    <x v="0"/>
    <x v="0"/>
    <x v="1"/>
    <x v="1"/>
    <x v="1"/>
    <d v="2013-03-03T00:00:00"/>
  </r>
  <r>
    <n v="38982"/>
    <s v="N"/>
    <d v="2016-07-17T00:00:00"/>
    <s v="Not Specified"/>
    <x v="17"/>
    <n v="1114.42"/>
    <n v="0.09"/>
    <s v="Regular"/>
    <n v="425.07"/>
    <n v="28.48"/>
    <n v="1.99"/>
    <s v="Liz Carlisle"/>
    <x v="0"/>
    <x v="0"/>
    <x v="0"/>
    <x v="0"/>
    <x v="0"/>
    <d v="2016-07-18T00:00:00"/>
  </r>
  <r>
    <n v="39008"/>
    <s v="N"/>
    <d v="2014-04-28T00:00:00"/>
    <s v="Not Specified"/>
    <x v="2"/>
    <n v="3582.79"/>
    <n v="0"/>
    <s v="Delivery Van"/>
    <n v="-1177.1400000000001"/>
    <n v="122.99"/>
    <n v="70.2"/>
    <s v="Nick Radford"/>
    <x v="0"/>
    <x v="0"/>
    <x v="2"/>
    <x v="13"/>
    <x v="6"/>
    <d v="2014-04-30T00:00:00"/>
  </r>
  <r>
    <n v="39015"/>
    <s v="N"/>
    <d v="2016-12-06T00:00:00"/>
    <s v="Medium"/>
    <x v="46"/>
    <n v="5236.1400000000003"/>
    <n v="0.05"/>
    <s v="Delivery Van"/>
    <n v="567.59"/>
    <n v="399.98"/>
    <n v="12.06"/>
    <s v="Lycoris Saunders"/>
    <x v="1"/>
    <x v="0"/>
    <x v="0"/>
    <x v="6"/>
    <x v="4"/>
    <d v="2016-12-06T00:00:00"/>
  </r>
  <r>
    <n v="39015"/>
    <s v="N"/>
    <d v="2016-12-06T00:00:00"/>
    <s v="Medium"/>
    <x v="11"/>
    <n v="74.02"/>
    <n v="7.0000000000000007E-2"/>
    <s v="Regular"/>
    <n v="-28.45"/>
    <n v="6.48"/>
    <n v="5.74"/>
    <s v="Lycoris Saunders"/>
    <x v="1"/>
    <x v="0"/>
    <x v="1"/>
    <x v="5"/>
    <x v="2"/>
    <d v="2016-12-06T00:00:00"/>
  </r>
  <r>
    <n v="39040"/>
    <s v="N"/>
    <d v="2016-05-21T00:00:00"/>
    <s v="Critical"/>
    <x v="22"/>
    <n v="19.36"/>
    <n v="0.04"/>
    <s v="Express"/>
    <n v="-1"/>
    <n v="1.98"/>
    <n v="0.7"/>
    <s v="Astrea Jones"/>
    <x v="2"/>
    <x v="0"/>
    <x v="1"/>
    <x v="14"/>
    <x v="1"/>
    <d v="2016-05-22T00:00:00"/>
  </r>
  <r>
    <n v="39043"/>
    <s v="Y"/>
    <d v="2013-12-22T00:00:00"/>
    <s v="Not Specified"/>
    <x v="41"/>
    <n v="50.8"/>
    <n v="0.09"/>
    <s v="Regular"/>
    <n v="16.79"/>
    <n v="3.69"/>
    <n v="0.5"/>
    <s v="Luke Schmidt"/>
    <x v="0"/>
    <x v="1"/>
    <x v="1"/>
    <x v="4"/>
    <x v="2"/>
    <d v="2013-12-23T00:00:00"/>
  </r>
  <r>
    <n v="39043"/>
    <s v="Y"/>
    <d v="2013-12-22T00:00:00"/>
    <s v="Not Specified"/>
    <x v="4"/>
    <n v="750.89"/>
    <n v="7.0000000000000007E-2"/>
    <s v="Express"/>
    <n v="-1176.28"/>
    <n v="20.34"/>
    <n v="35"/>
    <s v="Luke Schmidt"/>
    <x v="0"/>
    <x v="1"/>
    <x v="1"/>
    <x v="7"/>
    <x v="5"/>
    <d v="2013-12-23T00:00:00"/>
  </r>
  <r>
    <n v="39111"/>
    <s v="N"/>
    <d v="2014-07-25T00:00:00"/>
    <s v="Medium"/>
    <x v="39"/>
    <n v="182.4"/>
    <n v="0.09"/>
    <s v="Regular"/>
    <n v="-114.22"/>
    <n v="178.47"/>
    <n v="19.989999999999998"/>
    <s v="Cindy Stewart"/>
    <x v="0"/>
    <x v="0"/>
    <x v="1"/>
    <x v="7"/>
    <x v="2"/>
    <d v="2014-07-28T00:00:00"/>
  </r>
  <r>
    <n v="39111"/>
    <s v="N"/>
    <d v="2014-07-25T00:00:00"/>
    <s v="Medium"/>
    <x v="23"/>
    <n v="6004.35"/>
    <n v="0.05"/>
    <s v="Regular"/>
    <n v="1767.56"/>
    <n v="300.97000000000003"/>
    <n v="7.18"/>
    <s v="Cindy Stewart"/>
    <x v="0"/>
    <x v="0"/>
    <x v="0"/>
    <x v="0"/>
    <x v="2"/>
    <d v="2014-07-27T00:00:00"/>
  </r>
  <r>
    <n v="39139"/>
    <s v="N"/>
    <d v="2013-11-13T00:00:00"/>
    <s v="Not Specified"/>
    <x v="31"/>
    <n v="627.45299999999997"/>
    <n v="7.0000000000000007E-2"/>
    <s v="Regular"/>
    <n v="-408.25"/>
    <n v="125.99"/>
    <n v="8.08"/>
    <s v="Ed Braxton"/>
    <x v="0"/>
    <x v="1"/>
    <x v="0"/>
    <x v="3"/>
    <x v="2"/>
    <d v="2013-11-13T00:00:00"/>
  </r>
  <r>
    <n v="39139"/>
    <s v="N"/>
    <d v="2013-11-13T00:00:00"/>
    <s v="Not Specified"/>
    <x v="35"/>
    <n v="3000.88"/>
    <n v="0.01"/>
    <s v="Delivery Van"/>
    <n v="-719.17"/>
    <n v="58.14"/>
    <n v="36.61"/>
    <s v="Ed Braxton"/>
    <x v="0"/>
    <x v="1"/>
    <x v="2"/>
    <x v="8"/>
    <x v="4"/>
    <d v="2013-11-15T00:00:00"/>
  </r>
  <r>
    <n v="39139"/>
    <s v="N"/>
    <d v="2013-11-13T00:00:00"/>
    <s v="Not Specified"/>
    <x v="45"/>
    <n v="6118.38"/>
    <n v="0.09"/>
    <s v="Regular"/>
    <n v="2042.58"/>
    <n v="209.84"/>
    <n v="21.21"/>
    <s v="Ed Braxton"/>
    <x v="0"/>
    <x v="1"/>
    <x v="2"/>
    <x v="2"/>
    <x v="5"/>
    <d v="2013-11-15T00:00:00"/>
  </r>
  <r>
    <n v="39143"/>
    <s v="N"/>
    <d v="2015-04-06T00:00:00"/>
    <s v="Not Specified"/>
    <x v="26"/>
    <n v="6730.07"/>
    <n v="0.05"/>
    <s v="Delivery Van"/>
    <n v="-1134.6099999999999"/>
    <n v="150.97999999999999"/>
    <n v="66.27"/>
    <s v="Richard Eichhorn"/>
    <x v="0"/>
    <x v="2"/>
    <x v="2"/>
    <x v="8"/>
    <x v="4"/>
    <d v="2015-04-06T00:00:00"/>
  </r>
  <r>
    <n v="39168"/>
    <s v="N"/>
    <d v="2015-05-17T00:00:00"/>
    <s v="High"/>
    <x v="28"/>
    <n v="809.91"/>
    <n v="7.0000000000000007E-2"/>
    <s v="Regular"/>
    <n v="321.67"/>
    <n v="37.700000000000003"/>
    <n v="2.99"/>
    <s v="Natalie Fritzler"/>
    <x v="1"/>
    <x v="1"/>
    <x v="1"/>
    <x v="10"/>
    <x v="2"/>
    <d v="2015-05-20T00:00:00"/>
  </r>
  <r>
    <n v="39168"/>
    <s v="N"/>
    <d v="2015-05-17T00:00:00"/>
    <s v="High"/>
    <x v="35"/>
    <n v="1027.6600000000001"/>
    <n v="0"/>
    <s v="Regular"/>
    <n v="184.07"/>
    <n v="19.98"/>
    <n v="8.68"/>
    <s v="Natalie Fritzler"/>
    <x v="1"/>
    <x v="1"/>
    <x v="1"/>
    <x v="5"/>
    <x v="2"/>
    <d v="2015-05-19T00:00:00"/>
  </r>
  <r>
    <n v="39168"/>
    <s v="N"/>
    <d v="2015-05-17T00:00:00"/>
    <s v="High"/>
    <x v="10"/>
    <n v="301.38"/>
    <n v="0.06"/>
    <s v="Regular"/>
    <n v="5.08"/>
    <n v="10.48"/>
    <n v="2.89"/>
    <s v="Natalie Fritzler"/>
    <x v="1"/>
    <x v="1"/>
    <x v="1"/>
    <x v="1"/>
    <x v="0"/>
    <d v="2015-05-19T00:00:00"/>
  </r>
  <r>
    <n v="39172"/>
    <s v="N"/>
    <d v="2013-06-25T00:00:00"/>
    <s v="Low"/>
    <x v="34"/>
    <n v="9013.58"/>
    <n v="0.04"/>
    <s v="Regular"/>
    <n v="2574.36"/>
    <n v="232.58"/>
    <n v="19.989999999999998"/>
    <s v="Nancy Lomonaco"/>
    <x v="1"/>
    <x v="1"/>
    <x v="1"/>
    <x v="11"/>
    <x v="2"/>
    <d v="2013-07-02T00:00:00"/>
  </r>
  <r>
    <n v="39172"/>
    <s v="N"/>
    <d v="2013-06-25T00:00:00"/>
    <s v="Low"/>
    <x v="5"/>
    <n v="175.42"/>
    <n v="0"/>
    <s v="Regular"/>
    <n v="-93.73"/>
    <n v="5.98"/>
    <n v="7.5"/>
    <s v="Nancy Lomonaco"/>
    <x v="1"/>
    <x v="1"/>
    <x v="1"/>
    <x v="5"/>
    <x v="2"/>
    <d v="2013-07-02T00:00:00"/>
  </r>
  <r>
    <n v="39265"/>
    <s v="N"/>
    <d v="2013-05-07T00:00:00"/>
    <s v="Critical"/>
    <x v="19"/>
    <n v="198.08"/>
    <n v="0.02"/>
    <s v="Regular"/>
    <n v="32.69"/>
    <n v="4.28"/>
    <n v="0.94"/>
    <s v="Dorothy Dickinson"/>
    <x v="1"/>
    <x v="0"/>
    <x v="1"/>
    <x v="1"/>
    <x v="1"/>
    <d v="2013-05-08T00:00:00"/>
  </r>
  <r>
    <n v="39266"/>
    <s v="N"/>
    <d v="2015-08-27T00:00:00"/>
    <s v="High"/>
    <x v="6"/>
    <n v="64.09"/>
    <n v="0.02"/>
    <s v="Regular"/>
    <n v="3.72"/>
    <n v="15.57"/>
    <n v="1.39"/>
    <s v="Dan Campbell"/>
    <x v="2"/>
    <x v="3"/>
    <x v="1"/>
    <x v="12"/>
    <x v="2"/>
    <d v="2015-08-28T00:00:00"/>
  </r>
  <r>
    <n v="39267"/>
    <s v="N"/>
    <d v="2013-01-18T00:00:00"/>
    <s v="High"/>
    <x v="5"/>
    <n v="430.33"/>
    <n v="0.08"/>
    <s v="Regular"/>
    <n v="85.48"/>
    <n v="17.78"/>
    <n v="5.03"/>
    <s v="Sam Craven"/>
    <x v="0"/>
    <x v="1"/>
    <x v="2"/>
    <x v="2"/>
    <x v="2"/>
    <d v="2013-01-20T00:00:00"/>
  </r>
  <r>
    <n v="39267"/>
    <s v="N"/>
    <d v="2013-01-18T00:00:00"/>
    <s v="High"/>
    <x v="26"/>
    <n v="1221.47"/>
    <n v="0.09"/>
    <s v="Regular"/>
    <n v="-233.14"/>
    <n v="28.28"/>
    <n v="13.99"/>
    <s v="Sam Craven"/>
    <x v="0"/>
    <x v="1"/>
    <x v="1"/>
    <x v="7"/>
    <x v="3"/>
    <d v="2013-01-19T00:00:00"/>
  </r>
  <r>
    <n v="39269"/>
    <s v="N"/>
    <d v="2015-10-26T00:00:00"/>
    <s v="Low"/>
    <x v="25"/>
    <n v="464.69499999999999"/>
    <n v="0.06"/>
    <s v="Regular"/>
    <n v="107.51"/>
    <n v="35.99"/>
    <n v="2.5"/>
    <s v="Gary Zandusky"/>
    <x v="1"/>
    <x v="1"/>
    <x v="0"/>
    <x v="3"/>
    <x v="0"/>
    <d v="2015-11-02T00:00:00"/>
  </r>
  <r>
    <n v="39300"/>
    <s v="N"/>
    <d v="2015-04-22T00:00:00"/>
    <s v="High"/>
    <x v="24"/>
    <n v="44.51"/>
    <n v="0.01"/>
    <s v="Regular"/>
    <n v="-43.48"/>
    <n v="4.0599999999999996"/>
    <n v="6.89"/>
    <s v="Emily Burns"/>
    <x v="2"/>
    <x v="1"/>
    <x v="1"/>
    <x v="11"/>
    <x v="2"/>
    <d v="2015-04-24T00:00:00"/>
  </r>
  <r>
    <n v="39330"/>
    <s v="N"/>
    <d v="2013-07-17T00:00:00"/>
    <s v="Critical"/>
    <x v="8"/>
    <n v="184.77"/>
    <n v="0"/>
    <s v="Express"/>
    <n v="-71.959999999999994"/>
    <n v="5.74"/>
    <n v="5.3"/>
    <s v="Andy Yotov"/>
    <x v="1"/>
    <x v="0"/>
    <x v="1"/>
    <x v="9"/>
    <x v="0"/>
    <d v="2013-07-18T00:00:00"/>
  </r>
  <r>
    <n v="39331"/>
    <s v="N"/>
    <d v="2014-09-13T00:00:00"/>
    <s v="High"/>
    <x v="9"/>
    <n v="149.4"/>
    <n v="0.06"/>
    <s v="Express"/>
    <n v="-126.05"/>
    <n v="5.81"/>
    <n v="8.49"/>
    <s v="Gene McClure"/>
    <x v="0"/>
    <x v="1"/>
    <x v="1"/>
    <x v="10"/>
    <x v="2"/>
    <d v="2014-09-14T00:00:00"/>
  </r>
  <r>
    <n v="39333"/>
    <s v="Y"/>
    <d v="2013-02-17T00:00:00"/>
    <s v="Critical"/>
    <x v="45"/>
    <n v="8955.34"/>
    <n v="0.1"/>
    <s v="Regular"/>
    <n v="2081.48"/>
    <n v="320.98"/>
    <n v="24.49"/>
    <s v="Michelle Ellison"/>
    <x v="1"/>
    <x v="2"/>
    <x v="2"/>
    <x v="13"/>
    <x v="5"/>
    <d v="2013-02-19T00:00:00"/>
  </r>
  <r>
    <n v="39333"/>
    <s v="Y"/>
    <d v="2013-02-17T00:00:00"/>
    <s v="Critical"/>
    <x v="36"/>
    <n v="95.22"/>
    <n v="0.01"/>
    <s v="Regular"/>
    <n v="-33.4"/>
    <n v="4.9800000000000004"/>
    <n v="4.7"/>
    <s v="Michelle Ellison"/>
    <x v="1"/>
    <x v="2"/>
    <x v="1"/>
    <x v="5"/>
    <x v="2"/>
    <d v="2013-02-17T00:00:00"/>
  </r>
  <r>
    <n v="39364"/>
    <s v="N"/>
    <d v="2015-11-09T00:00:00"/>
    <s v="High"/>
    <x v="8"/>
    <n v="2754.93"/>
    <n v="0.06"/>
    <s v="Regular"/>
    <n v="-1.33"/>
    <n v="92.23"/>
    <n v="39.61"/>
    <s v="Jamie Kunitz"/>
    <x v="3"/>
    <x v="0"/>
    <x v="2"/>
    <x v="2"/>
    <x v="3"/>
    <d v="2015-11-10T00:00:00"/>
  </r>
  <r>
    <n v="39364"/>
    <s v="N"/>
    <d v="2015-11-09T00:00:00"/>
    <s v="High"/>
    <x v="0"/>
    <n v="19417.55"/>
    <n v="0.03"/>
    <s v="Regular"/>
    <n v="8417.57"/>
    <n v="1270.99"/>
    <n v="19.989999999999998"/>
    <s v="Jamie Kunitz"/>
    <x v="3"/>
    <x v="0"/>
    <x v="1"/>
    <x v="10"/>
    <x v="2"/>
    <d v="2015-11-11T00:00:00"/>
  </r>
  <r>
    <n v="39365"/>
    <s v="N"/>
    <d v="2015-05-14T00:00:00"/>
    <s v="High"/>
    <x v="1"/>
    <n v="931.08"/>
    <n v="0.1"/>
    <s v="Express"/>
    <n v="269.60000000000002"/>
    <n v="29.89"/>
    <n v="1.99"/>
    <s v="Cynthia Arntzen"/>
    <x v="1"/>
    <x v="3"/>
    <x v="0"/>
    <x v="0"/>
    <x v="0"/>
    <d v="2015-05-17T00:00:00"/>
  </r>
  <r>
    <n v="39393"/>
    <s v="N"/>
    <d v="2013-11-17T00:00:00"/>
    <s v="Not Specified"/>
    <x v="9"/>
    <n v="218.29"/>
    <n v="0.09"/>
    <s v="Regular"/>
    <n v="-32.43"/>
    <n v="9.49"/>
    <n v="5.76"/>
    <s v="Troy Staebel"/>
    <x v="2"/>
    <x v="3"/>
    <x v="0"/>
    <x v="6"/>
    <x v="3"/>
    <d v="2013-11-19T00:00:00"/>
  </r>
  <r>
    <n v="39399"/>
    <s v="N"/>
    <d v="2015-12-17T00:00:00"/>
    <s v="Medium"/>
    <x v="2"/>
    <n v="303.97000000000003"/>
    <n v="0.1"/>
    <s v="Regular"/>
    <n v="23.3"/>
    <n v="10.98"/>
    <n v="5.14"/>
    <s v="Sanjit Engle"/>
    <x v="0"/>
    <x v="1"/>
    <x v="1"/>
    <x v="10"/>
    <x v="2"/>
    <d v="2015-12-19T00:00:00"/>
  </r>
  <r>
    <n v="39430"/>
    <s v="N"/>
    <d v="2016-06-13T00:00:00"/>
    <s v="Low"/>
    <x v="8"/>
    <n v="877.97"/>
    <n v="0.03"/>
    <s v="Regular"/>
    <n v="-144.19999999999999"/>
    <n v="30.98"/>
    <n v="6.5"/>
    <s v="Edward Becker"/>
    <x v="1"/>
    <x v="0"/>
    <x v="0"/>
    <x v="0"/>
    <x v="2"/>
    <d v="2016-06-17T00:00:00"/>
  </r>
  <r>
    <n v="39457"/>
    <s v="N"/>
    <d v="2014-06-02T00:00:00"/>
    <s v="Critical"/>
    <x v="43"/>
    <n v="4842.21"/>
    <n v="0.03"/>
    <s v="Delivery Van"/>
    <n v="-1975.26"/>
    <n v="122.99"/>
    <n v="70.2"/>
    <s v="Julia West"/>
    <x v="3"/>
    <x v="1"/>
    <x v="2"/>
    <x v="13"/>
    <x v="6"/>
    <d v="2014-06-02T00:00:00"/>
  </r>
  <r>
    <n v="39490"/>
    <s v="N"/>
    <d v="2015-08-12T00:00:00"/>
    <s v="Low"/>
    <x v="34"/>
    <n v="456.03"/>
    <n v="0.02"/>
    <s v="Regular"/>
    <n v="-61.61"/>
    <n v="11.97"/>
    <n v="5.81"/>
    <s v="Ashley Jarboe"/>
    <x v="0"/>
    <x v="3"/>
    <x v="1"/>
    <x v="1"/>
    <x v="0"/>
    <d v="2015-08-12T00:00:00"/>
  </r>
  <r>
    <n v="39490"/>
    <s v="Y"/>
    <d v="2015-08-12T00:00:00"/>
    <s v="Low"/>
    <x v="40"/>
    <n v="2844.64"/>
    <n v="0.03"/>
    <s v="Delivery Van"/>
    <n v="16.47"/>
    <n v="159.31"/>
    <n v="60"/>
    <s v="Ashley Jarboe"/>
    <x v="0"/>
    <x v="3"/>
    <x v="2"/>
    <x v="15"/>
    <x v="6"/>
    <d v="2015-08-16T00:00:00"/>
  </r>
  <r>
    <n v="39555"/>
    <s v="N"/>
    <d v="2015-09-04T00:00:00"/>
    <s v="Low"/>
    <x v="34"/>
    <n v="1112.54"/>
    <n v="0.01"/>
    <s v="Regular"/>
    <n v="352.96"/>
    <n v="27.18"/>
    <n v="8.23"/>
    <s v="Naresj Patel"/>
    <x v="1"/>
    <x v="0"/>
    <x v="1"/>
    <x v="12"/>
    <x v="2"/>
    <d v="2015-09-09T00:00:00"/>
  </r>
  <r>
    <n v="39589"/>
    <s v="N"/>
    <d v="2016-08-02T00:00:00"/>
    <s v="Critical"/>
    <x v="3"/>
    <n v="577.41999999999996"/>
    <n v="0"/>
    <s v="Regular"/>
    <n v="253.5"/>
    <n v="12.97"/>
    <n v="1.49"/>
    <s v="Olvera Toch"/>
    <x v="1"/>
    <x v="1"/>
    <x v="1"/>
    <x v="10"/>
    <x v="2"/>
    <d v="2016-08-03T00:00:00"/>
  </r>
  <r>
    <n v="39589"/>
    <s v="N"/>
    <d v="2016-08-02T00:00:00"/>
    <s v="Critical"/>
    <x v="23"/>
    <n v="95.08"/>
    <n v="0.06"/>
    <s v="Regular"/>
    <n v="39.909999999999997"/>
    <n v="4.91"/>
    <n v="0.5"/>
    <s v="Olvera Toch"/>
    <x v="1"/>
    <x v="1"/>
    <x v="1"/>
    <x v="4"/>
    <x v="2"/>
    <d v="2016-08-02T00:00:00"/>
  </r>
  <r>
    <n v="39590"/>
    <s v="N"/>
    <d v="2014-05-14T00:00:00"/>
    <s v="Low"/>
    <x v="24"/>
    <n v="79.25"/>
    <n v="0"/>
    <s v="Express"/>
    <n v="-13.25"/>
    <n v="7.64"/>
    <n v="5.83"/>
    <s v="Jason Gross"/>
    <x v="1"/>
    <x v="3"/>
    <x v="1"/>
    <x v="5"/>
    <x v="1"/>
    <d v="2014-05-21T00:00:00"/>
  </r>
  <r>
    <n v="39619"/>
    <s v="N"/>
    <d v="2015-01-03T00:00:00"/>
    <s v="Low"/>
    <x v="0"/>
    <n v="742.8"/>
    <n v="0.02"/>
    <s v="Regular"/>
    <n v="265.87"/>
    <n v="49.34"/>
    <n v="10.25"/>
    <s v="Ken Black"/>
    <x v="0"/>
    <x v="2"/>
    <x v="2"/>
    <x v="2"/>
    <x v="5"/>
    <d v="2015-01-07T00:00:00"/>
  </r>
  <r>
    <n v="39683"/>
    <s v="N"/>
    <d v="2014-08-10T00:00:00"/>
    <s v="High"/>
    <x v="45"/>
    <n v="615.58000000000004"/>
    <n v="0.04"/>
    <s v="Regular"/>
    <n v="168"/>
    <n v="18.989999999999998"/>
    <n v="5.23"/>
    <s v="Jeremy Lonsdale"/>
    <x v="3"/>
    <x v="0"/>
    <x v="1"/>
    <x v="10"/>
    <x v="2"/>
    <d v="2014-08-13T00:00:00"/>
  </r>
  <r>
    <n v="39683"/>
    <s v="N"/>
    <d v="2014-08-10T00:00:00"/>
    <s v="High"/>
    <x v="33"/>
    <n v="8387.1"/>
    <n v="0.1"/>
    <s v="Regular"/>
    <n v="2113.9499999999998"/>
    <n v="218.08"/>
    <n v="18.059999999999999"/>
    <s v="Jeremy Lonsdale"/>
    <x v="3"/>
    <x v="0"/>
    <x v="2"/>
    <x v="13"/>
    <x v="5"/>
    <d v="2014-08-11T00:00:00"/>
  </r>
  <r>
    <n v="39683"/>
    <s v="N"/>
    <d v="2014-08-10T00:00:00"/>
    <s v="High"/>
    <x v="31"/>
    <n v="126.02"/>
    <n v="0.09"/>
    <s v="Regular"/>
    <n v="66.97"/>
    <n v="20.239999999999998"/>
    <n v="6.67"/>
    <s v="Jeremy Lonsdale"/>
    <x v="3"/>
    <x v="0"/>
    <x v="2"/>
    <x v="2"/>
    <x v="0"/>
    <d v="2014-08-11T00:00:00"/>
  </r>
  <r>
    <n v="39683"/>
    <s v="N"/>
    <d v="2014-08-10T00:00:00"/>
    <s v="High"/>
    <x v="10"/>
    <n v="68.14"/>
    <n v="0"/>
    <s v="Regular"/>
    <n v="6.37"/>
    <n v="2.1800000000000002"/>
    <n v="0.78"/>
    <s v="Jeremy Lonsdale"/>
    <x v="3"/>
    <x v="0"/>
    <x v="1"/>
    <x v="14"/>
    <x v="1"/>
    <d v="2014-08-12T00:00:00"/>
  </r>
  <r>
    <n v="39717"/>
    <s v="N"/>
    <d v="2016-11-28T00:00:00"/>
    <s v="High"/>
    <x v="23"/>
    <n v="835.48"/>
    <n v="0.06"/>
    <s v="Regular"/>
    <n v="-58.13"/>
    <n v="43.57"/>
    <n v="16.36"/>
    <s v="Jennifer Ferguson"/>
    <x v="0"/>
    <x v="0"/>
    <x v="1"/>
    <x v="7"/>
    <x v="2"/>
    <d v="2016-11-30T00:00:00"/>
  </r>
  <r>
    <n v="39749"/>
    <s v="N"/>
    <d v="2013-06-27T00:00:00"/>
    <s v="High"/>
    <x v="41"/>
    <n v="125.31"/>
    <n v="0"/>
    <s v="Regular"/>
    <n v="26.24"/>
    <n v="7.96"/>
    <n v="4.95"/>
    <s v="Ed Ludwig"/>
    <x v="1"/>
    <x v="2"/>
    <x v="2"/>
    <x v="2"/>
    <x v="2"/>
    <d v="2013-06-29T00:00:00"/>
  </r>
  <r>
    <n v="39749"/>
    <s v="N"/>
    <d v="2013-06-27T00:00:00"/>
    <s v="High"/>
    <x v="29"/>
    <n v="11277.05"/>
    <n v="0.01"/>
    <s v="Delivery Van"/>
    <n v="3497.45"/>
    <n v="264.98"/>
    <n v="17.86"/>
    <s v="Ed Ludwig"/>
    <x v="1"/>
    <x v="2"/>
    <x v="0"/>
    <x v="6"/>
    <x v="6"/>
    <d v="2013-06-29T00:00:00"/>
  </r>
  <r>
    <n v="39749"/>
    <s v="N"/>
    <d v="2013-06-27T00:00:00"/>
    <s v="High"/>
    <x v="17"/>
    <n v="110.64"/>
    <n v="0.06"/>
    <s v="Regular"/>
    <n v="-62.6"/>
    <n v="2.6"/>
    <n v="2.4"/>
    <s v="Ed Ludwig"/>
    <x v="1"/>
    <x v="2"/>
    <x v="1"/>
    <x v="1"/>
    <x v="1"/>
    <d v="2013-06-29T00:00:00"/>
  </r>
  <r>
    <n v="39780"/>
    <s v="N"/>
    <d v="2016-06-07T00:00:00"/>
    <s v="Low"/>
    <x v="32"/>
    <n v="2208.31"/>
    <n v="0.04"/>
    <s v="Regular"/>
    <n v="569.08000000000004"/>
    <n v="45.98"/>
    <n v="4.8"/>
    <s v="Chuck Sachs"/>
    <x v="2"/>
    <x v="2"/>
    <x v="2"/>
    <x v="2"/>
    <x v="1"/>
    <d v="2016-06-09T00:00:00"/>
  </r>
  <r>
    <n v="39815"/>
    <s v="N"/>
    <d v="2016-04-09T00:00:00"/>
    <s v="Low"/>
    <x v="17"/>
    <n v="4075.3760000000002"/>
    <n v="0.05"/>
    <s v="Regular"/>
    <n v="841.73"/>
    <n v="115.99"/>
    <n v="8.99"/>
    <s v="Roy French"/>
    <x v="1"/>
    <x v="2"/>
    <x v="0"/>
    <x v="3"/>
    <x v="2"/>
    <d v="2016-04-13T00:00:00"/>
  </r>
  <r>
    <n v="39842"/>
    <s v="N"/>
    <d v="2013-12-19T00:00:00"/>
    <s v="Medium"/>
    <x v="34"/>
    <n v="1554.21"/>
    <n v="0.08"/>
    <s v="Express"/>
    <n v="114.45"/>
    <n v="41.32"/>
    <n v="8.66"/>
    <s v="Chris Cortes"/>
    <x v="2"/>
    <x v="2"/>
    <x v="2"/>
    <x v="2"/>
    <x v="3"/>
    <d v="2013-12-19T00:00:00"/>
  </r>
  <r>
    <n v="39842"/>
    <s v="N"/>
    <d v="2013-12-19T00:00:00"/>
    <s v="Medium"/>
    <x v="28"/>
    <n v="1295.502"/>
    <n v="0.01"/>
    <s v="Express"/>
    <n v="224.86"/>
    <n v="65.989999999999995"/>
    <n v="3.99"/>
    <s v="Chris Cortes"/>
    <x v="2"/>
    <x v="2"/>
    <x v="0"/>
    <x v="3"/>
    <x v="2"/>
    <d v="2013-12-20T00:00:00"/>
  </r>
  <r>
    <n v="39846"/>
    <s v="N"/>
    <d v="2016-02-28T00:00:00"/>
    <s v="Low"/>
    <x v="41"/>
    <n v="71.47"/>
    <n v="0.06"/>
    <s v="Regular"/>
    <n v="-62.73"/>
    <n v="4.9800000000000004"/>
    <n v="4.62"/>
    <s v="Cindy Schnelling"/>
    <x v="3"/>
    <x v="0"/>
    <x v="0"/>
    <x v="0"/>
    <x v="0"/>
    <d v="2016-03-06T00:00:00"/>
  </r>
  <r>
    <n v="39846"/>
    <s v="N"/>
    <d v="2016-02-28T00:00:00"/>
    <s v="Low"/>
    <x v="12"/>
    <n v="1372.14"/>
    <n v="0.06"/>
    <s v="Delivery Van"/>
    <n v="-340.98"/>
    <n v="130.97999999999999"/>
    <n v="54.74"/>
    <s v="Cindy Schnelling"/>
    <x v="0"/>
    <x v="0"/>
    <x v="2"/>
    <x v="8"/>
    <x v="4"/>
    <d v="2016-03-06T00:00:00"/>
  </r>
  <r>
    <n v="39872"/>
    <s v="N"/>
    <d v="2013-02-22T00:00:00"/>
    <s v="Critical"/>
    <x v="44"/>
    <n v="16.239999999999998"/>
    <n v="0.01"/>
    <s v="Regular"/>
    <n v="0.35"/>
    <n v="2.88"/>
    <n v="0.99"/>
    <s v="Sandra Glassco"/>
    <x v="1"/>
    <x v="1"/>
    <x v="1"/>
    <x v="4"/>
    <x v="2"/>
    <d v="2013-02-23T00:00:00"/>
  </r>
  <r>
    <n v="39876"/>
    <s v="N"/>
    <d v="2015-04-13T00:00:00"/>
    <s v="High"/>
    <x v="17"/>
    <n v="16269.82"/>
    <n v="0.08"/>
    <s v="Regular"/>
    <n v="7050.33"/>
    <n v="387.99"/>
    <n v="19.989999999999998"/>
    <s v="Jill Stevenson"/>
    <x v="0"/>
    <x v="2"/>
    <x v="1"/>
    <x v="10"/>
    <x v="2"/>
    <d v="2015-04-15T00:00:00"/>
  </r>
  <r>
    <n v="39876"/>
    <s v="N"/>
    <d v="2015-04-13T00:00:00"/>
    <s v="High"/>
    <x v="26"/>
    <n v="876.59"/>
    <n v="0.05"/>
    <s v="Regular"/>
    <n v="233.6"/>
    <n v="18.989999999999998"/>
    <n v="5.23"/>
    <s v="Jill Stevenson"/>
    <x v="0"/>
    <x v="2"/>
    <x v="1"/>
    <x v="10"/>
    <x v="2"/>
    <d v="2015-04-15T00:00:00"/>
  </r>
  <r>
    <n v="39876"/>
    <s v="N"/>
    <d v="2015-04-13T00:00:00"/>
    <s v="High"/>
    <x v="33"/>
    <n v="5000.87"/>
    <n v="0.04"/>
    <s v="Delivery Van"/>
    <n v="-593.23"/>
    <n v="124.49"/>
    <n v="51.94"/>
    <s v="Jill Stevenson"/>
    <x v="0"/>
    <x v="2"/>
    <x v="2"/>
    <x v="15"/>
    <x v="4"/>
    <d v="2015-04-15T00:00:00"/>
  </r>
  <r>
    <n v="39906"/>
    <s v="N"/>
    <d v="2016-03-17T00:00:00"/>
    <s v="Medium"/>
    <x v="14"/>
    <n v="82.21"/>
    <n v="0.04"/>
    <s v="Regular"/>
    <n v="15.25"/>
    <n v="3.38"/>
    <n v="1.0900000000000001"/>
    <s v="Sean Christensen"/>
    <x v="1"/>
    <x v="1"/>
    <x v="1"/>
    <x v="5"/>
    <x v="1"/>
    <d v="2016-03-19T00:00:00"/>
  </r>
  <r>
    <n v="39908"/>
    <s v="N"/>
    <d v="2016-05-10T00:00:00"/>
    <s v="Low"/>
    <x v="9"/>
    <n v="753.75"/>
    <n v="0.1"/>
    <s v="Regular"/>
    <n v="31.17"/>
    <n v="34.99"/>
    <n v="7.73"/>
    <s v="Neil Knudson"/>
    <x v="0"/>
    <x v="1"/>
    <x v="1"/>
    <x v="1"/>
    <x v="2"/>
    <d v="2016-05-12T00:00:00"/>
  </r>
  <r>
    <n v="39938"/>
    <s v="N"/>
    <d v="2015-06-10T00:00:00"/>
    <s v="High"/>
    <x v="44"/>
    <n v="169.27"/>
    <n v="0.1"/>
    <s v="Regular"/>
    <n v="-41.66"/>
    <n v="34.58"/>
    <n v="8.99"/>
    <s v="Cindy Chapman"/>
    <x v="0"/>
    <x v="0"/>
    <x v="1"/>
    <x v="1"/>
    <x v="0"/>
    <d v="2015-06-11T00:00:00"/>
  </r>
  <r>
    <n v="39943"/>
    <s v="N"/>
    <d v="2015-06-07T00:00:00"/>
    <s v="High"/>
    <x v="25"/>
    <n v="28.65"/>
    <n v="0.02"/>
    <s v="Regular"/>
    <n v="-23.86"/>
    <n v="1.7"/>
    <n v="1.99"/>
    <s v="Rick Wilson"/>
    <x v="1"/>
    <x v="2"/>
    <x v="0"/>
    <x v="0"/>
    <x v="0"/>
    <d v="2015-06-08T00:00:00"/>
  </r>
  <r>
    <n v="39943"/>
    <s v="N"/>
    <d v="2015-06-07T00:00:00"/>
    <s v="High"/>
    <x v="49"/>
    <n v="201.535"/>
    <n v="0.09"/>
    <s v="Regular"/>
    <n v="-122.62"/>
    <n v="20.99"/>
    <n v="3.3"/>
    <s v="Rick Wilson"/>
    <x v="1"/>
    <x v="2"/>
    <x v="0"/>
    <x v="3"/>
    <x v="0"/>
    <d v="2015-06-09T00:00:00"/>
  </r>
  <r>
    <n v="40001"/>
    <s v="N"/>
    <d v="2014-02-24T00:00:00"/>
    <s v="Medium"/>
    <x v="26"/>
    <n v="1736.53"/>
    <n v="0.1"/>
    <s v="Regular"/>
    <n v="457.03"/>
    <n v="39.479999999999997"/>
    <n v="3.99"/>
    <s v="Aimee Bixby"/>
    <x v="1"/>
    <x v="1"/>
    <x v="1"/>
    <x v="11"/>
    <x v="2"/>
    <d v="2014-02-26T00:00:00"/>
  </r>
  <r>
    <n v="40005"/>
    <s v="N"/>
    <d v="2013-07-25T00:00:00"/>
    <s v="High"/>
    <x v="23"/>
    <n v="873.82"/>
    <n v="0.1"/>
    <s v="Regular"/>
    <n v="244.45"/>
    <n v="45.98"/>
    <n v="4.8"/>
    <s v="Mark Packer"/>
    <x v="2"/>
    <x v="3"/>
    <x v="2"/>
    <x v="2"/>
    <x v="1"/>
    <d v="2013-07-28T00:00:00"/>
  </r>
  <r>
    <n v="40032"/>
    <s v="N"/>
    <d v="2015-11-30T00:00:00"/>
    <s v="Low"/>
    <x v="24"/>
    <n v="23300.12"/>
    <n v="0.06"/>
    <s v="Delivery Van"/>
    <n v="-217.47"/>
    <n v="2550.14"/>
    <n v="29.7"/>
    <s v="Michael Oakman"/>
    <x v="0"/>
    <x v="3"/>
    <x v="0"/>
    <x v="6"/>
    <x v="6"/>
    <d v="2015-12-07T00:00:00"/>
  </r>
  <r>
    <n v="40036"/>
    <s v="N"/>
    <d v="2013-06-07T00:00:00"/>
    <s v="Not Specified"/>
    <x v="12"/>
    <n v="568.33550000000002"/>
    <n v="0.02"/>
    <s v="Regular"/>
    <n v="-147.36000000000001"/>
    <n v="65.989999999999995"/>
    <n v="8.99"/>
    <s v="Heather Kirkland"/>
    <x v="3"/>
    <x v="1"/>
    <x v="0"/>
    <x v="3"/>
    <x v="2"/>
    <d v="2013-06-08T00:00:00"/>
  </r>
  <r>
    <n v="40067"/>
    <s v="N"/>
    <d v="2015-02-16T00:00:00"/>
    <s v="Low"/>
    <x v="34"/>
    <n v="2157.3085000000001"/>
    <n v="0"/>
    <s v="Regular"/>
    <n v="519.25"/>
    <n v="65.989999999999995"/>
    <n v="5.31"/>
    <s v="Alan Barnes"/>
    <x v="3"/>
    <x v="0"/>
    <x v="0"/>
    <x v="3"/>
    <x v="2"/>
    <d v="2015-02-18T00:00:00"/>
  </r>
  <r>
    <n v="40097"/>
    <s v="Y"/>
    <d v="2016-01-10T00:00:00"/>
    <s v="Low"/>
    <x v="19"/>
    <n v="117.88"/>
    <n v="0.1"/>
    <s v="Regular"/>
    <n v="-71"/>
    <n v="2.6"/>
    <n v="2.4"/>
    <s v="Olvera Toch"/>
    <x v="1"/>
    <x v="1"/>
    <x v="1"/>
    <x v="1"/>
    <x v="1"/>
    <d v="2016-01-15T00:00:00"/>
  </r>
  <r>
    <n v="40098"/>
    <s v="N"/>
    <d v="2015-02-04T00:00:00"/>
    <s v="Low"/>
    <x v="26"/>
    <n v="557.35"/>
    <n v="0"/>
    <s v="Regular"/>
    <n v="-9.19"/>
    <n v="11.5"/>
    <n v="7.19"/>
    <s v="Dianna Vittorini"/>
    <x v="0"/>
    <x v="0"/>
    <x v="1"/>
    <x v="10"/>
    <x v="2"/>
    <d v="2015-02-06T00:00:00"/>
  </r>
  <r>
    <n v="40098"/>
    <s v="N"/>
    <d v="2015-02-04T00:00:00"/>
    <s v="Low"/>
    <x v="35"/>
    <n v="490.87"/>
    <n v="0"/>
    <s v="Regular"/>
    <n v="190.93"/>
    <n v="9.68"/>
    <n v="2.0299999999999998"/>
    <s v="Dianna Vittorini"/>
    <x v="0"/>
    <x v="0"/>
    <x v="1"/>
    <x v="5"/>
    <x v="1"/>
    <d v="2015-02-08T00:00:00"/>
  </r>
  <r>
    <n v="40101"/>
    <s v="N"/>
    <d v="2016-02-01T00:00:00"/>
    <s v="Low"/>
    <x v="26"/>
    <n v="2188.06"/>
    <n v="0.1"/>
    <s v="Express"/>
    <n v="33.770000000000003"/>
    <n v="49.99"/>
    <n v="19.989999999999998"/>
    <s v="John Lee"/>
    <x v="0"/>
    <x v="0"/>
    <x v="0"/>
    <x v="0"/>
    <x v="2"/>
    <d v="2016-02-06T00:00:00"/>
  </r>
  <r>
    <n v="40132"/>
    <s v="Y"/>
    <d v="2015-02-22T00:00:00"/>
    <s v="Low"/>
    <x v="5"/>
    <n v="1363"/>
    <n v="0.04"/>
    <s v="Delivery Van"/>
    <n v="149.83000000000001"/>
    <n v="50.98"/>
    <n v="14.19"/>
    <s v="Hunter Glantz"/>
    <x v="3"/>
    <x v="0"/>
    <x v="2"/>
    <x v="13"/>
    <x v="6"/>
    <d v="2015-02-28T00:00:00"/>
  </r>
  <r>
    <n v="40132"/>
    <s v="Y"/>
    <d v="2015-02-22T00:00:00"/>
    <s v="Low"/>
    <x v="47"/>
    <n v="4698.5"/>
    <n v="0.04"/>
    <s v="Delivery Van"/>
    <n v="-219.38"/>
    <n v="124.49"/>
    <n v="51.94"/>
    <s v="Hunter Glantz"/>
    <x v="3"/>
    <x v="0"/>
    <x v="2"/>
    <x v="15"/>
    <x v="4"/>
    <d v="2015-02-28T00:00:00"/>
  </r>
  <r>
    <n v="40132"/>
    <s v="Y"/>
    <d v="2015-02-22T00:00:00"/>
    <s v="Low"/>
    <x v="25"/>
    <n v="347.47"/>
    <n v="0.09"/>
    <s v="Regular"/>
    <n v="-86.2"/>
    <n v="22.38"/>
    <n v="15.1"/>
    <s v="Hunter Glantz"/>
    <x v="3"/>
    <x v="0"/>
    <x v="1"/>
    <x v="10"/>
    <x v="2"/>
    <d v="2015-03-02T00:00:00"/>
  </r>
  <r>
    <n v="40160"/>
    <s v="Y"/>
    <d v="2016-10-15T00:00:00"/>
    <s v="Critical"/>
    <x v="9"/>
    <n v="1404.22"/>
    <n v="0.1"/>
    <s v="Regular"/>
    <n v="202.87"/>
    <n v="63.94"/>
    <n v="14.48"/>
    <s v="Julia West"/>
    <x v="3"/>
    <x v="2"/>
    <x v="2"/>
    <x v="2"/>
    <x v="2"/>
    <d v="2016-10-16T00:00:00"/>
  </r>
  <r>
    <n v="40193"/>
    <s v="N"/>
    <d v="2015-09-02T00:00:00"/>
    <s v="High"/>
    <x v="13"/>
    <n v="3130.2015000000001"/>
    <n v="7.0000000000000007E-2"/>
    <s v="Express"/>
    <n v="692.78"/>
    <n v="115.99"/>
    <n v="2.5"/>
    <s v="Maria Zettner"/>
    <x v="1"/>
    <x v="0"/>
    <x v="0"/>
    <x v="3"/>
    <x v="2"/>
    <d v="2015-09-02T00:00:00"/>
  </r>
  <r>
    <n v="40225"/>
    <s v="N"/>
    <d v="2014-01-09T00:00:00"/>
    <s v="Low"/>
    <x v="35"/>
    <n v="839.07"/>
    <n v="0.06"/>
    <s v="Regular"/>
    <n v="212.73"/>
    <n v="16.739999999999998"/>
    <n v="5.08"/>
    <s v="Frank Gastineau"/>
    <x v="0"/>
    <x v="3"/>
    <x v="1"/>
    <x v="10"/>
    <x v="2"/>
    <d v="2014-01-16T00:00:00"/>
  </r>
  <r>
    <n v="40225"/>
    <s v="N"/>
    <d v="2014-01-09T00:00:00"/>
    <s v="Low"/>
    <x v="29"/>
    <n v="5643.49"/>
    <n v="0.05"/>
    <s v="Delivery Van"/>
    <n v="-1857.06"/>
    <n v="122.99"/>
    <n v="70.2"/>
    <s v="Frank Gastineau"/>
    <x v="0"/>
    <x v="3"/>
    <x v="2"/>
    <x v="13"/>
    <x v="6"/>
    <d v="2014-01-11T00:00:00"/>
  </r>
  <r>
    <n v="40257"/>
    <s v="N"/>
    <d v="2013-08-21T00:00:00"/>
    <s v="Not Specified"/>
    <x v="18"/>
    <n v="3201.16"/>
    <n v="0.06"/>
    <s v="Regular"/>
    <n v="405.5"/>
    <n v="140.81"/>
    <n v="24.49"/>
    <s v="Brosina Hoffman"/>
    <x v="0"/>
    <x v="2"/>
    <x v="2"/>
    <x v="13"/>
    <x v="5"/>
    <d v="2013-08-22T00:00:00"/>
  </r>
  <r>
    <n v="40258"/>
    <s v="N"/>
    <d v="2016-04-09T00:00:00"/>
    <s v="Not Specified"/>
    <x v="45"/>
    <n v="449.47"/>
    <n v="0.05"/>
    <s v="Regular"/>
    <n v="-190.49"/>
    <n v="14.81"/>
    <n v="13.32"/>
    <s v="Michelle Ellison"/>
    <x v="1"/>
    <x v="3"/>
    <x v="1"/>
    <x v="11"/>
    <x v="2"/>
    <d v="2016-04-11T00:00:00"/>
  </r>
  <r>
    <n v="40258"/>
    <s v="N"/>
    <d v="2016-04-09T00:00:00"/>
    <s v="Not Specified"/>
    <x v="8"/>
    <n v="80.61"/>
    <n v="0.08"/>
    <s v="Regular"/>
    <n v="-8.77"/>
    <n v="2.78"/>
    <n v="1.25"/>
    <s v="Michelle Ellison"/>
    <x v="1"/>
    <x v="3"/>
    <x v="1"/>
    <x v="1"/>
    <x v="1"/>
    <d v="2016-04-10T00:00:00"/>
  </r>
  <r>
    <n v="40261"/>
    <s v="N"/>
    <d v="2016-11-04T00:00:00"/>
    <s v="Critical"/>
    <x v="47"/>
    <n v="331.37"/>
    <n v="0.03"/>
    <s v="Express"/>
    <n v="-172.17"/>
    <n v="9.06"/>
    <n v="9.86"/>
    <s v="Evan Bailliet"/>
    <x v="0"/>
    <x v="0"/>
    <x v="1"/>
    <x v="5"/>
    <x v="2"/>
    <d v="2016-11-06T00:00:00"/>
  </r>
  <r>
    <n v="40261"/>
    <s v="N"/>
    <d v="2016-11-04T00:00:00"/>
    <s v="Critical"/>
    <x v="5"/>
    <n v="78.03"/>
    <n v="0.05"/>
    <s v="Regular"/>
    <n v="0.51"/>
    <n v="2.94"/>
    <n v="1.05"/>
    <s v="Evan Bailliet"/>
    <x v="0"/>
    <x v="0"/>
    <x v="1"/>
    <x v="1"/>
    <x v="1"/>
    <d v="2016-11-06T00:00:00"/>
  </r>
  <r>
    <n v="40321"/>
    <s v="N"/>
    <d v="2013-06-23T00:00:00"/>
    <s v="High"/>
    <x v="9"/>
    <n v="1484.49"/>
    <n v="0.09"/>
    <s v="Regular"/>
    <n v="230.5"/>
    <n v="67.28"/>
    <n v="19.989999999999998"/>
    <s v="Andy Gerbode"/>
    <x v="0"/>
    <x v="2"/>
    <x v="1"/>
    <x v="10"/>
    <x v="2"/>
    <d v="2013-06-25T00:00:00"/>
  </r>
  <r>
    <n v="40321"/>
    <s v="N"/>
    <d v="2013-06-23T00:00:00"/>
    <s v="High"/>
    <x v="36"/>
    <n v="740.49"/>
    <n v="0.1"/>
    <s v="Regular"/>
    <n v="88.9"/>
    <n v="42.76"/>
    <n v="6.22"/>
    <s v="Andy Gerbode"/>
    <x v="0"/>
    <x v="2"/>
    <x v="1"/>
    <x v="7"/>
    <x v="2"/>
    <d v="2013-06-24T00:00:00"/>
  </r>
  <r>
    <n v="40327"/>
    <s v="N"/>
    <d v="2014-05-13T00:00:00"/>
    <s v="Medium"/>
    <x v="3"/>
    <n v="152.55000000000001"/>
    <n v="0.06"/>
    <s v="Regular"/>
    <n v="-20.27"/>
    <n v="3.69"/>
    <n v="2.5"/>
    <s v="Erica Bern"/>
    <x v="2"/>
    <x v="0"/>
    <x v="1"/>
    <x v="12"/>
    <x v="2"/>
    <d v="2014-05-15T00:00:00"/>
  </r>
  <r>
    <n v="40327"/>
    <s v="N"/>
    <d v="2014-05-13T00:00:00"/>
    <s v="Medium"/>
    <x v="47"/>
    <n v="152.96"/>
    <n v="0.09"/>
    <s v="Regular"/>
    <n v="-123.87"/>
    <n v="4.28"/>
    <n v="5.74"/>
    <s v="Erica Bern"/>
    <x v="2"/>
    <x v="0"/>
    <x v="1"/>
    <x v="5"/>
    <x v="2"/>
    <d v="2014-05-15T00:00:00"/>
  </r>
  <r>
    <n v="40354"/>
    <s v="Y"/>
    <d v="2016-01-04T00:00:00"/>
    <s v="High"/>
    <x v="8"/>
    <n v="172.51"/>
    <n v="0.03"/>
    <s v="Regular"/>
    <n v="12.55"/>
    <n v="5.58"/>
    <n v="2.99"/>
    <s v="Patrick Jones"/>
    <x v="2"/>
    <x v="1"/>
    <x v="1"/>
    <x v="10"/>
    <x v="2"/>
    <d v="2016-01-05T00:00:00"/>
  </r>
  <r>
    <n v="40354"/>
    <s v="Y"/>
    <d v="2016-01-04T00:00:00"/>
    <s v="High"/>
    <x v="6"/>
    <n v="698"/>
    <n v="0.09"/>
    <s v="Delivery Van"/>
    <n v="-93.16"/>
    <n v="212.6"/>
    <n v="52.2"/>
    <s v="Patrick Jones"/>
    <x v="2"/>
    <x v="1"/>
    <x v="2"/>
    <x v="15"/>
    <x v="4"/>
    <d v="2016-01-05T00:00:00"/>
  </r>
  <r>
    <n v="40386"/>
    <s v="N"/>
    <d v="2014-02-18T00:00:00"/>
    <s v="High"/>
    <x v="2"/>
    <n v="2905.3"/>
    <n v="0"/>
    <s v="Express"/>
    <n v="1704"/>
    <n v="98.31"/>
    <n v="0.49"/>
    <s v="Jesus Ocampo"/>
    <x v="1"/>
    <x v="3"/>
    <x v="1"/>
    <x v="4"/>
    <x v="2"/>
    <d v="2014-02-20T00:00:00"/>
  </r>
  <r>
    <n v="40388"/>
    <s v="N"/>
    <d v="2015-07-24T00:00:00"/>
    <s v="Critical"/>
    <x v="40"/>
    <n v="67.73"/>
    <n v="0.1"/>
    <s v="Regular"/>
    <n v="2.44"/>
    <n v="4.28"/>
    <n v="0.94"/>
    <s v="Luke Schmidt"/>
    <x v="0"/>
    <x v="1"/>
    <x v="1"/>
    <x v="1"/>
    <x v="1"/>
    <d v="2015-07-26T00:00:00"/>
  </r>
  <r>
    <n v="40480"/>
    <s v="N"/>
    <d v="2014-12-07T00:00:00"/>
    <s v="Critical"/>
    <x v="30"/>
    <n v="7608.88"/>
    <n v="0.06"/>
    <s v="Express"/>
    <n v="3049.45"/>
    <n v="420.98"/>
    <n v="19.989999999999998"/>
    <s v="Harold Engle"/>
    <x v="2"/>
    <x v="1"/>
    <x v="1"/>
    <x v="10"/>
    <x v="2"/>
    <d v="2014-12-07T00:00:00"/>
  </r>
  <r>
    <n v="40480"/>
    <s v="N"/>
    <d v="2014-12-07T00:00:00"/>
    <s v="Critical"/>
    <x v="35"/>
    <n v="1270.03"/>
    <n v="0.1"/>
    <s v="Regular"/>
    <n v="221.81"/>
    <n v="26.48"/>
    <n v="6.93"/>
    <s v="Harold Engle"/>
    <x v="2"/>
    <x v="1"/>
    <x v="2"/>
    <x v="2"/>
    <x v="2"/>
    <d v="2014-12-09T00:00:00"/>
  </r>
  <r>
    <n v="40512"/>
    <s v="N"/>
    <d v="2013-09-17T00:00:00"/>
    <s v="Medium"/>
    <x v="33"/>
    <n v="405.83"/>
    <n v="0.06"/>
    <s v="Regular"/>
    <n v="178.86"/>
    <n v="9.9"/>
    <n v="1.39"/>
    <s v="Greg Hansen"/>
    <x v="0"/>
    <x v="1"/>
    <x v="1"/>
    <x v="12"/>
    <x v="2"/>
    <d v="2013-09-18T00:00:00"/>
  </r>
  <r>
    <n v="40518"/>
    <s v="N"/>
    <d v="2016-03-13T00:00:00"/>
    <s v="Critical"/>
    <x v="7"/>
    <n v="17.52"/>
    <n v="0.05"/>
    <s v="Regular"/>
    <n v="-12.16"/>
    <n v="4.13"/>
    <n v="5.04"/>
    <s v="Carlos Daly"/>
    <x v="3"/>
    <x v="1"/>
    <x v="1"/>
    <x v="10"/>
    <x v="2"/>
    <d v="2016-03-14T00:00:00"/>
  </r>
  <r>
    <n v="40544"/>
    <s v="N"/>
    <d v="2016-04-06T00:00:00"/>
    <s v="Low"/>
    <x v="27"/>
    <n v="2413.5300000000002"/>
    <n v="0.06"/>
    <s v="Regular"/>
    <n v="544.04"/>
    <n v="60.65"/>
    <n v="12.23"/>
    <s v="Michelle Ellison"/>
    <x v="1"/>
    <x v="2"/>
    <x v="2"/>
    <x v="2"/>
    <x v="3"/>
    <d v="2016-04-08T00:00:00"/>
  </r>
  <r>
    <n v="40547"/>
    <s v="N"/>
    <d v="2016-07-09T00:00:00"/>
    <s v="Critical"/>
    <x v="29"/>
    <n v="6944.0919999999996"/>
    <n v="0.06"/>
    <s v="Express"/>
    <n v="1820.95"/>
    <n v="179.99"/>
    <n v="13.99"/>
    <s v="Craig Rider"/>
    <x v="0"/>
    <x v="3"/>
    <x v="0"/>
    <x v="3"/>
    <x v="3"/>
    <d v="2016-07-11T00:00:00"/>
  </r>
  <r>
    <n v="40611"/>
    <s v="N"/>
    <d v="2015-03-28T00:00:00"/>
    <s v="Not Specified"/>
    <x v="49"/>
    <n v="66.83"/>
    <n v="0.02"/>
    <s v="Express"/>
    <n v="-24.31"/>
    <n v="4.28"/>
    <n v="5.17"/>
    <s v="Darrin Van Huff"/>
    <x v="0"/>
    <x v="1"/>
    <x v="1"/>
    <x v="5"/>
    <x v="2"/>
    <d v="2015-03-30T00:00:00"/>
  </r>
  <r>
    <n v="40611"/>
    <s v="N"/>
    <d v="2015-03-28T00:00:00"/>
    <s v="Not Specified"/>
    <x v="17"/>
    <n v="1407.5150000000001"/>
    <n v="0"/>
    <s v="Regular"/>
    <n v="657.45"/>
    <n v="35.99"/>
    <n v="3.3"/>
    <s v="Darrin Van Huff"/>
    <x v="0"/>
    <x v="1"/>
    <x v="0"/>
    <x v="3"/>
    <x v="0"/>
    <d v="2015-03-30T00:00:00"/>
  </r>
  <r>
    <n v="40647"/>
    <s v="N"/>
    <d v="2016-08-17T00:00:00"/>
    <s v="High"/>
    <x v="19"/>
    <n v="1982.16"/>
    <n v="0.03"/>
    <s v="Regular"/>
    <n v="267.10000000000002"/>
    <n v="40.99"/>
    <n v="19.989999999999998"/>
    <s v="Naresj Patel"/>
    <x v="1"/>
    <x v="0"/>
    <x v="1"/>
    <x v="5"/>
    <x v="2"/>
    <d v="2016-08-18T00:00:00"/>
  </r>
  <r>
    <n v="40704"/>
    <s v="N"/>
    <d v="2016-01-08T00:00:00"/>
    <s v="Low"/>
    <x v="31"/>
    <n v="11.57"/>
    <n v="0.01"/>
    <s v="Regular"/>
    <n v="-2.06"/>
    <n v="1.76"/>
    <n v="0.7"/>
    <s v="Julie Kriz"/>
    <x v="2"/>
    <x v="0"/>
    <x v="1"/>
    <x v="1"/>
    <x v="1"/>
    <d v="2016-01-13T00:00:00"/>
  </r>
  <r>
    <n v="40706"/>
    <s v="N"/>
    <d v="2015-01-20T00:00:00"/>
    <s v="Medium"/>
    <x v="43"/>
    <n v="111.04"/>
    <n v="0.08"/>
    <s v="Express"/>
    <n v="45.1"/>
    <n v="2.61"/>
    <n v="0.5"/>
    <s v="Nora Pelletier"/>
    <x v="0"/>
    <x v="1"/>
    <x v="1"/>
    <x v="4"/>
    <x v="2"/>
    <d v="2015-01-21T00:00:00"/>
  </r>
  <r>
    <n v="40707"/>
    <s v="N"/>
    <d v="2016-06-11T00:00:00"/>
    <s v="High"/>
    <x v="5"/>
    <n v="1495.184"/>
    <n v="0"/>
    <s v="Regular"/>
    <n v="211.09"/>
    <n v="65.989999999999995"/>
    <n v="8.99"/>
    <s v="Harold Pawlan"/>
    <x v="1"/>
    <x v="3"/>
    <x v="0"/>
    <x v="3"/>
    <x v="2"/>
    <d v="2016-06-13T00:00:00"/>
  </r>
  <r>
    <n v="40708"/>
    <s v="N"/>
    <d v="2016-10-12T00:00:00"/>
    <s v="Not Specified"/>
    <x v="0"/>
    <n v="103.55"/>
    <n v="0.03"/>
    <s v="Regular"/>
    <n v="19.59"/>
    <n v="6.68"/>
    <n v="1.5"/>
    <s v="Toby Knight"/>
    <x v="0"/>
    <x v="0"/>
    <x v="1"/>
    <x v="1"/>
    <x v="1"/>
    <d v="2016-10-13T00:00:00"/>
  </r>
  <r>
    <n v="40772"/>
    <s v="N"/>
    <d v="2015-02-12T00:00:00"/>
    <s v="Critical"/>
    <x v="0"/>
    <n v="128.27000000000001"/>
    <n v="0"/>
    <s v="Regular"/>
    <n v="22.85"/>
    <n v="7.89"/>
    <n v="2.82"/>
    <s v="Pauline Webber"/>
    <x v="0"/>
    <x v="2"/>
    <x v="1"/>
    <x v="14"/>
    <x v="1"/>
    <d v="2015-02-13T00:00:00"/>
  </r>
  <r>
    <n v="40800"/>
    <s v="N"/>
    <d v="2013-12-04T00:00:00"/>
    <s v="Not Specified"/>
    <x v="36"/>
    <n v="101.34"/>
    <n v="0.06"/>
    <s v="Regular"/>
    <n v="26.11"/>
    <n v="5.68"/>
    <n v="1.39"/>
    <s v="Jim Sink"/>
    <x v="2"/>
    <x v="0"/>
    <x v="1"/>
    <x v="12"/>
    <x v="2"/>
    <d v="2013-12-06T00:00:00"/>
  </r>
  <r>
    <n v="40804"/>
    <s v="N"/>
    <d v="2013-03-12T00:00:00"/>
    <s v="Medium"/>
    <x v="47"/>
    <n v="4273.8"/>
    <n v="0.06"/>
    <s v="Delivery Van"/>
    <n v="-1775.83"/>
    <n v="122.99"/>
    <n v="70.2"/>
    <s v="Barry French"/>
    <x v="3"/>
    <x v="2"/>
    <x v="2"/>
    <x v="13"/>
    <x v="6"/>
    <d v="2013-03-14T00:00:00"/>
  </r>
  <r>
    <n v="40832"/>
    <s v="N"/>
    <d v="2013-03-29T00:00:00"/>
    <s v="High"/>
    <x v="28"/>
    <n v="447.23"/>
    <n v="0.03"/>
    <s v="Regular"/>
    <n v="122.78"/>
    <n v="20.239999999999998"/>
    <n v="6.67"/>
    <s v="Erin Mull"/>
    <x v="2"/>
    <x v="3"/>
    <x v="2"/>
    <x v="2"/>
    <x v="0"/>
    <d v="2013-03-30T00:00:00"/>
  </r>
  <r>
    <n v="40835"/>
    <s v="N"/>
    <d v="2016-11-24T00:00:00"/>
    <s v="High"/>
    <x v="5"/>
    <n v="393.59"/>
    <n v="0.06"/>
    <s v="Regular"/>
    <n v="-8.08"/>
    <n v="15.01"/>
    <n v="8.4"/>
    <s v="Jennifer Braxton"/>
    <x v="2"/>
    <x v="3"/>
    <x v="1"/>
    <x v="10"/>
    <x v="2"/>
    <d v="2016-11-26T00:00:00"/>
  </r>
  <r>
    <n v="40835"/>
    <s v="N"/>
    <d v="2016-11-24T00:00:00"/>
    <s v="High"/>
    <x v="41"/>
    <n v="551.17999999999995"/>
    <n v="0.09"/>
    <s v="Regular"/>
    <n v="-326.97000000000003"/>
    <n v="40.479999999999997"/>
    <n v="19.989999999999998"/>
    <s v="Jennifer Braxton"/>
    <x v="2"/>
    <x v="3"/>
    <x v="0"/>
    <x v="0"/>
    <x v="2"/>
    <d v="2016-11-26T00:00:00"/>
  </r>
  <r>
    <n v="40835"/>
    <s v="N"/>
    <d v="2016-11-24T00:00:00"/>
    <s v="High"/>
    <x v="39"/>
    <n v="18.73"/>
    <n v="0.05"/>
    <s v="Regular"/>
    <n v="-6.68"/>
    <n v="12.28"/>
    <n v="6.13"/>
    <s v="Jennifer Braxton"/>
    <x v="2"/>
    <x v="3"/>
    <x v="1"/>
    <x v="7"/>
    <x v="2"/>
    <d v="2016-11-25T00:00:00"/>
  </r>
  <r>
    <n v="40871"/>
    <s v="N"/>
    <d v="2014-09-13T00:00:00"/>
    <s v="Not Specified"/>
    <x v="1"/>
    <n v="294.04000000000002"/>
    <n v="0.03"/>
    <s v="Regular"/>
    <n v="-5.53"/>
    <n v="8.85"/>
    <n v="5.6"/>
    <s v="Joy Smith"/>
    <x v="2"/>
    <x v="0"/>
    <x v="1"/>
    <x v="10"/>
    <x v="2"/>
    <d v="2014-09-15T00:00:00"/>
  </r>
  <r>
    <n v="40871"/>
    <s v="N"/>
    <d v="2014-09-13T00:00:00"/>
    <s v="Not Specified"/>
    <x v="36"/>
    <n v="2022.65"/>
    <n v="0.05"/>
    <s v="Delivery Van"/>
    <n v="-157.63"/>
    <n v="110.98"/>
    <n v="30"/>
    <s v="Joy Smith"/>
    <x v="2"/>
    <x v="0"/>
    <x v="2"/>
    <x v="13"/>
    <x v="6"/>
    <d v="2014-09-15T00:00:00"/>
  </r>
  <r>
    <n v="40896"/>
    <s v="N"/>
    <d v="2014-09-02T00:00:00"/>
    <s v="Not Specified"/>
    <x v="21"/>
    <n v="155.72999999999999"/>
    <n v="0.03"/>
    <s v="Express"/>
    <n v="42.86"/>
    <n v="7.4"/>
    <n v="1.71"/>
    <s v="Tracy Poddar"/>
    <x v="2"/>
    <x v="0"/>
    <x v="1"/>
    <x v="5"/>
    <x v="1"/>
    <d v="2014-09-03T00:00:00"/>
  </r>
  <r>
    <n v="40901"/>
    <s v="N"/>
    <d v="2015-07-29T00:00:00"/>
    <s v="Medium"/>
    <x v="43"/>
    <n v="273.14"/>
    <n v="0.02"/>
    <s v="Regular"/>
    <n v="-96.9"/>
    <n v="6.6"/>
    <n v="4.07"/>
    <s v="Darrin Van Huff"/>
    <x v="0"/>
    <x v="1"/>
    <x v="0"/>
    <x v="0"/>
    <x v="0"/>
    <d v="2015-07-31T00:00:00"/>
  </r>
  <r>
    <n v="40901"/>
    <s v="N"/>
    <d v="2015-07-29T00:00:00"/>
    <s v="Medium"/>
    <x v="28"/>
    <n v="3100.1115"/>
    <n v="0.02"/>
    <s v="Express"/>
    <n v="567.37"/>
    <n v="155.99"/>
    <n v="8.08"/>
    <s v="Darrin Van Huff"/>
    <x v="0"/>
    <x v="1"/>
    <x v="0"/>
    <x v="3"/>
    <x v="2"/>
    <d v="2015-07-31T00:00:00"/>
  </r>
  <r>
    <n v="40902"/>
    <s v="N"/>
    <d v="2016-07-07T00:00:00"/>
    <s v="Low"/>
    <x v="14"/>
    <n v="192.18"/>
    <n v="0.02"/>
    <s v="Regular"/>
    <n v="-48.88"/>
    <n v="7.1"/>
    <n v="6.05"/>
    <s v="Susan Vittorini"/>
    <x v="3"/>
    <x v="1"/>
    <x v="1"/>
    <x v="10"/>
    <x v="2"/>
    <d v="2016-07-09T00:00:00"/>
  </r>
  <r>
    <n v="40928"/>
    <s v="N"/>
    <d v="2016-09-12T00:00:00"/>
    <s v="Low"/>
    <x v="6"/>
    <n v="292.34050000000002"/>
    <n v="0.01"/>
    <s v="Regular"/>
    <n v="-420.59"/>
    <n v="85.99"/>
    <n v="0.99"/>
    <s v="Patrick Ryan"/>
    <x v="0"/>
    <x v="0"/>
    <x v="0"/>
    <x v="3"/>
    <x v="1"/>
    <d v="2016-09-17T00:00:00"/>
  </r>
  <r>
    <n v="40961"/>
    <s v="N"/>
    <d v="2014-03-30T00:00:00"/>
    <s v="Medium"/>
    <x v="22"/>
    <n v="23.84"/>
    <n v="0.02"/>
    <s v="Regular"/>
    <n v="5.88"/>
    <n v="3.15"/>
    <n v="0.5"/>
    <s v="Bill Donatelli"/>
    <x v="1"/>
    <x v="0"/>
    <x v="1"/>
    <x v="4"/>
    <x v="2"/>
    <d v="2014-03-31T00:00:00"/>
  </r>
  <r>
    <n v="40962"/>
    <s v="N"/>
    <d v="2014-02-20T00:00:00"/>
    <s v="Critical"/>
    <x v="2"/>
    <n v="1553.66"/>
    <n v="0.03"/>
    <s v="Regular"/>
    <n v="547.48"/>
    <n v="54.48"/>
    <n v="0.99"/>
    <s v="Mary Zewe"/>
    <x v="1"/>
    <x v="0"/>
    <x v="1"/>
    <x v="11"/>
    <x v="2"/>
    <d v="2014-02-21T00:00:00"/>
  </r>
  <r>
    <n v="40962"/>
    <s v="N"/>
    <d v="2014-02-20T00:00:00"/>
    <s v="Critical"/>
    <x v="10"/>
    <n v="3276.9965000000002"/>
    <n v="0"/>
    <s v="Regular"/>
    <n v="653.05999999999995"/>
    <n v="125.99"/>
    <n v="8.99"/>
    <s v="Mary Zewe"/>
    <x v="1"/>
    <x v="0"/>
    <x v="0"/>
    <x v="3"/>
    <x v="2"/>
    <d v="2014-02-21T00:00:00"/>
  </r>
  <r>
    <n v="40964"/>
    <s v="N"/>
    <d v="2014-05-23T00:00:00"/>
    <s v="Critical"/>
    <x v="43"/>
    <n v="301.12"/>
    <n v="0"/>
    <s v="Regular"/>
    <n v="-206.05"/>
    <n v="6.84"/>
    <n v="8.3699999999999992"/>
    <s v="Nick Radford"/>
    <x v="0"/>
    <x v="0"/>
    <x v="1"/>
    <x v="9"/>
    <x v="0"/>
    <d v="2014-05-26T00:00:00"/>
  </r>
  <r>
    <n v="40994"/>
    <s v="N"/>
    <d v="2015-10-09T00:00:00"/>
    <s v="High"/>
    <x v="3"/>
    <n v="793.04"/>
    <n v="0.1"/>
    <s v="Regular"/>
    <n v="323.08"/>
    <n v="20.98"/>
    <n v="1.49"/>
    <s v="Michael Paige"/>
    <x v="2"/>
    <x v="3"/>
    <x v="1"/>
    <x v="10"/>
    <x v="2"/>
    <d v="2015-10-11T00:00:00"/>
  </r>
  <r>
    <n v="41026"/>
    <s v="N"/>
    <d v="2014-04-19T00:00:00"/>
    <s v="Medium"/>
    <x v="38"/>
    <n v="709.37"/>
    <n v="0.1"/>
    <s v="Delivery Van"/>
    <n v="-281.76"/>
    <n v="89.99"/>
    <n v="42"/>
    <s v="Duane Benoit"/>
    <x v="1"/>
    <x v="1"/>
    <x v="2"/>
    <x v="13"/>
    <x v="6"/>
    <d v="2014-04-20T00:00:00"/>
  </r>
  <r>
    <n v="41026"/>
    <s v="N"/>
    <d v="2014-04-19T00:00:00"/>
    <s v="Medium"/>
    <x v="30"/>
    <n v="59.76"/>
    <n v="0.1"/>
    <s v="Express"/>
    <n v="-33.11"/>
    <n v="3.14"/>
    <n v="1.92"/>
    <s v="Duane Benoit"/>
    <x v="1"/>
    <x v="1"/>
    <x v="1"/>
    <x v="9"/>
    <x v="1"/>
    <d v="2014-04-19T00:00:00"/>
  </r>
  <r>
    <n v="41056"/>
    <s v="N"/>
    <d v="2015-03-26T00:00:00"/>
    <s v="Critical"/>
    <x v="6"/>
    <n v="137.54"/>
    <n v="0.08"/>
    <s v="Regular"/>
    <n v="-138.84"/>
    <n v="34.979999999999997"/>
    <n v="7.53"/>
    <s v="Dario Medina"/>
    <x v="0"/>
    <x v="3"/>
    <x v="0"/>
    <x v="0"/>
    <x v="2"/>
    <d v="2015-03-29T00:00:00"/>
  </r>
  <r>
    <n v="41059"/>
    <s v="Y"/>
    <d v="2013-09-14T00:00:00"/>
    <s v="Medium"/>
    <x v="5"/>
    <n v="363.16"/>
    <n v="0.08"/>
    <s v="Express"/>
    <n v="3.92"/>
    <n v="14.27"/>
    <n v="7.27"/>
    <s v="Lycoris Saunders"/>
    <x v="1"/>
    <x v="0"/>
    <x v="1"/>
    <x v="10"/>
    <x v="2"/>
    <d v="2013-09-14T00:00:00"/>
  </r>
  <r>
    <n v="41059"/>
    <s v="Y"/>
    <d v="2013-09-14T00:00:00"/>
    <s v="Medium"/>
    <x v="29"/>
    <n v="12571.63"/>
    <n v="0.09"/>
    <s v="Regular"/>
    <n v="5455.96"/>
    <n v="300.98"/>
    <n v="13.99"/>
    <s v="Lycoris Saunders"/>
    <x v="1"/>
    <x v="0"/>
    <x v="0"/>
    <x v="6"/>
    <x v="3"/>
    <d v="2013-09-15T00:00:00"/>
  </r>
  <r>
    <n v="41059"/>
    <s v="Y"/>
    <d v="2013-09-14T00:00:00"/>
    <s v="Medium"/>
    <x v="21"/>
    <n v="128.86000000000001"/>
    <n v="0"/>
    <s v="Express"/>
    <n v="24.53"/>
    <n v="5.84"/>
    <n v="1.2"/>
    <s v="Lycoris Saunders"/>
    <x v="1"/>
    <x v="0"/>
    <x v="1"/>
    <x v="1"/>
    <x v="1"/>
    <d v="2013-09-16T00:00:00"/>
  </r>
  <r>
    <n v="41059"/>
    <s v="Y"/>
    <d v="2013-09-14T00:00:00"/>
    <s v="Medium"/>
    <x v="29"/>
    <n v="17884.53"/>
    <n v="0.04"/>
    <s v="Delivery Van"/>
    <n v="2357.86"/>
    <n v="400.98"/>
    <n v="42.52"/>
    <s v="Lycoris Saunders"/>
    <x v="1"/>
    <x v="0"/>
    <x v="2"/>
    <x v="15"/>
    <x v="4"/>
    <d v="2013-09-15T00:00:00"/>
  </r>
  <r>
    <n v="41063"/>
    <s v="N"/>
    <d v="2015-11-21T00:00:00"/>
    <s v="Low"/>
    <x v="28"/>
    <n v="483.96"/>
    <n v="0.01"/>
    <s v="Regular"/>
    <n v="-34.090000000000003"/>
    <n v="21.38"/>
    <n v="8.99"/>
    <s v="Carl Jackson"/>
    <x v="3"/>
    <x v="1"/>
    <x v="1"/>
    <x v="1"/>
    <x v="0"/>
    <d v="2015-11-23T00:00:00"/>
  </r>
  <r>
    <n v="41063"/>
    <s v="N"/>
    <d v="2015-11-21T00:00:00"/>
    <s v="Low"/>
    <x v="12"/>
    <n v="308.363"/>
    <n v="0.04"/>
    <s v="Regular"/>
    <n v="42.27"/>
    <n v="35.99"/>
    <n v="0.99"/>
    <s v="Carl Jackson"/>
    <x v="3"/>
    <x v="1"/>
    <x v="0"/>
    <x v="3"/>
    <x v="0"/>
    <d v="2015-11-28T00:00:00"/>
  </r>
  <r>
    <n v="41063"/>
    <s v="N"/>
    <d v="2015-11-21T00:00:00"/>
    <s v="Low"/>
    <x v="5"/>
    <n v="1911.4034999999999"/>
    <n v="0.06"/>
    <s v="Regular"/>
    <n v="822.89"/>
    <n v="85.99"/>
    <n v="1.25"/>
    <s v="Carl Jackson"/>
    <x v="3"/>
    <x v="1"/>
    <x v="0"/>
    <x v="3"/>
    <x v="0"/>
    <d v="2015-11-28T00:00:00"/>
  </r>
  <r>
    <n v="41120"/>
    <s v="N"/>
    <d v="2015-07-07T00:00:00"/>
    <s v="Low"/>
    <x v="37"/>
    <n v="870.75"/>
    <n v="0.09"/>
    <s v="Regular"/>
    <n v="100.5"/>
    <n v="26.64"/>
    <n v="5.3"/>
    <s v="Darren Budd"/>
    <x v="1"/>
    <x v="2"/>
    <x v="2"/>
    <x v="13"/>
    <x v="3"/>
    <d v="2015-07-09T00:00:00"/>
  </r>
  <r>
    <n v="41120"/>
    <s v="N"/>
    <d v="2015-07-07T00:00:00"/>
    <s v="Low"/>
    <x v="46"/>
    <n v="43.37"/>
    <n v="0.02"/>
    <s v="Regular"/>
    <n v="9.5299999999999994"/>
    <n v="3.08"/>
    <n v="0.99"/>
    <s v="Darren Budd"/>
    <x v="1"/>
    <x v="2"/>
    <x v="2"/>
    <x v="2"/>
    <x v="3"/>
    <d v="2015-07-09T00:00:00"/>
  </r>
  <r>
    <n v="41122"/>
    <s v="N"/>
    <d v="2013-02-21T00:00:00"/>
    <s v="Not Specified"/>
    <x v="8"/>
    <n v="61.22"/>
    <n v="0.06"/>
    <s v="Express"/>
    <n v="-76.88"/>
    <n v="1.74"/>
    <n v="4.08"/>
    <s v="Darren Budd"/>
    <x v="1"/>
    <x v="1"/>
    <x v="2"/>
    <x v="2"/>
    <x v="0"/>
    <d v="2013-02-23T00:00:00"/>
  </r>
  <r>
    <n v="41153"/>
    <s v="N"/>
    <d v="2016-03-02T00:00:00"/>
    <s v="Medium"/>
    <x v="8"/>
    <n v="862.2"/>
    <n v="0.1"/>
    <s v="Regular"/>
    <n v="-45.1"/>
    <n v="30.73"/>
    <n v="4"/>
    <s v="Alan Barnes"/>
    <x v="3"/>
    <x v="0"/>
    <x v="0"/>
    <x v="0"/>
    <x v="2"/>
    <d v="2016-03-03T00:00:00"/>
  </r>
  <r>
    <n v="41184"/>
    <s v="N"/>
    <d v="2014-09-22T00:00:00"/>
    <s v="High"/>
    <x v="22"/>
    <n v="120.03"/>
    <n v="0.02"/>
    <s v="Regular"/>
    <n v="-56.06"/>
    <n v="15.7"/>
    <n v="11.25"/>
    <s v="Charlotte Melton"/>
    <x v="3"/>
    <x v="1"/>
    <x v="1"/>
    <x v="7"/>
    <x v="2"/>
    <d v="2014-09-24T00:00:00"/>
  </r>
  <r>
    <n v="41186"/>
    <s v="Y"/>
    <d v="2013-11-22T00:00:00"/>
    <s v="High"/>
    <x v="16"/>
    <n v="553.3415"/>
    <n v="0.08"/>
    <s v="Regular"/>
    <n v="-67.709999999999994"/>
    <n v="20.99"/>
    <n v="0.99"/>
    <s v="Aleksandra Gannaway"/>
    <x v="0"/>
    <x v="0"/>
    <x v="0"/>
    <x v="3"/>
    <x v="0"/>
    <d v="2013-11-23T00:00:00"/>
  </r>
  <r>
    <n v="41187"/>
    <s v="N"/>
    <d v="2013-09-30T00:00:00"/>
    <s v="Low"/>
    <x v="24"/>
    <n v="52.93"/>
    <n v="0"/>
    <s v="Regular"/>
    <n v="5.34"/>
    <n v="5.58"/>
    <n v="0.7"/>
    <s v="Edward Nazzal"/>
    <x v="1"/>
    <x v="3"/>
    <x v="1"/>
    <x v="1"/>
    <x v="1"/>
    <d v="2013-09-30T00:00:00"/>
  </r>
  <r>
    <n v="41187"/>
    <s v="N"/>
    <d v="2013-09-30T00:00:00"/>
    <s v="Low"/>
    <x v="14"/>
    <n v="145.13"/>
    <n v="0.03"/>
    <s v="Regular"/>
    <n v="-42.45"/>
    <n v="5.78"/>
    <n v="4.96"/>
    <s v="Edward Nazzal"/>
    <x v="1"/>
    <x v="3"/>
    <x v="1"/>
    <x v="5"/>
    <x v="2"/>
    <d v="2013-10-04T00:00:00"/>
  </r>
  <r>
    <n v="41216"/>
    <s v="N"/>
    <d v="2016-07-01T00:00:00"/>
    <s v="Not Specified"/>
    <x v="38"/>
    <n v="253.26"/>
    <n v="0.02"/>
    <s v="Regular"/>
    <n v="49.66"/>
    <n v="29.17"/>
    <n v="6.27"/>
    <s v="Kean Jones"/>
    <x v="0"/>
    <x v="1"/>
    <x v="1"/>
    <x v="10"/>
    <x v="2"/>
    <d v="2016-07-02T00:00:00"/>
  </r>
  <r>
    <n v="41216"/>
    <s v="Y"/>
    <d v="2016-07-01T00:00:00"/>
    <s v="Not Specified"/>
    <x v="29"/>
    <n v="6865.0720000000001"/>
    <n v="0"/>
    <s v="Delivery Van"/>
    <n v="1117.24"/>
    <n v="179.29"/>
    <n v="29.21"/>
    <s v="Kean Jones"/>
    <x v="0"/>
    <x v="1"/>
    <x v="2"/>
    <x v="15"/>
    <x v="4"/>
    <d v="2016-07-03T00:00:00"/>
  </r>
  <r>
    <n v="41221"/>
    <s v="N"/>
    <d v="2016-09-12T00:00:00"/>
    <s v="Critical"/>
    <x v="6"/>
    <n v="345.57"/>
    <n v="0.06"/>
    <s v="Regular"/>
    <n v="-218.77"/>
    <n v="80.98"/>
    <n v="35"/>
    <s v="Eugene Hildebrand"/>
    <x v="1"/>
    <x v="1"/>
    <x v="1"/>
    <x v="7"/>
    <x v="5"/>
    <d v="2016-09-13T00:00:00"/>
  </r>
  <r>
    <n v="41282"/>
    <s v="N"/>
    <d v="2016-07-04T00:00:00"/>
    <s v="Medium"/>
    <x v="27"/>
    <n v="916.05"/>
    <n v="0.08"/>
    <s v="Regular"/>
    <n v="-21.9"/>
    <n v="24.92"/>
    <n v="12.98"/>
    <s v="Eileen Kiefer"/>
    <x v="1"/>
    <x v="2"/>
    <x v="1"/>
    <x v="10"/>
    <x v="2"/>
    <d v="2016-07-06T00:00:00"/>
  </r>
  <r>
    <n v="41312"/>
    <s v="N"/>
    <d v="2015-01-30T00:00:00"/>
    <s v="Not Specified"/>
    <x v="21"/>
    <n v="787.63"/>
    <n v="0.05"/>
    <s v="Regular"/>
    <n v="140.22"/>
    <n v="39.479999999999997"/>
    <n v="1.99"/>
    <s v="Jonathan Howell"/>
    <x v="1"/>
    <x v="2"/>
    <x v="0"/>
    <x v="0"/>
    <x v="0"/>
    <d v="2015-01-31T00:00:00"/>
  </r>
  <r>
    <n v="41318"/>
    <s v="N"/>
    <d v="2014-10-09T00:00:00"/>
    <s v="Low"/>
    <x v="21"/>
    <n v="1223.1099999999999"/>
    <n v="0"/>
    <s v="Express"/>
    <n v="161.72"/>
    <n v="56.96"/>
    <n v="13.22"/>
    <s v="Brian Stugart"/>
    <x v="1"/>
    <x v="2"/>
    <x v="1"/>
    <x v="11"/>
    <x v="2"/>
    <d v="2014-10-18T00:00:00"/>
  </r>
  <r>
    <n v="41345"/>
    <s v="N"/>
    <d v="2015-02-01T00:00:00"/>
    <s v="Medium"/>
    <x v="47"/>
    <n v="66.41"/>
    <n v="0.04"/>
    <s v="Regular"/>
    <n v="0.37"/>
    <n v="1.88"/>
    <n v="0.79"/>
    <s v="Magdelene Morse"/>
    <x v="1"/>
    <x v="1"/>
    <x v="1"/>
    <x v="14"/>
    <x v="1"/>
    <d v="2015-02-01T00:00:00"/>
  </r>
  <r>
    <n v="41383"/>
    <s v="N"/>
    <d v="2013-05-12T00:00:00"/>
    <s v="Low"/>
    <x v="47"/>
    <n v="1449.45"/>
    <n v="0.04"/>
    <s v="Regular"/>
    <n v="620.07000000000005"/>
    <n v="41.94"/>
    <n v="2.99"/>
    <s v="Fred McMath"/>
    <x v="2"/>
    <x v="3"/>
    <x v="1"/>
    <x v="10"/>
    <x v="2"/>
    <d v="2013-05-19T00:00:00"/>
  </r>
  <r>
    <n v="41409"/>
    <s v="N"/>
    <d v="2014-07-21T00:00:00"/>
    <s v="Not Specified"/>
    <x v="39"/>
    <n v="18.920000000000002"/>
    <n v="0"/>
    <s v="Regular"/>
    <n v="-18.25"/>
    <n v="11.5"/>
    <n v="7.19"/>
    <s v="Beth Thompson"/>
    <x v="3"/>
    <x v="0"/>
    <x v="1"/>
    <x v="10"/>
    <x v="2"/>
    <d v="2014-07-23T00:00:00"/>
  </r>
  <r>
    <n v="41415"/>
    <s v="N"/>
    <d v="2016-11-10T00:00:00"/>
    <s v="Low"/>
    <x v="12"/>
    <n v="80.92"/>
    <n v="0.09"/>
    <s v="Regular"/>
    <n v="-20.16"/>
    <n v="7.64"/>
    <n v="5.83"/>
    <s v="Debra Catini"/>
    <x v="2"/>
    <x v="3"/>
    <x v="1"/>
    <x v="5"/>
    <x v="1"/>
    <d v="2016-11-15T00:00:00"/>
  </r>
  <r>
    <n v="41542"/>
    <s v="N"/>
    <d v="2016-09-26T00:00:00"/>
    <s v="High"/>
    <x v="19"/>
    <n v="6181.48"/>
    <n v="0.03"/>
    <s v="Delivery Van"/>
    <n v="-194.83"/>
    <n v="124.49"/>
    <n v="51.94"/>
    <s v="Marc Crier"/>
    <x v="0"/>
    <x v="0"/>
    <x v="2"/>
    <x v="15"/>
    <x v="4"/>
    <d v="2016-09-27T00:00:00"/>
  </r>
  <r>
    <n v="41543"/>
    <s v="N"/>
    <d v="2016-02-07T00:00:00"/>
    <s v="Low"/>
    <x v="29"/>
    <n v="7548.65"/>
    <n v="0.03"/>
    <s v="Delivery Van"/>
    <n v="1385.35"/>
    <n v="160.97999999999999"/>
    <n v="30"/>
    <s v="Bill Donatelli"/>
    <x v="1"/>
    <x v="0"/>
    <x v="2"/>
    <x v="13"/>
    <x v="6"/>
    <d v="2016-02-11T00:00:00"/>
  </r>
  <r>
    <n v="41543"/>
    <s v="N"/>
    <d v="2016-02-07T00:00:00"/>
    <s v="Low"/>
    <x v="18"/>
    <n v="1318.8685"/>
    <n v="0.03"/>
    <s v="Regular"/>
    <n v="172.33"/>
    <n v="65.989999999999995"/>
    <n v="3.99"/>
    <s v="Bill Donatelli"/>
    <x v="1"/>
    <x v="0"/>
    <x v="0"/>
    <x v="3"/>
    <x v="2"/>
    <d v="2016-02-11T00:00:00"/>
  </r>
  <r>
    <n v="41570"/>
    <s v="N"/>
    <d v="2013-12-03T00:00:00"/>
    <s v="Not Specified"/>
    <x v="18"/>
    <n v="2289.92"/>
    <n v="0.09"/>
    <s v="Regular"/>
    <n v="1037.55"/>
    <n v="104.85"/>
    <n v="4.6500000000000004"/>
    <s v="Harold Engle"/>
    <x v="2"/>
    <x v="2"/>
    <x v="1"/>
    <x v="5"/>
    <x v="2"/>
    <d v="2013-12-05T00:00:00"/>
  </r>
  <r>
    <n v="41604"/>
    <s v="N"/>
    <d v="2016-02-11T00:00:00"/>
    <s v="Medium"/>
    <x v="28"/>
    <n v="138.24"/>
    <n v="0.06"/>
    <s v="Regular"/>
    <n v="-48.22"/>
    <n v="6.37"/>
    <n v="5.19"/>
    <s v="Edward Becker"/>
    <x v="1"/>
    <x v="0"/>
    <x v="1"/>
    <x v="10"/>
    <x v="2"/>
    <d v="2016-02-12T00:00:00"/>
  </r>
  <r>
    <n v="41606"/>
    <s v="N"/>
    <d v="2016-06-23T00:00:00"/>
    <s v="High"/>
    <x v="9"/>
    <n v="4514.8599999999997"/>
    <n v="0.09"/>
    <s v="Delivery Van"/>
    <n v="-641.09"/>
    <n v="200.98"/>
    <n v="55.96"/>
    <s v="Brad Eason"/>
    <x v="1"/>
    <x v="3"/>
    <x v="2"/>
    <x v="8"/>
    <x v="4"/>
    <d v="2016-06-24T00:00:00"/>
  </r>
  <r>
    <n v="41606"/>
    <s v="N"/>
    <d v="2016-06-23T00:00:00"/>
    <s v="High"/>
    <x v="10"/>
    <n v="79.14"/>
    <n v="0.09"/>
    <s v="Regular"/>
    <n v="-4.7300000000000004"/>
    <n v="2.78"/>
    <n v="0.97"/>
    <s v="Brad Eason"/>
    <x v="1"/>
    <x v="3"/>
    <x v="1"/>
    <x v="1"/>
    <x v="1"/>
    <d v="2016-06-24T00:00:00"/>
  </r>
  <r>
    <n v="41607"/>
    <s v="N"/>
    <d v="2016-12-19T00:00:00"/>
    <s v="Medium"/>
    <x v="47"/>
    <n v="4115.74"/>
    <n v="0.1"/>
    <s v="Regular"/>
    <n v="1719.47"/>
    <n v="120.98"/>
    <n v="9.07"/>
    <s v="Barry Franz"/>
    <x v="2"/>
    <x v="0"/>
    <x v="1"/>
    <x v="10"/>
    <x v="2"/>
    <d v="2016-12-21T00:00:00"/>
  </r>
  <r>
    <n v="41632"/>
    <s v="N"/>
    <d v="2013-12-01T00:00:00"/>
    <s v="Low"/>
    <x v="13"/>
    <n v="1541.4580000000001"/>
    <n v="0.05"/>
    <s v="Regular"/>
    <n v="-238.16"/>
    <n v="55.99"/>
    <n v="5"/>
    <s v="Patrick Jones"/>
    <x v="2"/>
    <x v="1"/>
    <x v="0"/>
    <x v="3"/>
    <x v="0"/>
    <d v="2013-12-08T00:00:00"/>
  </r>
  <r>
    <n v="41634"/>
    <s v="N"/>
    <d v="2015-12-08T00:00:00"/>
    <s v="Not Specified"/>
    <x v="22"/>
    <n v="57.35"/>
    <n v="0.06"/>
    <s v="Regular"/>
    <n v="-28.55"/>
    <n v="8.33"/>
    <n v="1.99"/>
    <s v="Darrin Van Huff"/>
    <x v="0"/>
    <x v="1"/>
    <x v="0"/>
    <x v="0"/>
    <x v="0"/>
    <d v="2015-12-09T00:00:00"/>
  </r>
  <r>
    <n v="41634"/>
    <s v="N"/>
    <d v="2015-12-08T00:00:00"/>
    <s v="Not Specified"/>
    <x v="12"/>
    <n v="371.45"/>
    <n v="0.01"/>
    <s v="Regular"/>
    <n v="17.73"/>
    <n v="34.99"/>
    <n v="7.73"/>
    <s v="Darrin Van Huff"/>
    <x v="0"/>
    <x v="1"/>
    <x v="1"/>
    <x v="1"/>
    <x v="2"/>
    <d v="2015-12-10T00:00:00"/>
  </r>
  <r>
    <n v="41636"/>
    <s v="N"/>
    <d v="2016-08-14T00:00:00"/>
    <s v="Critical"/>
    <x v="19"/>
    <n v="5294.48"/>
    <n v="0.03"/>
    <s v="Regular"/>
    <n v="1521.31"/>
    <n v="107.53"/>
    <n v="5.81"/>
    <s v="MaryBeth Skach"/>
    <x v="0"/>
    <x v="1"/>
    <x v="2"/>
    <x v="2"/>
    <x v="3"/>
    <d v="2016-08-15T00:00:00"/>
  </r>
  <r>
    <n v="41636"/>
    <s v="N"/>
    <d v="2016-08-14T00:00:00"/>
    <s v="Critical"/>
    <x v="14"/>
    <n v="423.15"/>
    <n v="0.05"/>
    <s v="Regular"/>
    <n v="-47.28"/>
    <n v="16.98"/>
    <n v="7.78"/>
    <s v="MaryBeth Skach"/>
    <x v="0"/>
    <x v="1"/>
    <x v="1"/>
    <x v="1"/>
    <x v="0"/>
    <d v="2016-08-16T00:00:00"/>
  </r>
  <r>
    <n v="41636"/>
    <s v="N"/>
    <d v="2016-08-14T00:00:00"/>
    <s v="Critical"/>
    <x v="42"/>
    <n v="2762.857"/>
    <n v="0.03"/>
    <s v="Regular"/>
    <n v="722.24"/>
    <n v="115.99"/>
    <n v="4.2300000000000004"/>
    <s v="MaryBeth Skach"/>
    <x v="0"/>
    <x v="1"/>
    <x v="0"/>
    <x v="3"/>
    <x v="2"/>
    <d v="2016-08-16T00:00:00"/>
  </r>
  <r>
    <n v="41664"/>
    <s v="N"/>
    <d v="2014-12-04T00:00:00"/>
    <s v="Critical"/>
    <x v="44"/>
    <n v="54.8"/>
    <n v="0"/>
    <s v="Regular"/>
    <n v="-15.3"/>
    <n v="9.7799999999999994"/>
    <n v="1.99"/>
    <s v="Janet Molinari"/>
    <x v="1"/>
    <x v="0"/>
    <x v="0"/>
    <x v="0"/>
    <x v="0"/>
    <d v="2014-12-04T00:00:00"/>
  </r>
  <r>
    <n v="41664"/>
    <s v="N"/>
    <d v="2014-12-04T00:00:00"/>
    <s v="Critical"/>
    <x v="43"/>
    <n v="1038.19"/>
    <n v="7.0000000000000007E-2"/>
    <s v="Regular"/>
    <n v="230.69"/>
    <n v="25.98"/>
    <n v="4.08"/>
    <s v="Janet Molinari"/>
    <x v="1"/>
    <x v="0"/>
    <x v="1"/>
    <x v="1"/>
    <x v="0"/>
    <d v="2014-12-06T00:00:00"/>
  </r>
  <r>
    <n v="41666"/>
    <s v="N"/>
    <d v="2015-03-03T00:00:00"/>
    <s v="Medium"/>
    <x v="5"/>
    <n v="596.15599999999995"/>
    <n v="0.1"/>
    <s v="Express"/>
    <n v="-97.92"/>
    <n v="28.99"/>
    <n v="8.59"/>
    <s v="Corey Roper"/>
    <x v="2"/>
    <x v="3"/>
    <x v="0"/>
    <x v="3"/>
    <x v="3"/>
    <d v="2015-03-04T00:00:00"/>
  </r>
  <r>
    <n v="41696"/>
    <s v="N"/>
    <d v="2016-07-13T00:00:00"/>
    <s v="Not Specified"/>
    <x v="29"/>
    <n v="237.28"/>
    <n v="0.03"/>
    <s v="Express"/>
    <n v="-2088.6799999999998"/>
    <n v="4.4800000000000004"/>
    <n v="49"/>
    <s v="Bryan Mills"/>
    <x v="3"/>
    <x v="3"/>
    <x v="1"/>
    <x v="11"/>
    <x v="5"/>
    <d v="2016-07-15T00:00:00"/>
  </r>
  <r>
    <n v="41702"/>
    <s v="N"/>
    <d v="2013-12-22T00:00:00"/>
    <s v="Not Specified"/>
    <x v="21"/>
    <n v="3323.44"/>
    <n v="0.03"/>
    <s v="Regular"/>
    <n v="99.88"/>
    <n v="152.47999999999999"/>
    <n v="4"/>
    <s v="Corinna Mitchell"/>
    <x v="1"/>
    <x v="0"/>
    <x v="0"/>
    <x v="0"/>
    <x v="2"/>
    <d v="2013-12-23T00:00:00"/>
  </r>
  <r>
    <n v="41702"/>
    <s v="N"/>
    <d v="2013-12-22T00:00:00"/>
    <s v="Not Specified"/>
    <x v="44"/>
    <n v="27.9"/>
    <n v="0.02"/>
    <s v="Regular"/>
    <n v="-22.82"/>
    <n v="4.28"/>
    <n v="6.72"/>
    <s v="Corinna Mitchell"/>
    <x v="1"/>
    <x v="0"/>
    <x v="1"/>
    <x v="5"/>
    <x v="2"/>
    <d v="2013-12-24T00:00:00"/>
  </r>
  <r>
    <n v="41765"/>
    <s v="N"/>
    <d v="2016-12-09T00:00:00"/>
    <s v="Medium"/>
    <x v="33"/>
    <n v="204.99"/>
    <n v="0.03"/>
    <s v="Regular"/>
    <n v="-95.99"/>
    <n v="4.9800000000000004"/>
    <n v="4.95"/>
    <s v="Victoria Wilson"/>
    <x v="1"/>
    <x v="1"/>
    <x v="1"/>
    <x v="10"/>
    <x v="2"/>
    <d v="2016-12-11T00:00:00"/>
  </r>
  <r>
    <n v="41766"/>
    <s v="N"/>
    <d v="2015-09-11T00:00:00"/>
    <s v="Critical"/>
    <x v="22"/>
    <n v="273.42"/>
    <n v="0"/>
    <s v="Regular"/>
    <n v="10.06"/>
    <n v="34.54"/>
    <n v="14.72"/>
    <s v="Stefania Perrino"/>
    <x v="2"/>
    <x v="0"/>
    <x v="1"/>
    <x v="10"/>
    <x v="2"/>
    <d v="2015-09-12T00:00:00"/>
  </r>
  <r>
    <n v="41766"/>
    <s v="N"/>
    <d v="2015-09-11T00:00:00"/>
    <s v="Critical"/>
    <x v="12"/>
    <n v="5158.09"/>
    <n v="0.01"/>
    <s v="Delivery Van"/>
    <n v="969.05"/>
    <n v="500.98"/>
    <n v="28.14"/>
    <s v="Stefania Perrino"/>
    <x v="0"/>
    <x v="0"/>
    <x v="0"/>
    <x v="6"/>
    <x v="6"/>
    <d v="2015-09-12T00:00:00"/>
  </r>
  <r>
    <n v="41799"/>
    <s v="N"/>
    <d v="2016-06-23T00:00:00"/>
    <s v="High"/>
    <x v="21"/>
    <n v="1130.806"/>
    <n v="0.04"/>
    <s v="Regular"/>
    <n v="95.15"/>
    <n v="65.989999999999995"/>
    <n v="4.99"/>
    <s v="Jonathan Doherty"/>
    <x v="0"/>
    <x v="0"/>
    <x v="0"/>
    <x v="3"/>
    <x v="2"/>
    <d v="2016-06-24T00:00:00"/>
  </r>
  <r>
    <n v="41825"/>
    <s v="N"/>
    <d v="2016-08-22T00:00:00"/>
    <s v="Critical"/>
    <x v="35"/>
    <n v="7817.45"/>
    <n v="0.03"/>
    <s v="Delivery Van"/>
    <n v="-1303.5999999999999"/>
    <n v="150.88999999999999"/>
    <n v="60.2"/>
    <s v="Sylvia Foulston"/>
    <x v="2"/>
    <x v="2"/>
    <x v="2"/>
    <x v="13"/>
    <x v="6"/>
    <d v="2016-08-22T00:00:00"/>
  </r>
  <r>
    <n v="41825"/>
    <s v="N"/>
    <d v="2016-08-22T00:00:00"/>
    <s v="Critical"/>
    <x v="17"/>
    <n v="3277.39"/>
    <n v="0.02"/>
    <s v="Regular"/>
    <n v="286.01"/>
    <n v="73.98"/>
    <n v="4"/>
    <s v="Patrick Gardner"/>
    <x v="2"/>
    <x v="2"/>
    <x v="0"/>
    <x v="0"/>
    <x v="2"/>
    <d v="2016-08-23T00:00:00"/>
  </r>
  <r>
    <n v="41826"/>
    <s v="N"/>
    <d v="2013-10-16T00:00:00"/>
    <s v="Medium"/>
    <x v="6"/>
    <n v="63.93"/>
    <n v="0.03"/>
    <s v="Express"/>
    <n v="40.630000000000003"/>
    <n v="9.77"/>
    <n v="6.02"/>
    <s v="Chuck Sachs"/>
    <x v="2"/>
    <x v="2"/>
    <x v="2"/>
    <x v="2"/>
    <x v="3"/>
    <d v="2013-10-18T00:00:00"/>
  </r>
  <r>
    <n v="41857"/>
    <s v="N"/>
    <d v="2014-05-06T00:00:00"/>
    <s v="Low"/>
    <x v="29"/>
    <n v="461.05"/>
    <n v="0.04"/>
    <s v="Express"/>
    <n v="-38.39"/>
    <n v="9.65"/>
    <n v="6.22"/>
    <s v="Lycoris Saunders"/>
    <x v="0"/>
    <x v="1"/>
    <x v="2"/>
    <x v="2"/>
    <x v="2"/>
    <d v="2014-05-11T00:00:00"/>
  </r>
  <r>
    <n v="41891"/>
    <s v="N"/>
    <d v="2014-05-22T00:00:00"/>
    <s v="High"/>
    <x v="28"/>
    <n v="846.59"/>
    <n v="0.08"/>
    <s v="Regular"/>
    <n v="-1.95"/>
    <n v="40.89"/>
    <n v="18.98"/>
    <s v="Tamara Dahlen"/>
    <x v="1"/>
    <x v="0"/>
    <x v="2"/>
    <x v="2"/>
    <x v="2"/>
    <d v="2014-05-23T00:00:00"/>
  </r>
  <r>
    <n v="41926"/>
    <s v="N"/>
    <d v="2014-02-05T00:00:00"/>
    <s v="High"/>
    <x v="40"/>
    <n v="112.57"/>
    <n v="0.08"/>
    <s v="Regular"/>
    <n v="-28.53"/>
    <n v="6.48"/>
    <n v="5.14"/>
    <s v="Harold Pawlan"/>
    <x v="1"/>
    <x v="3"/>
    <x v="1"/>
    <x v="5"/>
    <x v="2"/>
    <d v="2014-02-06T00:00:00"/>
  </r>
  <r>
    <n v="41926"/>
    <s v="N"/>
    <d v="2014-02-05T00:00:00"/>
    <s v="High"/>
    <x v="17"/>
    <n v="1562.69"/>
    <n v="0"/>
    <s v="Regular"/>
    <n v="287.74"/>
    <n v="34.76"/>
    <n v="8.2200000000000006"/>
    <s v="Harold Pawlan"/>
    <x v="1"/>
    <x v="3"/>
    <x v="1"/>
    <x v="7"/>
    <x v="2"/>
    <d v="2014-02-05T00:00:00"/>
  </r>
  <r>
    <n v="41956"/>
    <s v="N"/>
    <d v="2014-12-12T00:00:00"/>
    <s v="Medium"/>
    <x v="28"/>
    <n v="364.69"/>
    <n v="0.06"/>
    <s v="Express"/>
    <n v="-22.4"/>
    <n v="16.91"/>
    <n v="6.25"/>
    <s v="Mark Hamilton"/>
    <x v="0"/>
    <x v="1"/>
    <x v="1"/>
    <x v="7"/>
    <x v="2"/>
    <d v="2014-12-13T00:00:00"/>
  </r>
  <r>
    <n v="41956"/>
    <s v="N"/>
    <d v="2014-12-12T00:00:00"/>
    <s v="Medium"/>
    <x v="25"/>
    <n v="86.3"/>
    <n v="0"/>
    <s v="Regular"/>
    <n v="-68.67"/>
    <n v="4.8899999999999997"/>
    <n v="4.93"/>
    <s v="Mark Hamilton"/>
    <x v="0"/>
    <x v="1"/>
    <x v="0"/>
    <x v="0"/>
    <x v="0"/>
    <d v="2014-12-14T00:00:00"/>
  </r>
  <r>
    <n v="41991"/>
    <s v="N"/>
    <d v="2014-12-18T00:00:00"/>
    <s v="Low"/>
    <x v="47"/>
    <n v="1773.86"/>
    <n v="0.06"/>
    <s v="Delivery Van"/>
    <n v="133.30000000000001"/>
    <n v="50.98"/>
    <n v="14.19"/>
    <s v="Philip Brown"/>
    <x v="2"/>
    <x v="0"/>
    <x v="2"/>
    <x v="13"/>
    <x v="6"/>
    <d v="2014-12-23T00:00:00"/>
  </r>
  <r>
    <n v="41991"/>
    <s v="N"/>
    <d v="2014-12-18T00:00:00"/>
    <s v="Low"/>
    <x v="37"/>
    <n v="543.22"/>
    <n v="0"/>
    <s v="Regular"/>
    <n v="68.44"/>
    <n v="14.58"/>
    <n v="7.4"/>
    <s v="Philip Brown"/>
    <x v="2"/>
    <x v="0"/>
    <x v="2"/>
    <x v="2"/>
    <x v="2"/>
    <d v="2014-12-22T00:00:00"/>
  </r>
  <r>
    <n v="41991"/>
    <s v="N"/>
    <d v="2014-12-18T00:00:00"/>
    <s v="Low"/>
    <x v="36"/>
    <n v="813.9"/>
    <n v="0.06"/>
    <s v="Regular"/>
    <n v="256.66000000000003"/>
    <n v="45.98"/>
    <n v="4.8"/>
    <s v="Philip Brown"/>
    <x v="2"/>
    <x v="0"/>
    <x v="2"/>
    <x v="2"/>
    <x v="1"/>
    <d v="2014-12-22T00:00:00"/>
  </r>
  <r>
    <n v="42022"/>
    <s v="N"/>
    <d v="2016-09-24T00:00:00"/>
    <s v="Medium"/>
    <x v="29"/>
    <n v="338.85"/>
    <n v="0.04"/>
    <s v="Regular"/>
    <n v="-170.18"/>
    <n v="7.3"/>
    <n v="7.72"/>
    <s v="Eugene Hildebrand"/>
    <x v="1"/>
    <x v="1"/>
    <x v="1"/>
    <x v="10"/>
    <x v="2"/>
    <d v="2016-09-25T00:00:00"/>
  </r>
  <r>
    <n v="42022"/>
    <s v="N"/>
    <d v="2016-09-24T00:00:00"/>
    <s v="Medium"/>
    <x v="11"/>
    <n v="43.25"/>
    <n v="0.06"/>
    <s v="Regular"/>
    <n v="-9.68"/>
    <n v="3.95"/>
    <n v="2"/>
    <s v="Eugene Hildebrand"/>
    <x v="1"/>
    <x v="1"/>
    <x v="1"/>
    <x v="14"/>
    <x v="1"/>
    <d v="2016-09-25T00:00:00"/>
  </r>
  <r>
    <n v="42081"/>
    <s v="N"/>
    <d v="2014-01-10T00:00:00"/>
    <s v="Low"/>
    <x v="47"/>
    <n v="188.34"/>
    <n v="0.04"/>
    <s v="Regular"/>
    <n v="-110.16"/>
    <n v="5.18"/>
    <n v="5.74"/>
    <s v="Christine Phan"/>
    <x v="1"/>
    <x v="3"/>
    <x v="1"/>
    <x v="10"/>
    <x v="2"/>
    <d v="2014-01-15T00:00:00"/>
  </r>
  <r>
    <n v="42081"/>
    <s v="N"/>
    <d v="2014-01-10T00:00:00"/>
    <s v="Low"/>
    <x v="7"/>
    <n v="32.49"/>
    <n v="0.08"/>
    <s v="Regular"/>
    <n v="-5.05"/>
    <n v="10.94"/>
    <n v="1.39"/>
    <s v="Christine Phan"/>
    <x v="1"/>
    <x v="3"/>
    <x v="1"/>
    <x v="12"/>
    <x v="2"/>
    <d v="2014-01-12T00:00:00"/>
  </r>
  <r>
    <n v="42081"/>
    <s v="N"/>
    <d v="2014-01-10T00:00:00"/>
    <s v="Low"/>
    <x v="5"/>
    <n v="1493.8579999999999"/>
    <n v="0.02"/>
    <s v="Regular"/>
    <n v="183.24"/>
    <n v="65.989999999999995"/>
    <n v="8.8000000000000007"/>
    <s v="Christine Phan"/>
    <x v="1"/>
    <x v="3"/>
    <x v="0"/>
    <x v="3"/>
    <x v="2"/>
    <d v="2014-01-15T00:00:00"/>
  </r>
  <r>
    <n v="42086"/>
    <s v="N"/>
    <d v="2013-07-22T00:00:00"/>
    <s v="High"/>
    <x v="36"/>
    <n v="50.15"/>
    <n v="0.09"/>
    <s v="Regular"/>
    <n v="-2.39"/>
    <n v="2.78"/>
    <n v="0.97"/>
    <s v="Erin Smith"/>
    <x v="1"/>
    <x v="1"/>
    <x v="1"/>
    <x v="1"/>
    <x v="1"/>
    <d v="2013-07-23T00:00:00"/>
  </r>
  <r>
    <n v="42115"/>
    <s v="N"/>
    <d v="2015-02-17T00:00:00"/>
    <s v="Critical"/>
    <x v="21"/>
    <n v="673.92"/>
    <n v="0.01"/>
    <s v="Regular"/>
    <n v="224.71"/>
    <n v="31.78"/>
    <n v="1.99"/>
    <s v="Ed Braxton"/>
    <x v="0"/>
    <x v="1"/>
    <x v="0"/>
    <x v="0"/>
    <x v="0"/>
    <d v="2015-02-17T00:00:00"/>
  </r>
  <r>
    <n v="42115"/>
    <s v="N"/>
    <d v="2015-02-17T00:00:00"/>
    <s v="Critical"/>
    <x v="30"/>
    <n v="540.55999999999995"/>
    <n v="0.02"/>
    <s v="Regular"/>
    <n v="-93.46"/>
    <n v="28.28"/>
    <n v="13.99"/>
    <s v="Ed Braxton"/>
    <x v="0"/>
    <x v="1"/>
    <x v="1"/>
    <x v="7"/>
    <x v="3"/>
    <d v="2015-02-18T00:00:00"/>
  </r>
  <r>
    <n v="42209"/>
    <s v="N"/>
    <d v="2013-03-29T00:00:00"/>
    <s v="High"/>
    <x v="44"/>
    <n v="324.55"/>
    <n v="0.08"/>
    <s v="Regular"/>
    <n v="-12.82"/>
    <n v="67.84"/>
    <n v="0.99"/>
    <s v="Alan Barnes"/>
    <x v="3"/>
    <x v="0"/>
    <x v="1"/>
    <x v="11"/>
    <x v="2"/>
    <d v="2013-03-29T00:00:00"/>
  </r>
  <r>
    <n v="42209"/>
    <s v="N"/>
    <d v="2013-03-29T00:00:00"/>
    <s v="High"/>
    <x v="45"/>
    <n v="8901.7800000000007"/>
    <n v="0.04"/>
    <s v="Regular"/>
    <n v="2795.36"/>
    <n v="276.2"/>
    <n v="24.49"/>
    <s v="Alan Barnes"/>
    <x v="3"/>
    <x v="0"/>
    <x v="2"/>
    <x v="13"/>
    <x v="5"/>
    <d v="2013-04-01T00:00:00"/>
  </r>
  <r>
    <n v="42213"/>
    <s v="N"/>
    <d v="2014-03-21T00:00:00"/>
    <s v="Critical"/>
    <x v="26"/>
    <n v="110.96"/>
    <n v="0.08"/>
    <s v="Regular"/>
    <n v="35.92"/>
    <n v="2.61"/>
    <n v="0.5"/>
    <s v="Ann Blume"/>
    <x v="2"/>
    <x v="3"/>
    <x v="1"/>
    <x v="4"/>
    <x v="2"/>
    <d v="2014-03-23T00:00:00"/>
  </r>
  <r>
    <n v="42214"/>
    <s v="N"/>
    <d v="2014-05-24T00:00:00"/>
    <s v="Low"/>
    <x v="26"/>
    <n v="569.91999999999996"/>
    <n v="0.03"/>
    <s v="Regular"/>
    <n v="154.09"/>
    <n v="12.22"/>
    <n v="2.85"/>
    <s v="Randy Ferguson"/>
    <x v="0"/>
    <x v="1"/>
    <x v="2"/>
    <x v="2"/>
    <x v="0"/>
    <d v="2014-05-31T00:00:00"/>
  </r>
  <r>
    <n v="42214"/>
    <s v="N"/>
    <d v="2014-05-24T00:00:00"/>
    <s v="Low"/>
    <x v="2"/>
    <n v="183.65"/>
    <n v="0.02"/>
    <s v="Regular"/>
    <n v="-59.96"/>
    <n v="6.48"/>
    <n v="5.84"/>
    <s v="Randy Ferguson"/>
    <x v="0"/>
    <x v="1"/>
    <x v="1"/>
    <x v="5"/>
    <x v="2"/>
    <d v="2014-05-31T00:00:00"/>
  </r>
  <r>
    <n v="42242"/>
    <s v="N"/>
    <d v="2016-04-01T00:00:00"/>
    <s v="Not Specified"/>
    <x v="9"/>
    <n v="265.31"/>
    <n v="0.09"/>
    <s v="Express"/>
    <n v="-33.19"/>
    <n v="11.5"/>
    <n v="7.19"/>
    <s v="Thomas Boland"/>
    <x v="1"/>
    <x v="0"/>
    <x v="1"/>
    <x v="10"/>
    <x v="2"/>
    <d v="2016-04-02T00:00:00"/>
  </r>
  <r>
    <n v="42242"/>
    <s v="N"/>
    <d v="2016-04-01T00:00:00"/>
    <s v="Not Specified"/>
    <x v="0"/>
    <n v="1444.88"/>
    <n v="0.1"/>
    <s v="Regular"/>
    <n v="236.61"/>
    <n v="100.97"/>
    <n v="7.18"/>
    <s v="Thomas Boland"/>
    <x v="1"/>
    <x v="0"/>
    <x v="0"/>
    <x v="0"/>
    <x v="2"/>
    <d v="2016-04-02T00:00:00"/>
  </r>
  <r>
    <n v="42242"/>
    <s v="N"/>
    <d v="2016-04-01T00:00:00"/>
    <s v="Not Specified"/>
    <x v="9"/>
    <n v="2287.1"/>
    <n v="7.0000000000000007E-2"/>
    <s v="Regular"/>
    <n v="231.49"/>
    <n v="99.99"/>
    <n v="19.989999999999998"/>
    <s v="Thomas Boland"/>
    <x v="1"/>
    <x v="0"/>
    <x v="0"/>
    <x v="6"/>
    <x v="2"/>
    <d v="2016-04-02T00:00:00"/>
  </r>
  <r>
    <n v="42243"/>
    <s v="N"/>
    <d v="2015-03-11T00:00:00"/>
    <s v="Medium"/>
    <x v="3"/>
    <n v="1876.09"/>
    <n v="0.02"/>
    <s v="Regular"/>
    <n v="809.74"/>
    <n v="43.41"/>
    <n v="2.99"/>
    <s v="Phillip Flathmann"/>
    <x v="0"/>
    <x v="3"/>
    <x v="1"/>
    <x v="10"/>
    <x v="2"/>
    <d v="2015-03-13T00:00:00"/>
  </r>
  <r>
    <n v="42243"/>
    <s v="N"/>
    <d v="2015-03-11T00:00:00"/>
    <s v="Medium"/>
    <x v="30"/>
    <n v="145.26"/>
    <n v="0.05"/>
    <s v="Regular"/>
    <n v="-35.75"/>
    <n v="7.35"/>
    <n v="5.96"/>
    <s v="Phillip Flathmann"/>
    <x v="0"/>
    <x v="3"/>
    <x v="1"/>
    <x v="5"/>
    <x v="2"/>
    <d v="2015-03-13T00:00:00"/>
  </r>
  <r>
    <n v="42246"/>
    <s v="N"/>
    <d v="2015-04-26T00:00:00"/>
    <s v="Not Specified"/>
    <x v="43"/>
    <n v="3060.37"/>
    <n v="7.0000000000000007E-2"/>
    <s v="Regular"/>
    <n v="234.03"/>
    <n v="77.510000000000005"/>
    <n v="4"/>
    <s v="Ted Trevino"/>
    <x v="1"/>
    <x v="0"/>
    <x v="0"/>
    <x v="0"/>
    <x v="2"/>
    <d v="2015-04-27T00:00:00"/>
  </r>
  <r>
    <n v="42246"/>
    <s v="N"/>
    <d v="2015-04-26T00:00:00"/>
    <s v="Not Specified"/>
    <x v="44"/>
    <n v="25.31"/>
    <n v="0.05"/>
    <s v="Regular"/>
    <n v="-0.5"/>
    <n v="4.84"/>
    <n v="0.71"/>
    <s v="Ted Trevino"/>
    <x v="1"/>
    <x v="0"/>
    <x v="1"/>
    <x v="1"/>
    <x v="1"/>
    <d v="2015-04-28T00:00:00"/>
  </r>
  <r>
    <n v="42306"/>
    <s v="N"/>
    <d v="2015-09-14T00:00:00"/>
    <s v="High"/>
    <x v="36"/>
    <n v="47.4"/>
    <n v="0.03"/>
    <s v="Regular"/>
    <n v="-63.03"/>
    <n v="2.2799999999999998"/>
    <n v="5.2"/>
    <s v="Maureen Gastineau"/>
    <x v="2"/>
    <x v="2"/>
    <x v="1"/>
    <x v="1"/>
    <x v="1"/>
    <d v="2015-09-16T00:00:00"/>
  </r>
  <r>
    <n v="42306"/>
    <s v="N"/>
    <d v="2015-09-14T00:00:00"/>
    <s v="High"/>
    <x v="30"/>
    <n v="773.83"/>
    <n v="0.06"/>
    <s v="Regular"/>
    <n v="146.79"/>
    <n v="40.98"/>
    <n v="5.33"/>
    <s v="Maureen Gastineau"/>
    <x v="2"/>
    <x v="2"/>
    <x v="1"/>
    <x v="11"/>
    <x v="2"/>
    <d v="2015-09-16T00:00:00"/>
  </r>
  <r>
    <n v="42309"/>
    <s v="N"/>
    <d v="2016-08-06T00:00:00"/>
    <s v="Low"/>
    <x v="33"/>
    <n v="854.23"/>
    <n v="0.01"/>
    <s v="Regular"/>
    <n v="67.14"/>
    <n v="20.48"/>
    <n v="6.32"/>
    <s v="Meg Tillman"/>
    <x v="0"/>
    <x v="3"/>
    <x v="1"/>
    <x v="11"/>
    <x v="2"/>
    <d v="2016-08-08T00:00:00"/>
  </r>
  <r>
    <n v="42309"/>
    <s v="N"/>
    <d v="2016-08-06T00:00:00"/>
    <s v="Low"/>
    <x v="5"/>
    <n v="47.91"/>
    <n v="0.09"/>
    <s v="Regular"/>
    <n v="-58.83"/>
    <n v="1.86"/>
    <n v="2.58"/>
    <s v="Meg Tillman"/>
    <x v="0"/>
    <x v="3"/>
    <x v="1"/>
    <x v="14"/>
    <x v="1"/>
    <d v="2016-08-11T00:00:00"/>
  </r>
  <r>
    <n v="42309"/>
    <s v="N"/>
    <d v="2016-08-06T00:00:00"/>
    <s v="Low"/>
    <x v="34"/>
    <n v="6427.2579999999998"/>
    <n v="0.08"/>
    <s v="Regular"/>
    <n v="1636.41"/>
    <n v="205.99"/>
    <n v="2.5"/>
    <s v="Meg Tillman"/>
    <x v="0"/>
    <x v="3"/>
    <x v="0"/>
    <x v="3"/>
    <x v="2"/>
    <d v="2016-08-11T00:00:00"/>
  </r>
  <r>
    <n v="42310"/>
    <s v="N"/>
    <d v="2016-07-21T00:00:00"/>
    <s v="Critical"/>
    <x v="23"/>
    <n v="3361.7584999999999"/>
    <n v="0.04"/>
    <s v="Regular"/>
    <n v="394.35"/>
    <n v="205.99"/>
    <n v="8.99"/>
    <s v="Julia Dunbar"/>
    <x v="0"/>
    <x v="2"/>
    <x v="0"/>
    <x v="3"/>
    <x v="2"/>
    <d v="2016-07-22T00:00:00"/>
  </r>
  <r>
    <n v="42342"/>
    <s v="Y"/>
    <d v="2016-09-04T00:00:00"/>
    <s v="Not Specified"/>
    <x v="17"/>
    <n v="9501.6239999999998"/>
    <n v="7.0000000000000007E-2"/>
    <s v="Delivery Van"/>
    <n v="-686.45"/>
    <n v="286.85000000000002"/>
    <n v="61.76"/>
    <s v="Bill Eplett"/>
    <x v="0"/>
    <x v="0"/>
    <x v="2"/>
    <x v="15"/>
    <x v="4"/>
    <d v="2016-09-06T00:00:00"/>
  </r>
  <r>
    <n v="42369"/>
    <s v="N"/>
    <d v="2013-08-05T00:00:00"/>
    <s v="Critical"/>
    <x v="15"/>
    <n v="786.26"/>
    <n v="0.01"/>
    <s v="Regular"/>
    <n v="274.98"/>
    <n v="17.48"/>
    <n v="1.99"/>
    <s v="Patricia Hirasaki"/>
    <x v="1"/>
    <x v="1"/>
    <x v="0"/>
    <x v="0"/>
    <x v="0"/>
    <d v="2013-08-06T00:00:00"/>
  </r>
  <r>
    <n v="42373"/>
    <s v="N"/>
    <d v="2014-08-17T00:00:00"/>
    <s v="Not Specified"/>
    <x v="11"/>
    <n v="127.32"/>
    <n v="0.1"/>
    <s v="Express"/>
    <n v="22.96"/>
    <n v="10.91"/>
    <n v="2.99"/>
    <s v="Emily Phan"/>
    <x v="2"/>
    <x v="2"/>
    <x v="1"/>
    <x v="10"/>
    <x v="2"/>
    <d v="2014-08-18T00:00:00"/>
  </r>
  <r>
    <n v="42374"/>
    <s v="N"/>
    <d v="2015-07-17T00:00:00"/>
    <s v="Critical"/>
    <x v="21"/>
    <n v="205.32"/>
    <n v="0.08"/>
    <s v="Express"/>
    <n v="37.299999999999997"/>
    <n v="10.01"/>
    <n v="1.99"/>
    <s v="Dennis Pardue"/>
    <x v="0"/>
    <x v="0"/>
    <x v="0"/>
    <x v="0"/>
    <x v="0"/>
    <d v="2015-07-17T00:00:00"/>
  </r>
  <r>
    <n v="42374"/>
    <s v="N"/>
    <d v="2015-07-17T00:00:00"/>
    <s v="Critical"/>
    <x v="19"/>
    <n v="807.6"/>
    <n v="0"/>
    <s v="Regular"/>
    <n v="214.3"/>
    <n v="16.739999999999998"/>
    <n v="5.08"/>
    <s v="Dennis Pardue"/>
    <x v="0"/>
    <x v="0"/>
    <x v="1"/>
    <x v="10"/>
    <x v="2"/>
    <d v="2015-07-18T00:00:00"/>
  </r>
  <r>
    <n v="42374"/>
    <s v="N"/>
    <d v="2015-07-17T00:00:00"/>
    <s v="Critical"/>
    <x v="11"/>
    <n v="694.17"/>
    <n v="0"/>
    <s v="Regular"/>
    <n v="174.22"/>
    <n v="59.78"/>
    <n v="10.29"/>
    <s v="Dennis Pardue"/>
    <x v="0"/>
    <x v="0"/>
    <x v="1"/>
    <x v="10"/>
    <x v="2"/>
    <d v="2015-07-19T00:00:00"/>
  </r>
  <r>
    <n v="42400"/>
    <s v="N"/>
    <d v="2015-08-09T00:00:00"/>
    <s v="Low"/>
    <x v="15"/>
    <n v="865.27"/>
    <n v="0.03"/>
    <s v="Regular"/>
    <n v="11.55"/>
    <n v="19.98"/>
    <n v="4"/>
    <s v="Giulietta Baptist"/>
    <x v="2"/>
    <x v="1"/>
    <x v="0"/>
    <x v="0"/>
    <x v="2"/>
    <d v="2015-08-11T00:00:00"/>
  </r>
  <r>
    <n v="42400"/>
    <s v="N"/>
    <d v="2015-08-09T00:00:00"/>
    <s v="Low"/>
    <x v="33"/>
    <n v="429.28"/>
    <n v="0.06"/>
    <s v="Regular"/>
    <n v="-168.95"/>
    <n v="10.97"/>
    <n v="6.5"/>
    <s v="Giulietta Baptist"/>
    <x v="2"/>
    <x v="1"/>
    <x v="0"/>
    <x v="0"/>
    <x v="2"/>
    <d v="2015-08-14T00:00:00"/>
  </r>
  <r>
    <n v="42403"/>
    <s v="N"/>
    <d v="2016-06-20T00:00:00"/>
    <s v="Not Specified"/>
    <x v="34"/>
    <n v="117.84"/>
    <n v="0.04"/>
    <s v="Regular"/>
    <n v="30.76"/>
    <n v="3.08"/>
    <n v="0.99"/>
    <s v="Nick Zandusky"/>
    <x v="0"/>
    <x v="3"/>
    <x v="1"/>
    <x v="4"/>
    <x v="2"/>
    <d v="2016-06-21T00:00:00"/>
  </r>
  <r>
    <n v="42403"/>
    <s v="N"/>
    <d v="2016-06-20T00:00:00"/>
    <s v="Not Specified"/>
    <x v="19"/>
    <n v="121.2"/>
    <n v="0.1"/>
    <s v="Regular"/>
    <n v="-20.2"/>
    <n v="2.78"/>
    <n v="1.25"/>
    <s v="Nick Zandusky"/>
    <x v="0"/>
    <x v="3"/>
    <x v="1"/>
    <x v="1"/>
    <x v="1"/>
    <d v="2016-06-21T00:00:00"/>
  </r>
  <r>
    <n v="42405"/>
    <s v="N"/>
    <d v="2013-01-21T00:00:00"/>
    <s v="High"/>
    <x v="46"/>
    <n v="81.680000000000007"/>
    <n v="0.08"/>
    <s v="Regular"/>
    <n v="-25.22"/>
    <n v="5.98"/>
    <n v="5.15"/>
    <s v="Skye Norling"/>
    <x v="1"/>
    <x v="1"/>
    <x v="1"/>
    <x v="5"/>
    <x v="2"/>
    <d v="2013-01-23T00:00:00"/>
  </r>
  <r>
    <n v="42437"/>
    <s v="N"/>
    <d v="2015-03-05T00:00:00"/>
    <s v="Critical"/>
    <x v="17"/>
    <n v="19461.8"/>
    <n v="0.06"/>
    <s v="Delivery Van"/>
    <n v="7752.01"/>
    <n v="449.99"/>
    <n v="49"/>
    <s v="Denny Joy"/>
    <x v="0"/>
    <x v="0"/>
    <x v="0"/>
    <x v="16"/>
    <x v="6"/>
    <d v="2015-03-07T00:00:00"/>
  </r>
  <r>
    <n v="42437"/>
    <s v="N"/>
    <d v="2015-03-05T00:00:00"/>
    <s v="Critical"/>
    <x v="41"/>
    <n v="313.85000000000002"/>
    <n v="0.03"/>
    <s v="Regular"/>
    <n v="-31.37"/>
    <n v="21.38"/>
    <n v="8.99"/>
    <s v="Denny Joy"/>
    <x v="0"/>
    <x v="0"/>
    <x v="1"/>
    <x v="1"/>
    <x v="0"/>
    <d v="2015-03-06T00:00:00"/>
  </r>
  <r>
    <n v="42465"/>
    <s v="N"/>
    <d v="2013-12-21T00:00:00"/>
    <s v="Medium"/>
    <x v="0"/>
    <n v="102.32"/>
    <n v="0.08"/>
    <s v="Regular"/>
    <n v="-32.700000000000003"/>
    <n v="6.48"/>
    <n v="5.74"/>
    <s v="Tamara Dahlen"/>
    <x v="1"/>
    <x v="0"/>
    <x v="1"/>
    <x v="5"/>
    <x v="2"/>
    <d v="2013-12-22T00:00:00"/>
  </r>
  <r>
    <n v="42469"/>
    <s v="N"/>
    <d v="2015-11-08T00:00:00"/>
    <s v="Not Specified"/>
    <x v="45"/>
    <n v="934.87"/>
    <n v="0.09"/>
    <s v="Regular"/>
    <n v="98.69"/>
    <n v="31.74"/>
    <n v="12.62"/>
    <s v="Muhammed Iolo"/>
    <x v="2"/>
    <x v="2"/>
    <x v="1"/>
    <x v="10"/>
    <x v="2"/>
    <d v="2015-11-09T00:00:00"/>
  </r>
  <r>
    <n v="42469"/>
    <s v="N"/>
    <d v="2015-11-08T00:00:00"/>
    <s v="Not Specified"/>
    <x v="36"/>
    <n v="2130.8200000000002"/>
    <n v="0.05"/>
    <s v="Regular"/>
    <n v="818.92"/>
    <n v="120.98"/>
    <n v="9.07"/>
    <s v="Muhammed Iolo"/>
    <x v="2"/>
    <x v="2"/>
    <x v="1"/>
    <x v="10"/>
    <x v="2"/>
    <d v="2015-11-09T00:00:00"/>
  </r>
  <r>
    <n v="42528"/>
    <s v="N"/>
    <d v="2013-02-23T00:00:00"/>
    <s v="Medium"/>
    <x v="26"/>
    <n v="161.28"/>
    <n v="0.01"/>
    <s v="Regular"/>
    <n v="56.73"/>
    <n v="3.49"/>
    <n v="0.76"/>
    <s v="Alex Grayson"/>
    <x v="2"/>
    <x v="2"/>
    <x v="1"/>
    <x v="14"/>
    <x v="1"/>
    <d v="2013-02-25T00:00:00"/>
  </r>
  <r>
    <n v="42528"/>
    <s v="N"/>
    <d v="2013-02-23T00:00:00"/>
    <s v="Medium"/>
    <x v="4"/>
    <n v="1356.45"/>
    <n v="0.02"/>
    <s v="Regular"/>
    <n v="47.65"/>
    <n v="35.44"/>
    <n v="19.989999999999998"/>
    <s v="Alex Grayson"/>
    <x v="2"/>
    <x v="2"/>
    <x v="1"/>
    <x v="5"/>
    <x v="2"/>
    <d v="2013-02-25T00:00:00"/>
  </r>
  <r>
    <n v="42528"/>
    <s v="N"/>
    <d v="2013-02-23T00:00:00"/>
    <s v="Medium"/>
    <x v="46"/>
    <n v="250.75"/>
    <n v="0.02"/>
    <s v="Regular"/>
    <n v="-43.52"/>
    <n v="17.7"/>
    <n v="9.4700000000000006"/>
    <s v="Alex Grayson"/>
    <x v="2"/>
    <x v="2"/>
    <x v="1"/>
    <x v="7"/>
    <x v="2"/>
    <d v="2013-02-24T00:00:00"/>
  </r>
  <r>
    <n v="42528"/>
    <s v="N"/>
    <d v="2013-02-23T00:00:00"/>
    <s v="Medium"/>
    <x v="45"/>
    <n v="313.05"/>
    <n v="0.02"/>
    <s v="Express"/>
    <n v="81.87"/>
    <n v="9.7799999999999994"/>
    <n v="1.99"/>
    <s v="Alex Grayson"/>
    <x v="2"/>
    <x v="2"/>
    <x v="0"/>
    <x v="0"/>
    <x v="0"/>
    <d v="2013-02-24T00:00:00"/>
  </r>
  <r>
    <n v="42561"/>
    <s v="N"/>
    <d v="2013-02-06T00:00:00"/>
    <s v="Low"/>
    <x v="0"/>
    <n v="1062.9590000000001"/>
    <n v="7.0000000000000007E-2"/>
    <s v="Express"/>
    <n v="298.48"/>
    <n v="85.99"/>
    <n v="2.5"/>
    <s v="Beth Paige"/>
    <x v="3"/>
    <x v="2"/>
    <x v="0"/>
    <x v="3"/>
    <x v="2"/>
    <d v="2013-02-08T00:00:00"/>
  </r>
  <r>
    <n v="42564"/>
    <s v="N"/>
    <d v="2015-09-12T00:00:00"/>
    <s v="Low"/>
    <x v="37"/>
    <n v="7468.86"/>
    <n v="0.02"/>
    <s v="Delivery Van"/>
    <n v="2155.41"/>
    <n v="200.98"/>
    <n v="23.76"/>
    <s v="Mike Pelletier"/>
    <x v="3"/>
    <x v="3"/>
    <x v="2"/>
    <x v="13"/>
    <x v="6"/>
    <d v="2015-09-19T00:00:00"/>
  </r>
  <r>
    <n v="42565"/>
    <s v="N"/>
    <d v="2013-09-22T00:00:00"/>
    <s v="Low"/>
    <x v="16"/>
    <n v="283.8"/>
    <n v="0.04"/>
    <s v="Regular"/>
    <n v="47.52"/>
    <n v="8.69"/>
    <n v="2.99"/>
    <s v="Joe Elijah"/>
    <x v="0"/>
    <x v="1"/>
    <x v="1"/>
    <x v="10"/>
    <x v="2"/>
    <d v="2013-09-29T00:00:00"/>
  </r>
  <r>
    <n v="42596"/>
    <s v="N"/>
    <d v="2015-08-14T00:00:00"/>
    <s v="Medium"/>
    <x v="24"/>
    <n v="51.75"/>
    <n v="0.05"/>
    <s v="Regular"/>
    <n v="4.16"/>
    <n v="5.58"/>
    <n v="0.7"/>
    <s v="Liz Thompson"/>
    <x v="1"/>
    <x v="0"/>
    <x v="1"/>
    <x v="1"/>
    <x v="1"/>
    <d v="2015-08-16T00:00:00"/>
  </r>
  <r>
    <n v="42597"/>
    <s v="N"/>
    <d v="2013-03-25T00:00:00"/>
    <s v="Medium"/>
    <x v="44"/>
    <n v="29.66"/>
    <n v="0.04"/>
    <s v="Regular"/>
    <n v="-32.78"/>
    <n v="4.9800000000000004"/>
    <n v="4.32"/>
    <s v="Paul Prost"/>
    <x v="1"/>
    <x v="0"/>
    <x v="0"/>
    <x v="0"/>
    <x v="0"/>
    <d v="2013-03-27T00:00:00"/>
  </r>
  <r>
    <n v="42631"/>
    <s v="N"/>
    <d v="2016-05-09T00:00:00"/>
    <s v="High"/>
    <x v="33"/>
    <n v="257.66000000000003"/>
    <n v="0.05"/>
    <s v="Regular"/>
    <n v="-69.23"/>
    <n v="6.48"/>
    <n v="2.74"/>
    <s v="Jeremy Lonsdale"/>
    <x v="0"/>
    <x v="0"/>
    <x v="0"/>
    <x v="0"/>
    <x v="0"/>
    <d v="2016-05-09T00:00:00"/>
  </r>
  <r>
    <n v="42631"/>
    <s v="N"/>
    <d v="2016-05-09T00:00:00"/>
    <s v="High"/>
    <x v="36"/>
    <n v="211.4"/>
    <n v="0.09"/>
    <s v="Regular"/>
    <n v="91.63"/>
    <n v="12.53"/>
    <n v="0.5"/>
    <s v="Jeremy Lonsdale"/>
    <x v="0"/>
    <x v="0"/>
    <x v="1"/>
    <x v="4"/>
    <x v="2"/>
    <d v="2016-05-10T00:00:00"/>
  </r>
  <r>
    <n v="42631"/>
    <s v="N"/>
    <d v="2016-05-09T00:00:00"/>
    <s v="High"/>
    <x v="15"/>
    <n v="287.22000000000003"/>
    <n v="0.06"/>
    <s v="Regular"/>
    <n v="-72.930000000000007"/>
    <n v="6.68"/>
    <n v="5.41"/>
    <s v="Jeremy Lonsdale"/>
    <x v="0"/>
    <x v="0"/>
    <x v="1"/>
    <x v="5"/>
    <x v="2"/>
    <d v="2016-05-10T00:00:00"/>
  </r>
  <r>
    <n v="42631"/>
    <s v="N"/>
    <d v="2016-05-09T00:00:00"/>
    <s v="High"/>
    <x v="28"/>
    <n v="1148.0355"/>
    <n v="0.08"/>
    <s v="Express"/>
    <n v="21.98"/>
    <n v="65.989999999999995"/>
    <n v="8.99"/>
    <s v="Jeremy Lonsdale"/>
    <x v="0"/>
    <x v="0"/>
    <x v="0"/>
    <x v="3"/>
    <x v="2"/>
    <d v="2016-05-11T00:00:00"/>
  </r>
  <r>
    <n v="42657"/>
    <s v="N"/>
    <d v="2014-10-03T00:00:00"/>
    <s v="Low"/>
    <x v="32"/>
    <n v="945.54"/>
    <n v="0.03"/>
    <s v="Regular"/>
    <n v="254.58"/>
    <n v="19.98"/>
    <n v="5.97"/>
    <s v="Eileen Kiefer"/>
    <x v="1"/>
    <x v="2"/>
    <x v="1"/>
    <x v="5"/>
    <x v="2"/>
    <d v="2014-10-05T00:00:00"/>
  </r>
  <r>
    <n v="42690"/>
    <s v="N"/>
    <d v="2013-09-28T00:00:00"/>
    <s v="Low"/>
    <x v="15"/>
    <n v="18697.240000000002"/>
    <n v="0.02"/>
    <s v="Regular"/>
    <n v="8918.74"/>
    <n v="420.98"/>
    <n v="19.989999999999998"/>
    <s v="Olvera Toch"/>
    <x v="1"/>
    <x v="1"/>
    <x v="1"/>
    <x v="10"/>
    <x v="2"/>
    <d v="2013-10-02T00:00:00"/>
  </r>
  <r>
    <n v="42690"/>
    <s v="N"/>
    <d v="2013-09-28T00:00:00"/>
    <s v="Low"/>
    <x v="32"/>
    <n v="786.13"/>
    <n v="0.04"/>
    <s v="Regular"/>
    <n v="-236.12"/>
    <n v="16.739999999999998"/>
    <n v="7.04"/>
    <s v="Olvera Toch"/>
    <x v="1"/>
    <x v="1"/>
    <x v="1"/>
    <x v="7"/>
    <x v="2"/>
    <d v="2013-10-02T00:00:00"/>
  </r>
  <r>
    <n v="42695"/>
    <s v="N"/>
    <d v="2013-12-22T00:00:00"/>
    <s v="Not Specified"/>
    <x v="49"/>
    <n v="710.32799999999997"/>
    <n v="0.02"/>
    <s v="Regular"/>
    <n v="-10.3"/>
    <n v="65.989999999999995"/>
    <n v="5.31"/>
    <s v="Delfina Latchford"/>
    <x v="3"/>
    <x v="3"/>
    <x v="0"/>
    <x v="3"/>
    <x v="2"/>
    <d v="2013-12-24T00:00:00"/>
  </r>
  <r>
    <n v="42727"/>
    <s v="N"/>
    <d v="2014-04-29T00:00:00"/>
    <s v="Not Specified"/>
    <x v="11"/>
    <n v="5510.23"/>
    <n v="0.01"/>
    <s v="Delivery Van"/>
    <n v="915.8"/>
    <n v="500.98"/>
    <n v="26"/>
    <s v="Saphhira Shifley"/>
    <x v="0"/>
    <x v="2"/>
    <x v="2"/>
    <x v="13"/>
    <x v="6"/>
    <d v="2014-04-30T00:00:00"/>
  </r>
  <r>
    <n v="42727"/>
    <s v="N"/>
    <d v="2014-04-29T00:00:00"/>
    <s v="Not Specified"/>
    <x v="21"/>
    <n v="177.06"/>
    <n v="0.1"/>
    <s v="Regular"/>
    <n v="-100.61"/>
    <n v="8.4499999999999993"/>
    <n v="7.77"/>
    <s v="Saphhira Shifley"/>
    <x v="0"/>
    <x v="2"/>
    <x v="1"/>
    <x v="9"/>
    <x v="0"/>
    <d v="2014-04-30T00:00:00"/>
  </r>
  <r>
    <n v="42754"/>
    <s v="N"/>
    <d v="2013-08-24T00:00:00"/>
    <s v="Critical"/>
    <x v="45"/>
    <n v="341.71"/>
    <n v="0.04"/>
    <s v="Regular"/>
    <n v="32.19"/>
    <n v="10.98"/>
    <n v="5.14"/>
    <s v="Paul Gonzalez"/>
    <x v="2"/>
    <x v="0"/>
    <x v="1"/>
    <x v="10"/>
    <x v="2"/>
    <d v="2013-08-25T00:00:00"/>
  </r>
  <r>
    <n v="42788"/>
    <s v="Y"/>
    <d v="2014-10-13T00:00:00"/>
    <s v="Critical"/>
    <x v="5"/>
    <n v="241.92"/>
    <n v="0.1"/>
    <s v="Regular"/>
    <n v="67.709999999999994"/>
    <n v="10.14"/>
    <n v="2.27"/>
    <s v="Amy Hunt"/>
    <x v="0"/>
    <x v="3"/>
    <x v="1"/>
    <x v="5"/>
    <x v="1"/>
    <d v="2014-10-15T00:00:00"/>
  </r>
  <r>
    <n v="42820"/>
    <s v="N"/>
    <d v="2013-02-16T00:00:00"/>
    <s v="Low"/>
    <x v="42"/>
    <n v="141.56"/>
    <n v="0.1"/>
    <s v="Regular"/>
    <n v="-2.85"/>
    <n v="5.28"/>
    <n v="2.99"/>
    <s v="Ted Trevino"/>
    <x v="1"/>
    <x v="0"/>
    <x v="1"/>
    <x v="10"/>
    <x v="2"/>
    <d v="2013-02-23T00:00:00"/>
  </r>
  <r>
    <n v="42823"/>
    <s v="N"/>
    <d v="2013-06-25T00:00:00"/>
    <s v="Medium"/>
    <x v="38"/>
    <n v="49.14"/>
    <n v="0.05"/>
    <s v="Express"/>
    <n v="-22.56"/>
    <n v="4.28"/>
    <n v="6.18"/>
    <s v="Steve Chapman"/>
    <x v="0"/>
    <x v="0"/>
    <x v="1"/>
    <x v="5"/>
    <x v="2"/>
    <d v="2013-06-27T00:00:00"/>
  </r>
  <r>
    <n v="42848"/>
    <s v="N"/>
    <d v="2015-10-06T00:00:00"/>
    <s v="Not Specified"/>
    <x v="35"/>
    <n v="387.79"/>
    <n v="0.01"/>
    <s v="Regular"/>
    <n v="-56.51"/>
    <n v="7.64"/>
    <n v="5.83"/>
    <s v="David Philippe"/>
    <x v="1"/>
    <x v="2"/>
    <x v="1"/>
    <x v="5"/>
    <x v="1"/>
    <d v="2015-10-08T00:00:00"/>
  </r>
  <r>
    <n v="42884"/>
    <s v="N"/>
    <d v="2013-03-12T00:00:00"/>
    <s v="Not Specified"/>
    <x v="8"/>
    <n v="12098.87"/>
    <n v="0.04"/>
    <s v="Delivery Van"/>
    <n v="-969.05"/>
    <n v="400.98"/>
    <n v="42.52"/>
    <s v="Muhammed Iolo"/>
    <x v="2"/>
    <x v="2"/>
    <x v="2"/>
    <x v="15"/>
    <x v="4"/>
    <d v="2013-03-12T00:00:00"/>
  </r>
  <r>
    <n v="42886"/>
    <s v="N"/>
    <d v="2015-01-07T00:00:00"/>
    <s v="Medium"/>
    <x v="3"/>
    <n v="162.57"/>
    <n v="0.02"/>
    <s v="Regular"/>
    <n v="75.8"/>
    <n v="3.75"/>
    <n v="0.5"/>
    <s v="Kristen Hastings"/>
    <x v="0"/>
    <x v="0"/>
    <x v="1"/>
    <x v="4"/>
    <x v="2"/>
    <d v="2015-01-09T00:00:00"/>
  </r>
  <r>
    <n v="42887"/>
    <s v="N"/>
    <d v="2015-06-10T00:00:00"/>
    <s v="Medium"/>
    <x v="7"/>
    <n v="35.68"/>
    <n v="0.01"/>
    <s v="Regular"/>
    <n v="-11.43"/>
    <n v="9.7799999999999994"/>
    <n v="5.76"/>
    <s v="Tracy Collins"/>
    <x v="0"/>
    <x v="2"/>
    <x v="1"/>
    <x v="12"/>
    <x v="2"/>
    <d v="2015-06-11T00:00:00"/>
  </r>
  <r>
    <n v="42887"/>
    <s v="N"/>
    <d v="2015-06-10T00:00:00"/>
    <s v="Medium"/>
    <x v="11"/>
    <n v="234.76"/>
    <n v="0.04"/>
    <s v="Regular"/>
    <n v="-45.65"/>
    <n v="21.38"/>
    <n v="8.99"/>
    <s v="Tracy Collins"/>
    <x v="0"/>
    <x v="2"/>
    <x v="1"/>
    <x v="1"/>
    <x v="0"/>
    <d v="2015-06-12T00:00:00"/>
  </r>
  <r>
    <n v="42887"/>
    <s v="N"/>
    <d v="2015-06-10T00:00:00"/>
    <s v="Medium"/>
    <x v="7"/>
    <n v="498.49"/>
    <n v="0.01"/>
    <s v="Delivery Van"/>
    <n v="-251.41"/>
    <n v="145.97999999999999"/>
    <n v="51.92"/>
    <s v="Tracy Collins"/>
    <x v="0"/>
    <x v="2"/>
    <x v="2"/>
    <x v="15"/>
    <x v="4"/>
    <d v="2015-06-12T00:00:00"/>
  </r>
  <r>
    <n v="42912"/>
    <s v="Y"/>
    <d v="2013-05-04T00:00:00"/>
    <s v="Not Specified"/>
    <x v="6"/>
    <n v="52.59"/>
    <n v="0.05"/>
    <s v="Regular"/>
    <n v="-30.39"/>
    <n v="11.35"/>
    <n v="8.6"/>
    <s v="Craig Molinari"/>
    <x v="0"/>
    <x v="3"/>
    <x v="1"/>
    <x v="7"/>
    <x v="2"/>
    <d v="2013-05-06T00:00:00"/>
  </r>
  <r>
    <n v="42918"/>
    <s v="N"/>
    <d v="2014-05-22T00:00:00"/>
    <s v="High"/>
    <x v="26"/>
    <n v="648.26"/>
    <n v="7.0000000000000007E-2"/>
    <s v="Regular"/>
    <n v="30.48"/>
    <n v="14.27"/>
    <n v="7.27"/>
    <s v="Logan Haushalter"/>
    <x v="2"/>
    <x v="0"/>
    <x v="1"/>
    <x v="10"/>
    <x v="2"/>
    <d v="2014-05-24T00:00:00"/>
  </r>
  <r>
    <n v="42918"/>
    <s v="N"/>
    <d v="2014-05-22T00:00:00"/>
    <s v="High"/>
    <x v="26"/>
    <n v="410.43"/>
    <n v="0.1"/>
    <s v="Regular"/>
    <n v="-54.58"/>
    <n v="9.49"/>
    <n v="5.76"/>
    <s v="Logan Haushalter"/>
    <x v="2"/>
    <x v="0"/>
    <x v="0"/>
    <x v="6"/>
    <x v="3"/>
    <d v="2014-05-24T00:00:00"/>
  </r>
  <r>
    <n v="42944"/>
    <s v="N"/>
    <d v="2015-11-18T00:00:00"/>
    <s v="Critical"/>
    <x v="17"/>
    <n v="9750.5499999999993"/>
    <n v="0"/>
    <s v="Delivery Van"/>
    <n v="1061.6099999999999"/>
    <n v="216.6"/>
    <n v="64.2"/>
    <s v="Filia McAdams"/>
    <x v="2"/>
    <x v="3"/>
    <x v="2"/>
    <x v="13"/>
    <x v="6"/>
    <d v="2015-11-19T00:00:00"/>
  </r>
  <r>
    <n v="42979"/>
    <s v="N"/>
    <d v="2014-05-01T00:00:00"/>
    <s v="Not Specified"/>
    <x v="8"/>
    <n v="2770.79"/>
    <n v="0.02"/>
    <s v="Delivery Van"/>
    <n v="109.39"/>
    <n v="90.98"/>
    <n v="30"/>
    <s v="Maxwell Schwartz"/>
    <x v="0"/>
    <x v="0"/>
    <x v="2"/>
    <x v="13"/>
    <x v="6"/>
    <d v="2014-05-03T00:00:00"/>
  </r>
  <r>
    <n v="42981"/>
    <s v="N"/>
    <d v="2016-05-30T00:00:00"/>
    <s v="Critical"/>
    <x v="6"/>
    <n v="3510.82"/>
    <n v="0.05"/>
    <s v="Regular"/>
    <n v="232.44"/>
    <n v="896.99"/>
    <n v="19.989999999999998"/>
    <s v="Susan Vittorini"/>
    <x v="3"/>
    <x v="1"/>
    <x v="1"/>
    <x v="10"/>
    <x v="2"/>
    <d v="2016-06-01T00:00:00"/>
  </r>
  <r>
    <n v="43045"/>
    <s v="N"/>
    <d v="2015-06-14T00:00:00"/>
    <s v="Medium"/>
    <x v="19"/>
    <n v="5301.2"/>
    <n v="0.01"/>
    <s v="Regular"/>
    <n v="1126.72"/>
    <n v="105.29"/>
    <n v="10.119999999999999"/>
    <s v="Neil Knudson"/>
    <x v="0"/>
    <x v="0"/>
    <x v="2"/>
    <x v="2"/>
    <x v="5"/>
    <d v="2015-06-16T00:00:00"/>
  </r>
  <r>
    <n v="43045"/>
    <s v="N"/>
    <d v="2015-06-14T00:00:00"/>
    <s v="Medium"/>
    <x v="49"/>
    <n v="418.44"/>
    <n v="0.05"/>
    <s v="Delivery Van"/>
    <n v="-407.17"/>
    <n v="31.76"/>
    <n v="45.51"/>
    <s v="Neil Knudson"/>
    <x v="0"/>
    <x v="0"/>
    <x v="2"/>
    <x v="15"/>
    <x v="4"/>
    <d v="2015-06-14T00:00:00"/>
  </r>
  <r>
    <n v="43109"/>
    <s v="N"/>
    <d v="2015-12-21T00:00:00"/>
    <s v="Critical"/>
    <x v="30"/>
    <n v="281.83999999999997"/>
    <n v="0.06"/>
    <s v="Regular"/>
    <n v="-21.85"/>
    <n v="15.01"/>
    <n v="8.4"/>
    <s v="Dorothy Wardle"/>
    <x v="3"/>
    <x v="0"/>
    <x v="1"/>
    <x v="10"/>
    <x v="2"/>
    <d v="2015-12-22T00:00:00"/>
  </r>
  <r>
    <n v="43109"/>
    <s v="N"/>
    <d v="2015-12-21T00:00:00"/>
    <s v="Critical"/>
    <x v="14"/>
    <n v="509.52"/>
    <n v="0.05"/>
    <s v="Regular"/>
    <n v="-145.78"/>
    <n v="20.97"/>
    <n v="6.5"/>
    <s v="Dorothy Wardle"/>
    <x v="3"/>
    <x v="0"/>
    <x v="0"/>
    <x v="0"/>
    <x v="2"/>
    <d v="2015-12-22T00:00:00"/>
  </r>
  <r>
    <n v="43109"/>
    <s v="N"/>
    <d v="2015-12-21T00:00:00"/>
    <s v="Critical"/>
    <x v="12"/>
    <n v="97.02"/>
    <n v="0.06"/>
    <s v="Regular"/>
    <n v="-3.96"/>
    <n v="10.01"/>
    <n v="1.99"/>
    <s v="Dorothy Wardle"/>
    <x v="3"/>
    <x v="0"/>
    <x v="0"/>
    <x v="0"/>
    <x v="0"/>
    <d v="2015-12-22T00:00:00"/>
  </r>
  <r>
    <n v="43110"/>
    <s v="N"/>
    <d v="2014-02-06T00:00:00"/>
    <s v="High"/>
    <x v="7"/>
    <n v="21.01"/>
    <n v="0"/>
    <s v="Regular"/>
    <n v="-9.69"/>
    <n v="4.9800000000000004"/>
    <n v="5.0199999999999996"/>
    <s v="Maxwell Schwartz"/>
    <x v="0"/>
    <x v="0"/>
    <x v="1"/>
    <x v="5"/>
    <x v="2"/>
    <d v="2014-02-06T00:00:00"/>
  </r>
  <r>
    <n v="43110"/>
    <s v="N"/>
    <d v="2014-02-06T00:00:00"/>
    <s v="High"/>
    <x v="39"/>
    <n v="3457.99"/>
    <n v="0.05"/>
    <s v="Regular"/>
    <n v="-11861.46"/>
    <n v="3499.99"/>
    <n v="24.49"/>
    <s v="Maxwell Schwartz"/>
    <x v="0"/>
    <x v="0"/>
    <x v="0"/>
    <x v="16"/>
    <x v="5"/>
    <d v="2014-02-08T00:00:00"/>
  </r>
  <r>
    <n v="43137"/>
    <s v="N"/>
    <d v="2014-02-26T00:00:00"/>
    <s v="High"/>
    <x v="43"/>
    <n v="6069.05"/>
    <n v="0.05"/>
    <s v="Regular"/>
    <n v="1816.71"/>
    <n v="155.06"/>
    <n v="7.07"/>
    <s v="Linda Southworth"/>
    <x v="0"/>
    <x v="2"/>
    <x v="1"/>
    <x v="7"/>
    <x v="2"/>
    <d v="2014-02-27T00:00:00"/>
  </r>
  <r>
    <n v="43138"/>
    <s v="Y"/>
    <d v="2015-03-14T00:00:00"/>
    <s v="Low"/>
    <x v="17"/>
    <n v="1334.05"/>
    <n v="0.06"/>
    <s v="Regular"/>
    <n v="581.77"/>
    <n v="30.56"/>
    <n v="2.99"/>
    <s v="Matt Collister"/>
    <x v="0"/>
    <x v="1"/>
    <x v="1"/>
    <x v="10"/>
    <x v="2"/>
    <d v="2015-03-18T00:00:00"/>
  </r>
  <r>
    <n v="43138"/>
    <s v="Y"/>
    <d v="2015-03-14T00:00:00"/>
    <s v="Low"/>
    <x v="35"/>
    <n v="6552.86"/>
    <n v="7.0000000000000007E-2"/>
    <s v="Delivery Van"/>
    <n v="-692.82"/>
    <n v="137.47999999999999"/>
    <n v="32.18"/>
    <s v="Matt Collister"/>
    <x v="0"/>
    <x v="1"/>
    <x v="2"/>
    <x v="8"/>
    <x v="4"/>
    <d v="2015-03-16T00:00:00"/>
  </r>
  <r>
    <n v="43203"/>
    <s v="Y"/>
    <d v="2015-02-13T00:00:00"/>
    <s v="Not Specified"/>
    <x v="1"/>
    <n v="225.16"/>
    <n v="0.02"/>
    <s v="Regular"/>
    <n v="-33.69"/>
    <n v="6.68"/>
    <n v="5.2"/>
    <s v="Susan Vittorini"/>
    <x v="3"/>
    <x v="1"/>
    <x v="1"/>
    <x v="5"/>
    <x v="2"/>
    <d v="2015-02-15T00:00:00"/>
  </r>
  <r>
    <n v="43206"/>
    <s v="N"/>
    <d v="2016-08-23T00:00:00"/>
    <s v="Medium"/>
    <x v="25"/>
    <n v="587.88"/>
    <n v="0"/>
    <s v="Express"/>
    <n v="135.37"/>
    <n v="35.409999999999997"/>
    <n v="1.99"/>
    <s v="John Dryer"/>
    <x v="0"/>
    <x v="0"/>
    <x v="0"/>
    <x v="0"/>
    <x v="0"/>
    <d v="2016-08-24T00:00:00"/>
  </r>
  <r>
    <n v="43207"/>
    <s v="N"/>
    <d v="2013-06-09T00:00:00"/>
    <s v="Low"/>
    <x v="29"/>
    <n v="2207.9"/>
    <n v="0.02"/>
    <s v="Regular"/>
    <n v="579.76"/>
    <n v="49.34"/>
    <n v="10.25"/>
    <s v="Julia Dunbar"/>
    <x v="0"/>
    <x v="2"/>
    <x v="2"/>
    <x v="2"/>
    <x v="5"/>
    <d v="2013-06-13T00:00:00"/>
  </r>
  <r>
    <n v="43207"/>
    <s v="N"/>
    <d v="2013-06-09T00:00:00"/>
    <s v="Low"/>
    <x v="33"/>
    <n v="139.93"/>
    <n v="0.05"/>
    <s v="Regular"/>
    <n v="-3.06"/>
    <n v="3.28"/>
    <n v="1.95"/>
    <s v="Julia Dunbar"/>
    <x v="0"/>
    <x v="2"/>
    <x v="1"/>
    <x v="1"/>
    <x v="1"/>
    <d v="2013-06-16T00:00:00"/>
  </r>
  <r>
    <n v="43207"/>
    <s v="N"/>
    <d v="2013-06-09T00:00:00"/>
    <s v="Low"/>
    <x v="38"/>
    <n v="15.45"/>
    <n v="0.05"/>
    <s v="Regular"/>
    <n v="-7.75"/>
    <n v="1.81"/>
    <n v="1.56"/>
    <s v="Julia Dunbar"/>
    <x v="0"/>
    <x v="2"/>
    <x v="1"/>
    <x v="14"/>
    <x v="1"/>
    <d v="2013-06-11T00:00:00"/>
  </r>
  <r>
    <n v="43236"/>
    <s v="N"/>
    <d v="2013-07-03T00:00:00"/>
    <s v="Not Specified"/>
    <x v="23"/>
    <n v="205.33"/>
    <n v="0"/>
    <s v="Regular"/>
    <n v="10.68"/>
    <n v="9.77"/>
    <n v="6.02"/>
    <s v="Jamie Kunitz"/>
    <x v="3"/>
    <x v="0"/>
    <x v="2"/>
    <x v="2"/>
    <x v="3"/>
    <d v="2013-07-05T00:00:00"/>
  </r>
  <r>
    <n v="43239"/>
    <s v="N"/>
    <d v="2014-03-16T00:00:00"/>
    <s v="Not Specified"/>
    <x v="41"/>
    <n v="270.25"/>
    <n v="0.02"/>
    <s v="Regular"/>
    <n v="100.9"/>
    <n v="18.940000000000001"/>
    <n v="1.49"/>
    <s v="Lycoris Saunders"/>
    <x v="0"/>
    <x v="1"/>
    <x v="1"/>
    <x v="10"/>
    <x v="2"/>
    <d v="2014-03-18T00:00:00"/>
  </r>
  <r>
    <n v="43267"/>
    <s v="N"/>
    <d v="2014-05-16T00:00:00"/>
    <s v="Critical"/>
    <x v="40"/>
    <n v="1368.14"/>
    <n v="0.05"/>
    <s v="Express"/>
    <n v="171.26"/>
    <n v="76.72"/>
    <n v="19.95"/>
    <s v="Fred Wasserman"/>
    <x v="3"/>
    <x v="1"/>
    <x v="1"/>
    <x v="11"/>
    <x v="5"/>
    <d v="2014-05-18T00:00:00"/>
  </r>
  <r>
    <n v="43269"/>
    <s v="N"/>
    <d v="2016-04-10T00:00:00"/>
    <s v="Critical"/>
    <x v="18"/>
    <n v="3978.02"/>
    <n v="0.08"/>
    <s v="Regular"/>
    <n v="1336.96"/>
    <n v="165.98"/>
    <n v="19.989999999999998"/>
    <s v="James Lanier"/>
    <x v="1"/>
    <x v="0"/>
    <x v="1"/>
    <x v="10"/>
    <x v="2"/>
    <d v="2016-04-12T00:00:00"/>
  </r>
  <r>
    <n v="43269"/>
    <s v="Y"/>
    <d v="2016-04-10T00:00:00"/>
    <s v="Critical"/>
    <x v="25"/>
    <n v="843.15"/>
    <n v="0"/>
    <s v="Regular"/>
    <n v="355"/>
    <n v="48.91"/>
    <n v="5.81"/>
    <s v="James Lanier"/>
    <x v="1"/>
    <x v="0"/>
    <x v="1"/>
    <x v="5"/>
    <x v="2"/>
    <d v="2016-04-12T00:00:00"/>
  </r>
  <r>
    <n v="43302"/>
    <s v="N"/>
    <d v="2014-08-23T00:00:00"/>
    <s v="Low"/>
    <x v="6"/>
    <n v="8.8699999999999992"/>
    <n v="0.09"/>
    <s v="Regular"/>
    <n v="-5.14"/>
    <n v="1.95"/>
    <n v="1.63"/>
    <s v="Damala Kotsonis"/>
    <x v="2"/>
    <x v="0"/>
    <x v="1"/>
    <x v="1"/>
    <x v="1"/>
    <d v="2014-09-01T00:00:00"/>
  </r>
  <r>
    <n v="43302"/>
    <s v="N"/>
    <d v="2014-08-23T00:00:00"/>
    <s v="Low"/>
    <x v="27"/>
    <n v="6888.6634999999997"/>
    <n v="0.03"/>
    <s v="Regular"/>
    <n v="1925.58"/>
    <n v="205.99"/>
    <n v="5"/>
    <s v="Damala Kotsonis"/>
    <x v="2"/>
    <x v="0"/>
    <x v="0"/>
    <x v="3"/>
    <x v="2"/>
    <d v="2014-08-30T00:00:00"/>
  </r>
  <r>
    <n v="43302"/>
    <s v="N"/>
    <d v="2014-08-23T00:00:00"/>
    <s v="Low"/>
    <x v="17"/>
    <n v="720.61300000000006"/>
    <n v="7.0000000000000007E-2"/>
    <s v="Regular"/>
    <n v="329.68"/>
    <n v="20.99"/>
    <n v="0.99"/>
    <s v="Damala Kotsonis"/>
    <x v="2"/>
    <x v="0"/>
    <x v="0"/>
    <x v="3"/>
    <x v="1"/>
    <d v="2014-09-01T00:00:00"/>
  </r>
  <r>
    <n v="43329"/>
    <s v="N"/>
    <d v="2013-03-07T00:00:00"/>
    <s v="Medium"/>
    <x v="3"/>
    <n v="2475.83"/>
    <n v="0.09"/>
    <s v="Regular"/>
    <n v="752.37"/>
    <n v="59.98"/>
    <n v="3.99"/>
    <s v="Doug Bickford"/>
    <x v="3"/>
    <x v="0"/>
    <x v="1"/>
    <x v="11"/>
    <x v="2"/>
    <d v="2013-03-10T00:00:00"/>
  </r>
  <r>
    <n v="43330"/>
    <s v="N"/>
    <d v="2016-04-27T00:00:00"/>
    <s v="Not Specified"/>
    <x v="43"/>
    <n v="2205.7584999999999"/>
    <n v="0.03"/>
    <s v="Regular"/>
    <n v="337.04"/>
    <n v="65.989999999999995"/>
    <n v="8.99"/>
    <s v="Fred Wasserman"/>
    <x v="3"/>
    <x v="1"/>
    <x v="0"/>
    <x v="3"/>
    <x v="2"/>
    <d v="2016-04-28T00:00:00"/>
  </r>
  <r>
    <n v="43363"/>
    <s v="N"/>
    <d v="2014-09-05T00:00:00"/>
    <s v="Critical"/>
    <x v="37"/>
    <n v="12908.4"/>
    <n v="0.03"/>
    <s v="Delivery Van"/>
    <n v="4084.86"/>
    <n v="350.99"/>
    <n v="59"/>
    <s v="Luke Schmidt"/>
    <x v="0"/>
    <x v="1"/>
    <x v="2"/>
    <x v="13"/>
    <x v="6"/>
    <d v="2014-09-07T00:00:00"/>
  </r>
  <r>
    <n v="43364"/>
    <s v="N"/>
    <d v="2015-04-07T00:00:00"/>
    <s v="High"/>
    <x v="21"/>
    <n v="524.20000000000005"/>
    <n v="0.04"/>
    <s v="Regular"/>
    <n v="158.97999999999999"/>
    <n v="23.99"/>
    <n v="6.71"/>
    <s v="Susan Vittorini"/>
    <x v="3"/>
    <x v="0"/>
    <x v="1"/>
    <x v="12"/>
    <x v="2"/>
    <d v="2015-04-10T00:00:00"/>
  </r>
  <r>
    <n v="43367"/>
    <s v="N"/>
    <d v="2013-03-09T00:00:00"/>
    <s v="Critical"/>
    <x v="7"/>
    <n v="23.38"/>
    <n v="0.08"/>
    <s v="Regular"/>
    <n v="-12.19"/>
    <n v="6.48"/>
    <n v="5.14"/>
    <s v="Anemone Ratner"/>
    <x v="1"/>
    <x v="3"/>
    <x v="1"/>
    <x v="5"/>
    <x v="2"/>
    <d v="2013-03-12T00:00:00"/>
  </r>
  <r>
    <n v="43367"/>
    <s v="N"/>
    <d v="2013-03-09T00:00:00"/>
    <s v="Critical"/>
    <x v="25"/>
    <n v="139.37"/>
    <n v="0.04"/>
    <s v="Express"/>
    <n v="1.72"/>
    <n v="8.34"/>
    <n v="2.64"/>
    <s v="Anemone Ratner"/>
    <x v="1"/>
    <x v="3"/>
    <x v="1"/>
    <x v="9"/>
    <x v="0"/>
    <d v="2013-03-10T00:00:00"/>
  </r>
  <r>
    <n v="43367"/>
    <s v="N"/>
    <d v="2013-03-09T00:00:00"/>
    <s v="Critical"/>
    <x v="36"/>
    <n v="1221.6199999999999"/>
    <n v="0.01"/>
    <s v="Regular"/>
    <n v="-468.64"/>
    <n v="64.650000000000006"/>
    <n v="35"/>
    <s v="Anemone Ratner"/>
    <x v="1"/>
    <x v="3"/>
    <x v="1"/>
    <x v="7"/>
    <x v="5"/>
    <d v="2013-03-09T00:00:00"/>
  </r>
  <r>
    <n v="43392"/>
    <s v="N"/>
    <d v="2013-12-31T00:00:00"/>
    <s v="Medium"/>
    <x v="27"/>
    <n v="6553.45"/>
    <n v="0.03"/>
    <s v="Regular"/>
    <n v="2969.81"/>
    <n v="162.93"/>
    <n v="19.989999999999998"/>
    <s v="Doug Bickford"/>
    <x v="3"/>
    <x v="3"/>
    <x v="1"/>
    <x v="12"/>
    <x v="2"/>
    <d v="2014-01-02T00:00:00"/>
  </r>
  <r>
    <n v="43398"/>
    <s v="N"/>
    <d v="2014-04-24T00:00:00"/>
    <s v="Not Specified"/>
    <x v="12"/>
    <n v="1600.85"/>
    <n v="7.0000000000000007E-2"/>
    <s v="Delivery Van"/>
    <n v="-193.97"/>
    <n v="159.31"/>
    <n v="60"/>
    <s v="John Lee"/>
    <x v="0"/>
    <x v="0"/>
    <x v="2"/>
    <x v="15"/>
    <x v="6"/>
    <d v="2014-04-25T00:00:00"/>
  </r>
  <r>
    <n v="43399"/>
    <s v="N"/>
    <d v="2016-07-30T00:00:00"/>
    <s v="High"/>
    <x v="37"/>
    <n v="59.66"/>
    <n v="0.05"/>
    <s v="Regular"/>
    <n v="-33.340000000000003"/>
    <n v="1.68"/>
    <n v="1.57"/>
    <s v="Cari MacIntyre"/>
    <x v="1"/>
    <x v="0"/>
    <x v="1"/>
    <x v="1"/>
    <x v="1"/>
    <d v="2016-07-31T00:00:00"/>
  </r>
  <r>
    <n v="43399"/>
    <s v="N"/>
    <d v="2016-07-30T00:00:00"/>
    <s v="High"/>
    <x v="20"/>
    <n v="377.01600000000002"/>
    <n v="0.1"/>
    <s v="Delivery Van"/>
    <n v="-201.28"/>
    <n v="218.75"/>
    <n v="69.64"/>
    <s v="Cari MacIntyre"/>
    <x v="1"/>
    <x v="0"/>
    <x v="2"/>
    <x v="15"/>
    <x v="4"/>
    <d v="2016-08-01T00:00:00"/>
  </r>
  <r>
    <n v="43399"/>
    <s v="N"/>
    <d v="2016-07-30T00:00:00"/>
    <s v="High"/>
    <x v="38"/>
    <n v="124.7"/>
    <n v="0"/>
    <s v="Regular"/>
    <n v="31.94"/>
    <n v="15.04"/>
    <n v="1.97"/>
    <s v="Cari MacIntyre"/>
    <x v="1"/>
    <x v="0"/>
    <x v="1"/>
    <x v="5"/>
    <x v="1"/>
    <d v="2016-08-01T00:00:00"/>
  </r>
  <r>
    <n v="43424"/>
    <s v="N"/>
    <d v="2014-08-18T00:00:00"/>
    <s v="Not Specified"/>
    <x v="13"/>
    <n v="772.56"/>
    <n v="0.04"/>
    <s v="Express"/>
    <n v="143.87"/>
    <n v="22.98"/>
    <n v="4.5"/>
    <s v="Maria Bertelson"/>
    <x v="1"/>
    <x v="1"/>
    <x v="1"/>
    <x v="11"/>
    <x v="2"/>
    <d v="2014-08-20T00:00:00"/>
  </r>
  <r>
    <n v="43459"/>
    <s v="N"/>
    <d v="2014-11-07T00:00:00"/>
    <s v="Critical"/>
    <x v="5"/>
    <n v="13905.88"/>
    <n v="0.05"/>
    <s v="Regular"/>
    <n v="6441.18"/>
    <n v="574.74"/>
    <n v="24.49"/>
    <s v="Ed Braxton"/>
    <x v="0"/>
    <x v="2"/>
    <x v="0"/>
    <x v="6"/>
    <x v="5"/>
    <d v="2014-11-08T00:00:00"/>
  </r>
  <r>
    <n v="43460"/>
    <s v="N"/>
    <d v="2015-06-11T00:00:00"/>
    <s v="Medium"/>
    <x v="20"/>
    <n v="25.09"/>
    <n v="7.0000000000000007E-2"/>
    <s v="Regular"/>
    <n v="-17.600000000000001"/>
    <n v="8.0399999999999991"/>
    <n v="8.94"/>
    <s v="Astrea Jones"/>
    <x v="2"/>
    <x v="0"/>
    <x v="1"/>
    <x v="10"/>
    <x v="2"/>
    <d v="2015-06-12T00:00:00"/>
  </r>
  <r>
    <n v="43493"/>
    <s v="N"/>
    <d v="2015-05-10T00:00:00"/>
    <s v="High"/>
    <x v="28"/>
    <n v="152.52000000000001"/>
    <n v="0.03"/>
    <s v="Regular"/>
    <n v="-43.87"/>
    <n v="6.48"/>
    <n v="5.94"/>
    <s v="Nick Crebassa"/>
    <x v="0"/>
    <x v="0"/>
    <x v="1"/>
    <x v="5"/>
    <x v="2"/>
    <d v="2015-05-11T00:00:00"/>
  </r>
  <r>
    <n v="43493"/>
    <s v="N"/>
    <d v="2015-05-10T00:00:00"/>
    <s v="High"/>
    <x v="41"/>
    <n v="71.599999999999994"/>
    <n v="0.05"/>
    <s v="Regular"/>
    <n v="-30.65"/>
    <n v="4.9800000000000004"/>
    <n v="4.7"/>
    <s v="Nick Crebassa"/>
    <x v="0"/>
    <x v="0"/>
    <x v="1"/>
    <x v="5"/>
    <x v="2"/>
    <d v="2015-05-12T00:00:00"/>
  </r>
  <r>
    <n v="43493"/>
    <s v="N"/>
    <d v="2015-05-10T00:00:00"/>
    <s v="High"/>
    <x v="4"/>
    <n v="1699.9829999999999"/>
    <n v="0.1"/>
    <s v="Regular"/>
    <n v="-202.86"/>
    <n v="55.99"/>
    <n v="5"/>
    <s v="Nick Crebassa"/>
    <x v="0"/>
    <x v="0"/>
    <x v="0"/>
    <x v="3"/>
    <x v="0"/>
    <d v="2015-05-13T00:00:00"/>
  </r>
  <r>
    <n v="43554"/>
    <s v="N"/>
    <d v="2016-10-30T00:00:00"/>
    <s v="Critical"/>
    <x v="24"/>
    <n v="34.18"/>
    <n v="0.06"/>
    <s v="Regular"/>
    <n v="-5.46"/>
    <n v="3.6"/>
    <n v="2.2000000000000002"/>
    <s v="Rachel Payne"/>
    <x v="0"/>
    <x v="2"/>
    <x v="1"/>
    <x v="5"/>
    <x v="1"/>
    <d v="2016-11-02T00:00:00"/>
  </r>
  <r>
    <n v="43555"/>
    <s v="N"/>
    <d v="2015-07-03T00:00:00"/>
    <s v="Medium"/>
    <x v="13"/>
    <n v="43.54"/>
    <n v="0"/>
    <s v="Regular"/>
    <n v="-17.48"/>
    <n v="1.26"/>
    <n v="0.7"/>
    <s v="Sung Shariari"/>
    <x v="0"/>
    <x v="0"/>
    <x v="1"/>
    <x v="14"/>
    <x v="1"/>
    <d v="2015-07-05T00:00:00"/>
  </r>
  <r>
    <n v="43556"/>
    <s v="N"/>
    <d v="2015-07-22T00:00:00"/>
    <s v="Low"/>
    <x v="45"/>
    <n v="477.16"/>
    <n v="0.02"/>
    <s v="Regular"/>
    <n v="204.18"/>
    <n v="15.04"/>
    <n v="1.97"/>
    <s v="Saphhira Shifley"/>
    <x v="0"/>
    <x v="2"/>
    <x v="1"/>
    <x v="5"/>
    <x v="1"/>
    <d v="2015-07-27T00:00:00"/>
  </r>
  <r>
    <n v="43588"/>
    <s v="N"/>
    <d v="2015-09-01T00:00:00"/>
    <s v="Medium"/>
    <x v="25"/>
    <n v="3075.752"/>
    <n v="0.04"/>
    <s v="Delivery Van"/>
    <n v="-572.69000000000005"/>
    <n v="236.97"/>
    <n v="59.24"/>
    <s v="Jennifer Patt"/>
    <x v="2"/>
    <x v="1"/>
    <x v="2"/>
    <x v="15"/>
    <x v="4"/>
    <d v="2015-09-04T00:00:00"/>
  </r>
  <r>
    <n v="43620"/>
    <s v="N"/>
    <d v="2016-01-18T00:00:00"/>
    <s v="Medium"/>
    <x v="46"/>
    <n v="196.22"/>
    <n v="0.05"/>
    <s v="Regular"/>
    <n v="-89.35"/>
    <n v="14.81"/>
    <n v="13.32"/>
    <s v="Joel Eaton"/>
    <x v="0"/>
    <x v="1"/>
    <x v="1"/>
    <x v="11"/>
    <x v="2"/>
    <d v="2016-01-21T00:00:00"/>
  </r>
  <r>
    <n v="43620"/>
    <s v="N"/>
    <d v="2016-01-18T00:00:00"/>
    <s v="Medium"/>
    <x v="11"/>
    <n v="49.76"/>
    <n v="0.05"/>
    <s v="Express"/>
    <n v="-0.13"/>
    <n v="4.2"/>
    <n v="2.2599999999999998"/>
    <s v="Joel Eaton"/>
    <x v="0"/>
    <x v="1"/>
    <x v="1"/>
    <x v="5"/>
    <x v="1"/>
    <d v="2016-01-20T00:00:00"/>
  </r>
  <r>
    <n v="43650"/>
    <s v="N"/>
    <d v="2016-03-23T00:00:00"/>
    <s v="Not Specified"/>
    <x v="7"/>
    <n v="1759.65"/>
    <n v="0.06"/>
    <s v="Regular"/>
    <n v="-2213.75"/>
    <n v="599.99"/>
    <n v="24.49"/>
    <s v="William Brown"/>
    <x v="0"/>
    <x v="0"/>
    <x v="0"/>
    <x v="16"/>
    <x v="5"/>
    <d v="2016-03-24T00:00:00"/>
  </r>
  <r>
    <n v="43650"/>
    <s v="N"/>
    <d v="2016-03-23T00:00:00"/>
    <s v="Not Specified"/>
    <x v="22"/>
    <n v="88.59"/>
    <n v="0.05"/>
    <s v="Regular"/>
    <n v="-26.29"/>
    <n v="11.97"/>
    <n v="5.81"/>
    <s v="William Brown"/>
    <x v="0"/>
    <x v="0"/>
    <x v="1"/>
    <x v="1"/>
    <x v="0"/>
    <d v="2016-03-25T00:00:00"/>
  </r>
  <r>
    <n v="43653"/>
    <s v="N"/>
    <d v="2015-10-30T00:00:00"/>
    <s v="High"/>
    <x v="7"/>
    <n v="10.62"/>
    <n v="7.0000000000000007E-2"/>
    <s v="Regular"/>
    <n v="-3.96"/>
    <n v="3.29"/>
    <n v="1.35"/>
    <s v="Amy Hunt"/>
    <x v="0"/>
    <x v="3"/>
    <x v="1"/>
    <x v="14"/>
    <x v="1"/>
    <d v="2015-10-30T00:00:00"/>
  </r>
  <r>
    <n v="43653"/>
    <s v="N"/>
    <d v="2015-10-30T00:00:00"/>
    <s v="High"/>
    <x v="27"/>
    <n v="666.4"/>
    <n v="0"/>
    <s v="Express"/>
    <n v="2.02"/>
    <n v="15.73"/>
    <n v="7.42"/>
    <s v="Amy Hunt"/>
    <x v="0"/>
    <x v="3"/>
    <x v="1"/>
    <x v="9"/>
    <x v="0"/>
    <d v="2015-10-31T00:00:00"/>
  </r>
  <r>
    <n v="43653"/>
    <s v="N"/>
    <d v="2015-10-30T00:00:00"/>
    <s v="High"/>
    <x v="12"/>
    <n v="351.3"/>
    <n v="0.06"/>
    <s v="Regular"/>
    <n v="1.45"/>
    <n v="34.76"/>
    <n v="8.2200000000000006"/>
    <s v="Amy Hunt"/>
    <x v="0"/>
    <x v="3"/>
    <x v="1"/>
    <x v="7"/>
    <x v="2"/>
    <d v="2015-11-01T00:00:00"/>
  </r>
  <r>
    <n v="43781"/>
    <s v="N"/>
    <d v="2013-02-02T00:00:00"/>
    <s v="Not Specified"/>
    <x v="29"/>
    <n v="497.14"/>
    <n v="0.05"/>
    <s v="Regular"/>
    <n v="240.41"/>
    <n v="10.94"/>
    <n v="1.39"/>
    <s v="Claudia Miner"/>
    <x v="3"/>
    <x v="3"/>
    <x v="1"/>
    <x v="12"/>
    <x v="2"/>
    <d v="2013-02-02T00:00:00"/>
  </r>
  <r>
    <n v="43781"/>
    <s v="N"/>
    <d v="2013-02-02T00:00:00"/>
    <s v="Not Specified"/>
    <x v="21"/>
    <n v="917.39"/>
    <n v="0.02"/>
    <s v="Express"/>
    <n v="393.41"/>
    <n v="40.98"/>
    <n v="2.99"/>
    <s v="Claudia Miner"/>
    <x v="3"/>
    <x v="3"/>
    <x v="1"/>
    <x v="10"/>
    <x v="2"/>
    <d v="2013-02-03T00:00:00"/>
  </r>
  <r>
    <n v="43782"/>
    <s v="N"/>
    <d v="2013-11-13T00:00:00"/>
    <s v="Medium"/>
    <x v="42"/>
    <n v="194.35"/>
    <n v="0"/>
    <s v="Regular"/>
    <n v="30.88"/>
    <n v="6.75"/>
    <n v="2.99"/>
    <s v="Rick Bensley"/>
    <x v="0"/>
    <x v="2"/>
    <x v="1"/>
    <x v="10"/>
    <x v="2"/>
    <d v="2013-11-15T00:00:00"/>
  </r>
  <r>
    <n v="43808"/>
    <s v="N"/>
    <d v="2014-01-06T00:00:00"/>
    <s v="Low"/>
    <x v="25"/>
    <n v="108.73"/>
    <n v="0.04"/>
    <s v="Regular"/>
    <n v="-22.21"/>
    <n v="6.24"/>
    <n v="5.22"/>
    <s v="Christine Sundaresam"/>
    <x v="1"/>
    <x v="3"/>
    <x v="2"/>
    <x v="2"/>
    <x v="2"/>
    <d v="2014-01-13T00:00:00"/>
  </r>
  <r>
    <n v="43813"/>
    <s v="N"/>
    <d v="2016-07-21T00:00:00"/>
    <s v="Not Specified"/>
    <x v="9"/>
    <n v="384.21"/>
    <n v="0.04"/>
    <s v="Regular"/>
    <n v="-266.22000000000003"/>
    <n v="15.51"/>
    <n v="17.78"/>
    <s v="Carlos Meador"/>
    <x v="2"/>
    <x v="0"/>
    <x v="1"/>
    <x v="7"/>
    <x v="2"/>
    <d v="2016-07-23T00:00:00"/>
  </r>
  <r>
    <n v="43875"/>
    <s v="N"/>
    <d v="2014-12-07T00:00:00"/>
    <s v="Critical"/>
    <x v="18"/>
    <n v="382.19"/>
    <n v="0.03"/>
    <s v="Express"/>
    <n v="11.39"/>
    <n v="14.42"/>
    <n v="6.75"/>
    <s v="Melanie Page"/>
    <x v="1"/>
    <x v="0"/>
    <x v="1"/>
    <x v="11"/>
    <x v="3"/>
    <d v="2014-12-10T00:00:00"/>
  </r>
  <r>
    <n v="43875"/>
    <s v="N"/>
    <d v="2014-12-07T00:00:00"/>
    <s v="Critical"/>
    <x v="40"/>
    <n v="2573.92"/>
    <n v="7.0000000000000007E-2"/>
    <s v="Delivery Van"/>
    <n v="117.23"/>
    <n v="150.97999999999999"/>
    <n v="143.71"/>
    <s v="Melanie Page"/>
    <x v="1"/>
    <x v="0"/>
    <x v="2"/>
    <x v="13"/>
    <x v="6"/>
    <d v="2014-12-09T00:00:00"/>
  </r>
  <r>
    <n v="43875"/>
    <s v="N"/>
    <d v="2014-12-07T00:00:00"/>
    <s v="Critical"/>
    <x v="43"/>
    <n v="727.64"/>
    <n v="0.01"/>
    <s v="Regular"/>
    <n v="27.64"/>
    <n v="17.98"/>
    <n v="8.51"/>
    <s v="Melanie Page"/>
    <x v="1"/>
    <x v="0"/>
    <x v="0"/>
    <x v="6"/>
    <x v="3"/>
    <d v="2014-12-09T00:00:00"/>
  </r>
  <r>
    <n v="43875"/>
    <s v="N"/>
    <d v="2014-12-07T00:00:00"/>
    <s v="Critical"/>
    <x v="25"/>
    <n v="2795.0039999999999"/>
    <n v="0.02"/>
    <s v="Regular"/>
    <n v="311.08999999999997"/>
    <n v="195.99"/>
    <n v="8.99"/>
    <s v="Melanie Page"/>
    <x v="1"/>
    <x v="0"/>
    <x v="0"/>
    <x v="3"/>
    <x v="2"/>
    <d v="2014-12-08T00:00:00"/>
  </r>
  <r>
    <n v="43875"/>
    <s v="N"/>
    <d v="2014-12-07T00:00:00"/>
    <s v="Critical"/>
    <x v="14"/>
    <n v="2564.5774999999999"/>
    <n v="7.0000000000000007E-2"/>
    <s v="Regular"/>
    <n v="331.29"/>
    <n v="125.99"/>
    <n v="7.69"/>
    <s v="Melanie Page"/>
    <x v="1"/>
    <x v="0"/>
    <x v="0"/>
    <x v="3"/>
    <x v="2"/>
    <d v="2014-12-09T00:00:00"/>
  </r>
  <r>
    <n v="43904"/>
    <s v="N"/>
    <d v="2013-05-01T00:00:00"/>
    <s v="Not Specified"/>
    <x v="17"/>
    <n v="413.83"/>
    <n v="0.08"/>
    <s v="Regular"/>
    <n v="111.74"/>
    <n v="10.01"/>
    <n v="1.99"/>
    <s v="Michael Oakman"/>
    <x v="0"/>
    <x v="3"/>
    <x v="0"/>
    <x v="0"/>
    <x v="0"/>
    <d v="2013-05-03T00:00:00"/>
  </r>
  <r>
    <n v="43904"/>
    <s v="N"/>
    <d v="2013-05-01T00:00:00"/>
    <s v="Not Specified"/>
    <x v="10"/>
    <n v="3339.65"/>
    <n v="0.01"/>
    <s v="Regular"/>
    <n v="788.51"/>
    <n v="125.99"/>
    <n v="7.69"/>
    <s v="Michael Oakman"/>
    <x v="0"/>
    <x v="3"/>
    <x v="0"/>
    <x v="3"/>
    <x v="2"/>
    <d v="2013-05-02T00:00:00"/>
  </r>
  <r>
    <n v="43906"/>
    <s v="N"/>
    <d v="2015-02-07T00:00:00"/>
    <s v="High"/>
    <x v="35"/>
    <n v="3601.07"/>
    <n v="0.04"/>
    <s v="Regular"/>
    <n v="174.8"/>
    <n v="73.98"/>
    <n v="14.52"/>
    <s v="Valerie Dominguez"/>
    <x v="0"/>
    <x v="0"/>
    <x v="0"/>
    <x v="0"/>
    <x v="2"/>
    <d v="2015-02-08T00:00:00"/>
  </r>
  <r>
    <n v="43936"/>
    <s v="N"/>
    <d v="2013-03-13T00:00:00"/>
    <s v="Critical"/>
    <x v="3"/>
    <n v="670.65"/>
    <n v="0.08"/>
    <s v="Regular"/>
    <n v="41.66"/>
    <n v="15.94"/>
    <n v="5.45"/>
    <s v="Carl Weiss"/>
    <x v="0"/>
    <x v="2"/>
    <x v="1"/>
    <x v="1"/>
    <x v="0"/>
    <d v="2013-03-14T00:00:00"/>
  </r>
  <r>
    <n v="43972"/>
    <s v="N"/>
    <d v="2013-03-16T00:00:00"/>
    <s v="Low"/>
    <x v="49"/>
    <n v="714.39099999999996"/>
    <n v="0"/>
    <s v="Regular"/>
    <n v="-62.33"/>
    <n v="65.989999999999995"/>
    <n v="8.99"/>
    <s v="Chris Cortes"/>
    <x v="2"/>
    <x v="2"/>
    <x v="0"/>
    <x v="3"/>
    <x v="2"/>
    <d v="2013-03-18T00:00:00"/>
  </r>
  <r>
    <n v="44000"/>
    <s v="N"/>
    <d v="2015-10-04T00:00:00"/>
    <s v="Not Specified"/>
    <x v="0"/>
    <n v="502.8"/>
    <n v="0"/>
    <s v="Regular"/>
    <n v="-19.100000000000001"/>
    <n v="30.98"/>
    <n v="19.510000000000002"/>
    <s v="Dan Campbell"/>
    <x v="2"/>
    <x v="3"/>
    <x v="1"/>
    <x v="12"/>
    <x v="2"/>
    <d v="2015-10-04T00:00:00"/>
  </r>
  <r>
    <n v="44000"/>
    <s v="N"/>
    <d v="2015-10-04T00:00:00"/>
    <s v="Not Specified"/>
    <x v="36"/>
    <n v="85.03"/>
    <n v="0.05"/>
    <s v="Regular"/>
    <n v="-75.31"/>
    <n v="4.28"/>
    <n v="6.72"/>
    <s v="Dan Campbell"/>
    <x v="2"/>
    <x v="3"/>
    <x v="1"/>
    <x v="5"/>
    <x v="2"/>
    <d v="2015-10-04T00:00:00"/>
  </r>
  <r>
    <n v="44002"/>
    <s v="N"/>
    <d v="2016-02-08T00:00:00"/>
    <s v="Medium"/>
    <x v="26"/>
    <n v="320.93"/>
    <n v="0.05"/>
    <s v="Regular"/>
    <n v="-66.48"/>
    <n v="6.68"/>
    <n v="5.66"/>
    <s v="John Lee"/>
    <x v="0"/>
    <x v="0"/>
    <x v="1"/>
    <x v="5"/>
    <x v="2"/>
    <d v="2016-02-10T00:00:00"/>
  </r>
  <r>
    <n v="44002"/>
    <s v="N"/>
    <d v="2016-02-08T00:00:00"/>
    <s v="Medium"/>
    <x v="41"/>
    <n v="261.85000000000002"/>
    <n v="0.03"/>
    <s v="Regular"/>
    <n v="-52.33"/>
    <n v="17.7"/>
    <n v="9.4700000000000006"/>
    <s v="John Lee"/>
    <x v="0"/>
    <x v="0"/>
    <x v="1"/>
    <x v="7"/>
    <x v="2"/>
    <d v="2016-02-08T00:00:00"/>
  </r>
  <r>
    <n v="44037"/>
    <s v="N"/>
    <d v="2015-06-28T00:00:00"/>
    <s v="High"/>
    <x v="27"/>
    <n v="835.55"/>
    <n v="7.0000000000000007E-2"/>
    <s v="Regular"/>
    <n v="326.43"/>
    <n v="22.23"/>
    <n v="5.08"/>
    <s v="Carlos Soltero"/>
    <x v="2"/>
    <x v="2"/>
    <x v="2"/>
    <x v="2"/>
    <x v="0"/>
    <d v="2015-06-30T00:00:00"/>
  </r>
  <r>
    <n v="44037"/>
    <s v="N"/>
    <d v="2015-06-28T00:00:00"/>
    <s v="High"/>
    <x v="34"/>
    <n v="1799.6115"/>
    <n v="7.0000000000000007E-2"/>
    <s v="Regular"/>
    <n v="557.6"/>
    <n v="55.99"/>
    <n v="1.25"/>
    <s v="Carlos Soltero"/>
    <x v="2"/>
    <x v="2"/>
    <x v="0"/>
    <x v="3"/>
    <x v="0"/>
    <d v="2015-06-30T00:00:00"/>
  </r>
  <r>
    <n v="44064"/>
    <s v="N"/>
    <d v="2013-03-03T00:00:00"/>
    <s v="Medium"/>
    <x v="17"/>
    <n v="468.48"/>
    <n v="7.0000000000000007E-2"/>
    <s v="Express"/>
    <n v="-213.49"/>
    <n v="11.34"/>
    <n v="11.25"/>
    <s v="Theresa Swint"/>
    <x v="0"/>
    <x v="2"/>
    <x v="1"/>
    <x v="5"/>
    <x v="2"/>
    <d v="2013-03-05T00:00:00"/>
  </r>
  <r>
    <n v="44064"/>
    <s v="N"/>
    <d v="2013-03-03T00:00:00"/>
    <s v="Medium"/>
    <x v="9"/>
    <n v="284.14"/>
    <n v="0.05"/>
    <s v="Regular"/>
    <n v="-104.18"/>
    <n v="11.66"/>
    <n v="8.99"/>
    <s v="Theresa Swint"/>
    <x v="0"/>
    <x v="2"/>
    <x v="1"/>
    <x v="1"/>
    <x v="0"/>
    <d v="2013-03-06T00:00:00"/>
  </r>
  <r>
    <n v="44071"/>
    <s v="N"/>
    <d v="2015-04-15T00:00:00"/>
    <s v="Not Specified"/>
    <x v="30"/>
    <n v="110.67"/>
    <n v="0.08"/>
    <s v="Regular"/>
    <n v="-43.75"/>
    <n v="5.99"/>
    <n v="4.92"/>
    <s v="Frank Price"/>
    <x v="3"/>
    <x v="0"/>
    <x v="1"/>
    <x v="10"/>
    <x v="2"/>
    <d v="2015-04-16T00:00:00"/>
  </r>
  <r>
    <n v="44071"/>
    <s v="N"/>
    <d v="2015-04-15T00:00:00"/>
    <s v="Not Specified"/>
    <x v="23"/>
    <n v="1163.123"/>
    <n v="0"/>
    <s v="Regular"/>
    <n v="83.84"/>
    <n v="65.989999999999995"/>
    <n v="8.99"/>
    <s v="Frank Price"/>
    <x v="3"/>
    <x v="0"/>
    <x v="0"/>
    <x v="3"/>
    <x v="2"/>
    <d v="2015-04-16T00:00:00"/>
  </r>
  <r>
    <n v="44196"/>
    <s v="N"/>
    <d v="2016-08-22T00:00:00"/>
    <s v="Not Specified"/>
    <x v="12"/>
    <n v="56.91"/>
    <n v="0.01"/>
    <s v="Regular"/>
    <n v="7.5"/>
    <n v="5.18"/>
    <n v="2.04"/>
    <s v="Cynthia Delaney"/>
    <x v="0"/>
    <x v="0"/>
    <x v="1"/>
    <x v="5"/>
    <x v="1"/>
    <d v="2016-08-24T00:00:00"/>
  </r>
  <r>
    <n v="44197"/>
    <s v="N"/>
    <d v="2016-01-21T00:00:00"/>
    <s v="High"/>
    <x v="42"/>
    <n v="3970.33"/>
    <n v="0.02"/>
    <s v="Delivery Van"/>
    <n v="-229.79"/>
    <n v="140.97999999999999"/>
    <n v="53.48"/>
    <s v="Cynthia Arntzen"/>
    <x v="1"/>
    <x v="3"/>
    <x v="2"/>
    <x v="8"/>
    <x v="4"/>
    <d v="2016-01-24T00:00:00"/>
  </r>
  <r>
    <n v="44224"/>
    <s v="N"/>
    <d v="2013-08-09T00:00:00"/>
    <s v="High"/>
    <x v="1"/>
    <n v="198.7"/>
    <n v="0.1"/>
    <s v="Regular"/>
    <n v="-62.13"/>
    <n v="6.48"/>
    <n v="2.74"/>
    <s v="Natalie Webber"/>
    <x v="0"/>
    <x v="0"/>
    <x v="0"/>
    <x v="0"/>
    <x v="0"/>
    <d v="2013-08-10T00:00:00"/>
  </r>
  <r>
    <n v="44229"/>
    <s v="N"/>
    <d v="2013-05-14T00:00:00"/>
    <s v="Medium"/>
    <x v="27"/>
    <n v="185.69"/>
    <n v="0.02"/>
    <s v="Regular"/>
    <n v="50.16"/>
    <n v="4.84"/>
    <n v="0.71"/>
    <s v="Erin Smith"/>
    <x v="1"/>
    <x v="1"/>
    <x v="1"/>
    <x v="1"/>
    <x v="1"/>
    <d v="2013-05-14T00:00:00"/>
  </r>
  <r>
    <n v="44290"/>
    <s v="N"/>
    <d v="2013-03-21T00:00:00"/>
    <s v="Medium"/>
    <x v="48"/>
    <n v="508.38"/>
    <n v="0.06"/>
    <s v="Regular"/>
    <n v="4.68"/>
    <n v="10.4"/>
    <n v="5.4"/>
    <s v="Peter Fuller"/>
    <x v="0"/>
    <x v="0"/>
    <x v="2"/>
    <x v="2"/>
    <x v="0"/>
    <d v="2013-03-23T00:00:00"/>
  </r>
  <r>
    <n v="44290"/>
    <s v="N"/>
    <d v="2013-03-21T00:00:00"/>
    <s v="Medium"/>
    <x v="2"/>
    <n v="281.08999999999997"/>
    <n v="0.01"/>
    <s v="Regular"/>
    <n v="-114.58"/>
    <n v="9.06"/>
    <n v="9.86"/>
    <s v="Peter Fuller"/>
    <x v="0"/>
    <x v="0"/>
    <x v="1"/>
    <x v="5"/>
    <x v="2"/>
    <d v="2013-03-23T00:00:00"/>
  </r>
  <r>
    <n v="44290"/>
    <s v="N"/>
    <d v="2013-03-21T00:00:00"/>
    <s v="Medium"/>
    <x v="33"/>
    <n v="276.64999999999998"/>
    <n v="0.02"/>
    <s v="Regular"/>
    <n v="-75.28"/>
    <n v="6.48"/>
    <n v="5.87"/>
    <s v="Peter Fuller"/>
    <x v="0"/>
    <x v="0"/>
    <x v="1"/>
    <x v="5"/>
    <x v="2"/>
    <d v="2013-03-23T00:00:00"/>
  </r>
  <r>
    <n v="44292"/>
    <s v="Y"/>
    <d v="2014-06-14T00:00:00"/>
    <s v="Not Specified"/>
    <x v="39"/>
    <n v="10.48"/>
    <n v="0"/>
    <s v="Express"/>
    <n v="-3.78"/>
    <n v="5.18"/>
    <n v="2.04"/>
    <s v="Frank Atkinson"/>
    <x v="2"/>
    <x v="0"/>
    <x v="1"/>
    <x v="5"/>
    <x v="1"/>
    <d v="2014-06-15T00:00:00"/>
  </r>
  <r>
    <n v="44325"/>
    <s v="N"/>
    <d v="2016-02-11T00:00:00"/>
    <s v="Medium"/>
    <x v="15"/>
    <n v="951.33"/>
    <n v="0"/>
    <s v="Regular"/>
    <n v="-60.66"/>
    <n v="20.28"/>
    <n v="14.39"/>
    <s v="Maribeth Schnelling"/>
    <x v="0"/>
    <x v="0"/>
    <x v="2"/>
    <x v="2"/>
    <x v="2"/>
    <d v="2016-02-13T00:00:00"/>
  </r>
  <r>
    <n v="44359"/>
    <s v="N"/>
    <d v="2013-11-29T00:00:00"/>
    <s v="High"/>
    <x v="30"/>
    <n v="113.2"/>
    <n v="0.1"/>
    <s v="Regular"/>
    <n v="24.83"/>
    <n v="6.08"/>
    <n v="0.91"/>
    <s v="Keith Dawkins"/>
    <x v="0"/>
    <x v="1"/>
    <x v="1"/>
    <x v="1"/>
    <x v="1"/>
    <d v="2013-12-01T00:00:00"/>
  </r>
  <r>
    <n v="44386"/>
    <s v="N"/>
    <d v="2015-04-09T00:00:00"/>
    <s v="Medium"/>
    <x v="42"/>
    <n v="129.06"/>
    <n v="0.1"/>
    <s v="Regular"/>
    <n v="-75.13"/>
    <n v="4.91"/>
    <n v="4.97"/>
    <s v="Chris Selesnick"/>
    <x v="1"/>
    <x v="1"/>
    <x v="1"/>
    <x v="10"/>
    <x v="2"/>
    <d v="2015-04-11T00:00:00"/>
  </r>
  <r>
    <n v="44386"/>
    <s v="N"/>
    <d v="2015-04-09T00:00:00"/>
    <s v="Medium"/>
    <x v="17"/>
    <n v="1236.6400000000001"/>
    <n v="0.01"/>
    <s v="Regular"/>
    <n v="518.80999999999995"/>
    <n v="28.48"/>
    <n v="1.99"/>
    <s v="Chris Selesnick"/>
    <x v="1"/>
    <x v="1"/>
    <x v="0"/>
    <x v="0"/>
    <x v="0"/>
    <d v="2015-04-11T00:00:00"/>
  </r>
  <r>
    <n v="44387"/>
    <s v="N"/>
    <d v="2016-02-05T00:00:00"/>
    <s v="Low"/>
    <x v="35"/>
    <n v="1441.57"/>
    <n v="7.0000000000000007E-2"/>
    <s v="Express"/>
    <n v="475.26"/>
    <n v="29.89"/>
    <n v="1.99"/>
    <s v="Erica Bern"/>
    <x v="2"/>
    <x v="0"/>
    <x v="0"/>
    <x v="0"/>
    <x v="0"/>
    <d v="2016-02-10T00:00:00"/>
  </r>
  <r>
    <n v="44387"/>
    <s v="N"/>
    <d v="2016-02-05T00:00:00"/>
    <s v="Low"/>
    <x v="23"/>
    <n v="173.09"/>
    <n v="0.03"/>
    <s v="Regular"/>
    <n v="-6.71"/>
    <n v="8.34"/>
    <n v="4.82"/>
    <s v="Erica Bern"/>
    <x v="2"/>
    <x v="0"/>
    <x v="1"/>
    <x v="5"/>
    <x v="2"/>
    <d v="2016-02-09T00:00:00"/>
  </r>
  <r>
    <n v="44390"/>
    <s v="N"/>
    <d v="2013-12-03T00:00:00"/>
    <s v="Not Specified"/>
    <x v="1"/>
    <n v="3234.1"/>
    <n v="0.03"/>
    <s v="Regular"/>
    <n v="2033.5"/>
    <n v="99.23"/>
    <n v="8.99"/>
    <s v="Noel Staavos"/>
    <x v="1"/>
    <x v="1"/>
    <x v="2"/>
    <x v="2"/>
    <x v="0"/>
    <d v="2013-12-05T00:00:00"/>
  </r>
  <r>
    <n v="44422"/>
    <s v="N"/>
    <d v="2015-04-13T00:00:00"/>
    <s v="Medium"/>
    <x v="39"/>
    <n v="15.72"/>
    <n v="0"/>
    <s v="Regular"/>
    <n v="-6.1"/>
    <n v="10.89"/>
    <n v="4.5"/>
    <s v="Thais Sissman"/>
    <x v="0"/>
    <x v="0"/>
    <x v="1"/>
    <x v="11"/>
    <x v="2"/>
    <d v="2015-04-15T00:00:00"/>
  </r>
  <r>
    <n v="44422"/>
    <s v="N"/>
    <d v="2015-04-13T00:00:00"/>
    <s v="Medium"/>
    <x v="47"/>
    <n v="313.83"/>
    <n v="0.08"/>
    <s v="Regular"/>
    <n v="56.78"/>
    <n v="8.69"/>
    <n v="2.99"/>
    <s v="Thais Sissman"/>
    <x v="0"/>
    <x v="0"/>
    <x v="1"/>
    <x v="10"/>
    <x v="2"/>
    <d v="2015-04-15T00:00:00"/>
  </r>
  <r>
    <n v="44422"/>
    <s v="N"/>
    <d v="2015-04-13T00:00:00"/>
    <s v="Medium"/>
    <x v="11"/>
    <n v="201.59450000000001"/>
    <n v="0.04"/>
    <s v="Regular"/>
    <n v="32.31"/>
    <n v="20.99"/>
    <n v="0.99"/>
    <s v="Thais Sissman"/>
    <x v="0"/>
    <x v="0"/>
    <x v="0"/>
    <x v="3"/>
    <x v="1"/>
    <d v="2015-04-15T00:00:00"/>
  </r>
  <r>
    <n v="44423"/>
    <s v="N"/>
    <d v="2015-07-29T00:00:00"/>
    <s v="Critical"/>
    <x v="27"/>
    <n v="248.64"/>
    <n v="0.08"/>
    <s v="Regular"/>
    <n v="-69.27"/>
    <n v="6.28"/>
    <n v="5.29"/>
    <s v="Nona Balk"/>
    <x v="2"/>
    <x v="0"/>
    <x v="2"/>
    <x v="2"/>
    <x v="2"/>
    <d v="2015-07-30T00:00:00"/>
  </r>
  <r>
    <n v="44451"/>
    <s v="N"/>
    <d v="2014-09-11T00:00:00"/>
    <s v="Critical"/>
    <x v="6"/>
    <n v="103.9"/>
    <n v="7.0000000000000007E-2"/>
    <s v="Express"/>
    <n v="-19.260000000000002"/>
    <n v="22.98"/>
    <n v="7.58"/>
    <s v="Khloe Miller"/>
    <x v="2"/>
    <x v="1"/>
    <x v="2"/>
    <x v="2"/>
    <x v="2"/>
    <d v="2014-09-13T00:00:00"/>
  </r>
  <r>
    <n v="44452"/>
    <s v="N"/>
    <d v="2014-12-09T00:00:00"/>
    <s v="Not Specified"/>
    <x v="35"/>
    <n v="330.27"/>
    <n v="7.0000000000000007E-2"/>
    <s v="Regular"/>
    <n v="-195.57"/>
    <n v="6.48"/>
    <n v="7.86"/>
    <s v="Susan Pistek"/>
    <x v="0"/>
    <x v="1"/>
    <x v="1"/>
    <x v="5"/>
    <x v="2"/>
    <d v="2014-12-11T00:00:00"/>
  </r>
  <r>
    <n v="44519"/>
    <s v="N"/>
    <d v="2013-05-19T00:00:00"/>
    <s v="High"/>
    <x v="32"/>
    <n v="224.58"/>
    <n v="0.03"/>
    <s v="Regular"/>
    <n v="-144.76"/>
    <n v="4.57"/>
    <n v="5.42"/>
    <s v="Dorothy Wardle"/>
    <x v="3"/>
    <x v="0"/>
    <x v="1"/>
    <x v="10"/>
    <x v="2"/>
    <d v="2013-05-20T00:00:00"/>
  </r>
  <r>
    <n v="44519"/>
    <s v="N"/>
    <d v="2013-05-19T00:00:00"/>
    <s v="High"/>
    <x v="13"/>
    <n v="365.77"/>
    <n v="7.0000000000000007E-2"/>
    <s v="Regular"/>
    <n v="155.69"/>
    <n v="10.67"/>
    <n v="1.39"/>
    <s v="Dorothy Wardle"/>
    <x v="3"/>
    <x v="0"/>
    <x v="1"/>
    <x v="12"/>
    <x v="2"/>
    <d v="2013-05-20T00:00:00"/>
  </r>
  <r>
    <n v="44519"/>
    <s v="N"/>
    <d v="2013-05-19T00:00:00"/>
    <s v="High"/>
    <x v="13"/>
    <n v="16073.03"/>
    <n v="0.01"/>
    <s v="Delivery Van"/>
    <n v="5386.32"/>
    <n v="442.14"/>
    <n v="14.7"/>
    <s v="Dorothy Wardle"/>
    <x v="3"/>
    <x v="0"/>
    <x v="0"/>
    <x v="6"/>
    <x v="6"/>
    <d v="2013-05-20T00:00:00"/>
  </r>
  <r>
    <n v="44576"/>
    <s v="N"/>
    <d v="2016-12-25T00:00:00"/>
    <s v="Not Specified"/>
    <x v="34"/>
    <n v="5016.25"/>
    <n v="0.01"/>
    <s v="Delivery Van"/>
    <n v="-189.35"/>
    <n v="124.49"/>
    <n v="51.94"/>
    <s v="Greg Guthrie"/>
    <x v="2"/>
    <x v="3"/>
    <x v="2"/>
    <x v="15"/>
    <x v="4"/>
    <d v="2016-12-26T00:00:00"/>
  </r>
  <r>
    <n v="44583"/>
    <s v="Y"/>
    <d v="2016-10-04T00:00:00"/>
    <s v="Low"/>
    <x v="31"/>
    <n v="17.59"/>
    <n v="0.1"/>
    <s v="Regular"/>
    <n v="-19.739999999999998"/>
    <n v="2.2200000000000002"/>
    <n v="5"/>
    <s v="Deanra Eno"/>
    <x v="2"/>
    <x v="0"/>
    <x v="1"/>
    <x v="11"/>
    <x v="2"/>
    <d v="2016-10-09T00:00:00"/>
  </r>
  <r>
    <n v="44609"/>
    <s v="N"/>
    <d v="2014-06-18T00:00:00"/>
    <s v="Low"/>
    <x v="2"/>
    <n v="525.4"/>
    <n v="0.08"/>
    <s v="Regular"/>
    <n v="126.49"/>
    <n v="19.84"/>
    <n v="4.0999999999999996"/>
    <s v="Michael Oakman"/>
    <x v="0"/>
    <x v="3"/>
    <x v="1"/>
    <x v="1"/>
    <x v="1"/>
    <d v="2014-06-23T00:00:00"/>
  </r>
  <r>
    <n v="44609"/>
    <s v="N"/>
    <d v="2014-06-18T00:00:00"/>
    <s v="Low"/>
    <x v="4"/>
    <n v="61.77"/>
    <n v="0.04"/>
    <s v="Express"/>
    <n v="12.65"/>
    <n v="1.48"/>
    <n v="0.7"/>
    <s v="Michael Oakman"/>
    <x v="0"/>
    <x v="3"/>
    <x v="1"/>
    <x v="14"/>
    <x v="1"/>
    <d v="2014-06-22T00:00:00"/>
  </r>
  <r>
    <n v="44612"/>
    <s v="N"/>
    <d v="2014-03-13T00:00:00"/>
    <s v="High"/>
    <x v="31"/>
    <n v="428.72300000000001"/>
    <n v="0.06"/>
    <s v="Regular"/>
    <n v="-147.72"/>
    <n v="85.99"/>
    <n v="1.25"/>
    <s v="Dean Braden"/>
    <x v="1"/>
    <x v="0"/>
    <x v="0"/>
    <x v="3"/>
    <x v="0"/>
    <d v="2014-03-15T00:00:00"/>
  </r>
  <r>
    <n v="44613"/>
    <s v="N"/>
    <d v="2013-08-30T00:00:00"/>
    <s v="High"/>
    <x v="13"/>
    <n v="1911.69"/>
    <n v="7.0000000000000007E-2"/>
    <s v="Regular"/>
    <n v="939.43"/>
    <n v="55.98"/>
    <n v="5.15"/>
    <s v="Neoma Murray"/>
    <x v="0"/>
    <x v="3"/>
    <x v="1"/>
    <x v="5"/>
    <x v="2"/>
    <d v="2013-08-31T00:00:00"/>
  </r>
  <r>
    <n v="44613"/>
    <s v="N"/>
    <d v="2013-08-30T00:00:00"/>
    <s v="High"/>
    <x v="40"/>
    <n v="120.751"/>
    <n v="0.03"/>
    <s v="Regular"/>
    <n v="-71.39"/>
    <n v="7.99"/>
    <n v="5.03"/>
    <s v="Neoma Murray"/>
    <x v="0"/>
    <x v="3"/>
    <x v="0"/>
    <x v="3"/>
    <x v="3"/>
    <d v="2013-08-31T00:00:00"/>
  </r>
  <r>
    <n v="44613"/>
    <s v="N"/>
    <d v="2013-08-30T00:00:00"/>
    <s v="High"/>
    <x v="29"/>
    <n v="245.55"/>
    <n v="0.03"/>
    <s v="Regular"/>
    <n v="-227.25"/>
    <n v="5.28"/>
    <n v="8.16"/>
    <s v="Neoma Murray"/>
    <x v="0"/>
    <x v="3"/>
    <x v="1"/>
    <x v="5"/>
    <x v="2"/>
    <d v="2013-08-31T00:00:00"/>
  </r>
  <r>
    <n v="44614"/>
    <s v="N"/>
    <d v="2013-06-14T00:00:00"/>
    <s v="Low"/>
    <x v="36"/>
    <n v="55.35"/>
    <n v="0"/>
    <s v="Express"/>
    <n v="-56.63"/>
    <n v="2.2200000000000002"/>
    <n v="5"/>
    <s v="George Bell"/>
    <x v="1"/>
    <x v="0"/>
    <x v="1"/>
    <x v="11"/>
    <x v="2"/>
    <d v="2013-06-18T00:00:00"/>
  </r>
  <r>
    <n v="44614"/>
    <s v="N"/>
    <d v="2013-06-14T00:00:00"/>
    <s v="Low"/>
    <x v="42"/>
    <n v="700.35"/>
    <n v="0.06"/>
    <s v="Regular"/>
    <n v="-123.01"/>
    <n v="26.31"/>
    <n v="5.89"/>
    <s v="George Bell"/>
    <x v="1"/>
    <x v="0"/>
    <x v="0"/>
    <x v="0"/>
    <x v="2"/>
    <d v="2013-06-23T00:00:00"/>
  </r>
  <r>
    <n v="44615"/>
    <s v="N"/>
    <d v="2013-05-09T00:00:00"/>
    <s v="Medium"/>
    <x v="30"/>
    <n v="36.369999999999997"/>
    <n v="7.0000000000000007E-2"/>
    <s v="Regular"/>
    <n v="-10.26"/>
    <n v="1.88"/>
    <n v="1.49"/>
    <s v="Edward Becker"/>
    <x v="1"/>
    <x v="1"/>
    <x v="1"/>
    <x v="10"/>
    <x v="2"/>
    <d v="2013-05-10T00:00:00"/>
  </r>
  <r>
    <n v="44646"/>
    <s v="N"/>
    <d v="2015-01-03T00:00:00"/>
    <s v="Low"/>
    <x v="19"/>
    <n v="12723.95"/>
    <n v="0.08"/>
    <s v="Regular"/>
    <n v="11.54"/>
    <n v="279.48"/>
    <n v="35"/>
    <s v="Mark Van Huff"/>
    <x v="0"/>
    <x v="1"/>
    <x v="1"/>
    <x v="7"/>
    <x v="5"/>
    <d v="2015-01-07T00:00:00"/>
  </r>
  <r>
    <n v="44678"/>
    <s v="N"/>
    <d v="2015-10-13T00:00:00"/>
    <s v="Low"/>
    <x v="47"/>
    <n v="1152.6300000000001"/>
    <n v="0.03"/>
    <s v="Regular"/>
    <n v="389.4"/>
    <n v="32.479999999999997"/>
    <n v="7.09"/>
    <s v="Dennis Pardue"/>
    <x v="0"/>
    <x v="3"/>
    <x v="2"/>
    <x v="2"/>
    <x v="2"/>
    <d v="2015-10-13T00:00:00"/>
  </r>
  <r>
    <n v="44678"/>
    <s v="N"/>
    <d v="2015-10-13T00:00:00"/>
    <s v="Low"/>
    <x v="6"/>
    <n v="7.56"/>
    <n v="0.1"/>
    <s v="Regular"/>
    <n v="-5.53"/>
    <n v="1.89"/>
    <n v="0.76"/>
    <s v="Dennis Pardue"/>
    <x v="0"/>
    <x v="3"/>
    <x v="1"/>
    <x v="14"/>
    <x v="1"/>
    <d v="2015-10-15T00:00:00"/>
  </r>
  <r>
    <n v="44706"/>
    <s v="N"/>
    <d v="2013-03-30T00:00:00"/>
    <s v="Low"/>
    <x v="36"/>
    <n v="7556.61"/>
    <n v="0.08"/>
    <s v="Delivery Van"/>
    <n v="-352.24"/>
    <n v="424.21"/>
    <n v="110.2"/>
    <s v="Ritsa Hightower"/>
    <x v="1"/>
    <x v="0"/>
    <x v="2"/>
    <x v="15"/>
    <x v="4"/>
    <d v="2013-04-01T00:00:00"/>
  </r>
  <r>
    <n v="44706"/>
    <s v="N"/>
    <d v="2013-03-30T00:00:00"/>
    <s v="Low"/>
    <x v="16"/>
    <n v="47.48"/>
    <n v="7.0000000000000007E-2"/>
    <s v="Regular"/>
    <n v="3.35"/>
    <n v="1.48"/>
    <n v="0.7"/>
    <s v="Ritsa Hightower"/>
    <x v="1"/>
    <x v="0"/>
    <x v="1"/>
    <x v="14"/>
    <x v="1"/>
    <d v="2013-04-04T00:00:00"/>
  </r>
  <r>
    <n v="44708"/>
    <s v="N"/>
    <d v="2016-07-27T00:00:00"/>
    <s v="Not Specified"/>
    <x v="0"/>
    <n v="30.68"/>
    <n v="0.02"/>
    <s v="Regular"/>
    <n v="-37.39"/>
    <n v="1.74"/>
    <n v="4.08"/>
    <s v="Allen Rosenblatt"/>
    <x v="3"/>
    <x v="3"/>
    <x v="2"/>
    <x v="2"/>
    <x v="0"/>
    <d v="2016-07-28T00:00:00"/>
  </r>
  <r>
    <n v="44772"/>
    <s v="N"/>
    <d v="2016-03-31T00:00:00"/>
    <s v="Not Specified"/>
    <x v="39"/>
    <n v="54.076999999999998"/>
    <n v="7.0000000000000007E-2"/>
    <s v="Express"/>
    <n v="-232.99"/>
    <n v="55.99"/>
    <n v="5"/>
    <s v="Dorothy Wardle"/>
    <x v="3"/>
    <x v="0"/>
    <x v="0"/>
    <x v="3"/>
    <x v="0"/>
    <d v="2016-04-02T00:00:00"/>
  </r>
  <r>
    <n v="44805"/>
    <s v="N"/>
    <d v="2015-09-14T00:00:00"/>
    <s v="High"/>
    <x v="43"/>
    <n v="1710.65"/>
    <n v="0.01"/>
    <s v="Regular"/>
    <n v="782.01"/>
    <n v="41.94"/>
    <n v="2.99"/>
    <s v="Jonathan Doherty"/>
    <x v="0"/>
    <x v="0"/>
    <x v="1"/>
    <x v="10"/>
    <x v="2"/>
    <d v="2015-09-15T00:00:00"/>
  </r>
  <r>
    <n v="44839"/>
    <s v="N"/>
    <d v="2015-06-11T00:00:00"/>
    <s v="Critical"/>
    <x v="42"/>
    <n v="899.97"/>
    <n v="0.09"/>
    <s v="Express"/>
    <n v="-246.3"/>
    <n v="33.979999999999997"/>
    <n v="19.989999999999998"/>
    <s v="Julia West"/>
    <x v="3"/>
    <x v="2"/>
    <x v="2"/>
    <x v="2"/>
    <x v="2"/>
    <d v="2015-06-13T00:00:00"/>
  </r>
  <r>
    <n v="44864"/>
    <s v="N"/>
    <d v="2013-06-17T00:00:00"/>
    <s v="Low"/>
    <x v="14"/>
    <n v="187.55"/>
    <n v="0.1"/>
    <s v="Regular"/>
    <n v="-171.41"/>
    <n v="7.77"/>
    <n v="9.23"/>
    <s v="Lena Creighton"/>
    <x v="1"/>
    <x v="0"/>
    <x v="1"/>
    <x v="11"/>
    <x v="2"/>
    <d v="2013-06-24T00:00:00"/>
  </r>
  <r>
    <n v="44871"/>
    <s v="N"/>
    <d v="2014-05-03T00:00:00"/>
    <s v="Critical"/>
    <x v="42"/>
    <n v="94.46"/>
    <n v="0.02"/>
    <s v="Regular"/>
    <n v="-75.09"/>
    <n v="3.28"/>
    <n v="4.2"/>
    <s v="Denise Monton"/>
    <x v="0"/>
    <x v="1"/>
    <x v="1"/>
    <x v="1"/>
    <x v="1"/>
    <d v="2014-05-05T00:00:00"/>
  </r>
  <r>
    <n v="44897"/>
    <s v="N"/>
    <d v="2013-03-09T00:00:00"/>
    <s v="High"/>
    <x v="11"/>
    <n v="85.62"/>
    <n v="7.0000000000000007E-2"/>
    <s v="Regular"/>
    <n v="-81.22"/>
    <n v="7.28"/>
    <n v="11.15"/>
    <s v="Kelly Collister"/>
    <x v="0"/>
    <x v="2"/>
    <x v="1"/>
    <x v="5"/>
    <x v="2"/>
    <d v="2013-03-11T00:00:00"/>
  </r>
  <r>
    <n v="44900"/>
    <s v="N"/>
    <d v="2013-02-09T00:00:00"/>
    <s v="Medium"/>
    <x v="6"/>
    <n v="47.03"/>
    <n v="0.08"/>
    <s v="Regular"/>
    <n v="-12.03"/>
    <n v="11.19"/>
    <n v="5.03"/>
    <s v="Joni Sundaresam"/>
    <x v="1"/>
    <x v="1"/>
    <x v="1"/>
    <x v="5"/>
    <x v="2"/>
    <d v="2013-02-10T00:00:00"/>
  </r>
  <r>
    <n v="44935"/>
    <s v="N"/>
    <d v="2013-11-17T00:00:00"/>
    <s v="High"/>
    <x v="4"/>
    <n v="99.65"/>
    <n v="0.01"/>
    <s v="Regular"/>
    <n v="27"/>
    <n v="2.62"/>
    <n v="0.8"/>
    <s v="Arthur Gainer"/>
    <x v="0"/>
    <x v="2"/>
    <x v="1"/>
    <x v="14"/>
    <x v="1"/>
    <d v="2013-11-20T00:00:00"/>
  </r>
  <r>
    <n v="44960"/>
    <s v="N"/>
    <d v="2014-05-03T00:00:00"/>
    <s v="Low"/>
    <x v="25"/>
    <n v="112.91"/>
    <n v="0.04"/>
    <s v="Regular"/>
    <n v="-72.81"/>
    <n v="6.48"/>
    <n v="8.4"/>
    <s v="Tamara Chand"/>
    <x v="1"/>
    <x v="2"/>
    <x v="1"/>
    <x v="5"/>
    <x v="2"/>
    <d v="2014-05-05T00:00:00"/>
  </r>
  <r>
    <n v="44960"/>
    <s v="N"/>
    <d v="2014-05-03T00:00:00"/>
    <s v="Low"/>
    <x v="28"/>
    <n v="180.92"/>
    <n v="0.1"/>
    <s v="Regular"/>
    <n v="-82.54"/>
    <n v="8.57"/>
    <n v="6.14"/>
    <s v="Tamara Chand"/>
    <x v="1"/>
    <x v="2"/>
    <x v="1"/>
    <x v="9"/>
    <x v="0"/>
    <d v="2014-05-03T00:00:00"/>
  </r>
  <r>
    <n v="44960"/>
    <s v="N"/>
    <d v="2014-05-03T00:00:00"/>
    <s v="Low"/>
    <x v="40"/>
    <n v="31.68"/>
    <n v="0.04"/>
    <s v="Regular"/>
    <n v="-23.69"/>
    <n v="1.7"/>
    <n v="1.99"/>
    <s v="Tamara Chand"/>
    <x v="1"/>
    <x v="2"/>
    <x v="0"/>
    <x v="0"/>
    <x v="0"/>
    <d v="2014-05-07T00:00:00"/>
  </r>
  <r>
    <n v="44962"/>
    <s v="Y"/>
    <d v="2016-12-28T00:00:00"/>
    <s v="Medium"/>
    <x v="42"/>
    <n v="575.74"/>
    <n v="0.06"/>
    <s v="Regular"/>
    <n v="152.6"/>
    <n v="22.24"/>
    <n v="1.99"/>
    <s v="Toby Swindell"/>
    <x v="0"/>
    <x v="3"/>
    <x v="0"/>
    <x v="0"/>
    <x v="0"/>
    <d v="2016-12-30T00:00:00"/>
  </r>
  <r>
    <n v="44965"/>
    <s v="N"/>
    <d v="2014-10-02T00:00:00"/>
    <s v="Low"/>
    <x v="30"/>
    <n v="28.82"/>
    <n v="0"/>
    <s v="Regular"/>
    <n v="2.16"/>
    <n v="1.48"/>
    <n v="0.7"/>
    <s v="Peter Fuller"/>
    <x v="0"/>
    <x v="0"/>
    <x v="1"/>
    <x v="14"/>
    <x v="1"/>
    <d v="2014-10-06T00:00:00"/>
  </r>
  <r>
    <n v="44965"/>
    <s v="N"/>
    <d v="2014-10-02T00:00:00"/>
    <s v="Low"/>
    <x v="29"/>
    <n v="75.39"/>
    <n v="0.05"/>
    <s v="Regular"/>
    <n v="-4.83"/>
    <n v="1.68"/>
    <n v="0.7"/>
    <s v="Peter Fuller"/>
    <x v="0"/>
    <x v="0"/>
    <x v="1"/>
    <x v="1"/>
    <x v="1"/>
    <d v="2014-10-06T00:00:00"/>
  </r>
  <r>
    <n v="44992"/>
    <s v="N"/>
    <d v="2015-12-24T00:00:00"/>
    <s v="Critical"/>
    <x v="1"/>
    <n v="1673.53"/>
    <n v="0"/>
    <s v="Regular"/>
    <n v="524.73"/>
    <n v="51.98"/>
    <n v="10.17"/>
    <s v="Anthony Witt"/>
    <x v="1"/>
    <x v="0"/>
    <x v="0"/>
    <x v="6"/>
    <x v="3"/>
    <d v="2015-12-26T00:00:00"/>
  </r>
  <r>
    <n v="44992"/>
    <s v="N"/>
    <d v="2015-12-24T00:00:00"/>
    <s v="Critical"/>
    <x v="1"/>
    <n v="7110.24"/>
    <n v="0.06"/>
    <s v="Delivery Van"/>
    <n v="-536.16999999999996"/>
    <n v="218.75"/>
    <n v="69.64"/>
    <s v="Anthony Witt"/>
    <x v="1"/>
    <x v="0"/>
    <x v="2"/>
    <x v="15"/>
    <x v="4"/>
    <d v="2015-12-26T00:00:00"/>
  </r>
  <r>
    <n v="45025"/>
    <s v="N"/>
    <d v="2014-04-11T00:00:00"/>
    <s v="High"/>
    <x v="5"/>
    <n v="73.819999999999993"/>
    <n v="0.08"/>
    <s v="Regular"/>
    <n v="2.0099999999999998"/>
    <n v="2.88"/>
    <n v="1.49"/>
    <s v="Mike Kennedy"/>
    <x v="0"/>
    <x v="0"/>
    <x v="1"/>
    <x v="10"/>
    <x v="2"/>
    <d v="2014-04-14T00:00:00"/>
  </r>
  <r>
    <n v="45059"/>
    <s v="N"/>
    <d v="2014-02-03T00:00:00"/>
    <s v="Not Specified"/>
    <x v="37"/>
    <n v="1327.59"/>
    <n v="0.05"/>
    <s v="Express"/>
    <n v="371.28"/>
    <n v="37.74"/>
    <n v="2.9"/>
    <s v="Tony Chapman"/>
    <x v="2"/>
    <x v="2"/>
    <x v="1"/>
    <x v="1"/>
    <x v="0"/>
    <d v="2014-02-04T00:00:00"/>
  </r>
  <r>
    <n v="45059"/>
    <s v="N"/>
    <d v="2014-02-03T00:00:00"/>
    <s v="Not Specified"/>
    <x v="27"/>
    <n v="3401.8"/>
    <n v="0.09"/>
    <s v="Express"/>
    <n v="-508.87"/>
    <n v="95.43"/>
    <n v="19.989999999999998"/>
    <s v="Tony Chapman"/>
    <x v="2"/>
    <x v="2"/>
    <x v="1"/>
    <x v="7"/>
    <x v="2"/>
    <d v="2014-02-05T00:00:00"/>
  </r>
  <r>
    <n v="45125"/>
    <s v="N"/>
    <d v="2015-05-28T00:00:00"/>
    <s v="Critical"/>
    <x v="31"/>
    <n v="975.5"/>
    <n v="0.09"/>
    <s v="Delivery Van"/>
    <n v="-252.01"/>
    <n v="160.97999999999999"/>
    <n v="35.020000000000003"/>
    <s v="Erin Smith"/>
    <x v="1"/>
    <x v="1"/>
    <x v="2"/>
    <x v="8"/>
    <x v="4"/>
    <d v="2015-05-29T00:00:00"/>
  </r>
  <r>
    <n v="45125"/>
    <s v="N"/>
    <d v="2015-05-28T00:00:00"/>
    <s v="Critical"/>
    <x v="1"/>
    <n v="4834.8"/>
    <n v="0"/>
    <s v="Regular"/>
    <n v="1193.1099999999999"/>
    <n v="175.99"/>
    <n v="4.99"/>
    <s v="Erin Smith"/>
    <x v="1"/>
    <x v="1"/>
    <x v="0"/>
    <x v="3"/>
    <x v="2"/>
    <d v="2015-05-29T00:00:00"/>
  </r>
  <r>
    <n v="45127"/>
    <s v="Y"/>
    <d v="2015-12-30T00:00:00"/>
    <s v="Medium"/>
    <x v="12"/>
    <n v="14.15"/>
    <n v="0.1"/>
    <s v="Regular"/>
    <n v="-1.29"/>
    <n v="1.48"/>
    <n v="0.7"/>
    <s v="Theresa Swint"/>
    <x v="0"/>
    <x v="2"/>
    <x v="1"/>
    <x v="14"/>
    <x v="1"/>
    <d v="2015-12-30T00:00:00"/>
  </r>
  <r>
    <n v="45155"/>
    <s v="N"/>
    <d v="2014-02-15T00:00:00"/>
    <s v="Low"/>
    <x v="15"/>
    <n v="181.61"/>
    <n v="0.03"/>
    <s v="Regular"/>
    <n v="-150.26"/>
    <n v="4.13"/>
    <n v="5.34"/>
    <s v="Ralph Kennedy"/>
    <x v="2"/>
    <x v="0"/>
    <x v="1"/>
    <x v="10"/>
    <x v="2"/>
    <d v="2014-02-22T00:00:00"/>
  </r>
  <r>
    <n v="45155"/>
    <s v="N"/>
    <d v="2014-02-15T00:00:00"/>
    <s v="Low"/>
    <x v="37"/>
    <n v="111.55"/>
    <n v="0.05"/>
    <s v="Regular"/>
    <n v="-54.25"/>
    <n v="3.14"/>
    <n v="1.92"/>
    <s v="Ralph Kennedy"/>
    <x v="2"/>
    <x v="0"/>
    <x v="1"/>
    <x v="9"/>
    <x v="1"/>
    <d v="2014-02-15T00:00:00"/>
  </r>
  <r>
    <n v="45156"/>
    <s v="N"/>
    <d v="2014-02-12T00:00:00"/>
    <s v="Low"/>
    <x v="10"/>
    <n v="663.24"/>
    <n v="0.01"/>
    <s v="Regular"/>
    <n v="76.33"/>
    <n v="20.48"/>
    <n v="6.32"/>
    <s v="Luke Schmidt"/>
    <x v="0"/>
    <x v="1"/>
    <x v="1"/>
    <x v="11"/>
    <x v="2"/>
    <d v="2014-02-12T00:00:00"/>
  </r>
  <r>
    <n v="45156"/>
    <s v="N"/>
    <d v="2014-02-12T00:00:00"/>
    <s v="Low"/>
    <x v="37"/>
    <n v="238.08"/>
    <n v="7.0000000000000007E-2"/>
    <s v="Regular"/>
    <n v="31.65"/>
    <n v="6.75"/>
    <n v="2.99"/>
    <s v="Luke Schmidt"/>
    <x v="0"/>
    <x v="1"/>
    <x v="1"/>
    <x v="10"/>
    <x v="2"/>
    <d v="2014-02-19T00:00:00"/>
  </r>
  <r>
    <n v="45156"/>
    <s v="N"/>
    <d v="2014-02-12T00:00:00"/>
    <s v="Low"/>
    <x v="41"/>
    <n v="174.3"/>
    <n v="0.08"/>
    <s v="Regular"/>
    <n v="75.58"/>
    <n v="12.53"/>
    <n v="0.5"/>
    <s v="Luke Schmidt"/>
    <x v="0"/>
    <x v="1"/>
    <x v="1"/>
    <x v="4"/>
    <x v="2"/>
    <d v="2014-02-17T00:00:00"/>
  </r>
  <r>
    <n v="45184"/>
    <s v="N"/>
    <d v="2013-06-17T00:00:00"/>
    <s v="Low"/>
    <x v="14"/>
    <n v="14647.26"/>
    <n v="7.0000000000000007E-2"/>
    <s v="Regular"/>
    <n v="5485.15"/>
    <n v="599.99"/>
    <n v="24.49"/>
    <s v="Victoria Wilson"/>
    <x v="1"/>
    <x v="1"/>
    <x v="0"/>
    <x v="16"/>
    <x v="5"/>
    <d v="2013-06-26T00:00:00"/>
  </r>
  <r>
    <n v="45184"/>
    <s v="N"/>
    <d v="2013-06-17T00:00:00"/>
    <s v="Low"/>
    <x v="12"/>
    <n v="26.11"/>
    <n v="0.08"/>
    <s v="Regular"/>
    <n v="2.65"/>
    <n v="2.62"/>
    <n v="0.8"/>
    <s v="Victoria Wilson"/>
    <x v="1"/>
    <x v="1"/>
    <x v="1"/>
    <x v="14"/>
    <x v="1"/>
    <d v="2013-06-24T00:00:00"/>
  </r>
  <r>
    <n v="45190"/>
    <s v="N"/>
    <d v="2013-11-19T00:00:00"/>
    <s v="High"/>
    <x v="46"/>
    <n v="2084.96"/>
    <n v="0"/>
    <s v="Delivery Van"/>
    <n v="135.26"/>
    <n v="150.97999999999999"/>
    <n v="43.71"/>
    <s v="George Ashbrook"/>
    <x v="1"/>
    <x v="3"/>
    <x v="2"/>
    <x v="13"/>
    <x v="6"/>
    <d v="2013-11-19T00:00:00"/>
  </r>
  <r>
    <n v="45217"/>
    <s v="N"/>
    <d v="2013-09-01T00:00:00"/>
    <s v="Not Specified"/>
    <x v="43"/>
    <n v="6789.9274999999998"/>
    <n v="0.08"/>
    <s v="Regular"/>
    <n v="1864.66"/>
    <n v="200.99"/>
    <n v="4.2"/>
    <s v="Ralph Knight"/>
    <x v="3"/>
    <x v="2"/>
    <x v="0"/>
    <x v="3"/>
    <x v="2"/>
    <d v="2013-09-02T00:00:00"/>
  </r>
  <r>
    <n v="45218"/>
    <s v="N"/>
    <d v="2016-05-10T00:00:00"/>
    <s v="Low"/>
    <x v="48"/>
    <n v="309.45999999999998"/>
    <n v="0.08"/>
    <s v="Regular"/>
    <n v="-82.64"/>
    <n v="6.48"/>
    <n v="2.74"/>
    <s v="Robert Waldorf"/>
    <x v="1"/>
    <x v="1"/>
    <x v="0"/>
    <x v="0"/>
    <x v="0"/>
    <d v="2016-05-12T00:00:00"/>
  </r>
  <r>
    <n v="45248"/>
    <s v="N"/>
    <d v="2014-04-16T00:00:00"/>
    <s v="Medium"/>
    <x v="34"/>
    <n v="154.85"/>
    <n v="0.05"/>
    <s v="Regular"/>
    <n v="-136.55000000000001"/>
    <n v="3.95"/>
    <n v="5.13"/>
    <s v="Mark Cousins"/>
    <x v="0"/>
    <x v="0"/>
    <x v="1"/>
    <x v="11"/>
    <x v="2"/>
    <d v="2014-04-18T00:00:00"/>
  </r>
  <r>
    <n v="45248"/>
    <s v="N"/>
    <d v="2014-04-16T00:00:00"/>
    <s v="Medium"/>
    <x v="1"/>
    <n v="4941.7725"/>
    <n v="0.1"/>
    <s v="Regular"/>
    <n v="704.89"/>
    <n v="195.99"/>
    <n v="8.99"/>
    <s v="Mark Cousins"/>
    <x v="0"/>
    <x v="0"/>
    <x v="0"/>
    <x v="3"/>
    <x v="2"/>
    <d v="2014-04-18T00:00:00"/>
  </r>
  <r>
    <n v="45249"/>
    <s v="N"/>
    <d v="2013-11-27T00:00:00"/>
    <s v="Low"/>
    <x v="18"/>
    <n v="1155.5835"/>
    <n v="0.04"/>
    <s v="Regular"/>
    <n v="-127"/>
    <n v="55.99"/>
    <n v="5"/>
    <s v="Roland Black"/>
    <x v="0"/>
    <x v="3"/>
    <x v="0"/>
    <x v="3"/>
    <x v="0"/>
    <d v="2013-12-02T00:00:00"/>
  </r>
  <r>
    <n v="45317"/>
    <s v="N"/>
    <d v="2015-03-01T00:00:00"/>
    <s v="Low"/>
    <x v="47"/>
    <n v="1435.95"/>
    <n v="0.05"/>
    <s v="Regular"/>
    <n v="486.9"/>
    <n v="39.24"/>
    <n v="1.99"/>
    <s v="Trudy Schmidt"/>
    <x v="2"/>
    <x v="3"/>
    <x v="0"/>
    <x v="0"/>
    <x v="0"/>
    <d v="2015-03-08T00:00:00"/>
  </r>
  <r>
    <n v="45317"/>
    <s v="N"/>
    <d v="2015-03-01T00:00:00"/>
    <s v="Low"/>
    <x v="2"/>
    <n v="961.06"/>
    <n v="0.05"/>
    <s v="Regular"/>
    <n v="361.82"/>
    <n v="34.229999999999997"/>
    <n v="5.0199999999999996"/>
    <s v="Trudy Schmidt"/>
    <x v="2"/>
    <x v="3"/>
    <x v="2"/>
    <x v="2"/>
    <x v="2"/>
    <d v="2015-03-08T00:00:00"/>
  </r>
  <r>
    <n v="45347"/>
    <s v="N"/>
    <d v="2013-09-29T00:00:00"/>
    <s v="Medium"/>
    <x v="12"/>
    <n v="8704.08"/>
    <n v="0.05"/>
    <s v="Delivery Van"/>
    <n v="1034.54"/>
    <n v="880.98"/>
    <n v="44.55"/>
    <s v="Ritsa Hightower"/>
    <x v="1"/>
    <x v="0"/>
    <x v="2"/>
    <x v="8"/>
    <x v="4"/>
    <d v="2013-09-30T00:00:00"/>
  </r>
  <r>
    <n v="45347"/>
    <s v="N"/>
    <d v="2013-09-29T00:00:00"/>
    <s v="Medium"/>
    <x v="33"/>
    <n v="24051.49"/>
    <n v="7.0000000000000007E-2"/>
    <s v="Express"/>
    <n v="9791.0400000000009"/>
    <n v="599.99"/>
    <n v="24.49"/>
    <s v="Ritsa Hightower"/>
    <x v="1"/>
    <x v="0"/>
    <x v="0"/>
    <x v="16"/>
    <x v="5"/>
    <d v="2013-10-01T00:00:00"/>
  </r>
  <r>
    <n v="45381"/>
    <s v="N"/>
    <d v="2014-08-21T00:00:00"/>
    <s v="Medium"/>
    <x v="39"/>
    <n v="11.81"/>
    <n v="0.01"/>
    <s v="Regular"/>
    <n v="-7.95"/>
    <n v="5.89"/>
    <n v="5.57"/>
    <s v="Michael Oakman"/>
    <x v="2"/>
    <x v="3"/>
    <x v="2"/>
    <x v="2"/>
    <x v="2"/>
    <d v="2014-08-23T00:00:00"/>
  </r>
  <r>
    <n v="45381"/>
    <s v="N"/>
    <d v="2014-08-21T00:00:00"/>
    <s v="Medium"/>
    <x v="5"/>
    <n v="164.1"/>
    <n v="0.03"/>
    <s v="Express"/>
    <n v="-41.22"/>
    <n v="5.74"/>
    <n v="5.01"/>
    <s v="Michael Oakman"/>
    <x v="2"/>
    <x v="3"/>
    <x v="1"/>
    <x v="10"/>
    <x v="2"/>
    <d v="2014-08-22T00:00:00"/>
  </r>
  <r>
    <n v="45381"/>
    <s v="N"/>
    <d v="2014-08-21T00:00:00"/>
    <s v="Medium"/>
    <x v="9"/>
    <n v="1316.87"/>
    <n v="0.02"/>
    <s v="Express"/>
    <n v="204.7"/>
    <n v="53.98"/>
    <n v="5.5"/>
    <s v="Michael Oakman"/>
    <x v="2"/>
    <x v="3"/>
    <x v="0"/>
    <x v="0"/>
    <x v="2"/>
    <d v="2014-08-23T00:00:00"/>
  </r>
  <r>
    <n v="45410"/>
    <s v="N"/>
    <d v="2016-08-19T00:00:00"/>
    <s v="Low"/>
    <x v="30"/>
    <n v="991.36"/>
    <n v="0.1"/>
    <s v="Regular"/>
    <n v="-103.11"/>
    <n v="54.1"/>
    <n v="19.989999999999998"/>
    <s v="Michael Grace"/>
    <x v="0"/>
    <x v="0"/>
    <x v="1"/>
    <x v="7"/>
    <x v="2"/>
    <d v="2016-08-24T00:00:00"/>
  </r>
  <r>
    <n v="45412"/>
    <s v="N"/>
    <d v="2013-04-22T00:00:00"/>
    <s v="Medium"/>
    <x v="23"/>
    <n v="586.61900000000003"/>
    <n v="0.06"/>
    <s v="Regular"/>
    <n v="83.07"/>
    <n v="35.99"/>
    <n v="1.1000000000000001"/>
    <s v="Arianne Irving"/>
    <x v="0"/>
    <x v="0"/>
    <x v="0"/>
    <x v="3"/>
    <x v="2"/>
    <d v="2013-04-23T00:00:00"/>
  </r>
  <r>
    <n v="45413"/>
    <s v="N"/>
    <d v="2013-06-08T00:00:00"/>
    <s v="High"/>
    <x v="36"/>
    <n v="85.74"/>
    <n v="0.03"/>
    <s v="Regular"/>
    <n v="-73.569999999999993"/>
    <n v="4.38"/>
    <n v="6.21"/>
    <s v="Eric Barreto"/>
    <x v="0"/>
    <x v="3"/>
    <x v="1"/>
    <x v="10"/>
    <x v="2"/>
    <d v="2013-06-09T00:00:00"/>
  </r>
  <r>
    <n v="45413"/>
    <s v="N"/>
    <d v="2013-06-08T00:00:00"/>
    <s v="High"/>
    <x v="40"/>
    <n v="2031.98"/>
    <n v="0.05"/>
    <s v="Regular"/>
    <n v="778.6"/>
    <n v="120.98"/>
    <n v="9.07"/>
    <s v="Eric Barreto"/>
    <x v="0"/>
    <x v="3"/>
    <x v="1"/>
    <x v="10"/>
    <x v="2"/>
    <d v="2013-06-09T00:00:00"/>
  </r>
  <r>
    <n v="45413"/>
    <s v="N"/>
    <d v="2013-06-08T00:00:00"/>
    <s v="High"/>
    <x v="18"/>
    <n v="131.94"/>
    <n v="0.04"/>
    <s v="Regular"/>
    <n v="2.3199999999999998"/>
    <n v="5.28"/>
    <n v="2.99"/>
    <s v="Eric Barreto"/>
    <x v="0"/>
    <x v="3"/>
    <x v="1"/>
    <x v="10"/>
    <x v="2"/>
    <d v="2013-06-08T00:00:00"/>
  </r>
  <r>
    <n v="45414"/>
    <s v="N"/>
    <d v="2016-02-12T00:00:00"/>
    <s v="Critical"/>
    <x v="40"/>
    <n v="1002.73"/>
    <n v="0.08"/>
    <s v="Regular"/>
    <n v="-563.86"/>
    <n v="60.98"/>
    <n v="49"/>
    <s v="George Ashbrook"/>
    <x v="1"/>
    <x v="2"/>
    <x v="1"/>
    <x v="11"/>
    <x v="5"/>
    <d v="2016-02-13T00:00:00"/>
  </r>
  <r>
    <n v="45440"/>
    <s v="N"/>
    <d v="2015-08-09T00:00:00"/>
    <s v="Critical"/>
    <x v="44"/>
    <n v="748.29"/>
    <n v="0.02"/>
    <s v="Delivery Van"/>
    <n v="-183.6"/>
    <n v="135.99"/>
    <n v="28.63"/>
    <s v="Michelle Lonsdale"/>
    <x v="3"/>
    <x v="0"/>
    <x v="2"/>
    <x v="13"/>
    <x v="6"/>
    <d v="2015-08-11T00:00:00"/>
  </r>
  <r>
    <n v="45476"/>
    <s v="N"/>
    <d v="2015-04-18T00:00:00"/>
    <s v="Critical"/>
    <x v="32"/>
    <n v="1055.98"/>
    <n v="7.0000000000000007E-2"/>
    <s v="Regular"/>
    <n v="204.58"/>
    <n v="21.78"/>
    <n v="5.94"/>
    <s v="Ashley Jarboe"/>
    <x v="0"/>
    <x v="1"/>
    <x v="1"/>
    <x v="11"/>
    <x v="3"/>
    <d v="2015-04-18T00:00:00"/>
  </r>
  <r>
    <n v="45506"/>
    <s v="N"/>
    <d v="2014-12-26T00:00:00"/>
    <s v="Low"/>
    <x v="7"/>
    <n v="448.36649999999997"/>
    <n v="0.03"/>
    <s v="Regular"/>
    <n v="-748.41"/>
    <n v="175.99"/>
    <n v="8.99"/>
    <s v="Neil French"/>
    <x v="0"/>
    <x v="2"/>
    <x v="0"/>
    <x v="3"/>
    <x v="2"/>
    <d v="2014-12-31T00:00:00"/>
  </r>
  <r>
    <n v="45570"/>
    <s v="N"/>
    <d v="2013-08-09T00:00:00"/>
    <s v="Critical"/>
    <x v="30"/>
    <n v="77.569999999999993"/>
    <n v="0"/>
    <s v="Regular"/>
    <n v="-67.489999999999995"/>
    <n v="3.58"/>
    <n v="5.47"/>
    <s v="Bart Watters"/>
    <x v="0"/>
    <x v="0"/>
    <x v="1"/>
    <x v="10"/>
    <x v="2"/>
    <d v="2013-08-10T00:00:00"/>
  </r>
  <r>
    <n v="45571"/>
    <s v="N"/>
    <d v="2015-09-23T00:00:00"/>
    <s v="Medium"/>
    <x v="17"/>
    <n v="528.53"/>
    <n v="0.05"/>
    <s v="Regular"/>
    <n v="-7.24"/>
    <n v="12.21"/>
    <n v="4.8099999999999996"/>
    <s v="Rick Bensley"/>
    <x v="0"/>
    <x v="2"/>
    <x v="1"/>
    <x v="7"/>
    <x v="2"/>
    <d v="2015-09-24T00:00:00"/>
  </r>
  <r>
    <n v="45571"/>
    <s v="N"/>
    <d v="2015-09-23T00:00:00"/>
    <s v="Medium"/>
    <x v="19"/>
    <n v="5975.0495000000001"/>
    <n v="0.06"/>
    <s v="Regular"/>
    <n v="1417.23"/>
    <n v="155.99"/>
    <n v="8.99"/>
    <s v="Rick Bensley"/>
    <x v="0"/>
    <x v="2"/>
    <x v="0"/>
    <x v="3"/>
    <x v="2"/>
    <d v="2015-09-25T00:00:00"/>
  </r>
  <r>
    <n v="45571"/>
    <s v="N"/>
    <d v="2015-09-23T00:00:00"/>
    <s v="Medium"/>
    <x v="15"/>
    <n v="720.52"/>
    <n v="0.1"/>
    <s v="Regular"/>
    <n v="-36.79"/>
    <n v="17.98"/>
    <n v="8.51"/>
    <s v="Rick Bensley"/>
    <x v="0"/>
    <x v="2"/>
    <x v="0"/>
    <x v="6"/>
    <x v="3"/>
    <d v="2015-09-25T00:00:00"/>
  </r>
  <r>
    <n v="45575"/>
    <s v="N"/>
    <d v="2015-04-12T00:00:00"/>
    <s v="Critical"/>
    <x v="26"/>
    <n v="3849.17"/>
    <n v="0.06"/>
    <s v="Regular"/>
    <n v="1982.78"/>
    <n v="83.98"/>
    <n v="5.01"/>
    <s v="Eric Barreto"/>
    <x v="0"/>
    <x v="3"/>
    <x v="1"/>
    <x v="12"/>
    <x v="2"/>
    <d v="2015-04-12T00:00:00"/>
  </r>
  <r>
    <n v="45601"/>
    <s v="N"/>
    <d v="2014-09-26T00:00:00"/>
    <s v="High"/>
    <x v="19"/>
    <n v="945.03"/>
    <n v="0"/>
    <s v="Regular"/>
    <n v="267.64"/>
    <n v="19.98"/>
    <n v="5.97"/>
    <s v="Dan Reichenbach"/>
    <x v="2"/>
    <x v="0"/>
    <x v="1"/>
    <x v="5"/>
    <x v="2"/>
    <d v="2014-09-28T00:00:00"/>
  </r>
  <r>
    <n v="45606"/>
    <s v="N"/>
    <d v="2014-09-22T00:00:00"/>
    <s v="Medium"/>
    <x v="34"/>
    <n v="325.75"/>
    <n v="0.1"/>
    <s v="Regular"/>
    <n v="-124.25"/>
    <n v="8.75"/>
    <n v="8.5399999999999991"/>
    <s v="Jim Sink"/>
    <x v="2"/>
    <x v="0"/>
    <x v="2"/>
    <x v="2"/>
    <x v="0"/>
    <d v="2014-09-24T00:00:00"/>
  </r>
  <r>
    <n v="45606"/>
    <s v="N"/>
    <d v="2014-09-22T00:00:00"/>
    <s v="Medium"/>
    <x v="18"/>
    <n v="136.41999999999999"/>
    <n v="0.09"/>
    <s v="Regular"/>
    <n v="-8.3800000000000008"/>
    <n v="5.85"/>
    <n v="2.27"/>
    <s v="Jim Sink"/>
    <x v="2"/>
    <x v="0"/>
    <x v="1"/>
    <x v="1"/>
    <x v="1"/>
    <d v="2014-09-23T00:00:00"/>
  </r>
  <r>
    <n v="45632"/>
    <s v="N"/>
    <d v="2013-05-10T00:00:00"/>
    <s v="Not Specified"/>
    <x v="35"/>
    <n v="442.31"/>
    <n v="0.02"/>
    <s v="Regular"/>
    <n v="231.68"/>
    <n v="8.34"/>
    <n v="0.96"/>
    <s v="Michelle Ellison"/>
    <x v="1"/>
    <x v="3"/>
    <x v="2"/>
    <x v="2"/>
    <x v="1"/>
    <d v="2013-05-11T00:00:00"/>
  </r>
  <r>
    <n v="45700"/>
    <s v="N"/>
    <d v="2015-11-13T00:00:00"/>
    <s v="High"/>
    <x v="17"/>
    <n v="1704.58"/>
    <n v="0.02"/>
    <s v="Regular"/>
    <n v="518.48"/>
    <n v="38.06"/>
    <n v="4.5"/>
    <s v="Nat Carroll"/>
    <x v="1"/>
    <x v="1"/>
    <x v="1"/>
    <x v="11"/>
    <x v="2"/>
    <d v="2015-11-13T00:00:00"/>
  </r>
  <r>
    <n v="45728"/>
    <s v="N"/>
    <d v="2013-06-21T00:00:00"/>
    <s v="High"/>
    <x v="11"/>
    <n v="38.24"/>
    <n v="0.02"/>
    <s v="Regular"/>
    <n v="-37.549999999999997"/>
    <n v="2.88"/>
    <n v="5.33"/>
    <s v="Keith Herrera"/>
    <x v="2"/>
    <x v="3"/>
    <x v="1"/>
    <x v="4"/>
    <x v="2"/>
    <d v="2013-06-22T00:00:00"/>
  </r>
  <r>
    <n v="45731"/>
    <s v="N"/>
    <d v="2016-08-10T00:00:00"/>
    <s v="Critical"/>
    <x v="30"/>
    <n v="146.63"/>
    <n v="0.01"/>
    <s v="Express"/>
    <n v="-30.06"/>
    <n v="6.48"/>
    <n v="6.22"/>
    <s v="Gene Hale"/>
    <x v="2"/>
    <x v="2"/>
    <x v="1"/>
    <x v="5"/>
    <x v="2"/>
    <d v="2016-08-11T00:00:00"/>
  </r>
  <r>
    <n v="45731"/>
    <s v="N"/>
    <d v="2016-08-10T00:00:00"/>
    <s v="Critical"/>
    <x v="37"/>
    <n v="2506.2674999999999"/>
    <n v="0.03"/>
    <s v="Regular"/>
    <n v="1160.58"/>
    <n v="85.99"/>
    <n v="3.3"/>
    <s v="Gene Hale"/>
    <x v="2"/>
    <x v="2"/>
    <x v="0"/>
    <x v="3"/>
    <x v="0"/>
    <d v="2016-08-12T00:00:00"/>
  </r>
  <r>
    <n v="45731"/>
    <s v="N"/>
    <d v="2016-08-10T00:00:00"/>
    <s v="Critical"/>
    <x v="15"/>
    <n v="12689.87"/>
    <n v="0.04"/>
    <s v="Delivery Van"/>
    <n v="-169.23"/>
    <n v="296.18"/>
    <n v="154.12"/>
    <s v="Matt Abelman"/>
    <x v="0"/>
    <x v="2"/>
    <x v="2"/>
    <x v="15"/>
    <x v="4"/>
    <d v="2016-08-11T00:00:00"/>
  </r>
  <r>
    <n v="45733"/>
    <s v="N"/>
    <d v="2013-12-06T00:00:00"/>
    <s v="Critical"/>
    <x v="27"/>
    <n v="851.17"/>
    <n v="7.0000000000000007E-2"/>
    <s v="Regular"/>
    <n v="-131.28"/>
    <n v="22.38"/>
    <n v="15.1"/>
    <s v="Maya Herman"/>
    <x v="0"/>
    <x v="0"/>
    <x v="1"/>
    <x v="10"/>
    <x v="2"/>
    <d v="2013-12-07T00:00:00"/>
  </r>
  <r>
    <n v="45734"/>
    <s v="N"/>
    <d v="2015-07-17T00:00:00"/>
    <s v="Critical"/>
    <x v="19"/>
    <n v="557.52"/>
    <n v="0.03"/>
    <s v="Express"/>
    <n v="-157.30000000000001"/>
    <n v="11.66"/>
    <n v="7.95"/>
    <s v="Amy Hunt"/>
    <x v="0"/>
    <x v="2"/>
    <x v="1"/>
    <x v="1"/>
    <x v="0"/>
    <d v="2015-07-19T00:00:00"/>
  </r>
  <r>
    <n v="45766"/>
    <s v="N"/>
    <d v="2013-05-07T00:00:00"/>
    <s v="High"/>
    <x v="4"/>
    <n v="2522.21"/>
    <n v="0"/>
    <s v="Regular"/>
    <n v="1026.07"/>
    <n v="63.94"/>
    <n v="14.48"/>
    <s v="Charlotte Melton"/>
    <x v="3"/>
    <x v="1"/>
    <x v="2"/>
    <x v="2"/>
    <x v="2"/>
    <d v="2013-05-09T00:00:00"/>
  </r>
  <r>
    <n v="45766"/>
    <s v="N"/>
    <d v="2013-05-07T00:00:00"/>
    <s v="High"/>
    <x v="2"/>
    <n v="4181.82"/>
    <n v="0.01"/>
    <s v="Regular"/>
    <n v="1765.48"/>
    <n v="140.99"/>
    <n v="13.99"/>
    <s v="Charlotte Melton"/>
    <x v="3"/>
    <x v="1"/>
    <x v="0"/>
    <x v="6"/>
    <x v="3"/>
    <d v="2013-05-08T00:00:00"/>
  </r>
  <r>
    <n v="45767"/>
    <s v="N"/>
    <d v="2015-07-10T00:00:00"/>
    <s v="High"/>
    <x v="48"/>
    <n v="841.51"/>
    <n v="0.05"/>
    <s v="Express"/>
    <n v="20.86"/>
    <n v="16.91"/>
    <n v="6.25"/>
    <s v="Nick Crebassa"/>
    <x v="0"/>
    <x v="0"/>
    <x v="1"/>
    <x v="7"/>
    <x v="2"/>
    <d v="2015-07-12T00:00:00"/>
  </r>
  <r>
    <n v="45794"/>
    <s v="N"/>
    <d v="2014-09-24T00:00:00"/>
    <s v="Critical"/>
    <x v="2"/>
    <n v="1208.3499999999999"/>
    <n v="0"/>
    <s v="Regular"/>
    <n v="145.54"/>
    <n v="39.99"/>
    <n v="10.25"/>
    <s v="Rick Bensley"/>
    <x v="0"/>
    <x v="2"/>
    <x v="0"/>
    <x v="0"/>
    <x v="2"/>
    <d v="2014-09-26T00:00:00"/>
  </r>
  <r>
    <n v="45824"/>
    <s v="N"/>
    <d v="2016-12-06T00:00:00"/>
    <s v="Not Specified"/>
    <x v="15"/>
    <n v="6123.48"/>
    <n v="0.08"/>
    <s v="Regular"/>
    <n v="1232.79"/>
    <n v="140.81"/>
    <n v="24.49"/>
    <s v="Duane Huffman"/>
    <x v="1"/>
    <x v="2"/>
    <x v="2"/>
    <x v="13"/>
    <x v="5"/>
    <d v="2016-12-08T00:00:00"/>
  </r>
  <r>
    <n v="45825"/>
    <s v="N"/>
    <d v="2015-10-07T00:00:00"/>
    <s v="Medium"/>
    <x v="17"/>
    <n v="272.63"/>
    <n v="0.04"/>
    <s v="Regular"/>
    <n v="-64.45"/>
    <n v="6.48"/>
    <n v="5.14"/>
    <s v="Liz Price"/>
    <x v="0"/>
    <x v="0"/>
    <x v="1"/>
    <x v="5"/>
    <x v="2"/>
    <d v="2015-10-07T00:00:00"/>
  </r>
  <r>
    <n v="45860"/>
    <s v="N"/>
    <d v="2015-08-12T00:00:00"/>
    <s v="Low"/>
    <x v="49"/>
    <n v="69.97"/>
    <n v="0.01"/>
    <s v="Regular"/>
    <n v="24.25"/>
    <n v="5.43"/>
    <n v="0.95"/>
    <s v="Matthew Clasen"/>
    <x v="0"/>
    <x v="2"/>
    <x v="1"/>
    <x v="5"/>
    <x v="1"/>
    <d v="2015-08-12T00:00:00"/>
  </r>
  <r>
    <n v="45861"/>
    <s v="N"/>
    <d v="2014-08-25T00:00:00"/>
    <s v="Medium"/>
    <x v="27"/>
    <n v="680.85850000000005"/>
    <n v="0.05"/>
    <s v="Regular"/>
    <n v="319.10000000000002"/>
    <n v="20.99"/>
    <n v="0.99"/>
    <s v="Allen Rosenblatt"/>
    <x v="3"/>
    <x v="3"/>
    <x v="0"/>
    <x v="3"/>
    <x v="1"/>
    <d v="2014-08-25T00:00:00"/>
  </r>
  <r>
    <n v="45863"/>
    <s v="N"/>
    <d v="2013-09-19T00:00:00"/>
    <s v="Low"/>
    <x v="44"/>
    <n v="845.61400000000003"/>
    <n v="0.01"/>
    <s v="Express"/>
    <n v="-653.49"/>
    <n v="195.99"/>
    <n v="4.2"/>
    <s v="Patrick Jones"/>
    <x v="2"/>
    <x v="1"/>
    <x v="0"/>
    <x v="3"/>
    <x v="2"/>
    <d v="2013-09-23T00:00:00"/>
  </r>
  <r>
    <n v="45893"/>
    <s v="N"/>
    <d v="2014-05-26T00:00:00"/>
    <s v="High"/>
    <x v="0"/>
    <n v="68.03"/>
    <n v="0.05"/>
    <s v="Regular"/>
    <n v="8.8699999999999992"/>
    <n v="4.49"/>
    <n v="1.49"/>
    <s v="Patrick Ryan"/>
    <x v="0"/>
    <x v="0"/>
    <x v="1"/>
    <x v="10"/>
    <x v="2"/>
    <d v="2014-05-27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5">
  <r>
    <x v="0"/>
    <n v="150673.13999999998"/>
  </r>
  <r>
    <x v="1"/>
    <n v="10659.829999999996"/>
  </r>
  <r>
    <x v="2"/>
    <n v="10088.839999999998"/>
  </r>
  <r>
    <x v="3"/>
    <n v="2359.1399999999994"/>
  </r>
  <r>
    <x v="4"/>
    <n v="5794.7199999999993"/>
  </r>
  <r>
    <x v="5"/>
    <n v="-7582.8700000000008"/>
  </r>
  <r>
    <x v="6"/>
    <n v="46976.87999999999"/>
  </r>
  <r>
    <x v="7"/>
    <n v="16868.41"/>
  </r>
  <r>
    <x v="8"/>
    <n v="26816.469999999998"/>
  </r>
  <r>
    <x v="9"/>
    <n v="3074.1999999999994"/>
  </r>
  <r>
    <x v="10"/>
    <n v="426.56999999999994"/>
  </r>
  <r>
    <x v="11"/>
    <n v="6534.1299999999992"/>
  </r>
  <r>
    <x v="12"/>
    <n v="560.31000000000006"/>
  </r>
  <r>
    <x v="13"/>
    <n v="72.55"/>
  </r>
  <r>
    <x v="14"/>
    <n v="-487.55"/>
  </r>
  <r>
    <x v="15"/>
    <n v="-6888.21"/>
  </r>
  <r>
    <x v="16"/>
    <n v="93036.43"/>
  </r>
  <r>
    <x v="17"/>
    <n v="8366.14"/>
  </r>
  <r>
    <x v="18"/>
    <n v="-218.87999999999573"/>
  </r>
  <r>
    <x v="19"/>
    <n v="61823.829999999987"/>
  </r>
  <r>
    <x v="20"/>
    <n v="23065.34"/>
  </r>
  <r>
    <x v="21"/>
    <n v="295998.13000000006"/>
  </r>
  <r>
    <x v="1"/>
    <n v="41620.260000000017"/>
  </r>
  <r>
    <x v="2"/>
    <n v="-1825.6500000000005"/>
  </r>
  <r>
    <x v="3"/>
    <n v="13763.950000000006"/>
  </r>
  <r>
    <x v="4"/>
    <n v="30283.890000000007"/>
  </r>
  <r>
    <x v="5"/>
    <n v="-601.92999999999847"/>
  </r>
  <r>
    <x v="6"/>
    <n v="90142.95"/>
  </r>
  <r>
    <x v="7"/>
    <n v="13553.72"/>
  </r>
  <r>
    <x v="8"/>
    <n v="33961.090000000011"/>
  </r>
  <r>
    <x v="9"/>
    <n v="15245.999999999996"/>
  </r>
  <r>
    <x v="10"/>
    <n v="3034.2700000000009"/>
  </r>
  <r>
    <x v="11"/>
    <n v="5406.6400000000012"/>
  </r>
  <r>
    <x v="12"/>
    <n v="2455.1799999999998"/>
  </r>
  <r>
    <x v="13"/>
    <n v="-71.97"/>
  </r>
  <r>
    <x v="22"/>
    <n v="-97.32"/>
  </r>
  <r>
    <x v="14"/>
    <n v="-1034.47"/>
  </r>
  <r>
    <x v="15"/>
    <n v="17689.810000000001"/>
  </r>
  <r>
    <x v="16"/>
    <n v="164234.91999999998"/>
  </r>
  <r>
    <x v="17"/>
    <n v="21479.26"/>
  </r>
  <r>
    <x v="18"/>
    <n v="-6587.2099999999982"/>
  </r>
  <r>
    <x v="19"/>
    <n v="81229.62000000001"/>
  </r>
  <r>
    <x v="20"/>
    <n v="68113.249999999985"/>
  </r>
  <r>
    <x v="23"/>
    <n v="183949.61"/>
  </r>
  <r>
    <x v="1"/>
    <n v="27400.19000000001"/>
  </r>
  <r>
    <x v="2"/>
    <n v="-8927.7900000000045"/>
  </r>
  <r>
    <x v="3"/>
    <n v="29269.920000000006"/>
  </r>
  <r>
    <x v="4"/>
    <n v="13366.740000000005"/>
  </r>
  <r>
    <x v="5"/>
    <n v="-6308.6799999999994"/>
  </r>
  <r>
    <x v="6"/>
    <n v="57811.22"/>
  </r>
  <r>
    <x v="7"/>
    <n v="21144.73"/>
  </r>
  <r>
    <x v="8"/>
    <n v="24222.78"/>
  </r>
  <r>
    <x v="9"/>
    <n v="3286.7599999999993"/>
  </r>
  <r>
    <x v="10"/>
    <n v="2467.29"/>
  </r>
  <r>
    <x v="11"/>
    <n v="8577.81"/>
  </r>
  <r>
    <x v="12"/>
    <n v="1180.7500000000002"/>
  </r>
  <r>
    <x v="13"/>
    <n v="261.08"/>
  </r>
  <r>
    <x v="14"/>
    <n v="-632.92999999999995"/>
  </r>
  <r>
    <x v="15"/>
    <n v="-2697.0499999999993"/>
  </r>
  <r>
    <x v="16"/>
    <n v="98738.2"/>
  </r>
  <r>
    <x v="17"/>
    <n v="7805.3700000000008"/>
  </r>
  <r>
    <x v="18"/>
    <n v="25991.64"/>
  </r>
  <r>
    <x v="19"/>
    <n v="30336.35"/>
  </r>
  <r>
    <x v="20"/>
    <n v="34604.839999999997"/>
  </r>
  <r>
    <x v="24"/>
    <n v="92059.32"/>
  </r>
  <r>
    <x v="1"/>
    <n v="2211.9199999999973"/>
  </r>
  <r>
    <x v="2"/>
    <n v="-14109.69"/>
  </r>
  <r>
    <x v="3"/>
    <n v="12265.049999999997"/>
  </r>
  <r>
    <x v="4"/>
    <n v="4489.2700000000004"/>
  </r>
  <r>
    <x v="5"/>
    <n v="-432.71000000000021"/>
  </r>
  <r>
    <x v="6"/>
    <n v="35733.740000000013"/>
  </r>
  <r>
    <x v="7"/>
    <n v="4985.7900000000009"/>
  </r>
  <r>
    <x v="8"/>
    <n v="28454.020000000008"/>
  </r>
  <r>
    <x v="9"/>
    <n v="3705.44"/>
  </r>
  <r>
    <x v="10"/>
    <n v="284.17999999999995"/>
  </r>
  <r>
    <x v="11"/>
    <n v="1115.6899999999996"/>
  </r>
  <r>
    <x v="12"/>
    <n v="46.679999999999978"/>
  </r>
  <r>
    <x v="13"/>
    <n v="87.240000000000009"/>
  </r>
  <r>
    <x v="14"/>
    <n v="-31.970000000000006"/>
  </r>
  <r>
    <x v="15"/>
    <n v="-2913.3299999999995"/>
  </r>
  <r>
    <x v="16"/>
    <n v="54113.66"/>
  </r>
  <r>
    <x v="17"/>
    <n v="-475.84999999999997"/>
  </r>
  <r>
    <x v="18"/>
    <n v="10976.34"/>
  </r>
  <r>
    <x v="19"/>
    <n v="28991.800000000003"/>
  </r>
  <r>
    <x v="20"/>
    <n v="14621.3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60">
  <r>
    <n v="32"/>
    <x v="0"/>
    <d v="2014-07-15T00:00:00"/>
    <x v="0"/>
    <x v="0"/>
    <n v="140.56"/>
    <n v="0.04"/>
    <s v="Regular"/>
    <n v="-128.38"/>
    <n v="8.4600000000000009"/>
    <n v="8.99"/>
    <s v="Liz Pelletier"/>
    <x v="0"/>
    <s v="Corporate"/>
    <s v="Technology"/>
    <s v="Computer Peripherals"/>
    <s v="Small Pack"/>
    <d v="2014-07-16T00:00:00"/>
    <n v="2.233613095301603E-5"/>
    <s v=""/>
    <x v="0"/>
    <n v="0"/>
    <n v="1"/>
    <x v="0"/>
  </r>
  <r>
    <n v="65"/>
    <x v="1"/>
    <d v="2014-03-17T00:00:00"/>
    <x v="1"/>
    <x v="1"/>
    <n v="3812.73"/>
    <n v="0.02"/>
    <s v="Regular"/>
    <n v="1470.3"/>
    <n v="115.79"/>
    <n v="1.99"/>
    <s v="Tamara Dahlen"/>
    <x v="1"/>
    <s v="Corporate"/>
    <s v="Technology"/>
    <s v="Computer Peripherals"/>
    <s v="Small Pack"/>
    <d v="2014-03-18T00:00:00"/>
    <n v="6.0587390842695512E-4"/>
    <s v="Quality Check"/>
    <x v="1"/>
    <n v="6292802.4880000073"/>
    <n v="1"/>
    <x v="1"/>
  </r>
  <r>
    <n v="69"/>
    <x v="0"/>
    <d v="2016-06-03T00:00:00"/>
    <x v="2"/>
    <x v="2"/>
    <n v="51.53"/>
    <n v="0.03"/>
    <s v="Express"/>
    <n v="0.35"/>
    <n v="1.68"/>
    <n v="0.7"/>
    <s v="Jonathan Doherty"/>
    <x v="0"/>
    <s v="Corporate"/>
    <s v="Office Supplies"/>
    <s v="Pens &amp; Art Supplies"/>
    <s v="Wrap Bag"/>
    <d v="2016-06-05T00:00:00"/>
    <n v="8.1885374787202341E-6"/>
    <m/>
    <x v="0"/>
    <n v="0"/>
    <n v="2"/>
    <x v="0"/>
  </r>
  <r>
    <n v="69"/>
    <x v="1"/>
    <d v="2016-06-03T00:00:00"/>
    <x v="2"/>
    <x v="3"/>
    <n v="1186.06"/>
    <n v="0.09"/>
    <s v="Regular"/>
    <n v="511.69"/>
    <n v="30.93"/>
    <n v="3.92"/>
    <s v="Jonathan Doherty"/>
    <x v="0"/>
    <s v="Corporate"/>
    <s v="Furniture"/>
    <s v="Office Furnishings"/>
    <s v="Small Pack"/>
    <d v="2016-06-05T00:00:00"/>
    <n v="1.8847461210966273E-4"/>
    <m/>
    <x v="0"/>
    <n v="0"/>
    <n v="2"/>
    <x v="0"/>
  </r>
  <r>
    <n v="96"/>
    <x v="0"/>
    <d v="2016-04-16T00:00:00"/>
    <x v="0"/>
    <x v="4"/>
    <n v="4158.1234999999997"/>
    <n v="0.01"/>
    <s v="Regular"/>
    <n v="1228.8900000000001"/>
    <n v="125.99"/>
    <n v="8.99"/>
    <s v="Keith Dawkins"/>
    <x v="0"/>
    <s v="Home Office"/>
    <s v="Technology"/>
    <s v="Telephones and Communication"/>
    <s v="Small Box"/>
    <d v="2016-04-18T00:00:00"/>
    <n v="6.6075975394716384E-4"/>
    <m/>
    <x v="0"/>
    <n v="0"/>
    <n v="2"/>
    <x v="0"/>
  </r>
  <r>
    <n v="23361"/>
    <x v="0"/>
    <d v="2013-07-03T00:00:00"/>
    <x v="1"/>
    <x v="5"/>
    <n v="3.23"/>
    <n v="0.06"/>
    <s v="Regular"/>
    <n v="-2.73"/>
    <n v="1.26"/>
    <n v="0.7"/>
    <s v="Benjamin Patterson"/>
    <x v="0"/>
    <s v="Corporate"/>
    <s v="Office Supplies"/>
    <s v="Rubber Bands"/>
    <s v="Wrap Bag"/>
    <d v="2013-07-04T00:00:00"/>
    <n v="5.1327335641890855E-7"/>
    <m/>
    <x v="0"/>
    <n v="0"/>
    <n v="1"/>
    <x v="0"/>
  </r>
  <r>
    <n v="129"/>
    <x v="0"/>
    <d v="2015-11-18T00:00:00"/>
    <x v="3"/>
    <x v="6"/>
    <n v="32.72"/>
    <n v="0.09"/>
    <s v="Regular"/>
    <n v="-22.59"/>
    <n v="6.48"/>
    <n v="8.19"/>
    <s v="Pauline Chand"/>
    <x v="1"/>
    <s v="Corporate"/>
    <s v="Office Supplies"/>
    <s v="Paper"/>
    <s v="Small Box"/>
    <d v="2015-11-27T00:00:00"/>
    <n v="5.199474991339531E-6"/>
    <m/>
    <x v="0"/>
    <n v="0"/>
    <n v="9"/>
    <x v="0"/>
  </r>
  <r>
    <n v="130"/>
    <x v="0"/>
    <d v="2015-05-07T00:00:00"/>
    <x v="0"/>
    <x v="7"/>
    <n v="461.89"/>
    <n v="0.05"/>
    <s v="Express"/>
    <n v="-309.82"/>
    <n v="150.97999999999999"/>
    <n v="13.99"/>
    <s v="Roy Collins"/>
    <x v="0"/>
    <s v="Corporate"/>
    <s v="Technology"/>
    <s v="Office Machines"/>
    <s v="Medium Box"/>
    <d v="2015-05-09T00:00:00"/>
    <n v="7.3398089967903913E-5"/>
    <m/>
    <x v="0"/>
    <n v="0"/>
    <n v="2"/>
    <x v="0"/>
  </r>
  <r>
    <n v="130"/>
    <x v="0"/>
    <d v="2015-05-07T00:00:00"/>
    <x v="0"/>
    <x v="8"/>
    <n v="575.11"/>
    <n v="0.02"/>
    <s v="Regular"/>
    <n v="71.75"/>
    <n v="18.97"/>
    <n v="9.0299999999999994"/>
    <s v="Roy Collins"/>
    <x v="0"/>
    <s v="Corporate"/>
    <s v="Office Supplies"/>
    <s v="Paper"/>
    <s v="Small Box"/>
    <d v="2015-05-08T00:00:00"/>
    <n v="9.138967182974566E-5"/>
    <m/>
    <x v="0"/>
    <n v="0"/>
    <n v="1"/>
    <x v="0"/>
  </r>
  <r>
    <n v="130"/>
    <x v="0"/>
    <d v="2015-05-07T00:00:00"/>
    <x v="0"/>
    <x v="9"/>
    <n v="236.46"/>
    <n v="0.05"/>
    <s v="Regular"/>
    <n v="-134.31"/>
    <n v="9.7100000000000009"/>
    <n v="9.4499999999999993"/>
    <s v="Roy Collins"/>
    <x v="0"/>
    <s v="Corporate"/>
    <s v="Office Supplies"/>
    <s v="Storage &amp; Organization"/>
    <s v="Small Box"/>
    <d v="2015-05-10T00:00:00"/>
    <n v="3.7575423485701271E-5"/>
    <m/>
    <x v="0"/>
    <n v="0"/>
    <n v="3"/>
    <x v="0"/>
  </r>
  <r>
    <n v="16545"/>
    <x v="0"/>
    <d v="2013-05-09T00:00:00"/>
    <x v="2"/>
    <x v="10"/>
    <n v="4.99"/>
    <n v="0.04"/>
    <s v="Regular"/>
    <n v="-3.06"/>
    <n v="3.68"/>
    <n v="1.32"/>
    <s v="Carlos Soltero"/>
    <x v="2"/>
    <s v="Small Business"/>
    <s v="Office Supplies"/>
    <s v="Scissors, Rulers and Trimmers"/>
    <s v="Wrap Bag"/>
    <d v="2013-05-11T00:00:00"/>
    <n v="7.9295171781125496E-7"/>
    <m/>
    <x v="0"/>
    <n v="0"/>
    <n v="2"/>
    <x v="0"/>
  </r>
  <r>
    <n v="134"/>
    <x v="1"/>
    <d v="2015-04-30T00:00:00"/>
    <x v="2"/>
    <x v="11"/>
    <n v="1132.5999999999999"/>
    <n v="0.01"/>
    <s v="Regular"/>
    <n v="-310.20999999999998"/>
    <n v="95.99"/>
    <n v="35"/>
    <s v="Michael Dominguez"/>
    <x v="1"/>
    <s v="Home Office"/>
    <s v="Office Supplies"/>
    <s v="Storage &amp; Organization"/>
    <s v="Large Box"/>
    <d v="2015-05-02T00:00:00"/>
    <n v="1.7997938188237019E-4"/>
    <m/>
    <x v="0"/>
    <n v="0"/>
    <n v="2"/>
    <x v="0"/>
  </r>
  <r>
    <n v="166"/>
    <x v="0"/>
    <d v="2014-09-11T00:00:00"/>
    <x v="0"/>
    <x v="12"/>
    <n v="567.93600000000004"/>
    <n v="0.02"/>
    <s v="Express"/>
    <n v="-126.09"/>
    <n v="65.989999999999995"/>
    <n v="8.99"/>
    <s v="Valerie Jones"/>
    <x v="0"/>
    <s v="Consumer"/>
    <s v="Technology"/>
    <s v="Telephones and Communication"/>
    <s v="Small Box"/>
    <d v="2014-09-13T00:00:00"/>
    <n v="9.0249664690752088E-5"/>
    <m/>
    <x v="0"/>
    <n v="0"/>
    <n v="2"/>
    <x v="0"/>
  </r>
  <r>
    <n v="14117"/>
    <x v="0"/>
    <d v="2013-08-25T00:00:00"/>
    <x v="2"/>
    <x v="6"/>
    <n v="5.31"/>
    <n v="0"/>
    <s v="Regular"/>
    <n v="-1.5"/>
    <n v="1.1399999999999999"/>
    <n v="0.7"/>
    <s v="Nathan Mautz"/>
    <x v="3"/>
    <s v="Corporate"/>
    <s v="Office Supplies"/>
    <s v="Rubber Bands"/>
    <s v="Wrap Bag"/>
    <d v="2013-08-27T00:00:00"/>
    <n v="8.4380232897349968E-7"/>
    <m/>
    <x v="0"/>
    <n v="0"/>
    <n v="2"/>
    <x v="0"/>
  </r>
  <r>
    <n v="197"/>
    <x v="0"/>
    <d v="2014-04-06T00:00:00"/>
    <x v="0"/>
    <x v="9"/>
    <n v="310.52"/>
    <n v="0.01"/>
    <s v="Regular"/>
    <n v="33.22"/>
    <n v="12.98"/>
    <n v="3.14"/>
    <s v="Penelope Sewall"/>
    <x v="0"/>
    <s v="Home Office"/>
    <s v="Office Supplies"/>
    <s v="Scissors, Rulers and Trimmers"/>
    <s v="Small Pack"/>
    <d v="2014-04-08T00:00:00"/>
    <n v="4.93441618065633E-5"/>
    <m/>
    <x v="0"/>
    <n v="0"/>
    <n v="2"/>
    <x v="0"/>
  </r>
  <r>
    <n v="224"/>
    <x v="0"/>
    <d v="2016-06-17T00:00:00"/>
    <x v="2"/>
    <x v="13"/>
    <n v="184.86"/>
    <n v="0.09"/>
    <s v="Regular"/>
    <n v="-33.950000000000003"/>
    <n v="7.38"/>
    <n v="5.21"/>
    <s v="Bart Folk"/>
    <x v="0"/>
    <s v="Corporate"/>
    <s v="Furniture"/>
    <s v="Office Furnishings"/>
    <s v="Small Box"/>
    <d v="2016-06-18T00:00:00"/>
    <n v="2.9375762435789297E-5"/>
    <m/>
    <x v="0"/>
    <n v="0"/>
    <n v="1"/>
    <x v="0"/>
  </r>
  <r>
    <n v="224"/>
    <x v="0"/>
    <d v="2016-06-17T00:00:00"/>
    <x v="2"/>
    <x v="14"/>
    <n v="267.85000000000002"/>
    <n v="0.04"/>
    <s v="Regular"/>
    <n v="-65.430000000000007"/>
    <n v="5.98"/>
    <n v="5.15"/>
    <s v="Bart Folk"/>
    <x v="0"/>
    <s v="Corporate"/>
    <s v="Office Supplies"/>
    <s v="Paper"/>
    <s v="Small Box"/>
    <d v="2016-06-18T00:00:00"/>
    <n v="4.2563550624397727E-5"/>
    <m/>
    <x v="0"/>
    <n v="0"/>
    <n v="1"/>
    <x v="0"/>
  </r>
  <r>
    <n v="224"/>
    <x v="0"/>
    <d v="2016-06-17T00:00:00"/>
    <x v="2"/>
    <x v="15"/>
    <n v="528.5"/>
    <n v="0.04"/>
    <s v="Regular"/>
    <n v="-149.91999999999999"/>
    <n v="15.42"/>
    <n v="10.68"/>
    <s v="Bart Folk"/>
    <x v="0"/>
    <s v="Corporate"/>
    <s v="Office Supplies"/>
    <s v="Storage &amp; Organization"/>
    <s v="Small Box"/>
    <d v="2016-06-18T00:00:00"/>
    <n v="8.3982962497644936E-5"/>
    <m/>
    <x v="0"/>
    <n v="0"/>
    <n v="1"/>
    <x v="0"/>
  </r>
  <r>
    <n v="20704"/>
    <x v="1"/>
    <d v="2013-02-10T00:00:00"/>
    <x v="3"/>
    <x v="10"/>
    <n v="5.63"/>
    <n v="0.03"/>
    <s v="Regular"/>
    <n v="-3.55"/>
    <n v="4.71"/>
    <n v="0.7"/>
    <s v="Justin Ellison"/>
    <x v="0"/>
    <s v="Home Office"/>
    <s v="Office Supplies"/>
    <s v="Rubber Bands"/>
    <s v="Wrap Bag"/>
    <d v="2013-02-10T00:00:00"/>
    <n v="8.946529401357445E-7"/>
    <m/>
    <x v="0"/>
    <n v="0"/>
    <n v="0"/>
    <x v="0"/>
  </r>
  <r>
    <n v="12420"/>
    <x v="0"/>
    <d v="2013-12-26T00:00:00"/>
    <x v="4"/>
    <x v="10"/>
    <n v="5.73"/>
    <n v="0.01"/>
    <s v="Regular"/>
    <n v="-1.84"/>
    <n v="4.9800000000000004"/>
    <n v="0.8"/>
    <s v="Joel Eaton"/>
    <x v="0"/>
    <s v="Home Office"/>
    <s v="Office Supplies"/>
    <s v="Paper"/>
    <s v="Wrap Bag"/>
    <d v="2013-12-27T00:00:00"/>
    <n v="9.1054375612394614E-7"/>
    <m/>
    <x v="0"/>
    <n v="0"/>
    <n v="1"/>
    <x v="0"/>
  </r>
  <r>
    <n v="34849"/>
    <x v="0"/>
    <d v="2013-10-12T00:00:00"/>
    <x v="1"/>
    <x v="7"/>
    <n v="11.76"/>
    <n v="0.1"/>
    <s v="Regular"/>
    <n v="-2.83"/>
    <n v="4.13"/>
    <n v="0.5"/>
    <s v="Lycoris Saunders"/>
    <x v="0"/>
    <s v="Home Office"/>
    <s v="Office Supplies"/>
    <s v="Labels"/>
    <s v="Small Box"/>
    <d v="2013-10-14T00:00:00"/>
    <n v="1.8687599602124967E-6"/>
    <m/>
    <x v="0"/>
    <n v="0"/>
    <n v="2"/>
    <x v="0"/>
  </r>
  <r>
    <n v="5061"/>
    <x v="1"/>
    <d v="2013-08-13T00:00:00"/>
    <x v="1"/>
    <x v="6"/>
    <n v="12.8"/>
    <n v="0"/>
    <s v="Regular"/>
    <n v="-2.21"/>
    <n v="2.88"/>
    <n v="0.7"/>
    <s v="Sean Wendt"/>
    <x v="3"/>
    <s v="Corporate"/>
    <s v="Office Supplies"/>
    <s v="Pens &amp; Art Supplies"/>
    <s v="Wrap Bag"/>
    <d v="2013-08-15T00:00:00"/>
    <n v="2.0340244464897924E-6"/>
    <s v="Quality Check"/>
    <x v="2"/>
    <n v="12572201.996500012"/>
    <n v="2"/>
    <x v="1"/>
  </r>
  <r>
    <n v="231"/>
    <x v="0"/>
    <d v="2016-09-28T00:00:00"/>
    <x v="0"/>
    <x v="5"/>
    <n v="689.74"/>
    <n v="0.06"/>
    <s v="Regular"/>
    <n v="-490.84"/>
    <n v="363.25"/>
    <n v="19.989999999999998"/>
    <s v="Sean Braxton"/>
    <x v="0"/>
    <s v="Small Business"/>
    <s v="Office Supplies"/>
    <s v="Appliances"/>
    <s v="Small Box"/>
    <d v="2016-09-30T00:00:00"/>
    <n v="1.0960531419702104E-4"/>
    <m/>
    <x v="0"/>
    <n v="0"/>
    <n v="2"/>
    <x v="0"/>
  </r>
  <r>
    <n v="24196"/>
    <x v="0"/>
    <d v="2013-07-30T00:00:00"/>
    <x v="0"/>
    <x v="5"/>
    <n v="13.44"/>
    <n v="0.08"/>
    <s v="Regular"/>
    <n v="-8.8800000000000008"/>
    <n v="4.28"/>
    <n v="5.17"/>
    <s v="Nat Carroll"/>
    <x v="1"/>
    <s v="Home Office"/>
    <s v="Office Supplies"/>
    <s v="Paper"/>
    <s v="Small Box"/>
    <d v="2013-07-31T00:00:00"/>
    <n v="2.1357256688142817E-6"/>
    <m/>
    <x v="0"/>
    <n v="0"/>
    <n v="1"/>
    <x v="0"/>
  </r>
  <r>
    <n v="31330"/>
    <x v="0"/>
    <d v="2013-06-01T00:00:00"/>
    <x v="0"/>
    <x v="5"/>
    <n v="13.5"/>
    <n v="0.04"/>
    <s v="Regular"/>
    <n v="-7.9"/>
    <n v="5.98"/>
    <n v="1.67"/>
    <s v="Paul Stevenson"/>
    <x v="0"/>
    <s v="Corporate"/>
    <s v="Office Supplies"/>
    <s v="Pens &amp; Art Supplies"/>
    <s v="Wrap Bag"/>
    <d v="2013-06-02T00:00:00"/>
    <n v="2.1452601584072027E-6"/>
    <m/>
    <x v="0"/>
    <n v="0"/>
    <n v="1"/>
    <x v="0"/>
  </r>
  <r>
    <n v="263"/>
    <x v="0"/>
    <d v="2016-05-16T00:00:00"/>
    <x v="0"/>
    <x v="13"/>
    <n v="136.77000000000001"/>
    <n v="0.09"/>
    <s v="Regular"/>
    <n v="-136.25"/>
    <n v="5.4"/>
    <n v="7.78"/>
    <s v="Paul Lucas"/>
    <x v="0"/>
    <s v="Corporate"/>
    <s v="Office Supplies"/>
    <s v="Binders and Binder Accessories"/>
    <s v="Small Box"/>
    <d v="2016-05-17T00:00:00"/>
    <n v="2.1733869027063195E-5"/>
    <m/>
    <x v="0"/>
    <n v="0"/>
    <n v="1"/>
    <x v="0"/>
  </r>
  <r>
    <n v="292"/>
    <x v="0"/>
    <d v="2015-01-11T00:00:00"/>
    <x v="0"/>
    <x v="16"/>
    <n v="412.62"/>
    <n v="0.08"/>
    <s v="Regular"/>
    <n v="175.54"/>
    <n v="9.9"/>
    <n v="1.39"/>
    <s v="Valerie Jones"/>
    <x v="0"/>
    <s v="Consumer"/>
    <s v="Office Supplies"/>
    <s v="Envelopes"/>
    <s v="Small Box"/>
    <d v="2015-01-12T00:00:00"/>
    <n v="6.556868493051704E-5"/>
    <m/>
    <x v="0"/>
    <n v="0"/>
    <n v="1"/>
    <x v="0"/>
  </r>
  <r>
    <n v="323"/>
    <x v="0"/>
    <d v="2016-03-25T00:00:00"/>
    <x v="1"/>
    <x v="17"/>
    <n v="108.09"/>
    <n v="7.0000000000000007E-2"/>
    <s v="Regular"/>
    <n v="25.76"/>
    <n v="5.68"/>
    <n v="1.39"/>
    <s v="Dario Medina"/>
    <x v="0"/>
    <s v="Small Business"/>
    <s v="Office Supplies"/>
    <s v="Envelopes"/>
    <s v="Small Box"/>
    <d v="2016-03-27T00:00:00"/>
    <n v="1.7176383001647005E-5"/>
    <m/>
    <x v="0"/>
    <n v="0"/>
    <n v="2"/>
    <x v="0"/>
  </r>
  <r>
    <n v="323"/>
    <x v="0"/>
    <d v="2016-03-25T00:00:00"/>
    <x v="1"/>
    <x v="5"/>
    <n v="55.34"/>
    <n v="0.06"/>
    <s v="Regular"/>
    <n v="-31.24"/>
    <n v="22.84"/>
    <n v="11.54"/>
    <s v="Dario Medina"/>
    <x v="0"/>
    <s v="Small Business"/>
    <s v="Office Supplies"/>
    <s v="Paper"/>
    <s v="Small Box"/>
    <d v="2016-03-27T00:00:00"/>
    <n v="8.7939775678707114E-6"/>
    <m/>
    <x v="0"/>
    <n v="0"/>
    <n v="2"/>
    <x v="0"/>
  </r>
  <r>
    <n v="324"/>
    <x v="1"/>
    <d v="2015-03-19T00:00:00"/>
    <x v="1"/>
    <x v="13"/>
    <n v="3872.634"/>
    <n v="0.02"/>
    <s v="Regular"/>
    <n v="667.33"/>
    <n v="179.99"/>
    <n v="13.99"/>
    <s v="Frank Gastineau"/>
    <x v="0"/>
    <s v="Small Business"/>
    <s v="Technology"/>
    <s v="Telephones and Communication"/>
    <s v="Medium Box"/>
    <d v="2015-03-21T00:00:00"/>
    <n v="6.1539314283652732E-4"/>
    <s v="Quality Check"/>
    <x v="1"/>
    <n v="12570759.696500013"/>
    <n v="2"/>
    <x v="1"/>
  </r>
  <r>
    <n v="30372"/>
    <x v="0"/>
    <d v="2013-08-30T00:00:00"/>
    <x v="0"/>
    <x v="10"/>
    <n v="14.4"/>
    <n v="0.1"/>
    <s v="Regular"/>
    <n v="-7.39"/>
    <n v="12.22"/>
    <n v="2.85"/>
    <s v="Christopher Schild"/>
    <x v="3"/>
    <s v="Corporate"/>
    <s v="Furniture"/>
    <s v="Office Furnishings"/>
    <s v="Small Pack"/>
    <d v="2013-09-01T00:00:00"/>
    <n v="2.2882775023010161E-6"/>
    <m/>
    <x v="0"/>
    <n v="0"/>
    <n v="2"/>
    <x v="0"/>
  </r>
  <r>
    <n v="24097"/>
    <x v="0"/>
    <d v="2013-08-04T00:00:00"/>
    <x v="0"/>
    <x v="5"/>
    <n v="15.31"/>
    <n v="0.01"/>
    <s v="Regular"/>
    <n v="-8.15"/>
    <n v="4.9800000000000004"/>
    <n v="4.8600000000000003"/>
    <s v="Anthony Johnson"/>
    <x v="2"/>
    <s v="Small Business"/>
    <s v="Office Supplies"/>
    <s v="Paper"/>
    <s v="Small Box"/>
    <d v="2013-08-06T00:00:00"/>
    <n v="2.4328839277936498E-6"/>
    <m/>
    <x v="0"/>
    <n v="0"/>
    <n v="2"/>
    <x v="0"/>
  </r>
  <r>
    <n v="355"/>
    <x v="0"/>
    <d v="2016-06-13T00:00:00"/>
    <x v="3"/>
    <x v="18"/>
    <n v="1239.6315"/>
    <n v="0"/>
    <s v="Regular"/>
    <n v="-172.55"/>
    <n v="85.99"/>
    <n v="0.99"/>
    <s v="Henry MacAllister"/>
    <x v="1"/>
    <s v="Small Business"/>
    <s v="Technology"/>
    <s v="Telephones and Communication"/>
    <s v="Wrap Bag"/>
    <d v="2016-06-18T00:00:00"/>
    <n v="1.9698756059678208E-4"/>
    <m/>
    <x v="0"/>
    <n v="0"/>
    <n v="5"/>
    <x v="0"/>
  </r>
  <r>
    <n v="388"/>
    <x v="0"/>
    <d v="2015-12-15T00:00:00"/>
    <x v="2"/>
    <x v="19"/>
    <n v="517.92999999999995"/>
    <n v="0.06"/>
    <s v="Regular"/>
    <n v="-94.73"/>
    <n v="11.7"/>
    <n v="6.96"/>
    <s v="Jennifer Halladay"/>
    <x v="1"/>
    <s v="Home Office"/>
    <s v="Office Supplies"/>
    <s v="Appliances"/>
    <s v="Medium Box"/>
    <d v="2015-12-18T00:00:00"/>
    <n v="8.2303303247692027E-5"/>
    <m/>
    <x v="0"/>
    <n v="0"/>
    <n v="3"/>
    <x v="0"/>
  </r>
  <r>
    <n v="417"/>
    <x v="0"/>
    <d v="2016-02-06T00:00:00"/>
    <x v="4"/>
    <x v="20"/>
    <n v="15260.78"/>
    <n v="7.0000000000000007E-2"/>
    <s v="Delivery Van"/>
    <n v="8734.8799999999992"/>
    <n v="500.98"/>
    <n v="28.14"/>
    <s v="Robert Barroso"/>
    <x v="0"/>
    <s v="Small Business"/>
    <s v="Technology"/>
    <s v="Office Machines"/>
    <s v="Jumbo Drum"/>
    <d v="2016-02-07T00:00:00"/>
    <n v="2.4250624681642573E-3"/>
    <m/>
    <x v="0"/>
    <n v="0"/>
    <n v="1"/>
    <x v="0"/>
  </r>
  <r>
    <n v="417"/>
    <x v="0"/>
    <d v="2016-02-06T00:00:00"/>
    <x v="4"/>
    <x v="7"/>
    <n v="540.41"/>
    <n v="0.1"/>
    <s v="Regular"/>
    <n v="-170.98"/>
    <n v="178.47"/>
    <n v="19.989999999999998"/>
    <s v="Robert Barroso"/>
    <x v="0"/>
    <s v="Small Business"/>
    <s v="Office Supplies"/>
    <s v="Storage &amp; Organization"/>
    <s v="Small Box"/>
    <d v="2016-02-08T00:00:00"/>
    <n v="8.5875558681839723E-5"/>
    <m/>
    <x v="0"/>
    <n v="0"/>
    <n v="2"/>
    <x v="0"/>
  </r>
  <r>
    <n v="448"/>
    <x v="0"/>
    <d v="2014-08-20T00:00:00"/>
    <x v="4"/>
    <x v="21"/>
    <n v="1162.4005"/>
    <n v="0.09"/>
    <s v="Regular"/>
    <n v="-284.63"/>
    <n v="65.989999999999995"/>
    <n v="19.989999999999998"/>
    <s v="Brad Thomas"/>
    <x v="0"/>
    <s v="Corporate"/>
    <s v="Technology"/>
    <s v="Telephones and Communication"/>
    <s v="Small Box"/>
    <d v="2014-08-22T00:00:00"/>
    <n v="1.8471492450093419E-4"/>
    <m/>
    <x v="0"/>
    <n v="0"/>
    <n v="2"/>
    <x v="0"/>
  </r>
  <r>
    <n v="449"/>
    <x v="0"/>
    <d v="2014-07-19T00:00:00"/>
    <x v="0"/>
    <x v="22"/>
    <n v="356.7"/>
    <n v="0.02"/>
    <s v="Regular"/>
    <n v="-48.97"/>
    <n v="7.38"/>
    <n v="5.21"/>
    <s v="Candace McMahon"/>
    <x v="1"/>
    <s v="Corporate"/>
    <s v="Furniture"/>
    <s v="Office Furnishings"/>
    <s v="Small Box"/>
    <d v="2014-07-21T00:00:00"/>
    <n v="5.6682540629914755E-5"/>
    <m/>
    <x v="0"/>
    <n v="0"/>
    <n v="2"/>
    <x v="0"/>
  </r>
  <r>
    <n v="487"/>
    <x v="0"/>
    <d v="2015-08-17T00:00:00"/>
    <x v="1"/>
    <x v="23"/>
    <n v="210.4"/>
    <n v="7.0000000000000007E-2"/>
    <s v="Regular"/>
    <n v="-18.96"/>
    <n v="10.89"/>
    <n v="4.5"/>
    <s v="Valerie Dominguez"/>
    <x v="0"/>
    <s v="Corporate"/>
    <s v="Office Supplies"/>
    <s v="Appliances"/>
    <s v="Small Box"/>
    <d v="2015-08-18T00:00:00"/>
    <n v="3.3434276839175958E-5"/>
    <m/>
    <x v="0"/>
    <n v="0"/>
    <n v="1"/>
    <x v="0"/>
  </r>
  <r>
    <n v="512"/>
    <x v="0"/>
    <d v="2014-05-19T00:00:00"/>
    <x v="3"/>
    <x v="24"/>
    <n v="1309.53"/>
    <n v="0.06"/>
    <s v="Regular"/>
    <n v="19.18"/>
    <n v="218.08"/>
    <n v="18.059999999999999"/>
    <s v="Sam Craven"/>
    <x v="0"/>
    <s v="Home Office"/>
    <s v="Furniture"/>
    <s v="Chairs &amp; Chairmats"/>
    <s v="Large Box"/>
    <d v="2014-05-19T00:00:00"/>
    <n v="2.0809500261029511E-4"/>
    <m/>
    <x v="0"/>
    <n v="0"/>
    <n v="0"/>
    <x v="0"/>
  </r>
  <r>
    <n v="512"/>
    <x v="0"/>
    <d v="2014-05-19T00:00:00"/>
    <x v="3"/>
    <x v="25"/>
    <n v="806.37"/>
    <n v="0.01"/>
    <s v="Express"/>
    <n v="-166.4"/>
    <n v="15.42"/>
    <n v="10.68"/>
    <s v="Sam Craven"/>
    <x v="0"/>
    <s v="Home Office"/>
    <s v="Office Supplies"/>
    <s v="Storage &amp; Organization"/>
    <s v="Small Box"/>
    <d v="2014-05-21T00:00:00"/>
    <n v="1.2813877288406046E-4"/>
    <m/>
    <x v="0"/>
    <n v="0"/>
    <n v="2"/>
    <x v="0"/>
  </r>
  <r>
    <n v="548"/>
    <x v="0"/>
    <d v="2016-09-20T00:00:00"/>
    <x v="1"/>
    <x v="26"/>
    <n v="129.49"/>
    <n v="0.04"/>
    <s v="Regular"/>
    <n v="36.020000000000003"/>
    <n v="3.08"/>
    <n v="0.99"/>
    <s v="Sung Chung"/>
    <x v="0"/>
    <s v="Home Office"/>
    <s v="Office Supplies"/>
    <s v="Labels"/>
    <s v="Small Box"/>
    <d v="2016-09-21T00:00:00"/>
    <n v="2.0577017623122125E-5"/>
    <m/>
    <x v="0"/>
    <n v="0"/>
    <n v="1"/>
    <x v="0"/>
  </r>
  <r>
    <n v="548"/>
    <x v="0"/>
    <d v="2016-09-20T00:00:00"/>
    <x v="1"/>
    <x v="8"/>
    <n v="202.95"/>
    <n v="0.02"/>
    <s v="Regular"/>
    <n v="-50.64"/>
    <n v="6.48"/>
    <n v="5.9"/>
    <s v="Sung Chung"/>
    <x v="0"/>
    <s v="Home Office"/>
    <s v="Office Supplies"/>
    <s v="Paper"/>
    <s v="Small Box"/>
    <d v="2016-09-21T00:00:00"/>
    <n v="3.2250411048054946E-5"/>
    <m/>
    <x v="0"/>
    <n v="0"/>
    <n v="1"/>
    <x v="0"/>
  </r>
  <r>
    <n v="548"/>
    <x v="0"/>
    <d v="2016-09-20T00:00:00"/>
    <x v="1"/>
    <x v="27"/>
    <n v="2753.1925000000001"/>
    <n v="0.04"/>
    <s v="Regular"/>
    <n v="510.49"/>
    <n v="125.99"/>
    <n v="4.2"/>
    <s v="Sung Chung"/>
    <x v="0"/>
    <s v="Home Office"/>
    <s v="Technology"/>
    <s v="Telephones and Communication"/>
    <s v="Small Box"/>
    <d v="2016-09-22T00:00:00"/>
    <n v="4.3750475397596463E-4"/>
    <m/>
    <x v="0"/>
    <n v="0"/>
    <n v="2"/>
    <x v="0"/>
  </r>
  <r>
    <n v="610"/>
    <x v="0"/>
    <d v="2014-08-01T00:00:00"/>
    <x v="1"/>
    <x v="28"/>
    <n v="283.64999999999998"/>
    <n v="0.02"/>
    <s v="Express"/>
    <n v="-29.21"/>
    <n v="6.68"/>
    <n v="5.41"/>
    <s v="Joe Elijah"/>
    <x v="0"/>
    <s v="Home Office"/>
    <s v="Office Supplies"/>
    <s v="Paper"/>
    <s v="Small Box"/>
    <d v="2014-08-03T00:00:00"/>
    <n v="4.5074299550533557E-5"/>
    <m/>
    <x v="0"/>
    <n v="0"/>
    <n v="2"/>
    <x v="0"/>
  </r>
  <r>
    <n v="612"/>
    <x v="1"/>
    <d v="2015-10-20T00:00:00"/>
    <x v="4"/>
    <x v="29"/>
    <n v="262.87"/>
    <n v="0.1"/>
    <s v="Regular"/>
    <n v="-166.29"/>
    <n v="5.28"/>
    <n v="6.26"/>
    <s v="Sheri Gordon"/>
    <x v="0"/>
    <s v="Corporate"/>
    <s v="Office Supplies"/>
    <s v="Paper"/>
    <s v="Small Box"/>
    <d v="2015-10-22T00:00:00"/>
    <n v="4.1772187988185286E-5"/>
    <m/>
    <x v="0"/>
    <n v="0"/>
    <n v="2"/>
    <x v="0"/>
  </r>
  <r>
    <n v="612"/>
    <x v="1"/>
    <d v="2015-10-20T00:00:00"/>
    <x v="4"/>
    <x v="16"/>
    <n v="2531.0875000000001"/>
    <n v="0.01"/>
    <s v="Regular"/>
    <n v="881.68"/>
    <n v="65.989999999999995"/>
    <n v="2.5"/>
    <s v="Sheri Gordon"/>
    <x v="0"/>
    <s v="Corporate"/>
    <s v="Technology"/>
    <s v="Telephones and Communication"/>
    <s v="Small Box"/>
    <d v="2015-10-22T00:00:00"/>
    <n v="4.0221045712536969E-4"/>
    <m/>
    <x v="0"/>
    <n v="0"/>
    <n v="2"/>
    <x v="0"/>
  </r>
  <r>
    <n v="43207"/>
    <x v="0"/>
    <d v="2013-06-09T00:00:00"/>
    <x v="3"/>
    <x v="30"/>
    <n v="15.45"/>
    <n v="0.05"/>
    <s v="Regular"/>
    <n v="-7.75"/>
    <n v="1.81"/>
    <n v="1.56"/>
    <s v="Julia Dunbar"/>
    <x v="0"/>
    <s v="Consumer"/>
    <s v="Office Supplies"/>
    <s v="Rubber Bands"/>
    <s v="Wrap Bag"/>
    <d v="2013-06-11T00:00:00"/>
    <n v="2.4551310701771318E-6"/>
    <m/>
    <x v="0"/>
    <n v="0"/>
    <n v="2"/>
    <x v="0"/>
  </r>
  <r>
    <n v="12613"/>
    <x v="1"/>
    <d v="2013-04-10T00:00:00"/>
    <x v="4"/>
    <x v="7"/>
    <n v="15.64"/>
    <n v="0.08"/>
    <s v="Regular"/>
    <n v="-16.010000000000002"/>
    <n v="3.36"/>
    <n v="6.27"/>
    <s v="Richard Eichhorn"/>
    <x v="0"/>
    <s v="Consumer"/>
    <s v="Office Supplies"/>
    <s v="Binders and Binder Accessories"/>
    <s v="Small Box"/>
    <d v="2013-04-13T00:00:00"/>
    <n v="2.485323620554715E-6"/>
    <m/>
    <x v="0"/>
    <n v="0"/>
    <n v="3"/>
    <x v="0"/>
  </r>
  <r>
    <n v="645"/>
    <x v="0"/>
    <d v="2016-12-02T00:00:00"/>
    <x v="0"/>
    <x v="3"/>
    <n v="557.85"/>
    <n v="0.05"/>
    <s v="Regular"/>
    <n v="89.45"/>
    <n v="12.95"/>
    <n v="4.9800000000000004"/>
    <s v="Harold Engle"/>
    <x v="3"/>
    <s v="Consumer"/>
    <s v="Office Supplies"/>
    <s v="Binders and Binder Accessories"/>
    <s v="Small Box"/>
    <d v="2016-12-04T00:00:00"/>
    <n v="8.8646916990182075E-5"/>
    <m/>
    <x v="0"/>
    <n v="0"/>
    <n v="2"/>
    <x v="0"/>
  </r>
  <r>
    <n v="646"/>
    <x v="0"/>
    <d v="2016-11-21T00:00:00"/>
    <x v="0"/>
    <x v="31"/>
    <n v="173.2"/>
    <n v="0.01"/>
    <s v="Regular"/>
    <n v="-10.9"/>
    <n v="9.31"/>
    <n v="3.98"/>
    <s v="Duane Huffman"/>
    <x v="1"/>
    <s v="Small Business"/>
    <s v="Office Supplies"/>
    <s v="Scissors, Rulers and Trimmers"/>
    <s v="Small Pack"/>
    <d v="2016-11-22T00:00:00"/>
    <n v="2.7522893291564998E-5"/>
    <m/>
    <x v="0"/>
    <n v="0"/>
    <n v="1"/>
    <x v="0"/>
  </r>
  <r>
    <n v="706"/>
    <x v="0"/>
    <d v="2014-09-08T00:00:00"/>
    <x v="1"/>
    <x v="3"/>
    <n v="75.14"/>
    <n v="0.05"/>
    <s v="Regular"/>
    <n v="0.82"/>
    <n v="1.76"/>
    <n v="0.7"/>
    <s v="Sarah Jordon"/>
    <x v="3"/>
    <s v="Consumer"/>
    <s v="Office Supplies"/>
    <s v="Pens &amp; Art Supplies"/>
    <s v="Wrap Bag"/>
    <d v="2014-09-10T00:00:00"/>
    <n v="1.1940359133534608E-5"/>
    <m/>
    <x v="0"/>
    <n v="0"/>
    <n v="2"/>
    <x v="0"/>
  </r>
  <r>
    <n v="33060"/>
    <x v="0"/>
    <d v="2013-02-19T00:00:00"/>
    <x v="0"/>
    <x v="7"/>
    <n v="15.88"/>
    <n v="0.05"/>
    <s v="Regular"/>
    <n v="-11.04"/>
    <n v="3.74"/>
    <n v="4.6900000000000004"/>
    <s v="Keith Dawkins"/>
    <x v="0"/>
    <s v="Home Office"/>
    <s v="Office Supplies"/>
    <s v="Binders and Binder Accessories"/>
    <s v="Small Box"/>
    <d v="2013-02-20T00:00:00"/>
    <n v="2.5234615789263985E-6"/>
    <m/>
    <x v="0"/>
    <n v="0"/>
    <n v="1"/>
    <x v="0"/>
  </r>
  <r>
    <n v="25092"/>
    <x v="0"/>
    <d v="2013-12-01T00:00:00"/>
    <x v="0"/>
    <x v="32"/>
    <n v="16.02"/>
    <n v="0.09"/>
    <s v="Regular"/>
    <n v="-2.82"/>
    <n v="1.81"/>
    <n v="0.75"/>
    <s v="Katrina Willman"/>
    <x v="3"/>
    <s v="Consumer"/>
    <s v="Office Supplies"/>
    <s v="Rubber Bands"/>
    <s v="Wrap Bag"/>
    <d v="2013-12-03T00:00:00"/>
    <n v="2.5457087213098805E-6"/>
    <m/>
    <x v="0"/>
    <n v="0"/>
    <n v="2"/>
    <x v="0"/>
  </r>
  <r>
    <n v="39872"/>
    <x v="0"/>
    <d v="2013-02-22T00:00:00"/>
    <x v="1"/>
    <x v="33"/>
    <n v="16.239999999999998"/>
    <n v="0.01"/>
    <s v="Regular"/>
    <n v="0.35"/>
    <n v="2.88"/>
    <n v="0.99"/>
    <s v="Sandra Glassco"/>
    <x v="1"/>
    <s v="Home Office"/>
    <s v="Office Supplies"/>
    <s v="Labels"/>
    <s v="Small Box"/>
    <d v="2013-02-23T00:00:00"/>
    <n v="2.5806685164839237E-6"/>
    <m/>
    <x v="0"/>
    <n v="0"/>
    <n v="1"/>
    <x v="0"/>
  </r>
  <r>
    <n v="740"/>
    <x v="1"/>
    <d v="2014-07-15T00:00:00"/>
    <x v="4"/>
    <x v="24"/>
    <n v="28.01"/>
    <n v="0.09"/>
    <s v="Regular"/>
    <n v="3.46"/>
    <n v="4.9800000000000004"/>
    <n v="0.49"/>
    <s v="Thomas Boland"/>
    <x v="1"/>
    <s v="Corporate"/>
    <s v="Office Supplies"/>
    <s v="Labels"/>
    <s v="Small Box"/>
    <d v="2014-07-15T00:00:00"/>
    <n v="4.4510175582952407E-6"/>
    <m/>
    <x v="0"/>
    <n v="0"/>
    <n v="0"/>
    <x v="0"/>
  </r>
  <r>
    <n v="20704"/>
    <x v="1"/>
    <d v="2013-02-10T00:00:00"/>
    <x v="3"/>
    <x v="33"/>
    <n v="16.48"/>
    <n v="0.06"/>
    <s v="Regular"/>
    <n v="-0.33"/>
    <n v="3.08"/>
    <n v="0.99"/>
    <s v="Justin Ellison"/>
    <x v="0"/>
    <s v="Home Office"/>
    <s v="Office Supplies"/>
    <s v="Labels"/>
    <s v="Small Box"/>
    <d v="2013-02-15T00:00:00"/>
    <n v="2.6188064748556077E-6"/>
    <m/>
    <x v="0"/>
    <n v="0"/>
    <n v="5"/>
    <x v="0"/>
  </r>
  <r>
    <n v="771"/>
    <x v="0"/>
    <d v="2014-06-16T00:00:00"/>
    <x v="1"/>
    <x v="31"/>
    <n v="88.84"/>
    <n v="0.08"/>
    <s v="Regular"/>
    <n v="-38.35"/>
    <n v="4.9800000000000004"/>
    <n v="4.72"/>
    <s v="Darrin Van Huff"/>
    <x v="0"/>
    <s v="Home Office"/>
    <s v="Office Supplies"/>
    <s v="Paper"/>
    <s v="Small Box"/>
    <d v="2014-06-17T00:00:00"/>
    <n v="1.4117400923918214E-5"/>
    <m/>
    <x v="0"/>
    <n v="0"/>
    <n v="1"/>
    <x v="0"/>
  </r>
  <r>
    <n v="8834"/>
    <x v="0"/>
    <d v="2013-11-08T00:00:00"/>
    <x v="0"/>
    <x v="10"/>
    <n v="16.73"/>
    <n v="0.08"/>
    <s v="Regular"/>
    <n v="-6.96"/>
    <n v="12.64"/>
    <n v="4.9800000000000004"/>
    <s v="Ken Lonsdale"/>
    <x v="0"/>
    <s v="Consumer"/>
    <s v="Furniture"/>
    <s v="Office Furnishings"/>
    <s v="Small Pack"/>
    <d v="2013-11-09T00:00:00"/>
    <n v="2.6585335148261111E-6"/>
    <m/>
    <x v="0"/>
    <n v="0"/>
    <n v="1"/>
    <x v="0"/>
  </r>
  <r>
    <n v="775"/>
    <x v="1"/>
    <d v="2014-03-17T00:00:00"/>
    <x v="1"/>
    <x v="34"/>
    <n v="43.57"/>
    <n v="0.1"/>
    <s v="Regular"/>
    <n v="-19.170000000000002"/>
    <n v="1.26"/>
    <n v="0.7"/>
    <s v="Peter McVee"/>
    <x v="3"/>
    <s v="Small Business"/>
    <s v="Office Supplies"/>
    <s v="Rubber Bands"/>
    <s v="Wrap Bag"/>
    <d v="2014-03-18T00:00:00"/>
    <n v="6.9236285260593944E-6"/>
    <s v="Quality Check"/>
    <x v="2"/>
    <n v="12538254.480500013"/>
    <n v="1"/>
    <x v="1"/>
  </r>
  <r>
    <n v="775"/>
    <x v="1"/>
    <d v="2014-03-17T00:00:00"/>
    <x v="1"/>
    <x v="30"/>
    <n v="31.87"/>
    <n v="0.1"/>
    <s v="Regular"/>
    <n v="-1.25"/>
    <n v="4.26"/>
    <n v="1.2"/>
    <s v="Peter McVee"/>
    <x v="3"/>
    <s v="Small Business"/>
    <s v="Office Supplies"/>
    <s v="Pens &amp; Art Supplies"/>
    <s v="Wrap Bag"/>
    <d v="2014-03-19T00:00:00"/>
    <n v="5.0644030554398184E-6"/>
    <s v="Quality Check"/>
    <x v="2"/>
    <n v="12538210.910500012"/>
    <n v="2"/>
    <x v="1"/>
  </r>
  <r>
    <n v="801"/>
    <x v="0"/>
    <d v="2015-02-16T00:00:00"/>
    <x v="1"/>
    <x v="17"/>
    <n v="59.85"/>
    <n v="0.03"/>
    <s v="Regular"/>
    <n v="-47.41"/>
    <n v="2.74"/>
    <n v="3.5"/>
    <s v="Thais Sissman"/>
    <x v="0"/>
    <s v="Corporate"/>
    <s v="Office Supplies"/>
    <s v="Pens &amp; Art Supplies"/>
    <s v="Small Pack"/>
    <d v="2015-02-19T00:00:00"/>
    <n v="9.5106533689385986E-6"/>
    <m/>
    <x v="0"/>
    <n v="0"/>
    <n v="3"/>
    <x v="0"/>
  </r>
  <r>
    <n v="805"/>
    <x v="0"/>
    <d v="2014-07-04T00:00:00"/>
    <x v="2"/>
    <x v="20"/>
    <n v="197.56"/>
    <n v="0.02"/>
    <s v="Regular"/>
    <n v="-119.86"/>
    <n v="4.97"/>
    <n v="5.71"/>
    <s v="Toby Swindell"/>
    <x v="0"/>
    <s v="Small Business"/>
    <s v="Furniture"/>
    <s v="Office Furnishings"/>
    <s v="Medium Box"/>
    <d v="2014-07-06T00:00:00"/>
    <n v="3.1393896066290886E-5"/>
    <m/>
    <x v="0"/>
    <n v="0"/>
    <n v="2"/>
    <x v="0"/>
  </r>
  <r>
    <n v="833"/>
    <x v="1"/>
    <d v="2016-02-13T00:00:00"/>
    <x v="4"/>
    <x v="10"/>
    <n v="19.32"/>
    <n v="0.03"/>
    <s v="Regular"/>
    <n v="-20.32"/>
    <n v="12.53"/>
    <n v="7.17"/>
    <s v="Olvera Toch"/>
    <x v="1"/>
    <s v="Home Office"/>
    <s v="Office Supplies"/>
    <s v="Binders and Binder Accessories"/>
    <s v="Small Box"/>
    <d v="2016-02-14T00:00:00"/>
    <n v="3.0701056489205302E-6"/>
    <m/>
    <x v="0"/>
    <n v="0"/>
    <n v="1"/>
    <x v="0"/>
  </r>
  <r>
    <n v="835"/>
    <x v="0"/>
    <d v="2014-10-07T00:00:00"/>
    <x v="2"/>
    <x v="31"/>
    <n v="125.16"/>
    <n v="0.02"/>
    <s v="Regular"/>
    <n v="-23.48"/>
    <n v="6.48"/>
    <n v="5.14"/>
    <s v="Duane Huffman"/>
    <x v="1"/>
    <s v="Small Business"/>
    <s v="Office Supplies"/>
    <s v="Paper"/>
    <s v="Small Box"/>
    <d v="2014-10-08T00:00:00"/>
    <n v="1.9888945290832999E-5"/>
    <m/>
    <x v="0"/>
    <n v="0"/>
    <n v="1"/>
    <x v="0"/>
  </r>
  <r>
    <n v="837"/>
    <x v="0"/>
    <d v="2016-06-14T00:00:00"/>
    <x v="2"/>
    <x v="11"/>
    <n v="65.7"/>
    <n v="0.01"/>
    <s v="Regular"/>
    <n v="13.41"/>
    <n v="5.84"/>
    <n v="0.83"/>
    <s v="Sean O'Donnell"/>
    <x v="1"/>
    <s v="Corporate"/>
    <s v="Office Supplies"/>
    <s v="Pens &amp; Art Supplies"/>
    <s v="Wrap Bag"/>
    <d v="2016-06-16T00:00:00"/>
    <n v="1.0440266104248388E-5"/>
    <m/>
    <x v="0"/>
    <n v="0"/>
    <n v="2"/>
    <x v="0"/>
  </r>
  <r>
    <n v="24097"/>
    <x v="0"/>
    <d v="2013-08-04T00:00:00"/>
    <x v="0"/>
    <x v="10"/>
    <n v="17.190000000000001"/>
    <n v="0"/>
    <s v="Regular"/>
    <n v="-35.340000000000003"/>
    <n v="14.48"/>
    <n v="1.99"/>
    <s v="Anthony Johnson"/>
    <x v="2"/>
    <s v="Small Business"/>
    <s v="Technology"/>
    <s v="Computer Peripherals"/>
    <s v="Small Pack"/>
    <d v="2013-08-04T00:00:00"/>
    <n v="2.7316312683718383E-6"/>
    <m/>
    <x v="0"/>
    <n v="0"/>
    <n v="0"/>
    <x v="0"/>
  </r>
  <r>
    <n v="871"/>
    <x v="0"/>
    <d v="2014-11-14T00:00:00"/>
    <x v="3"/>
    <x v="35"/>
    <n v="104.94"/>
    <n v="0.06"/>
    <s v="Regular"/>
    <n v="-34.97"/>
    <n v="6.24"/>
    <n v="5.22"/>
    <s v="David Kendrick"/>
    <x v="0"/>
    <s v="Home Office"/>
    <s v="Furniture"/>
    <s v="Office Furnishings"/>
    <s v="Small Box"/>
    <d v="2014-11-14T00:00:00"/>
    <n v="1.6675822298018657E-5"/>
    <m/>
    <x v="0"/>
    <n v="0"/>
    <n v="0"/>
    <x v="0"/>
  </r>
  <r>
    <n v="4675"/>
    <x v="0"/>
    <d v="2013-11-24T00:00:00"/>
    <x v="2"/>
    <x v="6"/>
    <n v="17.89"/>
    <n v="0"/>
    <s v="Regular"/>
    <n v="-1.1499999999999999"/>
    <n v="3.98"/>
    <n v="0.7"/>
    <s v="Rick Wilson"/>
    <x v="0"/>
    <s v="Consumer"/>
    <s v="Office Supplies"/>
    <s v="Pens &amp; Art Supplies"/>
    <s v="Wrap Bag"/>
    <d v="2013-11-26T00:00:00"/>
    <n v="2.8428669802892486E-6"/>
    <m/>
    <x v="0"/>
    <n v="0"/>
    <n v="2"/>
    <x v="0"/>
  </r>
  <r>
    <n v="900"/>
    <x v="0"/>
    <d v="2016-09-30T00:00:00"/>
    <x v="2"/>
    <x v="8"/>
    <n v="1193.6500000000001"/>
    <n v="7.0000000000000007E-2"/>
    <s v="Regular"/>
    <n v="507.58"/>
    <n v="40.98"/>
    <n v="2.99"/>
    <s v="Karen Carlisle"/>
    <x v="3"/>
    <s v="Home Office"/>
    <s v="Office Supplies"/>
    <s v="Binders and Binder Accessories"/>
    <s v="Small Box"/>
    <d v="2016-10-01T00:00:00"/>
    <n v="1.8968072504316723E-4"/>
    <m/>
    <x v="0"/>
    <n v="0"/>
    <n v="1"/>
    <x v="0"/>
  </r>
  <r>
    <n v="902"/>
    <x v="1"/>
    <d v="2016-07-26T00:00:00"/>
    <x v="2"/>
    <x v="12"/>
    <n v="1925.83"/>
    <n v="0.09"/>
    <s v="Regular"/>
    <n v="359.83"/>
    <n v="207.48"/>
    <n v="0.99"/>
    <s v="Meg OConnel"/>
    <x v="0"/>
    <s v="Corporate"/>
    <s v="Office Supplies"/>
    <s v="Appliances"/>
    <s v="Small Box"/>
    <d v="2016-07-29T00:00:00"/>
    <n v="3.0603010154558097E-4"/>
    <m/>
    <x v="0"/>
    <n v="0"/>
    <n v="3"/>
    <x v="0"/>
  </r>
  <r>
    <n v="929"/>
    <x v="0"/>
    <d v="2015-10-01T00:00:00"/>
    <x v="0"/>
    <x v="36"/>
    <n v="227.66"/>
    <n v="0.04"/>
    <s v="Regular"/>
    <n v="-100.16"/>
    <n v="10.97"/>
    <n v="6.5"/>
    <s v="Luke Foster"/>
    <x v="0"/>
    <s v="Corporate"/>
    <s v="Technology"/>
    <s v="Computer Peripherals"/>
    <s v="Small Box"/>
    <d v="2015-10-04T00:00:00"/>
    <n v="3.6177031678739536E-5"/>
    <m/>
    <x v="0"/>
    <n v="0"/>
    <n v="3"/>
    <x v="0"/>
  </r>
  <r>
    <n v="929"/>
    <x v="0"/>
    <d v="2015-10-01T00:00:00"/>
    <x v="0"/>
    <x v="20"/>
    <n v="84.33"/>
    <n v="0.04"/>
    <s v="Regular"/>
    <n v="-64.290000000000006"/>
    <n v="2.08"/>
    <n v="2.56"/>
    <s v="Luke Foster"/>
    <x v="0"/>
    <s v="Corporate"/>
    <s v="Office Supplies"/>
    <s v="Scissors, Rulers and Trimmers"/>
    <s v="Small Pack"/>
    <d v="2015-10-03T00:00:00"/>
    <n v="1.3400725122850327E-5"/>
    <m/>
    <x v="0"/>
    <n v="0"/>
    <n v="2"/>
    <x v="0"/>
  </r>
  <r>
    <n v="964"/>
    <x v="0"/>
    <d v="2014-05-19T00:00:00"/>
    <x v="4"/>
    <x v="6"/>
    <n v="40.020000000000003"/>
    <n v="0.02"/>
    <s v="Regular"/>
    <n v="-1.28"/>
    <n v="9.93"/>
    <n v="1.0900000000000001"/>
    <s v="Stefania Perrino"/>
    <x v="3"/>
    <s v="Corporate"/>
    <s v="Office Supplies"/>
    <s v="Pens &amp; Art Supplies"/>
    <s v="Wrap Bag"/>
    <d v="2014-05-21T00:00:00"/>
    <n v="6.3595045584782412E-6"/>
    <m/>
    <x v="0"/>
    <n v="0"/>
    <n v="2"/>
    <x v="0"/>
  </r>
  <r>
    <n v="967"/>
    <x v="0"/>
    <d v="2015-06-20T00:00:00"/>
    <x v="4"/>
    <x v="24"/>
    <n v="90.56"/>
    <n v="0.03"/>
    <s v="Regular"/>
    <n v="-37.58"/>
    <n v="13.99"/>
    <n v="7.51"/>
    <s v="Maureen Gastineau"/>
    <x v="0"/>
    <s v="Consumer"/>
    <s v="Technology"/>
    <s v="Office Machines"/>
    <s v="Medium Box"/>
    <d v="2015-06-22T00:00:00"/>
    <n v="1.4390722958915281E-5"/>
    <m/>
    <x v="0"/>
    <n v="0"/>
    <n v="2"/>
    <x v="0"/>
  </r>
  <r>
    <n v="967"/>
    <x v="0"/>
    <d v="2015-06-20T00:00:00"/>
    <x v="4"/>
    <x v="3"/>
    <n v="1634.9"/>
    <n v="0.01"/>
    <s v="Regular"/>
    <n v="502.42"/>
    <n v="37.74"/>
    <n v="2.9"/>
    <s v="Maureen Gastineau"/>
    <x v="0"/>
    <s v="Consumer"/>
    <s v="Office Supplies"/>
    <s v="Pens &amp; Art Supplies"/>
    <s v="Small Pack"/>
    <d v="2015-06-21T00:00:00"/>
    <n v="2.5979895059110637E-4"/>
    <m/>
    <x v="0"/>
    <n v="0"/>
    <n v="1"/>
    <x v="0"/>
  </r>
  <r>
    <n v="967"/>
    <x v="0"/>
    <d v="2015-06-20T00:00:00"/>
    <x v="4"/>
    <x v="25"/>
    <n v="11278.18"/>
    <n v="0.01"/>
    <s v="Delivery Van"/>
    <n v="1836.81"/>
    <n v="227.55"/>
    <n v="32.479999999999997"/>
    <s v="Maureen Gastineau"/>
    <x v="0"/>
    <s v="Consumer"/>
    <s v="Furniture"/>
    <s v="Tables"/>
    <s v="Jumbo Box"/>
    <d v="2015-06-23T00:00:00"/>
    <n v="1.7921948306181441E-3"/>
    <m/>
    <x v="0"/>
    <n v="0"/>
    <n v="3"/>
    <x v="0"/>
  </r>
  <r>
    <n v="994"/>
    <x v="0"/>
    <d v="2016-04-19T00:00:00"/>
    <x v="3"/>
    <x v="28"/>
    <n v="132.07"/>
    <n v="0.06"/>
    <s v="Regular"/>
    <n v="14"/>
    <n v="3.58"/>
    <n v="1.63"/>
    <s v="Kelly Lampkin"/>
    <x v="1"/>
    <s v="Corporate"/>
    <s v="Office Supplies"/>
    <s v="Rubber Bands"/>
    <s v="Wrap Bag"/>
    <d v="2016-04-23T00:00:00"/>
    <n v="2.0987000675617722E-5"/>
    <m/>
    <x v="0"/>
    <n v="0"/>
    <n v="4"/>
    <x v="0"/>
  </r>
  <r>
    <n v="1057"/>
    <x v="0"/>
    <d v="2015-02-18T00:00:00"/>
    <x v="1"/>
    <x v="26"/>
    <n v="341.36"/>
    <n v="0.09"/>
    <s v="Regular"/>
    <n v="-52.48"/>
    <n v="8.4600000000000009"/>
    <n v="3.62"/>
    <s v="Anthony Witt"/>
    <x v="1"/>
    <s v="Corporate"/>
    <s v="Technology"/>
    <s v="Computer Peripherals"/>
    <s v="Small Pack"/>
    <d v="2015-02-20T00:00:00"/>
    <n v="5.4244889457324651E-5"/>
    <m/>
    <x v="0"/>
    <n v="0"/>
    <n v="2"/>
    <x v="0"/>
  </r>
  <r>
    <n v="1059"/>
    <x v="0"/>
    <d v="2016-02-27T00:00:00"/>
    <x v="1"/>
    <x v="21"/>
    <n v="127.33"/>
    <n v="0.02"/>
    <s v="Regular"/>
    <n v="5.3"/>
    <n v="5.34"/>
    <n v="2.99"/>
    <s v="Sean O'Donnell"/>
    <x v="1"/>
    <s v="Corporate"/>
    <s v="Office Supplies"/>
    <s v="Binders and Binder Accessories"/>
    <s v="Small Box"/>
    <d v="2016-02-29T00:00:00"/>
    <n v="2.0233775997776973E-5"/>
    <m/>
    <x v="0"/>
    <n v="0"/>
    <n v="2"/>
    <x v="0"/>
  </r>
  <r>
    <n v="1059"/>
    <x v="0"/>
    <d v="2016-02-27T00:00:00"/>
    <x v="1"/>
    <x v="37"/>
    <n v="990.1"/>
    <n v="0.03"/>
    <s v="Regular"/>
    <n v="310.22000000000003"/>
    <n v="40.98"/>
    <n v="7.47"/>
    <s v="Sean O'Donnell"/>
    <x v="1"/>
    <s v="Corporate"/>
    <s v="Office Supplies"/>
    <s v="Binders and Binder Accessories"/>
    <s v="Small Box"/>
    <d v="2016-02-28T00:00:00"/>
    <n v="1.5733496909918308E-4"/>
    <m/>
    <x v="0"/>
    <n v="0"/>
    <n v="1"/>
    <x v="0"/>
  </r>
  <r>
    <n v="1095"/>
    <x v="0"/>
    <d v="2014-08-21T00:00:00"/>
    <x v="4"/>
    <x v="2"/>
    <n v="142.18"/>
    <n v="7.0000000000000007E-2"/>
    <s v="Regular"/>
    <n v="-50.14"/>
    <n v="4.9800000000000004"/>
    <n v="4.72"/>
    <s v="Ed Braxton"/>
    <x v="0"/>
    <s v="Consumer"/>
    <s v="Office Supplies"/>
    <s v="Paper"/>
    <s v="Small Box"/>
    <d v="2014-08-23T00:00:00"/>
    <n v="2.2593562172024896E-5"/>
    <m/>
    <x v="0"/>
    <n v="0"/>
    <n v="2"/>
    <x v="0"/>
  </r>
  <r>
    <n v="1154"/>
    <x v="0"/>
    <d v="2015-02-13T00:00:00"/>
    <x v="1"/>
    <x v="38"/>
    <n v="516.65"/>
    <n v="0.01"/>
    <s v="Express"/>
    <n v="57.1"/>
    <n v="70.97"/>
    <n v="3.5"/>
    <s v="Thea Hendricks"/>
    <x v="3"/>
    <s v="Home Office"/>
    <s v="Office Supplies"/>
    <s v="Appliances"/>
    <s v="Small Box"/>
    <d v="2015-02-14T00:00:00"/>
    <n v="8.2099900803043053E-5"/>
    <m/>
    <x v="0"/>
    <n v="0"/>
    <n v="1"/>
    <x v="0"/>
  </r>
  <r>
    <n v="1185"/>
    <x v="0"/>
    <d v="2015-08-23T00:00:00"/>
    <x v="3"/>
    <x v="38"/>
    <n v="374.78"/>
    <n v="0.09"/>
    <s v="Regular"/>
    <n v="20.03"/>
    <n v="55.48"/>
    <n v="14.3"/>
    <s v="Ionia McGrath"/>
    <x v="3"/>
    <s v="Home Office"/>
    <s v="Office Supplies"/>
    <s v="Paper"/>
    <s v="Small Box"/>
    <d v="2015-08-27T00:00:00"/>
    <n v="5.9555600160581586E-5"/>
    <m/>
    <x v="0"/>
    <n v="0"/>
    <n v="4"/>
    <x v="0"/>
  </r>
  <r>
    <n v="1187"/>
    <x v="0"/>
    <d v="2015-11-19T00:00:00"/>
    <x v="4"/>
    <x v="39"/>
    <n v="222.91"/>
    <n v="0.05"/>
    <s v="Regular"/>
    <n v="20.21"/>
    <n v="15.98"/>
    <n v="4"/>
    <s v="Guy Armstrong"/>
    <x v="3"/>
    <s v="Corporate"/>
    <s v="Technology"/>
    <s v="Computer Peripherals"/>
    <s v="Small Box"/>
    <d v="2015-11-20T00:00:00"/>
    <n v="3.542221791929997E-5"/>
    <m/>
    <x v="0"/>
    <n v="0"/>
    <n v="1"/>
    <x v="0"/>
  </r>
  <r>
    <n v="1217"/>
    <x v="0"/>
    <d v="2015-04-25T00:00:00"/>
    <x v="2"/>
    <x v="13"/>
    <n v="662.16"/>
    <n v="7.0000000000000007E-2"/>
    <s v="Regular"/>
    <n v="185.21"/>
    <n v="28.48"/>
    <n v="1.99"/>
    <s v="Sung Shariari"/>
    <x v="0"/>
    <s v="Corporate"/>
    <s v="Technology"/>
    <s v="Computer Peripherals"/>
    <s v="Small Pack"/>
    <d v="2015-04-26T00:00:00"/>
    <n v="1.0522262714747505E-4"/>
    <m/>
    <x v="0"/>
    <n v="0"/>
    <n v="1"/>
    <x v="0"/>
  </r>
  <r>
    <n v="1218"/>
    <x v="0"/>
    <d v="2016-06-19T00:00:00"/>
    <x v="2"/>
    <x v="7"/>
    <n v="46.46"/>
    <n v="0.1"/>
    <s v="Regular"/>
    <n v="-25.13"/>
    <n v="14.42"/>
    <n v="6.75"/>
    <s v="Craig Carroll"/>
    <x v="1"/>
    <s v="Corporate"/>
    <s v="Office Supplies"/>
    <s v="Appliances"/>
    <s v="Medium Box"/>
    <d v="2016-06-22T00:00:00"/>
    <n v="7.3828731081184181E-6"/>
    <m/>
    <x v="0"/>
    <n v="0"/>
    <n v="3"/>
    <x v="0"/>
  </r>
  <r>
    <n v="22661"/>
    <x v="1"/>
    <d v="2013-09-26T00:00:00"/>
    <x v="2"/>
    <x v="11"/>
    <n v="18.260000000000002"/>
    <n v="0.05"/>
    <s v="Regular"/>
    <n v="-3.89"/>
    <n v="1.68"/>
    <n v="0.7"/>
    <s v="Dianna Vittorini"/>
    <x v="0"/>
    <s v="Corporate"/>
    <s v="Office Supplies"/>
    <s v="Pens &amp; Art Supplies"/>
    <s v="Wrap Bag"/>
    <d v="2013-09-29T00:00:00"/>
    <n v="2.9016629994455946E-6"/>
    <m/>
    <x v="0"/>
    <n v="0"/>
    <n v="3"/>
    <x v="0"/>
  </r>
  <r>
    <n v="1285"/>
    <x v="1"/>
    <d v="2015-05-31T00:00:00"/>
    <x v="1"/>
    <x v="40"/>
    <n v="3874.12"/>
    <n v="0"/>
    <s v="Delivery Van"/>
    <n v="-305.98"/>
    <n v="130.97999999999999"/>
    <n v="54.74"/>
    <s v="Sally Matthias"/>
    <x v="3"/>
    <s v="Corporate"/>
    <s v="Furniture"/>
    <s v="Bookcases"/>
    <s v="Jumbo Box"/>
    <d v="2015-05-31T00:00:00"/>
    <n v="6.1562928036211202E-4"/>
    <s v="Quality Check"/>
    <x v="1"/>
    <n v="12517522.040500011"/>
    <n v="0"/>
    <x v="1"/>
  </r>
  <r>
    <n v="1285"/>
    <x v="1"/>
    <d v="2015-05-31T00:00:00"/>
    <x v="1"/>
    <x v="30"/>
    <n v="1452.2159999999999"/>
    <n v="0.05"/>
    <s v="Delivery Van"/>
    <n v="-277.29000000000002"/>
    <n v="218.75"/>
    <n v="69.64"/>
    <s v="Sally Matthias"/>
    <x v="3"/>
    <s v="Corporate"/>
    <s v="Furniture"/>
    <s v="Tables"/>
    <s v="Jumbo Box"/>
    <d v="2015-06-01T00:00:00"/>
    <n v="2.3076897231122029E-4"/>
    <s v="Quality Check"/>
    <x v="2"/>
    <n v="12513647.920500012"/>
    <n v="1"/>
    <x v="1"/>
  </r>
  <r>
    <n v="1287"/>
    <x v="0"/>
    <d v="2016-07-04T00:00:00"/>
    <x v="0"/>
    <x v="20"/>
    <n v="3908.65"/>
    <n v="0.06"/>
    <s v="Regular"/>
    <n v="480.57"/>
    <n v="105.29"/>
    <n v="10.119999999999999"/>
    <s v="Mitch Willingham"/>
    <x v="0"/>
    <s v="Corporate"/>
    <s v="Furniture"/>
    <s v="Office Furnishings"/>
    <s v="Large Box"/>
    <d v="2016-07-06T00:00:00"/>
    <n v="6.2111637912283806E-4"/>
    <m/>
    <x v="0"/>
    <n v="0"/>
    <n v="2"/>
    <x v="0"/>
  </r>
  <r>
    <n v="1313"/>
    <x v="0"/>
    <d v="2016-09-12T00:00:00"/>
    <x v="1"/>
    <x v="41"/>
    <n v="840.07"/>
    <n v="0"/>
    <s v="Regular"/>
    <n v="-83.75"/>
    <n v="22.84"/>
    <n v="16.920000000000002"/>
    <s v="Sally Matthias"/>
    <x v="3"/>
    <s v="Home Office"/>
    <s v="Office Supplies"/>
    <s v="Paper"/>
    <s v="Small Box"/>
    <d v="2016-09-14T00:00:00"/>
    <n v="1.3349397787208435E-4"/>
    <m/>
    <x v="0"/>
    <n v="0"/>
    <n v="2"/>
    <x v="0"/>
  </r>
  <r>
    <n v="1317"/>
    <x v="1"/>
    <d v="2014-05-18T00:00:00"/>
    <x v="0"/>
    <x v="14"/>
    <n v="523.41999999999996"/>
    <n v="0.06"/>
    <s v="Regular"/>
    <n v="39.42"/>
    <n v="11.7"/>
    <n v="5.63"/>
    <s v="Janet Lee"/>
    <x v="0"/>
    <s v="Consumer"/>
    <s v="Office Supplies"/>
    <s v="Binders and Binder Accessories"/>
    <s v="Small Box"/>
    <d v="2014-05-20T00:00:00"/>
    <n v="8.3175709045444295E-5"/>
    <m/>
    <x v="0"/>
    <n v="0"/>
    <n v="2"/>
    <x v="0"/>
  </r>
  <r>
    <n v="1317"/>
    <x v="1"/>
    <d v="2014-05-18T00:00:00"/>
    <x v="0"/>
    <x v="42"/>
    <n v="192.54"/>
    <n v="0.08"/>
    <s v="Regular"/>
    <n v="-186.73"/>
    <n v="4.9800000000000004"/>
    <n v="7.44"/>
    <s v="Janet Lee"/>
    <x v="0"/>
    <s v="Consumer"/>
    <s v="Office Supplies"/>
    <s v="Paper"/>
    <s v="Small Box"/>
    <d v="2014-05-19T00:00:00"/>
    <n v="3.0596177103683169E-5"/>
    <m/>
    <x v="0"/>
    <n v="0"/>
    <n v="1"/>
    <x v="0"/>
  </r>
  <r>
    <n v="1317"/>
    <x v="1"/>
    <d v="2014-05-18T00:00:00"/>
    <x v="0"/>
    <x v="8"/>
    <n v="156.69999999999999"/>
    <n v="0.06"/>
    <s v="Regular"/>
    <n v="-76.64"/>
    <n v="5.28"/>
    <n v="5.57"/>
    <s v="Janet Lee"/>
    <x v="0"/>
    <s v="Consumer"/>
    <s v="Office Supplies"/>
    <s v="Paper"/>
    <s v="Small Box"/>
    <d v="2014-05-20T00:00:00"/>
    <n v="2.4900908653511753E-5"/>
    <m/>
    <x v="0"/>
    <n v="0"/>
    <n v="2"/>
    <x v="0"/>
  </r>
  <r>
    <n v="1345"/>
    <x v="0"/>
    <d v="2015-10-27T00:00:00"/>
    <x v="3"/>
    <x v="37"/>
    <n v="2443.85"/>
    <n v="0.08"/>
    <s v="Delivery Van"/>
    <n v="-120.85"/>
    <n v="100.98"/>
    <n v="35.840000000000003"/>
    <s v="Ritsa Hightower"/>
    <x v="1"/>
    <s v="Corporate"/>
    <s v="Furniture"/>
    <s v="Bookcases"/>
    <s v="Jumbo Box"/>
    <d v="2015-10-31T00:00:00"/>
    <n v="3.8834770652766237E-4"/>
    <m/>
    <x v="0"/>
    <n v="0"/>
    <n v="4"/>
    <x v="0"/>
  </r>
  <r>
    <n v="1346"/>
    <x v="0"/>
    <d v="2015-06-17T00:00:00"/>
    <x v="0"/>
    <x v="25"/>
    <n v="4789.8900000000003"/>
    <n v="0.09"/>
    <s v="Delivery Van"/>
    <n v="421.15"/>
    <n v="100.98"/>
    <n v="26.22"/>
    <s v="Theone Pippenger"/>
    <x v="3"/>
    <s v="Corporate"/>
    <s v="Furniture"/>
    <s v="Bookcases"/>
    <s v="Jumbo Box"/>
    <d v="2015-06-19T00:00:00"/>
    <n v="7.6115260593726496E-4"/>
    <m/>
    <x v="0"/>
    <n v="0"/>
    <n v="2"/>
    <x v="0"/>
  </r>
  <r>
    <n v="22117"/>
    <x v="0"/>
    <d v="2013-08-12T00:00:00"/>
    <x v="1"/>
    <x v="33"/>
    <n v="19.170000000000002"/>
    <n v="0.1"/>
    <s v="Regular"/>
    <n v="-16.420000000000002"/>
    <n v="3.28"/>
    <n v="3.97"/>
    <s v="Rick Hansen"/>
    <x v="0"/>
    <s v="Home Office"/>
    <s v="Office Supplies"/>
    <s v="Pens &amp; Art Supplies"/>
    <s v="Wrap Bag"/>
    <d v="2013-08-15T00:00:00"/>
    <n v="3.0462694249382283E-6"/>
    <m/>
    <x v="0"/>
    <n v="0"/>
    <n v="3"/>
    <x v="0"/>
  </r>
  <r>
    <n v="12261"/>
    <x v="0"/>
    <d v="2013-10-23T00:00:00"/>
    <x v="3"/>
    <x v="6"/>
    <n v="20.59"/>
    <n v="0.02"/>
    <s v="Express"/>
    <n v="1.19"/>
    <n v="3.98"/>
    <n v="0.83"/>
    <s v="Ritsa Hightower"/>
    <x v="1"/>
    <s v="Corporate"/>
    <s v="Office Supplies"/>
    <s v="Pens &amp; Art Supplies"/>
    <s v="Wrap Bag"/>
    <d v="2013-10-27T00:00:00"/>
    <n v="3.2719190119706892E-6"/>
    <m/>
    <x v="0"/>
    <n v="0"/>
    <n v="4"/>
    <x v="0"/>
  </r>
  <r>
    <n v="24710"/>
    <x v="0"/>
    <d v="2013-09-30T00:00:00"/>
    <x v="3"/>
    <x v="7"/>
    <n v="22.06"/>
    <n v="0.05"/>
    <s v="Regular"/>
    <n v="-15.6"/>
    <n v="4.9800000000000004"/>
    <n v="7.44"/>
    <s v="Jonathan Howell"/>
    <x v="1"/>
    <s v="Consumer"/>
    <s v="Office Supplies"/>
    <s v="Paper"/>
    <s v="Small Box"/>
    <d v="2013-10-04T00:00:00"/>
    <n v="3.5055140069972512E-6"/>
    <m/>
    <x v="0"/>
    <n v="0"/>
    <n v="4"/>
    <x v="0"/>
  </r>
  <r>
    <n v="1411"/>
    <x v="0"/>
    <d v="2016-12-20T00:00:00"/>
    <x v="0"/>
    <x v="20"/>
    <n v="5748.2"/>
    <n v="0.09"/>
    <s v="Delivery Van"/>
    <n v="-459.86"/>
    <n v="160.97999999999999"/>
    <n v="35.020000000000003"/>
    <s v="Ed Jacobs"/>
    <x v="3"/>
    <s v="Small Business"/>
    <s v="Furniture"/>
    <s v="Bookcases"/>
    <s v="Jumbo Box"/>
    <d v="2016-12-21T00:00:00"/>
    <n v="9.1343588463379871E-4"/>
    <m/>
    <x v="0"/>
    <n v="0"/>
    <n v="1"/>
    <x v="0"/>
  </r>
  <r>
    <n v="1411"/>
    <x v="0"/>
    <d v="2016-12-20T00:00:00"/>
    <x v="0"/>
    <x v="43"/>
    <n v="6717.9324999999999"/>
    <n v="0.09"/>
    <s v="Regular"/>
    <n v="1717.89"/>
    <n v="175.99"/>
    <n v="4.99"/>
    <s v="Ed Jacobs"/>
    <x v="0"/>
    <s v="Small Business"/>
    <s v="Technology"/>
    <s v="Telephones and Communication"/>
    <s v="Small Box"/>
    <d v="2016-12-22T00:00:00"/>
    <n v="1.0675342917865849E-3"/>
    <m/>
    <x v="0"/>
    <n v="0"/>
    <n v="2"/>
    <x v="0"/>
  </r>
  <r>
    <n v="1440"/>
    <x v="0"/>
    <d v="2014-08-09T00:00:00"/>
    <x v="3"/>
    <x v="26"/>
    <n v="726.22"/>
    <n v="0.01"/>
    <s v="Regular"/>
    <n v="52.47"/>
    <n v="17.670000000000002"/>
    <n v="8.99"/>
    <s v="Stefanie Holloman"/>
    <x v="0"/>
    <s v="Small Business"/>
    <s v="Furniture"/>
    <s v="Office Furnishings"/>
    <s v="Small Pack"/>
    <d v="2014-08-11T00:00:00"/>
    <n v="1.1540228386951695E-4"/>
    <m/>
    <x v="0"/>
    <n v="0"/>
    <n v="2"/>
    <x v="0"/>
  </r>
  <r>
    <n v="1444"/>
    <x v="0"/>
    <d v="2016-12-05T00:00:00"/>
    <x v="4"/>
    <x v="5"/>
    <n v="21.44"/>
    <n v="0.02"/>
    <s v="Regular"/>
    <n v="-13.67"/>
    <n v="6.48"/>
    <n v="8.74"/>
    <s v="Noel Staavos"/>
    <x v="3"/>
    <s v="Home Office"/>
    <s v="Office Supplies"/>
    <s v="Paper"/>
    <s v="Small Box"/>
    <d v="2016-12-07T00:00:00"/>
    <n v="3.4069909478704022E-6"/>
    <m/>
    <x v="0"/>
    <n v="0"/>
    <n v="2"/>
    <x v="0"/>
  </r>
  <r>
    <n v="1444"/>
    <x v="0"/>
    <d v="2016-12-05T00:00:00"/>
    <x v="4"/>
    <x v="1"/>
    <n v="21717.360000000001"/>
    <n v="0.06"/>
    <s v="Express"/>
    <n v="8249.86"/>
    <n v="699.99"/>
    <n v="24.49"/>
    <s v="Noel Staavos"/>
    <x v="3"/>
    <s v="Home Office"/>
    <s v="Technology"/>
    <s v="Copiers and Fax"/>
    <s v="Large Box"/>
    <d v="2016-12-07T00:00:00"/>
    <n v="3.4510657150952778E-3"/>
    <m/>
    <x v="0"/>
    <n v="0"/>
    <n v="2"/>
    <x v="0"/>
  </r>
  <r>
    <n v="1538"/>
    <x v="1"/>
    <d v="2014-06-17T00:00:00"/>
    <x v="2"/>
    <x v="0"/>
    <n v="1297.3040000000001"/>
    <n v="0"/>
    <s v="Regular"/>
    <n v="149.82"/>
    <n v="95.99"/>
    <n v="4.9000000000000004"/>
    <s v="Ted Trevino"/>
    <x v="1"/>
    <s v="Corporate"/>
    <s v="Technology"/>
    <s v="Telephones and Communication"/>
    <s v="Small Box"/>
    <d v="2014-06-18T00:00:00"/>
    <n v="2.0615219144757763E-4"/>
    <m/>
    <x v="0"/>
    <n v="0"/>
    <n v="1"/>
    <x v="0"/>
  </r>
  <r>
    <n v="8416"/>
    <x v="0"/>
    <d v="2013-08-06T00:00:00"/>
    <x v="3"/>
    <x v="5"/>
    <n v="22.07"/>
    <n v="7.0000000000000007E-2"/>
    <s v="Regular"/>
    <n v="-15.45"/>
    <n v="5.98"/>
    <n v="10.39"/>
    <s v="Nicole Fjeld"/>
    <x v="0"/>
    <s v="Small Business"/>
    <s v="Office Supplies"/>
    <s v="Paper"/>
    <s v="Small Box"/>
    <d v="2013-08-10T00:00:00"/>
    <n v="3.5071030885960715E-6"/>
    <m/>
    <x v="0"/>
    <n v="0"/>
    <n v="4"/>
    <x v="0"/>
  </r>
  <r>
    <n v="29762"/>
    <x v="0"/>
    <d v="2013-08-03T00:00:00"/>
    <x v="1"/>
    <x v="0"/>
    <n v="22.45"/>
    <n v="0.03"/>
    <s v="Regular"/>
    <n v="0.78"/>
    <n v="1.48"/>
    <n v="0.7"/>
    <s v="Philip Brown"/>
    <x v="3"/>
    <s v="Home Office"/>
    <s v="Office Supplies"/>
    <s v="Rubber Bands"/>
    <s v="Wrap Bag"/>
    <d v="2013-08-05T00:00:00"/>
    <n v="3.567488189351237E-6"/>
    <m/>
    <x v="0"/>
    <n v="0"/>
    <n v="2"/>
    <x v="0"/>
  </r>
  <r>
    <n v="1573"/>
    <x v="0"/>
    <d v="2015-12-27T00:00:00"/>
    <x v="0"/>
    <x v="44"/>
    <n v="759.94"/>
    <n v="0.09"/>
    <s v="Delivery Van"/>
    <n v="-226.45"/>
    <n v="60.89"/>
    <n v="32.409999999999997"/>
    <s v="Lena Radford"/>
    <x v="1"/>
    <s v="Small Business"/>
    <s v="Furniture"/>
    <s v="Chairs &amp; Chairmats"/>
    <s v="Jumbo Drum"/>
    <d v="2015-12-29T00:00:00"/>
    <n v="1.207606670207385E-4"/>
    <m/>
    <x v="0"/>
    <n v="0"/>
    <n v="2"/>
    <x v="0"/>
  </r>
  <r>
    <n v="1575"/>
    <x v="0"/>
    <d v="2014-09-12T00:00:00"/>
    <x v="4"/>
    <x v="27"/>
    <n v="133.65"/>
    <n v="0.05"/>
    <s v="Regular"/>
    <n v="56.28"/>
    <n v="4.9800000000000004"/>
    <n v="0.8"/>
    <s v="Dave Poirier"/>
    <x v="0"/>
    <s v="Small Business"/>
    <s v="Office Supplies"/>
    <s v="Paper"/>
    <s v="Wrap Bag"/>
    <d v="2014-09-14T00:00:00"/>
    <n v="2.1238075568231308E-5"/>
    <m/>
    <x v="0"/>
    <n v="0"/>
    <n v="2"/>
    <x v="0"/>
  </r>
  <r>
    <n v="1575"/>
    <x v="0"/>
    <d v="2014-09-12T00:00:00"/>
    <x v="4"/>
    <x v="12"/>
    <n v="525.67399999999998"/>
    <n v="0.08"/>
    <s v="Regular"/>
    <n v="-147.02000000000001"/>
    <n v="65.989999999999995"/>
    <n v="5.26"/>
    <s v="Dave Poirier"/>
    <x v="0"/>
    <s v="Small Business"/>
    <s v="Technology"/>
    <s v="Telephones and Communication"/>
    <s v="Small Box"/>
    <d v="2014-09-14T00:00:00"/>
    <n v="8.3533888037818358E-5"/>
    <m/>
    <x v="0"/>
    <n v="0"/>
    <n v="2"/>
    <x v="0"/>
  </r>
  <r>
    <n v="43367"/>
    <x v="0"/>
    <d v="2013-03-09T00:00:00"/>
    <x v="1"/>
    <x v="7"/>
    <n v="23.38"/>
    <n v="0.08"/>
    <s v="Regular"/>
    <n v="-12.19"/>
    <n v="6.48"/>
    <n v="5.14"/>
    <s v="Anemone Ratner"/>
    <x v="1"/>
    <s v="Small Business"/>
    <s v="Office Supplies"/>
    <s v="Paper"/>
    <s v="Small Box"/>
    <d v="2013-03-12T00:00:00"/>
    <n v="3.7152727780415109E-6"/>
    <m/>
    <x v="0"/>
    <n v="0"/>
    <n v="3"/>
    <x v="0"/>
  </r>
  <r>
    <n v="35265"/>
    <x v="0"/>
    <d v="2013-11-29T00:00:00"/>
    <x v="2"/>
    <x v="5"/>
    <n v="24.53"/>
    <n v="0.04"/>
    <s v="Regular"/>
    <n v="-28.14"/>
    <n v="9.49"/>
    <n v="5.76"/>
    <s v="Sean Braxton"/>
    <x v="0"/>
    <s v="Small Business"/>
    <s v="Technology"/>
    <s v="Office Machines"/>
    <s v="Medium Box"/>
    <d v="2013-12-01T00:00:00"/>
    <n v="3.8980171619058286E-6"/>
    <m/>
    <x v="0"/>
    <n v="0"/>
    <n v="2"/>
    <x v="0"/>
  </r>
  <r>
    <n v="5189"/>
    <x v="1"/>
    <d v="2013-11-25T00:00:00"/>
    <x v="3"/>
    <x v="30"/>
    <n v="24.72"/>
    <n v="0.06"/>
    <s v="Regular"/>
    <n v="-21.47"/>
    <n v="2.74"/>
    <n v="3.5"/>
    <s v="Evan Henry"/>
    <x v="3"/>
    <s v="Corporate"/>
    <s v="Office Supplies"/>
    <s v="Pens &amp; Art Supplies"/>
    <s v="Small Pack"/>
    <d v="2013-11-27T00:00:00"/>
    <n v="3.9282097122834109E-6"/>
    <m/>
    <x v="0"/>
    <n v="0"/>
    <n v="2"/>
    <x v="0"/>
  </r>
  <r>
    <n v="1637"/>
    <x v="0"/>
    <d v="2014-02-07T00:00:00"/>
    <x v="2"/>
    <x v="45"/>
    <n v="1225.52"/>
    <n v="0.1"/>
    <s v="Express"/>
    <n v="-1191.1300000000001"/>
    <n v="35.479999999999997"/>
    <n v="35"/>
    <s v="Aleksandra Gannaway"/>
    <x v="0"/>
    <s v="Corporate"/>
    <s v="Office Supplies"/>
    <s v="Storage &amp; Organization"/>
    <s v="Large Box"/>
    <d v="2014-02-07T00:00:00"/>
    <n v="1.9474512809860705E-4"/>
    <m/>
    <x v="0"/>
    <n v="0"/>
    <n v="0"/>
    <x v="0"/>
  </r>
  <r>
    <n v="1637"/>
    <x v="0"/>
    <d v="2014-02-07T00:00:00"/>
    <x v="2"/>
    <x v="12"/>
    <n v="1024.29"/>
    <n v="7.0000000000000007E-2"/>
    <s v="Regular"/>
    <n v="-95.52"/>
    <n v="99.99"/>
    <n v="19.989999999999998"/>
    <s v="Aleksandra Gannaway"/>
    <x v="0"/>
    <s v="Corporate"/>
    <s v="Technology"/>
    <s v="Computer Peripherals"/>
    <s v="Small Box"/>
    <d v="2014-02-07T00:00:00"/>
    <n v="1.6276803908554915E-4"/>
    <m/>
    <x v="0"/>
    <n v="0"/>
    <n v="0"/>
    <x v="0"/>
  </r>
  <r>
    <n v="1637"/>
    <x v="0"/>
    <d v="2014-02-07T00:00:00"/>
    <x v="2"/>
    <x v="43"/>
    <n v="1348.57"/>
    <n v="0.08"/>
    <s v="Regular"/>
    <n v="19.57"/>
    <n v="30.98"/>
    <n v="8.99"/>
    <s v="Aleksandra Gannaway"/>
    <x v="0"/>
    <s v="Corporate"/>
    <s v="Office Supplies"/>
    <s v="Pens &amp; Art Supplies"/>
    <s v="Small Pack"/>
    <d v="2014-02-09T00:00:00"/>
    <n v="2.1429877717208897E-4"/>
    <m/>
    <x v="0"/>
    <n v="0"/>
    <n v="2"/>
    <x v="0"/>
  </r>
  <r>
    <n v="1639"/>
    <x v="0"/>
    <d v="2014-08-19T00:00:00"/>
    <x v="2"/>
    <x v="37"/>
    <n v="163.13999999999999"/>
    <n v="0.09"/>
    <s v="Regular"/>
    <n v="-62.2"/>
    <n v="6.78"/>
    <n v="6.18"/>
    <s v="Sean Christensen"/>
    <x v="1"/>
    <s v="Home Office"/>
    <s v="Office Supplies"/>
    <s v="Paper"/>
    <s v="Small Box"/>
    <d v="2014-08-20T00:00:00"/>
    <n v="2.5924277203151927E-5"/>
    <m/>
    <x v="0"/>
    <n v="0"/>
    <n v="1"/>
    <x v="0"/>
  </r>
  <r>
    <n v="1666"/>
    <x v="0"/>
    <d v="2014-10-17T00:00:00"/>
    <x v="1"/>
    <x v="23"/>
    <n v="5642.18"/>
    <n v="0.09"/>
    <s v="Express"/>
    <n v="1996.68"/>
    <n v="315.98"/>
    <n v="19.989999999999998"/>
    <s v="Nona Balk"/>
    <x v="0"/>
    <s v="Corporate"/>
    <s v="Office Supplies"/>
    <s v="Binders and Binder Accessories"/>
    <s v="Small Box"/>
    <d v="2014-10-19T00:00:00"/>
    <n v="8.9658844152310749E-4"/>
    <m/>
    <x v="0"/>
    <n v="0"/>
    <n v="2"/>
    <x v="0"/>
  </r>
  <r>
    <n v="22880"/>
    <x v="0"/>
    <d v="2013-05-30T00:00:00"/>
    <x v="4"/>
    <x v="44"/>
    <n v="24.96"/>
    <n v="0.01"/>
    <s v="Regular"/>
    <n v="-20.68"/>
    <n v="1.7"/>
    <n v="1.99"/>
    <s v="Bradley Talbott"/>
    <x v="3"/>
    <s v="Small Business"/>
    <s v="Technology"/>
    <s v="Computer Peripherals"/>
    <s v="Small Pack"/>
    <d v="2013-06-02T00:00:00"/>
    <n v="3.9663476706550952E-6"/>
    <m/>
    <x v="0"/>
    <n v="0"/>
    <n v="3"/>
    <x v="0"/>
  </r>
  <r>
    <n v="1701"/>
    <x v="0"/>
    <d v="2015-05-18T00:00:00"/>
    <x v="0"/>
    <x v="46"/>
    <n v="2047.58"/>
    <n v="0.01"/>
    <s v="Regular"/>
    <n v="902.62"/>
    <n v="40.98"/>
    <n v="1.99"/>
    <s v="Ed Ludwig"/>
    <x v="1"/>
    <s v="Consumer"/>
    <s v="Technology"/>
    <s v="Computer Peripherals"/>
    <s v="Small Pack"/>
    <d v="2015-05-20T00:00:00"/>
    <n v="3.2537717001121627E-4"/>
    <m/>
    <x v="0"/>
    <n v="0"/>
    <n v="2"/>
    <x v="0"/>
  </r>
  <r>
    <n v="1701"/>
    <x v="0"/>
    <d v="2015-05-18T00:00:00"/>
    <x v="0"/>
    <x v="10"/>
    <n v="56.61"/>
    <n v="0.02"/>
    <s v="Regular"/>
    <n v="-22.16"/>
    <n v="40.97"/>
    <n v="14.45"/>
    <s v="Ed Ludwig"/>
    <x v="1"/>
    <s v="Consumer"/>
    <s v="Furniture"/>
    <s v="Office Furnishings"/>
    <s v="Large Box"/>
    <d v="2015-05-20T00:00:00"/>
    <n v="8.9957909309208699E-6"/>
    <m/>
    <x v="0"/>
    <n v="0"/>
    <n v="2"/>
    <x v="0"/>
  </r>
  <r>
    <n v="1793"/>
    <x v="0"/>
    <d v="2015-07-11T00:00:00"/>
    <x v="2"/>
    <x v="45"/>
    <n v="233.43"/>
    <n v="0.03"/>
    <s v="Regular"/>
    <n v="-71.900000000000006"/>
    <n v="6.28"/>
    <n v="5.36"/>
    <s v="Joni Blumstein"/>
    <x v="1"/>
    <s v="Home Office"/>
    <s v="Office Supplies"/>
    <s v="Binders and Binder Accessories"/>
    <s v="Small Box"/>
    <d v="2015-07-11T00:00:00"/>
    <n v="3.7093931761258765E-5"/>
    <m/>
    <x v="0"/>
    <n v="0"/>
    <n v="0"/>
    <x v="0"/>
  </r>
  <r>
    <n v="1826"/>
    <x v="0"/>
    <d v="2015-04-15T00:00:00"/>
    <x v="2"/>
    <x v="33"/>
    <n v="28.32"/>
    <n v="0.09"/>
    <s v="Regular"/>
    <n v="-14.35"/>
    <n v="4.9800000000000004"/>
    <n v="4.75"/>
    <s v="Susan Vittorini"/>
    <x v="1"/>
    <s v="Corporate"/>
    <s v="Office Supplies"/>
    <s v="Paper"/>
    <s v="Small Box"/>
    <d v="2015-04-16T00:00:00"/>
    <n v="4.5002790878586652E-6"/>
    <m/>
    <x v="0"/>
    <n v="0"/>
    <n v="1"/>
    <x v="0"/>
  </r>
  <r>
    <n v="1829"/>
    <x v="0"/>
    <d v="2016-05-07T00:00:00"/>
    <x v="0"/>
    <x v="25"/>
    <n v="133.04"/>
    <n v="7.0000000000000007E-2"/>
    <s v="Regular"/>
    <n v="6.73"/>
    <n v="2.78"/>
    <n v="1.49"/>
    <s v="Tom Stivers"/>
    <x v="0"/>
    <s v="Small Business"/>
    <s v="Office Supplies"/>
    <s v="Binders and Binder Accessories"/>
    <s v="Small Box"/>
    <d v="2016-05-08T00:00:00"/>
    <n v="2.1141141590703276E-5"/>
    <m/>
    <x v="0"/>
    <n v="0"/>
    <n v="1"/>
    <x v="0"/>
  </r>
  <r>
    <n v="12736"/>
    <x v="0"/>
    <d v="2013-03-08T00:00:00"/>
    <x v="3"/>
    <x v="5"/>
    <n v="25.52"/>
    <n v="0.01"/>
    <s v="Regular"/>
    <n v="21.77"/>
    <n v="9.65"/>
    <n v="6.22"/>
    <s v="Henry MacAllister"/>
    <x v="1"/>
    <s v="Small Business"/>
    <s v="Furniture"/>
    <s v="Office Furnishings"/>
    <s v="Small Box"/>
    <d v="2013-03-15T00:00:00"/>
    <n v="4.0553362401890231E-6"/>
    <m/>
    <x v="0"/>
    <n v="0"/>
    <n v="7"/>
    <x v="0"/>
  </r>
  <r>
    <n v="45184"/>
    <x v="0"/>
    <d v="2013-06-17T00:00:00"/>
    <x v="3"/>
    <x v="12"/>
    <n v="26.11"/>
    <n v="0.08"/>
    <s v="Regular"/>
    <n v="2.65"/>
    <n v="2.62"/>
    <n v="0.8"/>
    <s v="Victoria Wilson"/>
    <x v="1"/>
    <s v="Home Office"/>
    <s v="Office Supplies"/>
    <s v="Rubber Bands"/>
    <s v="Wrap Bag"/>
    <d v="2013-06-24T00:00:00"/>
    <n v="4.1490920545194116E-6"/>
    <m/>
    <x v="0"/>
    <n v="0"/>
    <n v="7"/>
    <x v="0"/>
  </r>
  <r>
    <n v="1891"/>
    <x v="0"/>
    <d v="2016-12-14T00:00:00"/>
    <x v="3"/>
    <x v="7"/>
    <n v="302.36"/>
    <n v="0.09"/>
    <s v="Regular"/>
    <n v="290.31"/>
    <n v="107.53"/>
    <n v="5.81"/>
    <s v="Jeremy Ellison"/>
    <x v="1"/>
    <s v="Small Business"/>
    <s v="Furniture"/>
    <s v="Office Furnishings"/>
    <s v="Medium Box"/>
    <d v="2016-12-16T00:00:00"/>
    <n v="4.8047471221926065E-5"/>
    <m/>
    <x v="0"/>
    <n v="0"/>
    <n v="2"/>
    <x v="0"/>
  </r>
  <r>
    <n v="1895"/>
    <x v="0"/>
    <d v="2016-05-29T00:00:00"/>
    <x v="4"/>
    <x v="33"/>
    <n v="41.25"/>
    <n v="0.02"/>
    <s v="Regular"/>
    <n v="-23.25"/>
    <n v="6.48"/>
    <n v="7.91"/>
    <s v="Mitch Willingham"/>
    <x v="0"/>
    <s v="Corporate"/>
    <s v="Office Supplies"/>
    <s v="Paper"/>
    <s v="Small Box"/>
    <d v="2016-05-31T00:00:00"/>
    <n v="6.5549615951331193E-6"/>
    <m/>
    <x v="0"/>
    <n v="0"/>
    <n v="2"/>
    <x v="0"/>
  </r>
  <r>
    <n v="1925"/>
    <x v="0"/>
    <d v="2015-03-04T00:00:00"/>
    <x v="1"/>
    <x v="42"/>
    <n v="909.82"/>
    <n v="0.02"/>
    <s v="Regular"/>
    <n v="292.49"/>
    <n v="22.98"/>
    <n v="1.99"/>
    <s v="Brian Moss"/>
    <x v="0"/>
    <s v="Corporate"/>
    <s v="Technology"/>
    <s v="Computer Peripherals"/>
    <s v="Small Pack"/>
    <d v="2015-03-06T00:00:00"/>
    <n v="1.4457782202385492E-4"/>
    <m/>
    <x v="0"/>
    <n v="0"/>
    <n v="2"/>
    <x v="0"/>
  </r>
  <r>
    <n v="41702"/>
    <x v="0"/>
    <d v="2013-12-22T00:00:00"/>
    <x v="2"/>
    <x v="33"/>
    <n v="27.9"/>
    <n v="0.02"/>
    <s v="Regular"/>
    <n v="-22.82"/>
    <n v="4.28"/>
    <n v="6.72"/>
    <s v="Corinna Mitchell"/>
    <x v="1"/>
    <s v="Corporate"/>
    <s v="Office Supplies"/>
    <s v="Paper"/>
    <s v="Small Box"/>
    <d v="2013-12-24T00:00:00"/>
    <n v="4.4335376607082185E-6"/>
    <m/>
    <x v="0"/>
    <n v="0"/>
    <n v="2"/>
    <x v="0"/>
  </r>
  <r>
    <n v="2022"/>
    <x v="0"/>
    <d v="2015-03-14T00:00:00"/>
    <x v="1"/>
    <x v="22"/>
    <n v="186.44"/>
    <n v="0"/>
    <s v="Regular"/>
    <n v="-157.18"/>
    <n v="3.95"/>
    <n v="5.13"/>
    <s v="Alan Hwang"/>
    <x v="1"/>
    <s v="Corporate"/>
    <s v="Office Supplies"/>
    <s v="Appliances"/>
    <s v="Small Box"/>
    <d v="2015-03-15T00:00:00"/>
    <n v="2.962683732840288E-5"/>
    <m/>
    <x v="0"/>
    <n v="0"/>
    <n v="1"/>
    <x v="0"/>
  </r>
  <r>
    <n v="2023"/>
    <x v="0"/>
    <d v="2015-05-05T00:00:00"/>
    <x v="3"/>
    <x v="6"/>
    <n v="294.89"/>
    <n v="0.09"/>
    <s v="Regular"/>
    <n v="-321.83999999999997"/>
    <n v="73.98"/>
    <n v="12.14"/>
    <s v="Sam Craven"/>
    <x v="0"/>
    <s v="Home Office"/>
    <s v="Technology"/>
    <s v="Computer Peripherals"/>
    <s v="Small Box"/>
    <d v="2015-05-05T00:00:00"/>
    <n v="4.6860427267607405E-5"/>
    <m/>
    <x v="0"/>
    <n v="0"/>
    <n v="0"/>
    <x v="0"/>
  </r>
  <r>
    <n v="2023"/>
    <x v="0"/>
    <d v="2015-05-05T00:00:00"/>
    <x v="3"/>
    <x v="29"/>
    <n v="246.57"/>
    <n v="0.06"/>
    <s v="Regular"/>
    <n v="-132.51"/>
    <n v="4.9800000000000004"/>
    <n v="5.49"/>
    <s v="Sam Craven"/>
    <x v="0"/>
    <s v="Home Office"/>
    <s v="Office Supplies"/>
    <s v="Paper"/>
    <s v="Small Box"/>
    <d v="2015-05-07T00:00:00"/>
    <n v="3.9181984982108439E-5"/>
    <m/>
    <x v="0"/>
    <n v="0"/>
    <n v="2"/>
    <x v="0"/>
  </r>
  <r>
    <n v="2052"/>
    <x v="1"/>
    <d v="2015-04-12T00:00:00"/>
    <x v="0"/>
    <x v="9"/>
    <n v="107.93"/>
    <n v="0"/>
    <s v="Regular"/>
    <n v="-68.14"/>
    <n v="4.13"/>
    <n v="5.34"/>
    <s v="Rob Lucas"/>
    <x v="0"/>
    <s v="Small Business"/>
    <s v="Office Supplies"/>
    <s v="Binders and Binder Accessories"/>
    <s v="Small Box"/>
    <d v="2015-04-14T00:00:00"/>
    <n v="1.715095769606588E-5"/>
    <m/>
    <x v="0"/>
    <n v="0"/>
    <n v="2"/>
    <x v="0"/>
  </r>
  <r>
    <n v="2053"/>
    <x v="0"/>
    <d v="2014-02-06T00:00:00"/>
    <x v="1"/>
    <x v="20"/>
    <n v="19342.84"/>
    <n v="0.01"/>
    <s v="Delivery Van"/>
    <n v="5603.95"/>
    <n v="500.98"/>
    <n v="126"/>
    <s v="Todd Boyes"/>
    <x v="1"/>
    <s v="Consumer"/>
    <s v="Furniture"/>
    <s v="Chairs &amp; Chairmats"/>
    <s v="Jumbo Drum"/>
    <d v="2014-02-07T00:00:00"/>
    <n v="3.0737351112922352E-3"/>
    <m/>
    <x v="0"/>
    <n v="0"/>
    <n v="1"/>
    <x v="0"/>
  </r>
  <r>
    <n v="2053"/>
    <x v="0"/>
    <d v="2014-02-06T00:00:00"/>
    <x v="1"/>
    <x v="38"/>
    <n v="771.78300000000002"/>
    <n v="0.08"/>
    <s v="Regular"/>
    <n v="-449.53"/>
    <n v="140.99"/>
    <n v="4.2"/>
    <s v="Todd Boyes"/>
    <x v="1"/>
    <s v="Consumer"/>
    <s v="Technology"/>
    <s v="Telephones and Communication"/>
    <s v="Small Box"/>
    <d v="2014-02-08T00:00:00"/>
    <n v="1.226426163582212E-4"/>
    <m/>
    <x v="0"/>
    <n v="0"/>
    <n v="2"/>
    <x v="0"/>
  </r>
  <r>
    <n v="32229"/>
    <x v="0"/>
    <d v="2013-08-30T00:00:00"/>
    <x v="0"/>
    <x v="0"/>
    <n v="28.68"/>
    <n v="0"/>
    <s v="Regular"/>
    <n v="-0.12"/>
    <n v="1.76"/>
    <n v="0.7"/>
    <s v="Carlos Daly"/>
    <x v="2"/>
    <s v="Corporate"/>
    <s v="Office Supplies"/>
    <s v="Pens &amp; Art Supplies"/>
    <s v="Wrap Bag"/>
    <d v="2013-08-31T00:00:00"/>
    <n v="4.5574860254161909E-6"/>
    <m/>
    <x v="0"/>
    <n v="0"/>
    <n v="1"/>
    <x v="0"/>
  </r>
  <r>
    <n v="35300"/>
    <x v="0"/>
    <d v="2013-03-02T00:00:00"/>
    <x v="4"/>
    <x v="12"/>
    <n v="28.81"/>
    <n v="0.02"/>
    <s v="Regular"/>
    <n v="7.15"/>
    <n v="2.89"/>
    <n v="0.49"/>
    <s v="Dan Reichenbach"/>
    <x v="3"/>
    <s v="Corporate"/>
    <s v="Office Supplies"/>
    <s v="Labels"/>
    <s v="Small Box"/>
    <d v="2013-03-03T00:00:00"/>
    <n v="4.5781440862008521E-6"/>
    <m/>
    <x v="0"/>
    <n v="0"/>
    <n v="1"/>
    <x v="0"/>
  </r>
  <r>
    <n v="2086"/>
    <x v="0"/>
    <d v="2016-10-18T00:00:00"/>
    <x v="1"/>
    <x v="37"/>
    <n v="1411.58"/>
    <n v="0.01"/>
    <s v="Express"/>
    <n v="699.31"/>
    <n v="55.98"/>
    <n v="4.8600000000000003"/>
    <s v="Brian Moss"/>
    <x v="0"/>
    <s v="Corporate"/>
    <s v="Office Supplies"/>
    <s v="Paper"/>
    <s v="Small Box"/>
    <d v="2016-10-20T00:00:00"/>
    <n v="2.2431158032625476E-4"/>
    <m/>
    <x v="0"/>
    <n v="0"/>
    <n v="2"/>
    <x v="0"/>
  </r>
  <r>
    <n v="2086"/>
    <x v="0"/>
    <d v="2016-10-18T00:00:00"/>
    <x v="1"/>
    <x v="28"/>
    <n v="2115.2420000000002"/>
    <n v="0.04"/>
    <s v="Regular"/>
    <n v="371.41"/>
    <n v="65.989999999999995"/>
    <n v="8.99"/>
    <s v="Brian Moss"/>
    <x v="0"/>
    <s v="Corporate"/>
    <s v="Technology"/>
    <s v="Telephones and Communication"/>
    <s v="Small Box"/>
    <d v="2016-10-19T00:00:00"/>
    <n v="3.3612921392515326E-4"/>
    <m/>
    <x v="0"/>
    <n v="0"/>
    <n v="1"/>
    <x v="0"/>
  </r>
  <r>
    <n v="2086"/>
    <x v="0"/>
    <d v="2016-10-18T00:00:00"/>
    <x v="1"/>
    <x v="32"/>
    <n v="1246.68"/>
    <n v="0.01"/>
    <s v="Regular"/>
    <n v="218.48"/>
    <n v="128.24"/>
    <n v="12.65"/>
    <s v="Brian Moss"/>
    <x v="0"/>
    <s v="Corporate"/>
    <s v="Furniture"/>
    <s v="Chairs &amp; Chairmats"/>
    <s v="Medium Box"/>
    <d v="2016-10-21T00:00:00"/>
    <n v="1.9810762476171048E-4"/>
    <m/>
    <x v="0"/>
    <n v="0"/>
    <n v="3"/>
    <x v="0"/>
  </r>
  <r>
    <n v="2144"/>
    <x v="0"/>
    <d v="2016-03-28T00:00:00"/>
    <x v="4"/>
    <x v="42"/>
    <n v="5945.3675000000003"/>
    <n v="0.08"/>
    <s v="Regular"/>
    <n v="1585.48"/>
    <n v="175.99"/>
    <n v="4.99"/>
    <s v="Jonathan Doherty"/>
    <x v="0"/>
    <s v="Corporate"/>
    <s v="Technology"/>
    <s v="Telephones and Communication"/>
    <s v="Small Box"/>
    <d v="2016-03-28T00:00:00"/>
    <n v="9.44767409247336E-4"/>
    <m/>
    <x v="0"/>
    <n v="0"/>
    <n v="0"/>
    <x v="0"/>
  </r>
  <r>
    <n v="2146"/>
    <x v="1"/>
    <d v="2015-09-13T00:00:00"/>
    <x v="2"/>
    <x v="26"/>
    <n v="6111.1684999999998"/>
    <n v="0.06"/>
    <s v="Regular"/>
    <n v="1663.08"/>
    <n v="175.99"/>
    <n v="4.99"/>
    <s v="Todd Boyes"/>
    <x v="1"/>
    <s v="Small Business"/>
    <s v="Technology"/>
    <s v="Telephones and Communication"/>
    <s v="Small Box"/>
    <d v="2015-09-14T00:00:00"/>
    <n v="9.7111454106393381E-4"/>
    <m/>
    <x v="0"/>
    <n v="0"/>
    <n v="1"/>
    <x v="0"/>
  </r>
  <r>
    <n v="2146"/>
    <x v="1"/>
    <d v="2015-09-13T00:00:00"/>
    <x v="2"/>
    <x v="14"/>
    <n v="113.71"/>
    <n v="7.0000000000000007E-2"/>
    <s v="Regular"/>
    <n v="41.7"/>
    <n v="2.61"/>
    <n v="0.5"/>
    <s v="Todd Boyes"/>
    <x v="1"/>
    <s v="Small Business"/>
    <s v="Office Supplies"/>
    <s v="Labels"/>
    <s v="Small Box"/>
    <d v="2015-09-15T00:00:00"/>
    <n v="1.8069446860183926E-5"/>
    <m/>
    <x v="0"/>
    <n v="0"/>
    <n v="2"/>
    <x v="0"/>
  </r>
  <r>
    <n v="2147"/>
    <x v="0"/>
    <d v="2015-09-05T00:00:00"/>
    <x v="2"/>
    <x v="0"/>
    <n v="605.1"/>
    <n v="0.04"/>
    <s v="Express"/>
    <n v="92.81"/>
    <n v="40.98"/>
    <n v="5.33"/>
    <s v="Hallie Redmond"/>
    <x v="0"/>
    <s v="Home Office"/>
    <s v="Office Supplies"/>
    <s v="Appliances"/>
    <s v="Small Box"/>
    <d v="2015-09-07T00:00:00"/>
    <n v="9.6155327544607285E-5"/>
    <m/>
    <x v="0"/>
    <n v="0"/>
    <n v="2"/>
    <x v="0"/>
  </r>
  <r>
    <n v="5445"/>
    <x v="0"/>
    <d v="2013-07-25T00:00:00"/>
    <x v="3"/>
    <x v="6"/>
    <n v="29.42"/>
    <n v="0.06"/>
    <s v="Express"/>
    <n v="14.43"/>
    <n v="3.69"/>
    <n v="0.5"/>
    <s v="Michael Dominguez"/>
    <x v="1"/>
    <s v="Home Office"/>
    <s v="Office Supplies"/>
    <s v="Labels"/>
    <s v="Small Box"/>
    <d v="2013-07-30T00:00:00"/>
    <n v="4.6750780637288821E-6"/>
    <m/>
    <x v="0"/>
    <n v="0"/>
    <n v="5"/>
    <x v="0"/>
  </r>
  <r>
    <n v="2181"/>
    <x v="0"/>
    <d v="2014-09-12T00:00:00"/>
    <x v="4"/>
    <x v="42"/>
    <n v="102.56"/>
    <n v="0.06"/>
    <s v="Regular"/>
    <n v="36.619999999999997"/>
    <n v="2.61"/>
    <n v="0.5"/>
    <s v="Kelly Lampkin"/>
    <x v="1"/>
    <s v="Home Office"/>
    <s v="Office Supplies"/>
    <s v="Labels"/>
    <s v="Small Box"/>
    <d v="2014-09-12T00:00:00"/>
    <n v="1.6297620877499461E-5"/>
    <m/>
    <x v="0"/>
    <n v="0"/>
    <n v="0"/>
    <x v="0"/>
  </r>
  <r>
    <n v="2181"/>
    <x v="0"/>
    <d v="2014-09-12T00:00:00"/>
    <x v="4"/>
    <x v="7"/>
    <n v="15.87"/>
    <n v="0.01"/>
    <s v="Express"/>
    <n v="2.5299999999999998"/>
    <n v="3.49"/>
    <n v="0.76"/>
    <s v="Kelly Lampkin"/>
    <x v="1"/>
    <s v="Home Office"/>
    <s v="Office Supplies"/>
    <s v="Rubber Bands"/>
    <s v="Wrap Bag"/>
    <d v="2014-09-14T00:00:00"/>
    <n v="2.5218724973275782E-6"/>
    <m/>
    <x v="0"/>
    <n v="0"/>
    <n v="2"/>
    <x v="0"/>
  </r>
  <r>
    <n v="2208"/>
    <x v="0"/>
    <d v="2014-04-30T00:00:00"/>
    <x v="2"/>
    <x v="38"/>
    <n v="82.06"/>
    <n v="7.0000000000000007E-2"/>
    <s v="Regular"/>
    <n v="-26.99"/>
    <n v="11.5"/>
    <n v="7.19"/>
    <s v="Jack O'Briant"/>
    <x v="3"/>
    <s v="Home Office"/>
    <s v="Office Supplies"/>
    <s v="Binders and Binder Accessories"/>
    <s v="Small Box"/>
    <d v="2014-05-02T00:00:00"/>
    <n v="1.3040003599918153E-5"/>
    <m/>
    <x v="0"/>
    <n v="0"/>
    <n v="2"/>
    <x v="0"/>
  </r>
  <r>
    <n v="2208"/>
    <x v="0"/>
    <d v="2014-04-30T00:00:00"/>
    <x v="2"/>
    <x v="26"/>
    <n v="23281.05"/>
    <n v="0.09"/>
    <s v="Regular"/>
    <n v="9097.65"/>
    <n v="599.99"/>
    <n v="24.49"/>
    <s v="Jack O'Briant"/>
    <x v="3"/>
    <s v="Home Office"/>
    <s v="Technology"/>
    <s v="Copiers and Fax"/>
    <s v="Large Box"/>
    <d v="2014-05-01T00:00:00"/>
    <n v="3.6995488156211856E-3"/>
    <m/>
    <x v="0"/>
    <n v="0"/>
    <n v="1"/>
    <x v="0"/>
  </r>
  <r>
    <n v="2209"/>
    <x v="0"/>
    <d v="2015-07-09T00:00:00"/>
    <x v="0"/>
    <x v="40"/>
    <n v="9418.73"/>
    <n v="0"/>
    <s v="Delivery Van"/>
    <n v="2245.2399999999998"/>
    <n v="320.98"/>
    <n v="58.95"/>
    <s v="Pete Armstrong"/>
    <x v="1"/>
    <s v="Consumer"/>
    <s v="Furniture"/>
    <s v="Chairs &amp; Chairmats"/>
    <s v="Jumbo Drum"/>
    <d v="2015-07-11T00:00:00"/>
    <n v="1.4967130527255312E-3"/>
    <m/>
    <x v="0"/>
    <n v="0"/>
    <n v="2"/>
    <x v="0"/>
  </r>
  <r>
    <n v="2209"/>
    <x v="0"/>
    <d v="2015-07-09T00:00:00"/>
    <x v="0"/>
    <x v="10"/>
    <n v="5.68"/>
    <n v="0.02"/>
    <s v="Regular"/>
    <n v="-1.82"/>
    <n v="4.76"/>
    <n v="0.88"/>
    <s v="Pete Armstrong"/>
    <x v="1"/>
    <s v="Consumer"/>
    <s v="Office Supplies"/>
    <s v="Paper"/>
    <s v="Wrap Bag"/>
    <d v="2015-07-10T00:00:00"/>
    <n v="9.0259834812984527E-7"/>
    <m/>
    <x v="0"/>
    <n v="0"/>
    <n v="1"/>
    <x v="0"/>
  </r>
  <r>
    <n v="2209"/>
    <x v="0"/>
    <d v="2015-07-09T00:00:00"/>
    <x v="0"/>
    <x v="3"/>
    <n v="174.59"/>
    <n v="0.08"/>
    <s v="Regular"/>
    <n v="25.88"/>
    <n v="4.28"/>
    <n v="0.94"/>
    <s v="Pete Armstrong"/>
    <x v="1"/>
    <s v="Consumer"/>
    <s v="Office Supplies"/>
    <s v="Pens &amp; Art Supplies"/>
    <s v="Wrap Bag"/>
    <d v="2015-07-09T00:00:00"/>
    <n v="2.7743775633801004E-5"/>
    <m/>
    <x v="0"/>
    <n v="0"/>
    <n v="0"/>
    <x v="0"/>
  </r>
  <r>
    <n v="2209"/>
    <x v="0"/>
    <d v="2015-07-09T00:00:00"/>
    <x v="0"/>
    <x v="44"/>
    <n v="1265.4970000000001"/>
    <n v="0.1"/>
    <s v="Regular"/>
    <n v="-161.12"/>
    <n v="125.99"/>
    <n v="3"/>
    <s v="Pete Armstrong"/>
    <x v="1"/>
    <s v="Consumer"/>
    <s v="Technology"/>
    <s v="Telephones and Communication"/>
    <s v="Small Box"/>
    <d v="2015-07-10T00:00:00"/>
    <n v="2.0109779960621036E-4"/>
    <m/>
    <x v="0"/>
    <n v="0"/>
    <n v="1"/>
    <x v="0"/>
  </r>
  <r>
    <n v="2240"/>
    <x v="1"/>
    <d v="2015-03-05T00:00:00"/>
    <x v="2"/>
    <x v="35"/>
    <n v="186.02"/>
    <n v="0.01"/>
    <s v="Regular"/>
    <n v="16.48"/>
    <n v="10.64"/>
    <n v="5.16"/>
    <s v="Sarah Brown"/>
    <x v="0"/>
    <s v="Consumer"/>
    <s v="Furniture"/>
    <s v="Office Furnishings"/>
    <s v="Small Box"/>
    <d v="2015-03-06T00:00:00"/>
    <n v="2.9560095901252436E-5"/>
    <m/>
    <x v="0"/>
    <n v="0"/>
    <n v="1"/>
    <x v="0"/>
  </r>
  <r>
    <n v="2240"/>
    <x v="1"/>
    <d v="2015-03-05T00:00:00"/>
    <x v="2"/>
    <x v="33"/>
    <n v="142.44"/>
    <n v="0.06"/>
    <s v="Regular"/>
    <n v="-22.12"/>
    <n v="28.15"/>
    <n v="6.17"/>
    <s v="Sarah Brown"/>
    <x v="0"/>
    <s v="Consumer"/>
    <s v="Office Supplies"/>
    <s v="Pens &amp; Art Supplies"/>
    <s v="Small Pack"/>
    <d v="2015-03-06T00:00:00"/>
    <n v="2.2634878293594219E-5"/>
    <m/>
    <x v="0"/>
    <n v="0"/>
    <n v="1"/>
    <x v="0"/>
  </r>
  <r>
    <n v="36005"/>
    <x v="0"/>
    <d v="2013-09-17T00:00:00"/>
    <x v="3"/>
    <x v="10"/>
    <n v="29.65"/>
    <n v="0.05"/>
    <s v="Express"/>
    <n v="-16.54"/>
    <n v="14.98"/>
    <n v="7.69"/>
    <s v="Fred McMath"/>
    <x v="3"/>
    <s v="Small Business"/>
    <s v="Office Supplies"/>
    <s v="Storage &amp; Organization"/>
    <s v="Small Box"/>
    <d v="2013-09-21T00:00:00"/>
    <n v="4.7116269405017449E-6"/>
    <m/>
    <x v="0"/>
    <n v="0"/>
    <n v="4"/>
    <x v="0"/>
  </r>
  <r>
    <n v="42597"/>
    <x v="0"/>
    <d v="2013-03-25T00:00:00"/>
    <x v="4"/>
    <x v="33"/>
    <n v="29.66"/>
    <n v="0.04"/>
    <s v="Regular"/>
    <n v="-32.78"/>
    <n v="4.9800000000000004"/>
    <n v="4.32"/>
    <s v="Paul Prost"/>
    <x v="1"/>
    <s v="Corporate"/>
    <s v="Technology"/>
    <s v="Computer Peripherals"/>
    <s v="Small Pack"/>
    <d v="2013-03-27T00:00:00"/>
    <n v="4.7132160221005656E-6"/>
    <m/>
    <x v="0"/>
    <n v="0"/>
    <n v="2"/>
    <x v="0"/>
  </r>
  <r>
    <n v="2306"/>
    <x v="0"/>
    <d v="2014-07-25T00:00:00"/>
    <x v="0"/>
    <x v="0"/>
    <n v="113.5"/>
    <n v="0.05"/>
    <s v="Regular"/>
    <n v="-46.35"/>
    <n v="7.45"/>
    <n v="6.28"/>
    <s v="Liz Thompson"/>
    <x v="0"/>
    <s v="Corporate"/>
    <s v="Office Supplies"/>
    <s v="Binders and Binder Accessories"/>
    <s v="Small Box"/>
    <d v="2014-07-27T00:00:00"/>
    <n v="1.8036076146608704E-5"/>
    <m/>
    <x v="0"/>
    <n v="0"/>
    <n v="2"/>
    <x v="0"/>
  </r>
  <r>
    <n v="2309"/>
    <x v="0"/>
    <d v="2014-09-03T00:00:00"/>
    <x v="3"/>
    <x v="38"/>
    <n v="27.01"/>
    <n v="0.05"/>
    <s v="Regular"/>
    <n v="-1.3"/>
    <n v="3.8"/>
    <n v="1.49"/>
    <s v="Eric Barreto"/>
    <x v="0"/>
    <s v="Consumer"/>
    <s v="Office Supplies"/>
    <s v="Binders and Binder Accessories"/>
    <s v="Small Box"/>
    <d v="2014-09-05T00:00:00"/>
    <n v="4.2921093984132262E-6"/>
    <m/>
    <x v="0"/>
    <n v="0"/>
    <n v="2"/>
    <x v="0"/>
  </r>
  <r>
    <n v="25155"/>
    <x v="0"/>
    <d v="2013-01-20T00:00:00"/>
    <x v="3"/>
    <x v="7"/>
    <n v="30.37"/>
    <n v="0.01"/>
    <s v="Express"/>
    <n v="-1.74"/>
    <n v="4.9800000000000004"/>
    <n v="5.49"/>
    <s v="John Dryer"/>
    <x v="0"/>
    <s v="Corporate"/>
    <s v="Office Supplies"/>
    <s v="Paper"/>
    <s v="Small Box"/>
    <d v="2013-01-25T00:00:00"/>
    <n v="4.8260408156167962E-6"/>
    <m/>
    <x v="0"/>
    <n v="0"/>
    <n v="5"/>
    <x v="0"/>
  </r>
  <r>
    <n v="30308"/>
    <x v="0"/>
    <d v="2013-03-21T00:00:00"/>
    <x v="4"/>
    <x v="0"/>
    <n v="30.38"/>
    <n v="0.08"/>
    <s v="Regular"/>
    <n v="-59.18"/>
    <n v="1.8"/>
    <n v="4.79"/>
    <s v="George Bell"/>
    <x v="1"/>
    <s v="Corporate"/>
    <s v="Office Supplies"/>
    <s v="Binders and Binder Accessories"/>
    <s v="Small Box"/>
    <d v="2013-03-22T00:00:00"/>
    <n v="4.8276298972156161E-6"/>
    <m/>
    <x v="0"/>
    <n v="0"/>
    <n v="1"/>
    <x v="0"/>
  </r>
  <r>
    <n v="2373"/>
    <x v="0"/>
    <d v="2016-03-11T00:00:00"/>
    <x v="2"/>
    <x v="45"/>
    <n v="317.58999999999997"/>
    <n v="0.06"/>
    <s v="Regular"/>
    <n v="-46.12"/>
    <n v="8.6"/>
    <n v="6.19"/>
    <s v="Craig Carroll"/>
    <x v="1"/>
    <s v="Corporate"/>
    <s v="Office Supplies"/>
    <s v="Binders and Binder Accessories"/>
    <s v="Small Box"/>
    <d v="2016-03-12T00:00:00"/>
    <n v="5.0467642496929144E-5"/>
    <m/>
    <x v="0"/>
    <n v="0"/>
    <n v="1"/>
    <x v="0"/>
  </r>
  <r>
    <n v="2436"/>
    <x v="0"/>
    <d v="2014-09-10T00:00:00"/>
    <x v="2"/>
    <x v="39"/>
    <n v="330.21"/>
    <n v="7.0000000000000007E-2"/>
    <s v="Express"/>
    <n v="83.24"/>
    <n v="22.84"/>
    <n v="5.47"/>
    <s v="Adam Hart"/>
    <x v="0"/>
    <s v="Corporate"/>
    <s v="Office Supplies"/>
    <s v="Paper"/>
    <s v="Small Box"/>
    <d v="2014-09-13T00:00:00"/>
    <n v="5.2473063474640173E-5"/>
    <m/>
    <x v="0"/>
    <n v="0"/>
    <n v="3"/>
    <x v="0"/>
  </r>
  <r>
    <n v="2466"/>
    <x v="0"/>
    <d v="2016-03-05T00:00:00"/>
    <x v="1"/>
    <x v="13"/>
    <n v="2553.84"/>
    <n v="0.05"/>
    <s v="Regular"/>
    <n v="553.70000000000005"/>
    <n v="107.53"/>
    <n v="5.81"/>
    <s v="Quincy Jones"/>
    <x v="3"/>
    <s v="Home Office"/>
    <s v="Furniture"/>
    <s v="Office Furnishings"/>
    <s v="Medium Box"/>
    <d v="2016-03-06T00:00:00"/>
    <n v="4.0582601503308526E-4"/>
    <m/>
    <x v="0"/>
    <n v="0"/>
    <n v="1"/>
    <x v="0"/>
  </r>
  <r>
    <n v="2497"/>
    <x v="0"/>
    <d v="2015-08-26T00:00:00"/>
    <x v="1"/>
    <x v="36"/>
    <n v="3629.1174999999998"/>
    <n v="0.06"/>
    <s v="Regular"/>
    <n v="636.03"/>
    <n v="205.99"/>
    <n v="5.26"/>
    <s v="Michael Moore"/>
    <x v="0"/>
    <s v="Corporate"/>
    <s v="Technology"/>
    <s v="Telephones and Communication"/>
    <s v="Small Box"/>
    <d v="2015-08-28T00:00:00"/>
    <n v="5.7669638392061863E-4"/>
    <m/>
    <x v="0"/>
    <n v="0"/>
    <n v="2"/>
    <x v="0"/>
  </r>
  <r>
    <n v="2500"/>
    <x v="1"/>
    <d v="2015-08-14T00:00:00"/>
    <x v="0"/>
    <x v="33"/>
    <n v="22.56"/>
    <n v="0.04"/>
    <s v="Regular"/>
    <n v="-25.56"/>
    <n v="3.36"/>
    <n v="6.27"/>
    <s v="Bobby Elias"/>
    <x v="0"/>
    <s v="Small Business"/>
    <s v="Office Supplies"/>
    <s v="Binders and Binder Accessories"/>
    <s v="Small Box"/>
    <d v="2015-08-16T00:00:00"/>
    <n v="3.5849680869382584E-6"/>
    <m/>
    <x v="0"/>
    <n v="0"/>
    <n v="2"/>
    <x v="0"/>
  </r>
  <r>
    <n v="22501"/>
    <x v="0"/>
    <d v="2013-05-18T00:00:00"/>
    <x v="0"/>
    <x v="5"/>
    <n v="30.83"/>
    <n v="0.04"/>
    <s v="Express"/>
    <n v="7.27"/>
    <n v="7.64"/>
    <n v="1.39"/>
    <s v="Alan Barnes"/>
    <x v="2"/>
    <s v="Corporate"/>
    <s v="Office Supplies"/>
    <s v="Envelopes"/>
    <s v="Small Box"/>
    <d v="2013-05-19T00:00:00"/>
    <n v="4.8991385691625226E-6"/>
    <m/>
    <x v="0"/>
    <n v="0"/>
    <n v="1"/>
    <x v="0"/>
  </r>
  <r>
    <n v="2562"/>
    <x v="1"/>
    <d v="2015-07-31T00:00:00"/>
    <x v="1"/>
    <x v="2"/>
    <n v="64.819999999999993"/>
    <n v="0.02"/>
    <s v="Regular"/>
    <n v="-32.03"/>
    <n v="2.12"/>
    <n v="1.99"/>
    <s v="Cindy Chapman"/>
    <x v="0"/>
    <s v="Consumer"/>
    <s v="Technology"/>
    <s v="Computer Peripherals"/>
    <s v="Small Pack"/>
    <d v="2015-08-03T00:00:00"/>
    <n v="1.0300426923552213E-5"/>
    <s v="Quality Check"/>
    <x v="2"/>
    <n v="12367847.868500009"/>
    <n v="3"/>
    <x v="1"/>
  </r>
  <r>
    <n v="2562"/>
    <x v="1"/>
    <d v="2015-07-31T00:00:00"/>
    <x v="1"/>
    <x v="24"/>
    <n v="77.599999999999994"/>
    <n v="0.08"/>
    <s v="Regular"/>
    <n v="-37.07"/>
    <n v="11.34"/>
    <n v="11.25"/>
    <s v="Cindy Chapman"/>
    <x v="0"/>
    <s v="Consumer"/>
    <s v="Office Supplies"/>
    <s v="Paper"/>
    <s v="Small Box"/>
    <d v="2015-08-02T00:00:00"/>
    <n v="1.2331273206844364E-5"/>
    <s v="Quality Check"/>
    <x v="2"/>
    <n v="12367783.048500009"/>
    <n v="2"/>
    <x v="1"/>
  </r>
  <r>
    <n v="2562"/>
    <x v="1"/>
    <d v="2015-07-31T00:00:00"/>
    <x v="1"/>
    <x v="35"/>
    <n v="821.18"/>
    <n v="0.04"/>
    <s v="Express"/>
    <n v="308.63"/>
    <n v="48.91"/>
    <n v="5.81"/>
    <s v="Cindy Chapman"/>
    <x v="0"/>
    <s v="Consumer"/>
    <s v="Office Supplies"/>
    <s v="Paper"/>
    <s v="Small Box"/>
    <d v="2015-08-01T00:00:00"/>
    <n v="1.3049220273191308E-4"/>
    <s v="Quality Check"/>
    <x v="2"/>
    <n v="12367705.448500009"/>
    <n v="1"/>
    <x v="1"/>
  </r>
  <r>
    <n v="23329"/>
    <x v="0"/>
    <d v="2013-12-26T00:00:00"/>
    <x v="3"/>
    <x v="6"/>
    <n v="31.118500000000001"/>
    <n v="0.05"/>
    <s v="Regular"/>
    <n v="-46.9"/>
    <n v="7.99"/>
    <n v="5.03"/>
    <s v="Maris LaWare"/>
    <x v="0"/>
    <s v="Home Office"/>
    <s v="Technology"/>
    <s v="Telephones and Communication"/>
    <s v="Medium Box"/>
    <d v="2014-01-19T00:00:00"/>
    <n v="4.9449835732884847E-6"/>
    <m/>
    <x v="0"/>
    <n v="0"/>
    <n v="24"/>
    <x v="0"/>
  </r>
  <r>
    <n v="2563"/>
    <x v="0"/>
    <d v="2013-11-18T00:00:00"/>
    <x v="2"/>
    <x v="47"/>
    <n v="31.77"/>
    <n v="0.04"/>
    <s v="Regular"/>
    <n v="8.34"/>
    <n v="2.61"/>
    <n v="0.5"/>
    <s v="Brenda Bowman"/>
    <x v="0"/>
    <s v="Small Business"/>
    <s v="Office Supplies"/>
    <s v="Labels"/>
    <s v="Small Box"/>
    <d v="2013-11-19T00:00:00"/>
    <n v="5.0485122394516169E-6"/>
    <m/>
    <x v="0"/>
    <n v="0"/>
    <n v="1"/>
    <x v="0"/>
  </r>
  <r>
    <n v="26499"/>
    <x v="0"/>
    <d v="2013-02-21T00:00:00"/>
    <x v="4"/>
    <x v="11"/>
    <n v="32.4"/>
    <n v="0.05"/>
    <s v="Regular"/>
    <n v="8.7799999999999994"/>
    <n v="2.88"/>
    <n v="0.5"/>
    <s v="Sylvia Foulston"/>
    <x v="2"/>
    <s v="Corporate"/>
    <s v="Office Supplies"/>
    <s v="Labels"/>
    <s v="Small Box"/>
    <d v="2013-02-22T00:00:00"/>
    <n v="5.1486243801772866E-6"/>
    <m/>
    <x v="0"/>
    <n v="0"/>
    <n v="1"/>
    <x v="0"/>
  </r>
  <r>
    <n v="4545"/>
    <x v="0"/>
    <d v="2013-01-16T00:00:00"/>
    <x v="2"/>
    <x v="6"/>
    <n v="33.1"/>
    <n v="0.06"/>
    <s v="Regular"/>
    <n v="-24.15"/>
    <n v="6.48"/>
    <n v="8.74"/>
    <s v="Pauline Chand"/>
    <x v="1"/>
    <s v="Small Business"/>
    <s v="Office Supplies"/>
    <s v="Paper"/>
    <s v="Small Box"/>
    <d v="2013-01-17T00:00:00"/>
    <n v="5.2598600920946973E-6"/>
    <m/>
    <x v="0"/>
    <n v="0"/>
    <n v="1"/>
    <x v="0"/>
  </r>
  <r>
    <n v="2626"/>
    <x v="0"/>
    <d v="2014-09-07T00:00:00"/>
    <x v="2"/>
    <x v="18"/>
    <n v="48.37"/>
    <n v="0.02"/>
    <s v="Regular"/>
    <n v="18.02"/>
    <n v="2.88"/>
    <n v="0.5"/>
    <s v="Christine Kargatis"/>
    <x v="1"/>
    <s v="Small Business"/>
    <s v="Office Supplies"/>
    <s v="Labels"/>
    <s v="Small Box"/>
    <d v="2014-09-09T00:00:00"/>
    <n v="7.6863876934930663E-6"/>
    <m/>
    <x v="0"/>
    <n v="0"/>
    <n v="2"/>
    <x v="0"/>
  </r>
  <r>
    <n v="13410"/>
    <x v="1"/>
    <d v="2013-06-06T00:00:00"/>
    <x v="2"/>
    <x v="6"/>
    <n v="33.64"/>
    <n v="7.0000000000000007E-2"/>
    <s v="Regular"/>
    <n v="-35.17"/>
    <n v="8.1199999999999992"/>
    <n v="2.83"/>
    <s v="Bobby Odegard"/>
    <x v="1"/>
    <s v="Corporate"/>
    <s v="Technology"/>
    <s v="Computer Peripherals"/>
    <s v="Small Pack"/>
    <d v="2013-06-08T00:00:00"/>
    <n v="5.3456704984309854E-6"/>
    <m/>
    <x v="0"/>
    <n v="0"/>
    <n v="2"/>
    <x v="0"/>
  </r>
  <r>
    <n v="3078"/>
    <x v="0"/>
    <d v="2013-02-11T00:00:00"/>
    <x v="0"/>
    <x v="47"/>
    <n v="33.86"/>
    <n v="0.05"/>
    <s v="Regular"/>
    <n v="0.35"/>
    <n v="2.88"/>
    <n v="0.7"/>
    <s v="Paul Lucas"/>
    <x v="0"/>
    <s v="Corporate"/>
    <s v="Office Supplies"/>
    <s v="Pens &amp; Art Supplies"/>
    <s v="Wrap Bag"/>
    <d v="2013-02-12T00:00:00"/>
    <n v="5.3806302936050283E-6"/>
    <m/>
    <x v="0"/>
    <n v="0"/>
    <n v="1"/>
    <x v="0"/>
  </r>
  <r>
    <n v="2630"/>
    <x v="0"/>
    <d v="2015-10-23T00:00:00"/>
    <x v="3"/>
    <x v="48"/>
    <n v="146.51"/>
    <n v="0.04"/>
    <s v="Regular"/>
    <n v="37.14"/>
    <n v="4.7300000000000004"/>
    <n v="1.52"/>
    <s v="Patrick Ryan"/>
    <x v="0"/>
    <s v="Corporate"/>
    <s v="Office Supplies"/>
    <s v="Paper"/>
    <s v="Wrap Bag"/>
    <d v="2015-10-23T00:00:00"/>
    <n v="2.3281634504314019E-5"/>
    <m/>
    <x v="0"/>
    <n v="0"/>
    <n v="0"/>
    <x v="0"/>
  </r>
  <r>
    <n v="2628"/>
    <x v="0"/>
    <d v="2013-10-21T00:00:00"/>
    <x v="3"/>
    <x v="39"/>
    <n v="34.590000000000003"/>
    <n v="0.04"/>
    <s v="Regular"/>
    <n v="-60.13"/>
    <n v="2.1800000000000002"/>
    <n v="5"/>
    <s v="Eileen Kiefer"/>
    <x v="1"/>
    <s v="Consumer"/>
    <s v="Office Supplies"/>
    <s v="Scissors, Rulers and Trimmers"/>
    <s v="Wrap Bag"/>
    <d v="2013-10-26T00:00:00"/>
    <n v="5.4966332503188996E-6"/>
    <m/>
    <x v="0"/>
    <n v="0"/>
    <n v="5"/>
    <x v="0"/>
  </r>
  <r>
    <n v="13540"/>
    <x v="0"/>
    <d v="2013-05-23T00:00:00"/>
    <x v="0"/>
    <x v="18"/>
    <n v="34.93"/>
    <n v="0.04"/>
    <s v="Regular"/>
    <n v="-0.05"/>
    <n v="2.1800000000000002"/>
    <n v="0.78"/>
    <s v="Theresa Swint"/>
    <x v="0"/>
    <s v="Consumer"/>
    <s v="Office Supplies"/>
    <s v="Rubber Bands"/>
    <s v="Wrap Bag"/>
    <d v="2013-05-23T00:00:00"/>
    <n v="5.5506620246787846E-6"/>
    <m/>
    <x v="0"/>
    <n v="0"/>
    <n v="0"/>
    <x v="0"/>
  </r>
  <r>
    <n v="2657"/>
    <x v="0"/>
    <d v="2014-10-16T00:00:00"/>
    <x v="0"/>
    <x v="49"/>
    <n v="8316.76"/>
    <n v="0.05"/>
    <s v="Delivery Van"/>
    <n v="2108.8000000000002"/>
    <n v="279.81"/>
    <n v="23.19"/>
    <s v="Troy Blackwell"/>
    <x v="0"/>
    <s v="Home Office"/>
    <s v="Office Supplies"/>
    <s v="Appliances"/>
    <s v="Jumbo Drum"/>
    <d v="2014-10-18T00:00:00"/>
    <n v="1.3216010277803472E-3"/>
    <m/>
    <x v="0"/>
    <n v="0"/>
    <n v="2"/>
    <x v="0"/>
  </r>
  <r>
    <n v="2657"/>
    <x v="0"/>
    <d v="2014-10-16T00:00:00"/>
    <x v="0"/>
    <x v="4"/>
    <n v="2143.2154999999998"/>
    <n v="0.02"/>
    <s v="Regular"/>
    <n v="464.36"/>
    <n v="65.989999999999995"/>
    <n v="8.99"/>
    <s v="Troy Blackwell"/>
    <x v="0"/>
    <s v="Home Office"/>
    <s v="Technology"/>
    <s v="Telephones and Communication"/>
    <s v="Small Box"/>
    <d v="2014-10-17T00:00:00"/>
    <n v="3.4057443133561274E-4"/>
    <m/>
    <x v="0"/>
    <n v="0"/>
    <n v="1"/>
    <x v="0"/>
  </r>
  <r>
    <n v="2658"/>
    <x v="0"/>
    <d v="2014-09-22T00:00:00"/>
    <x v="4"/>
    <x v="41"/>
    <n v="229.51"/>
    <n v="0.04"/>
    <s v="Regular"/>
    <n v="-189.33"/>
    <n v="6.48"/>
    <n v="9.5399999999999991"/>
    <s v="Bill Shonely"/>
    <x v="0"/>
    <s v="Small Business"/>
    <s v="Office Supplies"/>
    <s v="Paper"/>
    <s v="Small Box"/>
    <d v="2014-09-23T00:00:00"/>
    <n v="3.6471011774521262E-5"/>
    <m/>
    <x v="0"/>
    <n v="0"/>
    <n v="1"/>
    <x v="0"/>
  </r>
  <r>
    <n v="2658"/>
    <x v="0"/>
    <d v="2014-09-22T00:00:00"/>
    <x v="4"/>
    <x v="1"/>
    <n v="473"/>
    <n v="0.09"/>
    <s v="Express"/>
    <n v="-185.8"/>
    <n v="15.42"/>
    <n v="10.68"/>
    <s v="Bill Shonely"/>
    <x v="0"/>
    <s v="Small Business"/>
    <s v="Office Supplies"/>
    <s v="Storage &amp; Organization"/>
    <s v="Small Box"/>
    <d v="2014-09-22T00:00:00"/>
    <n v="7.5163559624193108E-5"/>
    <m/>
    <x v="0"/>
    <n v="0"/>
    <n v="0"/>
    <x v="0"/>
  </r>
  <r>
    <n v="2688"/>
    <x v="0"/>
    <d v="2015-01-22T00:00:00"/>
    <x v="0"/>
    <x v="48"/>
    <n v="2080.0349999999999"/>
    <n v="0.1"/>
    <s v="Regular"/>
    <n v="844.9"/>
    <n v="85.99"/>
    <n v="1.25"/>
    <s v="Thais Sissman"/>
    <x v="0"/>
    <s v="Small Business"/>
    <s v="Technology"/>
    <s v="Telephones and Communication"/>
    <s v="Small Pack"/>
    <d v="2015-01-23T00:00:00"/>
    <n v="3.3053453434018706E-4"/>
    <m/>
    <x v="0"/>
    <n v="0"/>
    <n v="1"/>
    <x v="0"/>
  </r>
  <r>
    <n v="2688"/>
    <x v="0"/>
    <d v="2015-01-22T00:00:00"/>
    <x v="0"/>
    <x v="38"/>
    <n v="145.41999999999999"/>
    <n v="0.09"/>
    <s v="Regular"/>
    <n v="-98.46"/>
    <n v="20.97"/>
    <n v="6.5"/>
    <s v="Thais Sissman"/>
    <x v="0"/>
    <s v="Small Business"/>
    <s v="Technology"/>
    <s v="Computer Peripherals"/>
    <s v="Small Box"/>
    <d v="2015-01-23T00:00:00"/>
    <n v="2.3108424610042622E-5"/>
    <m/>
    <x v="0"/>
    <n v="0"/>
    <n v="1"/>
    <x v="0"/>
  </r>
  <r>
    <n v="2688"/>
    <x v="0"/>
    <d v="2015-01-22T00:00:00"/>
    <x v="0"/>
    <x v="11"/>
    <n v="1559.4355"/>
    <n v="0.01"/>
    <s v="Regular"/>
    <n v="61.24"/>
    <n v="155.99"/>
    <n v="3.9"/>
    <s v="Thais Sissman"/>
    <x v="0"/>
    <s v="Small Business"/>
    <s v="Technology"/>
    <s v="Telephones and Communication"/>
    <s v="Small Box"/>
    <d v="2015-01-24T00:00:00"/>
    <n v="2.4780702575969002E-4"/>
    <m/>
    <x v="0"/>
    <n v="0"/>
    <n v="2"/>
    <x v="0"/>
  </r>
  <r>
    <n v="2691"/>
    <x v="0"/>
    <d v="2015-04-29T00:00:00"/>
    <x v="3"/>
    <x v="39"/>
    <n v="3363.14"/>
    <n v="0.1"/>
    <s v="Delivery Van"/>
    <n v="98.75"/>
    <n v="260.98"/>
    <n v="41.91"/>
    <s v="Ted Trevino"/>
    <x v="1"/>
    <s v="Corporate"/>
    <s v="Furniture"/>
    <s v="Bookcases"/>
    <s v="Jumbo Box"/>
    <d v="2015-05-08T00:00:00"/>
    <n v="5.3443038882559999E-4"/>
    <m/>
    <x v="0"/>
    <n v="0"/>
    <n v="9"/>
    <x v="0"/>
  </r>
  <r>
    <n v="2722"/>
    <x v="0"/>
    <d v="2016-04-08T00:00:00"/>
    <x v="3"/>
    <x v="19"/>
    <n v="1895.55"/>
    <n v="0.06"/>
    <s v="Regular"/>
    <n v="807.62"/>
    <n v="40.97"/>
    <n v="1.99"/>
    <s v="Jay Fine"/>
    <x v="3"/>
    <s v="Consumer"/>
    <s v="Technology"/>
    <s v="Computer Peripherals"/>
    <s v="Small Pack"/>
    <d v="2016-04-12T00:00:00"/>
    <n v="3.0121836246435358E-4"/>
    <m/>
    <x v="0"/>
    <n v="0"/>
    <n v="4"/>
    <x v="0"/>
  </r>
  <r>
    <n v="2725"/>
    <x v="0"/>
    <d v="2016-05-20T00:00:00"/>
    <x v="2"/>
    <x v="20"/>
    <n v="2178.431"/>
    <n v="0.01"/>
    <s v="Express"/>
    <n v="396.97"/>
    <n v="65.989999999999995"/>
    <n v="8.99"/>
    <s v="Dave Poirier"/>
    <x v="0"/>
    <s v="Small Business"/>
    <s v="Technology"/>
    <s v="Telephones and Communication"/>
    <s v="Small Box"/>
    <d v="2016-05-21T00:00:00"/>
    <n v="3.4617046163993784E-4"/>
    <m/>
    <x v="0"/>
    <n v="0"/>
    <n v="1"/>
    <x v="0"/>
  </r>
  <r>
    <n v="3169"/>
    <x v="0"/>
    <d v="2013-12-20T00:00:00"/>
    <x v="4"/>
    <x v="38"/>
    <n v="35.58"/>
    <n v="0.04"/>
    <s v="Regular"/>
    <n v="-19.95"/>
    <n v="4.42"/>
    <n v="4.99"/>
    <s v="Liz Carlisle"/>
    <x v="0"/>
    <s v="Corporate"/>
    <s v="Office Supplies"/>
    <s v="Envelopes"/>
    <s v="Small Box"/>
    <d v="2013-12-21T00:00:00"/>
    <n v="5.6539523286020942E-6"/>
    <m/>
    <x v="0"/>
    <n v="0"/>
    <n v="1"/>
    <x v="0"/>
  </r>
  <r>
    <n v="24197"/>
    <x v="0"/>
    <d v="2013-02-03T00:00:00"/>
    <x v="3"/>
    <x v="5"/>
    <n v="35.640500000000003"/>
    <n v="0.05"/>
    <s v="Regular"/>
    <n v="-110.4"/>
    <n v="20.99"/>
    <n v="1.25"/>
    <s v="David Smith"/>
    <x v="1"/>
    <s v="Small Business"/>
    <s v="Technology"/>
    <s v="Telephones and Communication"/>
    <s v="Small Pack"/>
    <d v="2013-02-10T00:00:00"/>
    <n v="5.663566272274957E-6"/>
    <m/>
    <x v="0"/>
    <n v="0"/>
    <n v="7"/>
    <x v="0"/>
  </r>
  <r>
    <n v="44615"/>
    <x v="0"/>
    <d v="2013-05-09T00:00:00"/>
    <x v="4"/>
    <x v="23"/>
    <n v="36.369999999999997"/>
    <n v="7.0000000000000007E-2"/>
    <s v="Regular"/>
    <n v="-10.26"/>
    <n v="1.88"/>
    <n v="1.49"/>
    <s v="Edward Becker"/>
    <x v="1"/>
    <s v="Home Office"/>
    <s v="Office Supplies"/>
    <s v="Binders and Binder Accessories"/>
    <s v="Small Box"/>
    <d v="2013-05-10T00:00:00"/>
    <n v="5.7794897749088857E-6"/>
    <m/>
    <x v="0"/>
    <n v="0"/>
    <n v="1"/>
    <x v="0"/>
  </r>
  <r>
    <n v="36448"/>
    <x v="0"/>
    <d v="2013-09-10T00:00:00"/>
    <x v="4"/>
    <x v="24"/>
    <n v="36.65"/>
    <n v="0.03"/>
    <s v="Regular"/>
    <n v="0.43"/>
    <n v="6.08"/>
    <n v="0.91"/>
    <s v="Allen Golden"/>
    <x v="1"/>
    <s v="Consumer"/>
    <s v="Office Supplies"/>
    <s v="Pens &amp; Art Supplies"/>
    <s v="Wrap Bag"/>
    <d v="2013-09-10T00:00:00"/>
    <n v="5.8239840596758505E-6"/>
    <m/>
    <x v="0"/>
    <n v="0"/>
    <n v="0"/>
    <x v="0"/>
  </r>
  <r>
    <n v="2756"/>
    <x v="0"/>
    <d v="2016-04-17T00:00:00"/>
    <x v="1"/>
    <x v="13"/>
    <n v="1344.88"/>
    <n v="0.06"/>
    <s v="Regular"/>
    <n v="-13.77"/>
    <n v="55.94"/>
    <n v="4"/>
    <s v="Denny Ordway"/>
    <x v="0"/>
    <s v="Small Business"/>
    <s v="Technology"/>
    <s v="Computer Peripherals"/>
    <s v="Small Box"/>
    <d v="2016-04-18T00:00:00"/>
    <n v="2.1371240606212437E-4"/>
    <m/>
    <x v="0"/>
    <n v="0"/>
    <n v="1"/>
    <x v="0"/>
  </r>
  <r>
    <n v="2756"/>
    <x v="0"/>
    <d v="2016-04-17T00:00:00"/>
    <x v="1"/>
    <x v="3"/>
    <n v="248.54"/>
    <n v="7.0000000000000007E-2"/>
    <s v="Regular"/>
    <n v="111.75"/>
    <n v="6.3"/>
    <n v="0.5"/>
    <s v="Denny Ordway"/>
    <x v="0"/>
    <s v="Small Business"/>
    <s v="Office Supplies"/>
    <s v="Labels"/>
    <s v="Small Box"/>
    <d v="2016-04-17T00:00:00"/>
    <n v="3.9495034057076014E-5"/>
    <m/>
    <x v="0"/>
    <n v="0"/>
    <n v="0"/>
    <x v="0"/>
  </r>
  <r>
    <n v="2757"/>
    <x v="0"/>
    <d v="2014-07-19T00:00:00"/>
    <x v="0"/>
    <x v="3"/>
    <n v="569.32000000000005"/>
    <n v="0.05"/>
    <s v="Express"/>
    <n v="84.38"/>
    <n v="12.98"/>
    <n v="3.14"/>
    <s v="Lycoris Saunders"/>
    <x v="0"/>
    <s v="Corporate"/>
    <s v="Office Supplies"/>
    <s v="Scissors, Rulers and Trimmers"/>
    <s v="Small Pack"/>
    <d v="2014-07-20T00:00:00"/>
    <n v="9.0469593584028803E-5"/>
    <m/>
    <x v="0"/>
    <n v="0"/>
    <n v="1"/>
    <x v="0"/>
  </r>
  <r>
    <n v="13861"/>
    <x v="0"/>
    <d v="2013-08-11T00:00:00"/>
    <x v="0"/>
    <x v="38"/>
    <n v="37.299999999999997"/>
    <n v="0"/>
    <s v="Regular"/>
    <n v="5.03"/>
    <n v="4.84"/>
    <n v="0.71"/>
    <s v="Andy Yotov"/>
    <x v="1"/>
    <s v="Corporate"/>
    <s v="Office Supplies"/>
    <s v="Pens &amp; Art Supplies"/>
    <s v="Wrap Bag"/>
    <d v="2013-08-11T00:00:00"/>
    <n v="5.92727436359916E-6"/>
    <m/>
    <x v="0"/>
    <n v="0"/>
    <n v="0"/>
    <x v="0"/>
  </r>
  <r>
    <n v="2816"/>
    <x v="0"/>
    <d v="2016-09-19T00:00:00"/>
    <x v="0"/>
    <x v="34"/>
    <n v="787.56"/>
    <n v="0"/>
    <s v="Regular"/>
    <n v="220.04"/>
    <n v="21.98"/>
    <n v="2.87"/>
    <s v="Ross Baird"/>
    <x v="0"/>
    <s v="Corporate"/>
    <s v="Office Supplies"/>
    <s v="Pens &amp; Art Supplies"/>
    <s v="Small Pack"/>
    <d v="2016-09-20T00:00:00"/>
    <n v="1.2514971039667973E-4"/>
    <m/>
    <x v="0"/>
    <n v="0"/>
    <n v="1"/>
    <x v="0"/>
  </r>
  <r>
    <n v="2817"/>
    <x v="0"/>
    <d v="2016-04-18T00:00:00"/>
    <x v="4"/>
    <x v="39"/>
    <n v="3830.14"/>
    <n v="0.1"/>
    <s v="Regular"/>
    <n v="202.25"/>
    <n v="300.97000000000003"/>
    <n v="7.18"/>
    <s v="Luke Schmidt"/>
    <x v="0"/>
    <s v="Home Office"/>
    <s v="Technology"/>
    <s v="Computer Peripherals"/>
    <s v="Small Box"/>
    <d v="2016-04-19T00:00:00"/>
    <n v="6.0864049949050096E-4"/>
    <m/>
    <x v="0"/>
    <n v="0"/>
    <n v="1"/>
    <x v="0"/>
  </r>
  <r>
    <n v="2817"/>
    <x v="0"/>
    <d v="2016-04-18T00:00:00"/>
    <x v="4"/>
    <x v="42"/>
    <n v="1559.86"/>
    <n v="0.06"/>
    <s v="Regular"/>
    <n v="672.37"/>
    <n v="39.89"/>
    <n v="3.04"/>
    <s v="Luke Schmidt"/>
    <x v="0"/>
    <s v="Home Office"/>
    <s v="Furniture"/>
    <s v="Office Furnishings"/>
    <s v="Wrap Bag"/>
    <d v="2016-04-20T00:00:00"/>
    <n v="2.4787448227355993E-4"/>
    <m/>
    <x v="0"/>
    <n v="0"/>
    <n v="2"/>
    <x v="0"/>
  </r>
  <r>
    <n v="2818"/>
    <x v="0"/>
    <d v="2016-12-11T00:00:00"/>
    <x v="4"/>
    <x v="4"/>
    <n v="565.91"/>
    <n v="0.05"/>
    <s v="Regular"/>
    <n v="192.39"/>
    <n v="15.68"/>
    <n v="3.73"/>
    <s v="Ross Baird"/>
    <x v="0"/>
    <s v="Corporate"/>
    <s v="Furniture"/>
    <s v="Office Furnishings"/>
    <s v="Small Pack"/>
    <d v="2016-12-13T00:00:00"/>
    <n v="8.9927716758831115E-5"/>
    <m/>
    <x v="0"/>
    <n v="0"/>
    <n v="2"/>
    <x v="0"/>
  </r>
  <r>
    <n v="2818"/>
    <x v="0"/>
    <d v="2016-12-11T00:00:00"/>
    <x v="4"/>
    <x v="20"/>
    <n v="593.21"/>
    <n v="0"/>
    <s v="Regular"/>
    <n v="44.71"/>
    <n v="14.98"/>
    <n v="8.99"/>
    <s v="Ross Baird"/>
    <x v="0"/>
    <s v="Corporate"/>
    <s v="Furniture"/>
    <s v="Office Furnishings"/>
    <s v="Small Pack"/>
    <d v="2016-12-12T00:00:00"/>
    <n v="9.4265909523610133E-5"/>
    <m/>
    <x v="0"/>
    <n v="0"/>
    <n v="1"/>
    <x v="0"/>
  </r>
  <r>
    <n v="2818"/>
    <x v="0"/>
    <d v="2016-12-11T00:00:00"/>
    <x v="4"/>
    <x v="5"/>
    <n v="89.23"/>
    <n v="0.02"/>
    <s v="Regular"/>
    <n v="-42.72"/>
    <n v="38.76"/>
    <n v="13.26"/>
    <s v="Ross Baird"/>
    <x v="0"/>
    <s v="Corporate"/>
    <s v="Office Supplies"/>
    <s v="Paper"/>
    <s v="Small Box"/>
    <d v="2016-12-12T00:00:00"/>
    <n v="1.4179375106272201E-5"/>
    <m/>
    <x v="0"/>
    <n v="0"/>
    <n v="1"/>
    <x v="0"/>
  </r>
  <r>
    <n v="2823"/>
    <x v="1"/>
    <d v="2014-09-08T00:00:00"/>
    <x v="0"/>
    <x v="35"/>
    <n v="357.43"/>
    <n v="0.08"/>
    <s v="Regular"/>
    <n v="-135.97999999999999"/>
    <n v="20.97"/>
    <n v="6.5"/>
    <s v="Robert Waldorf"/>
    <x v="0"/>
    <s v="Home Office"/>
    <s v="Technology"/>
    <s v="Computer Peripherals"/>
    <s v="Small Box"/>
    <d v="2014-09-09T00:00:00"/>
    <n v="5.6798543586628625E-5"/>
    <m/>
    <x v="0"/>
    <n v="0"/>
    <n v="1"/>
    <x v="0"/>
  </r>
  <r>
    <n v="2823"/>
    <x v="1"/>
    <d v="2014-09-08T00:00:00"/>
    <x v="0"/>
    <x v="36"/>
    <n v="4754.08"/>
    <n v="0"/>
    <s v="Delivery Van"/>
    <n v="299.88"/>
    <n v="225.02"/>
    <n v="28.66"/>
    <s v="Robert Waldorf"/>
    <x v="0"/>
    <s v="Home Office"/>
    <s v="Office Supplies"/>
    <s v="Storage &amp; Organization"/>
    <s v="Jumbo Drum"/>
    <d v="2014-09-09T00:00:00"/>
    <n v="7.5546210473188997E-4"/>
    <m/>
    <x v="0"/>
    <n v="0"/>
    <n v="1"/>
    <x v="0"/>
  </r>
  <r>
    <n v="8001"/>
    <x v="0"/>
    <d v="2013-11-19T00:00:00"/>
    <x v="0"/>
    <x v="0"/>
    <n v="37.700000000000003"/>
    <n v="0.1"/>
    <s v="Regular"/>
    <n v="-81.08"/>
    <n v="2.1800000000000002"/>
    <n v="7.09"/>
    <s v="Charles Crestani"/>
    <x v="0"/>
    <s v="Consumer"/>
    <s v="Office Supplies"/>
    <s v="Paper"/>
    <s v="Wrap Bag"/>
    <d v="2013-11-21T00:00:00"/>
    <n v="5.9908376275519662E-6"/>
    <m/>
    <x v="0"/>
    <n v="0"/>
    <n v="2"/>
    <x v="0"/>
  </r>
  <r>
    <n v="27681"/>
    <x v="0"/>
    <d v="2013-11-24T00:00:00"/>
    <x v="4"/>
    <x v="38"/>
    <n v="37.799999999999997"/>
    <n v="0.06"/>
    <s v="Regular"/>
    <n v="-18.309999999999999"/>
    <n v="4.9800000000000004"/>
    <n v="4.7"/>
    <s v="Dave Hallsten"/>
    <x v="1"/>
    <s v="Home Office"/>
    <s v="Office Supplies"/>
    <s v="Paper"/>
    <s v="Small Box"/>
    <d v="2013-11-25T00:00:00"/>
    <n v="6.0067284435401669E-6"/>
    <m/>
    <x v="0"/>
    <n v="0"/>
    <n v="1"/>
    <x v="0"/>
  </r>
  <r>
    <n v="2853"/>
    <x v="0"/>
    <d v="2016-05-04T00:00:00"/>
    <x v="0"/>
    <x v="13"/>
    <n v="4253.6499999999996"/>
    <n v="0.05"/>
    <s v="Express"/>
    <n v="943"/>
    <n v="178.47"/>
    <n v="19.989999999999998"/>
    <s v="Bill Tyler"/>
    <x v="0"/>
    <s v="Consumer"/>
    <s v="Office Supplies"/>
    <s v="Storage &amp; Organization"/>
    <s v="Small Box"/>
    <d v="2016-05-07T00:00:00"/>
    <n v="6.7593969428213316E-4"/>
    <m/>
    <x v="0"/>
    <n v="0"/>
    <n v="3"/>
    <x v="0"/>
  </r>
  <r>
    <n v="2912"/>
    <x v="0"/>
    <d v="2015-03-11T00:00:00"/>
    <x v="3"/>
    <x v="38"/>
    <n v="16587.13"/>
    <n v="0.08"/>
    <s v="Delivery Van"/>
    <n v="-3476.86"/>
    <n v="2550.14"/>
    <n v="29.7"/>
    <s v="Tamara Dahlen"/>
    <x v="1"/>
    <s v="Corporate"/>
    <s v="Technology"/>
    <s v="Office Machines"/>
    <s v="Jumbo Drum"/>
    <d v="2015-03-13T00:00:00"/>
    <n v="2.635830306023768E-3"/>
    <m/>
    <x v="0"/>
    <n v="0"/>
    <n v="2"/>
    <x v="0"/>
  </r>
  <r>
    <n v="2912"/>
    <x v="0"/>
    <d v="2015-03-11T00:00:00"/>
    <x v="3"/>
    <x v="32"/>
    <n v="507.98"/>
    <n v="0.05"/>
    <s v="Express"/>
    <n v="170.9"/>
    <n v="55.98"/>
    <n v="4.8600000000000003"/>
    <s v="Tamara Dahlen"/>
    <x v="1"/>
    <s v="Corporate"/>
    <s v="Office Supplies"/>
    <s v="Paper"/>
    <s v="Small Box"/>
    <d v="2015-03-18T00:00:00"/>
    <n v="8.0722167056865985E-5"/>
    <m/>
    <x v="0"/>
    <n v="0"/>
    <n v="7"/>
    <x v="0"/>
  </r>
  <r>
    <n v="45728"/>
    <x v="0"/>
    <d v="2013-06-21T00:00:00"/>
    <x v="0"/>
    <x v="11"/>
    <n v="38.24"/>
    <n v="0.02"/>
    <s v="Regular"/>
    <n v="-37.549999999999997"/>
    <n v="2.88"/>
    <n v="5.33"/>
    <s v="Keith Herrera"/>
    <x v="3"/>
    <s v="Small Business"/>
    <s v="Office Supplies"/>
    <s v="Labels"/>
    <s v="Small Box"/>
    <d v="2013-06-22T00:00:00"/>
    <n v="6.0766480338882543E-6"/>
    <m/>
    <x v="0"/>
    <n v="0"/>
    <n v="1"/>
    <x v="0"/>
  </r>
  <r>
    <n v="2947"/>
    <x v="0"/>
    <d v="2014-04-25T00:00:00"/>
    <x v="1"/>
    <x v="30"/>
    <n v="57.04"/>
    <n v="0.05"/>
    <s v="Regular"/>
    <n v="-29.06"/>
    <n v="6.48"/>
    <n v="6.81"/>
    <s v="Pete Armstrong"/>
    <x v="1"/>
    <s v="Consumer"/>
    <s v="Office Supplies"/>
    <s v="Paper"/>
    <s v="Small Box"/>
    <d v="2014-04-27T00:00:00"/>
    <n v="9.0641214396701366E-6"/>
    <m/>
    <x v="0"/>
    <n v="0"/>
    <n v="2"/>
    <x v="0"/>
  </r>
  <r>
    <n v="2978"/>
    <x v="0"/>
    <d v="2014-05-02T00:00:00"/>
    <x v="1"/>
    <x v="41"/>
    <n v="6264.1854999999996"/>
    <n v="0.01"/>
    <s v="Regular"/>
    <n v="1312.04"/>
    <n v="205.99"/>
    <n v="19.989999999999998"/>
    <s v="Alan Schoenberger"/>
    <x v="0"/>
    <s v="Corporate"/>
    <s v="Technology"/>
    <s v="Telephones and Communication"/>
    <s v="Small Box"/>
    <d v="2014-05-03T00:00:00"/>
    <n v="9.9543019096460009E-4"/>
    <m/>
    <x v="0"/>
    <n v="0"/>
    <n v="1"/>
    <x v="0"/>
  </r>
  <r>
    <n v="2978"/>
    <x v="0"/>
    <d v="2014-05-02T00:00:00"/>
    <x v="1"/>
    <x v="45"/>
    <n v="5410.95"/>
    <n v="0.09"/>
    <s v="Regular"/>
    <n v="2077.91"/>
    <n v="162.93"/>
    <n v="19.989999999999998"/>
    <s v="Alan Schoenberger"/>
    <x v="0"/>
    <s v="Corporate"/>
    <s v="Office Supplies"/>
    <s v="Envelopes"/>
    <s v="Small Box"/>
    <d v="2014-05-04T00:00:00"/>
    <n v="8.5984410771358915E-4"/>
    <m/>
    <x v="0"/>
    <n v="0"/>
    <n v="2"/>
    <x v="0"/>
  </r>
  <r>
    <n v="3008"/>
    <x v="0"/>
    <d v="2014-11-07T00:00:00"/>
    <x v="4"/>
    <x v="26"/>
    <n v="6831.72"/>
    <n v="0.01"/>
    <s v="Regular"/>
    <n v="3081.02"/>
    <n v="162.93"/>
    <n v="19.989999999999998"/>
    <s v="Charles Crestani"/>
    <x v="0"/>
    <s v="Consumer"/>
    <s v="Office Supplies"/>
    <s v="Envelopes"/>
    <s v="Small Box"/>
    <d v="2014-11-08T00:00:00"/>
    <n v="1.0856160540291596E-3"/>
    <m/>
    <x v="0"/>
    <n v="0"/>
    <n v="1"/>
    <x v="0"/>
  </r>
  <r>
    <n v="12160"/>
    <x v="0"/>
    <d v="2013-12-12T00:00:00"/>
    <x v="3"/>
    <x v="32"/>
    <n v="38.299999999999997"/>
    <n v="0.01"/>
    <s v="Regular"/>
    <n v="-42.49"/>
    <n v="3.36"/>
    <n v="6.27"/>
    <s v="Darren Budd"/>
    <x v="1"/>
    <s v="Corporate"/>
    <s v="Furniture"/>
    <s v="Office Furnishings"/>
    <s v="Large Box"/>
    <d v="2013-12-17T00:00:00"/>
    <n v="6.0861825234811745E-6"/>
    <m/>
    <x v="0"/>
    <n v="0"/>
    <n v="5"/>
    <x v="0"/>
  </r>
  <r>
    <n v="24581"/>
    <x v="0"/>
    <d v="2013-04-09T00:00:00"/>
    <x v="0"/>
    <x v="30"/>
    <n v="38.56"/>
    <n v="0.03"/>
    <s v="Regular"/>
    <n v="4.08"/>
    <n v="4.55"/>
    <n v="1.49"/>
    <s v="George Ashbrook"/>
    <x v="1"/>
    <s v="Consumer"/>
    <s v="Office Supplies"/>
    <s v="Binders and Binder Accessories"/>
    <s v="Small Box"/>
    <d v="2013-04-10T00:00:00"/>
    <n v="6.1274986450504995E-6"/>
    <m/>
    <x v="0"/>
    <n v="0"/>
    <n v="1"/>
    <x v="0"/>
  </r>
  <r>
    <n v="3042"/>
    <x v="0"/>
    <d v="2016-11-20T00:00:00"/>
    <x v="4"/>
    <x v="27"/>
    <n v="103.87"/>
    <n v="0.1"/>
    <s v="Regular"/>
    <n v="15.42"/>
    <n v="4.26"/>
    <n v="1.2"/>
    <s v="Christy Brittain"/>
    <x v="0"/>
    <s v="Consumer"/>
    <s v="Office Supplies"/>
    <s v="Pens &amp; Art Supplies"/>
    <s v="Wrap Bag"/>
    <d v="2016-11-21T00:00:00"/>
    <n v="1.6505790566944901E-5"/>
    <m/>
    <x v="0"/>
    <n v="0"/>
    <n v="1"/>
    <x v="0"/>
  </r>
  <r>
    <n v="20966"/>
    <x v="0"/>
    <d v="2013-09-18T00:00:00"/>
    <x v="3"/>
    <x v="12"/>
    <n v="39.42"/>
    <n v="0.06"/>
    <s v="Regular"/>
    <n v="7.78"/>
    <n v="3.85"/>
    <n v="0.7"/>
    <s v="Mike Gockenbach"/>
    <x v="0"/>
    <s v="Consumer"/>
    <s v="Office Supplies"/>
    <s v="Pens &amp; Art Supplies"/>
    <s v="Wrap Bag"/>
    <d v="2013-09-22T00:00:00"/>
    <n v="6.264159662549032E-6"/>
    <m/>
    <x v="0"/>
    <n v="0"/>
    <n v="4"/>
    <x v="0"/>
  </r>
  <r>
    <n v="32193"/>
    <x v="0"/>
    <d v="2013-10-20T00:00:00"/>
    <x v="3"/>
    <x v="6"/>
    <n v="40.72"/>
    <n v="0.1"/>
    <s v="Express"/>
    <n v="-10.25"/>
    <n v="6.68"/>
    <n v="6.93"/>
    <s v="Chad Cunningham"/>
    <x v="2"/>
    <s v="Small Business"/>
    <s v="Office Supplies"/>
    <s v="Paper"/>
    <s v="Small Box"/>
    <d v="2013-10-22T00:00:00"/>
    <n v="6.4707402703956511E-6"/>
    <m/>
    <x v="0"/>
    <n v="0"/>
    <n v="2"/>
    <x v="0"/>
  </r>
  <r>
    <n v="5059"/>
    <x v="1"/>
    <d v="2013-11-09T00:00:00"/>
    <x v="0"/>
    <x v="33"/>
    <n v="41.18"/>
    <n v="0.1"/>
    <s v="Express"/>
    <n v="-19.309999999999999"/>
    <n v="5.44"/>
    <n v="7.46"/>
    <s v="Randy Bradley"/>
    <x v="0"/>
    <s v="Small Business"/>
    <s v="Office Supplies"/>
    <s v="Binders and Binder Accessories"/>
    <s v="Small Box"/>
    <d v="2013-11-11T00:00:00"/>
    <n v="6.5438380239413783E-6"/>
    <m/>
    <x v="0"/>
    <n v="0"/>
    <n v="2"/>
    <x v="0"/>
  </r>
  <r>
    <n v="20386"/>
    <x v="0"/>
    <d v="2013-02-27T00:00:00"/>
    <x v="1"/>
    <x v="34"/>
    <n v="41.23"/>
    <n v="0.09"/>
    <s v="Regular"/>
    <n v="-21.51"/>
    <n v="1.26"/>
    <n v="0.7"/>
    <s v="Mike Kennedy"/>
    <x v="3"/>
    <s v="Corporate"/>
    <s v="Office Supplies"/>
    <s v="Rubber Bands"/>
    <s v="Wrap Bag"/>
    <d v="2013-02-27T00:00:00"/>
    <n v="6.5517834319354787E-6"/>
    <m/>
    <x v="0"/>
    <n v="0"/>
    <n v="0"/>
    <x v="0"/>
  </r>
  <r>
    <n v="19686"/>
    <x v="0"/>
    <d v="2013-08-15T00:00:00"/>
    <x v="4"/>
    <x v="5"/>
    <n v="42.31"/>
    <n v="0.06"/>
    <s v="Regular"/>
    <n v="-53.08"/>
    <n v="17.98"/>
    <n v="8.51"/>
    <s v="Alan Barnes"/>
    <x v="2"/>
    <s v="Corporate"/>
    <s v="Technology"/>
    <s v="Office Machines"/>
    <s v="Medium Box"/>
    <d v="2013-08-15T00:00:00"/>
    <n v="6.7234042446080557E-6"/>
    <m/>
    <x v="0"/>
    <n v="0"/>
    <n v="0"/>
    <x v="0"/>
  </r>
  <r>
    <n v="33894"/>
    <x v="0"/>
    <d v="2013-06-14T00:00:00"/>
    <x v="1"/>
    <x v="33"/>
    <n v="42.89"/>
    <n v="0.02"/>
    <s v="Regular"/>
    <n v="-32.479999999999997"/>
    <n v="6.84"/>
    <n v="8.3699999999999992"/>
    <s v="Doug Bickford"/>
    <x v="2"/>
    <s v="Corporate"/>
    <s v="Office Supplies"/>
    <s v="Scissors, Rulers and Trimmers"/>
    <s v="Small Pack"/>
    <d v="2013-06-15T00:00:00"/>
    <n v="6.8155709773396243E-6"/>
    <m/>
    <x v="0"/>
    <n v="0"/>
    <n v="1"/>
    <x v="0"/>
  </r>
  <r>
    <n v="31590"/>
    <x v="0"/>
    <d v="2013-06-05T00:00:00"/>
    <x v="1"/>
    <x v="33"/>
    <n v="43.49"/>
    <n v="0.06"/>
    <s v="Regular"/>
    <n v="-21.44"/>
    <n v="8.33"/>
    <n v="1.99"/>
    <s v="Luke Foster"/>
    <x v="0"/>
    <s v="Corporate"/>
    <s v="Technology"/>
    <s v="Computer Peripherals"/>
    <s v="Small Pack"/>
    <d v="2013-06-06T00:00:00"/>
    <n v="6.9109158732688335E-6"/>
    <m/>
    <x v="0"/>
    <n v="0"/>
    <n v="1"/>
    <x v="0"/>
  </r>
  <r>
    <n v="3110"/>
    <x v="0"/>
    <d v="2016-12-16T00:00:00"/>
    <x v="0"/>
    <x v="44"/>
    <n v="1601.32"/>
    <n v="0.04"/>
    <s v="Delivery Van"/>
    <n v="377.81"/>
    <n v="119.99"/>
    <n v="14"/>
    <s v="Helen Andreada"/>
    <x v="0"/>
    <s v="Corporate"/>
    <s v="Technology"/>
    <s v="Office Machines"/>
    <s v="Jumbo Drum"/>
    <d v="2016-12-18T00:00:00"/>
    <n v="2.5446281458226829E-4"/>
    <m/>
    <x v="0"/>
    <n v="0"/>
    <n v="2"/>
    <x v="0"/>
  </r>
  <r>
    <n v="3136"/>
    <x v="0"/>
    <d v="2016-08-09T00:00:00"/>
    <x v="2"/>
    <x v="30"/>
    <n v="238.74"/>
    <n v="0.1"/>
    <s v="Regular"/>
    <n v="-38.89"/>
    <n v="30.98"/>
    <n v="8.99"/>
    <s v="Paul Prost"/>
    <x v="1"/>
    <s v="Corporate"/>
    <s v="Office Supplies"/>
    <s v="Pens &amp; Art Supplies"/>
    <s v="Small Pack"/>
    <d v="2016-08-11T00:00:00"/>
    <n v="3.7937734090232266E-5"/>
    <m/>
    <x v="0"/>
    <n v="0"/>
    <n v="2"/>
    <x v="0"/>
  </r>
  <r>
    <n v="2149"/>
    <x v="0"/>
    <d v="2013-03-12T00:00:00"/>
    <x v="3"/>
    <x v="6"/>
    <n v="43.56"/>
    <n v="0.01"/>
    <s v="Regular"/>
    <n v="21.21"/>
    <n v="9.3800000000000008"/>
    <n v="4.93"/>
    <s v="Lori Olson"/>
    <x v="3"/>
    <s v="Consumer"/>
    <s v="Furniture"/>
    <s v="Office Furnishings"/>
    <s v="Small Box"/>
    <d v="2013-03-16T00:00:00"/>
    <n v="6.9220394444605745E-6"/>
    <m/>
    <x v="0"/>
    <n v="0"/>
    <n v="4"/>
    <x v="0"/>
  </r>
  <r>
    <n v="3175"/>
    <x v="0"/>
    <d v="2016-07-14T00:00:00"/>
    <x v="3"/>
    <x v="9"/>
    <n v="3553.62"/>
    <n v="7.0000000000000007E-2"/>
    <s v="Regular"/>
    <n v="521.69000000000005"/>
    <n v="165.2"/>
    <n v="19.989999999999998"/>
    <s v="Bradley Drucker"/>
    <x v="0"/>
    <s v="Small Business"/>
    <s v="Office Supplies"/>
    <s v="Storage &amp; Organization"/>
    <s v="Small Box"/>
    <d v="2016-07-16T00:00:00"/>
    <n v="5.6469921511992621E-4"/>
    <m/>
    <x v="0"/>
    <n v="0"/>
    <n v="2"/>
    <x v="0"/>
  </r>
  <r>
    <n v="3202"/>
    <x v="0"/>
    <d v="2015-12-23T00:00:00"/>
    <x v="3"/>
    <x v="12"/>
    <n v="554.21"/>
    <n v="0.05"/>
    <s v="Regular"/>
    <n v="-105.37"/>
    <n v="53.98"/>
    <n v="5.5"/>
    <s v="Richard Eichhorn"/>
    <x v="0"/>
    <s v="Consumer"/>
    <s v="Technology"/>
    <s v="Computer Peripherals"/>
    <s v="Small Box"/>
    <d v="2015-12-27T00:00:00"/>
    <n v="8.8068491288211554E-5"/>
    <m/>
    <x v="0"/>
    <n v="0"/>
    <n v="4"/>
    <x v="0"/>
  </r>
  <r>
    <n v="3235"/>
    <x v="0"/>
    <d v="2014-11-14T00:00:00"/>
    <x v="3"/>
    <x v="48"/>
    <n v="142.97"/>
    <n v="0.1"/>
    <s v="Express"/>
    <n v="-12.26"/>
    <n v="4.71"/>
    <n v="0.7"/>
    <s v="James Lanier"/>
    <x v="1"/>
    <s v="Corporate"/>
    <s v="Office Supplies"/>
    <s v="Rubber Bands"/>
    <s v="Wrap Bag"/>
    <d v="2014-11-16T00:00:00"/>
    <n v="2.2719099618331688E-5"/>
    <m/>
    <x v="0"/>
    <n v="0"/>
    <n v="2"/>
    <x v="0"/>
  </r>
  <r>
    <n v="3266"/>
    <x v="0"/>
    <d v="2014-03-16T00:00:00"/>
    <x v="3"/>
    <x v="6"/>
    <n v="17.12"/>
    <n v="0.03"/>
    <s v="Regular"/>
    <n v="-2.5499999999999998"/>
    <n v="3.8"/>
    <n v="1.49"/>
    <s v="Edward Becker"/>
    <x v="1"/>
    <s v="Corporate"/>
    <s v="Office Supplies"/>
    <s v="Binders and Binder Accessories"/>
    <s v="Small Box"/>
    <d v="2014-03-20T00:00:00"/>
    <n v="2.7205076971800973E-6"/>
    <m/>
    <x v="0"/>
    <n v="0"/>
    <n v="4"/>
    <x v="0"/>
  </r>
  <r>
    <n v="3271"/>
    <x v="0"/>
    <d v="2014-12-31T00:00:00"/>
    <x v="1"/>
    <x v="22"/>
    <n v="11532.99"/>
    <n v="7.0000000000000007E-2"/>
    <s v="Delivery Van"/>
    <n v="2753.39"/>
    <n v="264.98"/>
    <n v="17.86"/>
    <s v="Joni Blumstein"/>
    <x v="1"/>
    <s v="Home Office"/>
    <s v="Technology"/>
    <s v="Office Machines"/>
    <s v="Jumbo Drum"/>
    <d v="2014-12-31T00:00:00"/>
    <n v="1.8326862188376804E-3"/>
    <m/>
    <x v="0"/>
    <n v="0"/>
    <n v="0"/>
    <x v="0"/>
  </r>
  <r>
    <n v="3271"/>
    <x v="0"/>
    <d v="2014-12-31T00:00:00"/>
    <x v="1"/>
    <x v="31"/>
    <n v="146.1"/>
    <n v="0.06"/>
    <s v="Express"/>
    <n v="51.14"/>
    <n v="8.34"/>
    <n v="1.43"/>
    <s v="Joni Blumstein"/>
    <x v="1"/>
    <s v="Home Office"/>
    <s v="Office Supplies"/>
    <s v="Paper"/>
    <s v="Wrap Bag"/>
    <d v="2015-01-01T00:00:00"/>
    <n v="2.3216482158762392E-5"/>
    <m/>
    <x v="0"/>
    <n v="0"/>
    <n v="1"/>
    <x v="0"/>
  </r>
  <r>
    <n v="3300"/>
    <x v="1"/>
    <d v="2014-07-14T00:00:00"/>
    <x v="3"/>
    <x v="24"/>
    <n v="92.02"/>
    <n v="0.1"/>
    <s v="Regular"/>
    <n v="-47.36"/>
    <n v="15.98"/>
    <n v="4"/>
    <s v="Bryan Spruell"/>
    <x v="0"/>
    <s v="Home Office"/>
    <s v="Technology"/>
    <s v="Computer Peripherals"/>
    <s v="Small Box"/>
    <d v="2014-07-19T00:00:00"/>
    <n v="1.4622728872343022E-5"/>
    <m/>
    <x v="0"/>
    <n v="0"/>
    <n v="5"/>
    <x v="0"/>
  </r>
  <r>
    <n v="3328"/>
    <x v="0"/>
    <d v="2015-11-18T00:00:00"/>
    <x v="3"/>
    <x v="47"/>
    <n v="1736.41"/>
    <n v="0.1"/>
    <s v="Delivery Van"/>
    <n v="-762.44"/>
    <n v="146.05000000000001"/>
    <n v="80.2"/>
    <s v="Adam Hart"/>
    <x v="0"/>
    <s v="Corporate"/>
    <s v="Furniture"/>
    <s v="Tables"/>
    <s v="Jumbo Box"/>
    <d v="2015-11-25T00:00:00"/>
    <n v="2.759297179007297E-4"/>
    <m/>
    <x v="0"/>
    <n v="0"/>
    <n v="7"/>
    <x v="0"/>
  </r>
  <r>
    <n v="11236"/>
    <x v="0"/>
    <d v="2013-10-30T00:00:00"/>
    <x v="0"/>
    <x v="0"/>
    <n v="44.32"/>
    <n v="0.01"/>
    <s v="Regular"/>
    <n v="-41.55"/>
    <n v="2.52"/>
    <n v="4.28"/>
    <s v="Robert Barroso"/>
    <x v="0"/>
    <s v="Small Business"/>
    <s v="Office Supplies"/>
    <s v="Pens &amp; Art Supplies"/>
    <s v="Wrap Bag"/>
    <d v="2013-10-30T00:00:00"/>
    <n v="7.0428096459709055E-6"/>
    <m/>
    <x v="0"/>
    <n v="0"/>
    <n v="0"/>
    <x v="0"/>
  </r>
  <r>
    <n v="3332"/>
    <x v="0"/>
    <d v="2016-11-04T00:00:00"/>
    <x v="1"/>
    <x v="24"/>
    <n v="22.19"/>
    <n v="0.01"/>
    <s v="Regular"/>
    <n v="-3.51"/>
    <n v="3.26"/>
    <n v="1.86"/>
    <s v="Ben Peterman"/>
    <x v="3"/>
    <s v="Corporate"/>
    <s v="Office Supplies"/>
    <s v="Pens &amp; Art Supplies"/>
    <s v="Wrap Bag"/>
    <d v="2016-11-06T00:00:00"/>
    <n v="3.5261720677819133E-6"/>
    <m/>
    <x v="0"/>
    <n v="0"/>
    <n v="2"/>
    <x v="0"/>
  </r>
  <r>
    <n v="3361"/>
    <x v="0"/>
    <d v="2015-08-22T00:00:00"/>
    <x v="2"/>
    <x v="46"/>
    <n v="213.71"/>
    <n v="0.06"/>
    <s v="Regular"/>
    <n v="-208.02"/>
    <n v="4.28"/>
    <n v="6.72"/>
    <s v="Michael Granlund"/>
    <x v="3"/>
    <s v="Corporate"/>
    <s v="Office Supplies"/>
    <s v="Paper"/>
    <s v="Small Box"/>
    <d v="2015-08-22T00:00:00"/>
    <n v="3.3960262848385432E-5"/>
    <m/>
    <x v="0"/>
    <n v="0"/>
    <n v="0"/>
    <x v="0"/>
  </r>
  <r>
    <n v="3361"/>
    <x v="0"/>
    <d v="2015-08-22T00:00:00"/>
    <x v="2"/>
    <x v="9"/>
    <n v="133.66"/>
    <n v="7.0000000000000007E-2"/>
    <s v="Regular"/>
    <n v="-5.6"/>
    <n v="5.85"/>
    <n v="2.27"/>
    <s v="Michael Granlund"/>
    <x v="3"/>
    <s v="Corporate"/>
    <s v="Office Supplies"/>
    <s v="Pens &amp; Art Supplies"/>
    <s v="Wrap Bag"/>
    <d v="2015-08-23T00:00:00"/>
    <n v="2.1239664649830125E-5"/>
    <m/>
    <x v="0"/>
    <n v="0"/>
    <n v="1"/>
    <x v="0"/>
  </r>
  <r>
    <n v="3363"/>
    <x v="0"/>
    <d v="2014-09-22T00:00:00"/>
    <x v="0"/>
    <x v="36"/>
    <n v="8185.89"/>
    <n v="0.09"/>
    <s v="Regular"/>
    <n v="2137.2800000000002"/>
    <n v="415.88"/>
    <n v="11.37"/>
    <s v="Gary Zandusky"/>
    <x v="1"/>
    <s v="Home Office"/>
    <s v="Office Supplies"/>
    <s v="Storage &amp; Organization"/>
    <s v="Small Box"/>
    <d v="2014-09-22T00:00:00"/>
    <n v="1.3008047168965879E-3"/>
    <m/>
    <x v="0"/>
    <n v="0"/>
    <n v="0"/>
    <x v="0"/>
  </r>
  <r>
    <n v="3393"/>
    <x v="0"/>
    <d v="2014-07-03T00:00:00"/>
    <x v="0"/>
    <x v="38"/>
    <n v="127.74"/>
    <n v="0.04"/>
    <s v="Express"/>
    <n v="-5.57"/>
    <n v="15.98"/>
    <n v="4"/>
    <s v="Steve Carroll"/>
    <x v="3"/>
    <s v="Consumer"/>
    <s v="Technology"/>
    <s v="Computer Peripherals"/>
    <s v="Small Box"/>
    <d v="2014-07-04T00:00:00"/>
    <n v="2.0298928343328596E-5"/>
    <m/>
    <x v="0"/>
    <n v="0"/>
    <n v="1"/>
    <x v="0"/>
  </r>
  <r>
    <n v="3393"/>
    <x v="0"/>
    <d v="2014-07-03T00:00:00"/>
    <x v="0"/>
    <x v="15"/>
    <n v="325.92"/>
    <n v="0.03"/>
    <s v="Regular"/>
    <n v="-36.47"/>
    <n v="9.48"/>
    <n v="7.29"/>
    <s v="Steve Carroll"/>
    <x v="3"/>
    <s v="Consumer"/>
    <s v="Furniture"/>
    <s v="Office Furnishings"/>
    <s v="Small Pack"/>
    <d v="2014-07-03T00:00:00"/>
    <n v="5.1791347468746334E-5"/>
    <m/>
    <x v="0"/>
    <n v="0"/>
    <n v="0"/>
    <x v="0"/>
  </r>
  <r>
    <n v="3397"/>
    <x v="0"/>
    <d v="2016-06-22T00:00:00"/>
    <x v="4"/>
    <x v="16"/>
    <n v="815.89"/>
    <n v="0.1"/>
    <s v="Regular"/>
    <n v="-20.25"/>
    <n v="19.98"/>
    <n v="4"/>
    <s v="Alex Grayson"/>
    <x v="3"/>
    <s v="Consumer"/>
    <s v="Technology"/>
    <s v="Computer Peripherals"/>
    <s v="Small Box"/>
    <d v="2016-06-24T00:00:00"/>
    <n v="1.2965157856613724E-4"/>
    <m/>
    <x v="0"/>
    <n v="0"/>
    <n v="2"/>
    <x v="0"/>
  </r>
  <r>
    <n v="12965"/>
    <x v="0"/>
    <d v="2013-06-25T00:00:00"/>
    <x v="4"/>
    <x v="38"/>
    <n v="44.74"/>
    <n v="0.04"/>
    <s v="Regular"/>
    <n v="-20.100000000000001"/>
    <n v="5.74"/>
    <n v="5.01"/>
    <s v="Shirley Jackson"/>
    <x v="0"/>
    <s v="Corporate"/>
    <s v="Office Supplies"/>
    <s v="Binders and Binder Accessories"/>
    <s v="Small Box"/>
    <d v="2013-06-26T00:00:00"/>
    <n v="7.1095510731213522E-6"/>
    <m/>
    <x v="0"/>
    <n v="0"/>
    <n v="1"/>
    <x v="0"/>
  </r>
  <r>
    <n v="3459"/>
    <x v="0"/>
    <d v="2016-07-27T00:00:00"/>
    <x v="2"/>
    <x v="37"/>
    <n v="2152.404"/>
    <n v="0.1"/>
    <s v="Express"/>
    <n v="218.87"/>
    <n v="110.99"/>
    <n v="8.99"/>
    <s v="Gary McGarr"/>
    <x v="0"/>
    <s v="Home Office"/>
    <s v="Technology"/>
    <s v="Telephones and Communication"/>
    <s v="Small Box"/>
    <d v="2016-07-29T00:00:00"/>
    <n v="3.4203455896268865E-4"/>
    <m/>
    <x v="0"/>
    <n v="0"/>
    <n v="2"/>
    <x v="0"/>
  </r>
  <r>
    <n v="33537"/>
    <x v="0"/>
    <d v="2013-08-13T00:00:00"/>
    <x v="4"/>
    <x v="27"/>
    <n v="45.38"/>
    <n v="7.0000000000000007E-2"/>
    <s v="Regular"/>
    <n v="-1.97"/>
    <n v="1.76"/>
    <n v="0.7"/>
    <s v="Mick Crebagga"/>
    <x v="0"/>
    <s v="Corporate"/>
    <s v="Office Supplies"/>
    <s v="Pens &amp; Art Supplies"/>
    <s v="Wrap Bag"/>
    <d v="2013-08-15T00:00:00"/>
    <n v="7.2112522954458419E-6"/>
    <m/>
    <x v="0"/>
    <n v="0"/>
    <n v="2"/>
    <x v="0"/>
  </r>
  <r>
    <n v="5445"/>
    <x v="0"/>
    <d v="2013-07-25T00:00:00"/>
    <x v="3"/>
    <x v="32"/>
    <n v="46.48"/>
    <n v="0.01"/>
    <s v="Regular"/>
    <n v="-1.82"/>
    <n v="4.63"/>
    <n v="1.93"/>
    <s v="Michael Dominguez"/>
    <x v="1"/>
    <s v="Home Office"/>
    <s v="Office Supplies"/>
    <s v="Pens &amp; Art Supplies"/>
    <s v="Wrap Bag"/>
    <d v="2013-08-01T00:00:00"/>
    <n v="7.3860512713160571E-6"/>
    <m/>
    <x v="0"/>
    <n v="0"/>
    <n v="7"/>
    <x v="0"/>
  </r>
  <r>
    <n v="353"/>
    <x v="0"/>
    <d v="2013-12-30T00:00:00"/>
    <x v="3"/>
    <x v="36"/>
    <n v="46.94"/>
    <n v="0.02"/>
    <s v="Regular"/>
    <n v="3.88"/>
    <n v="2.21"/>
    <n v="1"/>
    <s v="Dean Percer"/>
    <x v="0"/>
    <s v="Home Office"/>
    <s v="Office Supplies"/>
    <s v="Pens &amp; Art Supplies"/>
    <s v="Wrap Bag"/>
    <d v="2014-04-01T00:00:00"/>
    <n v="7.4591490248617843E-6"/>
    <m/>
    <x v="0"/>
    <n v="0"/>
    <n v="92"/>
    <x v="0"/>
  </r>
  <r>
    <n v="3488"/>
    <x v="0"/>
    <d v="2014-01-07T00:00:00"/>
    <x v="4"/>
    <x v="20"/>
    <n v="4669.1899999999996"/>
    <n v="0.06"/>
    <s v="Delivery Van"/>
    <n v="-1864.08"/>
    <n v="122.99"/>
    <n v="70.2"/>
    <s v="Mick Crebagga"/>
    <x v="0"/>
    <s v="Home Office"/>
    <s v="Furniture"/>
    <s v="Chairs &amp; Chairmats"/>
    <s v="Jumbo Drum"/>
    <d v="2014-01-10T00:00:00"/>
    <n v="7.419723910395056E-4"/>
    <m/>
    <x v="0"/>
    <n v="0"/>
    <n v="3"/>
    <x v="0"/>
  </r>
  <r>
    <n v="3488"/>
    <x v="0"/>
    <d v="2014-01-07T00:00:00"/>
    <x v="4"/>
    <x v="24"/>
    <n v="133.4"/>
    <n v="0.02"/>
    <s v="Regular"/>
    <n v="-0.31"/>
    <n v="21.98"/>
    <n v="2.87"/>
    <s v="Mick Crebagga"/>
    <x v="0"/>
    <s v="Home Office"/>
    <s v="Office Supplies"/>
    <s v="Pens &amp; Art Supplies"/>
    <s v="Small Pack"/>
    <d v="2014-01-08T00:00:00"/>
    <n v="2.1198348528260803E-5"/>
    <m/>
    <x v="0"/>
    <n v="0"/>
    <n v="1"/>
    <x v="0"/>
  </r>
  <r>
    <n v="3492"/>
    <x v="0"/>
    <d v="2016-11-23T00:00:00"/>
    <x v="3"/>
    <x v="34"/>
    <n v="2393.63"/>
    <n v="0.04"/>
    <s v="Regular"/>
    <n v="524.88"/>
    <n v="67.28"/>
    <n v="19.989999999999998"/>
    <s v="Roy Skaria"/>
    <x v="0"/>
    <s v="Corporate"/>
    <s v="Office Supplies"/>
    <s v="Binders and Binder Accessories"/>
    <s v="Small Box"/>
    <d v="2016-11-28T00:00:00"/>
    <n v="3.803673387383876E-4"/>
    <m/>
    <x v="0"/>
    <n v="0"/>
    <n v="5"/>
    <x v="0"/>
  </r>
  <r>
    <n v="3492"/>
    <x v="0"/>
    <d v="2016-11-23T00:00:00"/>
    <x v="3"/>
    <x v="46"/>
    <n v="6177.53"/>
    <n v="0.1"/>
    <s v="Delivery Van"/>
    <n v="-1195.1199999999999"/>
    <n v="130.97999999999999"/>
    <n v="54.74"/>
    <s v="Roy Skaria"/>
    <x v="0"/>
    <s v="Corporate"/>
    <s v="Furniture"/>
    <s v="Bookcases"/>
    <s v="Jumbo Box"/>
    <d v="2016-11-23T00:00:00"/>
    <n v="9.8165992491594414E-4"/>
    <m/>
    <x v="0"/>
    <n v="0"/>
    <n v="0"/>
    <x v="0"/>
  </r>
  <r>
    <n v="3492"/>
    <x v="0"/>
    <d v="2016-11-23T00:00:00"/>
    <x v="3"/>
    <x v="15"/>
    <n v="94.6"/>
    <n v="0.04"/>
    <s v="Regular"/>
    <n v="-6.34"/>
    <n v="2.78"/>
    <n v="1.25"/>
    <s v="Roy Skaria"/>
    <x v="0"/>
    <s v="Corporate"/>
    <s v="Office Supplies"/>
    <s v="Pens &amp; Art Supplies"/>
    <s v="Wrap Bag"/>
    <d v="2016-11-23T00:00:00"/>
    <n v="1.503271192483862E-5"/>
    <m/>
    <x v="0"/>
    <n v="0"/>
    <n v="0"/>
    <x v="0"/>
  </r>
  <r>
    <n v="44900"/>
    <x v="0"/>
    <d v="2013-02-09T00:00:00"/>
    <x v="4"/>
    <x v="6"/>
    <n v="47.03"/>
    <n v="0.08"/>
    <s v="Regular"/>
    <n v="-12.03"/>
    <n v="11.19"/>
    <n v="5.03"/>
    <s v="Joni Sundaresam"/>
    <x v="1"/>
    <s v="Home Office"/>
    <s v="Office Supplies"/>
    <s v="Paper"/>
    <s v="Small Box"/>
    <d v="2013-02-10T00:00:00"/>
    <n v="7.4734507592511668E-6"/>
    <m/>
    <x v="0"/>
    <n v="0"/>
    <n v="1"/>
    <x v="0"/>
  </r>
  <r>
    <n v="3521"/>
    <x v="0"/>
    <d v="2015-10-25T00:00:00"/>
    <x v="3"/>
    <x v="29"/>
    <n v="204.11"/>
    <n v="0.06"/>
    <s v="Regular"/>
    <n v="28.71"/>
    <n v="4.28"/>
    <n v="0.94"/>
    <s v="Giulietta Baptist"/>
    <x v="3"/>
    <s v="Home Office"/>
    <s v="Office Supplies"/>
    <s v="Pens &amp; Art Supplies"/>
    <s v="Wrap Bag"/>
    <d v="2015-10-27T00:00:00"/>
    <n v="3.2434744513518085E-5"/>
    <m/>
    <x v="0"/>
    <n v="0"/>
    <n v="2"/>
    <x v="0"/>
  </r>
  <r>
    <n v="3525"/>
    <x v="1"/>
    <d v="2014-12-21T00:00:00"/>
    <x v="2"/>
    <x v="28"/>
    <n v="115.43"/>
    <n v="0"/>
    <s v="Regular"/>
    <n v="11.41"/>
    <n v="2.78"/>
    <n v="1.34"/>
    <s v="Bryan Spruell"/>
    <x v="0"/>
    <s v="Home Office"/>
    <s v="Office Supplies"/>
    <s v="Pens &amp; Art Supplies"/>
    <s v="Wrap Bag"/>
    <d v="2014-12-23T00:00:00"/>
    <n v="1.8342768895180996E-5"/>
    <m/>
    <x v="0"/>
    <n v="0"/>
    <n v="2"/>
    <x v="0"/>
  </r>
  <r>
    <n v="3526"/>
    <x v="0"/>
    <d v="2014-03-15T00:00:00"/>
    <x v="3"/>
    <x v="17"/>
    <n v="246.06"/>
    <n v="0.08"/>
    <s v="Regular"/>
    <n v="20.67"/>
    <n v="12.07"/>
    <n v="6.2"/>
    <s v="Tom Prescott"/>
    <x v="0"/>
    <s v="Small Business"/>
    <s v="Furniture"/>
    <s v="Office Furnishings"/>
    <s v="Wrap Bag"/>
    <d v="2014-03-17T00:00:00"/>
    <n v="3.9100941820568618E-5"/>
    <m/>
    <x v="0"/>
    <n v="0"/>
    <n v="2"/>
    <x v="0"/>
  </r>
  <r>
    <n v="3553"/>
    <x v="0"/>
    <d v="2016-05-17T00:00:00"/>
    <x v="4"/>
    <x v="38"/>
    <n v="20.5"/>
    <n v="0.06"/>
    <s v="Regular"/>
    <n v="-4.04"/>
    <n v="2.94"/>
    <n v="0.96"/>
    <s v="Roy Skaria"/>
    <x v="0"/>
    <s v="Corporate"/>
    <s v="Office Supplies"/>
    <s v="Pens &amp; Art Supplies"/>
    <s v="Wrap Bag"/>
    <d v="2016-05-18T00:00:00"/>
    <n v="3.257617277581308E-6"/>
    <m/>
    <x v="0"/>
    <n v="0"/>
    <n v="1"/>
    <x v="0"/>
  </r>
  <r>
    <n v="3554"/>
    <x v="0"/>
    <d v="2014-06-16T00:00:00"/>
    <x v="3"/>
    <x v="13"/>
    <n v="288.91000000000003"/>
    <n v="0.08"/>
    <s v="Regular"/>
    <n v="-14.06"/>
    <n v="12.28"/>
    <n v="6.47"/>
    <s v="Ken Heidel"/>
    <x v="0"/>
    <s v="Corporate"/>
    <s v="Office Supplies"/>
    <s v="Paper"/>
    <s v="Small Box"/>
    <d v="2014-06-25T00:00:00"/>
    <n v="4.5910156471512965E-5"/>
    <m/>
    <x v="0"/>
    <n v="0"/>
    <n v="9"/>
    <x v="0"/>
  </r>
  <r>
    <n v="3556"/>
    <x v="0"/>
    <d v="2015-09-22T00:00:00"/>
    <x v="2"/>
    <x v="25"/>
    <n v="269.37"/>
    <n v="0.05"/>
    <s v="Regular"/>
    <n v="-103.55"/>
    <n v="5.74"/>
    <n v="5.01"/>
    <s v="George Zrebassa"/>
    <x v="3"/>
    <s v="Home Office"/>
    <s v="Office Supplies"/>
    <s v="Binders and Binder Accessories"/>
    <s v="Small Box"/>
    <d v="2015-09-25T00:00:00"/>
    <n v="4.2805091027418385E-5"/>
    <m/>
    <x v="0"/>
    <n v="0"/>
    <n v="3"/>
    <x v="0"/>
  </r>
  <r>
    <n v="3556"/>
    <x v="0"/>
    <d v="2015-09-22T00:00:00"/>
    <x v="2"/>
    <x v="26"/>
    <n v="4933.99"/>
    <n v="0.1"/>
    <s v="Regular"/>
    <n v="1161.8900000000001"/>
    <n v="128.24"/>
    <n v="12.65"/>
    <s v="George Zrebassa"/>
    <x v="3"/>
    <s v="Home Office"/>
    <s v="Furniture"/>
    <s v="Chairs &amp; Chairmats"/>
    <s v="Medium Box"/>
    <d v="2015-09-22T00:00:00"/>
    <n v="7.8405127177626319E-4"/>
    <m/>
    <x v="0"/>
    <n v="0"/>
    <n v="0"/>
    <x v="0"/>
  </r>
  <r>
    <n v="3585"/>
    <x v="0"/>
    <d v="2016-11-22T00:00:00"/>
    <x v="0"/>
    <x v="40"/>
    <n v="259.72000000000003"/>
    <n v="7.0000000000000007E-2"/>
    <s v="Regular"/>
    <n v="78.05"/>
    <n v="10.06"/>
    <n v="2.06"/>
    <s v="Ann Blume"/>
    <x v="1"/>
    <s v="Corporate"/>
    <s v="Office Supplies"/>
    <s v="Paper"/>
    <s v="Wrap Bag"/>
    <d v="2016-11-22T00:00:00"/>
    <n v="4.1271627284556944E-5"/>
    <m/>
    <x v="0"/>
    <n v="0"/>
    <n v="0"/>
    <x v="0"/>
  </r>
  <r>
    <n v="3585"/>
    <x v="0"/>
    <d v="2016-11-22T00:00:00"/>
    <x v="0"/>
    <x v="41"/>
    <n v="54.69"/>
    <n v="7.0000000000000007E-2"/>
    <s v="Regular"/>
    <n v="-35.75"/>
    <n v="1.68"/>
    <n v="1.57"/>
    <s v="Ann Blume"/>
    <x v="1"/>
    <s v="Corporate"/>
    <s v="Office Supplies"/>
    <s v="Pens &amp; Art Supplies"/>
    <s v="Wrap Bag"/>
    <d v="2016-11-23T00:00:00"/>
    <n v="8.6906872639474001E-6"/>
    <m/>
    <x v="0"/>
    <n v="0"/>
    <n v="1"/>
    <x v="0"/>
  </r>
  <r>
    <n v="3588"/>
    <x v="0"/>
    <d v="2014-03-18T00:00:00"/>
    <x v="2"/>
    <x v="3"/>
    <n v="374.38"/>
    <n v="0.03"/>
    <s v="Regular"/>
    <n v="-1.1599999999999999"/>
    <n v="8.67"/>
    <n v="3.5"/>
    <s v="Patrick Jones"/>
    <x v="3"/>
    <s v="Home Office"/>
    <s v="Office Supplies"/>
    <s v="Appliances"/>
    <s v="Small Box"/>
    <d v="2014-03-19T00:00:00"/>
    <n v="5.9492036896628784E-5"/>
    <m/>
    <x v="0"/>
    <n v="0"/>
    <n v="1"/>
    <x v="0"/>
  </r>
  <r>
    <n v="3588"/>
    <x v="0"/>
    <d v="2014-03-18T00:00:00"/>
    <x v="2"/>
    <x v="36"/>
    <n v="1557.42"/>
    <n v="0.01"/>
    <s v="Regular"/>
    <n v="-123.81"/>
    <n v="73.98"/>
    <n v="4"/>
    <s v="Patrick Jones"/>
    <x v="3"/>
    <s v="Home Office"/>
    <s v="Technology"/>
    <s v="Computer Peripherals"/>
    <s v="Small Box"/>
    <d v="2014-03-20T00:00:00"/>
    <n v="2.4748674636344782E-4"/>
    <m/>
    <x v="0"/>
    <n v="0"/>
    <n v="2"/>
    <x v="0"/>
  </r>
  <r>
    <n v="3588"/>
    <x v="0"/>
    <d v="2014-03-18T00:00:00"/>
    <x v="2"/>
    <x v="39"/>
    <n v="410.27"/>
    <n v="0.08"/>
    <s v="Regular"/>
    <n v="226.72"/>
    <n v="30.93"/>
    <n v="3.92"/>
    <s v="Patrick Jones"/>
    <x v="3"/>
    <s v="Home Office"/>
    <s v="Furniture"/>
    <s v="Office Furnishings"/>
    <s v="Small Pack"/>
    <d v="2014-03-20T00:00:00"/>
    <n v="6.5195250754794304E-5"/>
    <m/>
    <x v="0"/>
    <n v="0"/>
    <n v="2"/>
    <x v="0"/>
  </r>
  <r>
    <n v="3588"/>
    <x v="0"/>
    <d v="2014-03-18T00:00:00"/>
    <x v="2"/>
    <x v="31"/>
    <n v="1531.93"/>
    <n v="0.1"/>
    <s v="Delivery Van"/>
    <n v="326.56"/>
    <n v="90.97"/>
    <n v="14"/>
    <s v="Patrick Jones"/>
    <x v="3"/>
    <s v="Home Office"/>
    <s v="Technology"/>
    <s v="Office Machines"/>
    <s v="Jumbo Drum"/>
    <d v="2014-03-18T00:00:00"/>
    <n v="2.4343617736805528E-4"/>
    <m/>
    <x v="0"/>
    <n v="0"/>
    <n v="0"/>
    <x v="0"/>
  </r>
  <r>
    <n v="3589"/>
    <x v="1"/>
    <d v="2016-05-25T00:00:00"/>
    <x v="0"/>
    <x v="9"/>
    <n v="72.930000000000007"/>
    <n v="0.01"/>
    <s v="Regular"/>
    <n v="28.55"/>
    <n v="3.15"/>
    <n v="0.49"/>
    <s v="Denise Leinenbach"/>
    <x v="3"/>
    <s v="Home Office"/>
    <s v="Office Supplies"/>
    <s v="Labels"/>
    <s v="Small Box"/>
    <d v="2016-05-27T00:00:00"/>
    <n v="1.1589172100195355E-5"/>
    <m/>
    <x v="0"/>
    <n v="0"/>
    <n v="2"/>
    <x v="0"/>
  </r>
  <r>
    <n v="44706"/>
    <x v="0"/>
    <d v="2013-03-30T00:00:00"/>
    <x v="3"/>
    <x v="15"/>
    <n v="47.48"/>
    <n v="7.0000000000000007E-2"/>
    <s v="Regular"/>
    <n v="3.35"/>
    <n v="1.48"/>
    <n v="0.7"/>
    <s v="Ritsa Hightower"/>
    <x v="1"/>
    <s v="Corporate"/>
    <s v="Office Supplies"/>
    <s v="Rubber Bands"/>
    <s v="Wrap Bag"/>
    <d v="2013-04-04T00:00:00"/>
    <n v="7.5449594311980724E-6"/>
    <m/>
    <x v="0"/>
    <n v="0"/>
    <n v="5"/>
    <x v="0"/>
  </r>
  <r>
    <n v="3622"/>
    <x v="0"/>
    <d v="2014-11-26T00:00:00"/>
    <x v="3"/>
    <x v="18"/>
    <n v="76.599999999999994"/>
    <n v="0.01"/>
    <s v="Regular"/>
    <n v="-48.51"/>
    <n v="4.24"/>
    <n v="5.41"/>
    <s v="Steven Ward"/>
    <x v="0"/>
    <s v="Consumer"/>
    <s v="Office Supplies"/>
    <s v="Binders and Binder Accessories"/>
    <s v="Small Box"/>
    <d v="2014-12-01T00:00:00"/>
    <n v="1.2172365046962349E-5"/>
    <m/>
    <x v="0"/>
    <n v="0"/>
    <n v="5"/>
    <x v="0"/>
  </r>
  <r>
    <n v="19687"/>
    <x v="0"/>
    <d v="2013-08-13T00:00:00"/>
    <x v="4"/>
    <x v="15"/>
    <n v="47.99"/>
    <n v="0.06"/>
    <s v="Regular"/>
    <n v="3.86"/>
    <n v="1.48"/>
    <n v="0.7"/>
    <s v="George Ashbrook"/>
    <x v="1"/>
    <s v="Consumer"/>
    <s v="Office Supplies"/>
    <s v="Rubber Bands"/>
    <s v="Wrap Bag"/>
    <d v="2013-08-14T00:00:00"/>
    <n v="7.6260025927379008E-6"/>
    <m/>
    <x v="0"/>
    <n v="0"/>
    <n v="1"/>
    <x v="0"/>
  </r>
  <r>
    <n v="10754"/>
    <x v="0"/>
    <d v="2013-03-17T00:00:00"/>
    <x v="3"/>
    <x v="38"/>
    <n v="48.04"/>
    <n v="0.09"/>
    <s v="Regular"/>
    <n v="-23.28"/>
    <n v="6.48"/>
    <n v="5.94"/>
    <s v="Saphhira Shifley"/>
    <x v="0"/>
    <s v="Corporate"/>
    <s v="Office Supplies"/>
    <s v="Paper"/>
    <s v="Small Box"/>
    <d v="2013-03-19T00:00:00"/>
    <n v="7.633948000732002E-6"/>
    <m/>
    <x v="0"/>
    <n v="0"/>
    <n v="2"/>
    <x v="0"/>
  </r>
  <r>
    <n v="3649"/>
    <x v="0"/>
    <d v="2016-07-05T00:00:00"/>
    <x v="3"/>
    <x v="30"/>
    <n v="79.42"/>
    <n v="0.01"/>
    <s v="Regular"/>
    <n v="-15.46"/>
    <n v="8.8800000000000008"/>
    <n v="6.28"/>
    <s v="Brad Thomas"/>
    <x v="0"/>
    <s v="Home Office"/>
    <s v="Office Supplies"/>
    <s v="Binders and Binder Accessories"/>
    <s v="Small Box"/>
    <d v="2016-07-10T00:00:00"/>
    <n v="1.2620486057829633E-5"/>
    <m/>
    <x v="0"/>
    <n v="0"/>
    <n v="5"/>
    <x v="0"/>
  </r>
  <r>
    <n v="3649"/>
    <x v="0"/>
    <d v="2016-07-05T00:00:00"/>
    <x v="3"/>
    <x v="27"/>
    <n v="75.599999999999994"/>
    <n v="0.06"/>
    <s v="Regular"/>
    <n v="17.14"/>
    <n v="2.88"/>
    <n v="0.99"/>
    <s v="Brad Thomas"/>
    <x v="0"/>
    <s v="Home Office"/>
    <s v="Office Supplies"/>
    <s v="Labels"/>
    <s v="Small Box"/>
    <d v="2016-07-14T00:00:00"/>
    <n v="1.2013456887080334E-5"/>
    <m/>
    <x v="0"/>
    <n v="0"/>
    <n v="9"/>
    <x v="0"/>
  </r>
  <r>
    <n v="3650"/>
    <x v="0"/>
    <d v="2015-05-27T00:00:00"/>
    <x v="2"/>
    <x v="45"/>
    <n v="139.94999999999999"/>
    <n v="0.04"/>
    <s v="Express"/>
    <n v="-128.59"/>
    <n v="3.58"/>
    <n v="5.47"/>
    <s v="Denise Monton"/>
    <x v="0"/>
    <s v="Home Office"/>
    <s v="Office Supplies"/>
    <s v="Binders and Binder Accessories"/>
    <s v="Small Box"/>
    <d v="2015-05-29T00:00:00"/>
    <n v="2.2239196975487999E-5"/>
    <m/>
    <x v="0"/>
    <n v="0"/>
    <n v="2"/>
    <x v="0"/>
  </r>
  <r>
    <n v="3650"/>
    <x v="0"/>
    <d v="2015-05-27T00:00:00"/>
    <x v="2"/>
    <x v="37"/>
    <n v="5207.5"/>
    <n v="0.03"/>
    <s v="Delivery Van"/>
    <n v="166.44"/>
    <n v="216.6"/>
    <n v="64.2"/>
    <s v="Denise Monton"/>
    <x v="0"/>
    <s v="Home Office"/>
    <s v="Furniture"/>
    <s v="Chairs &amp; Chairmats"/>
    <s v="Jumbo Drum"/>
    <d v="2015-05-29T00:00:00"/>
    <n v="8.2751424258559322E-4"/>
    <m/>
    <x v="0"/>
    <n v="0"/>
    <n v="2"/>
    <x v="0"/>
  </r>
  <r>
    <n v="3654"/>
    <x v="0"/>
    <d v="2015-06-02T00:00:00"/>
    <x v="3"/>
    <x v="20"/>
    <n v="7338.79"/>
    <n v="0.03"/>
    <s v="Regular"/>
    <n v="4031.62"/>
    <n v="204.1"/>
    <n v="13.99"/>
    <s v="Karl Brown"/>
    <x v="3"/>
    <s v="Corporate"/>
    <s v="Technology"/>
    <s v="Office Machines"/>
    <s v="Medium Box"/>
    <d v="2015-06-07T00:00:00"/>
    <n v="1.166193614660533E-3"/>
    <m/>
    <x v="0"/>
    <n v="0"/>
    <n v="5"/>
    <x v="0"/>
  </r>
  <r>
    <n v="3654"/>
    <x v="0"/>
    <d v="2015-06-02T00:00:00"/>
    <x v="3"/>
    <x v="43"/>
    <n v="12569.31"/>
    <n v="0.1"/>
    <s v="Delivery Van"/>
    <n v="3160.63"/>
    <n v="279.81"/>
    <n v="23.19"/>
    <s v="Karl Brown"/>
    <x v="3"/>
    <s v="Corporate"/>
    <s v="Office Supplies"/>
    <s v="Appliances"/>
    <s v="Jumbo Drum"/>
    <d v="2015-06-02T00:00:00"/>
    <n v="1.9973659230866103E-3"/>
    <m/>
    <x v="0"/>
    <n v="0"/>
    <n v="0"/>
    <x v="0"/>
  </r>
  <r>
    <n v="3654"/>
    <x v="0"/>
    <d v="2015-06-02T00:00:00"/>
    <x v="3"/>
    <x v="26"/>
    <n v="95.73"/>
    <n v="0"/>
    <s v="Regular"/>
    <n v="-151.15"/>
    <n v="2.08"/>
    <n v="5.33"/>
    <s v="Karl Brown"/>
    <x v="0"/>
    <s v="Corporate"/>
    <s v="Furniture"/>
    <s v="Office Furnishings"/>
    <s v="Small Box"/>
    <d v="2015-06-07T00:00:00"/>
    <n v="1.5212278145505298E-5"/>
    <m/>
    <x v="0"/>
    <n v="0"/>
    <n v="5"/>
    <x v="0"/>
  </r>
  <r>
    <n v="3680"/>
    <x v="0"/>
    <d v="2015-12-09T00:00:00"/>
    <x v="2"/>
    <x v="40"/>
    <n v="177.95"/>
    <n v="0.09"/>
    <s v="Regular"/>
    <n v="-61.75"/>
    <n v="6.48"/>
    <n v="6"/>
    <s v="Evan Henry"/>
    <x v="3"/>
    <s v="Corporate"/>
    <s v="Office Supplies"/>
    <s v="Paper"/>
    <s v="Small Box"/>
    <d v="2015-12-11T00:00:00"/>
    <n v="2.8277707051004571E-5"/>
    <m/>
    <x v="0"/>
    <n v="0"/>
    <n v="2"/>
    <x v="0"/>
  </r>
  <r>
    <n v="16995"/>
    <x v="0"/>
    <d v="2013-12-18T00:00:00"/>
    <x v="2"/>
    <x v="3"/>
    <n v="48.41"/>
    <n v="0.06"/>
    <s v="Regular"/>
    <n v="-1.46"/>
    <n v="1.1399999999999999"/>
    <n v="0.7"/>
    <s v="Darrin Sayre"/>
    <x v="0"/>
    <s v="Consumer"/>
    <s v="Office Supplies"/>
    <s v="Rubber Bands"/>
    <s v="Wrap Bag"/>
    <d v="2013-12-20T00:00:00"/>
    <n v="7.6927440198883459E-6"/>
    <m/>
    <x v="0"/>
    <n v="0"/>
    <n v="2"/>
    <x v="0"/>
  </r>
  <r>
    <n v="3749"/>
    <x v="0"/>
    <d v="2014-02-23T00:00:00"/>
    <x v="4"/>
    <x v="40"/>
    <n v="353.62"/>
    <n v="0.01"/>
    <s v="Regular"/>
    <n v="140.15"/>
    <n v="12.97"/>
    <n v="1.49"/>
    <s v="Ken Black"/>
    <x v="0"/>
    <s v="Consumer"/>
    <s v="Office Supplies"/>
    <s v="Binders and Binder Accessories"/>
    <s v="Small Box"/>
    <d v="2014-02-25T00:00:00"/>
    <n v="5.6193103497478148E-5"/>
    <m/>
    <x v="0"/>
    <n v="0"/>
    <n v="2"/>
    <x v="0"/>
  </r>
  <r>
    <n v="3777"/>
    <x v="1"/>
    <d v="2016-04-07T00:00:00"/>
    <x v="4"/>
    <x v="39"/>
    <n v="244.85"/>
    <n v="0.06"/>
    <s v="Express"/>
    <n v="38.06"/>
    <n v="17.670000000000002"/>
    <n v="8.99"/>
    <s v="Christine Kargatis"/>
    <x v="1"/>
    <s v="Small Business"/>
    <s v="Furniture"/>
    <s v="Office Furnishings"/>
    <s v="Small Pack"/>
    <d v="2016-04-08T00:00:00"/>
    <n v="3.8908662947111379E-5"/>
    <m/>
    <x v="0"/>
    <n v="0"/>
    <n v="1"/>
    <x v="0"/>
  </r>
  <r>
    <n v="34402"/>
    <x v="0"/>
    <d v="2013-05-02T00:00:00"/>
    <x v="0"/>
    <x v="11"/>
    <n v="48.5"/>
    <n v="7.0000000000000007E-2"/>
    <s v="Express"/>
    <n v="23.88"/>
    <n v="3.15"/>
    <n v="0.5"/>
    <s v="Mitch Willingham"/>
    <x v="0"/>
    <s v="Corporate"/>
    <s v="Office Supplies"/>
    <s v="Labels"/>
    <s v="Small Box"/>
    <d v="2013-05-05T00:00:00"/>
    <n v="7.7070457542777275E-6"/>
    <m/>
    <x v="0"/>
    <n v="0"/>
    <n v="3"/>
    <x v="0"/>
  </r>
  <r>
    <n v="25350"/>
    <x v="0"/>
    <d v="2013-12-03T00:00:00"/>
    <x v="2"/>
    <x v="9"/>
    <n v="48.83"/>
    <n v="0.06"/>
    <s v="Regular"/>
    <n v="1"/>
    <n v="2.1"/>
    <n v="0.7"/>
    <s v="Troy Blackwell"/>
    <x v="0"/>
    <s v="Home Office"/>
    <s v="Office Supplies"/>
    <s v="Pens &amp; Art Supplies"/>
    <s v="Wrap Bag"/>
    <d v="2013-12-05T00:00:00"/>
    <n v="7.7594854470387935E-6"/>
    <m/>
    <x v="0"/>
    <n v="0"/>
    <n v="2"/>
    <x v="0"/>
  </r>
  <r>
    <n v="3810"/>
    <x v="0"/>
    <d v="2015-09-16T00:00:00"/>
    <x v="1"/>
    <x v="42"/>
    <n v="221.86"/>
    <n v="0.09"/>
    <s v="Regular"/>
    <n v="-1845.66"/>
    <n v="4.4800000000000004"/>
    <n v="49"/>
    <s v="Tanja Norvell"/>
    <x v="0"/>
    <s v="Corporate"/>
    <s v="Office Supplies"/>
    <s v="Appliances"/>
    <s v="Large Box"/>
    <d v="2015-09-18T00:00:00"/>
    <n v="3.5255364351423856E-5"/>
    <m/>
    <x v="0"/>
    <n v="0"/>
    <n v="2"/>
    <x v="0"/>
  </r>
  <r>
    <n v="3810"/>
    <x v="0"/>
    <d v="2015-09-16T00:00:00"/>
    <x v="1"/>
    <x v="13"/>
    <n v="78.260000000000005"/>
    <n v="0.04"/>
    <s v="Express"/>
    <n v="35.090000000000003"/>
    <n v="2.61"/>
    <n v="0.5"/>
    <s v="Tanja Norvell"/>
    <x v="0"/>
    <s v="Corporate"/>
    <s v="Office Supplies"/>
    <s v="Labels"/>
    <s v="Small Box"/>
    <d v="2015-09-18T00:00:00"/>
    <n v="1.2436152592366496E-5"/>
    <m/>
    <x v="0"/>
    <n v="0"/>
    <n v="2"/>
    <x v="0"/>
  </r>
  <r>
    <n v="3814"/>
    <x v="0"/>
    <d v="2014-02-21T00:00:00"/>
    <x v="3"/>
    <x v="16"/>
    <n v="1225.4100000000001"/>
    <n v="0.04"/>
    <s v="Express"/>
    <n v="-138.02000000000001"/>
    <n v="28.28"/>
    <n v="13.99"/>
    <s v="Thomas Thornton"/>
    <x v="0"/>
    <s v="Consumer"/>
    <s v="Office Supplies"/>
    <s v="Storage &amp; Organization"/>
    <s v="Medium Box"/>
    <d v="2014-02-27T00:00:00"/>
    <n v="1.9472764820102002E-4"/>
    <m/>
    <x v="0"/>
    <n v="0"/>
    <n v="6"/>
    <x v="0"/>
  </r>
  <r>
    <n v="42823"/>
    <x v="0"/>
    <d v="2013-06-25T00:00:00"/>
    <x v="4"/>
    <x v="30"/>
    <n v="49.14"/>
    <n v="0.05"/>
    <s v="Express"/>
    <n v="-22.56"/>
    <n v="4.28"/>
    <n v="6.18"/>
    <s v="Steve Chapman"/>
    <x v="0"/>
    <s v="Corporate"/>
    <s v="Office Supplies"/>
    <s v="Paper"/>
    <s v="Small Box"/>
    <d v="2013-06-27T00:00:00"/>
    <n v="7.808746976602218E-6"/>
    <m/>
    <x v="0"/>
    <n v="0"/>
    <n v="2"/>
    <x v="0"/>
  </r>
  <r>
    <n v="3911"/>
    <x v="0"/>
    <d v="2014-03-16T00:00:00"/>
    <x v="2"/>
    <x v="37"/>
    <n v="370.72"/>
    <n v="0.1"/>
    <s v="Regular"/>
    <n v="-156.76"/>
    <n v="15.7"/>
    <n v="11.25"/>
    <s v="Bobby Elias"/>
    <x v="0"/>
    <s v="Small Business"/>
    <s v="Office Supplies"/>
    <s v="Storage &amp; Organization"/>
    <s v="Small Box"/>
    <d v="2014-03-16T00:00:00"/>
    <n v="5.8910433031460614E-5"/>
    <m/>
    <x v="0"/>
    <n v="0"/>
    <n v="0"/>
    <x v="0"/>
  </r>
  <r>
    <n v="12097"/>
    <x v="0"/>
    <d v="2013-11-09T00:00:00"/>
    <x v="1"/>
    <x v="32"/>
    <n v="49.89"/>
    <n v="0.06"/>
    <s v="Regular"/>
    <n v="-30.84"/>
    <n v="4.9800000000000004"/>
    <n v="6.07"/>
    <s v="Tanja Norvell"/>
    <x v="0"/>
    <s v="Consumer"/>
    <s v="Office Supplies"/>
    <s v="Paper"/>
    <s v="Small Box"/>
    <d v="2013-11-11T00:00:00"/>
    <n v="7.9279280965137299E-6"/>
    <m/>
    <x v="0"/>
    <n v="0"/>
    <n v="2"/>
    <x v="0"/>
  </r>
  <r>
    <n v="42086"/>
    <x v="0"/>
    <d v="2013-07-22T00:00:00"/>
    <x v="0"/>
    <x v="31"/>
    <n v="50.15"/>
    <n v="0.09"/>
    <s v="Regular"/>
    <n v="-2.39"/>
    <n v="2.78"/>
    <n v="0.97"/>
    <s v="Erin Smith"/>
    <x v="1"/>
    <s v="Home Office"/>
    <s v="Office Supplies"/>
    <s v="Pens &amp; Art Supplies"/>
    <s v="Wrap Bag"/>
    <d v="2013-07-23T00:00:00"/>
    <n v="7.9692442180830524E-6"/>
    <m/>
    <x v="0"/>
    <n v="0"/>
    <n v="1"/>
    <x v="0"/>
  </r>
  <r>
    <n v="3973"/>
    <x v="0"/>
    <d v="2015-03-23T00:00:00"/>
    <x v="2"/>
    <x v="36"/>
    <n v="316.35000000000002"/>
    <n v="0.06"/>
    <s v="Regular"/>
    <n v="117.91"/>
    <n v="15.68"/>
    <n v="3.73"/>
    <s v="Bobby Odegard"/>
    <x v="1"/>
    <s v="Corporate"/>
    <s v="Furniture"/>
    <s v="Office Furnishings"/>
    <s v="Small Pack"/>
    <d v="2015-03-25T00:00:00"/>
    <n v="5.0270596378675453E-5"/>
    <m/>
    <x v="0"/>
    <n v="0"/>
    <n v="2"/>
    <x v="0"/>
  </r>
  <r>
    <n v="39043"/>
    <x v="1"/>
    <d v="2013-12-22T00:00:00"/>
    <x v="2"/>
    <x v="39"/>
    <n v="50.8"/>
    <n v="0.09"/>
    <s v="Regular"/>
    <n v="16.79"/>
    <n v="3.69"/>
    <n v="0.5"/>
    <s v="Luke Schmidt"/>
    <x v="0"/>
    <s v="Home Office"/>
    <s v="Office Supplies"/>
    <s v="Labels"/>
    <s v="Small Box"/>
    <d v="2013-12-23T00:00:00"/>
    <n v="8.0725345220063619E-6"/>
    <m/>
    <x v="0"/>
    <n v="0"/>
    <n v="1"/>
    <x v="0"/>
  </r>
  <r>
    <n v="15618"/>
    <x v="0"/>
    <d v="2013-08-04T00:00:00"/>
    <x v="4"/>
    <x v="32"/>
    <n v="50.93"/>
    <n v="0.06"/>
    <s v="Regular"/>
    <n v="-34.979999999999997"/>
    <n v="5.28"/>
    <n v="6.26"/>
    <s v="Joy Smith"/>
    <x v="3"/>
    <s v="Consumer"/>
    <s v="Office Supplies"/>
    <s v="Paper"/>
    <s v="Small Box"/>
    <d v="2013-08-07T00:00:00"/>
    <n v="8.0931925827910249E-6"/>
    <m/>
    <x v="0"/>
    <n v="0"/>
    <n v="3"/>
    <x v="0"/>
  </r>
  <r>
    <n v="16545"/>
    <x v="0"/>
    <d v="2013-05-09T00:00:00"/>
    <x v="2"/>
    <x v="12"/>
    <n v="50.97"/>
    <n v="0.09"/>
    <s v="Regular"/>
    <n v="4.45"/>
    <n v="5.16"/>
    <n v="0.73"/>
    <s v="Carlos Soltero"/>
    <x v="2"/>
    <s v="Small Business"/>
    <s v="Office Supplies"/>
    <s v="Pens &amp; Art Supplies"/>
    <s v="Wrap Bag"/>
    <d v="2013-05-11T00:00:00"/>
    <n v="8.0995489091863045E-6"/>
    <m/>
    <x v="0"/>
    <n v="0"/>
    <n v="2"/>
    <x v="0"/>
  </r>
  <r>
    <n v="16613"/>
    <x v="0"/>
    <d v="2013-12-24T00:00:00"/>
    <x v="0"/>
    <x v="2"/>
    <n v="51.14"/>
    <n v="0.08"/>
    <s v="Regular"/>
    <n v="-81.96"/>
    <n v="1.74"/>
    <n v="4.08"/>
    <s v="Nancy Lomonaco"/>
    <x v="1"/>
    <s v="Home Office"/>
    <s v="Furniture"/>
    <s v="Office Furnishings"/>
    <s v="Small Pack"/>
    <d v="2013-12-26T00:00:00"/>
    <n v="8.1265632963662487E-6"/>
    <m/>
    <x v="0"/>
    <n v="0"/>
    <n v="2"/>
    <x v="0"/>
  </r>
  <r>
    <n v="13762"/>
    <x v="0"/>
    <d v="2013-06-21T00:00:00"/>
    <x v="4"/>
    <x v="38"/>
    <n v="51.66"/>
    <n v="0.06"/>
    <s v="Regular"/>
    <n v="7.4"/>
    <n v="7.64"/>
    <n v="1.39"/>
    <s v="Denny Joy"/>
    <x v="0"/>
    <s v="Corporate"/>
    <s v="Office Supplies"/>
    <s v="Envelopes"/>
    <s v="Small Box"/>
    <d v="2013-06-23T00:00:00"/>
    <n v="8.2091955395048953E-6"/>
    <m/>
    <x v="0"/>
    <n v="0"/>
    <n v="2"/>
    <x v="0"/>
  </r>
  <r>
    <n v="42912"/>
    <x v="1"/>
    <d v="2013-05-04T00:00:00"/>
    <x v="2"/>
    <x v="6"/>
    <n v="52.59"/>
    <n v="0.05"/>
    <s v="Regular"/>
    <n v="-30.39"/>
    <n v="11.35"/>
    <n v="8.6"/>
    <s v="Craig Molinari"/>
    <x v="0"/>
    <s v="Small Business"/>
    <s v="Office Supplies"/>
    <s v="Storage &amp; Organization"/>
    <s v="Small Box"/>
    <d v="2013-05-06T00:00:00"/>
    <n v="8.3569801281951705E-6"/>
    <m/>
    <x v="0"/>
    <n v="0"/>
    <n v="2"/>
    <x v="0"/>
  </r>
  <r>
    <n v="4070"/>
    <x v="0"/>
    <d v="2014-06-11T00:00:00"/>
    <x v="0"/>
    <x v="21"/>
    <n v="646.07000000000005"/>
    <n v="0.06"/>
    <s v="Express"/>
    <n v="237.75"/>
    <n v="28.48"/>
    <n v="1.99"/>
    <s v="Joe Elijah"/>
    <x v="0"/>
    <s v="Home Office"/>
    <s v="Technology"/>
    <s v="Computer Peripherals"/>
    <s v="Small Pack"/>
    <d v="2014-06-11T00:00:00"/>
    <n v="1.0266579485497345E-4"/>
    <m/>
    <x v="0"/>
    <n v="0"/>
    <n v="0"/>
    <x v="0"/>
  </r>
  <r>
    <n v="4099"/>
    <x v="0"/>
    <d v="2015-08-20T00:00:00"/>
    <x v="1"/>
    <x v="3"/>
    <n v="1691.51"/>
    <n v="0.08"/>
    <s v="Regular"/>
    <n v="285.16000000000003"/>
    <n v="42.76"/>
    <n v="6.22"/>
    <s v="Ed Braxton"/>
    <x v="0"/>
    <s v="Consumer"/>
    <s v="Office Supplies"/>
    <s v="Storage &amp; Organization"/>
    <s v="Small Box"/>
    <d v="2015-08-21T00:00:00"/>
    <n v="2.687947415220272E-4"/>
    <m/>
    <x v="0"/>
    <n v="0"/>
    <n v="1"/>
    <x v="0"/>
  </r>
  <r>
    <n v="4099"/>
    <x v="0"/>
    <d v="2015-08-20T00:00:00"/>
    <x v="1"/>
    <x v="47"/>
    <n v="122.93"/>
    <n v="0.04"/>
    <s v="Regular"/>
    <n v="-6.83"/>
    <n v="9.7799999999999994"/>
    <n v="5.76"/>
    <s v="Ed Braxton"/>
    <x v="0"/>
    <s v="Consumer"/>
    <s v="Office Supplies"/>
    <s v="Envelopes"/>
    <s v="Small Box"/>
    <d v="2015-08-23T00:00:00"/>
    <n v="1.9534580094296108E-5"/>
    <m/>
    <x v="0"/>
    <n v="0"/>
    <n v="3"/>
    <x v="0"/>
  </r>
  <r>
    <n v="4099"/>
    <x v="0"/>
    <d v="2015-08-20T00:00:00"/>
    <x v="1"/>
    <x v="6"/>
    <n v="47.86"/>
    <n v="0"/>
    <s v="Regular"/>
    <n v="-17.32"/>
    <n v="9.48"/>
    <n v="7.29"/>
    <s v="Ed Braxton"/>
    <x v="0"/>
    <s v="Consumer"/>
    <s v="Furniture"/>
    <s v="Office Furnishings"/>
    <s v="Small Pack"/>
    <d v="2015-08-21T00:00:00"/>
    <n v="7.6053445319532387E-6"/>
    <m/>
    <x v="0"/>
    <n v="0"/>
    <n v="1"/>
    <x v="0"/>
  </r>
  <r>
    <n v="4099"/>
    <x v="0"/>
    <d v="2015-08-20T00:00:00"/>
    <x v="1"/>
    <x v="20"/>
    <n v="3607.8505"/>
    <n v="0.05"/>
    <s v="Regular"/>
    <n v="784.49"/>
    <n v="110.99"/>
    <n v="8.99"/>
    <s v="Ed Braxton"/>
    <x v="0"/>
    <s v="Consumer"/>
    <s v="Technology"/>
    <s v="Telephones and Communication"/>
    <s v="Small Box"/>
    <d v="2015-08-22T00:00:00"/>
    <n v="5.7331688408440783E-4"/>
    <m/>
    <x v="0"/>
    <n v="0"/>
    <n v="2"/>
    <x v="0"/>
  </r>
  <r>
    <n v="4128"/>
    <x v="0"/>
    <d v="2014-10-06T00:00:00"/>
    <x v="2"/>
    <x v="28"/>
    <n v="391.42"/>
    <n v="0.04"/>
    <s v="Regular"/>
    <n v="25.03"/>
    <n v="9.99"/>
    <n v="5.12"/>
    <s v="Allen Golden"/>
    <x v="1"/>
    <s v="Consumer"/>
    <s v="Office Supplies"/>
    <s v="Paper"/>
    <s v="Small Box"/>
    <d v="2014-10-08T00:00:00"/>
    <n v="6.2199831941018319E-5"/>
    <m/>
    <x v="0"/>
    <n v="0"/>
    <n v="2"/>
    <x v="0"/>
  </r>
  <r>
    <n v="4134"/>
    <x v="0"/>
    <d v="2014-01-11T00:00:00"/>
    <x v="1"/>
    <x v="25"/>
    <n v="6403.39"/>
    <n v="0.01"/>
    <s v="Delivery Van"/>
    <n v="-824.15"/>
    <n v="130.97999999999999"/>
    <n v="54.74"/>
    <s v="Anthony Garverick"/>
    <x v="0"/>
    <s v="Small Business"/>
    <s v="Furniture"/>
    <s v="Bookcases"/>
    <s v="Jumbo Box"/>
    <d v="2014-01-13T00:00:00"/>
    <n v="1.0175509219068962E-3"/>
    <m/>
    <x v="0"/>
    <n v="0"/>
    <n v="2"/>
    <x v="0"/>
  </r>
  <r>
    <n v="4134"/>
    <x v="0"/>
    <d v="2014-01-11T00:00:00"/>
    <x v="1"/>
    <x v="9"/>
    <n v="757.91"/>
    <n v="0.02"/>
    <s v="Regular"/>
    <n v="-16.05"/>
    <n v="30.97"/>
    <n v="4"/>
    <s v="Anthony Garverick"/>
    <x v="0"/>
    <s v="Small Business"/>
    <s v="Technology"/>
    <s v="Computer Peripherals"/>
    <s v="Small Box"/>
    <d v="2014-01-11T00:00:00"/>
    <n v="1.2043808345617799E-4"/>
    <m/>
    <x v="0"/>
    <n v="0"/>
    <n v="0"/>
    <x v="0"/>
  </r>
  <r>
    <n v="4162"/>
    <x v="0"/>
    <d v="2015-02-08T00:00:00"/>
    <x v="3"/>
    <x v="5"/>
    <n v="381.6"/>
    <n v="0.1"/>
    <s v="Regular"/>
    <n v="-319.02"/>
    <n v="193.17"/>
    <n v="19.989999999999998"/>
    <s v="Alyssa Tate"/>
    <x v="3"/>
    <s v="Small Business"/>
    <s v="Office Supplies"/>
    <s v="Storage &amp; Organization"/>
    <s v="Small Box"/>
    <d v="2015-02-12T00:00:00"/>
    <n v="6.0639353810976936E-5"/>
    <m/>
    <x v="0"/>
    <n v="0"/>
    <n v="4"/>
    <x v="0"/>
  </r>
  <r>
    <n v="41187"/>
    <x v="0"/>
    <d v="2013-09-30T00:00:00"/>
    <x v="3"/>
    <x v="32"/>
    <n v="52.93"/>
    <n v="0"/>
    <s v="Regular"/>
    <n v="5.34"/>
    <n v="5.58"/>
    <n v="0.7"/>
    <s v="Edward Nazzal"/>
    <x v="1"/>
    <s v="Small Business"/>
    <s v="Office Supplies"/>
    <s v="Pens &amp; Art Supplies"/>
    <s v="Wrap Bag"/>
    <d v="2013-09-30T00:00:00"/>
    <n v="8.4110089025550555E-6"/>
    <m/>
    <x v="0"/>
    <n v="0"/>
    <n v="0"/>
    <x v="0"/>
  </r>
  <r>
    <n v="4230"/>
    <x v="1"/>
    <d v="2015-03-03T00:00:00"/>
    <x v="1"/>
    <x v="31"/>
    <n v="409.16"/>
    <n v="0.05"/>
    <s v="Regular"/>
    <n v="21.96"/>
    <n v="22.72"/>
    <n v="8.99"/>
    <s v="Tamara Willingham"/>
    <x v="0"/>
    <s v="Corporate"/>
    <s v="Furniture"/>
    <s v="Office Furnishings"/>
    <s v="Small Pack"/>
    <d v="2015-03-04T00:00:00"/>
    <n v="6.5018862697325272E-5"/>
    <s v="Quality Check"/>
    <x v="2"/>
    <n v="12189518.092500005"/>
    <n v="1"/>
    <x v="1"/>
  </r>
  <r>
    <n v="4230"/>
    <x v="1"/>
    <d v="2015-03-03T00:00:00"/>
    <x v="1"/>
    <x v="19"/>
    <n v="2508.3159999999998"/>
    <n v="7.0000000000000007E-2"/>
    <s v="Express"/>
    <n v="456.81"/>
    <n v="65.989999999999995"/>
    <n v="8.99"/>
    <s v="Tamara Willingham"/>
    <x v="0"/>
    <s v="Corporate"/>
    <s v="Technology"/>
    <s v="Telephones and Communication"/>
    <s v="Small Box"/>
    <d v="2015-03-05T00:00:00"/>
    <n v="3.9859187996261634E-4"/>
    <s v="Quality Check"/>
    <x v="2"/>
    <n v="12189108.932500005"/>
    <n v="2"/>
    <x v="1"/>
  </r>
  <r>
    <n v="4321"/>
    <x v="0"/>
    <d v="2016-07-17T00:00:00"/>
    <x v="4"/>
    <x v="43"/>
    <n v="1505.57"/>
    <n v="0.02"/>
    <s v="Express"/>
    <n v="-54.63"/>
    <n v="30.53"/>
    <n v="19.989999999999998"/>
    <s v="Pauline Chand"/>
    <x v="1"/>
    <s v="Corporate"/>
    <s v="Office Supplies"/>
    <s v="Labels"/>
    <s v="Small Box"/>
    <d v="2016-07-19T00:00:00"/>
    <n v="2.3924735827356535E-4"/>
    <m/>
    <x v="0"/>
    <n v="0"/>
    <n v="2"/>
    <x v="0"/>
  </r>
  <r>
    <n v="4324"/>
    <x v="0"/>
    <d v="2014-07-16T00:00:00"/>
    <x v="1"/>
    <x v="2"/>
    <n v="1165.33"/>
    <n v="0.04"/>
    <s v="Regular"/>
    <n v="154.85"/>
    <n v="40.97"/>
    <n v="8.99"/>
    <s v="Dan Campbell"/>
    <x v="0"/>
    <s v="Small Business"/>
    <s v="Office Supplies"/>
    <s v="Pens &amp; Art Supplies"/>
    <s v="Small Pack"/>
    <d v="2014-07-18T00:00:00"/>
    <n v="1.8518044595530856E-4"/>
    <m/>
    <x v="0"/>
    <n v="0"/>
    <n v="2"/>
    <x v="0"/>
  </r>
  <r>
    <n v="4354"/>
    <x v="0"/>
    <d v="2016-09-29T00:00:00"/>
    <x v="2"/>
    <x v="24"/>
    <n v="49.04"/>
    <n v="0.02"/>
    <s v="Regular"/>
    <n v="7.74"/>
    <n v="7.38"/>
    <n v="5.21"/>
    <s v="Erin Creighton"/>
    <x v="1"/>
    <s v="Corporate"/>
    <s v="Furniture"/>
    <s v="Office Furnishings"/>
    <s v="Small Box"/>
    <d v="2016-09-30T00:00:00"/>
    <n v="7.7928561606140156E-6"/>
    <m/>
    <x v="0"/>
    <n v="0"/>
    <n v="1"/>
    <x v="0"/>
  </r>
  <r>
    <n v="6753"/>
    <x v="0"/>
    <d v="2013-09-26T00:00:00"/>
    <x v="3"/>
    <x v="38"/>
    <n v="53.14"/>
    <n v="0.04"/>
    <s v="Regular"/>
    <n v="14.57"/>
    <n v="6.64"/>
    <n v="4.95"/>
    <s v="Robert Barroso"/>
    <x v="0"/>
    <s v="Small Business"/>
    <s v="Furniture"/>
    <s v="Office Furnishings"/>
    <s v="Small Pack"/>
    <d v="2013-09-28T00:00:00"/>
    <n v="8.4443796161302776E-6"/>
    <m/>
    <x v="0"/>
    <n v="0"/>
    <n v="2"/>
    <x v="0"/>
  </r>
  <r>
    <n v="4416"/>
    <x v="0"/>
    <d v="2015-06-29T00:00:00"/>
    <x v="3"/>
    <x v="19"/>
    <n v="7441.29"/>
    <n v="0.1"/>
    <s v="Regular"/>
    <n v="2665.4"/>
    <n v="165.98"/>
    <n v="19.989999999999998"/>
    <s v="Erica Bern"/>
    <x v="3"/>
    <s v="Corporate"/>
    <s v="Office Supplies"/>
    <s v="Binders and Binder Accessories"/>
    <s v="Small Box"/>
    <d v="2015-07-03T00:00:00"/>
    <n v="1.1824817010484396E-3"/>
    <m/>
    <x v="0"/>
    <n v="0"/>
    <n v="4"/>
    <x v="0"/>
  </r>
  <r>
    <n v="4451"/>
    <x v="0"/>
    <d v="2016-09-30T00:00:00"/>
    <x v="1"/>
    <x v="43"/>
    <n v="992.95"/>
    <n v="0.04"/>
    <s v="Regular"/>
    <n v="-65.209999999999994"/>
    <n v="21.38"/>
    <n v="8.99"/>
    <s v="Tanja Norvell"/>
    <x v="0"/>
    <s v="Corporate"/>
    <s v="Office Supplies"/>
    <s v="Pens &amp; Art Supplies"/>
    <s v="Small Pack"/>
    <d v="2016-09-30T00:00:00"/>
    <n v="1.5778785735484681E-4"/>
    <m/>
    <x v="0"/>
    <n v="0"/>
    <n v="0"/>
    <x v="0"/>
  </r>
  <r>
    <n v="4454"/>
    <x v="0"/>
    <d v="2016-02-02T00:00:00"/>
    <x v="3"/>
    <x v="35"/>
    <n v="55.45"/>
    <n v="0.01"/>
    <s v="Regular"/>
    <n v="21.42"/>
    <n v="3.08"/>
    <n v="0.5"/>
    <s v="Erica Bern"/>
    <x v="3"/>
    <s v="Corporate"/>
    <s v="Office Supplies"/>
    <s v="Labels"/>
    <s v="Small Box"/>
    <d v="2016-02-07T00:00:00"/>
    <n v="8.8114574654577328E-6"/>
    <m/>
    <x v="0"/>
    <n v="0"/>
    <n v="5"/>
    <x v="0"/>
  </r>
  <r>
    <n v="6720"/>
    <x v="0"/>
    <d v="2013-09-09T00:00:00"/>
    <x v="2"/>
    <x v="30"/>
    <n v="53.89"/>
    <n v="0.01"/>
    <s v="Regular"/>
    <n v="17.63"/>
    <n v="6.3"/>
    <n v="0.5"/>
    <s v="Patrick Jones"/>
    <x v="3"/>
    <s v="Home Office"/>
    <s v="Office Supplies"/>
    <s v="Labels"/>
    <s v="Small Box"/>
    <d v="2013-09-11T00:00:00"/>
    <n v="8.5635607360417896E-6"/>
    <m/>
    <x v="0"/>
    <n v="0"/>
    <n v="2"/>
    <x v="0"/>
  </r>
  <r>
    <n v="4516"/>
    <x v="0"/>
    <d v="2016-03-28T00:00:00"/>
    <x v="4"/>
    <x v="3"/>
    <n v="294.77999999999997"/>
    <n v="0.05"/>
    <s v="Regular"/>
    <n v="-113.45"/>
    <n v="6.68"/>
    <n v="6.93"/>
    <s v="Ryan Crowe"/>
    <x v="0"/>
    <s v="Small Business"/>
    <s v="Office Supplies"/>
    <s v="Paper"/>
    <s v="Small Box"/>
    <d v="2016-03-29T00:00:00"/>
    <n v="4.684294737002038E-5"/>
    <m/>
    <x v="0"/>
    <n v="0"/>
    <n v="1"/>
    <x v="0"/>
  </r>
  <r>
    <n v="11780"/>
    <x v="0"/>
    <d v="2013-09-21T00:00:00"/>
    <x v="1"/>
    <x v="38"/>
    <n v="54.23"/>
    <n v="0.08"/>
    <s v="Regular"/>
    <n v="-16.46"/>
    <n v="7.28"/>
    <n v="5.47"/>
    <s v="Tom Prescott"/>
    <x v="0"/>
    <s v="Small Business"/>
    <s v="Office Supplies"/>
    <s v="Paper"/>
    <s v="Small Box"/>
    <d v="2013-09-22T00:00:00"/>
    <n v="8.6175895104016746E-6"/>
    <m/>
    <x v="0"/>
    <n v="0"/>
    <n v="1"/>
    <x v="0"/>
  </r>
  <r>
    <n v="21285"/>
    <x v="0"/>
    <d v="2013-07-03T00:00:00"/>
    <x v="4"/>
    <x v="1"/>
    <n v="54.78"/>
    <n v="0.02"/>
    <s v="Regular"/>
    <n v="-30.54"/>
    <n v="1.68"/>
    <n v="1.57"/>
    <s v="Adrian Hane"/>
    <x v="2"/>
    <s v="Corporate"/>
    <s v="Office Supplies"/>
    <s v="Pens &amp; Art Supplies"/>
    <s v="Wrap Bag"/>
    <d v="2013-07-04T00:00:00"/>
    <n v="8.7049889983367835E-6"/>
    <m/>
    <x v="0"/>
    <n v="0"/>
    <n v="1"/>
    <x v="0"/>
  </r>
  <r>
    <n v="4550"/>
    <x v="0"/>
    <d v="2016-12-28T00:00:00"/>
    <x v="0"/>
    <x v="1"/>
    <n v="3730.54"/>
    <n v="7.0000000000000007E-2"/>
    <s v="Delivery Van"/>
    <n v="1369.09"/>
    <n v="119.99"/>
    <n v="16.8"/>
    <s v="Gary Zandusky"/>
    <x v="1"/>
    <s v="Home Office"/>
    <s v="Technology"/>
    <s v="Office Machines"/>
    <s v="Jumbo Box"/>
    <d v="2016-12-30T00:00:00"/>
    <n v="5.9281324676625227E-4"/>
    <m/>
    <x v="0"/>
    <n v="0"/>
    <n v="2"/>
    <x v="0"/>
  </r>
  <r>
    <n v="4578"/>
    <x v="0"/>
    <d v="2015-09-12T00:00:00"/>
    <x v="3"/>
    <x v="22"/>
    <n v="282.70999999999998"/>
    <n v="0.09"/>
    <s v="Regular"/>
    <n v="-141.44"/>
    <n v="6.48"/>
    <n v="6.74"/>
    <s v="Roy Skaria"/>
    <x v="0"/>
    <s v="Corporate"/>
    <s v="Office Supplies"/>
    <s v="Paper"/>
    <s v="Small Box"/>
    <d v="2015-09-17T00:00:00"/>
    <n v="4.4924925880244461E-5"/>
    <m/>
    <x v="0"/>
    <n v="0"/>
    <n v="5"/>
    <x v="0"/>
  </r>
  <r>
    <n v="4578"/>
    <x v="0"/>
    <d v="2015-09-12T00:00:00"/>
    <x v="3"/>
    <x v="25"/>
    <n v="724.13"/>
    <n v="0.01"/>
    <s v="Regular"/>
    <n v="-250.53"/>
    <n v="14.81"/>
    <n v="13.32"/>
    <s v="Roy Skaria"/>
    <x v="0"/>
    <s v="Corporate"/>
    <s v="Office Supplies"/>
    <s v="Appliances"/>
    <s v="Small Box"/>
    <d v="2015-09-19T00:00:00"/>
    <n v="1.1507016581536354E-4"/>
    <m/>
    <x v="0"/>
    <n v="0"/>
    <n v="7"/>
    <x v="0"/>
  </r>
  <r>
    <n v="4578"/>
    <x v="0"/>
    <d v="2015-09-12T00:00:00"/>
    <x v="3"/>
    <x v="0"/>
    <n v="294.66000000000003"/>
    <n v="7.0000000000000007E-2"/>
    <s v="Regular"/>
    <n v="86.33"/>
    <n v="20.239999999999998"/>
    <n v="6.67"/>
    <s v="Roy Skaria"/>
    <x v="0"/>
    <s v="Corporate"/>
    <s v="Furniture"/>
    <s v="Office Furnishings"/>
    <s v="Small Pack"/>
    <d v="2015-09-19T00:00:00"/>
    <n v="4.6823878390834552E-5"/>
    <m/>
    <x v="0"/>
    <n v="0"/>
    <n v="7"/>
    <x v="0"/>
  </r>
  <r>
    <n v="4579"/>
    <x v="0"/>
    <d v="2014-11-30T00:00:00"/>
    <x v="0"/>
    <x v="42"/>
    <n v="1765.05"/>
    <n v="0.05"/>
    <s v="Regular"/>
    <n v="749.22"/>
    <n v="43.41"/>
    <n v="2.99"/>
    <s v="Dennis Bolton"/>
    <x v="3"/>
    <s v="Small Business"/>
    <s v="Office Supplies"/>
    <s v="Binders and Binder Accessories"/>
    <s v="Small Box"/>
    <d v="2014-12-01T00:00:00"/>
    <n v="2.8048084759975058E-4"/>
    <m/>
    <x v="0"/>
    <n v="0"/>
    <n v="1"/>
    <x v="0"/>
  </r>
  <r>
    <n v="4581"/>
    <x v="0"/>
    <d v="2015-09-03T00:00:00"/>
    <x v="2"/>
    <x v="13"/>
    <n v="2325.42"/>
    <n v="0.02"/>
    <s v="Regular"/>
    <n v="739.91"/>
    <n v="90.48"/>
    <n v="19.989999999999998"/>
    <s v="Thea Hendricks"/>
    <x v="0"/>
    <s v="Home Office"/>
    <s v="Office Supplies"/>
    <s v="Envelopes"/>
    <s v="Small Box"/>
    <d v="2015-09-05T00:00:00"/>
    <n v="3.6952821315283538E-4"/>
    <m/>
    <x v="0"/>
    <n v="0"/>
    <n v="2"/>
    <x v="0"/>
  </r>
  <r>
    <n v="4583"/>
    <x v="0"/>
    <d v="2016-09-24T00:00:00"/>
    <x v="4"/>
    <x v="14"/>
    <n v="3021.64"/>
    <n v="7.0000000000000007E-2"/>
    <s v="Delivery Van"/>
    <n v="-720.2"/>
    <n v="70.98"/>
    <n v="30"/>
    <s v="Maxwell Schwartz"/>
    <x v="0"/>
    <s v="Corporate"/>
    <s v="Furniture"/>
    <s v="Chairs &amp; Chairmats"/>
    <s v="Jumbo Drum"/>
    <d v="2016-09-26T00:00:00"/>
    <n v="4.8016325222589184E-4"/>
    <m/>
    <x v="0"/>
    <n v="0"/>
    <n v="2"/>
    <x v="0"/>
  </r>
  <r>
    <n v="16065"/>
    <x v="0"/>
    <d v="2013-07-20T00:00:00"/>
    <x v="0"/>
    <x v="39"/>
    <n v="54.99"/>
    <n v="0.06"/>
    <s v="Regular"/>
    <n v="8.07"/>
    <n v="4"/>
    <n v="1.3"/>
    <s v="Ruben Ausman"/>
    <x v="1"/>
    <s v="Corporate"/>
    <s v="Office Supplies"/>
    <s v="Paper"/>
    <s v="Wrap Bag"/>
    <d v="2013-07-21T00:00:00"/>
    <n v="8.7383597119120056E-6"/>
    <m/>
    <x v="0"/>
    <n v="0"/>
    <n v="1"/>
    <x v="0"/>
  </r>
  <r>
    <n v="4647"/>
    <x v="0"/>
    <d v="2016-05-13T00:00:00"/>
    <x v="4"/>
    <x v="38"/>
    <n v="1203.73"/>
    <n v="0.03"/>
    <s v="Regular"/>
    <n v="293.14"/>
    <n v="162.93"/>
    <n v="19.989999999999998"/>
    <s v="Carlos Meador"/>
    <x v="3"/>
    <s v="Corporate"/>
    <s v="Office Supplies"/>
    <s v="Envelopes"/>
    <s v="Small Box"/>
    <d v="2016-05-14T00:00:00"/>
    <n v="1.9128251929477794E-4"/>
    <m/>
    <x v="0"/>
    <n v="0"/>
    <n v="1"/>
    <x v="0"/>
  </r>
  <r>
    <n v="4647"/>
    <x v="0"/>
    <d v="2016-05-13T00:00:00"/>
    <x v="4"/>
    <x v="24"/>
    <n v="75.19"/>
    <n v="0.01"/>
    <s v="Regular"/>
    <n v="-6.61"/>
    <n v="11.58"/>
    <n v="5.72"/>
    <s v="Carlos Meador"/>
    <x v="3"/>
    <s v="Corporate"/>
    <s v="Office Supplies"/>
    <s v="Envelopes"/>
    <s v="Small Box"/>
    <d v="2016-05-15T00:00:00"/>
    <n v="1.1948304541528709E-5"/>
    <m/>
    <x v="0"/>
    <n v="0"/>
    <n v="2"/>
    <x v="0"/>
  </r>
  <r>
    <n v="4647"/>
    <x v="0"/>
    <d v="2016-05-13T00:00:00"/>
    <x v="4"/>
    <x v="15"/>
    <n v="1590.163"/>
    <n v="0.01"/>
    <s v="Regular"/>
    <n v="-57.54"/>
    <n v="55.99"/>
    <n v="5"/>
    <s v="Carlos Meador"/>
    <x v="3"/>
    <s v="Corporate"/>
    <s v="Technology"/>
    <s v="Telephones and Communication"/>
    <s v="Small Pack"/>
    <d v="2016-05-14T00:00:00"/>
    <n v="2.5268987624246466E-4"/>
    <m/>
    <x v="0"/>
    <n v="0"/>
    <n v="1"/>
    <x v="0"/>
  </r>
  <r>
    <n v="4674"/>
    <x v="0"/>
    <d v="2016-04-18T00:00:00"/>
    <x v="1"/>
    <x v="9"/>
    <n v="3041.33"/>
    <n v="0.02"/>
    <s v="Delivery Van"/>
    <n v="-260.41000000000003"/>
    <n v="130.97999999999999"/>
    <n v="30"/>
    <s v="Christina Anderson"/>
    <x v="0"/>
    <s v="Corporate"/>
    <s v="Furniture"/>
    <s v="Chairs &amp; Chairmats"/>
    <s v="Jumbo Drum"/>
    <d v="2016-04-19T00:00:00"/>
    <n v="4.8329215389396872E-4"/>
    <m/>
    <x v="0"/>
    <n v="0"/>
    <n v="1"/>
    <x v="0"/>
  </r>
  <r>
    <n v="13762"/>
    <x v="0"/>
    <d v="2013-06-21T00:00:00"/>
    <x v="4"/>
    <x v="30"/>
    <n v="55"/>
    <n v="0.05"/>
    <s v="Regular"/>
    <n v="-23.62"/>
    <n v="6.28"/>
    <n v="5.36"/>
    <s v="Denny Joy"/>
    <x v="0"/>
    <s v="Corporate"/>
    <s v="Office Supplies"/>
    <s v="Binders and Binder Accessories"/>
    <s v="Small Box"/>
    <d v="2013-06-24T00:00:00"/>
    <n v="8.7399487935108263E-6"/>
    <m/>
    <x v="0"/>
    <n v="0"/>
    <n v="3"/>
    <x v="0"/>
  </r>
  <r>
    <n v="4706"/>
    <x v="0"/>
    <d v="2015-12-28T00:00:00"/>
    <x v="2"/>
    <x v="49"/>
    <n v="2116.6999999999998"/>
    <n v="0.02"/>
    <s v="Regular"/>
    <n v="488.82"/>
    <n v="67.28"/>
    <n v="19.989999999999998"/>
    <s v="Bradley Drucker"/>
    <x v="0"/>
    <s v="Small Business"/>
    <s v="Office Supplies"/>
    <s v="Binders and Binder Accessories"/>
    <s v="Small Box"/>
    <d v="2015-12-30T00:00:00"/>
    <n v="3.3636090202226115E-4"/>
    <m/>
    <x v="0"/>
    <n v="0"/>
    <n v="2"/>
    <x v="0"/>
  </r>
  <r>
    <n v="12160"/>
    <x v="0"/>
    <d v="2013-12-12T00:00:00"/>
    <x v="3"/>
    <x v="5"/>
    <n v="55.21"/>
    <n v="0.08"/>
    <s v="Regular"/>
    <n v="-45.3"/>
    <n v="24.98"/>
    <n v="8.7899999999999991"/>
    <s v="Darren Budd"/>
    <x v="1"/>
    <s v="Corporate"/>
    <s v="Furniture"/>
    <s v="Chairs &amp; Chairmats"/>
    <s v="Jumbo Drum"/>
    <d v="2013-12-16T00:00:00"/>
    <n v="8.7733195070860484E-6"/>
    <m/>
    <x v="0"/>
    <n v="0"/>
    <n v="4"/>
    <x v="0"/>
  </r>
  <r>
    <n v="4738"/>
    <x v="1"/>
    <d v="2015-04-07T00:00:00"/>
    <x v="0"/>
    <x v="5"/>
    <n v="10.39"/>
    <n v="0.02"/>
    <s v="Regular"/>
    <n v="-7.97"/>
    <n v="4.71"/>
    <n v="0.7"/>
    <s v="David Kendrick"/>
    <x v="0"/>
    <s v="Home Office"/>
    <s v="Office Supplies"/>
    <s v="Rubber Bands"/>
    <s v="Wrap Bag"/>
    <d v="2015-04-08T00:00:00"/>
    <n v="1.6510557811741362E-6"/>
    <m/>
    <x v="0"/>
    <n v="0"/>
    <n v="1"/>
    <x v="0"/>
  </r>
  <r>
    <n v="44614"/>
    <x v="0"/>
    <d v="2013-06-14T00:00:00"/>
    <x v="3"/>
    <x v="31"/>
    <n v="55.35"/>
    <n v="0"/>
    <s v="Express"/>
    <n v="-56.63"/>
    <n v="2.2200000000000002"/>
    <n v="5"/>
    <s v="George Bell"/>
    <x v="1"/>
    <s v="Corporate"/>
    <s v="Office Supplies"/>
    <s v="Appliances"/>
    <s v="Small Box"/>
    <d v="2013-06-18T00:00:00"/>
    <n v="8.7955666494695321E-6"/>
    <m/>
    <x v="0"/>
    <n v="0"/>
    <n v="4"/>
    <x v="0"/>
  </r>
  <r>
    <n v="18530"/>
    <x v="0"/>
    <d v="2013-12-31T00:00:00"/>
    <x v="2"/>
    <x v="5"/>
    <n v="56.13"/>
    <n v="0.02"/>
    <s v="Regular"/>
    <n v="48.85"/>
    <n v="20.28"/>
    <n v="14.39"/>
    <s v="Grant Thornton"/>
    <x v="0"/>
    <s v="Corporate"/>
    <s v="Furniture"/>
    <s v="Office Furnishings"/>
    <s v="Small Box"/>
    <d v="2013-12-31T00:00:00"/>
    <n v="8.9195150141775029E-6"/>
    <m/>
    <x v="0"/>
    <n v="0"/>
    <n v="0"/>
    <x v="0"/>
  </r>
  <r>
    <n v="4771"/>
    <x v="0"/>
    <d v="2015-12-13T00:00:00"/>
    <x v="1"/>
    <x v="6"/>
    <n v="135.928"/>
    <n v="0.04"/>
    <s v="Delivery Van"/>
    <n v="-126.47"/>
    <n v="31.76"/>
    <n v="45.51"/>
    <s v="Christy Brittain"/>
    <x v="0"/>
    <s v="Consumer"/>
    <s v="Furniture"/>
    <s v="Tables"/>
    <s v="Jumbo Box"/>
    <d v="2015-12-15T00:00:00"/>
    <n v="2.1600068356442536E-5"/>
    <m/>
    <x v="0"/>
    <n v="0"/>
    <n v="2"/>
    <x v="0"/>
  </r>
  <r>
    <n v="4772"/>
    <x v="0"/>
    <d v="2016-09-13T00:00:00"/>
    <x v="1"/>
    <x v="2"/>
    <n v="1560.617"/>
    <n v="0.04"/>
    <s v="Regular"/>
    <n v="214.29"/>
    <n v="65.989999999999995"/>
    <n v="8.99"/>
    <s v="Neil Knudson"/>
    <x v="0"/>
    <s v="Corporate"/>
    <s v="Technology"/>
    <s v="Telephones and Communication"/>
    <s v="Small Box"/>
    <d v="2016-09-14T00:00:00"/>
    <n v="2.4799477575059063E-4"/>
    <m/>
    <x v="0"/>
    <n v="0"/>
    <n v="1"/>
    <x v="0"/>
  </r>
  <r>
    <n v="4773"/>
    <x v="0"/>
    <d v="2014-12-22T00:00:00"/>
    <x v="1"/>
    <x v="27"/>
    <n v="311.38"/>
    <n v="0.06"/>
    <s v="Regular"/>
    <n v="34.119999999999997"/>
    <n v="11.58"/>
    <n v="5.72"/>
    <s v="Liz Willingham"/>
    <x v="3"/>
    <s v="Home Office"/>
    <s v="Office Supplies"/>
    <s v="Envelopes"/>
    <s v="Small Box"/>
    <d v="2014-12-23T00:00:00"/>
    <n v="4.9480822824061836E-5"/>
    <m/>
    <x v="0"/>
    <n v="0"/>
    <n v="1"/>
    <x v="0"/>
  </r>
  <r>
    <n v="15808"/>
    <x v="0"/>
    <d v="2013-12-14T00:00:00"/>
    <x v="1"/>
    <x v="7"/>
    <n v="58.14"/>
    <n v="0.01"/>
    <s v="Regular"/>
    <n v="-96.25"/>
    <n v="20.99"/>
    <n v="4.8099999999999996"/>
    <s v="Bill Donatelli"/>
    <x v="1"/>
    <s v="Corporate"/>
    <s v="Technology"/>
    <s v="Telephones and Communication"/>
    <s v="Medium Box"/>
    <d v="2013-12-15T00:00:00"/>
    <n v="9.2389204155403526E-6"/>
    <m/>
    <x v="0"/>
    <n v="0"/>
    <n v="1"/>
    <x v="0"/>
  </r>
  <r>
    <n v="4804"/>
    <x v="0"/>
    <d v="2015-01-26T00:00:00"/>
    <x v="0"/>
    <x v="44"/>
    <n v="463.83"/>
    <n v="0"/>
    <s v="Regular"/>
    <n v="103.26"/>
    <n v="33.979999999999997"/>
    <n v="1.99"/>
    <s v="Kean Thornton"/>
    <x v="0"/>
    <s v="Corporate"/>
    <s v="Technology"/>
    <s v="Computer Peripherals"/>
    <s v="Small Pack"/>
    <d v="2015-01-27T00:00:00"/>
    <n v="7.3706371798075023E-5"/>
    <m/>
    <x v="0"/>
    <n v="0"/>
    <n v="1"/>
    <x v="0"/>
  </r>
  <r>
    <n v="4870"/>
    <x v="0"/>
    <d v="2016-08-05T00:00:00"/>
    <x v="4"/>
    <x v="14"/>
    <n v="17248.09"/>
    <n v="0.08"/>
    <s v="Delivery Van"/>
    <n v="2048.63"/>
    <n v="400.98"/>
    <n v="42.52"/>
    <s v="Luke Foster"/>
    <x v="0"/>
    <s v="Corporate"/>
    <s v="Furniture"/>
    <s v="Tables"/>
    <s v="Jumbo Box"/>
    <d v="2016-08-06T00:00:00"/>
    <n v="2.7408622433793845E-3"/>
    <m/>
    <x v="0"/>
    <n v="0"/>
    <n v="1"/>
    <x v="0"/>
  </r>
  <r>
    <n v="4871"/>
    <x v="0"/>
    <d v="2014-06-11T00:00:00"/>
    <x v="1"/>
    <x v="30"/>
    <n v="775.74"/>
    <n v="0.02"/>
    <s v="Delivery Van"/>
    <n v="-215.39"/>
    <n v="89.99"/>
    <n v="42"/>
    <s v="Neil French"/>
    <x v="0"/>
    <s v="Consumer"/>
    <s v="Furniture"/>
    <s v="Chairs &amp; Chairmats"/>
    <s v="Jumbo Drum"/>
    <d v="2014-06-13T00:00:00"/>
    <n v="1.2327141594687432E-4"/>
    <m/>
    <x v="0"/>
    <n v="0"/>
    <n v="2"/>
    <x v="0"/>
  </r>
  <r>
    <n v="4871"/>
    <x v="0"/>
    <d v="2014-06-11T00:00:00"/>
    <x v="1"/>
    <x v="27"/>
    <n v="238.34"/>
    <n v="0.06"/>
    <s v="Regular"/>
    <n v="-19.309999999999999"/>
    <n v="9.31"/>
    <n v="3.98"/>
    <s v="Neil French"/>
    <x v="0"/>
    <s v="Consumer"/>
    <s v="Office Supplies"/>
    <s v="Scissors, Rulers and Trimmers"/>
    <s v="Small Pack"/>
    <d v="2014-06-14T00:00:00"/>
    <n v="3.7874170826279456E-5"/>
    <m/>
    <x v="0"/>
    <n v="0"/>
    <n v="3"/>
    <x v="0"/>
  </r>
  <r>
    <n v="4896"/>
    <x v="0"/>
    <d v="2015-08-21T00:00:00"/>
    <x v="1"/>
    <x v="13"/>
    <n v="831.52"/>
    <n v="7.0000000000000007E-2"/>
    <s v="Regular"/>
    <n v="259.47000000000003"/>
    <n v="35.409999999999997"/>
    <n v="1.99"/>
    <s v="Michael Stewart"/>
    <x v="3"/>
    <s v="Small Business"/>
    <s v="Technology"/>
    <s v="Computer Peripherals"/>
    <s v="Small Pack"/>
    <d v="2015-08-21T00:00:00"/>
    <n v="1.3213531310509312E-4"/>
    <m/>
    <x v="0"/>
    <n v="0"/>
    <n v="0"/>
    <x v="0"/>
  </r>
  <r>
    <n v="4896"/>
    <x v="0"/>
    <d v="2015-08-21T00:00:00"/>
    <x v="1"/>
    <x v="12"/>
    <n v="1089.8699999999999"/>
    <n v="0.06"/>
    <s v="Express"/>
    <n v="-124.51"/>
    <n v="125.99"/>
    <n v="5.99"/>
    <s v="Michael Stewart"/>
    <x v="3"/>
    <s v="Small Business"/>
    <s v="Technology"/>
    <s v="Telephones and Communication"/>
    <s v="Small Box"/>
    <d v="2015-08-23T00:00:00"/>
    <n v="1.731892362106117E-4"/>
    <m/>
    <x v="0"/>
    <n v="0"/>
    <n v="2"/>
    <x v="0"/>
  </r>
  <r>
    <n v="4931"/>
    <x v="0"/>
    <d v="2016-11-16T00:00:00"/>
    <x v="1"/>
    <x v="21"/>
    <n v="168.31"/>
    <n v="0.1"/>
    <s v="Regular"/>
    <n v="46.49"/>
    <n v="8.17"/>
    <n v="1.69"/>
    <s v="Giulietta Dortch"/>
    <x v="0"/>
    <s v="Corporate"/>
    <s v="Office Supplies"/>
    <s v="Paper"/>
    <s v="Wrap Bag"/>
    <d v="2016-11-16T00:00:00"/>
    <n v="2.6745832389741948E-5"/>
    <m/>
    <x v="0"/>
    <n v="0"/>
    <n v="0"/>
    <x v="0"/>
  </r>
  <r>
    <n v="4931"/>
    <x v="0"/>
    <d v="2016-11-16T00:00:00"/>
    <x v="1"/>
    <x v="22"/>
    <n v="4282.7250000000004"/>
    <n v="0.03"/>
    <s v="Regular"/>
    <n v="1371.74"/>
    <n v="110.99"/>
    <n v="2.5"/>
    <s v="Giulietta Dortch"/>
    <x v="0"/>
    <s v="Corporate"/>
    <s v="Technology"/>
    <s v="Telephones and Communication"/>
    <s v="Small Box"/>
    <d v="2016-11-18T00:00:00"/>
    <n v="6.8055994903070283E-4"/>
    <m/>
    <x v="0"/>
    <n v="0"/>
    <n v="2"/>
    <x v="0"/>
  </r>
  <r>
    <n v="36800"/>
    <x v="0"/>
    <d v="2013-09-10T00:00:00"/>
    <x v="0"/>
    <x v="6"/>
    <n v="58.44"/>
    <n v="0.05"/>
    <s v="Express"/>
    <n v="-7.04"/>
    <n v="10.89"/>
    <n v="4.5"/>
    <s v="Barry Franz"/>
    <x v="3"/>
    <s v="Corporate"/>
    <s v="Office Supplies"/>
    <s v="Appliances"/>
    <s v="Small Box"/>
    <d v="2013-09-11T00:00:00"/>
    <n v="9.2865928635049564E-6"/>
    <m/>
    <x v="0"/>
    <n v="0"/>
    <n v="1"/>
    <x v="0"/>
  </r>
  <r>
    <n v="4960"/>
    <x v="1"/>
    <d v="2014-02-25T00:00:00"/>
    <x v="3"/>
    <x v="49"/>
    <n v="8363.65"/>
    <n v="0.09"/>
    <s v="Delivery Van"/>
    <n v="763.33"/>
    <n v="300.98"/>
    <n v="64.73"/>
    <s v="Corinna Mitchell"/>
    <x v="3"/>
    <s v="Corporate"/>
    <s v="Furniture"/>
    <s v="Chairs &amp; Chairmats"/>
    <s v="Jumbo Drum"/>
    <d v="2014-03-01T00:00:00"/>
    <n v="1.3290522313972148E-3"/>
    <m/>
    <x v="0"/>
    <n v="0"/>
    <n v="4"/>
    <x v="0"/>
  </r>
  <r>
    <n v="12067"/>
    <x v="1"/>
    <d v="2013-02-04T00:00:00"/>
    <x v="1"/>
    <x v="24"/>
    <n v="58.84"/>
    <n v="0.05"/>
    <s v="Regular"/>
    <n v="4.29"/>
    <n v="9.48"/>
    <n v="3.72"/>
    <s v="Toby Swindell"/>
    <x v="0"/>
    <s v="Small Business"/>
    <s v="Furniture"/>
    <s v="Office Furnishings"/>
    <s v="Small Pack"/>
    <d v="2013-02-05T00:00:00"/>
    <n v="9.3501561274577642E-6"/>
    <s v="Quality Check"/>
    <x v="2"/>
    <n v="12118835.253500005"/>
    <n v="1"/>
    <x v="1"/>
  </r>
  <r>
    <n v="41122"/>
    <x v="0"/>
    <d v="2013-02-21T00:00:00"/>
    <x v="2"/>
    <x v="8"/>
    <n v="61.22"/>
    <n v="0.06"/>
    <s v="Express"/>
    <n v="-76.88"/>
    <n v="1.74"/>
    <n v="4.08"/>
    <s v="Darren Budd"/>
    <x v="1"/>
    <s v="Home Office"/>
    <s v="Furniture"/>
    <s v="Office Furnishings"/>
    <s v="Small Pack"/>
    <d v="2013-02-23T00:00:00"/>
    <n v="9.7283575479769595E-6"/>
    <m/>
    <x v="0"/>
    <n v="0"/>
    <n v="2"/>
    <x v="0"/>
  </r>
  <r>
    <n v="25315"/>
    <x v="0"/>
    <d v="2013-12-02T00:00:00"/>
    <x v="3"/>
    <x v="36"/>
    <n v="61.76"/>
    <n v="0"/>
    <s v="Regular"/>
    <n v="4.34"/>
    <n v="2.84"/>
    <n v="0.93"/>
    <s v="Joy Smith"/>
    <x v="3"/>
    <s v="Consumer"/>
    <s v="Office Supplies"/>
    <s v="Pens &amp; Art Supplies"/>
    <s v="Wrap Bag"/>
    <d v="2013-12-02T00:00:00"/>
    <n v="9.8141679543132476E-6"/>
    <m/>
    <x v="0"/>
    <n v="0"/>
    <n v="0"/>
    <x v="0"/>
  </r>
  <r>
    <n v="5092"/>
    <x v="0"/>
    <d v="2014-10-29T00:00:00"/>
    <x v="3"/>
    <x v="7"/>
    <n v="709.04"/>
    <n v="0.1"/>
    <s v="Delivery Van"/>
    <n v="-337.92"/>
    <n v="220.98"/>
    <n v="64.66"/>
    <s v="John Castell"/>
    <x v="3"/>
    <s v="Consumer"/>
    <s v="Furniture"/>
    <s v="Bookcases"/>
    <s v="Jumbo Box"/>
    <d v="2014-10-29T00:00:00"/>
    <n v="1.1267224168274392E-4"/>
    <m/>
    <x v="0"/>
    <n v="0"/>
    <n v="0"/>
    <x v="0"/>
  </r>
  <r>
    <n v="5092"/>
    <x v="0"/>
    <d v="2014-10-29T00:00:00"/>
    <x v="3"/>
    <x v="13"/>
    <n v="978.77"/>
    <n v="0.06"/>
    <s v="Regular"/>
    <n v="220.91"/>
    <n v="38.76"/>
    <n v="13.26"/>
    <s v="John Castell"/>
    <x v="3"/>
    <s v="Consumer"/>
    <s v="Office Supplies"/>
    <s v="Paper"/>
    <s v="Small Box"/>
    <d v="2014-11-03T00:00:00"/>
    <n v="1.5553453964771983E-4"/>
    <m/>
    <x v="0"/>
    <n v="0"/>
    <n v="5"/>
    <x v="0"/>
  </r>
  <r>
    <n v="2914"/>
    <x v="0"/>
    <d v="2013-03-02T00:00:00"/>
    <x v="4"/>
    <x v="7"/>
    <n v="62.88"/>
    <n v="0.09"/>
    <s v="Regular"/>
    <n v="-24.74"/>
    <n v="18.97"/>
    <n v="9.5399999999999991"/>
    <s v="Maureen Gastineau"/>
    <x v="0"/>
    <s v="Consumer"/>
    <s v="Office Supplies"/>
    <s v="Paper"/>
    <s v="Small Box"/>
    <d v="2013-03-03T00:00:00"/>
    <n v="9.9921450933811051E-6"/>
    <m/>
    <x v="0"/>
    <n v="0"/>
    <n v="1"/>
    <x v="0"/>
  </r>
  <r>
    <n v="5153"/>
    <x v="0"/>
    <d v="2014-08-25T00:00:00"/>
    <x v="1"/>
    <x v="4"/>
    <n v="4896.93"/>
    <n v="0.04"/>
    <s v="Express"/>
    <n v="1467.82"/>
    <n v="128.24"/>
    <n v="12.65"/>
    <s v="Helen Abelman"/>
    <x v="3"/>
    <s v="Home Office"/>
    <s v="Furniture"/>
    <s v="Chairs &amp; Chairmats"/>
    <s v="Medium Box"/>
    <d v="2014-08-27T00:00:00"/>
    <n v="7.7816213537103588E-4"/>
    <m/>
    <x v="0"/>
    <n v="0"/>
    <n v="2"/>
    <x v="0"/>
  </r>
  <r>
    <n v="5188"/>
    <x v="0"/>
    <d v="2014-03-01T00:00:00"/>
    <x v="2"/>
    <x v="37"/>
    <n v="192.8"/>
    <n v="0.05"/>
    <s v="Regular"/>
    <n v="31"/>
    <n v="8.01"/>
    <n v="2.87"/>
    <s v="Bradley Drucker"/>
    <x v="0"/>
    <s v="Small Business"/>
    <s v="Office Supplies"/>
    <s v="Paper"/>
    <s v="Wrap Bag"/>
    <d v="2014-03-04T00:00:00"/>
    <n v="3.0637493225252495E-5"/>
    <m/>
    <x v="0"/>
    <n v="0"/>
    <n v="3"/>
    <x v="0"/>
  </r>
  <r>
    <n v="33703"/>
    <x v="0"/>
    <d v="2013-02-06T00:00:00"/>
    <x v="2"/>
    <x v="6"/>
    <n v="63.52"/>
    <n v="0.08"/>
    <s v="Express"/>
    <n v="-8.4700000000000006"/>
    <n v="12.21"/>
    <n v="4.8099999999999996"/>
    <s v="Carl Ludwig"/>
    <x v="2"/>
    <s v="Corporate"/>
    <s v="Office Supplies"/>
    <s v="Storage &amp; Organization"/>
    <s v="Small Box"/>
    <d v="2013-02-08T00:00:00"/>
    <n v="1.0093846315705594E-5"/>
    <m/>
    <x v="0"/>
    <n v="0"/>
    <n v="2"/>
    <x v="0"/>
  </r>
  <r>
    <n v="5381"/>
    <x v="1"/>
    <d v="2013-01-28T00:00:00"/>
    <x v="3"/>
    <x v="40"/>
    <n v="63.87"/>
    <n v="0.09"/>
    <s v="Regular"/>
    <n v="-149.93"/>
    <n v="2.1800000000000002"/>
    <n v="7.09"/>
    <s v="Edward Nazzal"/>
    <x v="1"/>
    <s v="Home Office"/>
    <s v="Office Supplies"/>
    <s v="Paper"/>
    <s v="Wrap Bag"/>
    <d v="2013-02-04T00:00:00"/>
    <n v="1.0149464171664298E-5"/>
    <m/>
    <x v="0"/>
    <n v="0"/>
    <n v="7"/>
    <x v="0"/>
  </r>
  <r>
    <n v="5217"/>
    <x v="0"/>
    <d v="2014-10-12T00:00:00"/>
    <x v="0"/>
    <x v="30"/>
    <n v="339.35"/>
    <n v="0.03"/>
    <s v="Express"/>
    <n v="27.88"/>
    <n v="40.98"/>
    <n v="5.33"/>
    <s v="Lycoris Saunders"/>
    <x v="0"/>
    <s v="Home Office"/>
    <s v="Office Supplies"/>
    <s v="Appliances"/>
    <s v="Small Box"/>
    <d v="2014-10-12T00:00:00"/>
    <n v="5.39254840559618E-5"/>
    <m/>
    <x v="0"/>
    <n v="0"/>
    <n v="0"/>
    <x v="0"/>
  </r>
  <r>
    <n v="5217"/>
    <x v="0"/>
    <d v="2014-10-12T00:00:00"/>
    <x v="0"/>
    <x v="11"/>
    <n v="33.67"/>
    <n v="0.09"/>
    <s v="Regular"/>
    <n v="4.08"/>
    <n v="3.08"/>
    <n v="0.99"/>
    <s v="Lycoris Saunders"/>
    <x v="0"/>
    <s v="Home Office"/>
    <s v="Office Supplies"/>
    <s v="Labels"/>
    <s v="Small Box"/>
    <d v="2014-10-14T00:00:00"/>
    <n v="5.350437743227446E-6"/>
    <m/>
    <x v="0"/>
    <n v="0"/>
    <n v="2"/>
    <x v="0"/>
  </r>
  <r>
    <n v="5221"/>
    <x v="0"/>
    <d v="2014-06-08T00:00:00"/>
    <x v="2"/>
    <x v="25"/>
    <n v="1347.63"/>
    <n v="7.0000000000000007E-2"/>
    <s v="Regular"/>
    <n v="562.89"/>
    <n v="28.48"/>
    <n v="1.99"/>
    <s v="Robert Dilbeck"/>
    <x v="0"/>
    <s v="Corporate"/>
    <s v="Technology"/>
    <s v="Computer Peripherals"/>
    <s v="Small Pack"/>
    <d v="2014-06-10T00:00:00"/>
    <n v="2.1414940350179991E-4"/>
    <m/>
    <x v="0"/>
    <n v="0"/>
    <n v="2"/>
    <x v="0"/>
  </r>
  <r>
    <n v="5251"/>
    <x v="0"/>
    <d v="2014-04-11T00:00:00"/>
    <x v="4"/>
    <x v="28"/>
    <n v="3821.0390000000002"/>
    <n v="0.05"/>
    <s v="Express"/>
    <n v="1057.8900000000001"/>
    <n v="115.99"/>
    <n v="5.99"/>
    <s v="Tamara Dahlen"/>
    <x v="1"/>
    <s v="Corporate"/>
    <s v="Technology"/>
    <s v="Telephones and Communication"/>
    <s v="Small Box"/>
    <d v="2014-04-13T00:00:00"/>
    <n v="6.0719427632741486E-4"/>
    <m/>
    <x v="0"/>
    <n v="0"/>
    <n v="2"/>
    <x v="0"/>
  </r>
  <r>
    <n v="5254"/>
    <x v="0"/>
    <d v="2015-07-25T00:00:00"/>
    <x v="2"/>
    <x v="48"/>
    <n v="1735.3515"/>
    <n v="0.08"/>
    <s v="Regular"/>
    <n v="258.62"/>
    <n v="65.989999999999995"/>
    <n v="8.99"/>
    <s v="William Brown"/>
    <x v="0"/>
    <s v="Corporate"/>
    <s v="Technology"/>
    <s v="Telephones and Communication"/>
    <s v="Small Box"/>
    <d v="2015-07-27T00:00:00"/>
    <n v="2.7576151361349458E-4"/>
    <m/>
    <x v="0"/>
    <n v="0"/>
    <n v="2"/>
    <x v="0"/>
  </r>
  <r>
    <n v="5281"/>
    <x v="0"/>
    <d v="2014-11-01T00:00:00"/>
    <x v="0"/>
    <x v="45"/>
    <n v="4733.7"/>
    <n v="0"/>
    <s v="Delivery Van"/>
    <n v="624.36"/>
    <n v="120.98"/>
    <n v="30"/>
    <s v="Irene Maddox"/>
    <x v="0"/>
    <s v="Consumer"/>
    <s v="Furniture"/>
    <s v="Chairs &amp; Chairmats"/>
    <s v="Jumbo Drum"/>
    <d v="2014-11-02T00:00:00"/>
    <n v="7.5222355643349444E-4"/>
    <m/>
    <x v="0"/>
    <n v="0"/>
    <n v="1"/>
    <x v="0"/>
  </r>
  <r>
    <n v="5281"/>
    <x v="0"/>
    <d v="2014-11-01T00:00:00"/>
    <x v="0"/>
    <x v="39"/>
    <n v="2718.07"/>
    <n v="0.1"/>
    <s v="Regular"/>
    <n v="1107.53"/>
    <n v="209.84"/>
    <n v="21.21"/>
    <s v="Irene Maddox"/>
    <x v="0"/>
    <s v="Consumer"/>
    <s v="Furniture"/>
    <s v="Office Furnishings"/>
    <s v="Large Box"/>
    <d v="2014-11-02T00:00:00"/>
    <n v="4.3192350213050858E-4"/>
    <m/>
    <x v="0"/>
    <n v="0"/>
    <n v="1"/>
    <x v="0"/>
  </r>
  <r>
    <n v="5283"/>
    <x v="0"/>
    <d v="2016-06-03T00:00:00"/>
    <x v="4"/>
    <x v="9"/>
    <n v="2508.6729999999998"/>
    <n v="0.03"/>
    <s v="Regular"/>
    <n v="417.47"/>
    <n v="125.99"/>
    <n v="7.69"/>
    <s v="Gary Zandusky"/>
    <x v="1"/>
    <s v="Home Office"/>
    <s v="Technology"/>
    <s v="Telephones and Communication"/>
    <s v="Small Box"/>
    <d v="2016-06-05T00:00:00"/>
    <n v="3.9864861017569424E-4"/>
    <m/>
    <x v="0"/>
    <n v="0"/>
    <n v="2"/>
    <x v="0"/>
  </r>
  <r>
    <n v="5990"/>
    <x v="0"/>
    <d v="2013-04-07T00:00:00"/>
    <x v="1"/>
    <x v="32"/>
    <n v="63.91"/>
    <n v="0.06"/>
    <s v="Regular"/>
    <n v="-27.78"/>
    <n v="6.48"/>
    <n v="6.35"/>
    <s v="Eric Murdock"/>
    <x v="0"/>
    <s v="Home Office"/>
    <s v="Office Supplies"/>
    <s v="Paper"/>
    <s v="Small Box"/>
    <d v="2013-04-08T00:00:00"/>
    <n v="1.0155820498059579E-5"/>
    <m/>
    <x v="0"/>
    <n v="0"/>
    <n v="1"/>
    <x v="0"/>
  </r>
  <r>
    <n v="41826"/>
    <x v="0"/>
    <d v="2013-10-16T00:00:00"/>
    <x v="4"/>
    <x v="6"/>
    <n v="63.93"/>
    <n v="0.03"/>
    <s v="Express"/>
    <n v="40.630000000000003"/>
    <n v="9.77"/>
    <n v="6.02"/>
    <s v="Chuck Sachs"/>
    <x v="3"/>
    <s v="Consumer"/>
    <s v="Furniture"/>
    <s v="Office Furnishings"/>
    <s v="Medium Box"/>
    <d v="2013-10-18T00:00:00"/>
    <n v="1.0158998661257221E-5"/>
    <m/>
    <x v="0"/>
    <n v="0"/>
    <n v="2"/>
    <x v="0"/>
  </r>
  <r>
    <n v="16579"/>
    <x v="0"/>
    <d v="2013-12-12T00:00:00"/>
    <x v="2"/>
    <x v="15"/>
    <n v="63.96"/>
    <n v="0.05"/>
    <s v="Regular"/>
    <n v="-13.71"/>
    <n v="1.88"/>
    <n v="1.49"/>
    <s v="Saphhira Shifley"/>
    <x v="0"/>
    <s v="Consumer"/>
    <s v="Office Supplies"/>
    <s v="Binders and Binder Accessories"/>
    <s v="Small Box"/>
    <d v="2013-12-13T00:00:00"/>
    <n v="1.0163765906053681E-5"/>
    <m/>
    <x v="0"/>
    <n v="0"/>
    <n v="1"/>
    <x v="0"/>
  </r>
  <r>
    <n v="5408"/>
    <x v="0"/>
    <d v="2015-07-20T00:00:00"/>
    <x v="3"/>
    <x v="17"/>
    <n v="88.82"/>
    <n v="0.01"/>
    <s v="Regular"/>
    <n v="38.35"/>
    <n v="4.13"/>
    <n v="0.5"/>
    <s v="Bobby Elias"/>
    <x v="0"/>
    <s v="Small Business"/>
    <s v="Office Supplies"/>
    <s v="Labels"/>
    <s v="Small Box"/>
    <d v="2015-07-27T00:00:00"/>
    <n v="1.4114222760720572E-5"/>
    <m/>
    <x v="0"/>
    <n v="0"/>
    <n v="7"/>
    <x v="0"/>
  </r>
  <r>
    <n v="5408"/>
    <x v="0"/>
    <d v="2015-07-20T00:00:00"/>
    <x v="3"/>
    <x v="11"/>
    <n v="2392.23"/>
    <n v="0.04"/>
    <s v="Regular"/>
    <n v="1216.74"/>
    <n v="209.84"/>
    <n v="21.21"/>
    <s v="Bobby Elias"/>
    <x v="0"/>
    <s v="Small Business"/>
    <s v="Furniture"/>
    <s v="Office Furnishings"/>
    <s v="Large Box"/>
    <d v="2015-07-29T00:00:00"/>
    <n v="3.8014486731455276E-4"/>
    <m/>
    <x v="0"/>
    <n v="0"/>
    <n v="9"/>
    <x v="0"/>
  </r>
  <r>
    <n v="5444"/>
    <x v="0"/>
    <d v="2014-03-17T00:00:00"/>
    <x v="1"/>
    <x v="5"/>
    <n v="885.94"/>
    <n v="0.08"/>
    <s v="Regular"/>
    <n v="-2024.08"/>
    <n v="449.99"/>
    <n v="24.49"/>
    <s v="Frank Carlisle"/>
    <x v="1"/>
    <s v="Small Business"/>
    <s v="Technology"/>
    <s v="Copiers and Fax"/>
    <s v="Large Box"/>
    <d v="2014-03-19T00:00:00"/>
    <n v="1.407830951658724E-4"/>
    <m/>
    <x v="0"/>
    <n v="0"/>
    <n v="2"/>
    <x v="0"/>
  </r>
  <r>
    <n v="10117"/>
    <x v="0"/>
    <d v="2013-11-16T00:00:00"/>
    <x v="4"/>
    <x v="24"/>
    <n v="64.37"/>
    <n v="7.0000000000000007E-2"/>
    <s v="Express"/>
    <n v="-6.96"/>
    <n v="8.85"/>
    <n v="5.6"/>
    <s v="Brian Stugart"/>
    <x v="0"/>
    <s v="Consumer"/>
    <s v="Office Supplies"/>
    <s v="Binders and Binder Accessories"/>
    <s v="Small Box"/>
    <d v="2013-11-17T00:00:00"/>
    <n v="1.0228918251605307E-5"/>
    <m/>
    <x v="0"/>
    <n v="0"/>
    <n v="1"/>
    <x v="0"/>
  </r>
  <r>
    <n v="3108"/>
    <x v="0"/>
    <d v="2013-08-04T00:00:00"/>
    <x v="1"/>
    <x v="45"/>
    <n v="65.39"/>
    <n v="0.09"/>
    <s v="Regular"/>
    <n v="-0.46"/>
    <n v="1.82"/>
    <n v="1"/>
    <s v="Jack Garza"/>
    <x v="0"/>
    <s v="Corporate"/>
    <s v="Office Supplies"/>
    <s v="Pens &amp; Art Supplies"/>
    <s v="Wrap Bag"/>
    <d v="2013-08-05T00:00:00"/>
    <n v="1.0391004574684962E-5"/>
    <m/>
    <x v="0"/>
    <n v="0"/>
    <n v="1"/>
    <x v="0"/>
  </r>
  <r>
    <n v="5446"/>
    <x v="0"/>
    <d v="2016-06-20T00:00:00"/>
    <x v="3"/>
    <x v="3"/>
    <n v="433.68"/>
    <n v="7.0000000000000007E-2"/>
    <s v="Regular"/>
    <n v="44.1"/>
    <n v="10.98"/>
    <n v="4.8"/>
    <s v="Guy Armstrong"/>
    <x v="3"/>
    <s v="Corporate"/>
    <s v="Office Supplies"/>
    <s v="Envelopes"/>
    <s v="Small Box"/>
    <d v="2016-06-27T00:00:00"/>
    <n v="6.8915290777632278E-5"/>
    <m/>
    <x v="0"/>
    <n v="0"/>
    <n v="7"/>
    <x v="0"/>
  </r>
  <r>
    <n v="38979"/>
    <x v="0"/>
    <d v="2013-02-26T00:00:00"/>
    <x v="3"/>
    <x v="48"/>
    <n v="65.61"/>
    <n v="0.02"/>
    <s v="Regular"/>
    <n v="-16.63"/>
    <n v="1.95"/>
    <n v="1.63"/>
    <s v="Steve Chapman"/>
    <x v="0"/>
    <s v="Corporate"/>
    <s v="Office Supplies"/>
    <s v="Pens &amp; Art Supplies"/>
    <s v="Wrap Bag"/>
    <d v="2013-03-03T00:00:00"/>
    <n v="1.0425964369859005E-5"/>
    <m/>
    <x v="0"/>
    <n v="0"/>
    <n v="5"/>
    <x v="0"/>
  </r>
  <r>
    <n v="2055"/>
    <x v="1"/>
    <d v="2013-09-03T00:00:00"/>
    <x v="1"/>
    <x v="38"/>
    <n v="66.41"/>
    <n v="0.05"/>
    <s v="Regular"/>
    <n v="-32.35"/>
    <n v="8.74"/>
    <n v="8.2899999999999991"/>
    <s v="Nora Paige"/>
    <x v="0"/>
    <s v="Small Business"/>
    <s v="Office Supplies"/>
    <s v="Envelopes"/>
    <s v="Small Box"/>
    <d v="2013-09-05T00:00:00"/>
    <n v="1.0553090897764617E-5"/>
    <s v="Quality Check"/>
    <x v="2"/>
    <n v="12090260.300000004"/>
    <n v="2"/>
    <x v="1"/>
  </r>
  <r>
    <n v="27335"/>
    <x v="0"/>
    <d v="2013-11-06T00:00:00"/>
    <x v="3"/>
    <x v="9"/>
    <n v="67.47"/>
    <n v="0.03"/>
    <s v="Regular"/>
    <n v="-100.6"/>
    <n v="2.66"/>
    <n v="6.35"/>
    <s v="Karl Brown"/>
    <x v="3"/>
    <s v="Corporate"/>
    <s v="Office Supplies"/>
    <s v="Envelopes"/>
    <s v="Small Box"/>
    <d v="2013-11-06T00:00:00"/>
    <n v="1.0721533547239553E-5"/>
    <m/>
    <x v="0"/>
    <n v="0"/>
    <n v="0"/>
    <x v="0"/>
  </r>
  <r>
    <n v="5509"/>
    <x v="0"/>
    <d v="2016-04-07T00:00:00"/>
    <x v="3"/>
    <x v="11"/>
    <n v="68.459999999999994"/>
    <n v="0.02"/>
    <s v="Regular"/>
    <n v="-22.48"/>
    <n v="5.58"/>
    <n v="5.3"/>
    <s v="Ashley Jarboe"/>
    <x v="0"/>
    <s v="Home Office"/>
    <s v="Office Supplies"/>
    <s v="Envelopes"/>
    <s v="Small Box"/>
    <d v="2016-04-12T00:00:00"/>
    <n v="1.0878852625522748E-5"/>
    <m/>
    <x v="0"/>
    <n v="0"/>
    <n v="5"/>
    <x v="0"/>
  </r>
  <r>
    <n v="5509"/>
    <x v="0"/>
    <d v="2016-04-07T00:00:00"/>
    <x v="3"/>
    <x v="36"/>
    <n v="885.23"/>
    <n v="0.03"/>
    <s v="Regular"/>
    <n v="78.98"/>
    <n v="40.89"/>
    <n v="18.98"/>
    <s v="Ashley Jarboe"/>
    <x v="0"/>
    <s v="Home Office"/>
    <s v="Furniture"/>
    <s v="Office Furnishings"/>
    <s v="Small Box"/>
    <d v="2016-04-14T00:00:00"/>
    <n v="1.4067027037235614E-4"/>
    <m/>
    <x v="0"/>
    <n v="0"/>
    <n v="7"/>
    <x v="0"/>
  </r>
  <r>
    <n v="5957"/>
    <x v="0"/>
    <d v="2013-12-26T00:00:00"/>
    <x v="0"/>
    <x v="0"/>
    <n v="68.319999999999993"/>
    <n v="0.05"/>
    <s v="Regular"/>
    <n v="-66.72"/>
    <n v="4.28"/>
    <n v="6.72"/>
    <s v="Ionia McGrath"/>
    <x v="3"/>
    <s v="Small Business"/>
    <s v="Office Supplies"/>
    <s v="Paper"/>
    <s v="Small Box"/>
    <d v="2013-12-27T00:00:00"/>
    <n v="1.0856605483139264E-5"/>
    <m/>
    <x v="0"/>
    <n v="0"/>
    <n v="1"/>
    <x v="0"/>
  </r>
  <r>
    <n v="5511"/>
    <x v="1"/>
    <d v="2016-11-28T00:00:00"/>
    <x v="1"/>
    <x v="19"/>
    <n v="129.44"/>
    <n v="0.02"/>
    <s v="Express"/>
    <n v="-5.54"/>
    <n v="2.58"/>
    <n v="1.3"/>
    <s v="Art Ferguson"/>
    <x v="3"/>
    <s v="Corporate"/>
    <s v="Office Supplies"/>
    <s v="Pens &amp; Art Supplies"/>
    <s v="Wrap Bag"/>
    <d v="2016-11-29T00:00:00"/>
    <n v="2.0569072215128025E-5"/>
    <s v="Quality Check"/>
    <x v="2"/>
    <n v="12089104.410000004"/>
    <n v="1"/>
    <x v="1"/>
  </r>
  <r>
    <n v="5511"/>
    <x v="1"/>
    <d v="2016-11-28T00:00:00"/>
    <x v="1"/>
    <x v="1"/>
    <n v="1829.3869999999999"/>
    <n v="0.02"/>
    <s v="Regular"/>
    <n v="482.45"/>
    <n v="65.989999999999995"/>
    <n v="3.9"/>
    <s v="Art Ferguson"/>
    <x v="3"/>
    <s v="Corporate"/>
    <s v="Technology"/>
    <s v="Telephones and Communication"/>
    <s v="Small Box"/>
    <d v="2016-11-29T00:00:00"/>
    <n v="2.9070452188207979E-4"/>
    <s v="Quality Check"/>
    <x v="2"/>
    <n v="12088974.970000004"/>
    <n v="1"/>
    <x v="1"/>
  </r>
  <r>
    <n v="17632"/>
    <x v="0"/>
    <d v="2013-02-21T00:00:00"/>
    <x v="4"/>
    <x v="28"/>
    <n v="71.12"/>
    <n v="0.1"/>
    <s v="Regular"/>
    <n v="-21.89"/>
    <n v="1.98"/>
    <n v="0.7"/>
    <s v="Liz Thompson"/>
    <x v="0"/>
    <s v="Corporate"/>
    <s v="Office Supplies"/>
    <s v="Rubber Bands"/>
    <s v="Wrap Bag"/>
    <d v="2013-02-22T00:00:00"/>
    <n v="1.1301548330808909E-5"/>
    <m/>
    <x v="0"/>
    <n v="0"/>
    <n v="1"/>
    <x v="0"/>
  </r>
  <r>
    <n v="22882"/>
    <x v="0"/>
    <d v="2013-09-13T00:00:00"/>
    <x v="1"/>
    <x v="12"/>
    <n v="71.239999999999995"/>
    <n v="0.03"/>
    <s v="Regular"/>
    <n v="2.78"/>
    <n v="6.69"/>
    <n v="3.1"/>
    <s v="Luke Schmidt"/>
    <x v="0"/>
    <s v="Home Office"/>
    <s v="Office Supplies"/>
    <s v="Paper"/>
    <s v="Wrap Bag"/>
    <d v="2013-09-15T00:00:00"/>
    <n v="1.1320617309994749E-5"/>
    <m/>
    <x v="0"/>
    <n v="0"/>
    <n v="2"/>
    <x v="0"/>
  </r>
  <r>
    <n v="35079"/>
    <x v="0"/>
    <d v="2013-08-14T00:00:00"/>
    <x v="0"/>
    <x v="44"/>
    <n v="71.569999999999993"/>
    <n v="0.02"/>
    <s v="Regular"/>
    <n v="-30.69"/>
    <n v="4.9800000000000004"/>
    <n v="4.95"/>
    <s v="Darren Budd"/>
    <x v="1"/>
    <s v="Consumer"/>
    <s v="Furniture"/>
    <s v="Bookcases"/>
    <s v="Jumbo Box"/>
    <d v="2013-08-16T00:00:00"/>
    <n v="1.1373057002755814E-5"/>
    <m/>
    <x v="0"/>
    <n v="0"/>
    <n v="2"/>
    <x v="0"/>
  </r>
  <r>
    <n v="5568"/>
    <x v="0"/>
    <d v="2014-06-06T00:00:00"/>
    <x v="4"/>
    <x v="30"/>
    <n v="120.22"/>
    <n v="7.0000000000000007E-2"/>
    <s v="Regular"/>
    <n v="52.69"/>
    <n v="14.34"/>
    <n v="5"/>
    <s v="Randy Ferguson"/>
    <x v="0"/>
    <s v="Home Office"/>
    <s v="Furniture"/>
    <s v="Office Furnishings"/>
    <s v="Small Pack"/>
    <d v="2014-06-07T00:00:00"/>
    <n v="1.9103938981015845E-5"/>
    <m/>
    <x v="0"/>
    <n v="0"/>
    <n v="1"/>
    <x v="0"/>
  </r>
  <r>
    <n v="5572"/>
    <x v="0"/>
    <d v="2016-07-16T00:00:00"/>
    <x v="0"/>
    <x v="4"/>
    <n v="288.55"/>
    <n v="0.03"/>
    <s v="Regular"/>
    <n v="-133.69999999999999"/>
    <n v="7.37"/>
    <n v="5.53"/>
    <s v="Anna Gayman"/>
    <x v="1"/>
    <s v="Corporate"/>
    <s v="Technology"/>
    <s v="Computer Peripherals"/>
    <s v="Small Pack"/>
    <d v="2016-07-18T00:00:00"/>
    <n v="4.5852949533955438E-5"/>
    <m/>
    <x v="0"/>
    <n v="0"/>
    <n v="2"/>
    <x v="0"/>
  </r>
  <r>
    <n v="5575"/>
    <x v="0"/>
    <d v="2014-07-23T00:00:00"/>
    <x v="3"/>
    <x v="26"/>
    <n v="254.69"/>
    <n v="0.06"/>
    <s v="Regular"/>
    <n v="-269.37"/>
    <n v="5.98"/>
    <n v="10.39"/>
    <s v="Rick Hansen"/>
    <x v="0"/>
    <s v="Corporate"/>
    <s v="Office Supplies"/>
    <s v="Paper"/>
    <s v="Small Box"/>
    <d v="2014-07-23T00:00:00"/>
    <n v="4.0472319240350404E-5"/>
    <m/>
    <x v="0"/>
    <n v="0"/>
    <n v="0"/>
    <x v="0"/>
  </r>
  <r>
    <n v="5601"/>
    <x v="0"/>
    <d v="2015-01-04T00:00:00"/>
    <x v="0"/>
    <x v="12"/>
    <n v="120.53"/>
    <n v="0.1"/>
    <s v="Regular"/>
    <n v="49.26"/>
    <n v="12.22"/>
    <n v="2.85"/>
    <s v="Gary Hansen"/>
    <x v="1"/>
    <s v="Consumer"/>
    <s v="Furniture"/>
    <s v="Office Furnishings"/>
    <s v="Small Pack"/>
    <d v="2015-01-05T00:00:00"/>
    <n v="1.9153200510579272E-5"/>
    <m/>
    <x v="0"/>
    <n v="0"/>
    <n v="1"/>
    <x v="0"/>
  </r>
  <r>
    <n v="5635"/>
    <x v="0"/>
    <d v="2015-08-15T00:00:00"/>
    <x v="4"/>
    <x v="35"/>
    <n v="198.78"/>
    <n v="0.02"/>
    <s v="Regular"/>
    <n v="-28.35"/>
    <n v="11.5"/>
    <n v="7.19"/>
    <s v="Nick Radford"/>
    <x v="0"/>
    <s v="Corporate"/>
    <s v="Office Supplies"/>
    <s v="Binders and Binder Accessories"/>
    <s v="Small Box"/>
    <d v="2015-08-17T00:00:00"/>
    <n v="3.1587764021346942E-5"/>
    <m/>
    <x v="0"/>
    <n v="0"/>
    <n v="2"/>
    <x v="0"/>
  </r>
  <r>
    <n v="5635"/>
    <x v="0"/>
    <d v="2015-08-15T00:00:00"/>
    <x v="4"/>
    <x v="29"/>
    <n v="281.58"/>
    <n v="0.09"/>
    <s v="Regular"/>
    <n v="-161.56"/>
    <n v="5.77"/>
    <n v="5.92"/>
    <s v="Nick Radford"/>
    <x v="0"/>
    <s v="Corporate"/>
    <s v="Furniture"/>
    <s v="Office Furnishings"/>
    <s v="Medium Box"/>
    <d v="2015-08-17T00:00:00"/>
    <n v="4.4745359659577788E-5"/>
    <m/>
    <x v="0"/>
    <n v="0"/>
    <n v="2"/>
    <x v="0"/>
  </r>
  <r>
    <n v="5696"/>
    <x v="0"/>
    <d v="2014-05-03T00:00:00"/>
    <x v="1"/>
    <x v="6"/>
    <n v="2206.17"/>
    <n v="0.02"/>
    <s v="Regular"/>
    <n v="251.43"/>
    <n v="525.98"/>
    <n v="19.989999999999998"/>
    <s v="Theresa Swint"/>
    <x v="0"/>
    <s v="Consumer"/>
    <s v="Office Supplies"/>
    <s v="Binders and Binder Accessories"/>
    <s v="Small Box"/>
    <d v="2014-05-05T00:00:00"/>
    <n v="3.505784150869051E-4"/>
    <m/>
    <x v="0"/>
    <n v="0"/>
    <n v="2"/>
    <x v="0"/>
  </r>
  <r>
    <n v="5696"/>
    <x v="0"/>
    <d v="2014-05-03T00:00:00"/>
    <x v="1"/>
    <x v="42"/>
    <n v="621.12"/>
    <n v="0.1"/>
    <s v="Regular"/>
    <n v="190.53"/>
    <n v="16.510000000000002"/>
    <n v="2.99"/>
    <s v="Theresa Swint"/>
    <x v="0"/>
    <s v="Consumer"/>
    <s v="Office Supplies"/>
    <s v="Binders and Binder Accessories"/>
    <s v="Small Box"/>
    <d v="2014-05-05T00:00:00"/>
    <n v="9.8701036265917165E-5"/>
    <m/>
    <x v="0"/>
    <n v="0"/>
    <n v="2"/>
    <x v="0"/>
  </r>
  <r>
    <n v="5696"/>
    <x v="0"/>
    <d v="2014-05-03T00:00:00"/>
    <x v="1"/>
    <x v="48"/>
    <n v="175.92"/>
    <n v="0.09"/>
    <s v="Regular"/>
    <n v="-93.41"/>
    <n v="5.98"/>
    <n v="3.85"/>
    <s v="Theresa Swint"/>
    <x v="0"/>
    <s v="Consumer"/>
    <s v="Technology"/>
    <s v="Computer Peripherals"/>
    <s v="Small Pack"/>
    <d v="2014-05-05T00:00:00"/>
    <n v="2.7955123486444078E-5"/>
    <m/>
    <x v="0"/>
    <n v="0"/>
    <n v="2"/>
    <x v="0"/>
  </r>
  <r>
    <n v="5699"/>
    <x v="1"/>
    <d v="2015-07-29T00:00:00"/>
    <x v="3"/>
    <x v="5"/>
    <n v="9.25"/>
    <n v="0.01"/>
    <s v="Regular"/>
    <n v="-4.21"/>
    <n v="4.13"/>
    <n v="0.99"/>
    <s v="Sean Miller"/>
    <x v="1"/>
    <s v="Small Business"/>
    <s v="Office Supplies"/>
    <s v="Labels"/>
    <s v="Small Box"/>
    <d v="2015-08-03T00:00:00"/>
    <n v="1.4699004789086389E-6"/>
    <m/>
    <x v="0"/>
    <n v="0"/>
    <n v="5"/>
    <x v="0"/>
  </r>
  <r>
    <n v="5699"/>
    <x v="1"/>
    <d v="2015-07-29T00:00:00"/>
    <x v="3"/>
    <x v="26"/>
    <n v="573.89"/>
    <n v="0.09"/>
    <s v="Express"/>
    <n v="-121.44"/>
    <n v="14.98"/>
    <n v="7.69"/>
    <s v="Sean Miller"/>
    <x v="1"/>
    <s v="Small Business"/>
    <s v="Office Supplies"/>
    <s v="Storage &amp; Organization"/>
    <s v="Small Box"/>
    <d v="2015-08-03T00:00:00"/>
    <n v="9.119580387468959E-5"/>
    <m/>
    <x v="0"/>
    <n v="0"/>
    <n v="5"/>
    <x v="0"/>
  </r>
  <r>
    <n v="37541"/>
    <x v="0"/>
    <d v="2013-02-26T00:00:00"/>
    <x v="4"/>
    <x v="7"/>
    <n v="71.94"/>
    <n v="0.01"/>
    <s v="Regular"/>
    <n v="-70.680000000000007"/>
    <n v="20.95"/>
    <n v="5.99"/>
    <s v="Claudia Miner"/>
    <x v="2"/>
    <s v="Small Business"/>
    <s v="Technology"/>
    <s v="Computer Peripherals"/>
    <s v="Small Box"/>
    <d v="2013-02-28T00:00:00"/>
    <n v="1.1431853021912159E-5"/>
    <m/>
    <x v="0"/>
    <n v="0"/>
    <n v="2"/>
    <x v="0"/>
  </r>
  <r>
    <n v="11941"/>
    <x v="0"/>
    <d v="2013-06-24T00:00:00"/>
    <x v="1"/>
    <x v="6"/>
    <n v="73.069999999999993"/>
    <n v="0.08"/>
    <s v="Regular"/>
    <n v="-41.01"/>
    <n v="15.7"/>
    <n v="11.25"/>
    <s v="Jamie Kunitz"/>
    <x v="2"/>
    <s v="Corporate"/>
    <s v="Office Supplies"/>
    <s v="Storage &amp; Organization"/>
    <s v="Small Box"/>
    <d v="2013-06-25T00:00:00"/>
    <n v="1.1611419242578836E-5"/>
    <m/>
    <x v="0"/>
    <n v="0"/>
    <n v="1"/>
    <x v="0"/>
  </r>
  <r>
    <n v="5760"/>
    <x v="0"/>
    <d v="2016-05-24T00:00:00"/>
    <x v="2"/>
    <x v="41"/>
    <n v="5261.73"/>
    <n v="0.05"/>
    <s v="Delivery Van"/>
    <n v="650.29999999999995"/>
    <n v="150.97999999999999"/>
    <n v="43.71"/>
    <s v="Nancy Lomonaco"/>
    <x v="1"/>
    <s v="Home Office"/>
    <s v="Furniture"/>
    <s v="Chairs &amp; Chairmats"/>
    <s v="Jumbo Drum"/>
    <d v="2016-05-25T00:00:00"/>
    <n v="8.361318320959948E-4"/>
    <m/>
    <x v="0"/>
    <n v="0"/>
    <n v="1"/>
    <x v="0"/>
  </r>
  <r>
    <n v="5765"/>
    <x v="0"/>
    <d v="2016-12-14T00:00:00"/>
    <x v="3"/>
    <x v="9"/>
    <n v="849.46"/>
    <n v="0.04"/>
    <s v="Regular"/>
    <n v="9.06"/>
    <n v="35.44"/>
    <n v="19.989999999999998"/>
    <s v="Jonathan Doherty"/>
    <x v="0"/>
    <s v="Corporate"/>
    <s v="Office Supplies"/>
    <s v="Paper"/>
    <s v="Small Box"/>
    <d v="2016-12-21T00:00:00"/>
    <n v="1.3498612549337649E-4"/>
    <m/>
    <x v="0"/>
    <n v="0"/>
    <n v="7"/>
    <x v="0"/>
  </r>
  <r>
    <n v="5799"/>
    <x v="0"/>
    <d v="2014-08-02T00:00:00"/>
    <x v="1"/>
    <x v="41"/>
    <n v="9626.86"/>
    <n v="0.08"/>
    <s v="Delivery Van"/>
    <n v="1882.2"/>
    <n v="294.62"/>
    <n v="42.52"/>
    <s v="Jack O'Briant"/>
    <x v="3"/>
    <s v="Small Business"/>
    <s v="Office Supplies"/>
    <s v="Appliances"/>
    <s v="Jumbo Drum"/>
    <d v="2014-08-04T00:00:00"/>
    <n v="1.5297866080417751E-3"/>
    <m/>
    <x v="0"/>
    <n v="0"/>
    <n v="2"/>
    <x v="0"/>
  </r>
  <r>
    <n v="14147"/>
    <x v="0"/>
    <d v="2013-03-07T00:00:00"/>
    <x v="2"/>
    <x v="18"/>
    <n v="74.13"/>
    <n v="0.08"/>
    <s v="Regular"/>
    <n v="-69.34"/>
    <n v="4.28"/>
    <n v="6.72"/>
    <s v="Theresa Coyne"/>
    <x v="1"/>
    <s v="Home Office"/>
    <s v="Office Supplies"/>
    <s v="Paper"/>
    <s v="Small Box"/>
    <d v="2013-03-08T00:00:00"/>
    <n v="1.1779861892053772E-5"/>
    <m/>
    <x v="0"/>
    <n v="0"/>
    <n v="1"/>
    <x v="0"/>
  </r>
  <r>
    <n v="9957"/>
    <x v="0"/>
    <d v="2013-11-30T00:00:00"/>
    <x v="2"/>
    <x v="48"/>
    <n v="74.75"/>
    <n v="0.06"/>
    <s v="Express"/>
    <n v="-115.43"/>
    <n v="2.2799999999999998"/>
    <n v="5.2"/>
    <s v="Suzanne McNair"/>
    <x v="0"/>
    <s v="Corporate"/>
    <s v="Office Supplies"/>
    <s v="Pens &amp; Art Supplies"/>
    <s v="Wrap Bag"/>
    <d v="2013-12-01T00:00:00"/>
    <n v="1.1878384951180623E-5"/>
    <m/>
    <x v="0"/>
    <n v="0"/>
    <n v="1"/>
    <x v="0"/>
  </r>
  <r>
    <n v="5890"/>
    <x v="0"/>
    <d v="2015-11-03T00:00:00"/>
    <x v="0"/>
    <x v="3"/>
    <n v="813.53499999999997"/>
    <n v="0"/>
    <s v="Express"/>
    <n v="435.95"/>
    <n v="20.99"/>
    <n v="0.99"/>
    <s v="David Philippe"/>
    <x v="3"/>
    <s v="Consumer"/>
    <s v="Technology"/>
    <s v="Telephones and Communication"/>
    <s v="Wrap Bag"/>
    <d v="2015-11-04T00:00:00"/>
    <n v="1.2927734984961509E-4"/>
    <m/>
    <x v="0"/>
    <n v="0"/>
    <n v="1"/>
    <x v="0"/>
  </r>
  <r>
    <n v="5920"/>
    <x v="0"/>
    <d v="2016-11-19T00:00:00"/>
    <x v="0"/>
    <x v="6"/>
    <n v="582.59"/>
    <n v="7.0000000000000007E-2"/>
    <s v="Regular"/>
    <n v="-121.75"/>
    <n v="155.06"/>
    <n v="7.07"/>
    <s v="Nat Gilpin"/>
    <x v="1"/>
    <s v="Consumer"/>
    <s v="Office Supplies"/>
    <s v="Storage &amp; Organization"/>
    <s v="Small Box"/>
    <d v="2016-11-19T00:00:00"/>
    <n v="9.2578304865663131E-5"/>
    <m/>
    <x v="0"/>
    <n v="0"/>
    <n v="0"/>
    <x v="0"/>
  </r>
  <r>
    <n v="5921"/>
    <x v="0"/>
    <d v="2016-04-06T00:00:00"/>
    <x v="3"/>
    <x v="40"/>
    <n v="384.74"/>
    <n v="0.01"/>
    <s v="Express"/>
    <n v="2.69"/>
    <n v="13.43"/>
    <n v="5.5"/>
    <s v="Maurice Satty"/>
    <x v="0"/>
    <s v="Corporate"/>
    <s v="Office Supplies"/>
    <s v="Storage &amp; Organization"/>
    <s v="Small Box"/>
    <d v="2016-04-13T00:00:00"/>
    <n v="6.1138325433006453E-5"/>
    <m/>
    <x v="0"/>
    <n v="0"/>
    <n v="7"/>
    <x v="0"/>
  </r>
  <r>
    <n v="5954"/>
    <x v="0"/>
    <d v="2015-12-02T00:00:00"/>
    <x v="1"/>
    <x v="1"/>
    <n v="18316.3"/>
    <n v="0.06"/>
    <s v="Delivery Van"/>
    <n v="4569.0600000000004"/>
    <n v="596.98"/>
    <n v="14.7"/>
    <s v="Ken Heidel"/>
    <x v="0"/>
    <s v="Corporate"/>
    <s v="Technology"/>
    <s v="Office Machines"/>
    <s v="Jumbo Drum"/>
    <d v="2015-12-04T00:00:00"/>
    <n v="2.9106095288469517E-3"/>
    <m/>
    <x v="0"/>
    <n v="0"/>
    <n v="2"/>
    <x v="0"/>
  </r>
  <r>
    <n v="2852"/>
    <x v="0"/>
    <d v="2013-01-15T00:00:00"/>
    <x v="1"/>
    <x v="12"/>
    <n v="74.87"/>
    <n v="0.02"/>
    <s v="Regular"/>
    <n v="-43.97"/>
    <n v="6.48"/>
    <n v="8.19"/>
    <s v="Luke Schmidt"/>
    <x v="0"/>
    <s v="Home Office"/>
    <s v="Office Supplies"/>
    <s v="Paper"/>
    <s v="Small Box"/>
    <d v="2013-01-15T00:00:00"/>
    <n v="1.1897453930366465E-5"/>
    <m/>
    <x v="0"/>
    <n v="0"/>
    <n v="0"/>
    <x v="0"/>
  </r>
  <r>
    <n v="12067"/>
    <x v="1"/>
    <d v="2013-02-04T00:00:00"/>
    <x v="1"/>
    <x v="32"/>
    <n v="75.260000000000005"/>
    <n v="0.01"/>
    <s v="Regular"/>
    <n v="-17.239999999999998"/>
    <n v="7.64"/>
    <n v="5.83"/>
    <s v="Toby Swindell"/>
    <x v="0"/>
    <s v="Small Business"/>
    <s v="Office Supplies"/>
    <s v="Paper"/>
    <s v="Wrap Bag"/>
    <d v="2013-02-05T00:00:00"/>
    <n v="1.195942811272045E-5"/>
    <s v="Quality Check"/>
    <x v="2"/>
    <n v="12045876.978000006"/>
    <n v="1"/>
    <x v="1"/>
  </r>
  <r>
    <n v="97"/>
    <x v="0"/>
    <d v="2013-01-28T00:00:00"/>
    <x v="4"/>
    <x v="27"/>
    <n v="75.569999999999993"/>
    <n v="0.03"/>
    <s v="Regular"/>
    <n v="28.24"/>
    <n v="2.89"/>
    <n v="0.5"/>
    <s v="Craig Iolo"/>
    <x v="0"/>
    <s v="Consumer"/>
    <s v="Office Supplies"/>
    <s v="Labels"/>
    <s v="Small Box"/>
    <d v="2013-01-29T00:00:00"/>
    <n v="1.2008689642283873E-5"/>
    <m/>
    <x v="0"/>
    <n v="0"/>
    <n v="1"/>
    <x v="0"/>
  </r>
  <r>
    <n v="5958"/>
    <x v="0"/>
    <d v="2014-09-15T00:00:00"/>
    <x v="4"/>
    <x v="7"/>
    <n v="2036.97"/>
    <n v="0.03"/>
    <s v="Regular"/>
    <n v="-2397.44"/>
    <n v="699.99"/>
    <n v="24.49"/>
    <s v="Giulietta Dortch"/>
    <x v="0"/>
    <s v="Small Business"/>
    <s v="Technology"/>
    <s v="Copiers and Fax"/>
    <s v="Large Box"/>
    <d v="2014-09-17T00:00:00"/>
    <n v="3.2369115443486813E-4"/>
    <m/>
    <x v="0"/>
    <n v="0"/>
    <n v="2"/>
    <x v="0"/>
  </r>
  <r>
    <n v="5958"/>
    <x v="0"/>
    <d v="2014-09-15T00:00:00"/>
    <x v="4"/>
    <x v="36"/>
    <n v="2629.6640000000002"/>
    <n v="0.09"/>
    <s v="Delivery Van"/>
    <n v="27.74"/>
    <n v="159.31"/>
    <n v="60"/>
    <s v="Giulietta Dortch"/>
    <x v="0"/>
    <s v="Small Business"/>
    <s v="Furniture"/>
    <s v="Tables"/>
    <s v="Jumbo Drum"/>
    <d v="2014-09-15T00:00:00"/>
    <n v="4.178750673479792E-4"/>
    <m/>
    <x v="0"/>
    <n v="0"/>
    <n v="0"/>
    <x v="0"/>
  </r>
  <r>
    <n v="5984"/>
    <x v="0"/>
    <d v="2016-06-17T00:00:00"/>
    <x v="3"/>
    <x v="4"/>
    <n v="394.62"/>
    <n v="0.06"/>
    <s v="Regular"/>
    <n v="-31.39"/>
    <n v="10.89"/>
    <n v="4.5"/>
    <s v="Eric Barreto"/>
    <x v="0"/>
    <s v="Consumer"/>
    <s v="Office Supplies"/>
    <s v="Appliances"/>
    <s v="Small Box"/>
    <d v="2016-06-22T00:00:00"/>
    <n v="6.2708338052640768E-5"/>
    <m/>
    <x v="0"/>
    <n v="0"/>
    <n v="5"/>
    <x v="0"/>
  </r>
  <r>
    <n v="5984"/>
    <x v="0"/>
    <d v="2016-06-17T00:00:00"/>
    <x v="3"/>
    <x v="3"/>
    <n v="464.64"/>
    <n v="0.03"/>
    <s v="Regular"/>
    <n v="14.48"/>
    <n v="10.64"/>
    <n v="5.16"/>
    <s v="Eric Barreto"/>
    <x v="0"/>
    <s v="Consumer"/>
    <s v="Furniture"/>
    <s v="Office Furnishings"/>
    <s v="Small Box"/>
    <d v="2016-06-22T00:00:00"/>
    <n v="7.3835087407579452E-5"/>
    <m/>
    <x v="0"/>
    <n v="0"/>
    <n v="5"/>
    <x v="0"/>
  </r>
  <r>
    <n v="5984"/>
    <x v="0"/>
    <d v="2016-06-17T00:00:00"/>
    <x v="3"/>
    <x v="11"/>
    <n v="96.68"/>
    <n v="0.03"/>
    <s v="Regular"/>
    <n v="22.25"/>
    <n v="7.96"/>
    <n v="4.95"/>
    <s v="Eric Barreto"/>
    <x v="0"/>
    <s v="Consumer"/>
    <s v="Furniture"/>
    <s v="Office Furnishings"/>
    <s v="Small Box"/>
    <d v="2016-06-19T00:00:00"/>
    <n v="1.5363240897393211E-5"/>
    <m/>
    <x v="0"/>
    <n v="0"/>
    <n v="2"/>
    <x v="0"/>
  </r>
  <r>
    <n v="5989"/>
    <x v="0"/>
    <d v="2014-10-14T00:00:00"/>
    <x v="4"/>
    <x v="24"/>
    <n v="155.47999999999999"/>
    <n v="0.1"/>
    <s v="Regular"/>
    <n v="-6.64"/>
    <n v="25.98"/>
    <n v="5.37"/>
    <s v="Ellis Ballard"/>
    <x v="0"/>
    <s v="Corporate"/>
    <s v="Office Supplies"/>
    <s v="Appliances"/>
    <s v="Medium Box"/>
    <d v="2014-10-16T00:00:00"/>
    <n v="2.4707040698455693E-5"/>
    <m/>
    <x v="0"/>
    <n v="0"/>
    <n v="2"/>
    <x v="0"/>
  </r>
  <r>
    <n v="5989"/>
    <x v="0"/>
    <d v="2014-10-14T00:00:00"/>
    <x v="4"/>
    <x v="36"/>
    <n v="56.77"/>
    <n v="0.06"/>
    <s v="Regular"/>
    <n v="-3.2"/>
    <n v="2.78"/>
    <n v="1.34"/>
    <s v="Ellis Ballard"/>
    <x v="0"/>
    <s v="Corporate"/>
    <s v="Office Supplies"/>
    <s v="Pens &amp; Art Supplies"/>
    <s v="Wrap Bag"/>
    <d v="2014-10-15T00:00:00"/>
    <n v="9.0212162365019934E-6"/>
    <m/>
    <x v="0"/>
    <n v="0"/>
    <n v="1"/>
    <x v="0"/>
  </r>
  <r>
    <n v="35425"/>
    <x v="0"/>
    <d v="2013-03-28T00:00:00"/>
    <x v="2"/>
    <x v="22"/>
    <n v="75.680000000000007"/>
    <n v="0.08"/>
    <s v="Regular"/>
    <n v="-4.04"/>
    <n v="1.81"/>
    <n v="0.75"/>
    <s v="Tracy Blumstein"/>
    <x v="0"/>
    <s v="Home Office"/>
    <s v="Office Supplies"/>
    <s v="Rubber Bands"/>
    <s v="Wrap Bag"/>
    <d v="2013-03-30T00:00:00"/>
    <n v="1.2026169539870898E-5"/>
    <m/>
    <x v="0"/>
    <n v="0"/>
    <n v="2"/>
    <x v="0"/>
  </r>
  <r>
    <n v="6018"/>
    <x v="0"/>
    <d v="2015-08-18T00:00:00"/>
    <x v="3"/>
    <x v="20"/>
    <n v="206.09"/>
    <n v="0"/>
    <s v="Regular"/>
    <n v="36.04"/>
    <n v="5.08"/>
    <n v="2.0299999999999998"/>
    <s v="Toby Grace"/>
    <x v="0"/>
    <s v="Home Office"/>
    <s v="Furniture"/>
    <s v="Office Furnishings"/>
    <s v="Wrap Bag"/>
    <d v="2015-08-20T00:00:00"/>
    <n v="3.2749382670084477E-5"/>
    <m/>
    <x v="0"/>
    <n v="0"/>
    <n v="2"/>
    <x v="0"/>
  </r>
  <r>
    <n v="6018"/>
    <x v="0"/>
    <d v="2015-08-18T00:00:00"/>
    <x v="3"/>
    <x v="5"/>
    <n v="124.25"/>
    <n v="7.0000000000000007E-2"/>
    <s v="Regular"/>
    <n v="-55.78"/>
    <n v="55.98"/>
    <n v="13.88"/>
    <s v="Toby Grace"/>
    <x v="0"/>
    <s v="Home Office"/>
    <s v="Office Supplies"/>
    <s v="Paper"/>
    <s v="Small Box"/>
    <d v="2015-08-23T00:00:00"/>
    <n v="1.9744338865340366E-5"/>
    <m/>
    <x v="0"/>
    <n v="0"/>
    <n v="5"/>
    <x v="0"/>
  </r>
  <r>
    <n v="6020"/>
    <x v="0"/>
    <d v="2016-09-21T00:00:00"/>
    <x v="4"/>
    <x v="9"/>
    <n v="66.09"/>
    <n v="0.09"/>
    <s v="Regular"/>
    <n v="13.71"/>
    <n v="2.88"/>
    <n v="0.99"/>
    <s v="Arianne Irving"/>
    <x v="0"/>
    <s v="Corporate"/>
    <s v="Office Supplies"/>
    <s v="Labels"/>
    <s v="Small Box"/>
    <d v="2016-09-23T00:00:00"/>
    <n v="1.0502240286602373E-5"/>
    <m/>
    <x v="0"/>
    <n v="0"/>
    <n v="2"/>
    <x v="0"/>
  </r>
  <r>
    <n v="6054"/>
    <x v="1"/>
    <d v="2014-09-08T00:00:00"/>
    <x v="3"/>
    <x v="24"/>
    <n v="27.32"/>
    <n v="0.05"/>
    <s v="Express"/>
    <n v="-5.87"/>
    <n v="2.08"/>
    <n v="5.33"/>
    <s v="Aleksandra Gannaway"/>
    <x v="0"/>
    <s v="Corporate"/>
    <s v="Furniture"/>
    <s v="Office Furnishings"/>
    <s v="Small Box"/>
    <d v="2014-09-10T00:00:00"/>
    <n v="4.3413709279766499E-6"/>
    <m/>
    <x v="0"/>
    <n v="0"/>
    <n v="2"/>
    <x v="0"/>
  </r>
  <r>
    <n v="6054"/>
    <x v="1"/>
    <d v="2014-09-08T00:00:00"/>
    <x v="3"/>
    <x v="16"/>
    <n v="643.30999999999995"/>
    <n v="0.08"/>
    <s v="Express"/>
    <n v="-231.34"/>
    <n v="15.42"/>
    <n v="10.68"/>
    <s v="Aleksandra Gannaway"/>
    <x v="0"/>
    <s v="Corporate"/>
    <s v="Office Supplies"/>
    <s v="Storage &amp; Organization"/>
    <s v="Small Box"/>
    <d v="2014-09-13T00:00:00"/>
    <n v="1.0222720833369907E-4"/>
    <m/>
    <x v="0"/>
    <n v="0"/>
    <n v="5"/>
    <x v="0"/>
  </r>
  <r>
    <n v="6112"/>
    <x v="0"/>
    <d v="2016-08-23T00:00:00"/>
    <x v="4"/>
    <x v="12"/>
    <n v="1597.37"/>
    <n v="0.02"/>
    <s v="Delivery Van"/>
    <n v="-533.69000000000005"/>
    <n v="146.05000000000001"/>
    <n v="80.2"/>
    <s v="Arianne Irving"/>
    <x v="0"/>
    <s v="Corporate"/>
    <s v="Furniture"/>
    <s v="Tables"/>
    <s v="Jumbo Box"/>
    <d v="2016-08-23T00:00:00"/>
    <n v="2.5383512735073429E-4"/>
    <m/>
    <x v="0"/>
    <n v="0"/>
    <n v="0"/>
    <x v="0"/>
  </r>
  <r>
    <n v="6112"/>
    <x v="0"/>
    <d v="2016-08-23T00:00:00"/>
    <x v="4"/>
    <x v="48"/>
    <n v="1753.9580000000001"/>
    <n v="0.06"/>
    <s v="Regular"/>
    <n v="382.39"/>
    <n v="65.989999999999995"/>
    <n v="5.92"/>
    <s v="Arianne Irving"/>
    <x v="0"/>
    <s v="Corporate"/>
    <s v="Technology"/>
    <s v="Telephones and Communication"/>
    <s v="Small Box"/>
    <d v="2016-08-24T00:00:00"/>
    <n v="2.7871823829033929E-4"/>
    <m/>
    <x v="0"/>
    <n v="0"/>
    <n v="1"/>
    <x v="0"/>
  </r>
  <r>
    <n v="6116"/>
    <x v="0"/>
    <d v="2016-03-20T00:00:00"/>
    <x v="4"/>
    <x v="38"/>
    <n v="150.77000000000001"/>
    <n v="0.01"/>
    <s v="Regular"/>
    <n v="-72.23"/>
    <n v="19.98"/>
    <n v="4"/>
    <s v="Barry Weirich"/>
    <x v="3"/>
    <s v="Corporate"/>
    <s v="Technology"/>
    <s v="Computer Peripherals"/>
    <s v="Small Box"/>
    <d v="2016-03-20T00:00:00"/>
    <n v="2.3958583265411406E-5"/>
    <m/>
    <x v="0"/>
    <n v="0"/>
    <n v="0"/>
    <x v="0"/>
  </r>
  <r>
    <n v="6179"/>
    <x v="0"/>
    <d v="2016-06-02T00:00:00"/>
    <x v="2"/>
    <x v="29"/>
    <n v="477.53"/>
    <n v="0.09"/>
    <s v="Regular"/>
    <n v="197.76"/>
    <n v="9.7799999999999994"/>
    <n v="1.39"/>
    <s v="Elpida Rittenbach"/>
    <x v="3"/>
    <s v="Consumer"/>
    <s v="Office Supplies"/>
    <s v="Envelopes"/>
    <s v="Small Box"/>
    <d v="2016-06-03T00:00:00"/>
    <n v="7.5883413588458625E-5"/>
    <m/>
    <x v="0"/>
    <n v="0"/>
    <n v="1"/>
    <x v="0"/>
  </r>
  <r>
    <n v="6179"/>
    <x v="0"/>
    <d v="2016-06-02T00:00:00"/>
    <x v="2"/>
    <x v="0"/>
    <n v="2690.7514999999999"/>
    <n v="0"/>
    <s v="Regular"/>
    <n v="234.61"/>
    <n v="200.99"/>
    <n v="8.08"/>
    <s v="Elpida Rittenbach"/>
    <x v="3"/>
    <s v="Consumer"/>
    <s v="Technology"/>
    <s v="Telephones and Communication"/>
    <s v="Small Box"/>
    <d v="2016-06-04T00:00:00"/>
    <n v="4.2758236956477172E-4"/>
    <m/>
    <x v="0"/>
    <n v="0"/>
    <n v="2"/>
    <x v="0"/>
  </r>
  <r>
    <n v="6183"/>
    <x v="0"/>
    <d v="2015-06-15T00:00:00"/>
    <x v="4"/>
    <x v="26"/>
    <n v="1991.93"/>
    <n v="0.02"/>
    <s v="Regular"/>
    <n v="951.5"/>
    <n v="48.94"/>
    <n v="5.86"/>
    <s v="Ionia McGrath"/>
    <x v="3"/>
    <s v="Small Business"/>
    <s v="Office Supplies"/>
    <s v="Paper"/>
    <s v="Small Box"/>
    <d v="2015-06-16T00:00:00"/>
    <n v="3.1653393091378218E-4"/>
    <m/>
    <x v="0"/>
    <n v="0"/>
    <n v="1"/>
    <x v="0"/>
  </r>
  <r>
    <n v="6211"/>
    <x v="0"/>
    <d v="2016-11-23T00:00:00"/>
    <x v="1"/>
    <x v="2"/>
    <n v="67.72"/>
    <n v="0.01"/>
    <s v="Regular"/>
    <n v="-142.66999999999999"/>
    <n v="2.16"/>
    <n v="6.05"/>
    <s v="Nona Balk"/>
    <x v="0"/>
    <s v="Corporate"/>
    <s v="Office Supplies"/>
    <s v="Binders and Binder Accessories"/>
    <s v="Small Box"/>
    <d v="2016-11-25T00:00:00"/>
    <n v="1.0761260587210057E-5"/>
    <m/>
    <x v="0"/>
    <n v="0"/>
    <n v="2"/>
    <x v="0"/>
  </r>
  <r>
    <n v="6211"/>
    <x v="0"/>
    <d v="2016-11-23T00:00:00"/>
    <x v="1"/>
    <x v="7"/>
    <n v="68.64"/>
    <n v="7.0000000000000007E-2"/>
    <s v="Regular"/>
    <n v="-38.93"/>
    <n v="21.38"/>
    <n v="8.99"/>
    <s v="Nona Balk"/>
    <x v="0"/>
    <s v="Corporate"/>
    <s v="Office Supplies"/>
    <s v="Pens &amp; Art Supplies"/>
    <s v="Small Pack"/>
    <d v="2016-11-25T00:00:00"/>
    <n v="1.0907456094301511E-5"/>
    <m/>
    <x v="0"/>
    <n v="0"/>
    <n v="2"/>
    <x v="0"/>
  </r>
  <r>
    <n v="6241"/>
    <x v="1"/>
    <d v="2016-12-29T00:00:00"/>
    <x v="3"/>
    <x v="37"/>
    <n v="133.94"/>
    <n v="0.08"/>
    <s v="Express"/>
    <n v="45"/>
    <n v="5.84"/>
    <n v="1"/>
    <s v="Henry Goldwyn"/>
    <x v="0"/>
    <s v="Small Business"/>
    <s v="Office Supplies"/>
    <s v="Pens &amp; Art Supplies"/>
    <s v="Wrap Bag"/>
    <d v="2013-01-03T00:00:00"/>
    <n v="2.1284158934597089E-5"/>
    <m/>
    <x v="0"/>
    <n v="0"/>
    <n v="-1456"/>
    <x v="0"/>
  </r>
  <r>
    <n v="6241"/>
    <x v="1"/>
    <d v="2016-12-29T00:00:00"/>
    <x v="3"/>
    <x v="8"/>
    <n v="5433.0895"/>
    <n v="0"/>
    <s v="Regular"/>
    <n v="1365.28"/>
    <n v="205.99"/>
    <n v="8.99"/>
    <s v="Henry Goldwyn"/>
    <x v="0"/>
    <s v="Small Business"/>
    <s v="Technology"/>
    <s v="Telephones and Communication"/>
    <s v="Small Box"/>
    <d v="2013-01-02T00:00:00"/>
    <n v="8.6336225491929705E-4"/>
    <m/>
    <x v="0"/>
    <n v="0"/>
    <n v="-1457"/>
    <x v="0"/>
  </r>
  <r>
    <n v="6246"/>
    <x v="0"/>
    <d v="2016-10-21T00:00:00"/>
    <x v="2"/>
    <x v="44"/>
    <n v="52.38"/>
    <n v="0.06"/>
    <s v="Regular"/>
    <n v="11.72"/>
    <n v="3.93"/>
    <n v="0.99"/>
    <s v="Philip Brown"/>
    <x v="1"/>
    <s v="Home Office"/>
    <s v="Office Supplies"/>
    <s v="Rubber Bands"/>
    <s v="Wrap Bag"/>
    <d v="2016-10-23T00:00:00"/>
    <n v="8.3236094146199467E-6"/>
    <m/>
    <x v="0"/>
    <n v="0"/>
    <n v="2"/>
    <x v="0"/>
  </r>
  <r>
    <n v="6438"/>
    <x v="0"/>
    <d v="2013-05-16T00:00:00"/>
    <x v="2"/>
    <x v="38"/>
    <n v="75.72"/>
    <n v="0.02"/>
    <s v="Regular"/>
    <n v="20.29"/>
    <n v="9.77"/>
    <n v="6.02"/>
    <s v="Anna Haberlin"/>
    <x v="1"/>
    <s v="Corporate"/>
    <s v="Furniture"/>
    <s v="Office Furnishings"/>
    <s v="Medium Box"/>
    <d v="2013-05-16T00:00:00"/>
    <n v="1.2032525866266178E-5"/>
    <m/>
    <x v="0"/>
    <n v="0"/>
    <n v="0"/>
    <x v="0"/>
  </r>
  <r>
    <n v="19296"/>
    <x v="0"/>
    <d v="2013-04-10T00:00:00"/>
    <x v="0"/>
    <x v="16"/>
    <n v="75.73"/>
    <n v="0.04"/>
    <s v="Express"/>
    <n v="-37.76"/>
    <n v="1.68"/>
    <n v="1.57"/>
    <s v="Eric Murdock"/>
    <x v="0"/>
    <s v="Home Office"/>
    <s v="Office Supplies"/>
    <s v="Pens &amp; Art Supplies"/>
    <s v="Wrap Bag"/>
    <d v="2013-04-12T00:00:00"/>
    <n v="1.2034114947864998E-5"/>
    <m/>
    <x v="0"/>
    <n v="0"/>
    <n v="2"/>
    <x v="0"/>
  </r>
  <r>
    <n v="7105"/>
    <x v="0"/>
    <d v="2013-06-21T00:00:00"/>
    <x v="3"/>
    <x v="35"/>
    <n v="77.19"/>
    <n v="0.03"/>
    <s v="Regular"/>
    <n v="-81.349999999999994"/>
    <n v="4.0599999999999996"/>
    <n v="6.89"/>
    <s v="Brian Moss"/>
    <x v="0"/>
    <s v="Corporate"/>
    <s v="Office Supplies"/>
    <s v="Appliances"/>
    <s v="Small Box"/>
    <d v="2013-06-28T00:00:00"/>
    <n v="1.2266120861292739E-5"/>
    <m/>
    <x v="0"/>
    <n v="0"/>
    <n v="7"/>
    <x v="0"/>
  </r>
  <r>
    <n v="21574"/>
    <x v="0"/>
    <d v="2013-01-15T00:00:00"/>
    <x v="1"/>
    <x v="15"/>
    <n v="77.55"/>
    <n v="0"/>
    <s v="Regular"/>
    <n v="-37.200000000000003"/>
    <n v="2.12"/>
    <n v="1.99"/>
    <s v="Eric Barreto"/>
    <x v="3"/>
    <s v="Small Business"/>
    <s v="Technology"/>
    <s v="Computer Peripherals"/>
    <s v="Small Pack"/>
    <d v="2013-01-16T00:00:00"/>
    <n v="1.2323327798850264E-5"/>
    <m/>
    <x v="0"/>
    <n v="0"/>
    <n v="1"/>
    <x v="0"/>
  </r>
  <r>
    <n v="45570"/>
    <x v="0"/>
    <d v="2013-08-09T00:00:00"/>
    <x v="1"/>
    <x v="23"/>
    <n v="77.569999999999993"/>
    <n v="0"/>
    <s v="Regular"/>
    <n v="-67.489999999999995"/>
    <n v="3.58"/>
    <n v="5.47"/>
    <s v="Bart Watters"/>
    <x v="0"/>
    <s v="Corporate"/>
    <s v="Office Supplies"/>
    <s v="Binders and Binder Accessories"/>
    <s v="Small Box"/>
    <d v="2013-08-10T00:00:00"/>
    <n v="1.2326505962047904E-5"/>
    <m/>
    <x v="0"/>
    <n v="0"/>
    <n v="1"/>
    <x v="0"/>
  </r>
  <r>
    <n v="6336"/>
    <x v="0"/>
    <d v="2014-08-28T00:00:00"/>
    <x v="0"/>
    <x v="16"/>
    <n v="320.26"/>
    <n v="0.01"/>
    <s v="Express"/>
    <n v="-84.13"/>
    <n v="7.1"/>
    <n v="6.05"/>
    <s v="Joseph Holt"/>
    <x v="0"/>
    <s v="Home Office"/>
    <s v="Office Supplies"/>
    <s v="Binders and Binder Accessories"/>
    <s v="Small Box"/>
    <d v="2014-08-30T00:00:00"/>
    <n v="5.0891927283814131E-5"/>
    <m/>
    <x v="0"/>
    <n v="0"/>
    <n v="2"/>
    <x v="0"/>
  </r>
  <r>
    <n v="6339"/>
    <x v="0"/>
    <d v="2015-12-11T00:00:00"/>
    <x v="1"/>
    <x v="17"/>
    <n v="303.69"/>
    <n v="0.05"/>
    <s v="Regular"/>
    <n v="-50.84"/>
    <n v="14.98"/>
    <n v="7.69"/>
    <s v="Jonathan Doherty"/>
    <x v="0"/>
    <s v="Corporate"/>
    <s v="Office Supplies"/>
    <s v="Storage &amp; Organization"/>
    <s v="Small Box"/>
    <d v="2015-12-12T00:00:00"/>
    <n v="4.825881907456914E-5"/>
    <m/>
    <x v="0"/>
    <n v="0"/>
    <n v="1"/>
    <x v="0"/>
  </r>
  <r>
    <n v="6369"/>
    <x v="0"/>
    <d v="2016-12-19T00:00:00"/>
    <x v="0"/>
    <x v="49"/>
    <n v="14922.16"/>
    <n v="0.1"/>
    <s v="Delivery Van"/>
    <n v="545.70000000000005"/>
    <n v="550.98"/>
    <n v="45.7"/>
    <s v="Denise Leinenbach"/>
    <x v="3"/>
    <s v="Corporate"/>
    <s v="Furniture"/>
    <s v="Tables"/>
    <s v="Jumbo Box"/>
    <d v="2016-12-21T00:00:00"/>
    <n v="2.3712529870650091E-3"/>
    <m/>
    <x v="0"/>
    <n v="0"/>
    <n v="2"/>
    <x v="0"/>
  </r>
  <r>
    <n v="6373"/>
    <x v="0"/>
    <d v="2015-01-22T00:00:00"/>
    <x v="2"/>
    <x v="10"/>
    <n v="62.77"/>
    <n v="0.01"/>
    <s v="Regular"/>
    <n v="-36.840000000000003"/>
    <n v="60.97"/>
    <n v="4.5"/>
    <s v="Denise Leinenbach"/>
    <x v="3"/>
    <s v="Home Office"/>
    <s v="Office Supplies"/>
    <s v="Appliances"/>
    <s v="Small Box"/>
    <d v="2015-01-23T00:00:00"/>
    <n v="9.9746651957940837E-6"/>
    <m/>
    <x v="0"/>
    <n v="0"/>
    <n v="1"/>
    <x v="0"/>
  </r>
  <r>
    <n v="6402"/>
    <x v="0"/>
    <d v="2014-04-23T00:00:00"/>
    <x v="3"/>
    <x v="34"/>
    <n v="373.33"/>
    <n v="0.01"/>
    <s v="Regular"/>
    <n v="-22.18"/>
    <n v="10.23"/>
    <n v="4.68"/>
    <s v="Nathan Mautz"/>
    <x v="3"/>
    <s v="Corporate"/>
    <s v="Office Supplies"/>
    <s v="Scissors, Rulers and Trimmers"/>
    <s v="Small Pack"/>
    <d v="2014-04-28T00:00:00"/>
    <n v="5.9325183328752663E-5"/>
    <m/>
    <x v="0"/>
    <n v="0"/>
    <n v="5"/>
    <x v="0"/>
  </r>
  <r>
    <n v="6406"/>
    <x v="0"/>
    <d v="2016-08-14T00:00:00"/>
    <x v="1"/>
    <x v="16"/>
    <n v="92.63"/>
    <n v="0.05"/>
    <s v="Regular"/>
    <n v="-70.8"/>
    <n v="2.08"/>
    <n v="2.56"/>
    <s v="Mick Crebagga"/>
    <x v="0"/>
    <s v="Home Office"/>
    <s v="Office Supplies"/>
    <s v="Scissors, Rulers and Trimmers"/>
    <s v="Small Pack"/>
    <d v="2016-08-16T00:00:00"/>
    <n v="1.471966284987105E-5"/>
    <m/>
    <x v="0"/>
    <n v="0"/>
    <n v="2"/>
    <x v="0"/>
  </r>
  <r>
    <n v="23264"/>
    <x v="0"/>
    <d v="2013-12-07T00:00:00"/>
    <x v="1"/>
    <x v="40"/>
    <n v="78.47"/>
    <n v="0.06"/>
    <s v="Regular"/>
    <n v="17.989999999999998"/>
    <n v="2.88"/>
    <n v="0.99"/>
    <s v="Clay Rozendal"/>
    <x v="2"/>
    <s v="Corporate"/>
    <s v="Office Supplies"/>
    <s v="Labels"/>
    <s v="Small Box"/>
    <d v="2013-12-09T00:00:00"/>
    <n v="1.2469523305941718E-5"/>
    <m/>
    <x v="0"/>
    <n v="0"/>
    <n v="2"/>
    <x v="0"/>
  </r>
  <r>
    <n v="5094"/>
    <x v="0"/>
    <d v="2013-03-28T00:00:00"/>
    <x v="2"/>
    <x v="5"/>
    <n v="79.58"/>
    <n v="0.06"/>
    <s v="Regular"/>
    <n v="-38.28"/>
    <n v="37.44"/>
    <n v="4.2699999999999996"/>
    <s v="Mark Haberlin"/>
    <x v="0"/>
    <s v="Small Business"/>
    <s v="Office Supplies"/>
    <s v="Pens &amp; Art Supplies"/>
    <s v="Wrap Bag"/>
    <d v="2013-03-30T00:00:00"/>
    <n v="1.2645911363410755E-5"/>
    <m/>
    <x v="0"/>
    <n v="0"/>
    <n v="2"/>
    <x v="0"/>
  </r>
  <r>
    <n v="6465"/>
    <x v="0"/>
    <d v="2014-08-12T00:00:00"/>
    <x v="3"/>
    <x v="45"/>
    <n v="240.14"/>
    <n v="0.06"/>
    <s v="Express"/>
    <n v="57.78"/>
    <n v="6.88"/>
    <n v="2"/>
    <s v="Alan Shonely"/>
    <x v="3"/>
    <s v="Small Business"/>
    <s v="Office Supplies"/>
    <s v="Paper"/>
    <s v="Wrap Bag"/>
    <d v="2014-08-19T00:00:00"/>
    <n v="3.8160205514067082E-5"/>
    <m/>
    <x v="0"/>
    <n v="0"/>
    <n v="7"/>
    <x v="0"/>
  </r>
  <r>
    <n v="6501"/>
    <x v="0"/>
    <d v="2015-01-12T00:00:00"/>
    <x v="0"/>
    <x v="34"/>
    <n v="236.99"/>
    <n v="0.06"/>
    <s v="Regular"/>
    <n v="-95.79"/>
    <n v="6.48"/>
    <n v="6.74"/>
    <s v="Arianne Irving"/>
    <x v="0"/>
    <s v="Corporate"/>
    <s v="Office Supplies"/>
    <s v="Paper"/>
    <s v="Small Box"/>
    <d v="2015-01-14T00:00:00"/>
    <n v="3.765964481043874E-5"/>
    <m/>
    <x v="0"/>
    <n v="0"/>
    <n v="2"/>
    <x v="0"/>
  </r>
  <r>
    <n v="6501"/>
    <x v="0"/>
    <d v="2015-01-12T00:00:00"/>
    <x v="0"/>
    <x v="19"/>
    <n v="4617.3360000000002"/>
    <n v="0.09"/>
    <s v="Regular"/>
    <n v="978.35"/>
    <n v="125.99"/>
    <n v="7.69"/>
    <s v="Arianne Irving"/>
    <x v="0"/>
    <s v="Corporate"/>
    <s v="Technology"/>
    <s v="Telephones and Communication"/>
    <s v="Small Box"/>
    <d v="2015-01-14T00:00:00"/>
    <n v="7.3373236731698376E-4"/>
    <m/>
    <x v="0"/>
    <n v="0"/>
    <n v="2"/>
    <x v="0"/>
  </r>
  <r>
    <n v="6529"/>
    <x v="0"/>
    <d v="2015-11-26T00:00:00"/>
    <x v="4"/>
    <x v="34"/>
    <n v="89.71"/>
    <n v="0.04"/>
    <s v="Regular"/>
    <n v="20.71"/>
    <n v="2.62"/>
    <n v="0.8"/>
    <s v="Cynthia Arntzen"/>
    <x v="0"/>
    <s v="Small Business"/>
    <s v="Office Supplies"/>
    <s v="Rubber Bands"/>
    <s v="Wrap Bag"/>
    <d v="2015-11-28T00:00:00"/>
    <n v="1.4255651023015566E-5"/>
    <m/>
    <x v="0"/>
    <n v="0"/>
    <n v="2"/>
    <x v="0"/>
  </r>
  <r>
    <n v="18210"/>
    <x v="0"/>
    <d v="2013-08-06T00:00:00"/>
    <x v="2"/>
    <x v="40"/>
    <n v="80.790000000000006"/>
    <n v="0"/>
    <s v="Regular"/>
    <n v="12.58"/>
    <n v="2.88"/>
    <n v="0.7"/>
    <s v="Greg Guthrie"/>
    <x v="3"/>
    <s v="Small Business"/>
    <s v="Office Supplies"/>
    <s v="Pens &amp; Art Supplies"/>
    <s v="Wrap Bag"/>
    <d v="2013-08-07T00:00:00"/>
    <n v="1.2838190236867994E-5"/>
    <m/>
    <x v="0"/>
    <n v="0"/>
    <n v="1"/>
    <x v="0"/>
  </r>
  <r>
    <n v="42405"/>
    <x v="0"/>
    <d v="2013-01-21T00:00:00"/>
    <x v="0"/>
    <x v="44"/>
    <n v="81.680000000000007"/>
    <n v="0.08"/>
    <s v="Regular"/>
    <n v="-25.22"/>
    <n v="5.98"/>
    <n v="5.15"/>
    <s v="Skye Norling"/>
    <x v="1"/>
    <s v="Home Office"/>
    <s v="Office Supplies"/>
    <s v="Paper"/>
    <s v="Small Box"/>
    <d v="2013-01-23T00:00:00"/>
    <n v="1.2979618499162988E-5"/>
    <m/>
    <x v="0"/>
    <n v="0"/>
    <n v="2"/>
    <x v="0"/>
  </r>
  <r>
    <n v="6560"/>
    <x v="0"/>
    <d v="2014-01-04T00:00:00"/>
    <x v="3"/>
    <x v="17"/>
    <n v="169.18"/>
    <n v="0.09"/>
    <s v="Regular"/>
    <n v="-18.73"/>
    <n v="8.67"/>
    <n v="3.5"/>
    <s v="Max Ludwig"/>
    <x v="0"/>
    <s v="Corporate"/>
    <s v="Office Supplies"/>
    <s v="Appliances"/>
    <s v="Small Box"/>
    <d v="2014-01-08T00:00:00"/>
    <n v="2.6884082488839302E-5"/>
    <m/>
    <x v="0"/>
    <n v="0"/>
    <n v="4"/>
    <x v="0"/>
  </r>
  <r>
    <n v="6560"/>
    <x v="0"/>
    <d v="2014-01-04T00:00:00"/>
    <x v="3"/>
    <x v="4"/>
    <n v="8252.3919999999998"/>
    <n v="0.04"/>
    <s v="Delivery Van"/>
    <n v="1853.19"/>
    <n v="280.98"/>
    <n v="35.67"/>
    <s v="Max Ludwig"/>
    <x v="0"/>
    <s v="Corporate"/>
    <s v="Furniture"/>
    <s v="Tables"/>
    <s v="Jumbo Box"/>
    <d v="2014-01-09T00:00:00"/>
    <n v="1.3113724273450616E-3"/>
    <m/>
    <x v="0"/>
    <n v="0"/>
    <n v="5"/>
    <x v="0"/>
  </r>
  <r>
    <n v="6564"/>
    <x v="0"/>
    <d v="2014-01-21T00:00:00"/>
    <x v="3"/>
    <x v="27"/>
    <n v="448.23"/>
    <n v="0.01"/>
    <s v="Regular"/>
    <n v="110.6"/>
    <n v="15.98"/>
    <n v="4"/>
    <s v="Anne McFarland"/>
    <x v="0"/>
    <s v="Consumer"/>
    <s v="Technology"/>
    <s v="Computer Peripherals"/>
    <s v="Small Box"/>
    <d v="2014-01-21T00:00:00"/>
    <n v="7.1227404503915594E-5"/>
    <m/>
    <x v="0"/>
    <n v="0"/>
    <n v="0"/>
    <x v="0"/>
  </r>
  <r>
    <n v="6566"/>
    <x v="0"/>
    <d v="2014-05-21T00:00:00"/>
    <x v="1"/>
    <x v="36"/>
    <n v="748.83"/>
    <n v="0.01"/>
    <s v="Regular"/>
    <n v="250.01"/>
    <n v="33.979999999999997"/>
    <n v="1.99"/>
    <s v="Kean Thornton"/>
    <x v="0"/>
    <s v="Corporate"/>
    <s v="Technology"/>
    <s v="Computer Peripherals"/>
    <s v="Small Pack"/>
    <d v="2014-05-21T00:00:00"/>
    <n v="1.1899519736444931E-4"/>
    <m/>
    <x v="0"/>
    <n v="0"/>
    <n v="0"/>
    <x v="0"/>
  </r>
  <r>
    <n v="6592"/>
    <x v="0"/>
    <d v="2016-12-01T00:00:00"/>
    <x v="3"/>
    <x v="8"/>
    <n v="194.29"/>
    <n v="0.09"/>
    <s v="Regular"/>
    <n v="-177.17"/>
    <n v="6.84"/>
    <n v="8.3699999999999992"/>
    <s v="Tamara Chand"/>
    <x v="1"/>
    <s v="Consumer"/>
    <s v="Office Supplies"/>
    <s v="Scissors, Rulers and Trimmers"/>
    <s v="Small Pack"/>
    <d v="2016-12-08T00:00:00"/>
    <n v="3.0874266383476695E-5"/>
    <m/>
    <x v="0"/>
    <n v="0"/>
    <n v="7"/>
    <x v="0"/>
  </r>
  <r>
    <n v="6592"/>
    <x v="0"/>
    <d v="2016-12-01T00:00:00"/>
    <x v="3"/>
    <x v="15"/>
    <n v="1621.1"/>
    <n v="7.0000000000000007E-2"/>
    <s v="Express"/>
    <n v="-971.36"/>
    <n v="48.91"/>
    <n v="35"/>
    <s v="Tamara Chand"/>
    <x v="1"/>
    <s v="Consumer"/>
    <s v="Office Supplies"/>
    <s v="Storage &amp; Organization"/>
    <s v="Large Box"/>
    <d v="2016-12-03T00:00:00"/>
    <n v="2.5760601798473454E-4"/>
    <m/>
    <x v="0"/>
    <n v="0"/>
    <n v="2"/>
    <x v="0"/>
  </r>
  <r>
    <n v="6596"/>
    <x v="0"/>
    <d v="2014-07-21T00:00:00"/>
    <x v="3"/>
    <x v="45"/>
    <n v="18028.07"/>
    <n v="0.02"/>
    <s v="Delivery Van"/>
    <n v="8157.7"/>
    <n v="500.98"/>
    <n v="28.14"/>
    <s v="Chad Sievert"/>
    <x v="3"/>
    <s v="Corporate"/>
    <s v="Technology"/>
    <s v="Office Machines"/>
    <s v="Jumbo Drum"/>
    <d v="2014-07-26T00:00:00"/>
    <n v="2.8648074299241584E-3"/>
    <m/>
    <x v="0"/>
    <n v="0"/>
    <n v="5"/>
    <x v="0"/>
  </r>
  <r>
    <n v="17666"/>
    <x v="0"/>
    <d v="2013-09-08T00:00:00"/>
    <x v="4"/>
    <x v="23"/>
    <n v="82.56"/>
    <n v="0.01"/>
    <s v="Regular"/>
    <n v="21.74"/>
    <n v="4"/>
    <n v="1.3"/>
    <s v="Sam Craven"/>
    <x v="0"/>
    <s v="Home Office"/>
    <s v="Office Supplies"/>
    <s v="Paper"/>
    <s v="Wrap Bag"/>
    <d v="2013-09-10T00:00:00"/>
    <n v="1.311945767985916E-5"/>
    <m/>
    <x v="0"/>
    <n v="0"/>
    <n v="2"/>
    <x v="0"/>
  </r>
  <r>
    <n v="6693"/>
    <x v="0"/>
    <d v="2015-05-24T00:00:00"/>
    <x v="1"/>
    <x v="18"/>
    <n v="40.85"/>
    <n v="0.09"/>
    <s v="Regular"/>
    <n v="6.46"/>
    <n v="2.62"/>
    <n v="0.8"/>
    <s v="Astrea Jones"/>
    <x v="0"/>
    <s v="Corporate"/>
    <s v="Office Supplies"/>
    <s v="Rubber Bands"/>
    <s v="Wrap Bag"/>
    <d v="2015-05-26T00:00:00"/>
    <n v="6.491398331180314E-6"/>
    <m/>
    <x v="0"/>
    <n v="0"/>
    <n v="2"/>
    <x v="0"/>
  </r>
  <r>
    <n v="6695"/>
    <x v="1"/>
    <d v="2015-06-27T00:00:00"/>
    <x v="3"/>
    <x v="46"/>
    <n v="295.24"/>
    <n v="0.08"/>
    <s v="Express"/>
    <n v="-279.93"/>
    <n v="5.81"/>
    <n v="8.49"/>
    <s v="Natalie Webber"/>
    <x v="3"/>
    <s v="Corporate"/>
    <s v="Office Supplies"/>
    <s v="Binders and Binder Accessories"/>
    <s v="Small Box"/>
    <d v="2015-06-27T00:00:00"/>
    <n v="4.6916045123566114E-5"/>
    <m/>
    <x v="0"/>
    <n v="0"/>
    <n v="0"/>
    <x v="0"/>
  </r>
  <r>
    <n v="2535"/>
    <x v="0"/>
    <d v="2013-05-24T00:00:00"/>
    <x v="3"/>
    <x v="24"/>
    <n v="82.72"/>
    <n v="0.08"/>
    <s v="Regular"/>
    <n v="-29.71"/>
    <n v="14.48"/>
    <n v="1.99"/>
    <s v="Roland Fjeld"/>
    <x v="0"/>
    <s v="Corporate"/>
    <s v="Technology"/>
    <s v="Computer Peripherals"/>
    <s v="Small Pack"/>
    <d v="2013-05-26T00:00:00"/>
    <n v="1.3144882985440282E-5"/>
    <m/>
    <x v="0"/>
    <n v="0"/>
    <n v="2"/>
    <x v="0"/>
  </r>
  <r>
    <n v="3621"/>
    <x v="0"/>
    <d v="2013-05-05T00:00:00"/>
    <x v="4"/>
    <x v="39"/>
    <n v="83.87"/>
    <n v="0.06"/>
    <s v="Regular"/>
    <n v="-28.83"/>
    <n v="5.58"/>
    <n v="5.3"/>
    <s v="Eric Barreto"/>
    <x v="0"/>
    <s v="Small Business"/>
    <s v="Office Supplies"/>
    <s v="Envelopes"/>
    <s v="Small Box"/>
    <d v="2013-05-06T00:00:00"/>
    <n v="1.33276273693046E-5"/>
    <m/>
    <x v="0"/>
    <n v="0"/>
    <n v="1"/>
    <x v="0"/>
  </r>
  <r>
    <n v="32519"/>
    <x v="0"/>
    <d v="2013-10-08T00:00:00"/>
    <x v="3"/>
    <x v="30"/>
    <n v="85.36"/>
    <n v="0.09"/>
    <s v="Regular"/>
    <n v="-23.82"/>
    <n v="10.89"/>
    <n v="4.5"/>
    <s v="Jill Stevenson"/>
    <x v="0"/>
    <s v="Consumer"/>
    <s v="Office Supplies"/>
    <s v="Appliances"/>
    <s v="Small Box"/>
    <d v="2013-10-13T00:00:00"/>
    <n v="1.3564400527528801E-5"/>
    <m/>
    <x v="0"/>
    <n v="0"/>
    <n v="5"/>
    <x v="0"/>
  </r>
  <r>
    <n v="44897"/>
    <x v="0"/>
    <d v="2013-03-09T00:00:00"/>
    <x v="0"/>
    <x v="11"/>
    <n v="85.62"/>
    <n v="7.0000000000000007E-2"/>
    <s v="Regular"/>
    <n v="-81.22"/>
    <n v="7.28"/>
    <n v="11.15"/>
    <s v="Kelly Collister"/>
    <x v="0"/>
    <s v="Consumer"/>
    <s v="Office Supplies"/>
    <s v="Paper"/>
    <s v="Small Box"/>
    <d v="2013-03-11T00:00:00"/>
    <n v="1.3605716649098127E-5"/>
    <m/>
    <x v="0"/>
    <n v="0"/>
    <n v="2"/>
    <x v="0"/>
  </r>
  <r>
    <n v="6755"/>
    <x v="0"/>
    <d v="2014-05-01T00:00:00"/>
    <x v="0"/>
    <x v="17"/>
    <n v="156.47"/>
    <n v="0.01"/>
    <s v="Regular"/>
    <n v="-39.229999999999997"/>
    <n v="7.1"/>
    <n v="6.05"/>
    <s v="Kelly Lampkin"/>
    <x v="1"/>
    <s v="Home Office"/>
    <s v="Office Supplies"/>
    <s v="Binders and Binder Accessories"/>
    <s v="Small Box"/>
    <d v="2014-05-03T00:00:00"/>
    <n v="2.4864359776738889E-5"/>
    <m/>
    <x v="0"/>
    <n v="0"/>
    <n v="2"/>
    <x v="0"/>
  </r>
  <r>
    <n v="6785"/>
    <x v="0"/>
    <d v="2015-05-06T00:00:00"/>
    <x v="4"/>
    <x v="38"/>
    <n v="181.32"/>
    <n v="0.03"/>
    <s v="Regular"/>
    <n v="80.319999999999993"/>
    <n v="25.38"/>
    <n v="8.99"/>
    <s v="Nathan Mautz"/>
    <x v="3"/>
    <s v="Home Office"/>
    <s v="Furniture"/>
    <s v="Office Furnishings"/>
    <s v="Small Pack"/>
    <d v="2015-05-08T00:00:00"/>
    <n v="2.8813227549806963E-5"/>
    <m/>
    <x v="0"/>
    <n v="0"/>
    <n v="2"/>
    <x v="0"/>
  </r>
  <r>
    <n v="6788"/>
    <x v="0"/>
    <d v="2014-08-04T00:00:00"/>
    <x v="2"/>
    <x v="26"/>
    <n v="127.84"/>
    <n v="0.02"/>
    <s v="Express"/>
    <n v="12.69"/>
    <n v="2.94"/>
    <n v="0.96"/>
    <s v="Bobby Elias"/>
    <x v="0"/>
    <s v="Small Business"/>
    <s v="Office Supplies"/>
    <s v="Pens &amp; Art Supplies"/>
    <s v="Wrap Bag"/>
    <d v="2014-08-06T00:00:00"/>
    <n v="2.03148191593168E-5"/>
    <m/>
    <x v="0"/>
    <n v="0"/>
    <n v="2"/>
    <x v="0"/>
  </r>
  <r>
    <n v="6788"/>
    <x v="0"/>
    <d v="2014-08-04T00:00:00"/>
    <x v="2"/>
    <x v="24"/>
    <n v="11.15"/>
    <n v="7.0000000000000007E-2"/>
    <s v="Regular"/>
    <n v="-2.62"/>
    <n v="1.81"/>
    <n v="0.75"/>
    <s v="Bobby Elias"/>
    <x v="0"/>
    <s v="Small Business"/>
    <s v="Office Supplies"/>
    <s v="Rubber Bands"/>
    <s v="Wrap Bag"/>
    <d v="2014-08-05T00:00:00"/>
    <n v="1.7718259826844676E-6"/>
    <m/>
    <x v="0"/>
    <n v="0"/>
    <n v="1"/>
    <x v="0"/>
  </r>
  <r>
    <n v="6823"/>
    <x v="0"/>
    <d v="2016-07-21T00:00:00"/>
    <x v="2"/>
    <x v="29"/>
    <n v="1262.72"/>
    <n v="0.01"/>
    <s v="Regular"/>
    <n v="490.28"/>
    <n v="24.95"/>
    <n v="2.99"/>
    <s v="Todd Boyes"/>
    <x v="1"/>
    <s v="Small Business"/>
    <s v="Office Supplies"/>
    <s v="Binders and Binder Accessories"/>
    <s v="Small Box"/>
    <d v="2016-07-22T00:00:00"/>
    <n v="2.00656511646218E-4"/>
    <m/>
    <x v="0"/>
    <n v="0"/>
    <n v="1"/>
    <x v="0"/>
  </r>
  <r>
    <n v="6823"/>
    <x v="0"/>
    <d v="2016-07-21T00:00:00"/>
    <x v="2"/>
    <x v="48"/>
    <n v="524.19000000000005"/>
    <n v="0"/>
    <s v="Regular"/>
    <n v="-135.46"/>
    <n v="15.98"/>
    <n v="8.99"/>
    <s v="Todd Boyes"/>
    <x v="1"/>
    <s v="Small Business"/>
    <s v="Technology"/>
    <s v="Computer Peripherals"/>
    <s v="Small Pack"/>
    <d v="2016-07-23T00:00:00"/>
    <n v="8.3298068328553455E-5"/>
    <m/>
    <x v="0"/>
    <n v="0"/>
    <n v="2"/>
    <x v="0"/>
  </r>
  <r>
    <n v="45413"/>
    <x v="0"/>
    <d v="2013-06-08T00:00:00"/>
    <x v="0"/>
    <x v="31"/>
    <n v="85.74"/>
    <n v="0.03"/>
    <s v="Regular"/>
    <n v="-73.569999999999993"/>
    <n v="4.38"/>
    <n v="6.21"/>
    <s v="Eric Barreto"/>
    <x v="0"/>
    <s v="Small Business"/>
    <s v="Office Supplies"/>
    <s v="Binders and Binder Accessories"/>
    <s v="Small Box"/>
    <d v="2013-06-09T00:00:00"/>
    <n v="1.3624785628283967E-5"/>
    <m/>
    <x v="0"/>
    <n v="0"/>
    <n v="1"/>
    <x v="0"/>
  </r>
  <r>
    <n v="6854"/>
    <x v="0"/>
    <d v="2016-01-07T00:00:00"/>
    <x v="4"/>
    <x v="10"/>
    <n v="22.13"/>
    <n v="7.0000000000000007E-2"/>
    <s v="Express"/>
    <n v="-2.39"/>
    <n v="7.68"/>
    <n v="6.16"/>
    <s v="Victor Price"/>
    <x v="0"/>
    <s v="Consumer"/>
    <s v="Office Supplies"/>
    <s v="Binders and Binder Accessories"/>
    <s v="Small Box"/>
    <d v="2016-01-09T00:00:00"/>
    <n v="3.5166375781889922E-6"/>
    <m/>
    <x v="0"/>
    <n v="0"/>
    <n v="2"/>
    <x v="0"/>
  </r>
  <r>
    <n v="6854"/>
    <x v="0"/>
    <d v="2016-01-07T00:00:00"/>
    <x v="4"/>
    <x v="23"/>
    <n v="129.84"/>
    <n v="0.05"/>
    <s v="Express"/>
    <n v="2.39"/>
    <n v="6.64"/>
    <n v="4.95"/>
    <s v="Victor Price"/>
    <x v="0"/>
    <s v="Consumer"/>
    <s v="Furniture"/>
    <s v="Office Furnishings"/>
    <s v="Small Pack"/>
    <d v="2016-01-09T00:00:00"/>
    <n v="2.0632635479080831E-5"/>
    <m/>
    <x v="0"/>
    <n v="0"/>
    <n v="2"/>
    <x v="0"/>
  </r>
  <r>
    <n v="6880"/>
    <x v="0"/>
    <d v="2016-05-25T00:00:00"/>
    <x v="4"/>
    <x v="33"/>
    <n v="235.49"/>
    <n v="0.06"/>
    <s v="Regular"/>
    <n v="21.78"/>
    <n v="47.9"/>
    <n v="5.86"/>
    <s v="Peter Buhler"/>
    <x v="0"/>
    <s v="Consumer"/>
    <s v="Office Supplies"/>
    <s v="Paper"/>
    <s v="Small Box"/>
    <d v="2016-05-27T00:00:00"/>
    <n v="3.7421282570615716E-5"/>
    <m/>
    <x v="0"/>
    <n v="0"/>
    <n v="2"/>
    <x v="0"/>
  </r>
  <r>
    <n v="6885"/>
    <x v="0"/>
    <d v="2015-06-19T00:00:00"/>
    <x v="3"/>
    <x v="6"/>
    <n v="481.27"/>
    <n v="0.02"/>
    <s v="Delivery Van"/>
    <n v="-181.27"/>
    <n v="113.98"/>
    <n v="30"/>
    <s v="Damala Kotsonis"/>
    <x v="3"/>
    <s v="Corporate"/>
    <s v="Furniture"/>
    <s v="Chairs &amp; Chairmats"/>
    <s v="Jumbo Drum"/>
    <d v="2015-06-21T00:00:00"/>
    <n v="7.647773010641736E-5"/>
    <m/>
    <x v="0"/>
    <n v="0"/>
    <n v="2"/>
    <x v="0"/>
  </r>
  <r>
    <n v="6885"/>
    <x v="0"/>
    <d v="2015-06-19T00:00:00"/>
    <x v="3"/>
    <x v="42"/>
    <n v="879.54"/>
    <n v="0.09"/>
    <s v="Regular"/>
    <n v="166.93"/>
    <n v="23.99"/>
    <n v="6.3"/>
    <s v="Damala Kotsonis"/>
    <x v="3"/>
    <s v="Corporate"/>
    <s v="Technology"/>
    <s v="Office Machines"/>
    <s v="Medium Box"/>
    <d v="2015-06-19T00:00:00"/>
    <n v="1.3976608294262747E-4"/>
    <m/>
    <x v="0"/>
    <n v="0"/>
    <n v="0"/>
    <x v="0"/>
  </r>
  <r>
    <n v="6886"/>
    <x v="0"/>
    <d v="2015-01-18T00:00:00"/>
    <x v="0"/>
    <x v="19"/>
    <n v="8177.07"/>
    <n v="0.08"/>
    <s v="Regular"/>
    <n v="2385.3000000000002"/>
    <n v="178.47"/>
    <n v="19.989999999999998"/>
    <s v="Maureen Gastineau"/>
    <x v="0"/>
    <s v="Consumer"/>
    <s v="Office Supplies"/>
    <s v="Storage &amp; Organization"/>
    <s v="Small Box"/>
    <d v="2015-01-19T00:00:00"/>
    <n v="1.2994031469264285E-3"/>
    <m/>
    <x v="0"/>
    <n v="0"/>
    <n v="1"/>
    <x v="0"/>
  </r>
  <r>
    <n v="6918"/>
    <x v="0"/>
    <d v="2014-07-01T00:00:00"/>
    <x v="1"/>
    <x v="28"/>
    <n v="1559.5"/>
    <n v="0.01"/>
    <s v="Regular"/>
    <n v="515.83000000000004"/>
    <n v="39.479999999999997"/>
    <n v="1.99"/>
    <s v="Erin Ashbrook"/>
    <x v="1"/>
    <s v="Consumer"/>
    <s v="Technology"/>
    <s v="Computer Peripherals"/>
    <s v="Small Pack"/>
    <d v="2014-07-03T00:00:00"/>
    <n v="2.4781727533600243E-4"/>
    <m/>
    <x v="0"/>
    <n v="0"/>
    <n v="2"/>
    <x v="0"/>
  </r>
  <r>
    <n v="6947"/>
    <x v="0"/>
    <d v="2014-07-19T00:00:00"/>
    <x v="1"/>
    <x v="32"/>
    <n v="520.49"/>
    <n v="0"/>
    <s v="Regular"/>
    <n v="-51.01"/>
    <n v="51.65"/>
    <n v="18.45"/>
    <s v="Logan Currie"/>
    <x v="0"/>
    <s v="Small Business"/>
    <s v="Furniture"/>
    <s v="Office Furnishings"/>
    <s v="Medium Box"/>
    <d v="2014-07-21T00:00:00"/>
    <n v="8.2710108136990003E-5"/>
    <m/>
    <x v="0"/>
    <n v="0"/>
    <n v="2"/>
    <x v="0"/>
  </r>
  <r>
    <n v="21863"/>
    <x v="0"/>
    <d v="2013-11-21T00:00:00"/>
    <x v="2"/>
    <x v="40"/>
    <n v="85.77"/>
    <n v="0.03"/>
    <s v="Regular"/>
    <n v="-102.02"/>
    <n v="2.84"/>
    <n v="5.44"/>
    <s v="Christine Sundaresam"/>
    <x v="0"/>
    <s v="Small Business"/>
    <s v="Office Supplies"/>
    <s v="Binders and Binder Accessories"/>
    <s v="Small Box"/>
    <d v="2013-11-22T00:00:00"/>
    <n v="1.3629552873080428E-5"/>
    <m/>
    <x v="0"/>
    <n v="0"/>
    <n v="1"/>
    <x v="0"/>
  </r>
  <r>
    <n v="6979"/>
    <x v="1"/>
    <d v="2016-02-28T00:00:00"/>
    <x v="1"/>
    <x v="2"/>
    <n v="334.89"/>
    <n v="0.03"/>
    <s v="Regular"/>
    <n v="-1.44"/>
    <n v="11.99"/>
    <n v="5.99"/>
    <s v="Keith Dawkins"/>
    <x v="0"/>
    <s v="Home Office"/>
    <s v="Technology"/>
    <s v="Office Machines"/>
    <s v="Medium Box"/>
    <d v="2016-02-29T00:00:00"/>
    <n v="5.3216753662888005E-5"/>
    <s v="Quality Check"/>
    <x v="2"/>
    <n v="11957708.367000006"/>
    <n v="1"/>
    <x v="1"/>
  </r>
  <r>
    <n v="36323"/>
    <x v="0"/>
    <d v="2013-10-18T00:00:00"/>
    <x v="0"/>
    <x v="33"/>
    <n v="85.89"/>
    <n v="0.08"/>
    <s v="Regular"/>
    <n v="-48.88"/>
    <n v="15.98"/>
    <n v="6.5"/>
    <s v="Maurice Satty"/>
    <x v="0"/>
    <s v="Corporate"/>
    <s v="Technology"/>
    <s v="Computer Peripherals"/>
    <s v="Small Box"/>
    <d v="2013-10-20T00:00:00"/>
    <n v="1.364862185226627E-5"/>
    <m/>
    <x v="0"/>
    <n v="0"/>
    <n v="2"/>
    <x v="0"/>
  </r>
  <r>
    <n v="30917"/>
    <x v="0"/>
    <d v="2013-11-01T00:00:00"/>
    <x v="3"/>
    <x v="11"/>
    <n v="86.79"/>
    <n v="0.06"/>
    <s v="Regular"/>
    <n v="-45.6"/>
    <n v="8.1199999999999992"/>
    <n v="2.83"/>
    <s v="Marc Crier"/>
    <x v="0"/>
    <s v="Corporate"/>
    <s v="Technology"/>
    <s v="Computer Peripherals"/>
    <s v="Small Pack"/>
    <d v="2013-11-03T00:00:00"/>
    <n v="1.3791639196160085E-5"/>
    <m/>
    <x v="0"/>
    <n v="0"/>
    <n v="2"/>
    <x v="0"/>
  </r>
  <r>
    <n v="7042"/>
    <x v="0"/>
    <d v="2015-01-07T00:00:00"/>
    <x v="4"/>
    <x v="6"/>
    <n v="1187.864"/>
    <n v="7.0000000000000007E-2"/>
    <s v="Delivery Van"/>
    <n v="-347.16"/>
    <n v="376.13"/>
    <n v="85.63"/>
    <s v="Dean Katz"/>
    <x v="0"/>
    <s v="Home Office"/>
    <s v="Furniture"/>
    <s v="Tables"/>
    <s v="Jumbo Box"/>
    <d v="2015-01-09T00:00:00"/>
    <n v="1.8876128243008989E-4"/>
    <m/>
    <x v="0"/>
    <n v="0"/>
    <n v="2"/>
    <x v="0"/>
  </r>
  <r>
    <n v="7043"/>
    <x v="0"/>
    <d v="2016-01-26T00:00:00"/>
    <x v="1"/>
    <x v="6"/>
    <n v="11.08"/>
    <n v="0.06"/>
    <s v="Regular"/>
    <n v="-8.93"/>
    <n v="1.74"/>
    <n v="4.08"/>
    <s v="Giulietta Dortch"/>
    <x v="0"/>
    <s v="Corporate"/>
    <s v="Furniture"/>
    <s v="Office Furnishings"/>
    <s v="Small Pack"/>
    <d v="2016-01-27T00:00:00"/>
    <n v="1.7607024114927264E-6"/>
    <m/>
    <x v="0"/>
    <n v="0"/>
    <n v="1"/>
    <x v="0"/>
  </r>
  <r>
    <n v="19206"/>
    <x v="0"/>
    <d v="2013-03-30T00:00:00"/>
    <x v="3"/>
    <x v="42"/>
    <n v="88.02"/>
    <n v="0"/>
    <s v="Regular"/>
    <n v="-6.54"/>
    <n v="2.08"/>
    <n v="1.49"/>
    <s v="Michelle Moray"/>
    <x v="0"/>
    <s v="Corporate"/>
    <s v="Office Supplies"/>
    <s v="Binders and Binder Accessories"/>
    <s v="Small Box"/>
    <d v="2013-04-03T00:00:00"/>
    <n v="1.3987096232814962E-5"/>
    <m/>
    <x v="0"/>
    <n v="0"/>
    <n v="4"/>
    <x v="0"/>
  </r>
  <r>
    <n v="7106"/>
    <x v="0"/>
    <d v="2015-05-10T00:00:00"/>
    <x v="3"/>
    <x v="30"/>
    <n v="118.98"/>
    <n v="0.05"/>
    <s v="Regular"/>
    <n v="-12.77"/>
    <n v="14.27"/>
    <n v="7.27"/>
    <s v="Shaun Weien"/>
    <x v="3"/>
    <s v="Home Office"/>
    <s v="Office Supplies"/>
    <s v="Binders and Binder Accessories"/>
    <s v="Small Box"/>
    <d v="2015-05-12T00:00:00"/>
    <n v="1.8906892862762147E-5"/>
    <m/>
    <x v="0"/>
    <n v="0"/>
    <n v="2"/>
    <x v="0"/>
  </r>
  <r>
    <n v="7106"/>
    <x v="0"/>
    <d v="2015-05-10T00:00:00"/>
    <x v="3"/>
    <x v="48"/>
    <n v="4910.09"/>
    <n v="0.01"/>
    <s v="Regular"/>
    <n v="1669.38"/>
    <n v="159.99"/>
    <n v="5.5"/>
    <s v="Shaun Weien"/>
    <x v="3"/>
    <s v="Home Office"/>
    <s v="Technology"/>
    <s v="Computer Peripherals"/>
    <s v="Small Box"/>
    <d v="2015-05-12T00:00:00"/>
    <n v="7.8025336675508318E-4"/>
    <m/>
    <x v="0"/>
    <n v="0"/>
    <n v="2"/>
    <x v="0"/>
  </r>
  <r>
    <n v="7106"/>
    <x v="0"/>
    <d v="2015-05-10T00:00:00"/>
    <x v="3"/>
    <x v="45"/>
    <n v="1058.45"/>
    <n v="0.01"/>
    <s v="Regular"/>
    <n v="-386.02"/>
    <n v="27.75"/>
    <n v="19.989999999999998"/>
    <s v="Shaun Weien"/>
    <x v="3"/>
    <s v="Home Office"/>
    <s v="Office Supplies"/>
    <s v="Storage &amp; Organization"/>
    <s v="Small Box"/>
    <d v="2015-05-12T00:00:00"/>
    <n v="1.6819634182711879E-4"/>
    <m/>
    <x v="0"/>
    <n v="0"/>
    <n v="2"/>
    <x v="0"/>
  </r>
  <r>
    <n v="7107"/>
    <x v="1"/>
    <d v="2015-01-03T00:00:00"/>
    <x v="2"/>
    <x v="7"/>
    <n v="172.04"/>
    <n v="0.02"/>
    <s v="Regular"/>
    <n v="143.08000000000001"/>
    <n v="54.2"/>
    <n v="11.1"/>
    <s v="Steve Chapman"/>
    <x v="0"/>
    <s v="Corporate"/>
    <s v="Furniture"/>
    <s v="Office Furnishings"/>
    <s v="Medium Box"/>
    <d v="2015-01-03T00:00:00"/>
    <n v="2.7338559826101863E-5"/>
    <m/>
    <x v="0"/>
    <n v="0"/>
    <n v="0"/>
    <x v="0"/>
  </r>
  <r>
    <n v="7107"/>
    <x v="1"/>
    <d v="2015-01-03T00:00:00"/>
    <x v="2"/>
    <x v="7"/>
    <n v="113.14"/>
    <n v="0.06"/>
    <s v="Regular"/>
    <n v="-21.23"/>
    <n v="37.94"/>
    <n v="5.08"/>
    <s v="Steve Chapman"/>
    <x v="0"/>
    <s v="Corporate"/>
    <s v="Office Supplies"/>
    <s v="Paper"/>
    <s v="Wrap Bag"/>
    <d v="2015-01-05T00:00:00"/>
    <n v="1.7978869209051181E-5"/>
    <m/>
    <x v="0"/>
    <n v="0"/>
    <n v="2"/>
    <x v="0"/>
  </r>
  <r>
    <n v="7107"/>
    <x v="1"/>
    <d v="2015-01-03T00:00:00"/>
    <x v="2"/>
    <x v="1"/>
    <n v="1724.82"/>
    <n v="0.1"/>
    <s v="Regular"/>
    <n v="407.8"/>
    <n v="55.29"/>
    <n v="5.08"/>
    <s v="Steve Chapman"/>
    <x v="0"/>
    <s v="Corporate"/>
    <s v="Office Supplies"/>
    <s v="Storage &amp; Organization"/>
    <s v="Small Box"/>
    <d v="2015-01-04T00:00:00"/>
    <n v="2.7408797232769715E-4"/>
    <m/>
    <x v="0"/>
    <n v="0"/>
    <n v="1"/>
    <x v="0"/>
  </r>
  <r>
    <n v="7171"/>
    <x v="0"/>
    <d v="2014-02-13T00:00:00"/>
    <x v="4"/>
    <x v="2"/>
    <n v="1703.8505"/>
    <n v="0"/>
    <s v="Regular"/>
    <n v="316.06"/>
    <n v="65.989999999999995"/>
    <n v="8.99"/>
    <s v="Andy Gerbode"/>
    <x v="0"/>
    <s v="Consumer"/>
    <s v="Technology"/>
    <s v="Telephones and Communication"/>
    <s v="Small Box"/>
    <d v="2014-02-15T00:00:00"/>
    <n v="2.707557476690512E-4"/>
    <m/>
    <x v="0"/>
    <n v="0"/>
    <n v="2"/>
    <x v="0"/>
  </r>
  <r>
    <n v="7171"/>
    <x v="0"/>
    <d v="2014-02-13T00:00:00"/>
    <x v="4"/>
    <x v="35"/>
    <n v="303.18650000000002"/>
    <n v="0.02"/>
    <s v="Regular"/>
    <n v="92.59"/>
    <n v="20.99"/>
    <n v="0.99"/>
    <s v="Andy Gerbode"/>
    <x v="0"/>
    <s v="Consumer"/>
    <s v="Technology"/>
    <s v="Telephones and Communication"/>
    <s v="Wrap Bag"/>
    <d v="2014-02-15T00:00:00"/>
    <n v="4.8178808816068549E-5"/>
    <m/>
    <x v="0"/>
    <n v="0"/>
    <n v="2"/>
    <x v="0"/>
  </r>
  <r>
    <n v="7174"/>
    <x v="0"/>
    <d v="2015-03-10T00:00:00"/>
    <x v="2"/>
    <x v="12"/>
    <n v="141.91999999999999"/>
    <n v="0.06"/>
    <s v="Regular"/>
    <n v="12.2"/>
    <n v="13.73"/>
    <n v="8.99"/>
    <s v="Thomas Thornton"/>
    <x v="0"/>
    <s v="Consumer"/>
    <s v="Furniture"/>
    <s v="Office Furnishings"/>
    <s v="Small Pack"/>
    <d v="2015-03-12T00:00:00"/>
    <n v="2.2552246050455571E-5"/>
    <m/>
    <x v="0"/>
    <n v="0"/>
    <n v="2"/>
    <x v="0"/>
  </r>
  <r>
    <n v="2244"/>
    <x v="0"/>
    <d v="2013-01-08T00:00:00"/>
    <x v="1"/>
    <x v="23"/>
    <n v="88.61"/>
    <n v="0.01"/>
    <s v="Express"/>
    <n v="21.47"/>
    <n v="3.8"/>
    <n v="1.49"/>
    <s v="Elpida Rittenbach"/>
    <x v="3"/>
    <s v="Consumer"/>
    <s v="Office Supplies"/>
    <s v="Binders and Binder Accessories"/>
    <s v="Small Box"/>
    <d v="2013-01-10T00:00:00"/>
    <n v="1.408085204714535E-5"/>
    <m/>
    <x v="0"/>
    <n v="0"/>
    <n v="2"/>
    <x v="0"/>
  </r>
  <r>
    <n v="7239"/>
    <x v="0"/>
    <d v="2014-06-29T00:00:00"/>
    <x v="4"/>
    <x v="29"/>
    <n v="6206.16"/>
    <n v="0.03"/>
    <s v="Regular"/>
    <n v="1416.27"/>
    <n v="120.33"/>
    <n v="19.989999999999998"/>
    <s v="Craig Carroll"/>
    <x v="1"/>
    <s v="Small Business"/>
    <s v="Office Supplies"/>
    <s v="Storage &amp; Organization"/>
    <s v="Small Box"/>
    <d v="2014-07-01T00:00:00"/>
    <n v="9.8620946553336624E-4"/>
    <m/>
    <x v="0"/>
    <n v="0"/>
    <n v="2"/>
    <x v="0"/>
  </r>
  <r>
    <n v="7297"/>
    <x v="0"/>
    <d v="2016-09-14T00:00:00"/>
    <x v="0"/>
    <x v="6"/>
    <n v="1620.94"/>
    <n v="0.1"/>
    <s v="Delivery Van"/>
    <n v="-969.05"/>
    <n v="400.98"/>
    <n v="76.37"/>
    <s v="Debra Catini"/>
    <x v="3"/>
    <s v="Small Business"/>
    <s v="Furniture"/>
    <s v="Tables"/>
    <s v="Jumbo Box"/>
    <d v="2016-09-15T00:00:00"/>
    <n v="2.5758059267915341E-4"/>
    <m/>
    <x v="0"/>
    <n v="0"/>
    <n v="1"/>
    <x v="0"/>
  </r>
  <r>
    <n v="15109"/>
    <x v="0"/>
    <d v="2013-12-14T00:00:00"/>
    <x v="2"/>
    <x v="15"/>
    <n v="88.7"/>
    <n v="0.06"/>
    <s v="Regular"/>
    <n v="-89.13"/>
    <n v="2.52"/>
    <n v="4.28"/>
    <s v="Maria Bertelson"/>
    <x v="0"/>
    <s v="Home Office"/>
    <s v="Office Supplies"/>
    <s v="Pens &amp; Art Supplies"/>
    <s v="Wrap Bag"/>
    <d v="2013-12-16T00:00:00"/>
    <n v="1.4095153781534732E-5"/>
    <m/>
    <x v="0"/>
    <n v="0"/>
    <n v="2"/>
    <x v="0"/>
  </r>
  <r>
    <n v="20832"/>
    <x v="0"/>
    <d v="2013-07-30T00:00:00"/>
    <x v="2"/>
    <x v="43"/>
    <n v="88.7"/>
    <n v="0.06"/>
    <s v="Regular"/>
    <n v="-20.45"/>
    <n v="1.88"/>
    <n v="1.49"/>
    <s v="Eugene Moren"/>
    <x v="0"/>
    <s v="Home Office"/>
    <s v="Office Supplies"/>
    <s v="Binders and Binder Accessories"/>
    <s v="Small Box"/>
    <d v="2013-07-30T00:00:00"/>
    <n v="1.4095153781534732E-5"/>
    <m/>
    <x v="0"/>
    <n v="0"/>
    <n v="0"/>
    <x v="0"/>
  </r>
  <r>
    <n v="7364"/>
    <x v="1"/>
    <d v="2016-05-08T00:00:00"/>
    <x v="0"/>
    <x v="0"/>
    <n v="260.39"/>
    <n v="0.09"/>
    <s v="Regular"/>
    <n v="-48.57"/>
    <n v="16.98"/>
    <n v="12.39"/>
    <s v="Mary Zewe"/>
    <x v="0"/>
    <s v="Corporate"/>
    <s v="Office Supplies"/>
    <s v="Envelopes"/>
    <s v="Small Box"/>
    <d v="2016-05-10T00:00:00"/>
    <n v="4.137809575167789E-5"/>
    <m/>
    <x v="0"/>
    <n v="0"/>
    <n v="2"/>
    <x v="0"/>
  </r>
  <r>
    <n v="7367"/>
    <x v="0"/>
    <d v="2014-06-05T00:00:00"/>
    <x v="3"/>
    <x v="19"/>
    <n v="303.62"/>
    <n v="0.02"/>
    <s v="Regular"/>
    <n v="-59.98"/>
    <n v="6.48"/>
    <n v="2.74"/>
    <s v="Raymond Fair"/>
    <x v="3"/>
    <s v="Small Business"/>
    <s v="Technology"/>
    <s v="Computer Peripherals"/>
    <s v="Small Pack"/>
    <d v="2014-06-12T00:00:00"/>
    <n v="4.8247695503377398E-5"/>
    <m/>
    <x v="0"/>
    <n v="0"/>
    <n v="7"/>
    <x v="0"/>
  </r>
  <r>
    <n v="7367"/>
    <x v="0"/>
    <d v="2014-06-05T00:00:00"/>
    <x v="3"/>
    <x v="25"/>
    <n v="269.93"/>
    <n v="0.05"/>
    <s v="Express"/>
    <n v="119.64"/>
    <n v="5.43"/>
    <n v="0.95"/>
    <s v="Raymond Fair"/>
    <x v="3"/>
    <s v="Small Business"/>
    <s v="Office Supplies"/>
    <s v="Paper"/>
    <s v="Wrap Bag"/>
    <d v="2014-06-10T00:00:00"/>
    <n v="4.2894079596952313E-5"/>
    <m/>
    <x v="0"/>
    <n v="0"/>
    <n v="5"/>
    <x v="0"/>
  </r>
  <r>
    <n v="1382"/>
    <x v="1"/>
    <d v="2013-08-16T00:00:00"/>
    <x v="3"/>
    <x v="33"/>
    <n v="89.334999999999994"/>
    <n v="0.06"/>
    <s v="Regular"/>
    <n v="-107.1"/>
    <n v="20.99"/>
    <n v="2.5"/>
    <s v="Corey Catlett"/>
    <x v="3"/>
    <s v="Home Office"/>
    <s v="Technology"/>
    <s v="Telephones and Communication"/>
    <s v="Wrap Bag"/>
    <d v="2013-08-20T00:00:00"/>
    <n v="1.419606046305981E-5"/>
    <m/>
    <x v="0"/>
    <n v="0"/>
    <n v="4"/>
    <x v="0"/>
  </r>
  <r>
    <n v="7559"/>
    <x v="0"/>
    <d v="2013-10-12T00:00:00"/>
    <x v="1"/>
    <x v="32"/>
    <n v="90.37"/>
    <n v="0.05"/>
    <s v="Regular"/>
    <n v="-374.82"/>
    <n v="4.4800000000000004"/>
    <n v="49"/>
    <s v="Patrick Ryan"/>
    <x v="0"/>
    <s v="Corporate"/>
    <s v="Office Supplies"/>
    <s v="Appliances"/>
    <s v="Large Box"/>
    <d v="2013-10-14T00:00:00"/>
    <n v="1.4360530408537698E-5"/>
    <m/>
    <x v="0"/>
    <n v="0"/>
    <n v="2"/>
    <x v="0"/>
  </r>
  <r>
    <n v="7458"/>
    <x v="0"/>
    <d v="2015-04-04T00:00:00"/>
    <x v="1"/>
    <x v="18"/>
    <n v="226.81"/>
    <n v="0.05"/>
    <s v="Regular"/>
    <n v="-5.37"/>
    <n v="14.45"/>
    <n v="7.17"/>
    <s v="Karen Carlisle"/>
    <x v="3"/>
    <s v="Corporate"/>
    <s v="Office Supplies"/>
    <s v="Binders and Binder Accessories"/>
    <s v="Small Box"/>
    <d v="2015-04-06T00:00:00"/>
    <n v="3.6041959742839824E-5"/>
    <m/>
    <x v="0"/>
    <n v="0"/>
    <n v="2"/>
    <x v="0"/>
  </r>
  <r>
    <n v="7458"/>
    <x v="0"/>
    <d v="2015-04-04T00:00:00"/>
    <x v="1"/>
    <x v="19"/>
    <n v="511.07"/>
    <n v="0.01"/>
    <s v="Regular"/>
    <n v="-165.74"/>
    <n v="10.97"/>
    <n v="6.5"/>
    <s v="Karen Carlisle"/>
    <x v="3"/>
    <s v="Corporate"/>
    <s v="Technology"/>
    <s v="Computer Peripherals"/>
    <s v="Small Box"/>
    <d v="2015-04-05T00:00:00"/>
    <n v="8.1213193270901409E-5"/>
    <m/>
    <x v="0"/>
    <n v="0"/>
    <n v="1"/>
    <x v="0"/>
  </r>
  <r>
    <n v="7458"/>
    <x v="0"/>
    <d v="2015-04-04T00:00:00"/>
    <x v="1"/>
    <x v="32"/>
    <n v="337.34"/>
    <n v="0.06"/>
    <s v="Regular"/>
    <n v="-69.84"/>
    <n v="39.479999999999997"/>
    <n v="1.99"/>
    <s v="Karen Carlisle"/>
    <x v="0"/>
    <s v="Corporate"/>
    <s v="Technology"/>
    <s v="Computer Peripherals"/>
    <s v="Small Pack"/>
    <d v="2015-04-06T00:00:00"/>
    <n v="5.3606078654598942E-5"/>
    <m/>
    <x v="0"/>
    <n v="0"/>
    <n v="2"/>
    <x v="0"/>
  </r>
  <r>
    <n v="7462"/>
    <x v="0"/>
    <d v="2014-02-20T00:00:00"/>
    <x v="0"/>
    <x v="7"/>
    <n v="72.63"/>
    <n v="7.0000000000000007E-2"/>
    <s v="Express"/>
    <n v="-26.94"/>
    <n v="22.01"/>
    <n v="5.53"/>
    <s v="Lena Radford"/>
    <x v="1"/>
    <s v="Small Business"/>
    <s v="Office Supplies"/>
    <s v="Pens &amp; Art Supplies"/>
    <s v="Small Pack"/>
    <d v="2014-02-21T00:00:00"/>
    <n v="1.154149965223075E-5"/>
    <m/>
    <x v="0"/>
    <n v="0"/>
    <n v="1"/>
    <x v="0"/>
  </r>
  <r>
    <n v="36449"/>
    <x v="1"/>
    <d v="2013-09-05T00:00:00"/>
    <x v="2"/>
    <x v="24"/>
    <n v="90.75"/>
    <n v="0.02"/>
    <s v="Regular"/>
    <n v="-26.39"/>
    <n v="12.99"/>
    <n v="14.37"/>
    <s v="Bruce Stewart"/>
    <x v="1"/>
    <s v="Corporate"/>
    <s v="Furniture"/>
    <s v="Office Furnishings"/>
    <s v="Large Box"/>
    <d v="2013-09-05T00:00:00"/>
    <n v="1.4420915509292863E-5"/>
    <m/>
    <x v="0"/>
    <n v="0"/>
    <n v="0"/>
    <x v="0"/>
  </r>
  <r>
    <n v="12965"/>
    <x v="0"/>
    <d v="2013-06-25T00:00:00"/>
    <x v="4"/>
    <x v="36"/>
    <n v="90.78"/>
    <n v="0.06"/>
    <s v="Regular"/>
    <n v="-71.84"/>
    <n v="4.24"/>
    <n v="5.41"/>
    <s v="Shirley Jackson"/>
    <x v="0"/>
    <s v="Corporate"/>
    <s v="Office Supplies"/>
    <s v="Binders and Binder Accessories"/>
    <s v="Small Box"/>
    <d v="2013-06-26T00:00:00"/>
    <n v="1.4425682754089324E-5"/>
    <m/>
    <x v="0"/>
    <n v="0"/>
    <n v="1"/>
    <x v="0"/>
  </r>
  <r>
    <n v="7653"/>
    <x v="0"/>
    <d v="2015-02-26T00:00:00"/>
    <x v="4"/>
    <x v="1"/>
    <n v="1425.06"/>
    <n v="0.1"/>
    <s v="Regular"/>
    <n v="597.30999999999995"/>
    <n v="48.04"/>
    <n v="5.09"/>
    <s v="Jill Stevenson"/>
    <x v="0"/>
    <s v="Consumer"/>
    <s v="Office Supplies"/>
    <s v="Paper"/>
    <s v="Small Box"/>
    <d v="2015-03-01T00:00:00"/>
    <n v="2.2645366232146432E-4"/>
    <m/>
    <x v="0"/>
    <n v="0"/>
    <n v="3"/>
    <x v="0"/>
  </r>
  <r>
    <n v="7751"/>
    <x v="0"/>
    <d v="2015-12-23T00:00:00"/>
    <x v="2"/>
    <x v="22"/>
    <n v="4547.8999999999996"/>
    <n v="0.01"/>
    <s v="Delivery Van"/>
    <n v="-768.14"/>
    <n v="95.98"/>
    <n v="58.2"/>
    <s v="Ann Blume"/>
    <x v="3"/>
    <s v="Corporate"/>
    <s v="Furniture"/>
    <s v="Chairs &amp; Chairmats"/>
    <s v="Jumbo Drum"/>
    <d v="2015-12-24T00:00:00"/>
    <n v="7.2269842032741602E-4"/>
    <m/>
    <x v="0"/>
    <n v="0"/>
    <n v="1"/>
    <x v="0"/>
  </r>
  <r>
    <n v="7776"/>
    <x v="0"/>
    <d v="2016-03-14T00:00:00"/>
    <x v="4"/>
    <x v="45"/>
    <n v="7223.59"/>
    <n v="7.0000000000000007E-2"/>
    <s v="Delivery Van"/>
    <n v="1769.81"/>
    <n v="200.98"/>
    <n v="23.76"/>
    <s v="Michelle Moray"/>
    <x v="0"/>
    <s v="Corporate"/>
    <s v="Furniture"/>
    <s v="Chairs &amp; Chairmats"/>
    <s v="Jumbo Drum"/>
    <d v="2016-03-15T00:00:00"/>
    <n v="1.147887394642125E-3"/>
    <m/>
    <x v="0"/>
    <n v="0"/>
    <n v="1"/>
    <x v="0"/>
  </r>
  <r>
    <n v="7776"/>
    <x v="0"/>
    <d v="2016-03-14T00:00:00"/>
    <x v="4"/>
    <x v="24"/>
    <n v="934.21600000000001"/>
    <n v="0.02"/>
    <s v="Delivery Van"/>
    <n v="-4.34"/>
    <n v="179.29"/>
    <n v="29.21"/>
    <s v="Michelle Moray"/>
    <x v="0"/>
    <s v="Corporate"/>
    <s v="Furniture"/>
    <s v="Tables"/>
    <s v="Jumbo Box"/>
    <d v="2016-03-14T00:00:00"/>
    <n v="1.4845454549233653E-4"/>
    <m/>
    <x v="0"/>
    <n v="0"/>
    <n v="0"/>
    <x v="0"/>
  </r>
  <r>
    <n v="7782"/>
    <x v="0"/>
    <d v="2016-07-02T00:00:00"/>
    <x v="1"/>
    <x v="17"/>
    <n v="1205.73"/>
    <n v="7.0000000000000007E-2"/>
    <s v="Express"/>
    <n v="310.93"/>
    <n v="60.97"/>
    <n v="4.5"/>
    <s v="Maxwell Schwartz"/>
    <x v="0"/>
    <s v="Corporate"/>
    <s v="Office Supplies"/>
    <s v="Appliances"/>
    <s v="Small Box"/>
    <d v="2016-07-04T00:00:00"/>
    <n v="1.9160033561454196E-4"/>
    <m/>
    <x v="0"/>
    <n v="0"/>
    <n v="2"/>
    <x v="0"/>
  </r>
  <r>
    <n v="7783"/>
    <x v="0"/>
    <d v="2015-01-11T00:00:00"/>
    <x v="4"/>
    <x v="7"/>
    <n v="31.35"/>
    <n v="0.03"/>
    <s v="Regular"/>
    <n v="-14.62"/>
    <n v="8.85"/>
    <n v="5.6"/>
    <s v="Evan Bailliet"/>
    <x v="0"/>
    <s v="Corporate"/>
    <s v="Office Supplies"/>
    <s v="Binders and Binder Accessories"/>
    <s v="Small Box"/>
    <d v="2015-01-12T00:00:00"/>
    <n v="4.9817708123011709E-6"/>
    <m/>
    <x v="0"/>
    <n v="0"/>
    <n v="1"/>
    <x v="0"/>
  </r>
  <r>
    <n v="7812"/>
    <x v="1"/>
    <d v="2014-04-20T00:00:00"/>
    <x v="3"/>
    <x v="35"/>
    <n v="475.9"/>
    <n v="0.04"/>
    <s v="Regular"/>
    <n v="-5.18"/>
    <n v="27.42"/>
    <n v="19.46"/>
    <s v="Karl Brown"/>
    <x v="0"/>
    <s v="Corporate"/>
    <s v="Furniture"/>
    <s v="Office Furnishings"/>
    <s v="Small Box"/>
    <d v="2014-04-27T00:00:00"/>
    <n v="7.5624393287850942E-5"/>
    <m/>
    <x v="0"/>
    <n v="0"/>
    <n v="7"/>
    <x v="0"/>
  </r>
  <r>
    <n v="7812"/>
    <x v="1"/>
    <d v="2014-04-20T00:00:00"/>
    <x v="3"/>
    <x v="47"/>
    <n v="3635.63"/>
    <n v="0.09"/>
    <s v="Delivery Van"/>
    <n v="104.48"/>
    <n v="320.64"/>
    <n v="29.2"/>
    <s v="Karl Brown"/>
    <x v="0"/>
    <s v="Corporate"/>
    <s v="Furniture"/>
    <s v="Tables"/>
    <s v="Jumbo Box"/>
    <d v="2014-04-22T00:00:00"/>
    <n v="5.7773127331185031E-4"/>
    <m/>
    <x v="0"/>
    <n v="0"/>
    <n v="2"/>
    <x v="0"/>
  </r>
  <r>
    <n v="7815"/>
    <x v="1"/>
    <d v="2016-01-23T00:00:00"/>
    <x v="1"/>
    <x v="24"/>
    <n v="187.37"/>
    <n v="0.09"/>
    <s v="Regular"/>
    <n v="-125.96"/>
    <n v="32.979999999999997"/>
    <n v="5.5"/>
    <s v="Amy Hunt"/>
    <x v="0"/>
    <s v="Home Office"/>
    <s v="Technology"/>
    <s v="Computer Peripherals"/>
    <s v="Small Box"/>
    <d v="2016-01-24T00:00:00"/>
    <n v="2.9774621917093155E-5"/>
    <s v="Quality Check"/>
    <x v="2"/>
    <n v="11915751.845000008"/>
    <n v="1"/>
    <x v="1"/>
  </r>
  <r>
    <n v="7840"/>
    <x v="0"/>
    <d v="2014-01-08T00:00:00"/>
    <x v="3"/>
    <x v="41"/>
    <n v="157.56"/>
    <n v="0.1"/>
    <s v="Regular"/>
    <n v="-139.35"/>
    <n v="4.8899999999999997"/>
    <n v="4.93"/>
    <s v="Peter Buhler"/>
    <x v="0"/>
    <s v="Consumer"/>
    <s v="Technology"/>
    <s v="Computer Peripherals"/>
    <s v="Small Pack"/>
    <d v="2014-01-12T00:00:00"/>
    <n v="2.5037569671010286E-5"/>
    <m/>
    <x v="0"/>
    <n v="0"/>
    <n v="4"/>
    <x v="0"/>
  </r>
  <r>
    <n v="7841"/>
    <x v="1"/>
    <d v="2015-05-20T00:00:00"/>
    <x v="2"/>
    <x v="36"/>
    <n v="1002.77"/>
    <n v="7.0000000000000007E-2"/>
    <s v="Regular"/>
    <n v="295.60000000000002"/>
    <n v="49.34"/>
    <n v="10.25"/>
    <s v="Darren Budd"/>
    <x v="1"/>
    <s v="Consumer"/>
    <s v="Furniture"/>
    <s v="Office Furnishings"/>
    <s v="Large Box"/>
    <d v="2015-05-22T00:00:00"/>
    <n v="1.5934833548488821E-4"/>
    <m/>
    <x v="0"/>
    <n v="0"/>
    <n v="2"/>
    <x v="0"/>
  </r>
  <r>
    <n v="7841"/>
    <x v="1"/>
    <d v="2015-05-20T00:00:00"/>
    <x v="2"/>
    <x v="35"/>
    <n v="178.14"/>
    <n v="0.01"/>
    <s v="Regular"/>
    <n v="56.3"/>
    <n v="10.06"/>
    <n v="2.06"/>
    <s v="Darren Budd"/>
    <x v="1"/>
    <s v="Consumer"/>
    <s v="Furniture"/>
    <s v="Office Furnishings"/>
    <s v="Wrap Bag"/>
    <d v="2015-05-22T00:00:00"/>
    <n v="2.8307899601382152E-5"/>
    <m/>
    <x v="0"/>
    <n v="0"/>
    <n v="2"/>
    <x v="0"/>
  </r>
  <r>
    <n v="7845"/>
    <x v="1"/>
    <d v="2016-12-13T00:00:00"/>
    <x v="1"/>
    <x v="21"/>
    <n v="118.56"/>
    <n v="0.06"/>
    <s v="Express"/>
    <n v="-63.38"/>
    <n v="4.91"/>
    <n v="5.68"/>
    <s v="Todd Boyes"/>
    <x v="1"/>
    <s v="Small Business"/>
    <s v="Office Supplies"/>
    <s v="Binders and Binder Accessories"/>
    <s v="Small Box"/>
    <d v="2016-12-13T00:00:00"/>
    <n v="1.88401514356117E-5"/>
    <s v="Quality Check"/>
    <x v="2"/>
    <n v="11914226.005000008"/>
    <n v="0"/>
    <x v="1"/>
  </r>
  <r>
    <n v="7845"/>
    <x v="1"/>
    <d v="2016-12-13T00:00:00"/>
    <x v="1"/>
    <x v="22"/>
    <n v="2145.0500000000002"/>
    <n v="7.0000000000000007E-2"/>
    <s v="Express"/>
    <n v="1012.67"/>
    <n v="48.94"/>
    <n v="5.86"/>
    <s v="Todd Boyes"/>
    <x v="1"/>
    <s v="Small Business"/>
    <s v="Office Supplies"/>
    <s v="Paper"/>
    <s v="Small Box"/>
    <d v="2016-12-14T00:00:00"/>
    <n v="3.4086594835491634E-4"/>
    <s v="Quality Check"/>
    <x v="2"/>
    <n v="11914107.445000008"/>
    <n v="1"/>
    <x v="1"/>
  </r>
  <r>
    <n v="7878"/>
    <x v="0"/>
    <d v="2014-05-01T00:00:00"/>
    <x v="1"/>
    <x v="29"/>
    <n v="3904.12"/>
    <n v="7.0000000000000007E-2"/>
    <s v="Delivery Van"/>
    <n v="-1508.46"/>
    <n v="81.94"/>
    <n v="55.81"/>
    <s v="Meg O'Connel"/>
    <x v="0"/>
    <s v="Corporate"/>
    <s v="Furniture"/>
    <s v="Bookcases"/>
    <s v="Jumbo Box"/>
    <d v="2014-05-06T00:00:00"/>
    <n v="6.203965251585725E-4"/>
    <m/>
    <x v="0"/>
    <n v="0"/>
    <n v="5"/>
    <x v="0"/>
  </r>
  <r>
    <n v="7878"/>
    <x v="0"/>
    <d v="2014-05-01T00:00:00"/>
    <x v="1"/>
    <x v="26"/>
    <n v="343.64"/>
    <n v="0.06"/>
    <s v="Regular"/>
    <n v="13.29"/>
    <n v="8.57"/>
    <n v="3.44"/>
    <s v="Meg O'Connel"/>
    <x v="0"/>
    <s v="Corporate"/>
    <s v="Furniture"/>
    <s v="Office Furnishings"/>
    <s v="Small Pack"/>
    <d v="2014-05-03T00:00:00"/>
    <n v="5.4607200061855639E-5"/>
    <m/>
    <x v="0"/>
    <n v="0"/>
    <n v="2"/>
    <x v="0"/>
  </r>
  <r>
    <n v="7878"/>
    <x v="0"/>
    <d v="2014-05-01T00:00:00"/>
    <x v="3"/>
    <x v="3"/>
    <n v="256.64"/>
    <n v="0.03"/>
    <s v="Regular"/>
    <n v="-28.29"/>
    <n v="5.81"/>
    <n v="3.37"/>
    <s v="Meg O'Connel"/>
    <x v="0"/>
    <s v="Corporate"/>
    <s v="Office Supplies"/>
    <s v="Rubber Bands"/>
    <s v="Wrap Bag"/>
    <d v="2014-05-08T00:00:00"/>
    <n v="4.0782190152120331E-5"/>
    <m/>
    <x v="0"/>
    <n v="0"/>
    <n v="7"/>
    <x v="0"/>
  </r>
  <r>
    <n v="7905"/>
    <x v="0"/>
    <d v="2016-06-03T00:00:00"/>
    <x v="3"/>
    <x v="19"/>
    <n v="11057.6"/>
    <n v="0.08"/>
    <s v="Delivery Van"/>
    <n v="183.9"/>
    <n v="259.70999999999998"/>
    <n v="66.67"/>
    <s v="Meg Tillman"/>
    <x v="0"/>
    <s v="Small Business"/>
    <s v="Furniture"/>
    <s v="Tables"/>
    <s v="Jumbo Box"/>
    <d v="2016-06-07T00:00:00"/>
    <n v="1.7571428687113693E-3"/>
    <m/>
    <x v="0"/>
    <n v="0"/>
    <n v="4"/>
    <x v="0"/>
  </r>
  <r>
    <n v="19524"/>
    <x v="0"/>
    <d v="2013-01-14T00:00:00"/>
    <x v="1"/>
    <x v="32"/>
    <n v="92.02"/>
    <n v="7.0000000000000007E-2"/>
    <s v="Regular"/>
    <n v="-24.88"/>
    <n v="10.23"/>
    <n v="4.68"/>
    <s v="Amy Cox"/>
    <x v="0"/>
    <s v="Corporate"/>
    <s v="Office Supplies"/>
    <s v="Scissors, Rulers and Trimmers"/>
    <s v="Small Pack"/>
    <d v="2013-01-15T00:00:00"/>
    <n v="1.4622728872343022E-5"/>
    <m/>
    <x v="0"/>
    <n v="0"/>
    <n v="1"/>
    <x v="0"/>
  </r>
  <r>
    <n v="3783"/>
    <x v="1"/>
    <d v="2013-12-05T00:00:00"/>
    <x v="2"/>
    <x v="11"/>
    <n v="92.14"/>
    <n v="0.01"/>
    <s v="Regular"/>
    <n v="-40.25"/>
    <n v="8.1199999999999992"/>
    <n v="2.83"/>
    <s v="Jonathan Doherty"/>
    <x v="0"/>
    <s v="Corporate"/>
    <s v="Technology"/>
    <s v="Computer Peripherals"/>
    <s v="Small Pack"/>
    <d v="2013-12-05T00:00:00"/>
    <n v="1.4641797851528864E-5"/>
    <m/>
    <x v="0"/>
    <n v="0"/>
    <n v="0"/>
    <x v="0"/>
  </r>
  <r>
    <n v="7941"/>
    <x v="0"/>
    <d v="2015-03-23T00:00:00"/>
    <x v="3"/>
    <x v="29"/>
    <n v="2796.67"/>
    <n v="0.01"/>
    <s v="Regular"/>
    <n v="801.04"/>
    <n v="55.29"/>
    <n v="5.08"/>
    <s v="Neil Knudson"/>
    <x v="0"/>
    <s v="Corporate"/>
    <s v="Office Supplies"/>
    <s v="Storage &amp; Organization"/>
    <s v="Small Box"/>
    <d v="2015-03-30T00:00:00"/>
    <n v="4.4441368349723494E-4"/>
    <m/>
    <x v="0"/>
    <n v="0"/>
    <n v="7"/>
    <x v="0"/>
  </r>
  <r>
    <n v="39333"/>
    <x v="1"/>
    <d v="2013-02-17T00:00:00"/>
    <x v="1"/>
    <x v="31"/>
    <n v="95.22"/>
    <n v="0.01"/>
    <s v="Regular"/>
    <n v="-33.4"/>
    <n v="4.9800000000000004"/>
    <n v="4.7"/>
    <s v="Michelle Ellison"/>
    <x v="1"/>
    <s v="Consumer"/>
    <s v="Office Supplies"/>
    <s v="Paper"/>
    <s v="Small Box"/>
    <d v="2013-02-17T00:00:00"/>
    <n v="1.5131234983965469E-5"/>
    <s v="Quality Check"/>
    <x v="2"/>
    <n v="11893419.565000009"/>
    <n v="0"/>
    <x v="1"/>
  </r>
  <r>
    <n v="12929"/>
    <x v="0"/>
    <d v="2013-08-30T00:00:00"/>
    <x v="1"/>
    <x v="17"/>
    <n v="95.3"/>
    <n v="0"/>
    <s v="Regular"/>
    <n v="29.68"/>
    <n v="4.4800000000000004"/>
    <n v="1.22"/>
    <s v="Jim Radford"/>
    <x v="2"/>
    <s v="Corporate"/>
    <s v="Office Supplies"/>
    <s v="Paper"/>
    <s v="Wrap Bag"/>
    <d v="2013-08-31T00:00:00"/>
    <n v="1.514394763675603E-5"/>
    <m/>
    <x v="0"/>
    <n v="0"/>
    <n v="1"/>
    <x v="0"/>
  </r>
  <r>
    <n v="8007"/>
    <x v="0"/>
    <d v="2015-02-10T00:00:00"/>
    <x v="3"/>
    <x v="33"/>
    <n v="820.56449999999995"/>
    <n v="0.09"/>
    <s v="Regular"/>
    <n v="-800.25"/>
    <n v="205.99"/>
    <n v="8.99"/>
    <s v="Maya Herman"/>
    <x v="3"/>
    <s v="Corporate"/>
    <s v="Technology"/>
    <s v="Telephones and Communication"/>
    <s v="Small Box"/>
    <d v="2015-02-10T00:00:00"/>
    <n v="1.303943947595057E-4"/>
    <m/>
    <x v="0"/>
    <n v="0"/>
    <n v="0"/>
    <x v="0"/>
  </r>
  <r>
    <n v="8007"/>
    <x v="0"/>
    <d v="2015-02-10T00:00:00"/>
    <x v="3"/>
    <x v="34"/>
    <n v="3332.06"/>
    <n v="0.09"/>
    <s v="Regular"/>
    <n v="412.63"/>
    <n v="99.99"/>
    <n v="19.989999999999998"/>
    <s v="Maya Herman"/>
    <x v="0"/>
    <s v="Corporate"/>
    <s v="Technology"/>
    <s v="Office Machines"/>
    <s v="Small Box"/>
    <d v="2015-02-10T00:00:00"/>
    <n v="5.2949152321646699E-4"/>
    <m/>
    <x v="0"/>
    <n v="0"/>
    <n v="0"/>
    <x v="0"/>
  </r>
  <r>
    <n v="8033"/>
    <x v="0"/>
    <d v="2015-04-24T00:00:00"/>
    <x v="0"/>
    <x v="40"/>
    <n v="118.18"/>
    <n v="0.06"/>
    <s v="Regular"/>
    <n v="-133.62"/>
    <n v="4.0599999999999996"/>
    <n v="6.89"/>
    <s v="Michelle Ellison"/>
    <x v="1"/>
    <s v="Small Business"/>
    <s v="Office Supplies"/>
    <s v="Appliances"/>
    <s v="Small Box"/>
    <d v="2015-04-25T00:00:00"/>
    <n v="1.8779766334856535E-5"/>
    <m/>
    <x v="0"/>
    <n v="0"/>
    <n v="1"/>
    <x v="0"/>
  </r>
  <r>
    <n v="8034"/>
    <x v="0"/>
    <d v="2015-01-18T00:00:00"/>
    <x v="0"/>
    <x v="48"/>
    <n v="354.45"/>
    <n v="0.01"/>
    <s v="Regular"/>
    <n v="11.38"/>
    <n v="10.98"/>
    <n v="3.99"/>
    <s v="Dennis Pardue"/>
    <x v="0"/>
    <s v="Corporate"/>
    <s v="Office Supplies"/>
    <s v="Appliances"/>
    <s v="Small Box"/>
    <d v="2015-01-18T00:00:00"/>
    <n v="5.6324997270180219E-5"/>
    <m/>
    <x v="0"/>
    <n v="0"/>
    <n v="0"/>
    <x v="0"/>
  </r>
  <r>
    <n v="8034"/>
    <x v="0"/>
    <d v="2015-01-18T00:00:00"/>
    <x v="0"/>
    <x v="44"/>
    <n v="238.43"/>
    <n v="0.02"/>
    <s v="Regular"/>
    <n v="-36.11"/>
    <n v="16.989999999999998"/>
    <n v="8.99"/>
    <s v="Dennis Pardue"/>
    <x v="0"/>
    <s v="Corporate"/>
    <s v="Office Supplies"/>
    <s v="Pens &amp; Art Supplies"/>
    <s v="Small Pack"/>
    <d v="2015-01-19T00:00:00"/>
    <n v="3.788847256066884E-5"/>
    <m/>
    <x v="0"/>
    <n v="0"/>
    <n v="1"/>
    <x v="0"/>
  </r>
  <r>
    <n v="8034"/>
    <x v="0"/>
    <d v="2015-01-18T00:00:00"/>
    <x v="0"/>
    <x v="45"/>
    <n v="1606.4"/>
    <n v="0.08"/>
    <s v="Delivery Van"/>
    <n v="-1231.3499999999999"/>
    <n v="44.43"/>
    <n v="46.59"/>
    <s v="Dennis Pardue"/>
    <x v="0"/>
    <s v="Corporate"/>
    <s v="Furniture"/>
    <s v="Tables"/>
    <s v="Jumbo Box"/>
    <d v="2015-01-20T00:00:00"/>
    <n v="2.5527006803446894E-4"/>
    <m/>
    <x v="0"/>
    <n v="0"/>
    <n v="2"/>
    <x v="0"/>
  </r>
  <r>
    <n v="8064"/>
    <x v="0"/>
    <d v="2014-05-12T00:00:00"/>
    <x v="0"/>
    <x v="14"/>
    <n v="10445.950000000001"/>
    <n v="7.0000000000000007E-2"/>
    <s v="Delivery Van"/>
    <n v="1069.6099999999999"/>
    <n v="243.98"/>
    <n v="62.94"/>
    <s v="Gary McGarr"/>
    <x v="0"/>
    <s v="Home Office"/>
    <s v="Furniture"/>
    <s v="Chairs &amp; Chairmats"/>
    <s v="Jumbo Drum"/>
    <d v="2014-05-13T00:00:00"/>
    <n v="1.659946692719535E-3"/>
    <m/>
    <x v="0"/>
    <n v="0"/>
    <n v="1"/>
    <x v="0"/>
  </r>
  <r>
    <n v="8070"/>
    <x v="0"/>
    <d v="2015-01-27T00:00:00"/>
    <x v="4"/>
    <x v="39"/>
    <n v="622.72"/>
    <n v="0"/>
    <s v="Regular"/>
    <n v="76.510000000000005"/>
    <n v="40.97"/>
    <n v="8.99"/>
    <s v="Rick Hansen"/>
    <x v="0"/>
    <s v="Home Office"/>
    <s v="Office Supplies"/>
    <s v="Pens &amp; Art Supplies"/>
    <s v="Small Pack"/>
    <d v="2015-01-28T00:00:00"/>
    <n v="9.895528932172839E-5"/>
    <m/>
    <x v="0"/>
    <n v="0"/>
    <n v="1"/>
    <x v="0"/>
  </r>
  <r>
    <n v="10147"/>
    <x v="0"/>
    <d v="2013-10-09T00:00:00"/>
    <x v="0"/>
    <x v="21"/>
    <n v="96.75"/>
    <n v="0.04"/>
    <s v="Regular"/>
    <n v="-72.91"/>
    <n v="4.24"/>
    <n v="5.41"/>
    <s v="Jennifer Halladay"/>
    <x v="1"/>
    <s v="Home Office"/>
    <s v="Office Supplies"/>
    <s v="Binders and Binder Accessories"/>
    <s v="Small Box"/>
    <d v="2013-10-10T00:00:00"/>
    <n v="1.5374364468584953E-5"/>
    <m/>
    <x v="0"/>
    <n v="0"/>
    <n v="1"/>
    <x v="0"/>
  </r>
  <r>
    <n v="3040"/>
    <x v="0"/>
    <d v="2013-04-11T00:00:00"/>
    <x v="4"/>
    <x v="44"/>
    <n v="98.39"/>
    <n v="0.01"/>
    <s v="Express"/>
    <n v="-31.54"/>
    <n v="6.48"/>
    <n v="6.6"/>
    <s v="Tracy Zic"/>
    <x v="0"/>
    <s v="Consumer"/>
    <s v="Office Supplies"/>
    <s v="Paper"/>
    <s v="Small Box"/>
    <d v="2013-04-12T00:00:00"/>
    <n v="1.5634973850791457E-5"/>
    <m/>
    <x v="0"/>
    <n v="0"/>
    <n v="1"/>
    <x v="0"/>
  </r>
  <r>
    <n v="8103"/>
    <x v="0"/>
    <d v="2016-11-02T00:00:00"/>
    <x v="3"/>
    <x v="18"/>
    <n v="457.68"/>
    <n v="7.0000000000000007E-2"/>
    <s v="Regular"/>
    <n v="107.38"/>
    <n v="29.17"/>
    <n v="6.27"/>
    <s v="Bill Stewart"/>
    <x v="1"/>
    <s v="Corporate"/>
    <s v="Office Supplies"/>
    <s v="Binders and Binder Accessories"/>
    <s v="Small Box"/>
    <d v="2016-11-06T00:00:00"/>
    <n v="7.2729086614800633E-5"/>
    <m/>
    <x v="0"/>
    <n v="0"/>
    <n v="4"/>
    <x v="0"/>
  </r>
  <r>
    <n v="8130"/>
    <x v="0"/>
    <d v="2015-05-13T00:00:00"/>
    <x v="1"/>
    <x v="0"/>
    <n v="66.33"/>
    <n v="0.03"/>
    <s v="Regular"/>
    <n v="-47.23"/>
    <n v="4.13"/>
    <n v="5.04"/>
    <s v="Russell D'Ascenzo"/>
    <x v="0"/>
    <s v="Consumer"/>
    <s v="Office Supplies"/>
    <s v="Binders and Binder Accessories"/>
    <s v="Small Box"/>
    <d v="2015-05-15T00:00:00"/>
    <n v="1.0540378244974056E-5"/>
    <m/>
    <x v="0"/>
    <n v="0"/>
    <n v="2"/>
    <x v="0"/>
  </r>
  <r>
    <n v="28832"/>
    <x v="0"/>
    <d v="2013-09-24T00:00:00"/>
    <x v="4"/>
    <x v="22"/>
    <n v="98.64"/>
    <n v="0.03"/>
    <s v="Regular"/>
    <n v="-9.36"/>
    <n v="2.08"/>
    <n v="1.49"/>
    <s v="Dave Kipp"/>
    <x v="0"/>
    <s v="Corporate"/>
    <s v="Office Supplies"/>
    <s v="Binders and Binder Accessories"/>
    <s v="Small Box"/>
    <d v="2013-09-26T00:00:00"/>
    <n v="1.5674700890761963E-5"/>
    <m/>
    <x v="0"/>
    <n v="0"/>
    <n v="2"/>
    <x v="0"/>
  </r>
  <r>
    <n v="8132"/>
    <x v="0"/>
    <d v="2016-05-14T00:00:00"/>
    <x v="3"/>
    <x v="19"/>
    <n v="229.35"/>
    <n v="0.08"/>
    <s v="Express"/>
    <n v="-165.45"/>
    <n v="4.8899999999999997"/>
    <n v="4.93"/>
    <s v="Benjamin Farhat"/>
    <x v="0"/>
    <s v="Home Office"/>
    <s v="Technology"/>
    <s v="Computer Peripherals"/>
    <s v="Small Pack"/>
    <d v="2016-05-14T00:00:00"/>
    <n v="3.6445586468940144E-5"/>
    <m/>
    <x v="0"/>
    <n v="0"/>
    <n v="0"/>
    <x v="0"/>
  </r>
  <r>
    <n v="8132"/>
    <x v="0"/>
    <d v="2016-05-14T00:00:00"/>
    <x v="3"/>
    <x v="22"/>
    <n v="294.86"/>
    <n v="7.0000000000000007E-2"/>
    <s v="Regular"/>
    <n v="-141.12"/>
    <n v="6.68"/>
    <n v="6.92"/>
    <s v="Benjamin Farhat"/>
    <x v="0"/>
    <s v="Home Office"/>
    <s v="Office Supplies"/>
    <s v="Paper"/>
    <s v="Small Box"/>
    <d v="2016-05-21T00:00:00"/>
    <n v="4.6855660022810953E-5"/>
    <m/>
    <x v="0"/>
    <n v="0"/>
    <n v="7"/>
    <x v="0"/>
  </r>
  <r>
    <n v="8133"/>
    <x v="1"/>
    <d v="2014-02-26T00:00:00"/>
    <x v="4"/>
    <x v="11"/>
    <n v="405.53"/>
    <n v="0.04"/>
    <s v="Regular"/>
    <n v="130.52000000000001"/>
    <n v="35.44"/>
    <n v="5.09"/>
    <s v="Neil French"/>
    <x v="0"/>
    <s v="Corporate"/>
    <s v="Office Supplies"/>
    <s v="Paper"/>
    <s v="Small Box"/>
    <d v="2014-02-27T00:00:00"/>
    <n v="6.4442026076953548E-5"/>
    <m/>
    <x v="0"/>
    <n v="0"/>
    <n v="1"/>
    <x v="0"/>
  </r>
  <r>
    <n v="8135"/>
    <x v="0"/>
    <d v="2014-06-26T00:00:00"/>
    <x v="2"/>
    <x v="18"/>
    <n v="772.41200000000003"/>
    <n v="0.03"/>
    <s v="Regular"/>
    <n v="-184.69"/>
    <n v="55.99"/>
    <n v="5"/>
    <s v="Rick Wilson"/>
    <x v="0"/>
    <s v="Consumer"/>
    <s v="Technology"/>
    <s v="Telephones and Communication"/>
    <s v="Small Pack"/>
    <d v="2014-06-27T00:00:00"/>
    <n v="1.2274256959078698E-4"/>
    <m/>
    <x v="0"/>
    <n v="0"/>
    <n v="1"/>
    <x v="0"/>
  </r>
  <r>
    <n v="8161"/>
    <x v="0"/>
    <d v="2016-06-03T00:00:00"/>
    <x v="0"/>
    <x v="22"/>
    <n v="112.72"/>
    <n v="0.09"/>
    <s v="Regular"/>
    <n v="39.19"/>
    <n v="2.61"/>
    <n v="0.5"/>
    <s v="Giulietta Dortch"/>
    <x v="0"/>
    <s v="Consumer"/>
    <s v="Office Supplies"/>
    <s v="Labels"/>
    <s v="Small Box"/>
    <d v="2016-06-05T00:00:00"/>
    <n v="1.7912127781900733E-5"/>
    <m/>
    <x v="0"/>
    <n v="0"/>
    <n v="2"/>
    <x v="0"/>
  </r>
  <r>
    <n v="8231"/>
    <x v="0"/>
    <d v="2015-10-18T00:00:00"/>
    <x v="1"/>
    <x v="40"/>
    <n v="79.44"/>
    <n v="0.06"/>
    <s v="Regular"/>
    <n v="29.85"/>
    <n v="2.88"/>
    <n v="0.5"/>
    <s v="Pauline Chand"/>
    <x v="1"/>
    <s v="Corporate"/>
    <s v="Office Supplies"/>
    <s v="Labels"/>
    <s v="Small Box"/>
    <d v="2015-10-20T00:00:00"/>
    <n v="1.2623664221027273E-5"/>
    <m/>
    <x v="0"/>
    <n v="0"/>
    <n v="2"/>
    <x v="0"/>
  </r>
  <r>
    <n v="8231"/>
    <x v="0"/>
    <d v="2015-10-18T00:00:00"/>
    <x v="1"/>
    <x v="33"/>
    <n v="110.03"/>
    <n v="0.06"/>
    <s v="Regular"/>
    <n v="-31.33"/>
    <n v="19.98"/>
    <n v="10.49"/>
    <s v="Pauline Chand"/>
    <x v="1"/>
    <s v="Corporate"/>
    <s v="Furniture"/>
    <s v="Office Furnishings"/>
    <s v="Small Box"/>
    <d v="2015-10-19T00:00:00"/>
    <n v="1.7484664831818112E-5"/>
    <m/>
    <x v="0"/>
    <n v="0"/>
    <n v="1"/>
    <x v="0"/>
  </r>
  <r>
    <n v="8257"/>
    <x v="0"/>
    <d v="2016-03-22T00:00:00"/>
    <x v="3"/>
    <x v="33"/>
    <n v="7486.09"/>
    <n v="0.05"/>
    <s v="Delivery Van"/>
    <n v="-2561.3200000000002"/>
    <n v="1500.97"/>
    <n v="29.7"/>
    <s v="David Philippe"/>
    <x v="3"/>
    <s v="Consumer"/>
    <s v="Technology"/>
    <s v="Office Machines"/>
    <s v="Jumbo Drum"/>
    <d v="2016-03-22T00:00:00"/>
    <n v="1.1896007866111539E-3"/>
    <m/>
    <x v="0"/>
    <n v="0"/>
    <n v="0"/>
    <x v="0"/>
  </r>
  <r>
    <n v="8257"/>
    <x v="0"/>
    <d v="2016-03-22T00:00:00"/>
    <x v="3"/>
    <x v="31"/>
    <n v="881.32"/>
    <n v="0.02"/>
    <s v="Regular"/>
    <n v="373.67"/>
    <n v="48.04"/>
    <n v="5.09"/>
    <s v="David Philippe"/>
    <x v="3"/>
    <s v="Consumer"/>
    <s v="Office Supplies"/>
    <s v="Paper"/>
    <s v="Small Box"/>
    <d v="2016-03-26T00:00:00"/>
    <n v="1.4004893946721749E-4"/>
    <m/>
    <x v="0"/>
    <n v="0"/>
    <n v="4"/>
    <x v="0"/>
  </r>
  <r>
    <n v="8257"/>
    <x v="0"/>
    <d v="2016-03-22T00:00:00"/>
    <x v="3"/>
    <x v="33"/>
    <n v="22.77"/>
    <n v="0.03"/>
    <s v="Regular"/>
    <n v="-6.2"/>
    <n v="4.28"/>
    <n v="1.6"/>
    <s v="David Philippe"/>
    <x v="3"/>
    <s v="Consumer"/>
    <s v="Office Supplies"/>
    <s v="Pens &amp; Art Supplies"/>
    <s v="Wrap Bag"/>
    <d v="2016-03-29T00:00:00"/>
    <n v="3.6183388005134818E-6"/>
    <m/>
    <x v="0"/>
    <n v="0"/>
    <n v="7"/>
    <x v="0"/>
  </r>
  <r>
    <n v="8258"/>
    <x v="0"/>
    <d v="2016-03-01T00:00:00"/>
    <x v="0"/>
    <x v="4"/>
    <n v="434.77"/>
    <n v="0.02"/>
    <s v="Regular"/>
    <n v="-155.21"/>
    <n v="11.34"/>
    <n v="11.25"/>
    <s v="James Lanier"/>
    <x v="1"/>
    <s v="Corporate"/>
    <s v="Office Supplies"/>
    <s v="Paper"/>
    <s v="Small Box"/>
    <d v="2016-03-02T00:00:00"/>
    <n v="6.9088500671903662E-5"/>
    <m/>
    <x v="0"/>
    <n v="0"/>
    <n v="1"/>
    <x v="0"/>
  </r>
  <r>
    <n v="8259"/>
    <x v="0"/>
    <d v="2016-04-18T00:00:00"/>
    <x v="4"/>
    <x v="13"/>
    <n v="2130.2199999999998"/>
    <n v="0.09"/>
    <s v="Delivery Van"/>
    <n v="-584.6"/>
    <n v="89.99"/>
    <n v="42"/>
    <s v="Peter Fuller"/>
    <x v="0"/>
    <s v="Consumer"/>
    <s v="Furniture"/>
    <s v="Chairs &amp; Chairmats"/>
    <s v="Jumbo Drum"/>
    <d v="2016-04-18T00:00:00"/>
    <n v="3.3850934034386601E-4"/>
    <m/>
    <x v="0"/>
    <n v="0"/>
    <n v="0"/>
    <x v="0"/>
  </r>
  <r>
    <n v="8288"/>
    <x v="0"/>
    <d v="2014-05-09T00:00:00"/>
    <x v="1"/>
    <x v="21"/>
    <n v="1337.81"/>
    <n v="0.02"/>
    <s v="Regular"/>
    <n v="407.12"/>
    <n v="59.78"/>
    <n v="10.29"/>
    <s v="Marc Crier"/>
    <x v="0"/>
    <s v="Corporate"/>
    <s v="Office Supplies"/>
    <s v="Binders and Binder Accessories"/>
    <s v="Small Box"/>
    <d v="2014-05-10T00:00:00"/>
    <n v="2.1258892537175851E-4"/>
    <m/>
    <x v="0"/>
    <n v="0"/>
    <n v="1"/>
    <x v="0"/>
  </r>
  <r>
    <n v="8293"/>
    <x v="1"/>
    <d v="2015-08-10T00:00:00"/>
    <x v="3"/>
    <x v="21"/>
    <n v="75.03"/>
    <n v="0.02"/>
    <s v="Regular"/>
    <n v="-31.52"/>
    <n v="3.14"/>
    <n v="1.92"/>
    <s v="Jason Klamczynski"/>
    <x v="0"/>
    <s v="Small Business"/>
    <s v="Office Supplies"/>
    <s v="Scissors Rulers and Trimmers"/>
    <s v="Wrap Bag"/>
    <d v="2015-08-14T00:00:00"/>
    <n v="1.1922879235947587E-5"/>
    <m/>
    <x v="0"/>
    <n v="0"/>
    <n v="4"/>
    <x v="0"/>
  </r>
  <r>
    <n v="8294"/>
    <x v="0"/>
    <d v="2015-06-20T00:00:00"/>
    <x v="4"/>
    <x v="2"/>
    <n v="197.57400000000001"/>
    <n v="0.05"/>
    <s v="Regular"/>
    <n v="-90.84"/>
    <n v="7.99"/>
    <n v="5.03"/>
    <s v="Gary Hwang"/>
    <x v="0"/>
    <s v="Home Office"/>
    <s v="Technology"/>
    <s v="Telephones and Communication"/>
    <s v="Medium Box"/>
    <d v="2015-06-21T00:00:00"/>
    <n v="3.1396120780529237E-5"/>
    <m/>
    <x v="0"/>
    <n v="0"/>
    <n v="1"/>
    <x v="0"/>
  </r>
  <r>
    <n v="8295"/>
    <x v="0"/>
    <d v="2016-04-01T00:00:00"/>
    <x v="0"/>
    <x v="49"/>
    <n v="835.15049999999997"/>
    <n v="0.09"/>
    <s v="Regular"/>
    <n v="158.18"/>
    <n v="35.99"/>
    <n v="1.1000000000000001"/>
    <s v="Karen Seio"/>
    <x v="3"/>
    <s v="Consumer"/>
    <s v="Technology"/>
    <s v="Telephones and Communication"/>
    <s v="Small Box"/>
    <d v="2016-04-03T00:00:00"/>
    <n v="1.3271222917954478E-4"/>
    <m/>
    <x v="0"/>
    <n v="0"/>
    <n v="2"/>
    <x v="0"/>
  </r>
  <r>
    <n v="8295"/>
    <x v="0"/>
    <d v="2016-04-01T00:00:00"/>
    <x v="0"/>
    <x v="38"/>
    <n v="771.83399999999995"/>
    <n v="0.01"/>
    <s v="Regular"/>
    <n v="-295.43"/>
    <n v="125.99"/>
    <n v="2.5"/>
    <s v="Karen Seio"/>
    <x v="3"/>
    <s v="Consumer"/>
    <s v="Technology"/>
    <s v="Telephones and Communication"/>
    <s v="Small Box"/>
    <d v="2016-04-02T00:00:00"/>
    <n v="1.2265072067437516E-4"/>
    <m/>
    <x v="0"/>
    <n v="0"/>
    <n v="1"/>
    <x v="0"/>
  </r>
  <r>
    <n v="8320"/>
    <x v="0"/>
    <d v="2016-09-19T00:00:00"/>
    <x v="2"/>
    <x v="34"/>
    <n v="1142.3599999999999"/>
    <n v="0.02"/>
    <s v="Regular"/>
    <n v="72.78"/>
    <n v="30.73"/>
    <n v="4"/>
    <s v="Karl Brown"/>
    <x v="3"/>
    <s v="Home Office"/>
    <s v="Technology"/>
    <s v="Computer Peripherals"/>
    <s v="Small Box"/>
    <d v="2016-09-22T00:00:00"/>
    <n v="1.8153032552281867E-4"/>
    <m/>
    <x v="0"/>
    <n v="0"/>
    <n v="3"/>
    <x v="0"/>
  </r>
  <r>
    <n v="8320"/>
    <x v="0"/>
    <d v="2016-09-19T00:00:00"/>
    <x v="2"/>
    <x v="21"/>
    <n v="150.34"/>
    <n v="0.06"/>
    <s v="Express"/>
    <n v="-28.45"/>
    <n v="6.48"/>
    <n v="5.14"/>
    <s v="Karl Brown"/>
    <x v="0"/>
    <s v="Home Office"/>
    <s v="Office Supplies"/>
    <s v="Paper"/>
    <s v="Small Box"/>
    <d v="2016-09-21T00:00:00"/>
    <n v="2.3890252756662137E-5"/>
    <m/>
    <x v="0"/>
    <n v="0"/>
    <n v="2"/>
    <x v="0"/>
  </r>
  <r>
    <n v="8325"/>
    <x v="0"/>
    <d v="2016-01-15T00:00:00"/>
    <x v="1"/>
    <x v="36"/>
    <n v="2364.29"/>
    <n v="0.08"/>
    <s v="Delivery Van"/>
    <n v="-220.05"/>
    <n v="115.99"/>
    <n v="56.14"/>
    <s v="Jennifer Patt"/>
    <x v="0"/>
    <s v="Home Office"/>
    <s v="Technology"/>
    <s v="Office Machines"/>
    <s v="Jumbo Drum"/>
    <d v="2016-01-17T00:00:00"/>
    <n v="3.7570497332744927E-4"/>
    <m/>
    <x v="0"/>
    <n v="0"/>
    <n v="2"/>
    <x v="0"/>
  </r>
  <r>
    <n v="8325"/>
    <x v="0"/>
    <d v="2016-01-15T00:00:00"/>
    <x v="1"/>
    <x v="40"/>
    <n v="112.57"/>
    <n v="0.08"/>
    <s v="Regular"/>
    <n v="13.92"/>
    <n v="4.28"/>
    <n v="0.94"/>
    <s v="Jennifer Patt"/>
    <x v="0"/>
    <s v="Home Office"/>
    <s v="Office Supplies"/>
    <s v="Pens &amp; Art Supplies"/>
    <s v="Wrap Bag"/>
    <d v="2016-01-18T00:00:00"/>
    <n v="1.7888291557918429E-5"/>
    <m/>
    <x v="0"/>
    <n v="0"/>
    <n v="3"/>
    <x v="0"/>
  </r>
  <r>
    <n v="28932"/>
    <x v="0"/>
    <d v="2013-07-21T00:00:00"/>
    <x v="3"/>
    <x v="31"/>
    <n v="98.94"/>
    <n v="0.1"/>
    <s v="Regular"/>
    <n v="-12.59"/>
    <n v="5.85"/>
    <n v="2.27"/>
    <s v="Gary Mitchum"/>
    <x v="1"/>
    <s v="Consumer"/>
    <s v="Office Supplies"/>
    <s v="Pens &amp; Art Supplies"/>
    <s v="Wrap Bag"/>
    <d v="2013-07-28T00:00:00"/>
    <n v="1.5722373338726565E-5"/>
    <m/>
    <x v="0"/>
    <n v="0"/>
    <n v="7"/>
    <x v="0"/>
  </r>
  <r>
    <n v="8388"/>
    <x v="0"/>
    <d v="2015-02-22T00:00:00"/>
    <x v="3"/>
    <x v="20"/>
    <n v="290.3"/>
    <n v="7.0000000000000007E-2"/>
    <s v="Regular"/>
    <n v="25.16"/>
    <n v="7.59"/>
    <n v="4"/>
    <s v="Olvera Toch"/>
    <x v="1"/>
    <s v="Home Office"/>
    <s v="Furniture"/>
    <s v="Office Furnishings"/>
    <s v="Wrap Bag"/>
    <d v="2015-02-24T00:00:00"/>
    <n v="4.6131038813748964E-5"/>
    <m/>
    <x v="0"/>
    <n v="0"/>
    <n v="2"/>
    <x v="0"/>
  </r>
  <r>
    <n v="8388"/>
    <x v="0"/>
    <d v="2015-02-22T00:00:00"/>
    <x v="3"/>
    <x v="4"/>
    <n v="434.11"/>
    <n v="0.02"/>
    <s v="Regular"/>
    <n v="24.85"/>
    <n v="11.7"/>
    <n v="5.63"/>
    <s v="Olvera Toch"/>
    <x v="1"/>
    <s v="Home Office"/>
    <s v="Office Supplies"/>
    <s v="Binders and Binder Accessories"/>
    <s v="Small Box"/>
    <d v="2015-02-24T00:00:00"/>
    <n v="6.898362128638154E-5"/>
    <m/>
    <x v="0"/>
    <n v="0"/>
    <n v="2"/>
    <x v="0"/>
  </r>
  <r>
    <n v="8388"/>
    <x v="0"/>
    <d v="2015-02-22T00:00:00"/>
    <x v="3"/>
    <x v="3"/>
    <n v="288.89999999999998"/>
    <n v="0.02"/>
    <s v="Regular"/>
    <n v="96.34"/>
    <n v="6.98"/>
    <n v="1.6"/>
    <s v="Olvera Toch"/>
    <x v="1"/>
    <s v="Home Office"/>
    <s v="Office Supplies"/>
    <s v="Paper"/>
    <s v="Wrap Bag"/>
    <d v="2015-02-24T00:00:00"/>
    <n v="4.5908567389914134E-5"/>
    <m/>
    <x v="0"/>
    <n v="0"/>
    <n v="2"/>
    <x v="0"/>
  </r>
  <r>
    <n v="44935"/>
    <x v="0"/>
    <d v="2013-11-17T00:00:00"/>
    <x v="0"/>
    <x v="4"/>
    <n v="99.65"/>
    <n v="0.01"/>
    <s v="Regular"/>
    <n v="27"/>
    <n v="2.62"/>
    <n v="0.8"/>
    <s v="Arthur Gainer"/>
    <x v="0"/>
    <s v="Consumer"/>
    <s v="Office Supplies"/>
    <s v="Rubber Bands"/>
    <s v="Wrap Bag"/>
    <d v="2013-11-20T00:00:00"/>
    <n v="1.5835198132242797E-5"/>
    <m/>
    <x v="0"/>
    <n v="0"/>
    <n v="3"/>
    <x v="0"/>
  </r>
  <r>
    <n v="8422"/>
    <x v="0"/>
    <d v="2016-04-14T00:00:00"/>
    <x v="4"/>
    <x v="31"/>
    <n v="4212.7520000000004"/>
    <n v="0.06"/>
    <s v="Delivery Van"/>
    <n v="-715.78"/>
    <n v="296.18"/>
    <n v="54.12"/>
    <s v="Becky Martin"/>
    <x v="3"/>
    <s v="Home Office"/>
    <s v="Furniture"/>
    <s v="Tables"/>
    <s v="Jumbo Box"/>
    <d v="2016-04-15T00:00:00"/>
    <n v="6.6944066835927861E-4"/>
    <m/>
    <x v="0"/>
    <n v="0"/>
    <n v="1"/>
    <x v="0"/>
  </r>
  <r>
    <n v="8450"/>
    <x v="0"/>
    <d v="2015-04-13T00:00:00"/>
    <x v="2"/>
    <x v="37"/>
    <n v="1307"/>
    <n v="0.02"/>
    <s v="Regular"/>
    <n v="428.99"/>
    <n v="54.48"/>
    <n v="0.99"/>
    <s v="Eva Jacobs"/>
    <x v="0"/>
    <s v="Home Office"/>
    <s v="Office Supplies"/>
    <s v="Appliances"/>
    <s v="Small Box"/>
    <d v="2015-04-15T00:00:00"/>
    <n v="2.0769296496579362E-4"/>
    <m/>
    <x v="0"/>
    <n v="0"/>
    <n v="2"/>
    <x v="0"/>
  </r>
  <r>
    <n v="8450"/>
    <x v="0"/>
    <d v="2015-04-13T00:00:00"/>
    <x v="2"/>
    <x v="21"/>
    <n v="41.39"/>
    <n v="0.09"/>
    <s v="Regular"/>
    <n v="-12.02"/>
    <n v="1.88"/>
    <n v="1.49"/>
    <s v="Eva Jacobs"/>
    <x v="0"/>
    <s v="Home Office"/>
    <s v="Office Supplies"/>
    <s v="Binders and Binder Accessories"/>
    <s v="Small Box"/>
    <d v="2015-04-14T00:00:00"/>
    <n v="6.5772087375166013E-6"/>
    <m/>
    <x v="0"/>
    <n v="0"/>
    <n v="1"/>
    <x v="0"/>
  </r>
  <r>
    <n v="8454"/>
    <x v="0"/>
    <d v="2015-08-15T00:00:00"/>
    <x v="4"/>
    <x v="28"/>
    <n v="218.77"/>
    <n v="0.03"/>
    <s v="Regular"/>
    <n v="-188.13"/>
    <n v="5.4"/>
    <n v="7.78"/>
    <s v="Christine Phan"/>
    <x v="1"/>
    <s v="Small Business"/>
    <s v="Office Supplies"/>
    <s v="Binders and Binder Accessories"/>
    <s v="Small Box"/>
    <d v="2015-08-18T00:00:00"/>
    <n v="3.4764338137388425E-5"/>
    <m/>
    <x v="0"/>
    <n v="0"/>
    <n v="3"/>
    <x v="0"/>
  </r>
  <r>
    <n v="8551"/>
    <x v="0"/>
    <d v="2016-07-29T00:00:00"/>
    <x v="1"/>
    <x v="13"/>
    <n v="185.64"/>
    <n v="0.1"/>
    <s v="Regular"/>
    <n v="-69.87"/>
    <n v="7.45"/>
    <n v="6.28"/>
    <s v="Meg O'Connel"/>
    <x v="0"/>
    <s v="Corporate"/>
    <s v="Office Supplies"/>
    <s v="Binders and Binder Accessories"/>
    <s v="Small Box"/>
    <d v="2016-08-01T00:00:00"/>
    <n v="2.9499710800497264E-5"/>
    <m/>
    <x v="0"/>
    <n v="0"/>
    <n v="3"/>
    <x v="0"/>
  </r>
  <r>
    <n v="8551"/>
    <x v="0"/>
    <d v="2016-07-29T00:00:00"/>
    <x v="1"/>
    <x v="41"/>
    <n v="225.98"/>
    <n v="0.01"/>
    <s v="Regular"/>
    <n v="-135.74"/>
    <n v="6.48"/>
    <n v="7.86"/>
    <s v="Meg O'Connel"/>
    <x v="0"/>
    <s v="Corporate"/>
    <s v="Office Supplies"/>
    <s v="Paper"/>
    <s v="Small Box"/>
    <d v="2016-07-31T00:00:00"/>
    <n v="3.5910065970137752E-5"/>
    <m/>
    <x v="0"/>
    <n v="0"/>
    <n v="2"/>
    <x v="0"/>
  </r>
  <r>
    <n v="8576"/>
    <x v="0"/>
    <d v="2016-01-10T00:00:00"/>
    <x v="0"/>
    <x v="16"/>
    <n v="541.45000000000005"/>
    <n v="0"/>
    <s v="Express"/>
    <n v="-164.25"/>
    <n v="11.66"/>
    <n v="8.99"/>
    <s v="Cynthia Voltz"/>
    <x v="0"/>
    <s v="Corporate"/>
    <s v="Office Supplies"/>
    <s v="Pens &amp; Art Supplies"/>
    <s v="Small Pack"/>
    <d v="2016-01-12T00:00:00"/>
    <n v="8.604082316811704E-5"/>
    <m/>
    <x v="0"/>
    <n v="0"/>
    <n v="2"/>
    <x v="0"/>
  </r>
  <r>
    <n v="8580"/>
    <x v="0"/>
    <d v="2014-03-22T00:00:00"/>
    <x v="0"/>
    <x v="47"/>
    <n v="151.49"/>
    <n v="0"/>
    <s v="Regular"/>
    <n v="-3.95"/>
    <n v="11.58"/>
    <n v="6.97"/>
    <s v="Joseph Airdo"/>
    <x v="0"/>
    <s v="Consumer"/>
    <s v="Office Supplies"/>
    <s v="Envelopes"/>
    <s v="Small Box"/>
    <d v="2014-03-22T00:00:00"/>
    <n v="2.4072997140526455E-5"/>
    <m/>
    <x v="0"/>
    <n v="0"/>
    <n v="0"/>
    <x v="0"/>
  </r>
  <r>
    <n v="8580"/>
    <x v="0"/>
    <d v="2014-03-22T00:00:00"/>
    <x v="0"/>
    <x v="4"/>
    <n v="308.22000000000003"/>
    <n v="0"/>
    <s v="Regular"/>
    <n v="-215.57"/>
    <n v="7.77"/>
    <n v="9.23"/>
    <s v="Joseph Airdo"/>
    <x v="0"/>
    <s v="Consumer"/>
    <s v="Office Supplies"/>
    <s v="Appliances"/>
    <s v="Small Box"/>
    <d v="2014-03-23T00:00:00"/>
    <n v="4.897867303883467E-5"/>
    <m/>
    <x v="0"/>
    <n v="0"/>
    <n v="1"/>
    <x v="0"/>
  </r>
  <r>
    <n v="34849"/>
    <x v="0"/>
    <d v="2013-10-12T00:00:00"/>
    <x v="1"/>
    <x v="21"/>
    <n v="100.13"/>
    <n v="0.08"/>
    <s v="Regular"/>
    <n v="19.77"/>
    <n v="4.7300000000000004"/>
    <n v="1.52"/>
    <s v="Lycoris Saunders"/>
    <x v="0"/>
    <s v="Home Office"/>
    <s v="Office Supplies"/>
    <s v="Paper"/>
    <s v="Wrap Bag"/>
    <d v="2013-10-13T00:00:00"/>
    <n v="1.5911474048986162E-5"/>
    <m/>
    <x v="0"/>
    <n v="0"/>
    <n v="1"/>
    <x v="0"/>
  </r>
  <r>
    <n v="35425"/>
    <x v="0"/>
    <d v="2013-03-28T00:00:00"/>
    <x v="2"/>
    <x v="13"/>
    <n v="100.34"/>
    <n v="0"/>
    <s v="Regular"/>
    <n v="-88.19"/>
    <n v="3.58"/>
    <n v="5.47"/>
    <s v="Tracy Blumstein"/>
    <x v="0"/>
    <s v="Home Office"/>
    <s v="Office Supplies"/>
    <s v="Binders and Binder Accessories"/>
    <s v="Small Box"/>
    <d v="2013-03-30T00:00:00"/>
    <n v="1.5944844762561388E-5"/>
    <m/>
    <x v="0"/>
    <n v="0"/>
    <n v="2"/>
    <x v="0"/>
  </r>
  <r>
    <n v="18597"/>
    <x v="0"/>
    <d v="2013-09-26T00:00:00"/>
    <x v="4"/>
    <x v="4"/>
    <n v="101.2"/>
    <n v="0.1"/>
    <s v="Regular"/>
    <n v="38.58"/>
    <n v="2.88"/>
    <n v="0.5"/>
    <s v="Andy Gerbode"/>
    <x v="0"/>
    <s v="Consumer"/>
    <s v="Office Supplies"/>
    <s v="Labels"/>
    <s v="Small Box"/>
    <d v="2013-09-27T00:00:00"/>
    <n v="1.6081505780059921E-5"/>
    <m/>
    <x v="0"/>
    <n v="0"/>
    <n v="1"/>
    <x v="0"/>
  </r>
  <r>
    <n v="8646"/>
    <x v="0"/>
    <d v="2016-04-09T00:00:00"/>
    <x v="0"/>
    <x v="30"/>
    <n v="85.85"/>
    <n v="0.03"/>
    <s v="Regular"/>
    <n v="-327.64999999999998"/>
    <n v="4.4800000000000004"/>
    <n v="49"/>
    <s v="Emily Ducich"/>
    <x v="0"/>
    <s v="Consumer"/>
    <s v="Office Supplies"/>
    <s v="Appliances"/>
    <s v="Large Box"/>
    <d v="2016-04-11T00:00:00"/>
    <n v="1.3642265525870989E-5"/>
    <m/>
    <x v="0"/>
    <n v="0"/>
    <n v="2"/>
    <x v="0"/>
  </r>
  <r>
    <n v="8646"/>
    <x v="0"/>
    <d v="2016-04-09T00:00:00"/>
    <x v="0"/>
    <x v="26"/>
    <n v="14377.78"/>
    <n v="0.06"/>
    <s v="Delivery Van"/>
    <n v="4161.9799999999996"/>
    <n v="350.99"/>
    <n v="39"/>
    <s v="Emily Ducich"/>
    <x v="0"/>
    <s v="Consumer"/>
    <s v="Furniture"/>
    <s v="Chairs &amp; Chairmats"/>
    <s v="Jumbo Drum"/>
    <d v="2016-04-11T00:00:00"/>
    <n v="2.2847465629884378E-3"/>
    <m/>
    <x v="0"/>
    <n v="0"/>
    <n v="2"/>
    <x v="0"/>
  </r>
  <r>
    <n v="8646"/>
    <x v="0"/>
    <d v="2016-04-09T00:00:00"/>
    <x v="0"/>
    <x v="27"/>
    <n v="994.27"/>
    <n v="0.09"/>
    <s v="Express"/>
    <n v="-127.11"/>
    <n v="40.98"/>
    <n v="6.5"/>
    <s v="Emily Ducich"/>
    <x v="0"/>
    <s v="Consumer"/>
    <s v="Technology"/>
    <s v="Computer Peripherals"/>
    <s v="Small Box"/>
    <d v="2016-04-11T00:00:00"/>
    <n v="1.5799761612589105E-4"/>
    <m/>
    <x v="0"/>
    <n v="0"/>
    <n v="2"/>
    <x v="0"/>
  </r>
  <r>
    <n v="8646"/>
    <x v="0"/>
    <d v="2016-04-09T00:00:00"/>
    <x v="0"/>
    <x v="8"/>
    <n v="9558.65"/>
    <n v="0.09"/>
    <s v="Delivery Van"/>
    <n v="2154.0700000000002"/>
    <n v="349.45"/>
    <n v="60"/>
    <s v="Emily Ducich"/>
    <x v="0"/>
    <s v="Consumer"/>
    <s v="Furniture"/>
    <s v="Tables"/>
    <s v="Jumbo Drum"/>
    <d v="2016-04-10T00:00:00"/>
    <n v="1.5189474824562229E-3"/>
    <m/>
    <x v="0"/>
    <n v="0"/>
    <n v="1"/>
    <x v="0"/>
  </r>
  <r>
    <n v="8678"/>
    <x v="0"/>
    <d v="2015-09-30T00:00:00"/>
    <x v="3"/>
    <x v="48"/>
    <n v="937.8"/>
    <n v="0"/>
    <s v="Regular"/>
    <n v="27.12"/>
    <n v="29.74"/>
    <n v="6.64"/>
    <s v="Ken Black"/>
    <x v="0"/>
    <s v="Consumer"/>
    <s v="Office Supplies"/>
    <s v="Storage &amp; Organization"/>
    <s v="Small Box"/>
    <d v="2015-10-05T00:00:00"/>
    <n v="1.4902407233735368E-4"/>
    <m/>
    <x v="0"/>
    <n v="0"/>
    <n v="5"/>
    <x v="0"/>
  </r>
  <r>
    <n v="8704"/>
    <x v="0"/>
    <d v="2014-06-30T00:00:00"/>
    <x v="4"/>
    <x v="16"/>
    <n v="449.17"/>
    <n v="0.01"/>
    <s v="Regular"/>
    <n v="198.83"/>
    <n v="9.93"/>
    <n v="1.0900000000000001"/>
    <s v="Quincy Jones"/>
    <x v="3"/>
    <s v="Home Office"/>
    <s v="Office Supplies"/>
    <s v="Pens &amp; Art Supplies"/>
    <s v="Wrap Bag"/>
    <d v="2014-07-01T00:00:00"/>
    <n v="7.1376778174204683E-5"/>
    <m/>
    <x v="0"/>
    <n v="0"/>
    <n v="1"/>
    <x v="0"/>
  </r>
  <r>
    <n v="8704"/>
    <x v="0"/>
    <d v="2014-06-30T00:00:00"/>
    <x v="4"/>
    <x v="28"/>
    <n v="79.81"/>
    <n v="0.08"/>
    <s v="Regular"/>
    <n v="5.48"/>
    <n v="2.21"/>
    <n v="1"/>
    <s v="Quincy Jones"/>
    <x v="3"/>
    <s v="Home Office"/>
    <s v="Office Supplies"/>
    <s v="Pens &amp; Art Supplies"/>
    <s v="Wrap Bag"/>
    <d v="2014-07-01T00:00:00"/>
    <n v="1.2682460240183619E-5"/>
    <m/>
    <x v="0"/>
    <n v="0"/>
    <n v="1"/>
    <x v="0"/>
  </r>
  <r>
    <n v="8709"/>
    <x v="0"/>
    <d v="2016-03-08T00:00:00"/>
    <x v="0"/>
    <x v="29"/>
    <n v="2451.41"/>
    <n v="7.0000000000000007E-2"/>
    <s v="Regular"/>
    <n v="773.36"/>
    <n v="51.98"/>
    <n v="10.17"/>
    <s v="Rose O'Brian"/>
    <x v="1"/>
    <s v="Home Office"/>
    <s v="Technology"/>
    <s v="Office Machines"/>
    <s v="Medium Box"/>
    <d v="2016-03-10T00:00:00"/>
    <n v="3.8954905221637044E-4"/>
    <m/>
    <x v="0"/>
    <n v="0"/>
    <n v="2"/>
    <x v="0"/>
  </r>
  <r>
    <n v="8709"/>
    <x v="0"/>
    <d v="2016-03-08T00:00:00"/>
    <x v="0"/>
    <x v="11"/>
    <n v="851.24"/>
    <n v="0.1"/>
    <s v="Delivery Van"/>
    <n v="-149.46"/>
    <n v="80.97"/>
    <n v="33.6"/>
    <s v="Rose O'Brian"/>
    <x v="1"/>
    <s v="Home Office"/>
    <s v="Technology"/>
    <s v="Office Machines"/>
    <s v="Jumbo Drum"/>
    <d v="2016-03-11T00:00:00"/>
    <n v="1.3526898201796648E-4"/>
    <m/>
    <x v="0"/>
    <n v="0"/>
    <n v="3"/>
    <x v="0"/>
  </r>
  <r>
    <n v="8710"/>
    <x v="0"/>
    <d v="2016-01-05T00:00:00"/>
    <x v="1"/>
    <x v="35"/>
    <n v="63.34"/>
    <n v="0.03"/>
    <s v="Regular"/>
    <n v="-76.02"/>
    <n v="3.36"/>
    <n v="6.27"/>
    <s v="Tamara Dahlen"/>
    <x v="1"/>
    <s v="Corporate"/>
    <s v="Office Supplies"/>
    <s v="Binders and Binder Accessories"/>
    <s v="Small Box"/>
    <d v="2016-01-06T00:00:00"/>
    <n v="1.0065242846926832E-5"/>
    <m/>
    <x v="0"/>
    <n v="0"/>
    <n v="1"/>
    <x v="0"/>
  </r>
  <r>
    <n v="8710"/>
    <x v="0"/>
    <d v="2016-01-05T00:00:00"/>
    <x v="1"/>
    <x v="3"/>
    <n v="151.35"/>
    <n v="7.0000000000000007E-2"/>
    <s v="Express"/>
    <n v="8.33"/>
    <n v="3.71"/>
    <n v="1.93"/>
    <s v="Tamara Dahlen"/>
    <x v="1"/>
    <s v="Corporate"/>
    <s v="Office Supplies"/>
    <s v="Paper"/>
    <s v="Wrap Bag"/>
    <d v="2016-01-07T00:00:00"/>
    <n v="2.4050749998142972E-5"/>
    <m/>
    <x v="0"/>
    <n v="0"/>
    <n v="2"/>
    <x v="0"/>
  </r>
  <r>
    <n v="8773"/>
    <x v="0"/>
    <d v="2014-10-22T00:00:00"/>
    <x v="1"/>
    <x v="33"/>
    <n v="220.78749999999999"/>
    <n v="0.09"/>
    <s v="Regular"/>
    <n v="-305.32"/>
    <n v="55.99"/>
    <n v="5"/>
    <s v="Sally Matthias"/>
    <x v="3"/>
    <s v="Home Office"/>
    <s v="Technology"/>
    <s v="Telephones and Communication"/>
    <s v="Small Pack"/>
    <d v="2014-10-22T00:00:00"/>
    <n v="3.5084935349950391E-5"/>
    <m/>
    <x v="0"/>
    <n v="0"/>
    <n v="0"/>
    <x v="0"/>
  </r>
  <r>
    <n v="8802"/>
    <x v="0"/>
    <d v="2014-01-31T00:00:00"/>
    <x v="4"/>
    <x v="0"/>
    <n v="1866.12"/>
    <n v="7.0000000000000007E-2"/>
    <s v="Regular"/>
    <n v="400.69"/>
    <n v="123.38"/>
    <n v="24.49"/>
    <s v="Suzanne McNair"/>
    <x v="0"/>
    <s v="Small Business"/>
    <s v="Office Supplies"/>
    <s v="Appliances"/>
    <s v="Large Box"/>
    <d v="2014-02-02T00:00:00"/>
    <n v="2.9654169531902582E-4"/>
    <m/>
    <x v="0"/>
    <n v="0"/>
    <n v="2"/>
    <x v="0"/>
  </r>
  <r>
    <n v="8803"/>
    <x v="0"/>
    <d v="2015-12-20T00:00:00"/>
    <x v="2"/>
    <x v="24"/>
    <n v="1184.1099999999999"/>
    <n v="7.0000000000000007E-2"/>
    <s v="Regular"/>
    <n v="-145.07"/>
    <n v="193.17"/>
    <n v="19.989999999999998"/>
    <s v="William Brown"/>
    <x v="0"/>
    <s v="Corporate"/>
    <s v="Office Supplies"/>
    <s v="Storage &amp; Organization"/>
    <s v="Small Box"/>
    <d v="2015-12-21T00:00:00"/>
    <n v="1.881647411978928E-4"/>
    <m/>
    <x v="0"/>
    <n v="0"/>
    <n v="1"/>
    <x v="0"/>
  </r>
  <r>
    <n v="8803"/>
    <x v="0"/>
    <d v="2015-12-20T00:00:00"/>
    <x v="2"/>
    <x v="35"/>
    <n v="514.22"/>
    <n v="0.02"/>
    <s v="Regular"/>
    <n v="187.37"/>
    <n v="30.56"/>
    <n v="2.99"/>
    <s v="William Brown"/>
    <x v="0"/>
    <s v="Corporate"/>
    <s v="Office Supplies"/>
    <s v="Binders and Binder Accessories"/>
    <s v="Small Box"/>
    <d v="2015-12-23T00:00:00"/>
    <n v="8.1713753974529764E-5"/>
    <m/>
    <x v="0"/>
    <n v="0"/>
    <n v="3"/>
    <x v="0"/>
  </r>
  <r>
    <n v="17381"/>
    <x v="0"/>
    <d v="2013-08-14T00:00:00"/>
    <x v="0"/>
    <x v="2"/>
    <n v="101.25"/>
    <n v="0.05"/>
    <s v="Regular"/>
    <n v="40.9"/>
    <n v="3.75"/>
    <n v="0.5"/>
    <s v="Rick Wilson"/>
    <x v="0"/>
    <s v="Corporate"/>
    <s v="Office Supplies"/>
    <s v="Labels"/>
    <s v="Small Box"/>
    <d v="2013-08-15T00:00:00"/>
    <n v="1.6089451188054021E-5"/>
    <m/>
    <x v="0"/>
    <n v="0"/>
    <n v="1"/>
    <x v="0"/>
  </r>
  <r>
    <n v="40800"/>
    <x v="0"/>
    <d v="2013-12-04T00:00:00"/>
    <x v="2"/>
    <x v="31"/>
    <n v="101.34"/>
    <n v="0.06"/>
    <s v="Regular"/>
    <n v="26.11"/>
    <n v="5.68"/>
    <n v="1.39"/>
    <s v="Jim Sink"/>
    <x v="3"/>
    <s v="Corporate"/>
    <s v="Office Supplies"/>
    <s v="Envelopes"/>
    <s v="Small Box"/>
    <d v="2013-12-06T00:00:00"/>
    <n v="1.6103752922443401E-5"/>
    <m/>
    <x v="0"/>
    <n v="0"/>
    <n v="2"/>
    <x v="0"/>
  </r>
  <r>
    <n v="8832"/>
    <x v="0"/>
    <d v="2015-02-01T00:00:00"/>
    <x v="3"/>
    <x v="20"/>
    <n v="647.80999999999995"/>
    <n v="0.1"/>
    <s v="Regular"/>
    <n v="8.65"/>
    <n v="17.670000000000002"/>
    <n v="8.99"/>
    <s v="Giulietta Dortch"/>
    <x v="0"/>
    <s v="Small Business"/>
    <s v="Furniture"/>
    <s v="Office Furnishings"/>
    <s v="Small Pack"/>
    <d v="2015-02-05T00:00:00"/>
    <n v="1.0294229505316814E-4"/>
    <m/>
    <x v="0"/>
    <n v="0"/>
    <n v="4"/>
    <x v="0"/>
  </r>
  <r>
    <n v="11878"/>
    <x v="0"/>
    <d v="2013-02-24T00:00:00"/>
    <x v="2"/>
    <x v="0"/>
    <n v="101.82"/>
    <n v="0.08"/>
    <s v="Regular"/>
    <n v="-52.55"/>
    <n v="6.48"/>
    <n v="7.03"/>
    <s v="Jesus Ocampo"/>
    <x v="1"/>
    <s v="Small Business"/>
    <s v="Office Supplies"/>
    <s v="Paper"/>
    <s v="Small Box"/>
    <d v="2013-02-25T00:00:00"/>
    <n v="1.6180028839186767E-5"/>
    <m/>
    <x v="0"/>
    <n v="0"/>
    <n v="1"/>
    <x v="0"/>
  </r>
  <r>
    <n v="11878"/>
    <x v="0"/>
    <d v="2013-02-24T00:00:00"/>
    <x v="2"/>
    <x v="31"/>
    <n v="102.06"/>
    <n v="0.1"/>
    <s v="Regular"/>
    <n v="36.229999999999997"/>
    <n v="6.3"/>
    <n v="0.5"/>
    <s v="Jesus Ocampo"/>
    <x v="1"/>
    <s v="Small Business"/>
    <s v="Office Supplies"/>
    <s v="Labels"/>
    <s v="Small Box"/>
    <d v="2013-02-25T00:00:00"/>
    <n v="1.6218166797558454E-5"/>
    <m/>
    <x v="0"/>
    <n v="0"/>
    <n v="1"/>
    <x v="0"/>
  </r>
  <r>
    <n v="8835"/>
    <x v="0"/>
    <d v="2016-10-13T00:00:00"/>
    <x v="1"/>
    <x v="47"/>
    <n v="153.44"/>
    <n v="0.05"/>
    <s v="Regular"/>
    <n v="-6.15"/>
    <n v="12.2"/>
    <n v="6.02"/>
    <s v="James Lanier"/>
    <x v="1"/>
    <s v="Corporate"/>
    <s v="Furniture"/>
    <s v="Office Furnishings"/>
    <s v="Small Pack"/>
    <d v="2016-10-14T00:00:00"/>
    <n v="2.4382868052296382E-5"/>
    <m/>
    <x v="0"/>
    <n v="0"/>
    <n v="1"/>
    <x v="0"/>
  </r>
  <r>
    <n v="8868"/>
    <x v="0"/>
    <d v="2016-01-29T00:00:00"/>
    <x v="3"/>
    <x v="7"/>
    <n v="190.45"/>
    <n v="0.02"/>
    <s v="Regular"/>
    <n v="-44.05"/>
    <n v="59.98"/>
    <n v="3.99"/>
    <s v="Cindy Chapman"/>
    <x v="0"/>
    <s v="Corporate"/>
    <s v="Office Supplies"/>
    <s v="Appliances"/>
    <s v="Small Box"/>
    <d v="2016-02-07T00:00:00"/>
    <n v="3.0264059049529759E-5"/>
    <m/>
    <x v="0"/>
    <n v="0"/>
    <n v="9"/>
    <x v="0"/>
  </r>
  <r>
    <n v="8868"/>
    <x v="0"/>
    <d v="2016-01-29T00:00:00"/>
    <x v="3"/>
    <x v="41"/>
    <n v="179.99"/>
    <n v="0.03"/>
    <s v="Regular"/>
    <n v="-102.27"/>
    <n v="5.18"/>
    <n v="5.74"/>
    <s v="Cindy Chapman"/>
    <x v="0"/>
    <s v="Corporate"/>
    <s v="Office Supplies"/>
    <s v="Binders and Binder Accessories"/>
    <s v="Small Box"/>
    <d v="2016-02-02T00:00:00"/>
    <n v="2.8601879697163885E-5"/>
    <m/>
    <x v="0"/>
    <n v="0"/>
    <n v="4"/>
    <x v="0"/>
  </r>
  <r>
    <n v="8901"/>
    <x v="0"/>
    <d v="2014-08-20T00:00:00"/>
    <x v="3"/>
    <x v="0"/>
    <n v="168.9"/>
    <n v="0.09"/>
    <s v="Express"/>
    <n v="-16.190000000000001"/>
    <n v="9.99"/>
    <n v="6.24"/>
    <s v="Barry Pond"/>
    <x v="0"/>
    <s v="Consumer"/>
    <s v="Technology"/>
    <s v="Office Machines"/>
    <s v="Medium Box"/>
    <d v="2014-08-27T00:00:00"/>
    <n v="2.6839588204072338E-5"/>
    <m/>
    <x v="0"/>
    <n v="0"/>
    <n v="7"/>
    <x v="0"/>
  </r>
  <r>
    <n v="8930"/>
    <x v="0"/>
    <d v="2016-05-19T00:00:00"/>
    <x v="4"/>
    <x v="39"/>
    <n v="145.86000000000001"/>
    <n v="0.04"/>
    <s v="Regular"/>
    <n v="-92.32"/>
    <n v="9.99"/>
    <n v="11.59"/>
    <s v="Tony Molinari"/>
    <x v="0"/>
    <s v="Corporate"/>
    <s v="Office Supplies"/>
    <s v="Paper"/>
    <s v="Small Box"/>
    <d v="2016-05-21T00:00:00"/>
    <n v="2.3178344200390711E-5"/>
    <m/>
    <x v="0"/>
    <n v="0"/>
    <n v="2"/>
    <x v="0"/>
  </r>
  <r>
    <n v="11682"/>
    <x v="1"/>
    <d v="2013-07-04T00:00:00"/>
    <x v="3"/>
    <x v="33"/>
    <n v="102.18"/>
    <n v="0.09"/>
    <s v="Regular"/>
    <n v="-65.67"/>
    <n v="19.98"/>
    <n v="4"/>
    <s v="Brad Thomas"/>
    <x v="0"/>
    <s v="Home Office"/>
    <s v="Technology"/>
    <s v="Computer Peripherals"/>
    <s v="Small Box"/>
    <d v="2013-07-11T00:00:00"/>
    <n v="1.6237235776744297E-5"/>
    <m/>
    <x v="0"/>
    <n v="0"/>
    <n v="7"/>
    <x v="0"/>
  </r>
  <r>
    <n v="11460"/>
    <x v="0"/>
    <d v="2013-08-24T00:00:00"/>
    <x v="0"/>
    <x v="49"/>
    <n v="102.24"/>
    <n v="0.09"/>
    <s v="Regular"/>
    <n v="37.79"/>
    <n v="3.69"/>
    <n v="0.5"/>
    <s v="Carl Jackson"/>
    <x v="2"/>
    <s v="Home Office"/>
    <s v="Office Supplies"/>
    <s v="Labels"/>
    <s v="Small Box"/>
    <d v="2013-08-26T00:00:00"/>
    <n v="1.6246770266337214E-5"/>
    <m/>
    <x v="0"/>
    <n v="0"/>
    <n v="2"/>
    <x v="0"/>
  </r>
  <r>
    <n v="42465"/>
    <x v="0"/>
    <d v="2013-12-21T00:00:00"/>
    <x v="4"/>
    <x v="0"/>
    <n v="102.32"/>
    <n v="0.08"/>
    <s v="Regular"/>
    <n v="-32.700000000000003"/>
    <n v="6.48"/>
    <n v="5.74"/>
    <s v="Tamara Dahlen"/>
    <x v="1"/>
    <s v="Corporate"/>
    <s v="Office Supplies"/>
    <s v="Paper"/>
    <s v="Small Box"/>
    <d v="2013-12-22T00:00:00"/>
    <n v="1.6259482919127777E-5"/>
    <m/>
    <x v="0"/>
    <n v="0"/>
    <n v="1"/>
    <x v="0"/>
  </r>
  <r>
    <n v="25154"/>
    <x v="0"/>
    <d v="2013-08-20T00:00:00"/>
    <x v="0"/>
    <x v="18"/>
    <n v="102.5"/>
    <n v="0.1"/>
    <s v="Regular"/>
    <n v="13.84"/>
    <n v="6.68"/>
    <n v="1.5"/>
    <s v="Giulietta Baptist"/>
    <x v="3"/>
    <s v="Home Office"/>
    <s v="Office Supplies"/>
    <s v="Pens &amp; Art Supplies"/>
    <s v="Wrap Bag"/>
    <d v="2013-08-21T00:00:00"/>
    <n v="1.628808638790654E-5"/>
    <m/>
    <x v="0"/>
    <n v="0"/>
    <n v="1"/>
    <x v="0"/>
  </r>
  <r>
    <n v="8993"/>
    <x v="0"/>
    <d v="2014-05-28T00:00:00"/>
    <x v="4"/>
    <x v="26"/>
    <n v="172.15"/>
    <n v="0.02"/>
    <s v="Express"/>
    <n v="86.78"/>
    <n v="3.69"/>
    <n v="0.5"/>
    <s v="Stewart Visinsky"/>
    <x v="0"/>
    <s v="Corporate"/>
    <s v="Office Supplies"/>
    <s v="Labels"/>
    <s v="Small Box"/>
    <d v="2014-05-30T00:00:00"/>
    <n v="2.7356039723688887E-5"/>
    <m/>
    <x v="0"/>
    <n v="0"/>
    <n v="2"/>
    <x v="0"/>
  </r>
  <r>
    <n v="8994"/>
    <x v="0"/>
    <d v="2016-04-07T00:00:00"/>
    <x v="3"/>
    <x v="45"/>
    <n v="1423.35"/>
    <n v="0.1"/>
    <s v="Regular"/>
    <n v="-580.32000000000005"/>
    <n v="40.479999999999997"/>
    <n v="19.989999999999998"/>
    <s v="Christopher Schild"/>
    <x v="3"/>
    <s v="Corporate"/>
    <s v="Technology"/>
    <s v="Computer Peripherals"/>
    <s v="Small Box"/>
    <d v="2016-04-09T00:00:00"/>
    <n v="2.2618192936806606E-4"/>
    <m/>
    <x v="0"/>
    <n v="0"/>
    <n v="2"/>
    <x v="0"/>
  </r>
  <r>
    <n v="8995"/>
    <x v="0"/>
    <d v="2014-05-17T00:00:00"/>
    <x v="0"/>
    <x v="26"/>
    <n v="270.83999999999997"/>
    <n v="0.1"/>
    <s v="Express"/>
    <n v="-78.02"/>
    <n v="6.48"/>
    <n v="5.86"/>
    <s v="Beth Paige"/>
    <x v="2"/>
    <s v="Consumer"/>
    <s v="Office Supplies"/>
    <s v="Paper"/>
    <s v="Small Box"/>
    <d v="2014-05-18T00:00:00"/>
    <n v="4.3038686022444943E-5"/>
    <m/>
    <x v="0"/>
    <n v="0"/>
    <n v="1"/>
    <x v="0"/>
  </r>
  <r>
    <n v="8995"/>
    <x v="0"/>
    <d v="2014-05-17T00:00:00"/>
    <x v="0"/>
    <x v="34"/>
    <n v="3389.93"/>
    <n v="0.08"/>
    <s v="Express"/>
    <n v="737.94"/>
    <n v="102.3"/>
    <n v="21.26"/>
    <s v="Beth Paige"/>
    <x v="2"/>
    <s v="Consumer"/>
    <s v="Furniture"/>
    <s v="Office Furnishings"/>
    <s v="Large Box"/>
    <d v="2014-05-18T00:00:00"/>
    <n v="5.386875384288391E-4"/>
    <m/>
    <x v="0"/>
    <n v="0"/>
    <n v="1"/>
    <x v="0"/>
  </r>
  <r>
    <n v="8995"/>
    <x v="0"/>
    <d v="2014-05-17T00:00:00"/>
    <x v="0"/>
    <x v="3"/>
    <n v="266.36"/>
    <n v="7.0000000000000007E-2"/>
    <s v="Regular"/>
    <n v="-191.28"/>
    <n v="6.48"/>
    <n v="8.19"/>
    <s v="Beth Paige"/>
    <x v="2"/>
    <s v="Consumer"/>
    <s v="Office Supplies"/>
    <s v="Paper"/>
    <s v="Small Box"/>
    <d v="2014-05-18T00:00:00"/>
    <n v="4.232677746617352E-5"/>
    <m/>
    <x v="0"/>
    <n v="0"/>
    <n v="1"/>
    <x v="0"/>
  </r>
  <r>
    <n v="8995"/>
    <x v="0"/>
    <d v="2014-05-17T00:00:00"/>
    <x v="0"/>
    <x v="19"/>
    <n v="89.41"/>
    <n v="0.01"/>
    <s v="Regular"/>
    <n v="-21.49"/>
    <n v="1.89"/>
    <n v="0.76"/>
    <s v="Beth Paige"/>
    <x v="2"/>
    <s v="Consumer"/>
    <s v="Office Supplies"/>
    <s v="Rubber Bands"/>
    <s v="Wrap Bag"/>
    <d v="2014-05-19T00:00:00"/>
    <n v="1.4207978575050963E-5"/>
    <m/>
    <x v="0"/>
    <n v="0"/>
    <n v="2"/>
    <x v="0"/>
  </r>
  <r>
    <n v="8996"/>
    <x v="0"/>
    <d v="2014-06-02T00:00:00"/>
    <x v="3"/>
    <x v="44"/>
    <n v="772.26750000000004"/>
    <n v="0.02"/>
    <s v="Regular"/>
    <n v="-48.85"/>
    <n v="65.989999999999995"/>
    <n v="8.99"/>
    <s v="Tanja Norvell"/>
    <x v="0"/>
    <s v="Corporate"/>
    <s v="Technology"/>
    <s v="Telephones and Communication"/>
    <s v="Small Box"/>
    <d v="2014-06-06T00:00:00"/>
    <n v="1.2271960736168403E-4"/>
    <m/>
    <x v="0"/>
    <n v="0"/>
    <n v="4"/>
    <x v="0"/>
  </r>
  <r>
    <n v="24352"/>
    <x v="0"/>
    <d v="2013-05-10T00:00:00"/>
    <x v="1"/>
    <x v="1"/>
    <n v="103.48"/>
    <n v="0.03"/>
    <s v="Regular"/>
    <n v="20.53"/>
    <n v="3.14"/>
    <n v="1.1399999999999999"/>
    <s v="Toby Swindell"/>
    <x v="0"/>
    <s v="Small Business"/>
    <s v="Office Supplies"/>
    <s v="Paper"/>
    <s v="Wrap Bag"/>
    <d v="2013-05-10T00:00:00"/>
    <n v="1.6443816384590916E-5"/>
    <m/>
    <x v="0"/>
    <n v="0"/>
    <n v="0"/>
    <x v="0"/>
  </r>
  <r>
    <n v="14855"/>
    <x v="0"/>
    <d v="2013-04-30T00:00:00"/>
    <x v="2"/>
    <x v="25"/>
    <n v="103.8"/>
    <n v="0.1"/>
    <s v="Regular"/>
    <n v="-150.53"/>
    <n v="2.23"/>
    <n v="4.57"/>
    <s v="John Lee"/>
    <x v="0"/>
    <s v="Corporate"/>
    <s v="Furniture"/>
    <s v="Office Furnishings"/>
    <s v="Small Pack"/>
    <d v="2013-05-02T00:00:00"/>
    <n v="1.6494666995753159E-5"/>
    <m/>
    <x v="0"/>
    <n v="0"/>
    <n v="2"/>
    <x v="0"/>
  </r>
  <r>
    <n v="38050"/>
    <x v="1"/>
    <d v="2013-10-26T00:00:00"/>
    <x v="2"/>
    <x v="45"/>
    <n v="104.21"/>
    <n v="0.04"/>
    <s v="Regular"/>
    <n v="15.19"/>
    <n v="2.88"/>
    <n v="0.7"/>
    <s v="Luke Schmidt"/>
    <x v="0"/>
    <s v="Home Office"/>
    <s v="Office Supplies"/>
    <s v="Pens &amp; Art Supplies"/>
    <s v="Wrap Bag"/>
    <d v="2013-10-28T00:00:00"/>
    <n v="1.6559819341304783E-5"/>
    <m/>
    <x v="0"/>
    <n v="0"/>
    <n v="2"/>
    <x v="0"/>
  </r>
  <r>
    <n v="8999"/>
    <x v="0"/>
    <d v="2016-06-12T00:00:00"/>
    <x v="0"/>
    <x v="2"/>
    <n v="1676.48"/>
    <n v="0"/>
    <s v="Regular"/>
    <n v="590.35"/>
    <n v="55.48"/>
    <n v="14.3"/>
    <s v="Julia Barnett"/>
    <x v="0"/>
    <s v="Corporate"/>
    <s v="Office Supplies"/>
    <s v="Paper"/>
    <s v="Small Box"/>
    <d v="2016-06-14T00:00:00"/>
    <n v="2.6640635187900056E-4"/>
    <m/>
    <x v="0"/>
    <n v="0"/>
    <n v="2"/>
    <x v="0"/>
  </r>
  <r>
    <n v="9024"/>
    <x v="0"/>
    <d v="2015-06-02T00:00:00"/>
    <x v="4"/>
    <x v="14"/>
    <n v="2318.2134999999998"/>
    <n v="7.0000000000000007E-2"/>
    <s v="Regular"/>
    <n v="583.75"/>
    <n v="65.989999999999995"/>
    <n v="2.79"/>
    <s v="Katherine Murray"/>
    <x v="3"/>
    <s v="Home Office"/>
    <s v="Technology"/>
    <s v="Telephones and Communication"/>
    <s v="Small Box"/>
    <d v="2015-06-02T00:00:00"/>
    <n v="3.6838304149864557E-4"/>
    <m/>
    <x v="0"/>
    <n v="0"/>
    <n v="0"/>
    <x v="0"/>
  </r>
  <r>
    <n v="9027"/>
    <x v="1"/>
    <d v="2014-09-02T00:00:00"/>
    <x v="3"/>
    <x v="49"/>
    <n v="932.89200000000005"/>
    <n v="0.05"/>
    <s v="Regular"/>
    <n v="458.98"/>
    <n v="35.99"/>
    <n v="0.99"/>
    <s v="Roy French"/>
    <x v="3"/>
    <s v="Consumer"/>
    <s v="Technology"/>
    <s v="Telephones and Communication"/>
    <s v="Small Pack"/>
    <d v="2014-09-11T00:00:00"/>
    <n v="1.4824415108865275E-4"/>
    <m/>
    <x v="0"/>
    <n v="0"/>
    <n v="9"/>
    <x v="0"/>
  </r>
  <r>
    <n v="37860"/>
    <x v="1"/>
    <d v="2013-08-27T00:00:00"/>
    <x v="4"/>
    <x v="10"/>
    <n v="104.85"/>
    <n v="7.0000000000000007E-2"/>
    <s v="Regular"/>
    <n v="-98.31"/>
    <n v="55.5"/>
    <n v="52.2"/>
    <s v="Mike Pelletier"/>
    <x v="2"/>
    <s v="Corporate"/>
    <s v="Furniture"/>
    <s v="Office Furnishings"/>
    <s v="Medium Box"/>
    <d v="2013-08-29T00:00:00"/>
    <n v="1.6661520563629273E-5"/>
    <m/>
    <x v="0"/>
    <n v="0"/>
    <n v="2"/>
    <x v="0"/>
  </r>
  <r>
    <n v="9057"/>
    <x v="0"/>
    <d v="2016-11-04T00:00:00"/>
    <x v="1"/>
    <x v="17"/>
    <n v="160.29"/>
    <n v="0.01"/>
    <s v="Regular"/>
    <n v="1.35"/>
    <n v="7.59"/>
    <n v="4"/>
    <s v="Michael Granlund"/>
    <x v="3"/>
    <s v="Home Office"/>
    <s v="Furniture"/>
    <s v="Office Furnishings"/>
    <s v="Wrap Bag"/>
    <d v="2016-11-04T00:00:00"/>
    <n v="2.5471388947488187E-5"/>
    <m/>
    <x v="0"/>
    <n v="0"/>
    <n v="0"/>
    <x v="0"/>
  </r>
  <r>
    <n v="9062"/>
    <x v="0"/>
    <d v="2014-03-20T00:00:00"/>
    <x v="0"/>
    <x v="23"/>
    <n v="1825.42"/>
    <n v="0.06"/>
    <s v="Regular"/>
    <n v="1193.19"/>
    <n v="99.23"/>
    <n v="8.99"/>
    <s v="Eric Barreto"/>
    <x v="3"/>
    <s v="Consumer"/>
    <s v="Furniture"/>
    <s v="Office Furnishings"/>
    <s v="Small Pack"/>
    <d v="2014-03-23T00:00:00"/>
    <n v="2.9007413321182788E-4"/>
    <m/>
    <x v="0"/>
    <n v="0"/>
    <n v="3"/>
    <x v="0"/>
  </r>
  <r>
    <n v="9062"/>
    <x v="0"/>
    <d v="2014-03-20T00:00:00"/>
    <x v="0"/>
    <x v="1"/>
    <n v="119.2"/>
    <n v="0.06"/>
    <s v="Regular"/>
    <n v="30.61"/>
    <n v="3.93"/>
    <n v="0.99"/>
    <s v="Eric Barreto"/>
    <x v="3"/>
    <s v="Consumer"/>
    <s v="Office Supplies"/>
    <s v="Rubber Bands"/>
    <s v="Wrap Bag"/>
    <d v="2014-03-21T00:00:00"/>
    <n v="1.894185265793619E-5"/>
    <m/>
    <x v="0"/>
    <n v="0"/>
    <n v="1"/>
    <x v="0"/>
  </r>
  <r>
    <n v="9088"/>
    <x v="0"/>
    <d v="2016-06-22T00:00:00"/>
    <x v="1"/>
    <x v="29"/>
    <n v="15383.7"/>
    <n v="0.03"/>
    <s v="Regular"/>
    <n v="6523.26"/>
    <n v="304.99"/>
    <n v="19.989999999999998"/>
    <s v="Russell Applegate"/>
    <x v="1"/>
    <s v="Home Office"/>
    <s v="Office Supplies"/>
    <s v="Binders and Binder Accessories"/>
    <s v="Small Box"/>
    <d v="2016-06-24T00:00:00"/>
    <n v="2.4445954591769546E-3"/>
    <m/>
    <x v="0"/>
    <n v="0"/>
    <n v="2"/>
    <x v="0"/>
  </r>
  <r>
    <n v="9088"/>
    <x v="0"/>
    <d v="2016-06-22T00:00:00"/>
    <x v="1"/>
    <x v="48"/>
    <n v="1637.4570000000001"/>
    <n v="0.09"/>
    <s v="Regular"/>
    <n v="118.15"/>
    <n v="65.989999999999995"/>
    <n v="8.99"/>
    <s v="Russell Applegate"/>
    <x v="1"/>
    <s v="Home Office"/>
    <s v="Technology"/>
    <s v="Telephones and Communication"/>
    <s v="Small Box"/>
    <d v="2016-06-24T00:00:00"/>
    <n v="2.6020527875592465E-4"/>
    <m/>
    <x v="0"/>
    <n v="0"/>
    <n v="2"/>
    <x v="0"/>
  </r>
  <r>
    <n v="20832"/>
    <x v="0"/>
    <d v="2013-07-30T00:00:00"/>
    <x v="2"/>
    <x v="20"/>
    <n v="105.89"/>
    <n v="0.08"/>
    <s v="Regular"/>
    <n v="4.13"/>
    <n v="2.84"/>
    <n v="0.93"/>
    <s v="Eugene Moren"/>
    <x v="0"/>
    <s v="Home Office"/>
    <s v="Office Supplies"/>
    <s v="Pens &amp; Art Supplies"/>
    <s v="Wrap Bag"/>
    <d v="2013-08-01T00:00:00"/>
    <n v="1.682678504990657E-5"/>
    <m/>
    <x v="0"/>
    <n v="0"/>
    <n v="2"/>
    <x v="0"/>
  </r>
  <r>
    <n v="17542"/>
    <x v="0"/>
    <d v="2013-08-31T00:00:00"/>
    <x v="3"/>
    <x v="4"/>
    <n v="105.99"/>
    <n v="0.01"/>
    <s v="Regular"/>
    <n v="43.37"/>
    <n v="2.88"/>
    <n v="0.5"/>
    <s v="Charles Crestani"/>
    <x v="0"/>
    <s v="Consumer"/>
    <s v="Office Supplies"/>
    <s v="Labels"/>
    <s v="Small Box"/>
    <d v="2013-09-02T00:00:00"/>
    <n v="1.6842675865894771E-5"/>
    <m/>
    <x v="0"/>
    <n v="0"/>
    <n v="2"/>
    <x v="0"/>
  </r>
  <r>
    <n v="9092"/>
    <x v="0"/>
    <d v="2016-07-24T00:00:00"/>
    <x v="2"/>
    <x v="15"/>
    <n v="3644.24"/>
    <n v="0"/>
    <s v="Express"/>
    <n v="-457.73"/>
    <n v="101.41"/>
    <n v="35"/>
    <s v="Jeremy Pistek"/>
    <x v="0"/>
    <s v="Corporate"/>
    <s v="Office Supplies"/>
    <s v="Storage &amp; Organization"/>
    <s v="Large Box"/>
    <d v="2016-07-25T00:00:00"/>
    <n v="5.7909947256843438E-4"/>
    <m/>
    <x v="0"/>
    <n v="0"/>
    <n v="1"/>
    <x v="0"/>
  </r>
  <r>
    <n v="9092"/>
    <x v="0"/>
    <d v="2016-07-24T00:00:00"/>
    <x v="2"/>
    <x v="30"/>
    <n v="599.20749999999998"/>
    <n v="0.1"/>
    <s v="Regular"/>
    <n v="-268.66000000000003"/>
    <n v="95.99"/>
    <n v="4.9000000000000004"/>
    <s v="Jeremy Pistek"/>
    <x v="0"/>
    <s v="Corporate"/>
    <s v="Technology"/>
    <s v="Telephones and Communication"/>
    <s v="Small Box"/>
    <d v="2016-07-25T00:00:00"/>
    <n v="9.5218961212502505E-5"/>
    <m/>
    <x v="0"/>
    <n v="0"/>
    <n v="1"/>
    <x v="0"/>
  </r>
  <r>
    <n v="9093"/>
    <x v="1"/>
    <d v="2014-12-09T00:00:00"/>
    <x v="4"/>
    <x v="45"/>
    <n v="268.55"/>
    <n v="0.1"/>
    <s v="Regular"/>
    <n v="-99.02"/>
    <n v="8.1199999999999992"/>
    <n v="2.83"/>
    <s v="Cyra Reiten"/>
    <x v="0"/>
    <s v="Consumer"/>
    <s v="Technology"/>
    <s v="Computer Peripherals"/>
    <s v="Small Pack"/>
    <d v="2014-12-09T00:00:00"/>
    <n v="4.2674786336315131E-5"/>
    <m/>
    <x v="0"/>
    <n v="0"/>
    <n v="0"/>
    <x v="0"/>
  </r>
  <r>
    <n v="9095"/>
    <x v="0"/>
    <d v="2014-06-10T00:00:00"/>
    <x v="0"/>
    <x v="9"/>
    <n v="294.91000000000003"/>
    <n v="0.03"/>
    <s v="Regular"/>
    <n v="-37.270000000000003"/>
    <n v="12.44"/>
    <n v="6.27"/>
    <s v="Tracy Hopkins"/>
    <x v="0"/>
    <s v="Small Business"/>
    <s v="Office Supplies"/>
    <s v="Storage &amp; Organization"/>
    <s v="Medium Box"/>
    <d v="2014-06-12T00:00:00"/>
    <n v="4.6863605430805053E-5"/>
    <m/>
    <x v="0"/>
    <n v="0"/>
    <n v="2"/>
    <x v="0"/>
  </r>
  <r>
    <n v="9124"/>
    <x v="0"/>
    <d v="2014-10-16T00:00:00"/>
    <x v="3"/>
    <x v="35"/>
    <n v="2637.78"/>
    <n v="0.04"/>
    <s v="Regular"/>
    <n v="-0.84"/>
    <n v="152.47999999999999"/>
    <n v="6.5"/>
    <s v="Henry Goldwyn"/>
    <x v="0"/>
    <s v="Small Business"/>
    <s v="Technology"/>
    <s v="Computer Peripherals"/>
    <s v="Small Box"/>
    <d v="2014-10-16T00:00:00"/>
    <n v="4.1916476597358163E-4"/>
    <m/>
    <x v="0"/>
    <n v="0"/>
    <n v="0"/>
    <x v="0"/>
  </r>
  <r>
    <n v="9124"/>
    <x v="0"/>
    <d v="2014-10-16T00:00:00"/>
    <x v="3"/>
    <x v="8"/>
    <n v="157.4"/>
    <n v="0.01"/>
    <s v="Regular"/>
    <n v="-118.56"/>
    <n v="4.9800000000000004"/>
    <n v="7.28"/>
    <s v="Henry Goldwyn"/>
    <x v="0"/>
    <s v="Small Business"/>
    <s v="Office Supplies"/>
    <s v="Paper"/>
    <s v="Small Box"/>
    <d v="2014-10-21T00:00:00"/>
    <n v="2.5012144365429164E-5"/>
    <m/>
    <x v="0"/>
    <n v="0"/>
    <n v="5"/>
    <x v="0"/>
  </r>
  <r>
    <n v="9126"/>
    <x v="0"/>
    <d v="2016-11-17T00:00:00"/>
    <x v="4"/>
    <x v="43"/>
    <n v="2799.7"/>
    <n v="0.04"/>
    <s v="Regular"/>
    <n v="884.08"/>
    <n v="62.05"/>
    <n v="3.99"/>
    <s v="Sylvia Foulston"/>
    <x v="2"/>
    <s v="Corporate"/>
    <s v="Office Supplies"/>
    <s v="Appliances"/>
    <s v="Small Box"/>
    <d v="2016-11-18T00:00:00"/>
    <n v="4.4489517522167739E-4"/>
    <m/>
    <x v="0"/>
    <n v="0"/>
    <n v="1"/>
    <x v="0"/>
  </r>
  <r>
    <n v="9127"/>
    <x v="0"/>
    <d v="2014-10-10T00:00:00"/>
    <x v="2"/>
    <x v="38"/>
    <n v="2039.56"/>
    <n v="0.04"/>
    <s v="Express"/>
    <n v="-329.49"/>
    <n v="279.48"/>
    <n v="35"/>
    <s v="Bryan Davis"/>
    <x v="2"/>
    <s v="Corporate"/>
    <s v="Office Supplies"/>
    <s v="Storage &amp; Organization"/>
    <s v="Large Box"/>
    <d v="2014-10-12T00:00:00"/>
    <n v="3.2410272656896254E-4"/>
    <m/>
    <x v="0"/>
    <n v="0"/>
    <n v="2"/>
    <x v="0"/>
  </r>
  <r>
    <n v="27744"/>
    <x v="1"/>
    <d v="2013-08-03T00:00:00"/>
    <x v="1"/>
    <x v="21"/>
    <n v="106.69"/>
    <n v="0.01"/>
    <s v="Regular"/>
    <n v="-76.599999999999994"/>
    <n v="4.54"/>
    <n v="5.83"/>
    <s v="Pete Kriz"/>
    <x v="0"/>
    <s v="Corporate"/>
    <s v="Office Supplies"/>
    <s v="Binders and Binder Accessories"/>
    <s v="Small Box"/>
    <d v="2013-08-04T00:00:00"/>
    <n v="1.6953911577812182E-5"/>
    <s v="Quality Check"/>
    <x v="2"/>
    <n v="11766624.173000008"/>
    <n v="1"/>
    <x v="1"/>
  </r>
  <r>
    <n v="9155"/>
    <x v="0"/>
    <d v="2015-08-30T00:00:00"/>
    <x v="1"/>
    <x v="35"/>
    <n v="518.79999999999995"/>
    <n v="0.1"/>
    <s v="Regular"/>
    <n v="54.63"/>
    <n v="30.98"/>
    <n v="11.63"/>
    <s v="Ken Lonsdale"/>
    <x v="0"/>
    <s v="Consumer"/>
    <s v="Office Supplies"/>
    <s v="Binders and Binder Accessories"/>
    <s v="Small Box"/>
    <d v="2015-08-31T00:00:00"/>
    <n v="8.2441553346789388E-5"/>
    <m/>
    <x v="0"/>
    <n v="0"/>
    <n v="1"/>
    <x v="0"/>
  </r>
  <r>
    <n v="9216"/>
    <x v="0"/>
    <d v="2014-04-14T00:00:00"/>
    <x v="4"/>
    <x v="45"/>
    <n v="5977.63"/>
    <n v="0.1"/>
    <s v="Delivery Van"/>
    <n v="-86.68"/>
    <n v="180.98"/>
    <n v="55.24"/>
    <s v="Roy French"/>
    <x v="3"/>
    <s v="Consumer"/>
    <s v="Office Supplies"/>
    <s v="Appliances"/>
    <s v="Jumbo Drum"/>
    <d v="2014-04-16T00:00:00"/>
    <n v="9.4989418375552941E-4"/>
    <m/>
    <x v="0"/>
    <n v="0"/>
    <n v="2"/>
    <x v="0"/>
  </r>
  <r>
    <n v="9222"/>
    <x v="0"/>
    <d v="2016-02-11T00:00:00"/>
    <x v="0"/>
    <x v="26"/>
    <n v="473.67"/>
    <n v="0.04"/>
    <s v="Regular"/>
    <n v="78.2"/>
    <n v="11.34"/>
    <n v="5.01"/>
    <s v="Ionia McGrath"/>
    <x v="3"/>
    <s v="Home Office"/>
    <s v="Office Supplies"/>
    <s v="Paper"/>
    <s v="Small Box"/>
    <d v="2016-02-12T00:00:00"/>
    <n v="7.5270028091314054E-5"/>
    <m/>
    <x v="0"/>
    <n v="0"/>
    <n v="1"/>
    <x v="0"/>
  </r>
  <r>
    <n v="13762"/>
    <x v="0"/>
    <d v="2013-06-21T00:00:00"/>
    <x v="4"/>
    <x v="4"/>
    <n v="107.73"/>
    <n v="0.08"/>
    <s v="Regular"/>
    <n v="39.81"/>
    <n v="3.15"/>
    <n v="0.5"/>
    <s v="Denny Joy"/>
    <x v="0"/>
    <s v="Corporate"/>
    <s v="Office Supplies"/>
    <s v="Labels"/>
    <s v="Small Box"/>
    <d v="2013-06-23T00:00:00"/>
    <n v="1.7119176064089479E-5"/>
    <m/>
    <x v="0"/>
    <n v="0"/>
    <n v="2"/>
    <x v="0"/>
  </r>
  <r>
    <n v="33255"/>
    <x v="0"/>
    <d v="2013-06-24T00:00:00"/>
    <x v="1"/>
    <x v="23"/>
    <n v="108.21"/>
    <n v="0.08"/>
    <s v="Express"/>
    <n v="-50.02"/>
    <n v="5.28"/>
    <n v="5.66"/>
    <s v="Russell Applegate"/>
    <x v="1"/>
    <s v="Home Office"/>
    <s v="Office Supplies"/>
    <s v="Paper"/>
    <s v="Small Box"/>
    <d v="2013-06-25T00:00:00"/>
    <n v="1.7195451980832844E-5"/>
    <m/>
    <x v="0"/>
    <n v="0"/>
    <n v="1"/>
    <x v="0"/>
  </r>
  <r>
    <n v="9281"/>
    <x v="0"/>
    <d v="2015-02-22T00:00:00"/>
    <x v="1"/>
    <x v="48"/>
    <n v="199.8"/>
    <n v="0.08"/>
    <s v="Express"/>
    <n v="-96.59"/>
    <n v="6.48"/>
    <n v="6.81"/>
    <s v="Alan Hwang"/>
    <x v="1"/>
    <s v="Small Business"/>
    <s v="Office Supplies"/>
    <s v="Paper"/>
    <s v="Small Box"/>
    <d v="2015-02-24T00:00:00"/>
    <n v="3.1749850344426604E-5"/>
    <m/>
    <x v="0"/>
    <n v="0"/>
    <n v="2"/>
    <x v="0"/>
  </r>
  <r>
    <n v="9281"/>
    <x v="0"/>
    <d v="2015-02-22T00:00:00"/>
    <x v="1"/>
    <x v="37"/>
    <n v="68.97"/>
    <n v="0.02"/>
    <s v="Regular"/>
    <n v="0.77"/>
    <n v="2.78"/>
    <n v="0.97"/>
    <s v="Alan Hwang"/>
    <x v="1"/>
    <s v="Small Business"/>
    <s v="Office Supplies"/>
    <s v="Pens &amp; Art Supplies"/>
    <s v="Wrap Bag"/>
    <d v="2015-02-24T00:00:00"/>
    <n v="1.0959895787062575E-5"/>
    <m/>
    <x v="0"/>
    <n v="0"/>
    <n v="2"/>
    <x v="0"/>
  </r>
  <r>
    <n v="9285"/>
    <x v="0"/>
    <d v="2016-01-03T00:00:00"/>
    <x v="1"/>
    <x v="7"/>
    <n v="124.81"/>
    <n v="0.06"/>
    <s v="Regular"/>
    <n v="-11.94"/>
    <n v="40.98"/>
    <n v="2.99"/>
    <s v="David Philippe"/>
    <x v="3"/>
    <s v="Consumer"/>
    <s v="Office Supplies"/>
    <s v="Binders and Binder Accessories"/>
    <s v="Small Box"/>
    <d v="2016-01-05T00:00:00"/>
    <n v="1.9833327434874294E-5"/>
    <m/>
    <x v="0"/>
    <n v="0"/>
    <n v="2"/>
    <x v="0"/>
  </r>
  <r>
    <n v="9312"/>
    <x v="0"/>
    <d v="2015-05-18T00:00:00"/>
    <x v="2"/>
    <x v="16"/>
    <n v="1160.55"/>
    <n v="0.05"/>
    <s v="Delivery Van"/>
    <n v="-179.17"/>
    <n v="25.98"/>
    <n v="14.36"/>
    <s v="Steven Cartwright"/>
    <x v="0"/>
    <s v="Home Office"/>
    <s v="Furniture"/>
    <s v="Chairs &amp; Chairmats"/>
    <s v="Jumbo Drum"/>
    <d v="2015-05-19T00:00:00"/>
    <n v="1.8442086495107252E-4"/>
    <m/>
    <x v="0"/>
    <n v="0"/>
    <n v="1"/>
    <x v="0"/>
  </r>
  <r>
    <n v="9344"/>
    <x v="0"/>
    <d v="2014-12-06T00:00:00"/>
    <x v="3"/>
    <x v="31"/>
    <n v="1733.1"/>
    <n v="0.09"/>
    <s v="Regular"/>
    <n v="-505.69"/>
    <n v="95.99"/>
    <n v="35"/>
    <s v="Christy Brittain"/>
    <x v="0"/>
    <s v="Consumer"/>
    <s v="Office Supplies"/>
    <s v="Storage &amp; Organization"/>
    <s v="Large Box"/>
    <d v="2014-12-08T00:00:00"/>
    <n v="2.7540373189152023E-4"/>
    <m/>
    <x v="0"/>
    <n v="0"/>
    <n v="2"/>
    <x v="0"/>
  </r>
  <r>
    <n v="9344"/>
    <x v="0"/>
    <d v="2014-12-06T00:00:00"/>
    <x v="3"/>
    <x v="48"/>
    <n v="3448.6455000000001"/>
    <n v="0.02"/>
    <s v="Regular"/>
    <n v="900.41"/>
    <n v="125.99"/>
    <n v="8.99"/>
    <s v="Christy Brittain"/>
    <x v="0"/>
    <s v="Consumer"/>
    <s v="Technology"/>
    <s v="Telephones and Communication"/>
    <s v="Small Box"/>
    <d v="2014-12-06T00:00:00"/>
    <n v="5.4801791049039167E-4"/>
    <m/>
    <x v="0"/>
    <n v="0"/>
    <n v="0"/>
    <x v="0"/>
  </r>
  <r>
    <n v="9350"/>
    <x v="0"/>
    <d v="2015-10-31T00:00:00"/>
    <x v="1"/>
    <x v="44"/>
    <n v="1735.94"/>
    <n v="0.1"/>
    <s v="Delivery Van"/>
    <n v="-432.54"/>
    <n v="140.97999999999999"/>
    <n v="53.48"/>
    <s v="Darren Budd"/>
    <x v="1"/>
    <s v="Corporate"/>
    <s v="Furniture"/>
    <s v="Bookcases"/>
    <s v="Jumbo Box"/>
    <d v="2015-11-01T00:00:00"/>
    <n v="2.7585503106558514E-4"/>
    <m/>
    <x v="0"/>
    <n v="0"/>
    <n v="1"/>
    <x v="0"/>
  </r>
  <r>
    <n v="9350"/>
    <x v="0"/>
    <d v="2015-10-31T00:00:00"/>
    <x v="1"/>
    <x v="5"/>
    <n v="337.6"/>
    <n v="0.1"/>
    <s v="Regular"/>
    <n v="-210.78"/>
    <n v="172.99"/>
    <n v="19.989999999999998"/>
    <s v="Darren Budd"/>
    <x v="1"/>
    <s v="Corporate"/>
    <s v="Furniture"/>
    <s v="Office Furnishings"/>
    <s v="Medium Box"/>
    <d v="2015-11-02T00:00:00"/>
    <n v="5.3647394776168275E-5"/>
    <m/>
    <x v="0"/>
    <n v="0"/>
    <n v="2"/>
    <x v="0"/>
  </r>
  <r>
    <n v="9383"/>
    <x v="0"/>
    <d v="2016-03-16T00:00:00"/>
    <x v="2"/>
    <x v="11"/>
    <n v="82.42"/>
    <n v="7.0000000000000007E-2"/>
    <s v="Regular"/>
    <n v="18.53"/>
    <n v="7.59"/>
    <n v="4"/>
    <s v="John Dryer"/>
    <x v="0"/>
    <s v="Corporate"/>
    <s v="Furniture"/>
    <s v="Office Furnishings"/>
    <s v="Wrap Bag"/>
    <d v="2016-03-18T00:00:00"/>
    <n v="1.3097210537475678E-5"/>
    <m/>
    <x v="0"/>
    <n v="0"/>
    <n v="2"/>
    <x v="0"/>
  </r>
  <r>
    <n v="9473"/>
    <x v="0"/>
    <d v="2015-10-11T00:00:00"/>
    <x v="2"/>
    <x v="7"/>
    <n v="31.95"/>
    <n v="0.1"/>
    <s v="Regular"/>
    <n v="-23.69"/>
    <n v="8.0399999999999991"/>
    <n v="8.94"/>
    <s v="Jonathan Doherty"/>
    <x v="0"/>
    <s v="Corporate"/>
    <s v="Office Supplies"/>
    <s v="Binders and Binder Accessories"/>
    <s v="Small Box"/>
    <d v="2015-10-13T00:00:00"/>
    <n v="5.0771157082303793E-6"/>
    <m/>
    <x v="0"/>
    <n v="0"/>
    <n v="2"/>
    <x v="0"/>
  </r>
  <r>
    <n v="9473"/>
    <x v="0"/>
    <d v="2015-10-11T00:00:00"/>
    <x v="2"/>
    <x v="41"/>
    <n v="563.82000000000005"/>
    <n v="0.03"/>
    <s v="Regular"/>
    <n v="188.22"/>
    <n v="16.510000000000002"/>
    <n v="2.99"/>
    <s v="Jonathan Doherty"/>
    <x v="0"/>
    <s v="Corporate"/>
    <s v="Office Supplies"/>
    <s v="Binders and Binder Accessories"/>
    <s v="Small Box"/>
    <d v="2015-10-12T00:00:00"/>
    <n v="8.9595598704677711E-5"/>
    <m/>
    <x v="0"/>
    <n v="0"/>
    <n v="1"/>
    <x v="0"/>
  </r>
  <r>
    <n v="9473"/>
    <x v="0"/>
    <d v="2015-10-11T00:00:00"/>
    <x v="2"/>
    <x v="48"/>
    <n v="502.44"/>
    <n v="0.04"/>
    <s v="Regular"/>
    <n v="-363.44"/>
    <n v="15.51"/>
    <n v="17.78"/>
    <s v="Jonathan Doherty"/>
    <x v="0"/>
    <s v="Corporate"/>
    <s v="Office Supplies"/>
    <s v="Storage &amp; Organization"/>
    <s v="Small Box"/>
    <d v="2015-10-13T00:00:00"/>
    <n v="7.9841815851119623E-5"/>
    <m/>
    <x v="0"/>
    <n v="0"/>
    <n v="2"/>
    <x v="0"/>
  </r>
  <r>
    <n v="9478"/>
    <x v="0"/>
    <d v="2016-03-28T00:00:00"/>
    <x v="0"/>
    <x v="25"/>
    <n v="522.97"/>
    <n v="0.04"/>
    <s v="Regular"/>
    <n v="29.98"/>
    <n v="10.4"/>
    <n v="5.4"/>
    <s v="Philip Brown"/>
    <x v="1"/>
    <s v="Corporate"/>
    <s v="Furniture"/>
    <s v="Office Furnishings"/>
    <s v="Small Pack"/>
    <d v="2016-03-29T00:00:00"/>
    <n v="8.3104200373497399E-5"/>
    <m/>
    <x v="0"/>
    <n v="0"/>
    <n v="1"/>
    <x v="0"/>
  </r>
  <r>
    <n v="9478"/>
    <x v="0"/>
    <d v="2016-03-28T00:00:00"/>
    <x v="0"/>
    <x v="25"/>
    <n v="199.46"/>
    <n v="0.08"/>
    <s v="Regular"/>
    <n v="-121.2"/>
    <n v="4.28"/>
    <n v="4.79"/>
    <s v="Philip Brown"/>
    <x v="1"/>
    <s v="Corporate"/>
    <s v="Office Supplies"/>
    <s v="Paper"/>
    <s v="Small Box"/>
    <d v="2016-03-30T00:00:00"/>
    <n v="3.1695821570066719E-5"/>
    <m/>
    <x v="0"/>
    <n v="0"/>
    <n v="2"/>
    <x v="0"/>
  </r>
  <r>
    <n v="9509"/>
    <x v="0"/>
    <d v="2015-10-07T00:00:00"/>
    <x v="2"/>
    <x v="45"/>
    <n v="12175.82"/>
    <n v="0.02"/>
    <s v="Delivery Van"/>
    <n v="2825.15"/>
    <n v="320.98"/>
    <n v="58.95"/>
    <s v="Joy Bell"/>
    <x v="2"/>
    <s v="Home Office"/>
    <s v="Furniture"/>
    <s v="Chairs &amp; Chairmats"/>
    <s v="Jumbo Drum"/>
    <d v="2015-10-08T00:00:00"/>
    <n v="1.934837151254636E-3"/>
    <m/>
    <x v="0"/>
    <n v="0"/>
    <n v="1"/>
    <x v="0"/>
  </r>
  <r>
    <n v="9509"/>
    <x v="0"/>
    <d v="2015-10-07T00:00:00"/>
    <x v="2"/>
    <x v="33"/>
    <n v="101.21"/>
    <n v="0.1"/>
    <s v="Express"/>
    <n v="2.13"/>
    <n v="18.97"/>
    <n v="5.21"/>
    <s v="Joy Bell"/>
    <x v="2"/>
    <s v="Home Office"/>
    <s v="Office Supplies"/>
    <s v="Paper"/>
    <s v="Small Box"/>
    <d v="2015-10-08T00:00:00"/>
    <n v="1.6083094861658738E-5"/>
    <m/>
    <x v="0"/>
    <n v="0"/>
    <n v="1"/>
    <x v="0"/>
  </r>
  <r>
    <n v="9509"/>
    <x v="0"/>
    <d v="2015-10-07T00:00:00"/>
    <x v="2"/>
    <x v="1"/>
    <n v="1585.64"/>
    <n v="0.02"/>
    <s v="Regular"/>
    <n v="707.15"/>
    <n v="48.91"/>
    <n v="5.81"/>
    <s v="Joy Bell"/>
    <x v="2"/>
    <s v="Home Office"/>
    <s v="Office Supplies"/>
    <s v="Paper"/>
    <s v="Small Box"/>
    <d v="2015-10-07T00:00:00"/>
    <n v="2.5197113463531833E-4"/>
    <m/>
    <x v="0"/>
    <n v="0"/>
    <n v="0"/>
    <x v="0"/>
  </r>
  <r>
    <n v="9537"/>
    <x v="0"/>
    <d v="2014-02-13T00:00:00"/>
    <x v="2"/>
    <x v="24"/>
    <n v="906.02"/>
    <n v="0.1"/>
    <s v="Delivery Van"/>
    <n v="-382.38"/>
    <n v="150.97999999999999"/>
    <n v="66.27"/>
    <s v="Jennifer Braxton"/>
    <x v="3"/>
    <s v="Small Business"/>
    <s v="Furniture"/>
    <s v="Bookcases"/>
    <s v="Jumbo Box"/>
    <d v="2014-02-15T00:00:00"/>
    <n v="1.4397397101630324E-4"/>
    <m/>
    <x v="0"/>
    <n v="0"/>
    <n v="2"/>
    <x v="0"/>
  </r>
  <r>
    <n v="9537"/>
    <x v="0"/>
    <d v="2014-02-13T00:00:00"/>
    <x v="2"/>
    <x v="16"/>
    <n v="170.88"/>
    <n v="0.01"/>
    <s v="Regular"/>
    <n v="-149.09"/>
    <n v="3.81"/>
    <n v="5.44"/>
    <s v="Jennifer Braxton"/>
    <x v="3"/>
    <s v="Small Business"/>
    <s v="Office Supplies"/>
    <s v="Binders and Binder Accessories"/>
    <s v="Small Box"/>
    <d v="2014-02-15T00:00:00"/>
    <n v="2.7154226360638724E-5"/>
    <m/>
    <x v="0"/>
    <n v="0"/>
    <n v="2"/>
    <x v="0"/>
  </r>
  <r>
    <n v="9574"/>
    <x v="1"/>
    <d v="2014-07-30T00:00:00"/>
    <x v="4"/>
    <x v="42"/>
    <n v="434.62"/>
    <n v="0.08"/>
    <s v="Regular"/>
    <n v="-68.98"/>
    <n v="11.5"/>
    <n v="7.19"/>
    <s v="Joy Smith"/>
    <x v="3"/>
    <s v="Corporate"/>
    <s v="Office Supplies"/>
    <s v="Binders and Binder Accessories"/>
    <s v="Small Box"/>
    <d v="2014-07-31T00:00:00"/>
    <n v="6.9064664447921368E-5"/>
    <m/>
    <x v="0"/>
    <n v="0"/>
    <n v="1"/>
    <x v="0"/>
  </r>
  <r>
    <n v="9602"/>
    <x v="0"/>
    <d v="2015-11-10T00:00:00"/>
    <x v="1"/>
    <x v="40"/>
    <n v="2654.16"/>
    <n v="0.01"/>
    <s v="Delivery Van"/>
    <n v="600.92999999999995"/>
    <n v="90.97"/>
    <n v="28"/>
    <s v="Hunter Lopez"/>
    <x v="3"/>
    <s v="Consumer"/>
    <s v="Technology"/>
    <s v="Office Machines"/>
    <s v="Jumbo Drum"/>
    <d v="2015-11-12T00:00:00"/>
    <n v="4.2176768163244897E-4"/>
    <m/>
    <x v="0"/>
    <n v="0"/>
    <n v="2"/>
    <x v="0"/>
  </r>
  <r>
    <n v="9602"/>
    <x v="0"/>
    <d v="2015-11-10T00:00:00"/>
    <x v="1"/>
    <x v="0"/>
    <n v="1722.65"/>
    <n v="0.05"/>
    <s v="Delivery Van"/>
    <n v="-399.67"/>
    <n v="114.98"/>
    <n v="51.42"/>
    <s v="Hunter Lopez"/>
    <x v="3"/>
    <s v="Consumer"/>
    <s v="Furniture"/>
    <s v="Bookcases"/>
    <s v="Jumbo Box"/>
    <d v="2015-11-11T00:00:00"/>
    <n v="2.7374314162075317E-4"/>
    <m/>
    <x v="0"/>
    <n v="0"/>
    <n v="1"/>
    <x v="0"/>
  </r>
  <r>
    <n v="9602"/>
    <x v="0"/>
    <d v="2015-11-10T00:00:00"/>
    <x v="1"/>
    <x v="18"/>
    <n v="36.229999999999997"/>
    <n v="0.02"/>
    <s v="Regular"/>
    <n v="-24.87"/>
    <n v="2.12"/>
    <n v="1.99"/>
    <s v="Hunter Lopez"/>
    <x v="3"/>
    <s v="Consumer"/>
    <s v="Technology"/>
    <s v="Computer Peripherals"/>
    <s v="Small Pack"/>
    <d v="2015-11-12T00:00:00"/>
    <n v="5.7572426325254037E-6"/>
    <m/>
    <x v="0"/>
    <n v="0"/>
    <n v="2"/>
    <x v="0"/>
  </r>
  <r>
    <n v="9637"/>
    <x v="0"/>
    <d v="2016-01-04T00:00:00"/>
    <x v="3"/>
    <x v="47"/>
    <n v="522.49"/>
    <n v="0.08"/>
    <s v="Regular"/>
    <n v="-236.43"/>
    <n v="43.22"/>
    <n v="16.71"/>
    <s v="Andy Reiter"/>
    <x v="0"/>
    <s v="Corporate"/>
    <s v="Technology"/>
    <s v="Computer Peripherals"/>
    <s v="Small Box"/>
    <d v="2016-01-06T00:00:00"/>
    <n v="8.302792445675403E-5"/>
    <m/>
    <x v="0"/>
    <n v="0"/>
    <n v="2"/>
    <x v="0"/>
  </r>
  <r>
    <n v="9637"/>
    <x v="0"/>
    <d v="2016-01-04T00:00:00"/>
    <x v="3"/>
    <x v="46"/>
    <n v="28359.4"/>
    <n v="0.05"/>
    <s v="Regular"/>
    <n v="14440.39"/>
    <n v="574.74"/>
    <n v="24.49"/>
    <s v="Andy Reiter"/>
    <x v="0"/>
    <s v="Corporate"/>
    <s v="Technology"/>
    <s v="Office Machines"/>
    <s v="Large Box"/>
    <d v="2016-01-11T00:00:00"/>
    <n v="4.5065400693580166E-3"/>
    <m/>
    <x v="0"/>
    <n v="0"/>
    <n v="7"/>
    <x v="0"/>
  </r>
  <r>
    <n v="9637"/>
    <x v="0"/>
    <d v="2016-01-04T00:00:00"/>
    <x v="3"/>
    <x v="47"/>
    <n v="123.76"/>
    <n v="0.04"/>
    <s v="Regular"/>
    <n v="32.44"/>
    <n v="10.14"/>
    <n v="2.27"/>
    <s v="Andy Reiter"/>
    <x v="0"/>
    <s v="Corporate"/>
    <s v="Office Supplies"/>
    <s v="Paper"/>
    <s v="Wrap Bag"/>
    <d v="2016-01-08T00:00:00"/>
    <n v="1.966647386699818E-5"/>
    <m/>
    <x v="0"/>
    <n v="0"/>
    <n v="4"/>
    <x v="0"/>
  </r>
  <r>
    <n v="9665"/>
    <x v="0"/>
    <d v="2016-04-23T00:00:00"/>
    <x v="3"/>
    <x v="29"/>
    <n v="2348.66"/>
    <n v="0.02"/>
    <s v="Regular"/>
    <n v="921.41"/>
    <n v="46.89"/>
    <n v="5.0999999999999996"/>
    <s v="Eugene Hildebrand"/>
    <x v="1"/>
    <s v="Home Office"/>
    <s v="Office Supplies"/>
    <s v="Appliances"/>
    <s v="Medium Box"/>
    <d v="2016-04-23T00:00:00"/>
    <n v="3.7322123878849334E-4"/>
    <m/>
    <x v="0"/>
    <n v="0"/>
    <n v="0"/>
    <x v="0"/>
  </r>
  <r>
    <n v="9665"/>
    <x v="0"/>
    <d v="2016-04-23T00:00:00"/>
    <x v="3"/>
    <x v="23"/>
    <n v="2657.12"/>
    <n v="0.05"/>
    <s v="Delivery Van"/>
    <n v="-373.09"/>
    <n v="140.97999999999999"/>
    <n v="36.090000000000003"/>
    <s v="Eugene Hildebrand"/>
    <x v="1"/>
    <s v="Home Office"/>
    <s v="Furniture"/>
    <s v="Bookcases"/>
    <s v="Jumbo Box"/>
    <d v="2016-04-25T00:00:00"/>
    <n v="4.2223804978569972E-4"/>
    <m/>
    <x v="0"/>
    <n v="0"/>
    <n v="2"/>
    <x v="0"/>
  </r>
  <r>
    <n v="9665"/>
    <x v="0"/>
    <d v="2016-04-23T00:00:00"/>
    <x v="3"/>
    <x v="46"/>
    <n v="9579.6200000000008"/>
    <n v="0.1"/>
    <s v="Delivery Van"/>
    <n v="-3465.07"/>
    <n v="212.6"/>
    <n v="110.2"/>
    <s v="Eugene Hildebrand"/>
    <x v="1"/>
    <s v="Home Office"/>
    <s v="Furniture"/>
    <s v="Tables"/>
    <s v="Jumbo Box"/>
    <d v="2016-04-25T00:00:00"/>
    <n v="1.5222797865689487E-3"/>
    <m/>
    <x v="0"/>
    <n v="0"/>
    <n v="2"/>
    <x v="0"/>
  </r>
  <r>
    <n v="9668"/>
    <x v="0"/>
    <d v="2016-09-06T00:00:00"/>
    <x v="3"/>
    <x v="12"/>
    <n v="42.67"/>
    <n v="0.06"/>
    <s v="Regular"/>
    <n v="-12.72"/>
    <n v="4.18"/>
    <n v="2.99"/>
    <s v="Christine Sundaresam"/>
    <x v="0"/>
    <s v="Small Business"/>
    <s v="Office Supplies"/>
    <s v="Binders and Binder Accessories"/>
    <s v="Small Box"/>
    <d v="2016-09-08T00:00:00"/>
    <n v="6.7806111821655814E-6"/>
    <m/>
    <x v="0"/>
    <n v="0"/>
    <n v="2"/>
    <x v="0"/>
  </r>
  <r>
    <n v="9671"/>
    <x v="0"/>
    <d v="2014-09-12T00:00:00"/>
    <x v="0"/>
    <x v="24"/>
    <n v="12.61"/>
    <n v="7.0000000000000007E-2"/>
    <s v="Regular"/>
    <n v="-4.9000000000000004"/>
    <n v="1.88"/>
    <n v="1.49"/>
    <s v="Sung Shariari"/>
    <x v="0"/>
    <s v="Corporate"/>
    <s v="Office Supplies"/>
    <s v="Binders and Binder Accessories"/>
    <s v="Small Box"/>
    <d v="2014-09-14T00:00:00"/>
    <n v="2.0038318961122093E-6"/>
    <m/>
    <x v="0"/>
    <n v="0"/>
    <n v="2"/>
    <x v="0"/>
  </r>
  <r>
    <n v="9700"/>
    <x v="0"/>
    <d v="2014-08-08T00:00:00"/>
    <x v="1"/>
    <x v="34"/>
    <n v="106.06"/>
    <n v="0.08"/>
    <s v="Regular"/>
    <n v="-59.74"/>
    <n v="3.14"/>
    <n v="1.92"/>
    <s v="Sue Ann Reed"/>
    <x v="0"/>
    <s v="Consumer"/>
    <s v="Office Supplies"/>
    <s v="Scissors, Rulers and Trimmers"/>
    <s v="Wrap Bag"/>
    <d v="2014-08-09T00:00:00"/>
    <n v="1.6853799437086512E-5"/>
    <m/>
    <x v="0"/>
    <n v="0"/>
    <n v="1"/>
    <x v="0"/>
  </r>
  <r>
    <n v="9761"/>
    <x v="0"/>
    <d v="2015-01-21T00:00:00"/>
    <x v="2"/>
    <x v="5"/>
    <n v="202.64"/>
    <n v="0.04"/>
    <s v="Delivery Van"/>
    <n v="-221.62"/>
    <n v="90.97"/>
    <n v="14"/>
    <s v="Todd Boyes"/>
    <x v="1"/>
    <s v="Small Business"/>
    <s v="Technology"/>
    <s v="Office Machines"/>
    <s v="Jumbo Drum"/>
    <d v="2015-01-22T00:00:00"/>
    <n v="3.220114951849152E-5"/>
    <m/>
    <x v="0"/>
    <n v="0"/>
    <n v="1"/>
    <x v="0"/>
  </r>
  <r>
    <n v="9761"/>
    <x v="0"/>
    <d v="2015-01-21T00:00:00"/>
    <x v="2"/>
    <x v="9"/>
    <n v="133.69"/>
    <n v="0.08"/>
    <s v="Regular"/>
    <n v="-92.23"/>
    <n v="5.98"/>
    <n v="7.15"/>
    <s v="Todd Boyes"/>
    <x v="1"/>
    <s v="Small Business"/>
    <s v="Office Supplies"/>
    <s v="Paper"/>
    <s v="Small Box"/>
    <d v="2015-01-23T00:00:00"/>
    <n v="2.1244431894626588E-5"/>
    <m/>
    <x v="0"/>
    <n v="0"/>
    <n v="2"/>
    <x v="0"/>
  </r>
  <r>
    <n v="9763"/>
    <x v="0"/>
    <d v="2014-08-13T00:00:00"/>
    <x v="4"/>
    <x v="14"/>
    <n v="176.26"/>
    <n v="7.0000000000000007E-2"/>
    <s v="Regular"/>
    <n v="75.13"/>
    <n v="4.13"/>
    <n v="0.5"/>
    <s v="Alan Barnes"/>
    <x v="2"/>
    <s v="Corporate"/>
    <s v="Office Supplies"/>
    <s v="Labels"/>
    <s v="Small Box"/>
    <d v="2014-08-16T00:00:00"/>
    <n v="2.8009152260803967E-5"/>
    <m/>
    <x v="0"/>
    <n v="0"/>
    <n v="3"/>
    <x v="0"/>
  </r>
  <r>
    <n v="9765"/>
    <x v="0"/>
    <d v="2015-10-12T00:00:00"/>
    <x v="3"/>
    <x v="27"/>
    <n v="3505.6"/>
    <n v="0.03"/>
    <s v="Regular"/>
    <n v="1019.7"/>
    <n v="128.24"/>
    <n v="12.65"/>
    <s v="Rose O'Brian"/>
    <x v="1"/>
    <s v="Home Office"/>
    <s v="Furniture"/>
    <s v="Chairs &amp; Chairmats"/>
    <s v="Medium Box"/>
    <d v="2015-10-19T00:00:00"/>
    <n v="5.5706844528239188E-4"/>
    <m/>
    <x v="0"/>
    <n v="0"/>
    <n v="7"/>
    <x v="0"/>
  </r>
  <r>
    <n v="9824"/>
    <x v="0"/>
    <d v="2014-01-22T00:00:00"/>
    <x v="1"/>
    <x v="20"/>
    <n v="1939.66"/>
    <n v="0.03"/>
    <s v="Express"/>
    <n v="540.66999999999996"/>
    <n v="48.92"/>
    <n v="4.5"/>
    <s v="Thomas Thornton"/>
    <x v="0"/>
    <s v="Consumer"/>
    <s v="Office Supplies"/>
    <s v="Appliances"/>
    <s v="Small Box"/>
    <d v="2014-01-24T00:00:00"/>
    <n v="3.0822780139674926E-4"/>
    <m/>
    <x v="0"/>
    <n v="0"/>
    <n v="2"/>
    <x v="0"/>
  </r>
  <r>
    <n v="9824"/>
    <x v="0"/>
    <d v="2014-01-22T00:00:00"/>
    <x v="1"/>
    <x v="33"/>
    <n v="21.56"/>
    <n v="0"/>
    <s v="Regular"/>
    <n v="2.75"/>
    <n v="4.13"/>
    <n v="0.5"/>
    <s v="Thomas Thornton"/>
    <x v="0"/>
    <s v="Consumer"/>
    <s v="Office Supplies"/>
    <s v="Labels"/>
    <s v="Small Box"/>
    <d v="2014-01-24T00:00:00"/>
    <n v="3.4260599270562435E-6"/>
    <m/>
    <x v="0"/>
    <n v="0"/>
    <n v="2"/>
    <x v="0"/>
  </r>
  <r>
    <n v="9824"/>
    <x v="0"/>
    <d v="2014-01-22T00:00:00"/>
    <x v="1"/>
    <x v="16"/>
    <n v="115.81"/>
    <n v="0.1"/>
    <s v="Regular"/>
    <n v="-1.49"/>
    <n v="2.88"/>
    <n v="1.01"/>
    <s v="Thomas Thornton"/>
    <x v="0"/>
    <s v="Consumer"/>
    <s v="Office Supplies"/>
    <s v="Pens &amp; Art Supplies"/>
    <s v="Wrap Bag"/>
    <d v="2014-01-24T00:00:00"/>
    <n v="1.8403153995936161E-5"/>
    <m/>
    <x v="0"/>
    <n v="0"/>
    <n v="2"/>
    <x v="0"/>
  </r>
  <r>
    <n v="9826"/>
    <x v="0"/>
    <d v="2015-03-22T00:00:00"/>
    <x v="4"/>
    <x v="38"/>
    <n v="131.61000000000001"/>
    <n v="0.01"/>
    <s v="Regular"/>
    <n v="-7.3"/>
    <n v="17.48"/>
    <n v="1.99"/>
    <s v="Irene Maddox"/>
    <x v="0"/>
    <s v="Consumer"/>
    <s v="Technology"/>
    <s v="Computer Peripherals"/>
    <s v="Small Pack"/>
    <d v="2015-03-24T00:00:00"/>
    <n v="2.0913902922071998E-5"/>
    <m/>
    <x v="0"/>
    <n v="0"/>
    <n v="2"/>
    <x v="0"/>
  </r>
  <r>
    <n v="9829"/>
    <x v="0"/>
    <d v="2014-12-08T00:00:00"/>
    <x v="1"/>
    <x v="9"/>
    <n v="750.39"/>
    <n v="0.04"/>
    <s v="Regular"/>
    <n v="133.71"/>
    <n v="30.98"/>
    <n v="11.63"/>
    <s v="Valerie Jones"/>
    <x v="0"/>
    <s v="Consumer"/>
    <s v="Office Supplies"/>
    <s v="Binders and Binder Accessories"/>
    <s v="Small Box"/>
    <d v="2014-12-09T00:00:00"/>
    <n v="1.1924309409386525E-4"/>
    <m/>
    <x v="0"/>
    <n v="0"/>
    <n v="1"/>
    <x v="0"/>
  </r>
  <r>
    <n v="9829"/>
    <x v="0"/>
    <d v="2014-12-08T00:00:00"/>
    <x v="1"/>
    <x v="6"/>
    <n v="18.46"/>
    <n v="0.06"/>
    <s v="Regular"/>
    <n v="-0.43"/>
    <n v="4.91"/>
    <n v="0.5"/>
    <s v="Valerie Jones"/>
    <x v="0"/>
    <s v="Consumer"/>
    <s v="Office Supplies"/>
    <s v="Labels"/>
    <s v="Small Box"/>
    <d v="2014-12-10T00:00:00"/>
    <n v="2.9334446314219973E-6"/>
    <m/>
    <x v="0"/>
    <n v="0"/>
    <n v="2"/>
    <x v="0"/>
  </r>
  <r>
    <n v="23264"/>
    <x v="0"/>
    <d v="2013-12-07T00:00:00"/>
    <x v="1"/>
    <x v="18"/>
    <n v="108.42"/>
    <n v="0.02"/>
    <s v="Regular"/>
    <n v="-50.82"/>
    <n v="6.48"/>
    <n v="6.81"/>
    <s v="Clay Rozendal"/>
    <x v="2"/>
    <s v="Corporate"/>
    <s v="Office Supplies"/>
    <s v="Paper"/>
    <s v="Small Box"/>
    <d v="2013-12-09T00:00:00"/>
    <n v="1.722882269440807E-5"/>
    <m/>
    <x v="0"/>
    <n v="0"/>
    <n v="2"/>
    <x v="0"/>
  </r>
  <r>
    <n v="9861"/>
    <x v="0"/>
    <d v="2015-10-28T00:00:00"/>
    <x v="3"/>
    <x v="43"/>
    <n v="706.68"/>
    <n v="0.1"/>
    <s v="Regular"/>
    <n v="6.6"/>
    <n v="15.94"/>
    <n v="5.45"/>
    <s v="Chad Sievert"/>
    <x v="3"/>
    <s v="Corporate"/>
    <s v="Office Supplies"/>
    <s v="Pens &amp; Art Supplies"/>
    <s v="Small Pack"/>
    <d v="2015-11-01T00:00:00"/>
    <n v="1.1229721842542236E-4"/>
    <m/>
    <x v="0"/>
    <n v="0"/>
    <n v="4"/>
    <x v="0"/>
  </r>
  <r>
    <n v="9863"/>
    <x v="0"/>
    <d v="2014-09-04T00:00:00"/>
    <x v="1"/>
    <x v="31"/>
    <n v="33.96"/>
    <n v="0"/>
    <s v="Regular"/>
    <n v="0.1"/>
    <n v="1.76"/>
    <n v="0.7"/>
    <s v="Sean Christensen"/>
    <x v="1"/>
    <s v="Home Office"/>
    <s v="Office Supplies"/>
    <s v="Pens &amp; Art Supplies"/>
    <s v="Wrap Bag"/>
    <d v="2014-09-06T00:00:00"/>
    <n v="5.3965211095932298E-6"/>
    <m/>
    <x v="0"/>
    <n v="0"/>
    <n v="2"/>
    <x v="0"/>
  </r>
  <r>
    <n v="9893"/>
    <x v="0"/>
    <d v="2016-08-16T00:00:00"/>
    <x v="4"/>
    <x v="10"/>
    <n v="192.49"/>
    <n v="0.02"/>
    <s v="Delivery Van"/>
    <n v="-98.3"/>
    <n v="160.97999999999999"/>
    <n v="30"/>
    <s v="Edward Nazzal"/>
    <x v="1"/>
    <s v="Home Office"/>
    <s v="Furniture"/>
    <s v="Chairs &amp; Chairmats"/>
    <s v="Jumbo Drum"/>
    <d v="2016-08-19T00:00:00"/>
    <n v="3.0588231695689069E-5"/>
    <m/>
    <x v="0"/>
    <n v="0"/>
    <n v="3"/>
    <x v="0"/>
  </r>
  <r>
    <n v="9894"/>
    <x v="0"/>
    <d v="2016-03-18T00:00:00"/>
    <x v="0"/>
    <x v="18"/>
    <n v="5403.75"/>
    <n v="0.08"/>
    <s v="Delivery Van"/>
    <n v="103.83"/>
    <n v="355.98"/>
    <n v="58.92"/>
    <s v="Eric Barreto"/>
    <x v="3"/>
    <s v="Small Business"/>
    <s v="Furniture"/>
    <s v="Chairs &amp; Chairmats"/>
    <s v="Jumbo Drum"/>
    <d v="2016-03-20T00:00:00"/>
    <n v="8.5869996896243859E-4"/>
    <m/>
    <x v="0"/>
    <n v="0"/>
    <n v="2"/>
    <x v="0"/>
  </r>
  <r>
    <n v="9921"/>
    <x v="0"/>
    <d v="2014-05-14T00:00:00"/>
    <x v="3"/>
    <x v="9"/>
    <n v="356.09"/>
    <n v="0.05"/>
    <s v="Regular"/>
    <n v="155.82"/>
    <n v="15.67"/>
    <n v="1.39"/>
    <s v="Amy Hunt"/>
    <x v="0"/>
    <s v="Home Office"/>
    <s v="Office Supplies"/>
    <s v="Envelopes"/>
    <s v="Small Box"/>
    <d v="2014-05-14T00:00:00"/>
    <n v="5.6585606652386726E-5"/>
    <m/>
    <x v="0"/>
    <n v="0"/>
    <n v="0"/>
    <x v="0"/>
  </r>
  <r>
    <n v="9922"/>
    <x v="0"/>
    <d v="2014-04-03T00:00:00"/>
    <x v="2"/>
    <x v="37"/>
    <n v="6408.3"/>
    <n v="0.1"/>
    <s v="Delivery Van"/>
    <n v="539.54"/>
    <n v="280.98"/>
    <n v="35.67"/>
    <s v="Jack O'Briant"/>
    <x v="3"/>
    <s v="Consumer"/>
    <s v="Furniture"/>
    <s v="Tables"/>
    <s v="Jumbo Box"/>
    <d v="2014-04-04T00:00:00"/>
    <n v="1.0183311609719169E-3"/>
    <m/>
    <x v="0"/>
    <n v="0"/>
    <n v="1"/>
    <x v="0"/>
  </r>
  <r>
    <n v="9922"/>
    <x v="0"/>
    <d v="2014-04-03T00:00:00"/>
    <x v="2"/>
    <x v="27"/>
    <n v="1075.9100000000001"/>
    <n v="0.03"/>
    <s v="Regular"/>
    <n v="34.42"/>
    <n v="39.979999999999997"/>
    <n v="7.12"/>
    <s v="Jack O'Briant"/>
    <x v="0"/>
    <s v="Consumer"/>
    <s v="Technology"/>
    <s v="Computer Peripherals"/>
    <s v="Small Box"/>
    <d v="2014-04-04T00:00:00"/>
    <n v="1.7097087829865879E-4"/>
    <m/>
    <x v="0"/>
    <n v="0"/>
    <n v="1"/>
    <x v="0"/>
  </r>
  <r>
    <n v="9922"/>
    <x v="0"/>
    <d v="2014-04-03T00:00:00"/>
    <x v="2"/>
    <x v="36"/>
    <n v="1176.8589999999999"/>
    <n v="0.03"/>
    <s v="Regular"/>
    <n v="137.86000000000001"/>
    <n v="65.989999999999995"/>
    <n v="3.99"/>
    <s v="Jack O'Briant"/>
    <x v="0"/>
    <s v="Consumer"/>
    <s v="Technology"/>
    <s v="Telephones and Communication"/>
    <s v="Small Box"/>
    <d v="2014-04-04T00:00:00"/>
    <n v="1.8701249813058831E-4"/>
    <m/>
    <x v="0"/>
    <n v="0"/>
    <n v="1"/>
    <x v="0"/>
  </r>
  <r>
    <n v="9923"/>
    <x v="1"/>
    <d v="2016-10-05T00:00:00"/>
    <x v="0"/>
    <x v="40"/>
    <n v="63.71"/>
    <n v="0.01"/>
    <s v="Regular"/>
    <n v="-96.03"/>
    <n v="2.08"/>
    <n v="5.33"/>
    <s v="Chad Sievert"/>
    <x v="3"/>
    <s v="Corporate"/>
    <s v="Furniture"/>
    <s v="Office Furnishings"/>
    <s v="Small Box"/>
    <d v="2016-10-05T00:00:00"/>
    <n v="1.0124038866083176E-5"/>
    <m/>
    <x v="0"/>
    <n v="0"/>
    <n v="0"/>
    <x v="0"/>
  </r>
  <r>
    <n v="9923"/>
    <x v="1"/>
    <d v="2016-10-05T00:00:00"/>
    <x v="0"/>
    <x v="39"/>
    <n v="5388.8"/>
    <n v="0.03"/>
    <s v="Delivery Van"/>
    <n v="-115.08"/>
    <n v="370.98"/>
    <n v="99"/>
    <s v="Chad Sievert"/>
    <x v="3"/>
    <s v="Corporate"/>
    <s v="Office Supplies"/>
    <s v="Storage &amp; Organization"/>
    <s v="Jumbo Drum"/>
    <d v="2016-10-06T00:00:00"/>
    <n v="8.563242919722026E-4"/>
    <m/>
    <x v="0"/>
    <n v="0"/>
    <n v="1"/>
    <x v="0"/>
  </r>
  <r>
    <n v="9925"/>
    <x v="0"/>
    <d v="2015-01-29T00:00:00"/>
    <x v="1"/>
    <x v="16"/>
    <n v="1751.68"/>
    <n v="0.1"/>
    <s v="Express"/>
    <n v="771.83"/>
    <n v="41.94"/>
    <n v="2.99"/>
    <s v="Chad Sievert"/>
    <x v="3"/>
    <s v="Corporate"/>
    <s v="Office Supplies"/>
    <s v="Binders and Binder Accessories"/>
    <s v="Small Box"/>
    <d v="2015-02-01T00:00:00"/>
    <n v="2.7835624550212807E-4"/>
    <m/>
    <x v="0"/>
    <n v="0"/>
    <n v="3"/>
    <x v="0"/>
  </r>
  <r>
    <n v="9925"/>
    <x v="0"/>
    <d v="2015-01-29T00:00:00"/>
    <x v="1"/>
    <x v="35"/>
    <n v="86.47"/>
    <n v="7.0000000000000007E-2"/>
    <s v="Regular"/>
    <n v="-9.35"/>
    <n v="5.28"/>
    <n v="2.99"/>
    <s v="Chad Sievert"/>
    <x v="3"/>
    <s v="Corporate"/>
    <s v="Office Supplies"/>
    <s v="Binders and Binder Accessories"/>
    <s v="Small Box"/>
    <d v="2015-01-31T00:00:00"/>
    <n v="1.3740788584997838E-5"/>
    <m/>
    <x v="0"/>
    <n v="0"/>
    <n v="2"/>
    <x v="0"/>
  </r>
  <r>
    <n v="9925"/>
    <x v="0"/>
    <d v="2015-01-29T00:00:00"/>
    <x v="1"/>
    <x v="48"/>
    <n v="684.5"/>
    <n v="0.02"/>
    <s v="Regular"/>
    <n v="-27.99"/>
    <n v="21.38"/>
    <n v="8.99"/>
    <s v="Chad Sievert"/>
    <x v="3"/>
    <s v="Corporate"/>
    <s v="Office Supplies"/>
    <s v="Pens &amp; Art Supplies"/>
    <s v="Small Pack"/>
    <d v="2015-01-31T00:00:00"/>
    <n v="1.0877263543923928E-4"/>
    <m/>
    <x v="0"/>
    <n v="0"/>
    <n v="2"/>
    <x v="0"/>
  </r>
  <r>
    <n v="9927"/>
    <x v="1"/>
    <d v="2014-08-16T00:00:00"/>
    <x v="0"/>
    <x v="1"/>
    <n v="4655.07"/>
    <n v="0"/>
    <s v="Delivery Van"/>
    <n v="-270.63"/>
    <n v="140.97999999999999"/>
    <n v="53.48"/>
    <s v="Grant Carroll"/>
    <x v="2"/>
    <s v="Corporate"/>
    <s v="Furniture"/>
    <s v="Bookcases"/>
    <s v="Jumbo Box"/>
    <d v="2014-08-17T00:00:00"/>
    <n v="7.3972860782197162E-4"/>
    <m/>
    <x v="0"/>
    <n v="0"/>
    <n v="1"/>
    <x v="0"/>
  </r>
  <r>
    <n v="9927"/>
    <x v="1"/>
    <d v="2014-08-16T00:00:00"/>
    <x v="0"/>
    <x v="14"/>
    <n v="10087.6"/>
    <n v="0.01"/>
    <s v="Regular"/>
    <n v="3387.35"/>
    <n v="218.08"/>
    <n v="18.059999999999999"/>
    <s v="Grant Carroll"/>
    <x v="2"/>
    <s v="Corporate"/>
    <s v="Furniture"/>
    <s v="Chairs &amp; Chairmats"/>
    <s v="Large Box"/>
    <d v="2014-08-17T00:00:00"/>
    <n v="1.6030019536258148E-3"/>
    <m/>
    <x v="0"/>
    <n v="0"/>
    <n v="1"/>
    <x v="0"/>
  </r>
  <r>
    <n v="9927"/>
    <x v="1"/>
    <d v="2014-08-16T00:00:00"/>
    <x v="0"/>
    <x v="41"/>
    <n v="1608.08"/>
    <n v="0.09"/>
    <s v="Express"/>
    <n v="-82.16"/>
    <n v="50.98"/>
    <n v="6.5"/>
    <s v="Grant Carroll"/>
    <x v="2"/>
    <s v="Corporate"/>
    <s v="Technology"/>
    <s v="Computer Peripherals"/>
    <s v="Small Box"/>
    <d v="2014-08-17T00:00:00"/>
    <n v="2.5553703374307069E-4"/>
    <m/>
    <x v="0"/>
    <n v="0"/>
    <n v="1"/>
    <x v="0"/>
  </r>
  <r>
    <n v="9954"/>
    <x v="0"/>
    <d v="2016-06-19T00:00:00"/>
    <x v="2"/>
    <x v="45"/>
    <n v="10122.719999999999"/>
    <n v="7.0000000000000007E-2"/>
    <s v="Delivery Van"/>
    <n v="-381.16"/>
    <n v="280.98"/>
    <n v="57"/>
    <s v="Thais Sissman"/>
    <x v="0"/>
    <s v="Corporate"/>
    <s v="Furniture"/>
    <s v="Chairs &amp; Chairmats"/>
    <s v="Jumbo Drum"/>
    <d v="2016-06-20T00:00:00"/>
    <n v="1.6085828082008709E-3"/>
    <m/>
    <x v="0"/>
    <n v="0"/>
    <n v="1"/>
    <x v="0"/>
  </r>
  <r>
    <n v="9954"/>
    <x v="0"/>
    <d v="2016-06-19T00:00:00"/>
    <x v="2"/>
    <x v="20"/>
    <n v="203.6"/>
    <n v="0"/>
    <s v="Regular"/>
    <n v="-166.44"/>
    <n v="4.9800000000000004"/>
    <n v="7.44"/>
    <s v="Thais Sissman"/>
    <x v="0"/>
    <s v="Corporate"/>
    <s v="Office Supplies"/>
    <s v="Paper"/>
    <s v="Small Box"/>
    <d v="2016-06-21T00:00:00"/>
    <n v="3.2353701351978257E-5"/>
    <m/>
    <x v="0"/>
    <n v="0"/>
    <n v="2"/>
    <x v="0"/>
  </r>
  <r>
    <n v="9954"/>
    <x v="0"/>
    <d v="2016-06-19T00:00:00"/>
    <x v="2"/>
    <x v="49"/>
    <n v="115.81"/>
    <n v="0.1"/>
    <s v="Regular"/>
    <n v="22.06"/>
    <n v="3.98"/>
    <n v="0.83"/>
    <s v="Thais Sissman"/>
    <x v="0"/>
    <s v="Corporate"/>
    <s v="Office Supplies"/>
    <s v="Pens &amp; Art Supplies"/>
    <s v="Wrap Bag"/>
    <d v="2016-06-21T00:00:00"/>
    <n v="1.8403153995936161E-5"/>
    <m/>
    <x v="0"/>
    <n v="0"/>
    <n v="2"/>
    <x v="0"/>
  </r>
  <r>
    <n v="4932"/>
    <x v="0"/>
    <d v="2013-08-09T00:00:00"/>
    <x v="1"/>
    <x v="11"/>
    <n v="109.37"/>
    <n v="7.0000000000000007E-2"/>
    <s v="Regular"/>
    <n v="25.96"/>
    <n v="10.31"/>
    <n v="1.79"/>
    <s v="Bobby Odegard"/>
    <x v="1"/>
    <s v="Corporate"/>
    <s v="Office Supplies"/>
    <s v="Paper"/>
    <s v="Wrap Bag"/>
    <d v="2013-08-11T00:00:00"/>
    <n v="1.7379785446295983E-5"/>
    <m/>
    <x v="0"/>
    <n v="0"/>
    <n v="2"/>
    <x v="0"/>
  </r>
  <r>
    <n v="10022"/>
    <x v="0"/>
    <d v="2016-03-04T00:00:00"/>
    <x v="3"/>
    <x v="10"/>
    <n v="12.18"/>
    <n v="0.06"/>
    <s v="Regular"/>
    <n v="-3.88"/>
    <n v="10.14"/>
    <n v="2.27"/>
    <s v="Delfina Latchford"/>
    <x v="2"/>
    <s v="Small Business"/>
    <s v="Office Supplies"/>
    <s v="Paper"/>
    <s v="Wrap Bag"/>
    <d v="2016-03-04T00:00:00"/>
    <n v="1.935501387362943E-6"/>
    <m/>
    <x v="0"/>
    <n v="0"/>
    <n v="0"/>
    <x v="0"/>
  </r>
  <r>
    <n v="10052"/>
    <x v="0"/>
    <d v="2016-09-07T00:00:00"/>
    <x v="2"/>
    <x v="18"/>
    <n v="95.9"/>
    <n v="7.0000000000000007E-2"/>
    <s v="Regular"/>
    <n v="19.57"/>
    <n v="6.08"/>
    <n v="0.91"/>
    <s v="Dan Campbell"/>
    <x v="0"/>
    <s v="Corporate"/>
    <s v="Office Supplies"/>
    <s v="Pens &amp; Art Supplies"/>
    <s v="Wrap Bag"/>
    <d v="2016-09-08T00:00:00"/>
    <n v="1.5239292532685241E-5"/>
    <m/>
    <x v="0"/>
    <n v="0"/>
    <n v="1"/>
    <x v="0"/>
  </r>
  <r>
    <n v="10052"/>
    <x v="0"/>
    <d v="2016-09-07T00:00:00"/>
    <x v="2"/>
    <x v="2"/>
    <n v="517.91"/>
    <n v="0.08"/>
    <s v="Regular"/>
    <n v="107.11"/>
    <n v="19.899999999999999"/>
    <n v="5.29"/>
    <s v="Dan Campbell"/>
    <x v="0"/>
    <s v="Corporate"/>
    <s v="Office Supplies"/>
    <s v="Appliances"/>
    <s v="Medium Box"/>
    <d v="2016-09-09T00:00:00"/>
    <n v="8.2300125084494393E-5"/>
    <m/>
    <x v="0"/>
    <n v="0"/>
    <n v="2"/>
    <x v="0"/>
  </r>
  <r>
    <n v="10052"/>
    <x v="0"/>
    <d v="2016-09-07T00:00:00"/>
    <x v="2"/>
    <x v="19"/>
    <n v="162.28"/>
    <n v="0.02"/>
    <s v="Regular"/>
    <n v="-216.15"/>
    <n v="3.36"/>
    <n v="6.27"/>
    <s v="Dan Campbell"/>
    <x v="0"/>
    <s v="Corporate"/>
    <s v="Office Supplies"/>
    <s v="Binders and Binder Accessories"/>
    <s v="Small Box"/>
    <d v="2016-09-09T00:00:00"/>
    <n v="2.5787616185653397E-5"/>
    <m/>
    <x v="0"/>
    <n v="0"/>
    <n v="2"/>
    <x v="0"/>
  </r>
  <r>
    <n v="10053"/>
    <x v="0"/>
    <d v="2015-01-09T00:00:00"/>
    <x v="0"/>
    <x v="48"/>
    <n v="162.58000000000001"/>
    <n v="0"/>
    <s v="Regular"/>
    <n v="-109.86"/>
    <n v="4.8899999999999997"/>
    <n v="4.93"/>
    <s v="Craig Molinari"/>
    <x v="0"/>
    <s v="Small Business"/>
    <s v="Technology"/>
    <s v="Computer Peripherals"/>
    <s v="Small Pack"/>
    <d v="2015-01-12T00:00:00"/>
    <n v="2.5835288633618002E-5"/>
    <m/>
    <x v="0"/>
    <n v="0"/>
    <n v="3"/>
    <x v="0"/>
  </r>
  <r>
    <n v="10053"/>
    <x v="0"/>
    <d v="2015-01-09T00:00:00"/>
    <x v="0"/>
    <x v="14"/>
    <n v="6815.23"/>
    <n v="0"/>
    <s v="Delivery Van"/>
    <n v="-196.07"/>
    <n v="150.97999999999999"/>
    <n v="39.25"/>
    <s v="Craig Molinari"/>
    <x v="0"/>
    <s v="Small Business"/>
    <s v="Furniture"/>
    <s v="Tables"/>
    <s v="Jumbo Box"/>
    <d v="2015-01-11T00:00:00"/>
    <n v="1.0829956584727052E-3"/>
    <m/>
    <x v="0"/>
    <n v="0"/>
    <n v="2"/>
    <x v="0"/>
  </r>
  <r>
    <n v="31301"/>
    <x v="0"/>
    <d v="2013-10-18T00:00:00"/>
    <x v="3"/>
    <x v="48"/>
    <n v="109.78"/>
    <n v="0.06"/>
    <s v="Regular"/>
    <n v="43.77"/>
    <n v="3.75"/>
    <n v="0.5"/>
    <s v="Duane Huffman"/>
    <x v="1"/>
    <s v="Consumer"/>
    <s v="Office Supplies"/>
    <s v="Labels"/>
    <s v="Small Box"/>
    <d v="2013-10-20T00:00:00"/>
    <n v="1.744493779184761E-5"/>
    <m/>
    <x v="0"/>
    <n v="0"/>
    <n v="2"/>
    <x v="0"/>
  </r>
  <r>
    <n v="39749"/>
    <x v="0"/>
    <d v="2013-06-27T00:00:00"/>
    <x v="0"/>
    <x v="16"/>
    <n v="110.64"/>
    <n v="0.06"/>
    <s v="Regular"/>
    <n v="-62.6"/>
    <n v="2.6"/>
    <n v="2.4"/>
    <s v="Ed Ludwig"/>
    <x v="1"/>
    <s v="Consumer"/>
    <s v="Office Supplies"/>
    <s v="Pens &amp; Art Supplies"/>
    <s v="Wrap Bag"/>
    <d v="2013-06-29T00:00:00"/>
    <n v="1.7581598809346143E-5"/>
    <m/>
    <x v="0"/>
    <n v="0"/>
    <n v="2"/>
    <x v="0"/>
  </r>
  <r>
    <n v="10247"/>
    <x v="0"/>
    <d v="2013-01-10T00:00:00"/>
    <x v="4"/>
    <x v="36"/>
    <n v="111.66"/>
    <n v="0.06"/>
    <s v="Regular"/>
    <n v="-53.33"/>
    <n v="4.9800000000000004"/>
    <n v="5.49"/>
    <s v="Edward Becker"/>
    <x v="1"/>
    <s v="Home Office"/>
    <s v="Office Supplies"/>
    <s v="Paper"/>
    <s v="Small Box"/>
    <d v="2013-01-11T00:00:00"/>
    <n v="1.7743685132425795E-5"/>
    <m/>
    <x v="0"/>
    <n v="0"/>
    <n v="1"/>
    <x v="0"/>
  </r>
  <r>
    <n v="24806"/>
    <x v="0"/>
    <d v="2013-09-06T00:00:00"/>
    <x v="2"/>
    <x v="17"/>
    <n v="112.03"/>
    <n v="0.05"/>
    <s v="Regular"/>
    <n v="-57.99"/>
    <n v="5.18"/>
    <n v="5.74"/>
    <s v="Filia McAdams"/>
    <x v="3"/>
    <s v="Small Business"/>
    <s v="Office Supplies"/>
    <s v="Binders and Binder Accessories"/>
    <s v="Small Box"/>
    <d v="2013-09-08T00:00:00"/>
    <n v="1.7802481151582142E-5"/>
    <m/>
    <x v="0"/>
    <n v="0"/>
    <n v="2"/>
    <x v="0"/>
  </r>
  <r>
    <n v="10146"/>
    <x v="0"/>
    <d v="2016-05-01T00:00:00"/>
    <x v="3"/>
    <x v="23"/>
    <n v="596.21"/>
    <n v="0.1"/>
    <s v="Regular"/>
    <n v="211.59"/>
    <n v="34.229999999999997"/>
    <n v="5.0199999999999996"/>
    <s v="Evan Henry"/>
    <x v="0"/>
    <s v="Corporate"/>
    <s v="Furniture"/>
    <s v="Office Furnishings"/>
    <s v="Small Box"/>
    <d v="2016-05-06T00:00:00"/>
    <n v="9.4742634003256181E-5"/>
    <m/>
    <x v="0"/>
    <n v="0"/>
    <n v="5"/>
    <x v="0"/>
  </r>
  <r>
    <n v="12452"/>
    <x v="0"/>
    <d v="2013-12-07T00:00:00"/>
    <x v="4"/>
    <x v="35"/>
    <n v="112.86"/>
    <n v="0.04"/>
    <s v="Regular"/>
    <n v="-56.78"/>
    <n v="6.6"/>
    <n v="4.07"/>
    <s v="Bill Donatelli"/>
    <x v="1"/>
    <s v="Corporate"/>
    <s v="Technology"/>
    <s v="Computer Peripherals"/>
    <s v="Small Pack"/>
    <d v="2013-12-09T00:00:00"/>
    <n v="1.7934374924284213E-5"/>
    <m/>
    <x v="0"/>
    <n v="0"/>
    <n v="2"/>
    <x v="0"/>
  </r>
  <r>
    <n v="10183"/>
    <x v="0"/>
    <d v="2016-11-24T00:00:00"/>
    <x v="1"/>
    <x v="25"/>
    <n v="1210.02"/>
    <n v="0.06"/>
    <s v="Delivery Van"/>
    <n v="-279.44"/>
    <n v="25.98"/>
    <n v="14.36"/>
    <s v="Darren Budd"/>
    <x v="1"/>
    <s v="Corporate"/>
    <s v="Furniture"/>
    <s v="Chairs &amp; Chairmats"/>
    <s v="Jumbo Drum"/>
    <d v="2016-11-25T00:00:00"/>
    <n v="1.9228205162043582E-4"/>
    <m/>
    <x v="0"/>
    <n v="0"/>
    <n v="1"/>
    <x v="0"/>
  </r>
  <r>
    <n v="44359"/>
    <x v="0"/>
    <d v="2013-11-29T00:00:00"/>
    <x v="0"/>
    <x v="23"/>
    <n v="113.2"/>
    <n v="0.1"/>
    <s v="Regular"/>
    <n v="24.83"/>
    <n v="6.08"/>
    <n v="0.91"/>
    <s v="Keith Dawkins"/>
    <x v="0"/>
    <s v="Home Office"/>
    <s v="Office Supplies"/>
    <s v="Pens &amp; Art Supplies"/>
    <s v="Wrap Bag"/>
    <d v="2013-12-01T00:00:00"/>
    <n v="1.7988403698644102E-5"/>
    <m/>
    <x v="0"/>
    <n v="0"/>
    <n v="2"/>
    <x v="0"/>
  </r>
  <r>
    <n v="32193"/>
    <x v="0"/>
    <d v="2013-10-20T00:00:00"/>
    <x v="3"/>
    <x v="40"/>
    <n v="113.3"/>
    <n v="0.02"/>
    <s v="Regular"/>
    <n v="37.33"/>
    <n v="3.93"/>
    <n v="0.99"/>
    <s v="Chad Cunningham"/>
    <x v="2"/>
    <s v="Small Business"/>
    <s v="Office Supplies"/>
    <s v="Rubber Bands"/>
    <s v="Wrap Bag"/>
    <d v="2013-10-25T00:00:00"/>
    <n v="1.8004294514632302E-5"/>
    <m/>
    <x v="0"/>
    <n v="0"/>
    <n v="5"/>
    <x v="0"/>
  </r>
  <r>
    <n v="10210"/>
    <x v="0"/>
    <d v="2014-06-23T00:00:00"/>
    <x v="2"/>
    <x v="12"/>
    <n v="767.34"/>
    <n v="0.04"/>
    <s v="Regular"/>
    <n v="-154.65"/>
    <n v="73.98"/>
    <n v="14.52"/>
    <s v="Liz Carlisle"/>
    <x v="0"/>
    <s v="Corporate"/>
    <s v="Technology"/>
    <s v="Computer Peripherals"/>
    <s v="Small Box"/>
    <d v="2014-06-24T00:00:00"/>
    <n v="1.2193658740386541E-4"/>
    <m/>
    <x v="0"/>
    <n v="0"/>
    <n v="1"/>
    <x v="0"/>
  </r>
  <r>
    <n v="10213"/>
    <x v="0"/>
    <d v="2014-02-17T00:00:00"/>
    <x v="0"/>
    <x v="47"/>
    <n v="464.57"/>
    <n v="0.04"/>
    <s v="Regular"/>
    <n v="-79.180000000000007"/>
    <n v="39.979999999999997"/>
    <n v="4"/>
    <s v="Dianna Vittorini"/>
    <x v="0"/>
    <s v="Corporate"/>
    <s v="Technology"/>
    <s v="Computer Peripherals"/>
    <s v="Small Box"/>
    <d v="2014-02-19T00:00:00"/>
    <n v="7.382396383638771E-5"/>
    <m/>
    <x v="0"/>
    <n v="0"/>
    <n v="2"/>
    <x v="0"/>
  </r>
  <r>
    <n v="33218"/>
    <x v="0"/>
    <d v="2013-01-06T00:00:00"/>
    <x v="2"/>
    <x v="13"/>
    <n v="113.8"/>
    <n v="7.0000000000000007E-2"/>
    <s v="Regular"/>
    <n v="-84.08"/>
    <n v="4.57"/>
    <n v="5.42"/>
    <s v="Eric Hoffmann"/>
    <x v="0"/>
    <s v="Small Business"/>
    <s v="Office Supplies"/>
    <s v="Binders and Binder Accessories"/>
    <s v="Small Box"/>
    <d v="2013-01-08T00:00:00"/>
    <n v="1.8083748594573309E-5"/>
    <m/>
    <x v="0"/>
    <n v="0"/>
    <n v="2"/>
    <x v="0"/>
  </r>
  <r>
    <n v="10243"/>
    <x v="0"/>
    <d v="2014-12-24T00:00:00"/>
    <x v="0"/>
    <x v="47"/>
    <n v="28.41"/>
    <n v="7.0000000000000007E-2"/>
    <s v="Regular"/>
    <n v="-44.08"/>
    <n v="1.98"/>
    <n v="4.7699999999999996"/>
    <s v="Patrick Gardner"/>
    <x v="3"/>
    <s v="Consumer"/>
    <s v="Office Supplies"/>
    <s v="Binders and Binder Accessories"/>
    <s v="Small Box"/>
    <d v="2014-12-25T00:00:00"/>
    <n v="4.5145808222480469E-6"/>
    <m/>
    <x v="0"/>
    <n v="0"/>
    <n v="1"/>
    <x v="0"/>
  </r>
  <r>
    <n v="10245"/>
    <x v="0"/>
    <d v="2014-02-13T00:00:00"/>
    <x v="4"/>
    <x v="9"/>
    <n v="127.17"/>
    <n v="0.1"/>
    <s v="Regular"/>
    <n v="-108.13"/>
    <n v="5.53"/>
    <n v="6.98"/>
    <s v="Astrea Jones"/>
    <x v="3"/>
    <s v="Corporate"/>
    <s v="Office Supplies"/>
    <s v="Binders and Binder Accessories"/>
    <s v="Small Box"/>
    <d v="2014-02-15T00:00:00"/>
    <n v="2.0208350692195851E-5"/>
    <m/>
    <x v="0"/>
    <n v="0"/>
    <n v="2"/>
    <x v="0"/>
  </r>
  <r>
    <n v="10245"/>
    <x v="0"/>
    <d v="2014-02-13T00:00:00"/>
    <x v="4"/>
    <x v="40"/>
    <n v="2645.88"/>
    <n v="0.06"/>
    <s v="Delivery Van"/>
    <n v="-1231.98"/>
    <n v="100.98"/>
    <n v="57.38"/>
    <s v="Astrea Jones"/>
    <x v="0"/>
    <s v="Corporate"/>
    <s v="Furniture"/>
    <s v="Bookcases"/>
    <s v="Jumbo Box"/>
    <d v="2014-02-14T00:00:00"/>
    <n v="4.204519220686259E-4"/>
    <m/>
    <x v="0"/>
    <n v="0"/>
    <n v="1"/>
    <x v="0"/>
  </r>
  <r>
    <n v="25155"/>
    <x v="0"/>
    <d v="2013-01-20T00:00:00"/>
    <x v="3"/>
    <x v="35"/>
    <n v="114.01"/>
    <n v="0.08"/>
    <s v="Regular"/>
    <n v="6.99"/>
    <n v="6.69"/>
    <n v="3.1"/>
    <s v="John Dryer"/>
    <x v="0"/>
    <s v="Corporate"/>
    <s v="Office Supplies"/>
    <s v="Paper"/>
    <s v="Wrap Bag"/>
    <d v="2013-01-27T00:00:00"/>
    <n v="1.8117119308148531E-5"/>
    <m/>
    <x v="0"/>
    <n v="0"/>
    <n v="7"/>
    <x v="0"/>
  </r>
  <r>
    <n v="33889"/>
    <x v="0"/>
    <d v="2013-11-06T00:00:00"/>
    <x v="3"/>
    <x v="20"/>
    <n v="116.14"/>
    <n v="0.01"/>
    <s v="Regular"/>
    <n v="50.44"/>
    <n v="2.88"/>
    <n v="0.5"/>
    <s v="Christina Vanderzanden"/>
    <x v="1"/>
    <s v="Small Business"/>
    <s v="Office Supplies"/>
    <s v="Labels"/>
    <s v="Small Box"/>
    <d v="2013-11-08T00:00:00"/>
    <n v="1.8455593688697225E-5"/>
    <m/>
    <x v="0"/>
    <n v="0"/>
    <n v="2"/>
    <x v="0"/>
  </r>
  <r>
    <n v="10272"/>
    <x v="0"/>
    <d v="2016-01-18T00:00:00"/>
    <x v="4"/>
    <x v="7"/>
    <n v="299.08"/>
    <n v="0.03"/>
    <s v="Regular"/>
    <n v="-50.43"/>
    <n v="90.48"/>
    <n v="19.989999999999998"/>
    <s v="Katherine Ducich"/>
    <x v="0"/>
    <s v="Corporate"/>
    <s v="Office Supplies"/>
    <s v="Envelopes"/>
    <s v="Small Box"/>
    <d v="2016-01-20T00:00:00"/>
    <n v="4.752625245751305E-5"/>
    <m/>
    <x v="0"/>
    <n v="0"/>
    <n v="2"/>
    <x v="0"/>
  </r>
  <r>
    <n v="10272"/>
    <x v="0"/>
    <d v="2016-01-18T00:00:00"/>
    <x v="4"/>
    <x v="27"/>
    <n v="566.39"/>
    <n v="0.06"/>
    <s v="Regular"/>
    <n v="76.430000000000007"/>
    <n v="22.84"/>
    <n v="8.18"/>
    <s v="Katherine Ducich"/>
    <x v="0"/>
    <s v="Corporate"/>
    <s v="Office Supplies"/>
    <s v="Paper"/>
    <s v="Small Box"/>
    <d v="2016-01-18T00:00:00"/>
    <n v="9.0003992675574484E-5"/>
    <m/>
    <x v="0"/>
    <n v="0"/>
    <n v="0"/>
    <x v="0"/>
  </r>
  <r>
    <n v="10277"/>
    <x v="0"/>
    <d v="2016-04-07T00:00:00"/>
    <x v="4"/>
    <x v="45"/>
    <n v="2144.924"/>
    <n v="0"/>
    <s v="Regular"/>
    <n v="542.25"/>
    <n v="65.989999999999995"/>
    <n v="5.26"/>
    <s v="Grant Thornton"/>
    <x v="0"/>
    <s v="Corporate"/>
    <s v="Technology"/>
    <s v="Telephones and Communication"/>
    <s v="Small Box"/>
    <d v="2016-04-08T00:00:00"/>
    <n v="3.4084592592677118E-4"/>
    <m/>
    <x v="0"/>
    <n v="0"/>
    <n v="1"/>
    <x v="0"/>
  </r>
  <r>
    <n v="10278"/>
    <x v="0"/>
    <d v="2014-09-12T00:00:00"/>
    <x v="3"/>
    <x v="13"/>
    <n v="1907.71"/>
    <n v="0"/>
    <s v="Delivery Van"/>
    <n v="32.549999999999997"/>
    <n v="70.98"/>
    <n v="26.74"/>
    <s v="Rick Hansen"/>
    <x v="0"/>
    <s v="Home Office"/>
    <s v="Furniture"/>
    <s v="Bookcases"/>
    <s v="Jumbo Box"/>
    <d v="2014-09-19T00:00:00"/>
    <n v="3.0315068568851885E-4"/>
    <m/>
    <x v="0"/>
    <n v="0"/>
    <n v="7"/>
    <x v="0"/>
  </r>
  <r>
    <n v="10305"/>
    <x v="0"/>
    <d v="2016-07-07T00:00:00"/>
    <x v="3"/>
    <x v="47"/>
    <n v="65.89"/>
    <n v="0.03"/>
    <s v="Regular"/>
    <n v="20.6"/>
    <n v="5.08"/>
    <n v="2.0299999999999998"/>
    <s v="Julia Barnett"/>
    <x v="0"/>
    <s v="Home Office"/>
    <s v="Furniture"/>
    <s v="Office Furnishings"/>
    <s v="Wrap Bag"/>
    <d v="2016-07-12T00:00:00"/>
    <n v="1.047045865462597E-5"/>
    <m/>
    <x v="0"/>
    <n v="0"/>
    <n v="5"/>
    <x v="0"/>
  </r>
  <r>
    <n v="10308"/>
    <x v="0"/>
    <d v="2014-04-20T00:00:00"/>
    <x v="0"/>
    <x v="42"/>
    <n v="5554.0360000000001"/>
    <n v="0.09"/>
    <s v="Regular"/>
    <n v="1153.8399999999999"/>
    <n v="175.99"/>
    <n v="8.99"/>
    <s v="Dennis Pardue"/>
    <x v="0"/>
    <s v="Small Business"/>
    <s v="Technology"/>
    <s v="Telephones and Communication"/>
    <s v="Small Box"/>
    <d v="2014-04-22T00:00:00"/>
    <n v="8.8258164067846721E-4"/>
    <m/>
    <x v="0"/>
    <n v="0"/>
    <n v="2"/>
    <x v="0"/>
  </r>
  <r>
    <n v="10309"/>
    <x v="0"/>
    <d v="2016-11-21T00:00:00"/>
    <x v="3"/>
    <x v="9"/>
    <n v="496.15"/>
    <n v="0.03"/>
    <s v="Regular"/>
    <n v="213.38"/>
    <n v="20.98"/>
    <n v="1.49"/>
    <s v="Trudy Brown"/>
    <x v="0"/>
    <s v="Small Business"/>
    <s v="Office Supplies"/>
    <s v="Binders and Binder Accessories"/>
    <s v="Small Box"/>
    <d v="2016-11-21T00:00:00"/>
    <n v="7.884228352546175E-5"/>
    <m/>
    <x v="0"/>
    <n v="0"/>
    <n v="0"/>
    <x v="0"/>
  </r>
  <r>
    <n v="10338"/>
    <x v="0"/>
    <d v="2014-07-14T00:00:00"/>
    <x v="2"/>
    <x v="32"/>
    <n v="799.98"/>
    <n v="0.04"/>
    <s v="Delivery Van"/>
    <n v="15.36"/>
    <n v="90.97"/>
    <n v="14"/>
    <s v="Barry Franz"/>
    <x v="3"/>
    <s v="Corporate"/>
    <s v="Technology"/>
    <s v="Office Machines"/>
    <s v="Jumbo Drum"/>
    <d v="2014-07-16T00:00:00"/>
    <n v="1.2712334974241437E-4"/>
    <m/>
    <x v="0"/>
    <n v="0"/>
    <n v="2"/>
    <x v="0"/>
  </r>
  <r>
    <n v="10338"/>
    <x v="0"/>
    <d v="2014-07-14T00:00:00"/>
    <x v="2"/>
    <x v="38"/>
    <n v="363.57"/>
    <n v="0.02"/>
    <s v="Delivery Van"/>
    <n v="33.99"/>
    <n v="44.43"/>
    <n v="46.59"/>
    <s v="Barry Franz"/>
    <x v="3"/>
    <s v="Corporate"/>
    <s v="Furniture"/>
    <s v="Tables"/>
    <s v="Jumbo Box"/>
    <d v="2014-07-16T00:00:00"/>
    <n v="5.7774239688304197E-5"/>
    <m/>
    <x v="0"/>
    <n v="0"/>
    <n v="2"/>
    <x v="0"/>
  </r>
  <r>
    <n v="10339"/>
    <x v="0"/>
    <d v="2014-10-11T00:00:00"/>
    <x v="3"/>
    <x v="46"/>
    <n v="9752.25"/>
    <n v="0.09"/>
    <s v="Regular"/>
    <n v="3066.17"/>
    <n v="209.84"/>
    <n v="21.21"/>
    <s v="Bradley Drucker"/>
    <x v="0"/>
    <s v="Small Business"/>
    <s v="Furniture"/>
    <s v="Office Furnishings"/>
    <s v="Large Box"/>
    <d v="2014-10-15T00:00:00"/>
    <n v="1.5497121022093809E-3"/>
    <m/>
    <x v="0"/>
    <n v="0"/>
    <n v="4"/>
    <x v="0"/>
  </r>
  <r>
    <n v="10340"/>
    <x v="0"/>
    <d v="2014-06-22T00:00:00"/>
    <x v="0"/>
    <x v="37"/>
    <n v="7547.14"/>
    <n v="0.03"/>
    <s v="Regular"/>
    <n v="2080.48"/>
    <n v="320.98"/>
    <n v="24.49"/>
    <s v="Sandra Glassco"/>
    <x v="1"/>
    <s v="Home Office"/>
    <s v="Furniture"/>
    <s v="Chairs &amp; Chairmats"/>
    <s v="Large Box"/>
    <d v="2014-06-23T00:00:00"/>
    <n v="1.199302129771951E-3"/>
    <m/>
    <x v="0"/>
    <n v="0"/>
    <n v="1"/>
    <x v="0"/>
  </r>
  <r>
    <n v="10340"/>
    <x v="0"/>
    <d v="2014-06-22T00:00:00"/>
    <x v="0"/>
    <x v="5"/>
    <n v="224.32"/>
    <n v="0.08"/>
    <s v="Regular"/>
    <n v="-178.77"/>
    <n v="110.98"/>
    <n v="13.99"/>
    <s v="Sandra Glassco"/>
    <x v="1"/>
    <s v="Home Office"/>
    <s v="Furniture"/>
    <s v="Office Furnishings"/>
    <s v="Medium Box"/>
    <d v="2014-06-23T00:00:00"/>
    <n v="3.564627842473361E-5"/>
    <m/>
    <x v="0"/>
    <n v="0"/>
    <n v="1"/>
    <x v="0"/>
  </r>
  <r>
    <n v="10340"/>
    <x v="0"/>
    <d v="2014-06-22T00:00:00"/>
    <x v="0"/>
    <x v="0"/>
    <n v="311.98"/>
    <n v="0.09"/>
    <s v="Regular"/>
    <n v="-9.7799999999999994"/>
    <n v="22.01"/>
    <n v="5.53"/>
    <s v="Sandra Glassco"/>
    <x v="1"/>
    <s v="Home Office"/>
    <s v="Office Supplies"/>
    <s v="Pens &amp; Art Supplies"/>
    <s v="Small Pack"/>
    <d v="2014-06-25T00:00:00"/>
    <n v="4.9576167719991047E-5"/>
    <m/>
    <x v="0"/>
    <n v="0"/>
    <n v="3"/>
    <x v="0"/>
  </r>
  <r>
    <n v="10342"/>
    <x v="0"/>
    <d v="2014-11-22T00:00:00"/>
    <x v="4"/>
    <x v="22"/>
    <n v="5181.08"/>
    <n v="0.01"/>
    <s v="Delivery Van"/>
    <n v="-1623.6"/>
    <n v="114.98"/>
    <n v="58.72"/>
    <s v="Michelle Ellison"/>
    <x v="1"/>
    <s v="Consumer"/>
    <s v="Furniture"/>
    <s v="Bookcases"/>
    <s v="Jumbo Box"/>
    <d v="2014-11-24T00:00:00"/>
    <n v="8.2331588900151035E-4"/>
    <m/>
    <x v="0"/>
    <n v="0"/>
    <n v="2"/>
    <x v="0"/>
  </r>
  <r>
    <n v="10342"/>
    <x v="0"/>
    <d v="2014-11-22T00:00:00"/>
    <x v="4"/>
    <x v="28"/>
    <n v="10567.45"/>
    <n v="0.1"/>
    <s v="Regular"/>
    <n v="2925.37"/>
    <n v="299.99"/>
    <n v="11.64"/>
    <s v="Michelle Ellison"/>
    <x v="1"/>
    <s v="Consumer"/>
    <s v="Technology"/>
    <s v="Copiers and Fax"/>
    <s v="Large Box"/>
    <d v="2014-11-23T00:00:00"/>
    <n v="1.6792540341451997E-3"/>
    <m/>
    <x v="0"/>
    <n v="0"/>
    <n v="1"/>
    <x v="0"/>
  </r>
  <r>
    <n v="10342"/>
    <x v="0"/>
    <d v="2014-11-22T00:00:00"/>
    <x v="4"/>
    <x v="28"/>
    <n v="1679.04"/>
    <n v="0.01"/>
    <s v="Regular"/>
    <n v="324.47000000000003"/>
    <n v="40.97"/>
    <n v="14.45"/>
    <s v="Michelle Ellison"/>
    <x v="1"/>
    <s v="Consumer"/>
    <s v="Furniture"/>
    <s v="Office Furnishings"/>
    <s v="Large Box"/>
    <d v="2014-11-24T00:00:00"/>
    <n v="2.6681315676829851E-4"/>
    <m/>
    <x v="0"/>
    <n v="0"/>
    <n v="2"/>
    <x v="0"/>
  </r>
  <r>
    <n v="10342"/>
    <x v="0"/>
    <d v="2014-11-22T00:00:00"/>
    <x v="4"/>
    <x v="5"/>
    <n v="2055.9699999999998"/>
    <n v="0.05"/>
    <s v="Express"/>
    <n v="-2342.0100000000002"/>
    <n v="999.99"/>
    <n v="13.99"/>
    <s v="Michelle Ellison"/>
    <x v="1"/>
    <s v="Consumer"/>
    <s v="Technology"/>
    <s v="Office Machines"/>
    <s v="Medium Box"/>
    <d v="2014-11-24T00:00:00"/>
    <n v="3.267104094726264E-4"/>
    <m/>
    <x v="0"/>
    <n v="0"/>
    <n v="2"/>
    <x v="0"/>
  </r>
  <r>
    <n v="10371"/>
    <x v="0"/>
    <d v="2016-09-16T00:00:00"/>
    <x v="0"/>
    <x v="12"/>
    <n v="156.15"/>
    <n v="0.08"/>
    <s v="Express"/>
    <n v="-37.6"/>
    <n v="15.73"/>
    <n v="7.42"/>
    <s v="Melanie Page"/>
    <x v="1"/>
    <s v="Corporate"/>
    <s v="Office Supplies"/>
    <s v="Scissors, Rulers and Trimmers"/>
    <s v="Small Pack"/>
    <d v="2016-09-18T00:00:00"/>
    <n v="2.4813509165576645E-5"/>
    <m/>
    <x v="0"/>
    <n v="0"/>
    <n v="2"/>
    <x v="0"/>
  </r>
  <r>
    <n v="10434"/>
    <x v="0"/>
    <d v="2016-12-23T00:00:00"/>
    <x v="0"/>
    <x v="5"/>
    <n v="383.45"/>
    <n v="0.06"/>
    <s v="Delivery Van"/>
    <n v="-244.47"/>
    <n v="180.98"/>
    <n v="26.2"/>
    <s v="Michelle Ellison"/>
    <x v="1"/>
    <s v="Small Business"/>
    <s v="Furniture"/>
    <s v="Chairs &amp; Chairmats"/>
    <s v="Jumbo Drum"/>
    <d v="2016-12-24T00:00:00"/>
    <n v="6.0933333906758655E-5"/>
    <m/>
    <x v="0"/>
    <n v="0"/>
    <n v="1"/>
    <x v="0"/>
  </r>
  <r>
    <n v="32996"/>
    <x v="1"/>
    <d v="2013-12-17T00:00:00"/>
    <x v="1"/>
    <x v="5"/>
    <n v="116.31399999999999"/>
    <n v="0.04"/>
    <s v="Regular"/>
    <n v="-300.85000000000002"/>
    <n v="65.989999999999995"/>
    <n v="3.9"/>
    <s v="Janet Lee"/>
    <x v="0"/>
    <s v="Consumer"/>
    <s v="Technology"/>
    <s v="Telephones and Communication"/>
    <s v="Small Box"/>
    <d v="2013-12-19T00:00:00"/>
    <n v="1.8483243708516694E-5"/>
    <s v="Quality Check"/>
    <x v="2"/>
    <n v="11562954.138500003"/>
    <n v="2"/>
    <x v="1"/>
  </r>
  <r>
    <n v="5510"/>
    <x v="0"/>
    <d v="2013-01-07T00:00:00"/>
    <x v="4"/>
    <x v="47"/>
    <n v="116.38"/>
    <n v="0.08"/>
    <s v="Regular"/>
    <n v="29.68"/>
    <n v="9.68"/>
    <n v="2.0299999999999998"/>
    <s v="Denise Leinenbach"/>
    <x v="3"/>
    <s v="Home Office"/>
    <s v="Office Supplies"/>
    <s v="Paper"/>
    <s v="Wrap Bag"/>
    <d v="2013-01-10T00:00:00"/>
    <n v="1.8493731647068906E-5"/>
    <m/>
    <x v="0"/>
    <n v="0"/>
    <n v="3"/>
    <x v="0"/>
  </r>
  <r>
    <n v="10437"/>
    <x v="0"/>
    <d v="2016-08-18T00:00:00"/>
    <x v="1"/>
    <x v="29"/>
    <n v="820.52"/>
    <n v="0.01"/>
    <s v="Regular"/>
    <n v="-191.22"/>
    <n v="15.99"/>
    <n v="13.18"/>
    <s v="Don Jones"/>
    <x v="2"/>
    <s v="Corporate"/>
    <s v="Office Supplies"/>
    <s v="Binders and Binder Accessories"/>
    <s v="Small Box"/>
    <d v="2016-08-20T00:00:00"/>
    <n v="1.3038732334639096E-4"/>
    <m/>
    <x v="0"/>
    <n v="0"/>
    <n v="2"/>
    <x v="0"/>
  </r>
  <r>
    <n v="10466"/>
    <x v="0"/>
    <d v="2015-12-25T00:00:00"/>
    <x v="0"/>
    <x v="40"/>
    <n v="114.86"/>
    <n v="7.0000000000000007E-2"/>
    <s v="Regular"/>
    <n v="16.21"/>
    <n v="4.28"/>
    <n v="0.94"/>
    <s v="Evan Henry"/>
    <x v="0"/>
    <s v="Corporate"/>
    <s v="Office Supplies"/>
    <s v="Pens &amp; Art Supplies"/>
    <s v="Wrap Bag"/>
    <d v="2015-12-26T00:00:00"/>
    <n v="1.8252191244048244E-5"/>
    <m/>
    <x v="0"/>
    <n v="0"/>
    <n v="1"/>
    <x v="0"/>
  </r>
  <r>
    <n v="38496"/>
    <x v="0"/>
    <d v="2013-02-20T00:00:00"/>
    <x v="1"/>
    <x v="9"/>
    <n v="116.57"/>
    <n v="7.0000000000000007E-2"/>
    <s v="Regular"/>
    <n v="-43.18"/>
    <n v="4.9800000000000004"/>
    <n v="4.72"/>
    <s v="Pauline Chand"/>
    <x v="1"/>
    <s v="Corporate"/>
    <s v="Office Supplies"/>
    <s v="Paper"/>
    <s v="Small Box"/>
    <d v="2013-02-22T00:00:00"/>
    <n v="1.852392419744649E-5"/>
    <m/>
    <x v="0"/>
    <n v="0"/>
    <n v="2"/>
    <x v="0"/>
  </r>
  <r>
    <n v="20517"/>
    <x v="0"/>
    <d v="2013-09-15T00:00:00"/>
    <x v="3"/>
    <x v="20"/>
    <n v="116.63"/>
    <n v="0.03"/>
    <s v="Regular"/>
    <n v="6.81"/>
    <n v="2.94"/>
    <n v="0.96"/>
    <s v="Trudy Brown"/>
    <x v="0"/>
    <s v="Small Business"/>
    <s v="Office Supplies"/>
    <s v="Pens &amp; Art Supplies"/>
    <s v="Wrap Bag"/>
    <d v="2013-09-17T00:00:00"/>
    <n v="1.8533458687039411E-5"/>
    <m/>
    <x v="0"/>
    <n v="0"/>
    <n v="2"/>
    <x v="0"/>
  </r>
  <r>
    <n v="6848"/>
    <x v="0"/>
    <d v="2013-09-13T00:00:00"/>
    <x v="0"/>
    <x v="21"/>
    <n v="116.84"/>
    <n v="0.1"/>
    <s v="Regular"/>
    <n v="-125.44"/>
    <n v="5.4"/>
    <n v="7.78"/>
    <s v="Kelly Collister"/>
    <x v="0"/>
    <s v="Consumer"/>
    <s v="Office Supplies"/>
    <s v="Binders and Binder Accessories"/>
    <s v="Small Box"/>
    <d v="2013-09-14T00:00:00"/>
    <n v="1.8566829400614637E-5"/>
    <m/>
    <x v="0"/>
    <n v="0"/>
    <n v="1"/>
    <x v="0"/>
  </r>
  <r>
    <n v="33505"/>
    <x v="0"/>
    <d v="2013-09-25T00:00:00"/>
    <x v="3"/>
    <x v="1"/>
    <n v="117.78"/>
    <n v="0.09"/>
    <s v="Regular"/>
    <n v="20.82"/>
    <n v="4"/>
    <n v="1.3"/>
    <s v="Pete Armstrong"/>
    <x v="1"/>
    <s v="Consumer"/>
    <s v="Office Supplies"/>
    <s v="Paper"/>
    <s v="Wrap Bag"/>
    <d v="2013-09-29T00:00:00"/>
    <n v="1.8716203070903729E-5"/>
    <m/>
    <x v="0"/>
    <n v="0"/>
    <n v="4"/>
    <x v="0"/>
  </r>
  <r>
    <n v="10528"/>
    <x v="0"/>
    <d v="2016-09-13T00:00:00"/>
    <x v="4"/>
    <x v="43"/>
    <n v="838.4"/>
    <n v="0.02"/>
    <s v="Express"/>
    <n v="-132.91"/>
    <n v="17.7"/>
    <n v="9.4700000000000006"/>
    <s v="Michael Grace"/>
    <x v="0"/>
    <s v="Corporate"/>
    <s v="Office Supplies"/>
    <s v="Storage &amp; Organization"/>
    <s v="Small Box"/>
    <d v="2016-09-15T00:00:00"/>
    <n v="1.3322860124508138E-4"/>
    <m/>
    <x v="0"/>
    <n v="0"/>
    <n v="2"/>
    <x v="0"/>
  </r>
  <r>
    <n v="10530"/>
    <x v="0"/>
    <d v="2016-01-28T00:00:00"/>
    <x v="4"/>
    <x v="6"/>
    <n v="377.21300000000002"/>
    <n v="0.02"/>
    <s v="Regular"/>
    <n v="-411.65"/>
    <n v="110.99"/>
    <n v="2.5"/>
    <s v="Victor Price"/>
    <x v="0"/>
    <s v="Consumer"/>
    <s v="Technology"/>
    <s v="Telephones and Communication"/>
    <s v="Small Box"/>
    <d v="2016-01-30T00:00:00"/>
    <n v="5.9942223713574531E-5"/>
    <m/>
    <x v="0"/>
    <n v="0"/>
    <n v="2"/>
    <x v="0"/>
  </r>
  <r>
    <n v="10535"/>
    <x v="0"/>
    <d v="2014-05-27T00:00:00"/>
    <x v="3"/>
    <x v="13"/>
    <n v="854.88"/>
    <n v="0.09"/>
    <s v="Regular"/>
    <n v="-44.14"/>
    <n v="33.979999999999997"/>
    <n v="19.989999999999998"/>
    <s v="Doug Bickford"/>
    <x v="2"/>
    <s v="Corporate"/>
    <s v="Furniture"/>
    <s v="Office Furnishings"/>
    <s v="Small Box"/>
    <d v="2014-05-29T00:00:00"/>
    <n v="1.35847407719937E-4"/>
    <m/>
    <x v="0"/>
    <n v="0"/>
    <n v="2"/>
    <x v="0"/>
  </r>
  <r>
    <n v="10535"/>
    <x v="0"/>
    <d v="2014-05-27T00:00:00"/>
    <x v="3"/>
    <x v="19"/>
    <n v="80.27"/>
    <n v="0.09"/>
    <s v="Regular"/>
    <n v="-0.79"/>
    <n v="1.76"/>
    <n v="0.7"/>
    <s v="Doug Bickford"/>
    <x v="2"/>
    <s v="Corporate"/>
    <s v="Office Supplies"/>
    <s v="Pens &amp; Art Supplies"/>
    <s v="Wrap Bag"/>
    <d v="2014-06-03T00:00:00"/>
    <n v="1.2755557993729344E-5"/>
    <m/>
    <x v="0"/>
    <n v="0"/>
    <n v="7"/>
    <x v="0"/>
  </r>
  <r>
    <n v="10562"/>
    <x v="0"/>
    <d v="2016-11-11T00:00:00"/>
    <x v="2"/>
    <x v="12"/>
    <n v="994.04"/>
    <n v="0.03"/>
    <s v="Regular"/>
    <n v="-335.06"/>
    <n v="95.99"/>
    <n v="35"/>
    <s v="Yana Sorensen"/>
    <x v="0"/>
    <s v="Corporate"/>
    <s v="Office Supplies"/>
    <s v="Storage &amp; Organization"/>
    <s v="Large Box"/>
    <d v="2016-11-12T00:00:00"/>
    <n v="1.5796106724911819E-4"/>
    <m/>
    <x v="0"/>
    <n v="0"/>
    <n v="1"/>
    <x v="0"/>
  </r>
  <r>
    <n v="35300"/>
    <x v="0"/>
    <d v="2013-03-02T00:00:00"/>
    <x v="4"/>
    <x v="44"/>
    <n v="119.03"/>
    <n v="0.06"/>
    <s v="Regular"/>
    <n v="29.62"/>
    <n v="8.9499999999999993"/>
    <n v="2.0099999999999998"/>
    <s v="Dan Reichenbach"/>
    <x v="3"/>
    <s v="Corporate"/>
    <s v="Office Supplies"/>
    <s v="Paper"/>
    <s v="Wrap Bag"/>
    <d v="2013-03-03T00:00:00"/>
    <n v="1.8914838270756248E-5"/>
    <m/>
    <x v="0"/>
    <n v="0"/>
    <n v="1"/>
    <x v="0"/>
  </r>
  <r>
    <n v="28482"/>
    <x v="0"/>
    <d v="2013-03-08T00:00:00"/>
    <x v="1"/>
    <x v="21"/>
    <n v="119.63"/>
    <n v="0.03"/>
    <s v="Regular"/>
    <n v="-27.39"/>
    <n v="5.08"/>
    <n v="3.63"/>
    <s v="Jennifer Halladay"/>
    <x v="1"/>
    <s v="Home Office"/>
    <s v="Furniture"/>
    <s v="Office Furnishings"/>
    <s v="Wrap Bag"/>
    <d v="2013-03-10T00:00:00"/>
    <n v="1.9010183166685455E-5"/>
    <m/>
    <x v="0"/>
    <n v="0"/>
    <n v="2"/>
    <x v="0"/>
  </r>
  <r>
    <n v="10567"/>
    <x v="0"/>
    <d v="2015-03-29T00:00:00"/>
    <x v="0"/>
    <x v="12"/>
    <n v="1111.008"/>
    <n v="0.09"/>
    <s v="Delivery Van"/>
    <n v="-146.29"/>
    <n v="146.34"/>
    <n v="43.75"/>
    <s v="Susan Pistek"/>
    <x v="0"/>
    <s v="Home Office"/>
    <s v="Furniture"/>
    <s v="Tables"/>
    <s v="Jumbo Box"/>
    <d v="2015-03-30T00:00:00"/>
    <n v="1.7654823689419776E-4"/>
    <m/>
    <x v="0"/>
    <n v="0"/>
    <n v="1"/>
    <x v="0"/>
  </r>
  <r>
    <n v="10593"/>
    <x v="0"/>
    <d v="2015-02-11T00:00:00"/>
    <x v="0"/>
    <x v="40"/>
    <n v="435.27"/>
    <n v="0.05"/>
    <s v="Regular"/>
    <n v="-147.51"/>
    <n v="15.98"/>
    <n v="8.99"/>
    <s v="Sally Matthias"/>
    <x v="3"/>
    <s v="Home Office"/>
    <s v="Technology"/>
    <s v="Computer Peripherals"/>
    <s v="Small Pack"/>
    <d v="2015-02-12T00:00:00"/>
    <n v="6.9167954751844679E-5"/>
    <m/>
    <x v="0"/>
    <n v="0"/>
    <n v="1"/>
    <x v="0"/>
  </r>
  <r>
    <n v="10593"/>
    <x v="0"/>
    <d v="2015-02-11T00:00:00"/>
    <x v="0"/>
    <x v="27"/>
    <n v="723.82"/>
    <n v="0.05"/>
    <s v="Regular"/>
    <n v="-40.98"/>
    <n v="27.42"/>
    <n v="19.46"/>
    <s v="Sally Matthias"/>
    <x v="3"/>
    <s v="Home Office"/>
    <s v="Furniture"/>
    <s v="Office Furnishings"/>
    <s v="Small Box"/>
    <d v="2015-02-13T00:00:00"/>
    <n v="1.1502090428580012E-4"/>
    <m/>
    <x v="0"/>
    <n v="0"/>
    <n v="2"/>
    <x v="0"/>
  </r>
  <r>
    <n v="10624"/>
    <x v="0"/>
    <d v="2016-12-20T00:00:00"/>
    <x v="1"/>
    <x v="9"/>
    <n v="1082.43"/>
    <n v="0.06"/>
    <s v="Regular"/>
    <n v="23.97"/>
    <n v="47.98"/>
    <n v="3.61"/>
    <s v="Darren Powers"/>
    <x v="1"/>
    <s v="Corporate"/>
    <s v="Technology"/>
    <s v="Computer Peripherals"/>
    <s v="Small Pack"/>
    <d v="2016-12-22T00:00:00"/>
    <n v="1.7200695950108952E-4"/>
    <m/>
    <x v="0"/>
    <n v="0"/>
    <n v="2"/>
    <x v="0"/>
  </r>
  <r>
    <n v="10658"/>
    <x v="0"/>
    <d v="2016-08-27T00:00:00"/>
    <x v="3"/>
    <x v="48"/>
    <n v="262.54000000000002"/>
    <n v="0.04"/>
    <s v="Regular"/>
    <n v="29.24"/>
    <n v="8.5"/>
    <n v="1.99"/>
    <s v="Joni Wasserman"/>
    <x v="0"/>
    <s v="Consumer"/>
    <s v="Technology"/>
    <s v="Computer Peripherals"/>
    <s v="Small Pack"/>
    <d v="2016-08-31T00:00:00"/>
    <n v="4.1719748295424226E-5"/>
    <m/>
    <x v="0"/>
    <n v="0"/>
    <n v="4"/>
    <x v="0"/>
  </r>
  <r>
    <n v="10658"/>
    <x v="0"/>
    <d v="2016-08-27T00:00:00"/>
    <x v="3"/>
    <x v="47"/>
    <n v="190.73"/>
    <n v="0.1"/>
    <s v="Regular"/>
    <n v="-69.64"/>
    <n v="15.99"/>
    <n v="9.4"/>
    <s v="Joni Wasserman"/>
    <x v="0"/>
    <s v="Consumer"/>
    <s v="Technology"/>
    <s v="Office Machines"/>
    <s v="Small Box"/>
    <d v="2016-08-27T00:00:00"/>
    <n v="3.0308553334296723E-5"/>
    <m/>
    <x v="0"/>
    <n v="0"/>
    <n v="0"/>
    <x v="0"/>
  </r>
  <r>
    <n v="10658"/>
    <x v="0"/>
    <d v="2016-08-27T00:00:00"/>
    <x v="3"/>
    <x v="35"/>
    <n v="1332.97"/>
    <n v="0.09"/>
    <s v="Regular"/>
    <n v="4.75"/>
    <n v="95.99"/>
    <n v="8.99"/>
    <s v="Joni Wasserman"/>
    <x v="0"/>
    <s v="Consumer"/>
    <s v="Technology"/>
    <s v="Telephones and Communication"/>
    <s v="Small Box"/>
    <d v="2016-09-03T00:00:00"/>
    <n v="2.1181980987792956E-4"/>
    <m/>
    <x v="0"/>
    <n v="0"/>
    <n v="7"/>
    <x v="0"/>
  </r>
  <r>
    <n v="10659"/>
    <x v="0"/>
    <d v="2016-05-14T00:00:00"/>
    <x v="1"/>
    <x v="42"/>
    <n v="227.37"/>
    <n v="0"/>
    <s v="Regular"/>
    <n v="-92.07"/>
    <n v="5.28"/>
    <n v="5.61"/>
    <s v="Dave Brooks"/>
    <x v="0"/>
    <s v="Corporate"/>
    <s v="Office Supplies"/>
    <s v="Paper"/>
    <s v="Small Box"/>
    <d v="2016-05-14T00:00:00"/>
    <n v="3.6130948312373758E-5"/>
    <m/>
    <x v="0"/>
    <n v="0"/>
    <n v="0"/>
    <x v="0"/>
  </r>
  <r>
    <n v="10662"/>
    <x v="1"/>
    <d v="2014-05-12T00:00:00"/>
    <x v="3"/>
    <x v="22"/>
    <n v="283.13"/>
    <n v="0.08"/>
    <s v="Regular"/>
    <n v="-141.26"/>
    <n v="6.48"/>
    <n v="6.81"/>
    <s v="Aaron Hawkins"/>
    <x v="0"/>
    <s v="Home Office"/>
    <s v="Office Supplies"/>
    <s v="Paper"/>
    <s v="Small Box"/>
    <d v="2014-05-21T00:00:00"/>
    <n v="4.4991667307394912E-5"/>
    <m/>
    <x v="0"/>
    <n v="0"/>
    <n v="9"/>
    <x v="0"/>
  </r>
  <r>
    <n v="10688"/>
    <x v="0"/>
    <d v="2015-05-12T00:00:00"/>
    <x v="4"/>
    <x v="39"/>
    <n v="618.84"/>
    <n v="0.05"/>
    <s v="Regular"/>
    <n v="-200.84"/>
    <n v="41.47"/>
    <n v="34.200000000000003"/>
    <s v="Craig Iolo"/>
    <x v="3"/>
    <s v="Corporate"/>
    <s v="Furniture"/>
    <s v="Office Furnishings"/>
    <s v="Wrap Bag"/>
    <d v="2015-05-13T00:00:00"/>
    <n v="9.8338725661386184E-5"/>
    <m/>
    <x v="0"/>
    <n v="0"/>
    <n v="1"/>
    <x v="0"/>
  </r>
  <r>
    <n v="10695"/>
    <x v="0"/>
    <d v="2014-05-02T00:00:00"/>
    <x v="0"/>
    <x v="20"/>
    <n v="6330.0860000000002"/>
    <n v="0.1"/>
    <s v="Regular"/>
    <n v="1421.89"/>
    <n v="205.99"/>
    <n v="2.5"/>
    <s v="Deborah Brumfield"/>
    <x v="0"/>
    <s v="Corporate"/>
    <s v="Technology"/>
    <s v="Telephones and Communication"/>
    <s v="Small Box"/>
    <d v="2014-05-03T00:00:00"/>
    <n v="1.0059023181549049E-3"/>
    <m/>
    <x v="0"/>
    <n v="0"/>
    <n v="1"/>
    <x v="0"/>
  </r>
  <r>
    <n v="3012"/>
    <x v="0"/>
    <d v="2013-05-04T00:00:00"/>
    <x v="1"/>
    <x v="26"/>
    <n v="120.03"/>
    <n v="0"/>
    <s v="Regular"/>
    <n v="10.5"/>
    <n v="2.78"/>
    <n v="1.49"/>
    <s v="Maxwell Schwartz"/>
    <x v="0"/>
    <s v="Corporate"/>
    <s v="Office Supplies"/>
    <s v="Binders and Binder Accessories"/>
    <s v="Small Box"/>
    <d v="2013-05-06T00:00:00"/>
    <n v="1.9073746430638261E-5"/>
    <m/>
    <x v="0"/>
    <n v="0"/>
    <n v="2"/>
    <x v="0"/>
  </r>
  <r>
    <n v="44613"/>
    <x v="0"/>
    <d v="2013-08-30T00:00:00"/>
    <x v="0"/>
    <x v="35"/>
    <n v="120.751"/>
    <n v="0.03"/>
    <s v="Regular"/>
    <n v="-71.39"/>
    <n v="7.99"/>
    <n v="5.03"/>
    <s v="Neoma Murray"/>
    <x v="0"/>
    <s v="Small Business"/>
    <s v="Technology"/>
    <s v="Telephones and Communication"/>
    <s v="Medium Box"/>
    <d v="2013-08-31T00:00:00"/>
    <n v="1.9188319213913196E-5"/>
    <m/>
    <x v="0"/>
    <n v="0"/>
    <n v="1"/>
    <x v="0"/>
  </r>
  <r>
    <n v="10791"/>
    <x v="0"/>
    <d v="2014-08-19T00:00:00"/>
    <x v="2"/>
    <x v="17"/>
    <n v="400.57"/>
    <n v="0.05"/>
    <s v="Regular"/>
    <n v="93.36"/>
    <n v="19.98"/>
    <n v="5.77"/>
    <s v="Anthony Johnson"/>
    <x v="2"/>
    <s v="Small Business"/>
    <s v="Office Supplies"/>
    <s v="Paper"/>
    <s v="Small Box"/>
    <d v="2014-08-21T00:00:00"/>
    <n v="6.3653841603938756E-5"/>
    <m/>
    <x v="0"/>
    <n v="0"/>
    <n v="2"/>
    <x v="0"/>
  </r>
  <r>
    <n v="10851"/>
    <x v="0"/>
    <d v="2016-04-06T00:00:00"/>
    <x v="0"/>
    <x v="29"/>
    <n v="608.21"/>
    <n v="0.09"/>
    <s v="Regular"/>
    <n v="-175.13"/>
    <n v="12.88"/>
    <n v="4.59"/>
    <s v="Jenna Caffey"/>
    <x v="3"/>
    <s v="Consumer"/>
    <s v="Office Supplies"/>
    <s v="Scissors, Rulers and Trimmers"/>
    <s v="Wrap Bag"/>
    <d v="2016-04-06T00:00:00"/>
    <n v="9.6649531921840358E-5"/>
    <m/>
    <x v="0"/>
    <n v="0"/>
    <n v="0"/>
    <x v="0"/>
  </r>
  <r>
    <n v="26023"/>
    <x v="0"/>
    <d v="2013-08-20T00:00:00"/>
    <x v="0"/>
    <x v="46"/>
    <n v="120.77"/>
    <n v="0.03"/>
    <s v="Regular"/>
    <n v="19.86"/>
    <n v="2.4700000000000002"/>
    <n v="1.02"/>
    <s v="Charles McCrossin"/>
    <x v="2"/>
    <s v="Corporate"/>
    <s v="Office Supplies"/>
    <s v="Rubber Bands"/>
    <s v="Wrap Bag"/>
    <d v="2013-08-21T00:00:00"/>
    <n v="1.9191338468950953E-5"/>
    <m/>
    <x v="0"/>
    <n v="0"/>
    <n v="1"/>
    <x v="0"/>
  </r>
  <r>
    <n v="23719"/>
    <x v="0"/>
    <d v="2013-07-25T00:00:00"/>
    <x v="1"/>
    <x v="35"/>
    <n v="122.74"/>
    <n v="0.08"/>
    <s v="Regular"/>
    <n v="-28.13"/>
    <n v="7.28"/>
    <n v="5.47"/>
    <s v="Brian Stugart"/>
    <x v="0"/>
    <s v="Consumer"/>
    <s v="Office Supplies"/>
    <s v="Paper"/>
    <s v="Small Box"/>
    <d v="2013-07-27T00:00:00"/>
    <n v="1.9504387543918521E-5"/>
    <m/>
    <x v="0"/>
    <n v="0"/>
    <n v="2"/>
    <x v="0"/>
  </r>
  <r>
    <n v="10884"/>
    <x v="0"/>
    <d v="2016-11-25T00:00:00"/>
    <x v="3"/>
    <x v="37"/>
    <n v="2525.9875000000002"/>
    <n v="0.09"/>
    <s v="Regular"/>
    <n v="416.67"/>
    <n v="125.99"/>
    <n v="8.99"/>
    <s v="Cindy Chapman"/>
    <x v="0"/>
    <s v="Consumer"/>
    <s v="Technology"/>
    <s v="Telephones and Communication"/>
    <s v="Small Box"/>
    <d v="2016-12-02T00:00:00"/>
    <n v="4.0140002550997141E-4"/>
    <m/>
    <x v="0"/>
    <n v="0"/>
    <n v="7"/>
    <x v="0"/>
  </r>
  <r>
    <n v="10886"/>
    <x v="0"/>
    <d v="2016-08-23T00:00:00"/>
    <x v="1"/>
    <x v="45"/>
    <n v="65.42"/>
    <n v="0.04"/>
    <s v="Regular"/>
    <n v="-112.92"/>
    <n v="1.74"/>
    <n v="4.08"/>
    <s v="Quincy Jones"/>
    <x v="3"/>
    <s v="Corporate"/>
    <s v="Furniture"/>
    <s v="Office Furnishings"/>
    <s v="Small Pack"/>
    <d v="2016-08-25T00:00:00"/>
    <n v="1.0395771819481422E-5"/>
    <m/>
    <x v="0"/>
    <n v="0"/>
    <n v="2"/>
    <x v="0"/>
  </r>
  <r>
    <n v="10886"/>
    <x v="0"/>
    <d v="2016-08-23T00:00:00"/>
    <x v="1"/>
    <x v="43"/>
    <n v="5750.94"/>
    <n v="0.01"/>
    <s v="Delivery Van"/>
    <n v="432.98"/>
    <n v="119.99"/>
    <n v="56.14"/>
    <s v="Quincy Jones"/>
    <x v="3"/>
    <s v="Corporate"/>
    <s v="Technology"/>
    <s v="Office Machines"/>
    <s v="Jumbo Box"/>
    <d v="2016-08-24T00:00:00"/>
    <n v="9.1387129299187536E-4"/>
    <m/>
    <x v="0"/>
    <n v="0"/>
    <n v="1"/>
    <x v="0"/>
  </r>
  <r>
    <n v="10945"/>
    <x v="0"/>
    <d v="2015-01-02T00:00:00"/>
    <x v="4"/>
    <x v="39"/>
    <n v="1170.0250000000001"/>
    <n v="0.04"/>
    <s v="Regular"/>
    <n v="4.22"/>
    <n v="95.99"/>
    <n v="8.99"/>
    <s v="Ralph Knight"/>
    <x v="2"/>
    <s v="Consumer"/>
    <s v="Technology"/>
    <s v="Telephones and Communication"/>
    <s v="Small Box"/>
    <d v="2015-01-04T00:00:00"/>
    <n v="1.8592651976595464E-4"/>
    <m/>
    <x v="0"/>
    <n v="0"/>
    <n v="2"/>
    <x v="0"/>
  </r>
  <r>
    <n v="10948"/>
    <x v="0"/>
    <d v="2015-08-13T00:00:00"/>
    <x v="4"/>
    <x v="29"/>
    <n v="193.11"/>
    <n v="0.08"/>
    <s v="Regular"/>
    <n v="-263.76"/>
    <n v="3.89"/>
    <n v="7.01"/>
    <s v="Dan Campbell"/>
    <x v="0"/>
    <s v="Corporate"/>
    <s v="Office Supplies"/>
    <s v="Binders and Binder Accessories"/>
    <s v="Small Box"/>
    <d v="2015-08-13T00:00:00"/>
    <n v="3.0686754754815921E-5"/>
    <m/>
    <x v="0"/>
    <n v="0"/>
    <n v="0"/>
    <x v="0"/>
  </r>
  <r>
    <n v="10949"/>
    <x v="0"/>
    <d v="2016-03-30T00:00:00"/>
    <x v="4"/>
    <x v="19"/>
    <n v="3449.26"/>
    <n v="0.1"/>
    <s v="Delivery Van"/>
    <n v="252.77"/>
    <n v="80.97"/>
    <n v="30.06"/>
    <s v="Ashley Jarboe"/>
    <x v="0"/>
    <s v="Small Business"/>
    <s v="Technology"/>
    <s v="Office Machines"/>
    <s v="Jumbo Box"/>
    <d v="2016-03-31T00:00:00"/>
    <n v="5.4811555955463912E-4"/>
    <m/>
    <x v="0"/>
    <n v="0"/>
    <n v="1"/>
    <x v="0"/>
  </r>
  <r>
    <n v="10951"/>
    <x v="0"/>
    <d v="2015-11-06T00:00:00"/>
    <x v="2"/>
    <x v="39"/>
    <n v="677.43"/>
    <n v="0.1"/>
    <s v="Regular"/>
    <n v="75.48"/>
    <n v="50.98"/>
    <n v="22.24"/>
    <s v="Neil Knudson"/>
    <x v="0"/>
    <s v="Corporate"/>
    <s v="Furniture"/>
    <s v="Office Furnishings"/>
    <s v="Large Box"/>
    <d v="2015-11-06T00:00:00"/>
    <n v="1.0764915474887342E-4"/>
    <m/>
    <x v="0"/>
    <n v="0"/>
    <n v="0"/>
    <x v="0"/>
  </r>
  <r>
    <n v="10978"/>
    <x v="0"/>
    <d v="2016-04-01T00:00:00"/>
    <x v="1"/>
    <x v="32"/>
    <n v="566.53"/>
    <n v="0.06"/>
    <s v="Delivery Van"/>
    <n v="-209.6"/>
    <n v="60.98"/>
    <n v="30"/>
    <s v="Toby Swindell"/>
    <x v="0"/>
    <s v="Small Business"/>
    <s v="Furniture"/>
    <s v="Chairs &amp; Chairmats"/>
    <s v="Jumbo Drum"/>
    <d v="2016-04-02T00:00:00"/>
    <n v="9.0026239817957968E-5"/>
    <m/>
    <x v="0"/>
    <n v="0"/>
    <n v="1"/>
    <x v="0"/>
  </r>
  <r>
    <n v="10979"/>
    <x v="0"/>
    <d v="2014-10-04T00:00:00"/>
    <x v="4"/>
    <x v="0"/>
    <n v="486.43"/>
    <n v="0"/>
    <s v="Regular"/>
    <n v="285.35000000000002"/>
    <n v="30.93"/>
    <n v="3.92"/>
    <s v="Amy Hunt"/>
    <x v="0"/>
    <s v="Small Business"/>
    <s v="Furniture"/>
    <s v="Office Furnishings"/>
    <s v="Small Pack"/>
    <d v="2014-10-06T00:00:00"/>
    <n v="7.7297696211408567E-5"/>
    <m/>
    <x v="0"/>
    <n v="0"/>
    <n v="2"/>
    <x v="0"/>
  </r>
  <r>
    <n v="10979"/>
    <x v="0"/>
    <d v="2014-10-04T00:00:00"/>
    <x v="4"/>
    <x v="38"/>
    <n v="144.94999999999999"/>
    <n v="0.08"/>
    <s v="Express"/>
    <n v="10.82"/>
    <n v="19.98"/>
    <n v="5.86"/>
    <s v="Amy Hunt"/>
    <x v="0"/>
    <s v="Small Business"/>
    <s v="Office Supplies"/>
    <s v="Paper"/>
    <s v="Small Box"/>
    <d v="2014-10-06T00:00:00"/>
    <n v="2.3033737774898074E-5"/>
    <m/>
    <x v="0"/>
    <n v="0"/>
    <n v="2"/>
    <x v="0"/>
  </r>
  <r>
    <n v="11008"/>
    <x v="0"/>
    <d v="2016-02-25T00:00:00"/>
    <x v="1"/>
    <x v="35"/>
    <n v="2545.89"/>
    <n v="0.01"/>
    <s v="Regular"/>
    <n v="-321.51"/>
    <n v="138.13999999999999"/>
    <n v="35"/>
    <s v="Peter McVee"/>
    <x v="3"/>
    <s v="Small Business"/>
    <s v="Office Supplies"/>
    <s v="Storage &amp; Organization"/>
    <s v="Large Box"/>
    <d v="2016-02-27T00:00:00"/>
    <n v="4.0456269516202318E-4"/>
    <m/>
    <x v="0"/>
    <n v="0"/>
    <n v="2"/>
    <x v="0"/>
  </r>
  <r>
    <n v="11011"/>
    <x v="0"/>
    <d v="2015-05-13T00:00:00"/>
    <x v="0"/>
    <x v="45"/>
    <n v="305.62"/>
    <n v="0.1"/>
    <s v="Regular"/>
    <n v="-129.86000000000001"/>
    <n v="8.74"/>
    <n v="8.2899999999999991"/>
    <s v="Fred McMath"/>
    <x v="3"/>
    <s v="Small Business"/>
    <s v="Office Supplies"/>
    <s v="Envelopes"/>
    <s v="Small Box"/>
    <d v="2015-05-14T00:00:00"/>
    <n v="4.8565511823141432E-5"/>
    <m/>
    <x v="0"/>
    <n v="0"/>
    <n v="1"/>
    <x v="0"/>
  </r>
  <r>
    <n v="20225"/>
    <x v="0"/>
    <d v="2013-07-26T00:00:00"/>
    <x v="3"/>
    <x v="21"/>
    <n v="123.4"/>
    <n v="0.1"/>
    <s v="Regular"/>
    <n v="30.5"/>
    <n v="5.84"/>
    <n v="0.83"/>
    <s v="Kean Thornton"/>
    <x v="0"/>
    <s v="Corporate"/>
    <s v="Office Supplies"/>
    <s v="Pens &amp; Art Supplies"/>
    <s v="Wrap Bag"/>
    <d v="2013-08-02T00:00:00"/>
    <n v="1.9609266929440653E-5"/>
    <m/>
    <x v="0"/>
    <n v="0"/>
    <n v="7"/>
    <x v="0"/>
  </r>
  <r>
    <n v="11040"/>
    <x v="0"/>
    <d v="2014-10-23T00:00:00"/>
    <x v="2"/>
    <x v="14"/>
    <n v="1102.28"/>
    <n v="0.03"/>
    <s v="Regular"/>
    <n v="389.61"/>
    <n v="23.99"/>
    <n v="6.71"/>
    <s v="Scot Coram"/>
    <x v="1"/>
    <s v="Corporate"/>
    <s v="Office Supplies"/>
    <s v="Envelopes"/>
    <s v="Small Box"/>
    <d v="2014-10-23T00:00:00"/>
    <n v="1.751612864747475E-4"/>
    <m/>
    <x v="0"/>
    <n v="0"/>
    <n v="0"/>
    <x v="0"/>
  </r>
  <r>
    <n v="11044"/>
    <x v="0"/>
    <d v="2015-06-24T00:00:00"/>
    <x v="4"/>
    <x v="7"/>
    <n v="14.49"/>
    <n v="0.09"/>
    <s v="Regular"/>
    <n v="-12.58"/>
    <n v="3.28"/>
    <n v="5"/>
    <s v="Sandra Glassco"/>
    <x v="1"/>
    <s v="Home Office"/>
    <s v="Office Supplies"/>
    <s v="Pens &amp; Art Supplies"/>
    <s v="Wrap Bag"/>
    <d v="2015-06-25T00:00:00"/>
    <n v="2.3025792366903978E-6"/>
    <m/>
    <x v="0"/>
    <n v="0"/>
    <n v="1"/>
    <x v="0"/>
  </r>
  <r>
    <n v="19748"/>
    <x v="0"/>
    <d v="2013-08-04T00:00:00"/>
    <x v="2"/>
    <x v="24"/>
    <n v="124.65"/>
    <n v="0.01"/>
    <s v="Regular"/>
    <n v="13.34"/>
    <n v="18.97"/>
    <n v="5.21"/>
    <s v="Maxwell Schwartz"/>
    <x v="0"/>
    <s v="Corporate"/>
    <s v="Office Supplies"/>
    <s v="Paper"/>
    <s v="Small Box"/>
    <d v="2013-08-05T00:00:00"/>
    <n v="1.9807902129293172E-5"/>
    <m/>
    <x v="0"/>
    <n v="0"/>
    <n v="1"/>
    <x v="0"/>
  </r>
  <r>
    <n v="20225"/>
    <x v="0"/>
    <d v="2013-07-26T00:00:00"/>
    <x v="3"/>
    <x v="15"/>
    <n v="124.78"/>
    <n v="0.09"/>
    <s v="Regular"/>
    <n v="-122.67"/>
    <n v="3.98"/>
    <n v="5.26"/>
    <s v="Kean Thornton"/>
    <x v="0"/>
    <s v="Corporate"/>
    <s v="Office Supplies"/>
    <s v="Binders and Binder Accessories"/>
    <s v="Small Box"/>
    <d v="2013-08-02T00:00:00"/>
    <n v="1.9828560190077835E-5"/>
    <m/>
    <x v="0"/>
    <n v="0"/>
    <n v="7"/>
    <x v="0"/>
  </r>
  <r>
    <n v="11077"/>
    <x v="0"/>
    <d v="2016-03-20T00:00:00"/>
    <x v="3"/>
    <x v="49"/>
    <n v="4620.05"/>
    <n v="0.06"/>
    <s v="Delivery Van"/>
    <n v="-229.68"/>
    <n v="160.97999999999999"/>
    <n v="35.020000000000003"/>
    <s v="Charles Crestani"/>
    <x v="0"/>
    <s v="Consumer"/>
    <s v="Furniture"/>
    <s v="Bookcases"/>
    <s v="Jumbo Box"/>
    <d v="2016-03-24T00:00:00"/>
    <n v="7.3416364406290351E-4"/>
    <m/>
    <x v="0"/>
    <n v="0"/>
    <n v="4"/>
    <x v="0"/>
  </r>
  <r>
    <n v="11108"/>
    <x v="0"/>
    <d v="2015-08-16T00:00:00"/>
    <x v="2"/>
    <x v="17"/>
    <n v="131.71"/>
    <n v="0.1"/>
    <s v="Regular"/>
    <n v="-44"/>
    <n v="6.48"/>
    <n v="5.74"/>
    <s v="Cynthia Arntzen"/>
    <x v="0"/>
    <s v="Small Business"/>
    <s v="Office Supplies"/>
    <s v="Paper"/>
    <s v="Small Box"/>
    <d v="2015-08-18T00:00:00"/>
    <n v="2.0929793738060198E-5"/>
    <m/>
    <x v="0"/>
    <n v="0"/>
    <n v="2"/>
    <x v="0"/>
  </r>
  <r>
    <n v="11109"/>
    <x v="0"/>
    <d v="2014-03-15T00:00:00"/>
    <x v="4"/>
    <x v="31"/>
    <n v="130.38"/>
    <n v="0.08"/>
    <s v="Regular"/>
    <n v="31.52"/>
    <n v="7.4"/>
    <n v="1.71"/>
    <s v="Saphhira Shifley"/>
    <x v="0"/>
    <s v="Consumer"/>
    <s v="Office Supplies"/>
    <s v="Paper"/>
    <s v="Wrap Bag"/>
    <d v="2014-03-16T00:00:00"/>
    <n v="2.0718445885417117E-5"/>
    <m/>
    <x v="0"/>
    <n v="0"/>
    <n v="1"/>
    <x v="0"/>
  </r>
  <r>
    <n v="11137"/>
    <x v="0"/>
    <d v="2015-11-29T00:00:00"/>
    <x v="0"/>
    <x v="25"/>
    <n v="5188.8599999999997"/>
    <n v="0.1"/>
    <s v="Regular"/>
    <n v="395.12"/>
    <n v="111.03"/>
    <n v="8.64"/>
    <s v="Allen Rosenblatt"/>
    <x v="2"/>
    <s v="Small Business"/>
    <s v="Office Supplies"/>
    <s v="Storage &amp; Organization"/>
    <s v="Small Box"/>
    <d v="2015-11-30T00:00:00"/>
    <n v="8.2455219448539241E-4"/>
    <m/>
    <x v="0"/>
    <n v="0"/>
    <n v="1"/>
    <x v="0"/>
  </r>
  <r>
    <n v="11174"/>
    <x v="0"/>
    <d v="2016-04-09T00:00:00"/>
    <x v="4"/>
    <x v="49"/>
    <n v="3197.0030000000002"/>
    <n v="7.0000000000000007E-2"/>
    <s v="Regular"/>
    <n v="603.46"/>
    <n v="125.99"/>
    <n v="7.69"/>
    <s v="Evan Henry"/>
    <x v="0"/>
    <s v="Corporate"/>
    <s v="Technology"/>
    <s v="Telephones and Communication"/>
    <s v="Small Box"/>
    <d v="2016-04-10T00:00:00"/>
    <n v="5.0802986386728165E-4"/>
    <m/>
    <x v="0"/>
    <n v="0"/>
    <n v="1"/>
    <x v="0"/>
  </r>
  <r>
    <n v="11202"/>
    <x v="0"/>
    <d v="2015-03-17T00:00:00"/>
    <x v="4"/>
    <x v="30"/>
    <n v="339.81"/>
    <n v="0.05"/>
    <s v="Regular"/>
    <n v="79.59"/>
    <n v="43.41"/>
    <n v="2.99"/>
    <s v="Barry Weirich"/>
    <x v="2"/>
    <s v="Corporate"/>
    <s v="Office Supplies"/>
    <s v="Binders and Binder Accessories"/>
    <s v="Small Box"/>
    <d v="2015-03-18T00:00:00"/>
    <n v="5.3998581809507521E-5"/>
    <m/>
    <x v="0"/>
    <n v="0"/>
    <n v="1"/>
    <x v="0"/>
  </r>
  <r>
    <n v="11206"/>
    <x v="0"/>
    <d v="2016-12-28T00:00:00"/>
    <x v="3"/>
    <x v="24"/>
    <n v="177.67"/>
    <n v="0.03"/>
    <s v="Regular"/>
    <n v="39.630000000000003"/>
    <n v="28.53"/>
    <n v="1.49"/>
    <s v="Eric Barreto"/>
    <x v="3"/>
    <s v="Small Business"/>
    <s v="Office Supplies"/>
    <s v="Binders and Binder Accessories"/>
    <s v="Small Box"/>
    <d v="2013-01-01T00:00:00"/>
    <n v="2.8233212766237607E-5"/>
    <m/>
    <x v="0"/>
    <n v="0"/>
    <n v="-1457"/>
    <x v="0"/>
  </r>
  <r>
    <n v="35043"/>
    <x v="0"/>
    <d v="2013-07-19T00:00:00"/>
    <x v="2"/>
    <x v="22"/>
    <n v="125.21"/>
    <n v="0.01"/>
    <s v="Express"/>
    <n v="37.99"/>
    <n v="2.62"/>
    <n v="0.8"/>
    <s v="Maribeth Iolo"/>
    <x v="0"/>
    <s v="Home Office"/>
    <s v="Office Supplies"/>
    <s v="Rubber Bands"/>
    <s v="Wrap Bag"/>
    <d v="2013-07-20T00:00:00"/>
    <n v="1.98968906988271E-5"/>
    <m/>
    <x v="0"/>
    <n v="0"/>
    <n v="1"/>
    <x v="0"/>
  </r>
  <r>
    <n v="39749"/>
    <x v="0"/>
    <d v="2013-06-27T00:00:00"/>
    <x v="0"/>
    <x v="39"/>
    <n v="125.31"/>
    <n v="0"/>
    <s v="Regular"/>
    <n v="26.24"/>
    <n v="7.96"/>
    <n v="4.95"/>
    <s v="Ed Ludwig"/>
    <x v="1"/>
    <s v="Consumer"/>
    <s v="Furniture"/>
    <s v="Office Furnishings"/>
    <s v="Small Box"/>
    <d v="2013-06-29T00:00:00"/>
    <n v="1.9912781514815304E-5"/>
    <m/>
    <x v="0"/>
    <n v="0"/>
    <n v="2"/>
    <x v="0"/>
  </r>
  <r>
    <n v="11269"/>
    <x v="0"/>
    <d v="2015-05-26T00:00:00"/>
    <x v="3"/>
    <x v="20"/>
    <n v="2083.0524999999998"/>
    <n v="0.09"/>
    <s v="Express"/>
    <n v="354.96"/>
    <n v="65.989999999999995"/>
    <n v="5.99"/>
    <s v="Harold Engle"/>
    <x v="3"/>
    <s v="Home Office"/>
    <s v="Technology"/>
    <s v="Telephones and Communication"/>
    <s v="Small Box"/>
    <d v="2015-05-30T00:00:00"/>
    <n v="3.3101403971263105E-4"/>
    <m/>
    <x v="0"/>
    <n v="0"/>
    <n v="4"/>
    <x v="0"/>
  </r>
  <r>
    <n v="11269"/>
    <x v="0"/>
    <d v="2015-05-26T00:00:00"/>
    <x v="3"/>
    <x v="46"/>
    <n v="233.28"/>
    <n v="0.04"/>
    <s v="Regular"/>
    <n v="112.35"/>
    <n v="4.91"/>
    <n v="0.5"/>
    <s v="Harold Engle"/>
    <x v="3"/>
    <s v="Home Office"/>
    <s v="Office Supplies"/>
    <s v="Labels"/>
    <s v="Small Box"/>
    <d v="2015-06-02T00:00:00"/>
    <n v="3.7070095537276464E-5"/>
    <m/>
    <x v="0"/>
    <n v="0"/>
    <n v="7"/>
    <x v="0"/>
  </r>
  <r>
    <n v="11269"/>
    <x v="0"/>
    <d v="2015-05-26T00:00:00"/>
    <x v="3"/>
    <x v="10"/>
    <n v="47.01"/>
    <n v="0.09"/>
    <s v="Regular"/>
    <n v="-19.32"/>
    <n v="27.75"/>
    <n v="19.989999999999998"/>
    <s v="Harold Engle"/>
    <x v="3"/>
    <s v="Home Office"/>
    <s v="Office Supplies"/>
    <s v="Storage &amp; Organization"/>
    <s v="Small Box"/>
    <d v="2015-06-02T00:00:00"/>
    <n v="7.4702725960535253E-6"/>
    <m/>
    <x v="0"/>
    <n v="0"/>
    <n v="7"/>
    <x v="0"/>
  </r>
  <r>
    <n v="11270"/>
    <x v="0"/>
    <d v="2014-06-30T00:00:00"/>
    <x v="0"/>
    <x v="0"/>
    <n v="140.07"/>
    <n v="0.04"/>
    <s v="Express"/>
    <n v="-21.85"/>
    <n v="8.6"/>
    <n v="6.19"/>
    <s v="Tanja Norvell"/>
    <x v="0"/>
    <s v="Corporate"/>
    <s v="Office Supplies"/>
    <s v="Binders and Binder Accessories"/>
    <s v="Small Box"/>
    <d v="2014-07-01T00:00:00"/>
    <n v="2.2258265954673841E-5"/>
    <m/>
    <x v="0"/>
    <n v="0"/>
    <n v="1"/>
    <x v="0"/>
  </r>
  <r>
    <n v="11271"/>
    <x v="1"/>
    <d v="2014-10-18T00:00:00"/>
    <x v="0"/>
    <x v="19"/>
    <n v="157.87"/>
    <n v="0"/>
    <s v="Regular"/>
    <n v="-115.8"/>
    <n v="3.28"/>
    <n v="3.97"/>
    <s v="Berenike Kampe"/>
    <x v="3"/>
    <s v="Corporate"/>
    <s v="Office Supplies"/>
    <s v="Pens &amp; Art Supplies"/>
    <s v="Wrap Bag"/>
    <d v="2014-10-20T00:00:00"/>
    <n v="2.5086831200573712E-5"/>
    <m/>
    <x v="0"/>
    <n v="0"/>
    <n v="2"/>
    <x v="0"/>
  </r>
  <r>
    <n v="11302"/>
    <x v="0"/>
    <d v="2016-03-01T00:00:00"/>
    <x v="3"/>
    <x v="12"/>
    <n v="866.66"/>
    <n v="0.09"/>
    <s v="Delivery Van"/>
    <n v="35.29"/>
    <n v="90.97"/>
    <n v="14"/>
    <s v="Natalie Fritzler"/>
    <x v="1"/>
    <s v="Home Office"/>
    <s v="Technology"/>
    <s v="Office Machines"/>
    <s v="Jumbo Drum"/>
    <d v="2016-03-03T00:00:00"/>
    <n v="1.3771934584334714E-4"/>
    <m/>
    <x v="0"/>
    <n v="0"/>
    <n v="2"/>
    <x v="0"/>
  </r>
  <r>
    <n v="11335"/>
    <x v="0"/>
    <d v="2016-10-21T00:00:00"/>
    <x v="0"/>
    <x v="7"/>
    <n v="14.84"/>
    <n v="0.08"/>
    <s v="Regular"/>
    <n v="-2.42"/>
    <n v="4.9800000000000004"/>
    <n v="0.49"/>
    <s v="Maya Herman"/>
    <x v="0"/>
    <s v="Corporate"/>
    <s v="Office Supplies"/>
    <s v="Labels"/>
    <s v="Small Box"/>
    <d v="2016-10-22T00:00:00"/>
    <n v="2.3581970926491027E-6"/>
    <m/>
    <x v="0"/>
    <n v="0"/>
    <n v="1"/>
    <x v="0"/>
  </r>
  <r>
    <n v="11335"/>
    <x v="0"/>
    <d v="2016-10-21T00:00:00"/>
    <x v="0"/>
    <x v="30"/>
    <n v="922.47"/>
    <n v="0.09"/>
    <s v="Delivery Van"/>
    <n v="-13.1"/>
    <n v="119.99"/>
    <n v="14"/>
    <s v="Maya Herman"/>
    <x v="0"/>
    <s v="Corporate"/>
    <s v="Technology"/>
    <s v="Office Machines"/>
    <s v="Jumbo Drum"/>
    <d v="2016-10-23T00:00:00"/>
    <n v="1.4658801024636239E-4"/>
    <m/>
    <x v="0"/>
    <n v="0"/>
    <n v="2"/>
    <x v="0"/>
  </r>
  <r>
    <n v="11362"/>
    <x v="0"/>
    <d v="2015-09-10T00:00:00"/>
    <x v="3"/>
    <x v="1"/>
    <n v="3245.73"/>
    <n v="0.09"/>
    <s v="Regular"/>
    <n v="569.57000000000005"/>
    <n v="110.98"/>
    <n v="13.99"/>
    <s v="Hilary Holden"/>
    <x v="3"/>
    <s v="Corporate"/>
    <s v="Furniture"/>
    <s v="Office Furnishings"/>
    <s v="Medium Box"/>
    <d v="2015-09-12T00:00:00"/>
    <n v="5.157729817738526E-4"/>
    <m/>
    <x v="0"/>
    <n v="0"/>
    <n v="2"/>
    <x v="0"/>
  </r>
  <r>
    <n v="11362"/>
    <x v="0"/>
    <d v="2015-09-10T00:00:00"/>
    <x v="3"/>
    <x v="40"/>
    <n v="63.02"/>
    <n v="7.0000000000000007E-2"/>
    <s v="Regular"/>
    <n v="-119.66"/>
    <n v="2.1800000000000002"/>
    <n v="5"/>
    <s v="Hilary Holden"/>
    <x v="3"/>
    <s v="Corporate"/>
    <s v="Office Supplies"/>
    <s v="Scissors, Rulers and Trimmers"/>
    <s v="Wrap Bag"/>
    <d v="2015-09-12T00:00:00"/>
    <n v="1.0014392235764587E-5"/>
    <m/>
    <x v="0"/>
    <n v="0"/>
    <n v="2"/>
    <x v="0"/>
  </r>
  <r>
    <n v="11362"/>
    <x v="0"/>
    <d v="2015-09-10T00:00:00"/>
    <x v="3"/>
    <x v="32"/>
    <n v="6420.87"/>
    <n v="0.02"/>
    <s v="Regular"/>
    <n v="-690.21"/>
    <n v="699.99"/>
    <n v="24.49"/>
    <s v="Hilary Holden"/>
    <x v="3"/>
    <s v="Corporate"/>
    <s v="Technology"/>
    <s v="Copiers and Fax"/>
    <s v="Large Box"/>
    <d v="2015-09-15T00:00:00"/>
    <n v="1.0203286365416337E-3"/>
    <m/>
    <x v="0"/>
    <n v="0"/>
    <n v="5"/>
    <x v="0"/>
  </r>
  <r>
    <n v="11362"/>
    <x v="0"/>
    <d v="2015-09-10T00:00:00"/>
    <x v="3"/>
    <x v="13"/>
    <n v="2407.6930000000002"/>
    <n v="0.04"/>
    <s v="Regular"/>
    <n v="424.14"/>
    <n v="110.99"/>
    <n v="8.99"/>
    <s v="Hilary Holden"/>
    <x v="3"/>
    <s v="Corporate"/>
    <s v="Technology"/>
    <s v="Telephones and Communication"/>
    <s v="Small Box"/>
    <d v="2015-09-14T00:00:00"/>
    <n v="3.8260206419080844E-4"/>
    <m/>
    <x v="0"/>
    <n v="0"/>
    <n v="4"/>
    <x v="0"/>
  </r>
  <r>
    <n v="11398"/>
    <x v="0"/>
    <d v="2015-08-06T00:00:00"/>
    <x v="0"/>
    <x v="18"/>
    <n v="109.7"/>
    <n v="0.03"/>
    <s v="Regular"/>
    <n v="-106.77"/>
    <n v="5.98"/>
    <n v="10.39"/>
    <s v="Nathan Gelder"/>
    <x v="1"/>
    <s v="Home Office"/>
    <s v="Office Supplies"/>
    <s v="Paper"/>
    <s v="Small Box"/>
    <d v="2015-08-07T00:00:00"/>
    <n v="1.7432225139057047E-5"/>
    <m/>
    <x v="0"/>
    <n v="0"/>
    <n v="1"/>
    <x v="0"/>
  </r>
  <r>
    <n v="11398"/>
    <x v="0"/>
    <d v="2015-08-06T00:00:00"/>
    <x v="0"/>
    <x v="27"/>
    <n v="80.89"/>
    <n v="0.03"/>
    <s v="Regular"/>
    <n v="23.37"/>
    <n v="2.94"/>
    <n v="0.81"/>
    <s v="Nathan Gelder"/>
    <x v="1"/>
    <s v="Home Office"/>
    <s v="Office Supplies"/>
    <s v="Pens &amp; Art Supplies"/>
    <s v="Wrap Bag"/>
    <d v="2015-08-08T00:00:00"/>
    <n v="1.2854081052856195E-5"/>
    <m/>
    <x v="0"/>
    <n v="0"/>
    <n v="2"/>
    <x v="0"/>
  </r>
  <r>
    <n v="11425"/>
    <x v="1"/>
    <d v="2014-06-22T00:00:00"/>
    <x v="1"/>
    <x v="8"/>
    <n v="482.91"/>
    <n v="0.1"/>
    <s v="Regular"/>
    <n v="-16.59"/>
    <n v="16.91"/>
    <n v="6.25"/>
    <s v="Patrick Bzostek"/>
    <x v="1"/>
    <s v="Consumer"/>
    <s v="Office Supplies"/>
    <s v="Storage &amp; Organization"/>
    <s v="Small Box"/>
    <d v="2014-06-23T00:00:00"/>
    <n v="7.6738339488623882E-5"/>
    <s v="Quality Check"/>
    <x v="2"/>
    <n v="11493643.1655"/>
    <n v="1"/>
    <x v="1"/>
  </r>
  <r>
    <n v="11425"/>
    <x v="1"/>
    <d v="2014-06-22T00:00:00"/>
    <x v="1"/>
    <x v="9"/>
    <n v="2969.6365000000001"/>
    <n v="0.04"/>
    <s v="Express"/>
    <n v="383.45"/>
    <n v="155.99"/>
    <n v="8.99"/>
    <s v="Patrick Bzostek"/>
    <x v="1"/>
    <s v="Consumer"/>
    <s v="Technology"/>
    <s v="Telephones and Communication"/>
    <s v="Small Box"/>
    <d v="2014-06-24T00:00:00"/>
    <n v="4.7189947173346752E-4"/>
    <s v="Quality Check"/>
    <x v="3"/>
    <n v="11493160.2555"/>
    <n v="2"/>
    <x v="1"/>
  </r>
  <r>
    <n v="11426"/>
    <x v="1"/>
    <d v="2016-05-07T00:00:00"/>
    <x v="4"/>
    <x v="23"/>
    <n v="333.68"/>
    <n v="0.01"/>
    <s v="Regular"/>
    <n v="81.96"/>
    <n v="16.48"/>
    <n v="1.99"/>
    <s v="Laurel Beltran"/>
    <x v="0"/>
    <s v="Consumer"/>
    <s v="Technology"/>
    <s v="Computer Peripherals"/>
    <s v="Small Pack"/>
    <d v="2016-05-08T00:00:00"/>
    <n v="5.3024474789430772E-5"/>
    <m/>
    <x v="0"/>
    <n v="0"/>
    <n v="1"/>
    <x v="0"/>
  </r>
  <r>
    <n v="11428"/>
    <x v="0"/>
    <d v="2015-01-20T00:00:00"/>
    <x v="4"/>
    <x v="18"/>
    <n v="1554.53"/>
    <n v="0"/>
    <s v="Regular"/>
    <n v="474.66"/>
    <n v="90.48"/>
    <n v="19.989999999999998"/>
    <s v="Bill Donatelli"/>
    <x v="1"/>
    <s v="Small Business"/>
    <s v="Office Supplies"/>
    <s v="Envelopes"/>
    <s v="Small Box"/>
    <d v="2015-01-20T00:00:00"/>
    <n v="2.4702750178138882E-4"/>
    <m/>
    <x v="0"/>
    <n v="0"/>
    <n v="0"/>
    <x v="0"/>
  </r>
  <r>
    <n v="11431"/>
    <x v="0"/>
    <d v="2015-08-01T00:00:00"/>
    <x v="0"/>
    <x v="33"/>
    <n v="39.68"/>
    <n v="0.09"/>
    <s v="Regular"/>
    <n v="-6.71"/>
    <n v="8.01"/>
    <n v="2.87"/>
    <s v="Eric Hoffmann"/>
    <x v="0"/>
    <s v="Small Business"/>
    <s v="Office Supplies"/>
    <s v="Paper"/>
    <s v="Wrap Bag"/>
    <d v="2015-08-03T00:00:00"/>
    <n v="6.3054757841183562E-6"/>
    <m/>
    <x v="0"/>
    <n v="0"/>
    <n v="2"/>
    <x v="0"/>
  </r>
  <r>
    <n v="11431"/>
    <x v="0"/>
    <d v="2015-08-01T00:00:00"/>
    <x v="0"/>
    <x v="30"/>
    <n v="1273.2660000000001"/>
    <n v="0.1"/>
    <s v="Regular"/>
    <n v="-615.66999999999996"/>
    <n v="205.99"/>
    <n v="8.99"/>
    <s v="Eric Hoffmann"/>
    <x v="0"/>
    <s v="Small Business"/>
    <s v="Technology"/>
    <s v="Telephones and Communication"/>
    <s v="Small Box"/>
    <d v="2015-08-02T00:00:00"/>
    <n v="2.0233235710033373E-4"/>
    <m/>
    <x v="0"/>
    <n v="0"/>
    <n v="1"/>
    <x v="0"/>
  </r>
  <r>
    <n v="34244"/>
    <x v="0"/>
    <d v="2013-09-29T00:00:00"/>
    <x v="3"/>
    <x v="6"/>
    <n v="125.7"/>
    <n v="0.04"/>
    <s v="Regular"/>
    <n v="-62.77"/>
    <n v="31.78"/>
    <n v="1.99"/>
    <s v="Duane Huffman"/>
    <x v="1"/>
    <s v="Consumer"/>
    <s v="Technology"/>
    <s v="Computer Peripherals"/>
    <s v="Small Pack"/>
    <d v="2013-10-01T00:00:00"/>
    <n v="1.9974755697169289E-5"/>
    <m/>
    <x v="0"/>
    <n v="0"/>
    <n v="2"/>
    <x v="0"/>
  </r>
  <r>
    <n v="35265"/>
    <x v="0"/>
    <d v="2013-11-29T00:00:00"/>
    <x v="2"/>
    <x v="6"/>
    <n v="125.78"/>
    <n v="0.02"/>
    <s v="Regular"/>
    <n v="8.43"/>
    <n v="30.56"/>
    <n v="2.99"/>
    <s v="Sean Braxton"/>
    <x v="0"/>
    <s v="Small Business"/>
    <s v="Office Supplies"/>
    <s v="Binders and Binder Accessories"/>
    <s v="Small Box"/>
    <d v="2013-11-30T00:00:00"/>
    <n v="1.9987468349959848E-5"/>
    <m/>
    <x v="0"/>
    <n v="0"/>
    <n v="1"/>
    <x v="0"/>
  </r>
  <r>
    <n v="4545"/>
    <x v="0"/>
    <d v="2013-01-16T00:00:00"/>
    <x v="2"/>
    <x v="15"/>
    <n v="126.38"/>
    <n v="0.08"/>
    <s v="Regular"/>
    <n v="26.64"/>
    <n v="4"/>
    <n v="1.3"/>
    <s v="Pauline Chand"/>
    <x v="1"/>
    <s v="Small Business"/>
    <s v="Office Supplies"/>
    <s v="Paper"/>
    <s v="Wrap Bag"/>
    <d v="2013-01-18T00:00:00"/>
    <n v="2.0082813245889056E-5"/>
    <m/>
    <x v="0"/>
    <n v="0"/>
    <n v="2"/>
    <x v="0"/>
  </r>
  <r>
    <n v="32131"/>
    <x v="0"/>
    <d v="2013-12-27T00:00:00"/>
    <x v="1"/>
    <x v="41"/>
    <n v="126.62"/>
    <n v="0.03"/>
    <s v="Regular"/>
    <n v="44.8"/>
    <n v="3.78"/>
    <n v="0.71"/>
    <s v="David Smith"/>
    <x v="1"/>
    <s v="Small Business"/>
    <s v="Office Supplies"/>
    <s v="Rubber Bands"/>
    <s v="Wrap Bag"/>
    <d v="2013-12-29T00:00:00"/>
    <n v="2.0120951204260744E-5"/>
    <m/>
    <x v="0"/>
    <n v="0"/>
    <n v="2"/>
    <x v="0"/>
  </r>
  <r>
    <n v="11495"/>
    <x v="0"/>
    <d v="2014-07-04T00:00:00"/>
    <x v="0"/>
    <x v="24"/>
    <n v="965.69"/>
    <n v="0"/>
    <s v="Delivery Van"/>
    <n v="-144.19999999999999"/>
    <n v="146.34"/>
    <n v="43.75"/>
    <s v="Brendan Dodson"/>
    <x v="2"/>
    <s v="Corporate"/>
    <s v="Furniture"/>
    <s v="Tables"/>
    <s v="Jumbo Box"/>
    <d v="2014-07-05T00:00:00"/>
    <n v="1.5345602091646309E-4"/>
    <m/>
    <x v="0"/>
    <n v="0"/>
    <n v="1"/>
    <x v="0"/>
  </r>
  <r>
    <n v="11584"/>
    <x v="0"/>
    <d v="2016-11-22T00:00:00"/>
    <x v="4"/>
    <x v="25"/>
    <n v="1497.3175000000001"/>
    <n v="0.01"/>
    <s v="Regular"/>
    <n v="836.51"/>
    <n v="35.99"/>
    <n v="0.99"/>
    <s v="Sean Miller"/>
    <x v="1"/>
    <s v="Small Business"/>
    <s v="Technology"/>
    <s v="Telephones and Communication"/>
    <s v="Small Pack"/>
    <d v="2016-11-23T00:00:00"/>
    <n v="2.3793596868413902E-4"/>
    <m/>
    <x v="0"/>
    <n v="0"/>
    <n v="1"/>
    <x v="0"/>
  </r>
  <r>
    <n v="11585"/>
    <x v="0"/>
    <d v="2016-03-15T00:00:00"/>
    <x v="4"/>
    <x v="5"/>
    <n v="200.75299999999999"/>
    <n v="0.09"/>
    <s v="Regular"/>
    <n v="-605.37"/>
    <n v="125.99"/>
    <n v="8.99"/>
    <s v="Chuck Sachs"/>
    <x v="3"/>
    <s v="Consumer"/>
    <s v="Technology"/>
    <s v="Telephones and Communication"/>
    <s v="Small Box"/>
    <d v="2016-03-16T00:00:00"/>
    <n v="3.1901289820794159E-5"/>
    <m/>
    <x v="0"/>
    <n v="0"/>
    <n v="1"/>
    <x v="0"/>
  </r>
  <r>
    <n v="11585"/>
    <x v="0"/>
    <d v="2016-03-15T00:00:00"/>
    <x v="4"/>
    <x v="35"/>
    <n v="281.83999999999997"/>
    <n v="0.1"/>
    <s v="Regular"/>
    <n v="-99.55"/>
    <n v="17.98"/>
    <n v="4"/>
    <s v="Chuck Sachs"/>
    <x v="3"/>
    <s v="Consumer"/>
    <s v="Technology"/>
    <s v="Computer Peripherals"/>
    <s v="Small Box"/>
    <d v="2016-03-16T00:00:00"/>
    <n v="4.4786675781147107E-5"/>
    <m/>
    <x v="0"/>
    <n v="0"/>
    <n v="1"/>
    <x v="0"/>
  </r>
  <r>
    <n v="11652"/>
    <x v="0"/>
    <d v="2014-11-10T00:00:00"/>
    <x v="2"/>
    <x v="34"/>
    <n v="1154.1400000000001"/>
    <n v="7.0000000000000007E-2"/>
    <s v="Regular"/>
    <n v="-36"/>
    <n v="32.979999999999997"/>
    <n v="5.5"/>
    <s v="Olvera Toch"/>
    <x v="1"/>
    <s v="Home Office"/>
    <s v="Technology"/>
    <s v="Computer Peripherals"/>
    <s v="Small Box"/>
    <d v="2014-11-11T00:00:00"/>
    <n v="1.8340226364622883E-4"/>
    <m/>
    <x v="0"/>
    <n v="0"/>
    <n v="1"/>
    <x v="0"/>
  </r>
  <r>
    <n v="11652"/>
    <x v="0"/>
    <d v="2014-11-10T00:00:00"/>
    <x v="2"/>
    <x v="4"/>
    <n v="223.82"/>
    <n v="0.09"/>
    <s v="Regular"/>
    <n v="-249.11"/>
    <n v="5.98"/>
    <n v="10.39"/>
    <s v="Olvera Toch"/>
    <x v="1"/>
    <s v="Home Office"/>
    <s v="Office Supplies"/>
    <s v="Paper"/>
    <s v="Small Box"/>
    <d v="2014-11-11T00:00:00"/>
    <n v="3.55668243447926E-5"/>
    <m/>
    <x v="0"/>
    <n v="0"/>
    <n v="1"/>
    <x v="0"/>
  </r>
  <r>
    <n v="11652"/>
    <x v="0"/>
    <d v="2014-11-10T00:00:00"/>
    <x v="2"/>
    <x v="10"/>
    <n v="61.463500000000003"/>
    <n v="0.05"/>
    <s v="Regular"/>
    <n v="-261.35000000000002"/>
    <n v="65.989999999999995"/>
    <n v="8.99"/>
    <s v="Olvera Toch"/>
    <x v="1"/>
    <s v="Home Office"/>
    <s v="Technology"/>
    <s v="Telephones and Communication"/>
    <s v="Small Box"/>
    <d v="2014-11-12T00:00:00"/>
    <n v="9.7670516849082299E-6"/>
    <m/>
    <x v="0"/>
    <n v="0"/>
    <n v="2"/>
    <x v="0"/>
  </r>
  <r>
    <n v="11652"/>
    <x v="0"/>
    <d v="2014-11-10T00:00:00"/>
    <x v="2"/>
    <x v="13"/>
    <n v="122.09"/>
    <n v="0.1"/>
    <s v="Regular"/>
    <n v="14.11"/>
    <n v="5.18"/>
    <n v="2.04"/>
    <s v="Olvera Toch"/>
    <x v="1"/>
    <s v="Home Office"/>
    <s v="Office Supplies"/>
    <s v="Paper"/>
    <s v="Wrap Bag"/>
    <d v="2014-11-12T00:00:00"/>
    <n v="1.9401097239995213E-5"/>
    <m/>
    <x v="0"/>
    <n v="0"/>
    <n v="2"/>
    <x v="0"/>
  </r>
  <r>
    <n v="11680"/>
    <x v="0"/>
    <d v="2016-09-04T00:00:00"/>
    <x v="4"/>
    <x v="29"/>
    <n v="7312.0315000000001"/>
    <n v="0.06"/>
    <s v="Regular"/>
    <n v="2031.51"/>
    <n v="175.99"/>
    <n v="8.99"/>
    <s v="Aleksandra Gannaway"/>
    <x v="0"/>
    <s v="Corporate"/>
    <s v="Technology"/>
    <s v="Telephones and Communication"/>
    <s v="Small Box"/>
    <d v="2016-09-06T00:00:00"/>
    <n v="1.1619414706643301E-3"/>
    <m/>
    <x v="0"/>
    <n v="0"/>
    <n v="2"/>
    <x v="0"/>
  </r>
  <r>
    <n v="16992"/>
    <x v="0"/>
    <d v="2013-12-12T00:00:00"/>
    <x v="0"/>
    <x v="0"/>
    <n v="126.74"/>
    <n v="0.08"/>
    <s v="Regular"/>
    <n v="-18.53"/>
    <n v="8.67"/>
    <n v="3.5"/>
    <s v="Ed Jacobs"/>
    <x v="0"/>
    <s v="Small Business"/>
    <s v="Office Supplies"/>
    <s v="Appliances"/>
    <s v="Small Box"/>
    <d v="2013-12-13T00:00:00"/>
    <n v="2.0140020183446582E-5"/>
    <m/>
    <x v="0"/>
    <n v="0"/>
    <n v="1"/>
    <x v="0"/>
  </r>
  <r>
    <n v="11686"/>
    <x v="0"/>
    <d v="2016-01-28T00:00:00"/>
    <x v="2"/>
    <x v="28"/>
    <n v="6121.1985000000004"/>
    <n v="0.08"/>
    <s v="Regular"/>
    <n v="1312.34"/>
    <n v="205.99"/>
    <n v="2.5"/>
    <s v="Michael Dominguez"/>
    <x v="1"/>
    <s v="Home Office"/>
    <s v="Technology"/>
    <s v="Telephones and Communication"/>
    <s v="Small Box"/>
    <d v="2016-01-29T00:00:00"/>
    <n v="9.7270838990755055E-4"/>
    <m/>
    <x v="0"/>
    <n v="0"/>
    <n v="1"/>
    <x v="0"/>
  </r>
  <r>
    <n v="11714"/>
    <x v="0"/>
    <d v="2016-08-04T00:00:00"/>
    <x v="1"/>
    <x v="10"/>
    <n v="3501.79"/>
    <n v="0.01"/>
    <s v="Delivery Van"/>
    <n v="-7838.33"/>
    <n v="3502.14"/>
    <n v="8.73"/>
    <s v="Tamara Willingham"/>
    <x v="0"/>
    <s v="Corporate"/>
    <s v="Technology"/>
    <s v="Office Machines"/>
    <s v="Jumbo Box"/>
    <d v="2016-08-05T00:00:00"/>
    <n v="5.5646300519324133E-4"/>
    <m/>
    <x v="0"/>
    <n v="0"/>
    <n v="1"/>
    <x v="0"/>
  </r>
  <r>
    <n v="11714"/>
    <x v="0"/>
    <d v="2016-08-04T00:00:00"/>
    <x v="1"/>
    <x v="32"/>
    <n v="141.83000000000001"/>
    <n v="0.06"/>
    <s v="Regular"/>
    <n v="-35.69"/>
    <n v="15.73"/>
    <n v="7.42"/>
    <s v="Tamara Willingham"/>
    <x v="0"/>
    <s v="Corporate"/>
    <s v="Office Supplies"/>
    <s v="Scissors, Rulers and Trimmers"/>
    <s v="Small Pack"/>
    <d v="2016-08-05T00:00:00"/>
    <n v="2.2537944316066191E-5"/>
    <m/>
    <x v="0"/>
    <n v="0"/>
    <n v="1"/>
    <x v="0"/>
  </r>
  <r>
    <n v="11719"/>
    <x v="0"/>
    <d v="2014-02-05T00:00:00"/>
    <x v="2"/>
    <x v="7"/>
    <n v="1566.8"/>
    <n v="0.06"/>
    <s v="Delivery Van"/>
    <n v="-1044.92"/>
    <n v="500.97"/>
    <n v="69.3"/>
    <s v="Keith Dawkins"/>
    <x v="0"/>
    <s v="Home Office"/>
    <s v="Technology"/>
    <s v="Office Machines"/>
    <s v="Jumbo Drum"/>
    <d v="2014-02-06T00:00:00"/>
    <n v="2.4897730490314114E-4"/>
    <m/>
    <x v="0"/>
    <n v="0"/>
    <n v="1"/>
    <x v="0"/>
  </r>
  <r>
    <n v="11719"/>
    <x v="0"/>
    <d v="2014-02-05T00:00:00"/>
    <x v="2"/>
    <x v="49"/>
    <n v="616.01"/>
    <n v="0.09"/>
    <s v="Regular"/>
    <n v="-74.88"/>
    <n v="21.38"/>
    <n v="8.99"/>
    <s v="Keith Dawkins"/>
    <x v="0"/>
    <s v="Home Office"/>
    <s v="Office Supplies"/>
    <s v="Pens &amp; Art Supplies"/>
    <s v="Small Pack"/>
    <d v="2014-02-05T00:00:00"/>
    <n v="9.7889015568920065E-5"/>
    <m/>
    <x v="0"/>
    <n v="0"/>
    <n v="0"/>
    <x v="0"/>
  </r>
  <r>
    <n v="11719"/>
    <x v="0"/>
    <d v="2014-02-05T00:00:00"/>
    <x v="2"/>
    <x v="35"/>
    <n v="438.60849999999999"/>
    <n v="0.01"/>
    <s v="Regular"/>
    <n v="-56.05"/>
    <n v="28.99"/>
    <n v="8.59"/>
    <s v="Keith Dawkins"/>
    <x v="0"/>
    <s v="Home Office"/>
    <s v="Technology"/>
    <s v="Telephones and Communication"/>
    <s v="Medium Box"/>
    <d v="2014-02-05T00:00:00"/>
    <n v="6.9698469643610781E-5"/>
    <m/>
    <x v="0"/>
    <n v="0"/>
    <n v="0"/>
    <x v="0"/>
  </r>
  <r>
    <n v="4774"/>
    <x v="0"/>
    <d v="2013-04-19T00:00:00"/>
    <x v="4"/>
    <x v="6"/>
    <n v="126.87"/>
    <n v="0.08"/>
    <s v="Regular"/>
    <n v="-125.99"/>
    <n v="32.979999999999997"/>
    <n v="5.5"/>
    <s v="Lindsay Williams"/>
    <x v="0"/>
    <s v="Corporate"/>
    <s v="Technology"/>
    <s v="Computer Peripherals"/>
    <s v="Small Box"/>
    <d v="2013-04-20T00:00:00"/>
    <n v="2.0160678244231245E-5"/>
    <m/>
    <x v="0"/>
    <n v="0"/>
    <n v="1"/>
    <x v="0"/>
  </r>
  <r>
    <n v="11748"/>
    <x v="0"/>
    <d v="2016-06-03T00:00:00"/>
    <x v="2"/>
    <x v="9"/>
    <n v="3503.12"/>
    <n v="0.01"/>
    <s v="Delivery Van"/>
    <n v="-168.14"/>
    <n v="145.97999999999999"/>
    <n v="46.2"/>
    <s v="Tamara Willingham"/>
    <x v="0"/>
    <s v="Corporate"/>
    <s v="Furniture"/>
    <s v="Tables"/>
    <s v="Jumbo Box"/>
    <d v="2016-06-03T00:00:00"/>
    <n v="5.5667435304588447E-4"/>
    <m/>
    <x v="0"/>
    <n v="0"/>
    <n v="0"/>
    <x v="0"/>
  </r>
  <r>
    <n v="11777"/>
    <x v="0"/>
    <d v="2016-12-25T00:00:00"/>
    <x v="3"/>
    <x v="20"/>
    <n v="651.45000000000005"/>
    <n v="7.0000000000000007E-2"/>
    <s v="Regular"/>
    <n v="-160.56"/>
    <n v="17.7"/>
    <n v="9.4700000000000006"/>
    <s v="Jack O'Briant"/>
    <x v="0"/>
    <s v="Consumer"/>
    <s v="Office Supplies"/>
    <s v="Storage &amp; Organization"/>
    <s v="Small Box"/>
    <d v="2013-01-01T00:00:00"/>
    <n v="1.0352072075513869E-4"/>
    <m/>
    <x v="0"/>
    <n v="0"/>
    <n v="-1454"/>
    <x v="0"/>
  </r>
  <r>
    <n v="15808"/>
    <x v="0"/>
    <d v="2013-12-14T00:00:00"/>
    <x v="1"/>
    <x v="15"/>
    <n v="126.88"/>
    <n v="0.05"/>
    <s v="Regular"/>
    <n v="12.63"/>
    <n v="3.7"/>
    <n v="1.61"/>
    <s v="Bill Donatelli"/>
    <x v="1"/>
    <s v="Corporate"/>
    <s v="Furniture"/>
    <s v="Office Furnishings"/>
    <s v="Wrap Bag"/>
    <d v="2013-12-14T00:00:00"/>
    <n v="2.0162267325830066E-5"/>
    <m/>
    <x v="0"/>
    <n v="0"/>
    <n v="0"/>
    <x v="0"/>
  </r>
  <r>
    <n v="11815"/>
    <x v="0"/>
    <d v="2014-09-12T00:00:00"/>
    <x v="3"/>
    <x v="21"/>
    <n v="351.27"/>
    <n v="0.08"/>
    <s v="Regular"/>
    <n v="-37.22"/>
    <n v="15.73"/>
    <n v="7.42"/>
    <s v="Mike Gockenbach"/>
    <x v="0"/>
    <s v="Consumer"/>
    <s v="Office Supplies"/>
    <s v="Scissors, Rulers and Trimmers"/>
    <s v="Small Pack"/>
    <d v="2014-09-14T00:00:00"/>
    <n v="5.5819669321755411E-5"/>
    <m/>
    <x v="0"/>
    <n v="0"/>
    <n v="2"/>
    <x v="0"/>
  </r>
  <r>
    <n v="16932"/>
    <x v="0"/>
    <d v="2013-04-15T00:00:00"/>
    <x v="1"/>
    <x v="17"/>
    <n v="127.16"/>
    <n v="0.09"/>
    <s v="Regular"/>
    <n v="12.88"/>
    <n v="6.7"/>
    <n v="1.56"/>
    <s v="Carlos Soltero"/>
    <x v="2"/>
    <s v="Consumer"/>
    <s v="Office Supplies"/>
    <s v="Pens &amp; Art Supplies"/>
    <s v="Wrap Bag"/>
    <d v="2013-04-15T00:00:00"/>
    <n v="2.020676161059703E-5"/>
    <m/>
    <x v="0"/>
    <n v="0"/>
    <n v="0"/>
    <x v="0"/>
  </r>
  <r>
    <n v="28033"/>
    <x v="0"/>
    <d v="2013-09-14T00:00:00"/>
    <x v="0"/>
    <x v="31"/>
    <n v="127.56"/>
    <n v="0.01"/>
    <s v="Regular"/>
    <n v="-57.11"/>
    <n v="6.6"/>
    <n v="4.07"/>
    <s v="Dan Lawera"/>
    <x v="1"/>
    <s v="Corporate"/>
    <s v="Technology"/>
    <s v="Computer Peripherals"/>
    <s v="Small Pack"/>
    <d v="2013-09-17T00:00:00"/>
    <n v="2.0270324874549836E-5"/>
    <m/>
    <x v="0"/>
    <n v="0"/>
    <n v="3"/>
    <x v="0"/>
  </r>
  <r>
    <n v="11843"/>
    <x v="0"/>
    <d v="2016-07-17T00:00:00"/>
    <x v="4"/>
    <x v="3"/>
    <n v="4993.42"/>
    <n v="0.03"/>
    <s v="Delivery Van"/>
    <n v="190.14"/>
    <n v="119.99"/>
    <n v="56.14"/>
    <s v="Cindy Chapman"/>
    <x v="0"/>
    <s v="Consumer"/>
    <s v="Technology"/>
    <s v="Office Machines"/>
    <s v="Jumbo Box"/>
    <d v="2016-07-19T00:00:00"/>
    <n v="7.9349518371805148E-4"/>
    <m/>
    <x v="0"/>
    <n v="0"/>
    <n v="2"/>
    <x v="0"/>
  </r>
  <r>
    <n v="11843"/>
    <x v="0"/>
    <d v="2016-07-17T00:00:00"/>
    <x v="4"/>
    <x v="32"/>
    <n v="1059.3"/>
    <n v="0.05"/>
    <s v="Regular"/>
    <n v="67.599999999999994"/>
    <n v="115.79"/>
    <n v="1.99"/>
    <s v="Cindy Chapman"/>
    <x v="0"/>
    <s v="Consumer"/>
    <s v="Technology"/>
    <s v="Computer Peripherals"/>
    <s v="Small Pack"/>
    <d v="2016-07-19T00:00:00"/>
    <n v="1.683314137630185E-4"/>
    <m/>
    <x v="0"/>
    <n v="0"/>
    <n v="2"/>
    <x v="0"/>
  </r>
  <r>
    <n v="11876"/>
    <x v="0"/>
    <d v="2014-07-03T00:00:00"/>
    <x v="0"/>
    <x v="43"/>
    <n v="5051.8900000000003"/>
    <n v="0.02"/>
    <s v="Regular"/>
    <n v="1708.84"/>
    <n v="107.53"/>
    <n v="5.81"/>
    <s v="Joni Blumstein"/>
    <x v="1"/>
    <s v="Home Office"/>
    <s v="Furniture"/>
    <s v="Office Furnishings"/>
    <s v="Medium Box"/>
    <d v="2014-07-06T00:00:00"/>
    <n v="8.0278654382635287E-4"/>
    <m/>
    <x v="0"/>
    <n v="0"/>
    <n v="3"/>
    <x v="0"/>
  </r>
  <r>
    <n v="29058"/>
    <x v="0"/>
    <d v="2013-01-03T00:00:00"/>
    <x v="0"/>
    <x v="9"/>
    <n v="128.52000000000001"/>
    <n v="0.06"/>
    <s v="Regular"/>
    <n v="42.8"/>
    <n v="5.84"/>
    <n v="1"/>
    <s v="Valerie Jones"/>
    <x v="0"/>
    <s v="Consumer"/>
    <s v="Office Supplies"/>
    <s v="Pens &amp; Art Supplies"/>
    <s v="Wrap Bag"/>
    <d v="2013-01-04T00:00:00"/>
    <n v="2.042287670803657E-5"/>
    <m/>
    <x v="0"/>
    <n v="0"/>
    <n v="1"/>
    <x v="0"/>
  </r>
  <r>
    <n v="31392"/>
    <x v="0"/>
    <d v="2013-05-06T00:00:00"/>
    <x v="3"/>
    <x v="36"/>
    <n v="128.86000000000001"/>
    <n v="0.1"/>
    <s v="Regular"/>
    <n v="-42.81"/>
    <n v="6.48"/>
    <n v="5.16"/>
    <s v="George Zrebassa"/>
    <x v="3"/>
    <s v="Home Office"/>
    <s v="Office Supplies"/>
    <s v="Paper"/>
    <s v="Small Box"/>
    <d v="2013-05-13T00:00:00"/>
    <n v="2.0476905482396459E-5"/>
    <m/>
    <x v="0"/>
    <n v="0"/>
    <n v="7"/>
    <x v="0"/>
  </r>
  <r>
    <n v="41059"/>
    <x v="1"/>
    <d v="2013-09-14T00:00:00"/>
    <x v="4"/>
    <x v="36"/>
    <n v="128.86000000000001"/>
    <n v="0"/>
    <s v="Express"/>
    <n v="24.53"/>
    <n v="5.84"/>
    <n v="1.2"/>
    <s v="Lycoris Saunders"/>
    <x v="1"/>
    <s v="Corporate"/>
    <s v="Office Supplies"/>
    <s v="Pens &amp; Art Supplies"/>
    <s v="Wrap Bag"/>
    <d v="2013-09-16T00:00:00"/>
    <n v="2.0476905482396459E-5"/>
    <m/>
    <x v="0"/>
    <n v="0"/>
    <n v="2"/>
    <x v="0"/>
  </r>
  <r>
    <n v="28007"/>
    <x v="0"/>
    <d v="2013-04-08T00:00:00"/>
    <x v="2"/>
    <x v="9"/>
    <n v="128.97"/>
    <n v="0.03"/>
    <s v="Regular"/>
    <n v="-1045.25"/>
    <n v="3.48"/>
    <n v="49"/>
    <s v="Deborah Brumfield"/>
    <x v="0"/>
    <s v="Small Business"/>
    <s v="Office Supplies"/>
    <s v="Appliances"/>
    <s v="Large Box"/>
    <d v="2013-04-09T00:00:00"/>
    <n v="2.0494385379983477E-5"/>
    <m/>
    <x v="0"/>
    <n v="0"/>
    <n v="1"/>
    <x v="0"/>
  </r>
  <r>
    <n v="35877"/>
    <x v="1"/>
    <d v="2013-05-25T00:00:00"/>
    <x v="0"/>
    <x v="49"/>
    <n v="129.71"/>
    <n v="0.08"/>
    <s v="Regular"/>
    <n v="-100.61"/>
    <n v="4.28"/>
    <n v="5.68"/>
    <s v="Erin Creighton"/>
    <x v="1"/>
    <s v="Corporate"/>
    <s v="Office Supplies"/>
    <s v="Paper"/>
    <s v="Small Box"/>
    <d v="2013-05-28T00:00:00"/>
    <n v="2.0611977418296168E-5"/>
    <m/>
    <x v="0"/>
    <n v="0"/>
    <n v="3"/>
    <x v="0"/>
  </r>
  <r>
    <n v="33857"/>
    <x v="0"/>
    <d v="2013-04-29T00:00:00"/>
    <x v="1"/>
    <x v="31"/>
    <n v="130.16"/>
    <n v="0"/>
    <s v="Regular"/>
    <n v="28.87"/>
    <n v="7.04"/>
    <n v="2.17"/>
    <s v="Troy Blackwell"/>
    <x v="0"/>
    <s v="Home Office"/>
    <s v="Office Supplies"/>
    <s v="Paper"/>
    <s v="Wrap Bag"/>
    <d v="2013-04-30T00:00:00"/>
    <n v="2.0683486090243074E-5"/>
    <m/>
    <x v="0"/>
    <n v="0"/>
    <n v="1"/>
    <x v="0"/>
  </r>
  <r>
    <n v="9254"/>
    <x v="0"/>
    <d v="2013-05-14T00:00:00"/>
    <x v="4"/>
    <x v="37"/>
    <n v="131.65"/>
    <n v="0.01"/>
    <s v="Express"/>
    <n v="67.41"/>
    <n v="4.91"/>
    <n v="0.5"/>
    <s v="Craig Leslie"/>
    <x v="0"/>
    <s v="Consumer"/>
    <s v="Office Supplies"/>
    <s v="Labels"/>
    <s v="Small Box"/>
    <d v="2013-05-16T00:00:00"/>
    <n v="2.0920259248467277E-5"/>
    <m/>
    <x v="0"/>
    <n v="0"/>
    <n v="2"/>
    <x v="0"/>
  </r>
  <r>
    <n v="26244"/>
    <x v="0"/>
    <d v="2013-08-03T00:00:00"/>
    <x v="0"/>
    <x v="18"/>
    <n v="131.72"/>
    <n v="0.09"/>
    <s v="Regular"/>
    <n v="-42.61"/>
    <n v="8.4600000000000009"/>
    <n v="3.62"/>
    <s v="Michael Dominguez"/>
    <x v="1"/>
    <s v="Home Office"/>
    <s v="Technology"/>
    <s v="Computer Peripherals"/>
    <s v="Small Pack"/>
    <d v="2013-08-05T00:00:00"/>
    <n v="2.0931382819659019E-5"/>
    <m/>
    <x v="0"/>
    <n v="0"/>
    <n v="2"/>
    <x v="0"/>
  </r>
  <r>
    <n v="11968"/>
    <x v="0"/>
    <d v="2014-03-16T00:00:00"/>
    <x v="3"/>
    <x v="48"/>
    <n v="109.49"/>
    <n v="0.04"/>
    <s v="Regular"/>
    <n v="26.09"/>
    <n v="3.38"/>
    <n v="0.85"/>
    <s v="Christopher Schild"/>
    <x v="3"/>
    <s v="Corporate"/>
    <s v="Office Supplies"/>
    <s v="Pens &amp; Art Supplies"/>
    <s v="Wrap Bag"/>
    <d v="2014-03-16T00:00:00"/>
    <n v="1.7398854425481822E-5"/>
    <m/>
    <x v="0"/>
    <n v="0"/>
    <n v="0"/>
    <x v="0"/>
  </r>
  <r>
    <n v="11969"/>
    <x v="0"/>
    <d v="2015-01-18T00:00:00"/>
    <x v="2"/>
    <x v="18"/>
    <n v="1684.96"/>
    <n v="0.08"/>
    <s v="Regular"/>
    <n v="-553.05999999999995"/>
    <n v="110.98"/>
    <n v="35"/>
    <s v="Ivan Liston"/>
    <x v="3"/>
    <s v="Consumer"/>
    <s v="Office Supplies"/>
    <s v="Storage &amp; Organization"/>
    <s v="Large Box"/>
    <d v="2015-01-19T00:00:00"/>
    <n v="2.6775389307480001E-4"/>
    <m/>
    <x v="0"/>
    <n v="0"/>
    <n v="1"/>
    <x v="0"/>
  </r>
  <r>
    <n v="11969"/>
    <x v="0"/>
    <d v="2015-01-18T00:00:00"/>
    <x v="2"/>
    <x v="32"/>
    <n v="1662.048"/>
    <n v="0.03"/>
    <s v="Delivery Van"/>
    <n v="-471.26"/>
    <n v="212.6"/>
    <n v="110.2"/>
    <s v="Ivan Liston"/>
    <x v="3"/>
    <s v="Consumer"/>
    <s v="Furniture"/>
    <s v="Tables"/>
    <s v="Jumbo Box"/>
    <d v="2015-01-20T00:00:00"/>
    <n v="2.6411298931558328E-4"/>
    <m/>
    <x v="0"/>
    <n v="0"/>
    <n v="2"/>
    <x v="0"/>
  </r>
  <r>
    <n v="11969"/>
    <x v="0"/>
    <d v="2015-01-18T00:00:00"/>
    <x v="2"/>
    <x v="3"/>
    <n v="11460.76"/>
    <n v="0.1"/>
    <s v="Delivery Van"/>
    <n v="4264.82"/>
    <n v="349.45"/>
    <n v="60"/>
    <s v="Ivan Liston"/>
    <x v="3"/>
    <s v="Consumer"/>
    <s v="Furniture"/>
    <s v="Tables"/>
    <s v="Jumbo Drum"/>
    <d v="2015-01-20T00:00:00"/>
    <n v="1.8212082824494023E-3"/>
    <m/>
    <x v="0"/>
    <n v="0"/>
    <n v="2"/>
    <x v="0"/>
  </r>
  <r>
    <n v="12005"/>
    <x v="1"/>
    <d v="2015-06-24T00:00:00"/>
    <x v="2"/>
    <x v="6"/>
    <n v="1660.86"/>
    <n v="0.04"/>
    <s v="Regular"/>
    <n v="-164.59"/>
    <n v="415.88"/>
    <n v="11.37"/>
    <s v="Dean Percer"/>
    <x v="3"/>
    <s v="Home Office"/>
    <s v="Office Supplies"/>
    <s v="Storage &amp; Organization"/>
    <s v="Small Box"/>
    <d v="2015-06-26T00:00:00"/>
    <n v="2.6392420642164347E-4"/>
    <m/>
    <x v="0"/>
    <n v="0"/>
    <n v="2"/>
    <x v="0"/>
  </r>
  <r>
    <n v="12007"/>
    <x v="0"/>
    <d v="2016-09-27T00:00:00"/>
    <x v="2"/>
    <x v="3"/>
    <n v="152.26"/>
    <n v="0.04"/>
    <s v="Regular"/>
    <n v="64.989999999999995"/>
    <n v="3.69"/>
    <n v="0.5"/>
    <s v="Victoria Pisteka"/>
    <x v="0"/>
    <s v="Corporate"/>
    <s v="Office Supplies"/>
    <s v="Labels"/>
    <s v="Small Box"/>
    <d v="2016-09-29T00:00:00"/>
    <n v="2.4195356423635606E-5"/>
    <m/>
    <x v="0"/>
    <n v="0"/>
    <n v="2"/>
    <x v="0"/>
  </r>
  <r>
    <n v="45413"/>
    <x v="0"/>
    <d v="2013-06-08T00:00:00"/>
    <x v="0"/>
    <x v="37"/>
    <n v="131.94"/>
    <n v="0.04"/>
    <s v="Regular"/>
    <n v="2.3199999999999998"/>
    <n v="5.28"/>
    <n v="2.99"/>
    <s v="Eric Barreto"/>
    <x v="0"/>
    <s v="Small Business"/>
    <s v="Office Supplies"/>
    <s v="Binders and Binder Accessories"/>
    <s v="Small Box"/>
    <d v="2013-06-08T00:00:00"/>
    <n v="2.0966342614833062E-5"/>
    <m/>
    <x v="0"/>
    <n v="0"/>
    <n v="0"/>
    <x v="0"/>
  </r>
  <r>
    <n v="12066"/>
    <x v="0"/>
    <d v="2014-02-06T00:00:00"/>
    <x v="4"/>
    <x v="40"/>
    <n v="4442.049"/>
    <n v="0.1"/>
    <s v="Regular"/>
    <n v="720.95"/>
    <n v="200.99"/>
    <n v="8.08"/>
    <s v="Denny Ordway"/>
    <x v="0"/>
    <s v="Small Business"/>
    <s v="Technology"/>
    <s v="Telephones and Communication"/>
    <s v="Small Box"/>
    <d v="2014-02-07T00:00:00"/>
    <n v="7.0587783269574487E-4"/>
    <m/>
    <x v="0"/>
    <n v="0"/>
    <n v="1"/>
    <x v="0"/>
  </r>
  <r>
    <n v="8642"/>
    <x v="0"/>
    <d v="2013-01-16T00:00:00"/>
    <x v="0"/>
    <x v="44"/>
    <n v="133.04"/>
    <n v="0.04"/>
    <s v="Regular"/>
    <n v="49.69"/>
    <n v="10.35"/>
    <n v="0.99"/>
    <s v="Patrick Ryan"/>
    <x v="0"/>
    <s v="Corporate"/>
    <s v="Office Supplies"/>
    <s v="Labels"/>
    <s v="Small Box"/>
    <d v="2013-01-17T00:00:00"/>
    <n v="2.1141141590703276E-5"/>
    <m/>
    <x v="0"/>
    <n v="0"/>
    <n v="1"/>
    <x v="0"/>
  </r>
  <r>
    <n v="3648"/>
    <x v="0"/>
    <d v="2013-06-16T00:00:00"/>
    <x v="3"/>
    <x v="19"/>
    <n v="134.81"/>
    <n v="0.1"/>
    <s v="Regular"/>
    <n v="52.36"/>
    <n v="3.15"/>
    <n v="0.49"/>
    <s v="Philip Brown"/>
    <x v="1"/>
    <s v="Home Office"/>
    <s v="Office Supplies"/>
    <s v="Labels"/>
    <s v="Small Box"/>
    <d v="2013-06-18T00:00:00"/>
    <n v="2.1422409033694443E-5"/>
    <m/>
    <x v="0"/>
    <n v="0"/>
    <n v="2"/>
    <x v="0"/>
  </r>
  <r>
    <n v="23366"/>
    <x v="0"/>
    <d v="2013-11-19T00:00:00"/>
    <x v="2"/>
    <x v="47"/>
    <n v="136.1"/>
    <n v="0.06"/>
    <s v="Regular"/>
    <n v="-3.78"/>
    <n v="10.52"/>
    <n v="7.94"/>
    <s v="Tim Taslimi"/>
    <x v="0"/>
    <s v="Corporate"/>
    <s v="Furniture"/>
    <s v="Office Furnishings"/>
    <s v="Small Pack"/>
    <d v="2013-11-21T00:00:00"/>
    <n v="2.1627400559942242E-5"/>
    <m/>
    <x v="0"/>
    <n v="0"/>
    <n v="2"/>
    <x v="0"/>
  </r>
  <r>
    <n v="16165"/>
    <x v="0"/>
    <d v="2013-07-22T00:00:00"/>
    <x v="2"/>
    <x v="6"/>
    <n v="136.68"/>
    <n v="0.01"/>
    <s v="Express"/>
    <n v="-125.16"/>
    <n v="30.73"/>
    <n v="4"/>
    <s v="Hallie Redmond"/>
    <x v="0"/>
    <s v="Small Business"/>
    <s v="Technology"/>
    <s v="Computer Peripherals"/>
    <s v="Small Box"/>
    <d v="2013-07-24T00:00:00"/>
    <n v="2.1719567292673815E-5"/>
    <m/>
    <x v="0"/>
    <n v="0"/>
    <n v="2"/>
    <x v="0"/>
  </r>
  <r>
    <n v="35777"/>
    <x v="0"/>
    <d v="2013-09-08T00:00:00"/>
    <x v="1"/>
    <x v="34"/>
    <n v="136.72"/>
    <n v="0.09"/>
    <s v="Regular"/>
    <n v="5.91"/>
    <n v="4.13"/>
    <n v="1.23"/>
    <s v="Dianna Arnett"/>
    <x v="3"/>
    <s v="Home Office"/>
    <s v="Office Supplies"/>
    <s v="Pens &amp; Art Supplies"/>
    <s v="Wrap Bag"/>
    <d v="2013-09-10T00:00:00"/>
    <n v="2.1725923619069094E-5"/>
    <m/>
    <x v="0"/>
    <n v="0"/>
    <n v="2"/>
    <x v="0"/>
  </r>
  <r>
    <n v="12096"/>
    <x v="1"/>
    <d v="2015-09-19T00:00:00"/>
    <x v="4"/>
    <x v="19"/>
    <n v="8009.5924999999997"/>
    <n v="0.02"/>
    <s v="Regular"/>
    <n v="2332.4"/>
    <n v="200.99"/>
    <n v="8.08"/>
    <s v="Michelle Lonsdale"/>
    <x v="2"/>
    <s v="Home Office"/>
    <s v="Technology"/>
    <s v="Telephones and Communication"/>
    <s v="Small Box"/>
    <d v="2015-09-19T00:00:00"/>
    <n v="1.2727896055797882E-3"/>
    <m/>
    <x v="0"/>
    <n v="0"/>
    <n v="0"/>
    <x v="0"/>
  </r>
  <r>
    <n v="12096"/>
    <x v="1"/>
    <d v="2015-09-19T00:00:00"/>
    <x v="4"/>
    <x v="9"/>
    <n v="4689.66"/>
    <n v="0.01"/>
    <s v="Regular"/>
    <n v="2176.19"/>
    <n v="194.3"/>
    <n v="11.54"/>
    <s v="Michelle Lonsdale"/>
    <x v="2"/>
    <s v="Home Office"/>
    <s v="Furniture"/>
    <s v="Office Furnishings"/>
    <s v="Large Box"/>
    <d v="2015-09-21T00:00:00"/>
    <n v="7.4522524107229057E-4"/>
    <m/>
    <x v="0"/>
    <n v="0"/>
    <n v="2"/>
    <x v="0"/>
  </r>
  <r>
    <n v="27680"/>
    <x v="0"/>
    <d v="2013-01-26T00:00:00"/>
    <x v="1"/>
    <x v="23"/>
    <n v="137.02000000000001"/>
    <n v="0.01"/>
    <s v="Regular"/>
    <n v="-46.89"/>
    <n v="6.48"/>
    <n v="6.6"/>
    <s v="Delfina Latchford"/>
    <x v="2"/>
    <s v="Small Business"/>
    <s v="Office Supplies"/>
    <s v="Paper"/>
    <s v="Small Box"/>
    <d v="2013-01-27T00:00:00"/>
    <n v="2.17735960670337E-5"/>
    <m/>
    <x v="0"/>
    <n v="0"/>
    <n v="1"/>
    <x v="0"/>
  </r>
  <r>
    <n v="4166"/>
    <x v="0"/>
    <d v="2013-02-27T00:00:00"/>
    <x v="3"/>
    <x v="23"/>
    <n v="138.85"/>
    <n v="0.08"/>
    <s v="Regular"/>
    <n v="-49.35"/>
    <n v="7.1"/>
    <n v="6.05"/>
    <s v="Patrick Ryan"/>
    <x v="0"/>
    <s v="Corporate"/>
    <s v="Office Supplies"/>
    <s v="Binders and Binder Accessories"/>
    <s v="Small Box"/>
    <d v="2013-02-27T00:00:00"/>
    <n v="2.2064397999617784E-5"/>
    <m/>
    <x v="0"/>
    <n v="0"/>
    <n v="0"/>
    <x v="0"/>
  </r>
  <r>
    <n v="12099"/>
    <x v="0"/>
    <d v="2016-09-11T00:00:00"/>
    <x v="1"/>
    <x v="10"/>
    <n v="17.59"/>
    <n v="0.06"/>
    <s v="Express"/>
    <n v="10.85"/>
    <n v="2.61"/>
    <n v="0.5"/>
    <s v="Cindy Stewart"/>
    <x v="0"/>
    <s v="Corporate"/>
    <s v="Office Supplies"/>
    <s v="Labels"/>
    <s v="Small Box"/>
    <d v="2016-09-11T00:00:00"/>
    <n v="2.795194532324644E-6"/>
    <m/>
    <x v="0"/>
    <n v="0"/>
    <n v="0"/>
    <x v="0"/>
  </r>
  <r>
    <n v="12099"/>
    <x v="0"/>
    <d v="2016-09-11T00:00:00"/>
    <x v="1"/>
    <x v="25"/>
    <n v="308.81"/>
    <n v="0.01"/>
    <s v="Regular"/>
    <n v="128.28"/>
    <n v="6.35"/>
    <n v="1.02"/>
    <s v="Cindy Stewart"/>
    <x v="0"/>
    <s v="Corporate"/>
    <s v="Office Supplies"/>
    <s v="Paper"/>
    <s v="Wrap Bag"/>
    <d v="2016-09-13T00:00:00"/>
    <n v="4.9072428853165057E-5"/>
    <m/>
    <x v="0"/>
    <n v="0"/>
    <n v="2"/>
    <x v="0"/>
  </r>
  <r>
    <n v="12130"/>
    <x v="0"/>
    <d v="2014-12-09T00:00:00"/>
    <x v="2"/>
    <x v="4"/>
    <n v="686.2"/>
    <n v="0.04"/>
    <s v="Regular"/>
    <n v="290.2"/>
    <n v="18.84"/>
    <n v="3.62"/>
    <s v="Grace Kelly"/>
    <x v="1"/>
    <s v="Consumer"/>
    <s v="Furniture"/>
    <s v="Office Furnishings"/>
    <s v="Wrap Bag"/>
    <d v="2014-12-12T00:00:00"/>
    <n v="1.0904277931103871E-4"/>
    <m/>
    <x v="0"/>
    <n v="0"/>
    <n v="3"/>
    <x v="0"/>
  </r>
  <r>
    <n v="12130"/>
    <x v="0"/>
    <d v="2014-12-09T00:00:00"/>
    <x v="2"/>
    <x v="3"/>
    <n v="1274.5155"/>
    <n v="0.05"/>
    <s v="Regular"/>
    <n v="444.15"/>
    <n v="35.99"/>
    <n v="5.99"/>
    <s v="Grace Kelly"/>
    <x v="1"/>
    <s v="Consumer"/>
    <s v="Technology"/>
    <s v="Telephones and Communication"/>
    <s v="Wrap Bag"/>
    <d v="2014-12-12T00:00:00"/>
    <n v="2.025309128461063E-4"/>
    <m/>
    <x v="0"/>
    <n v="0"/>
    <n v="3"/>
    <x v="0"/>
  </r>
  <r>
    <n v="43367"/>
    <x v="0"/>
    <d v="2013-03-09T00:00:00"/>
    <x v="1"/>
    <x v="18"/>
    <n v="139.37"/>
    <n v="0.04"/>
    <s v="Express"/>
    <n v="1.72"/>
    <n v="8.34"/>
    <n v="2.64"/>
    <s v="Anemone Ratner"/>
    <x v="1"/>
    <s v="Small Business"/>
    <s v="Office Supplies"/>
    <s v="Scissors, Rulers and Trimmers"/>
    <s v="Small Pack"/>
    <d v="2013-03-10T00:00:00"/>
    <n v="2.2147030242756433E-5"/>
    <m/>
    <x v="0"/>
    <n v="0"/>
    <n v="1"/>
    <x v="0"/>
  </r>
  <r>
    <n v="43207"/>
    <x v="0"/>
    <d v="2013-06-09T00:00:00"/>
    <x v="3"/>
    <x v="26"/>
    <n v="139.93"/>
    <n v="0.05"/>
    <s v="Regular"/>
    <n v="-3.06"/>
    <n v="3.28"/>
    <n v="1.95"/>
    <s v="Julia Dunbar"/>
    <x v="0"/>
    <s v="Consumer"/>
    <s v="Office Supplies"/>
    <s v="Pens &amp; Art Supplies"/>
    <s v="Wrap Bag"/>
    <d v="2013-06-16T00:00:00"/>
    <n v="2.2236018812290364E-5"/>
    <m/>
    <x v="0"/>
    <n v="0"/>
    <n v="7"/>
    <x v="0"/>
  </r>
  <r>
    <n v="23232"/>
    <x v="0"/>
    <d v="2013-04-16T00:00:00"/>
    <x v="0"/>
    <x v="17"/>
    <n v="140.31"/>
    <n v="0.06"/>
    <s v="Regular"/>
    <n v="-94.11"/>
    <n v="6.48"/>
    <n v="8.74"/>
    <s v="Penelope Sewall"/>
    <x v="0"/>
    <s v="Home Office"/>
    <s v="Office Supplies"/>
    <s v="Paper"/>
    <s v="Small Box"/>
    <d v="2013-04-16T00:00:00"/>
    <n v="2.2296403913045529E-5"/>
    <m/>
    <x v="0"/>
    <n v="0"/>
    <n v="0"/>
    <x v="0"/>
  </r>
  <r>
    <n v="12194"/>
    <x v="0"/>
    <d v="2014-03-01T00:00:00"/>
    <x v="1"/>
    <x v="23"/>
    <n v="3355.154"/>
    <n v="0"/>
    <s v="Regular"/>
    <n v="658.5"/>
    <n v="195.99"/>
    <n v="3.99"/>
    <s v="Maxwell Schwartz"/>
    <x v="0"/>
    <s v="Corporate"/>
    <s v="Technology"/>
    <s v="Telephones and Communication"/>
    <s v="Small Box"/>
    <d v="2014-03-02T00:00:00"/>
    <n v="5.3316134826078218E-4"/>
    <m/>
    <x v="0"/>
    <n v="0"/>
    <n v="1"/>
    <x v="0"/>
  </r>
  <r>
    <n v="33894"/>
    <x v="0"/>
    <d v="2013-06-14T00:00:00"/>
    <x v="1"/>
    <x v="39"/>
    <n v="140.66"/>
    <n v="0"/>
    <s v="Regular"/>
    <n v="11.34"/>
    <n v="9.27"/>
    <n v="4.3899999999999997"/>
    <s v="Doug Bickford"/>
    <x v="2"/>
    <s v="Corporate"/>
    <s v="Office Supplies"/>
    <s v="Paper"/>
    <s v="Wrap Bag"/>
    <d v="2013-06-17T00:00:00"/>
    <n v="2.2352021769004231E-5"/>
    <m/>
    <x v="0"/>
    <n v="0"/>
    <n v="3"/>
    <x v="0"/>
  </r>
  <r>
    <n v="17666"/>
    <x v="0"/>
    <d v="2013-09-08T00:00:00"/>
    <x v="4"/>
    <x v="11"/>
    <n v="141.07"/>
    <n v="0.08"/>
    <s v="Regular"/>
    <n v="-5.0999999999999996"/>
    <n v="12.98"/>
    <n v="3.14"/>
    <s v="Sam Craven"/>
    <x v="0"/>
    <s v="Home Office"/>
    <s v="Office Supplies"/>
    <s v="Scissors, Rulers and Trimmers"/>
    <s v="Small Pack"/>
    <d v="2013-09-08T00:00:00"/>
    <n v="2.2417174114555858E-5"/>
    <m/>
    <x v="0"/>
    <n v="0"/>
    <n v="0"/>
    <x v="0"/>
  </r>
  <r>
    <n v="12224"/>
    <x v="0"/>
    <d v="2016-12-12T00:00:00"/>
    <x v="0"/>
    <x v="5"/>
    <n v="302.91000000000003"/>
    <n v="0.04"/>
    <s v="Delivery Van"/>
    <n v="-186.13"/>
    <n v="124.49"/>
    <n v="51.94"/>
    <s v="Joni Blumstein"/>
    <x v="1"/>
    <s v="Consumer"/>
    <s v="Furniture"/>
    <s v="Tables"/>
    <s v="Jumbo Box"/>
    <d v="2016-12-14T00:00:00"/>
    <n v="4.8134870709861176E-5"/>
    <m/>
    <x v="0"/>
    <n v="0"/>
    <n v="2"/>
    <x v="0"/>
  </r>
  <r>
    <n v="12224"/>
    <x v="0"/>
    <d v="2016-12-12T00:00:00"/>
    <x v="0"/>
    <x v="8"/>
    <n v="842.61350000000004"/>
    <n v="0.1"/>
    <s v="Regular"/>
    <n v="-208.43"/>
    <n v="35.99"/>
    <n v="5"/>
    <s v="Joni Blumstein"/>
    <x v="1"/>
    <s v="Consumer"/>
    <s v="Technology"/>
    <s v="Telephones and Communication"/>
    <s v="Wrap Bag"/>
    <d v="2016-12-12T00:00:00"/>
    <n v="1.3389816077674426E-4"/>
    <m/>
    <x v="0"/>
    <n v="0"/>
    <n v="0"/>
    <x v="0"/>
  </r>
  <r>
    <n v="12228"/>
    <x v="0"/>
    <d v="2016-06-25T00:00:00"/>
    <x v="2"/>
    <x v="10"/>
    <n v="159.51"/>
    <n v="0.04"/>
    <s v="Delivery Van"/>
    <n v="-103.63"/>
    <n v="130.97999999999999"/>
    <n v="30"/>
    <s v="Brad Norvell"/>
    <x v="3"/>
    <s v="Corporate"/>
    <s v="Furniture"/>
    <s v="Chairs &amp; Chairmats"/>
    <s v="Jumbo Drum"/>
    <d v="2016-06-28T00:00:00"/>
    <n v="2.5347440582780213E-5"/>
    <m/>
    <x v="0"/>
    <n v="0"/>
    <n v="3"/>
    <x v="0"/>
  </r>
  <r>
    <n v="12228"/>
    <x v="0"/>
    <d v="2016-06-25T00:00:00"/>
    <x v="2"/>
    <x v="49"/>
    <n v="5015.0510000000004"/>
    <n v="0.05"/>
    <s v="Regular"/>
    <n v="1090.43"/>
    <n v="200.99"/>
    <n v="4.2"/>
    <s v="Brad Norvell"/>
    <x v="3"/>
    <s v="Corporate"/>
    <s v="Technology"/>
    <s v="Telephones and Communication"/>
    <s v="Small Box"/>
    <d v="2016-06-25T00:00:00"/>
    <n v="7.969325261244593E-4"/>
    <m/>
    <x v="0"/>
    <n v="0"/>
    <n v="0"/>
    <x v="0"/>
  </r>
  <r>
    <n v="12256"/>
    <x v="0"/>
    <d v="2015-12-18T00:00:00"/>
    <x v="4"/>
    <x v="14"/>
    <n v="117.97"/>
    <n v="0.1"/>
    <s v="Regular"/>
    <n v="44.59"/>
    <n v="2.88"/>
    <n v="0.5"/>
    <s v="Joni Blumstein"/>
    <x v="1"/>
    <s v="Home Office"/>
    <s v="Office Supplies"/>
    <s v="Labels"/>
    <s v="Small Box"/>
    <d v="2015-12-20T00:00:00"/>
    <n v="1.874639562128131E-5"/>
    <m/>
    <x v="0"/>
    <n v="0"/>
    <n v="2"/>
    <x v="0"/>
  </r>
  <r>
    <n v="12258"/>
    <x v="0"/>
    <d v="2016-11-30T00:00:00"/>
    <x v="3"/>
    <x v="7"/>
    <n v="561.65"/>
    <n v="0.04"/>
    <s v="Delivery Van"/>
    <n v="-264.94"/>
    <n v="180.98"/>
    <n v="30"/>
    <s v="Kelly Lampkin"/>
    <x v="1"/>
    <s v="Home Office"/>
    <s v="Furniture"/>
    <s v="Chairs &amp; Chairmats"/>
    <s v="Jumbo Drum"/>
    <d v="2016-11-30T00:00:00"/>
    <n v="8.9250767997733728E-5"/>
    <m/>
    <x v="0"/>
    <n v="0"/>
    <n v="0"/>
    <x v="0"/>
  </r>
  <r>
    <n v="12258"/>
    <x v="0"/>
    <d v="2016-11-30T00:00:00"/>
    <x v="3"/>
    <x v="5"/>
    <n v="55.6"/>
    <n v="0.06"/>
    <s v="Regular"/>
    <n v="-52.54"/>
    <n v="3.25"/>
    <n v="49"/>
    <s v="Kelly Lampkin"/>
    <x v="1"/>
    <s v="Home Office"/>
    <s v="Office Supplies"/>
    <s v="Appliances"/>
    <s v="Large Box"/>
    <d v="2016-12-05T00:00:00"/>
    <n v="8.8352936894400355E-6"/>
    <m/>
    <x v="0"/>
    <n v="0"/>
    <n v="5"/>
    <x v="0"/>
  </r>
  <r>
    <n v="12258"/>
    <x v="0"/>
    <d v="2016-11-30T00:00:00"/>
    <x v="3"/>
    <x v="21"/>
    <n v="2431.13"/>
    <n v="0.01"/>
    <s v="Regular"/>
    <n v="660.63"/>
    <n v="110.98"/>
    <n v="13.99"/>
    <s v="Kelly Lampkin"/>
    <x v="1"/>
    <s v="Home Office"/>
    <s v="Furniture"/>
    <s v="Office Furnishings"/>
    <s v="Medium Box"/>
    <d v="2016-12-04T00:00:00"/>
    <n v="3.8632639473396317E-4"/>
    <m/>
    <x v="0"/>
    <n v="0"/>
    <n v="4"/>
    <x v="0"/>
  </r>
  <r>
    <n v="12258"/>
    <x v="0"/>
    <d v="2016-11-30T00:00:00"/>
    <x v="3"/>
    <x v="40"/>
    <n v="113.4"/>
    <n v="0.05"/>
    <s v="Express"/>
    <n v="-5.0199999999999996"/>
    <n v="3.95"/>
    <n v="2"/>
    <s v="Kelly Lampkin"/>
    <x v="1"/>
    <s v="Home Office"/>
    <s v="Office Supplies"/>
    <s v="Rubber Bands"/>
    <s v="Wrap Bag"/>
    <d v="2016-12-07T00:00:00"/>
    <n v="1.8020185330620503E-5"/>
    <m/>
    <x v="0"/>
    <n v="0"/>
    <n v="7"/>
    <x v="0"/>
  </r>
  <r>
    <n v="25092"/>
    <x v="0"/>
    <d v="2013-12-01T00:00:00"/>
    <x v="0"/>
    <x v="24"/>
    <n v="141.27000000000001"/>
    <n v="0.08"/>
    <s v="Express"/>
    <n v="28.14"/>
    <n v="21.38"/>
    <n v="2.99"/>
    <s v="Katrina Willman"/>
    <x v="3"/>
    <s v="Consumer"/>
    <s v="Office Supplies"/>
    <s v="Binders and Binder Accessories"/>
    <s v="Small Box"/>
    <d v="2013-12-03T00:00:00"/>
    <n v="2.2448955746532263E-5"/>
    <m/>
    <x v="0"/>
    <n v="0"/>
    <n v="2"/>
    <x v="0"/>
  </r>
  <r>
    <n v="36741"/>
    <x v="0"/>
    <d v="2013-12-19T00:00:00"/>
    <x v="1"/>
    <x v="27"/>
    <n v="141.4"/>
    <n v="0.08"/>
    <s v="Regular"/>
    <n v="34.479999999999997"/>
    <n v="5.68"/>
    <n v="1.46"/>
    <s v="Fred Hopkins"/>
    <x v="1"/>
    <s v="Home Office"/>
    <s v="Office Supplies"/>
    <s v="Paper"/>
    <s v="Wrap Bag"/>
    <d v="2013-12-22T00:00:00"/>
    <n v="2.2469613807316926E-5"/>
    <m/>
    <x v="0"/>
    <n v="0"/>
    <n v="3"/>
    <x v="0"/>
  </r>
  <r>
    <n v="42820"/>
    <x v="0"/>
    <d v="2013-02-16T00:00:00"/>
    <x v="3"/>
    <x v="40"/>
    <n v="141.56"/>
    <n v="0.1"/>
    <s v="Regular"/>
    <n v="-2.85"/>
    <n v="5.28"/>
    <n v="2.99"/>
    <s v="Ted Trevino"/>
    <x v="1"/>
    <s v="Corporate"/>
    <s v="Office Supplies"/>
    <s v="Binders and Binder Accessories"/>
    <s v="Small Box"/>
    <d v="2013-02-23T00:00:00"/>
    <n v="2.2495039112898047E-5"/>
    <m/>
    <x v="0"/>
    <n v="0"/>
    <n v="7"/>
    <x v="0"/>
  </r>
  <r>
    <n v="15109"/>
    <x v="0"/>
    <d v="2013-12-14T00:00:00"/>
    <x v="2"/>
    <x v="12"/>
    <n v="142.15"/>
    <n v="0.09"/>
    <s v="Regular"/>
    <n v="-58.18"/>
    <n v="14.03"/>
    <n v="9.3699999999999992"/>
    <s v="Maria Bertelson"/>
    <x v="0"/>
    <s v="Home Office"/>
    <s v="Office Supplies"/>
    <s v="Storage &amp; Organization"/>
    <s v="Small Box"/>
    <d v="2013-12-16T00:00:00"/>
    <n v="2.2588794927228434E-5"/>
    <m/>
    <x v="0"/>
    <n v="0"/>
    <n v="2"/>
    <x v="0"/>
  </r>
  <r>
    <n v="11877"/>
    <x v="0"/>
    <d v="2013-05-23T00:00:00"/>
    <x v="2"/>
    <x v="48"/>
    <n v="142.96"/>
    <n v="0.09"/>
    <s v="Regular"/>
    <n v="33.590000000000003"/>
    <n v="4.7300000000000004"/>
    <n v="1.52"/>
    <s v="David Wiener"/>
    <x v="3"/>
    <s v="Consumer"/>
    <s v="Office Supplies"/>
    <s v="Paper"/>
    <s v="Wrap Bag"/>
    <d v="2013-05-25T00:00:00"/>
    <n v="2.2717510536732867E-5"/>
    <m/>
    <x v="0"/>
    <n v="0"/>
    <n v="2"/>
    <x v="0"/>
  </r>
  <r>
    <n v="12262"/>
    <x v="1"/>
    <d v="2014-12-10T00:00:00"/>
    <x v="3"/>
    <x v="22"/>
    <n v="1212.9280000000001"/>
    <n v="0.02"/>
    <s v="Delivery Van"/>
    <n v="-1460.77"/>
    <n v="31.76"/>
    <n v="45.51"/>
    <s v="Julia Barnett"/>
    <x v="0"/>
    <s v="Home Office"/>
    <s v="Furniture"/>
    <s v="Tables"/>
    <s v="Jumbo Box"/>
    <d v="2014-12-15T00:00:00"/>
    <n v="1.9274415654937273E-4"/>
    <m/>
    <x v="0"/>
    <n v="0"/>
    <n v="5"/>
    <x v="0"/>
  </r>
  <r>
    <n v="12263"/>
    <x v="1"/>
    <d v="2014-07-06T00:00:00"/>
    <x v="0"/>
    <x v="47"/>
    <n v="515.65"/>
    <n v="0"/>
    <s v="Regular"/>
    <n v="123.5"/>
    <n v="39.479999999999997"/>
    <n v="3.99"/>
    <s v="Dan Lawera"/>
    <x v="1"/>
    <s v="Corporate"/>
    <s v="Office Supplies"/>
    <s v="Appliances"/>
    <s v="Small Box"/>
    <d v="2014-07-06T00:00:00"/>
    <n v="8.1940992643161033E-5"/>
    <m/>
    <x v="0"/>
    <n v="0"/>
    <n v="0"/>
    <x v="0"/>
  </r>
  <r>
    <n v="12289"/>
    <x v="1"/>
    <d v="2014-12-24T00:00:00"/>
    <x v="3"/>
    <x v="13"/>
    <n v="3019.41"/>
    <n v="0.04"/>
    <s v="Regular"/>
    <n v="1269.05"/>
    <n v="120.97"/>
    <n v="7.11"/>
    <s v="Brendan Dodson"/>
    <x v="2"/>
    <s v="Corporate"/>
    <s v="Technology"/>
    <s v="Office Machines"/>
    <s v="Medium Box"/>
    <d v="2014-12-28T00:00:00"/>
    <n v="4.7980888702935494E-4"/>
    <m/>
    <x v="0"/>
    <n v="0"/>
    <n v="4"/>
    <x v="0"/>
  </r>
  <r>
    <n v="12292"/>
    <x v="0"/>
    <d v="2015-06-02T00:00:00"/>
    <x v="2"/>
    <x v="1"/>
    <n v="824.24"/>
    <n v="0.1"/>
    <s v="Regular"/>
    <n v="-127.23"/>
    <n v="26.31"/>
    <n v="5.89"/>
    <s v="Ken Lonsdale"/>
    <x v="0"/>
    <s v="Consumer"/>
    <s v="Technology"/>
    <s v="Computer Peripherals"/>
    <s v="Small Box"/>
    <d v="2015-06-02T00:00:00"/>
    <n v="1.3097846170115205E-4"/>
    <m/>
    <x v="0"/>
    <n v="0"/>
    <n v="0"/>
    <x v="0"/>
  </r>
  <r>
    <n v="12293"/>
    <x v="0"/>
    <d v="2014-06-18T00:00:00"/>
    <x v="0"/>
    <x v="48"/>
    <n v="283.17"/>
    <n v="0"/>
    <s v="Regular"/>
    <n v="119.64"/>
    <n v="8.74"/>
    <n v="1.39"/>
    <s v="Harold Engle"/>
    <x v="3"/>
    <s v="Home Office"/>
    <s v="Office Supplies"/>
    <s v="Envelopes"/>
    <s v="Small Box"/>
    <d v="2014-06-19T00:00:00"/>
    <n v="4.4998023633790195E-5"/>
    <m/>
    <x v="0"/>
    <n v="0"/>
    <n v="1"/>
    <x v="0"/>
  </r>
  <r>
    <n v="12323"/>
    <x v="0"/>
    <d v="2014-04-02T00:00:00"/>
    <x v="2"/>
    <x v="1"/>
    <n v="513.74"/>
    <n v="0.02"/>
    <s v="Regular"/>
    <n v="-28.68"/>
    <n v="15.15"/>
    <n v="10.130000000000001"/>
    <s v="Lisa DeCherney"/>
    <x v="1"/>
    <s v="Corporate"/>
    <s v="Office Supplies"/>
    <s v="Binders and Binder Accessories"/>
    <s v="Small Box"/>
    <d v="2014-04-03T00:00:00"/>
    <n v="8.1637478057786396E-5"/>
    <m/>
    <x v="0"/>
    <n v="0"/>
    <n v="1"/>
    <x v="0"/>
  </r>
  <r>
    <n v="12323"/>
    <x v="0"/>
    <d v="2014-04-02T00:00:00"/>
    <x v="2"/>
    <x v="6"/>
    <n v="36.799999999999997"/>
    <n v="0"/>
    <s v="Regular"/>
    <n v="14.19"/>
    <n v="7.38"/>
    <n v="5.21"/>
    <s v="Lisa DeCherney"/>
    <x v="1"/>
    <s v="Corporate"/>
    <s v="Furniture"/>
    <s v="Office Furnishings"/>
    <s v="Small Box"/>
    <d v="2014-04-04T00:00:00"/>
    <n v="5.8478202836581524E-6"/>
    <m/>
    <x v="0"/>
    <n v="0"/>
    <n v="2"/>
    <x v="0"/>
  </r>
  <r>
    <n v="12352"/>
    <x v="0"/>
    <d v="2015-03-23T00:00:00"/>
    <x v="4"/>
    <x v="33"/>
    <n v="36.86"/>
    <n v="7.0000000000000007E-2"/>
    <s v="Regular"/>
    <n v="-32.82"/>
    <n v="5.81"/>
    <n v="8.49"/>
    <s v="Hunter Glantz"/>
    <x v="2"/>
    <s v="Corporate"/>
    <s v="Office Supplies"/>
    <s v="Binders and Binder Accessories"/>
    <s v="Small Box"/>
    <d v="2015-03-24T00:00:00"/>
    <n v="5.8573547732510735E-6"/>
    <m/>
    <x v="0"/>
    <n v="0"/>
    <n v="1"/>
    <x v="0"/>
  </r>
  <r>
    <n v="12355"/>
    <x v="0"/>
    <d v="2014-05-28T00:00:00"/>
    <x v="2"/>
    <x v="22"/>
    <n v="168.66"/>
    <n v="0.08"/>
    <s v="Regular"/>
    <n v="-167.06"/>
    <n v="3.95"/>
    <n v="5.13"/>
    <s v="Ken Heidel"/>
    <x v="3"/>
    <s v="Corporate"/>
    <s v="Office Supplies"/>
    <s v="Appliances"/>
    <s v="Small Box"/>
    <d v="2014-05-30T00:00:00"/>
    <n v="2.6801450245700654E-5"/>
    <m/>
    <x v="0"/>
    <n v="0"/>
    <n v="2"/>
    <x v="0"/>
  </r>
  <r>
    <n v="12355"/>
    <x v="0"/>
    <d v="2014-05-28T00:00:00"/>
    <x v="2"/>
    <x v="45"/>
    <n v="209.53"/>
    <n v="0.03"/>
    <s v="Regular"/>
    <n v="-81.06"/>
    <n v="5.78"/>
    <n v="5.67"/>
    <s v="Ken Heidel"/>
    <x v="0"/>
    <s v="Corporate"/>
    <s v="Office Supplies"/>
    <s v="Paper"/>
    <s v="Small Box"/>
    <d v="2014-05-29T00:00:00"/>
    <n v="3.3296026740078604E-5"/>
    <m/>
    <x v="0"/>
    <n v="0"/>
    <n v="1"/>
    <x v="0"/>
  </r>
  <r>
    <n v="12355"/>
    <x v="0"/>
    <d v="2014-05-28T00:00:00"/>
    <x v="2"/>
    <x v="39"/>
    <n v="225.47"/>
    <n v="0"/>
    <s v="Regular"/>
    <n v="-29.07"/>
    <n v="14.97"/>
    <n v="7.51"/>
    <s v="Ken Heidel"/>
    <x v="0"/>
    <s v="Corporate"/>
    <s v="Office Supplies"/>
    <s v="Storage &amp; Organization"/>
    <s v="Small Box"/>
    <d v="2014-05-29T00:00:00"/>
    <n v="3.5829022808597925E-5"/>
    <m/>
    <x v="0"/>
    <n v="0"/>
    <n v="1"/>
    <x v="0"/>
  </r>
  <r>
    <n v="12389"/>
    <x v="0"/>
    <d v="2016-08-04T00:00:00"/>
    <x v="4"/>
    <x v="41"/>
    <n v="2560.59"/>
    <n v="7.0000000000000007E-2"/>
    <s v="Regular"/>
    <n v="670.96"/>
    <n v="80.98"/>
    <n v="7.18"/>
    <s v="Michael Granlund"/>
    <x v="3"/>
    <s v="Corporate"/>
    <s v="Technology"/>
    <s v="Computer Peripherals"/>
    <s v="Small Box"/>
    <d v="2016-08-06T00:00:00"/>
    <n v="4.0689864511228883E-4"/>
    <m/>
    <x v="0"/>
    <n v="0"/>
    <n v="2"/>
    <x v="0"/>
  </r>
  <r>
    <n v="12389"/>
    <x v="0"/>
    <d v="2016-08-04T00:00:00"/>
    <x v="4"/>
    <x v="18"/>
    <n v="189.04"/>
    <n v="0.08"/>
    <s v="Regular"/>
    <n v="-74.77"/>
    <n v="11.35"/>
    <n v="8.6"/>
    <s v="Michael Granlund"/>
    <x v="3"/>
    <s v="Corporate"/>
    <s v="Office Supplies"/>
    <s v="Storage &amp; Organization"/>
    <s v="Small Box"/>
    <d v="2016-08-05T00:00:00"/>
    <n v="3.0039998544096118E-5"/>
    <m/>
    <x v="0"/>
    <n v="0"/>
    <n v="1"/>
    <x v="0"/>
  </r>
  <r>
    <n v="12418"/>
    <x v="0"/>
    <d v="2015-02-17T00:00:00"/>
    <x v="2"/>
    <x v="28"/>
    <n v="299.01"/>
    <n v="0.09"/>
    <s v="Regular"/>
    <n v="-142.86000000000001"/>
    <n v="7.98"/>
    <n v="6.5"/>
    <s v="Ed Braxton"/>
    <x v="0"/>
    <s v="Home Office"/>
    <s v="Office Supplies"/>
    <s v="Storage &amp; Organization"/>
    <s v="Medium Box"/>
    <d v="2015-02-19T00:00:00"/>
    <n v="4.7515128886321309E-5"/>
    <m/>
    <x v="0"/>
    <n v="0"/>
    <n v="2"/>
    <x v="0"/>
  </r>
  <r>
    <n v="12419"/>
    <x v="0"/>
    <d v="2014-10-15T00:00:00"/>
    <x v="1"/>
    <x v="47"/>
    <n v="22079.47"/>
    <n v="0.06"/>
    <s v="Regular"/>
    <n v="5322.14"/>
    <n v="1938.02"/>
    <n v="13.99"/>
    <s v="Sylvia Foulston"/>
    <x v="2"/>
    <s v="Corporate"/>
    <s v="Technology"/>
    <s v="Office Machines"/>
    <s v="Medium Box"/>
    <d v="2014-10-17T00:00:00"/>
    <n v="3.5086079488701543E-3"/>
    <m/>
    <x v="0"/>
    <n v="0"/>
    <n v="2"/>
    <x v="0"/>
  </r>
  <r>
    <n v="16932"/>
    <x v="0"/>
    <d v="2013-04-15T00:00:00"/>
    <x v="1"/>
    <x v="13"/>
    <n v="144.84"/>
    <n v="0.09"/>
    <s v="Regular"/>
    <n v="-120.99"/>
    <n v="5.78"/>
    <n v="8.09"/>
    <s v="Carlos Soltero"/>
    <x v="2"/>
    <s v="Consumer"/>
    <s v="Office Supplies"/>
    <s v="Paper"/>
    <s v="Small Box"/>
    <d v="2013-04-16T00:00:00"/>
    <n v="2.3016257877311056E-5"/>
    <m/>
    <x v="0"/>
    <n v="0"/>
    <n v="1"/>
    <x v="0"/>
  </r>
  <r>
    <n v="22820"/>
    <x v="1"/>
    <d v="2013-08-17T00:00:00"/>
    <x v="0"/>
    <x v="31"/>
    <n v="144.84"/>
    <n v="0"/>
    <s v="Regular"/>
    <n v="21.49"/>
    <n v="7.89"/>
    <n v="2.82"/>
    <s v="Craig Iolo"/>
    <x v="3"/>
    <s v="Consumer"/>
    <s v="Office Supplies"/>
    <s v="Rubber Bands"/>
    <s v="Wrap Bag"/>
    <d v="2013-08-20T00:00:00"/>
    <n v="2.3016257877311056E-5"/>
    <m/>
    <x v="0"/>
    <n v="0"/>
    <n v="3"/>
    <x v="0"/>
  </r>
  <r>
    <n v="41187"/>
    <x v="0"/>
    <d v="2013-09-30T00:00:00"/>
    <x v="3"/>
    <x v="13"/>
    <n v="145.13"/>
    <n v="0.03"/>
    <s v="Regular"/>
    <n v="-42.45"/>
    <n v="5.78"/>
    <n v="4.96"/>
    <s v="Edward Nazzal"/>
    <x v="1"/>
    <s v="Small Business"/>
    <s v="Office Supplies"/>
    <s v="Paper"/>
    <s v="Small Box"/>
    <d v="2013-10-04T00:00:00"/>
    <n v="2.3062341243676837E-5"/>
    <m/>
    <x v="0"/>
    <n v="0"/>
    <n v="4"/>
    <x v="0"/>
  </r>
  <r>
    <n v="16326"/>
    <x v="0"/>
    <d v="2013-05-10T00:00:00"/>
    <x v="0"/>
    <x v="20"/>
    <n v="147.46"/>
    <n v="0.06"/>
    <s v="Regular"/>
    <n v="14.13"/>
    <n v="3.71"/>
    <n v="1.93"/>
    <s v="Bill Donatelli"/>
    <x v="1"/>
    <s v="Corporate"/>
    <s v="Office Supplies"/>
    <s v="Paper"/>
    <s v="Wrap Bag"/>
    <d v="2013-05-10T00:00:00"/>
    <n v="2.3432597256201935E-5"/>
    <m/>
    <x v="0"/>
    <n v="0"/>
    <n v="0"/>
    <x v="0"/>
  </r>
  <r>
    <n v="35047"/>
    <x v="1"/>
    <d v="2013-06-09T00:00:00"/>
    <x v="4"/>
    <x v="48"/>
    <n v="148.16999999999999"/>
    <n v="0"/>
    <s v="Regular"/>
    <n v="-7.06"/>
    <n v="4.71"/>
    <n v="0.7"/>
    <s v="Charlotte Melton"/>
    <x v="2"/>
    <s v="Home Office"/>
    <s v="Office Supplies"/>
    <s v="Rubber Bands"/>
    <s v="Wrap Bag"/>
    <d v="2013-06-11T00:00:00"/>
    <n v="2.3545422049718164E-5"/>
    <m/>
    <x v="0"/>
    <n v="0"/>
    <n v="2"/>
    <x v="0"/>
  </r>
  <r>
    <n v="21863"/>
    <x v="0"/>
    <d v="2013-11-21T00:00:00"/>
    <x v="2"/>
    <x v="44"/>
    <n v="149.31"/>
    <n v="0"/>
    <s v="Regular"/>
    <n v="7.77"/>
    <n v="10.98"/>
    <n v="5.14"/>
    <s v="Christine Sundaresam"/>
    <x v="0"/>
    <s v="Small Business"/>
    <s v="Office Supplies"/>
    <s v="Binders and Binder Accessories"/>
    <s v="Small Box"/>
    <d v="2013-11-22T00:00:00"/>
    <n v="2.3726577351983662E-5"/>
    <m/>
    <x v="0"/>
    <n v="0"/>
    <n v="1"/>
    <x v="0"/>
  </r>
  <r>
    <n v="13090"/>
    <x v="0"/>
    <d v="2013-07-26T00:00:00"/>
    <x v="2"/>
    <x v="0"/>
    <n v="150.19999999999999"/>
    <n v="0.02"/>
    <s v="Regular"/>
    <n v="12.97"/>
    <n v="9.27"/>
    <n v="4.3899999999999997"/>
    <s v="David Bremer"/>
    <x v="0"/>
    <s v="Corporate"/>
    <s v="Office Supplies"/>
    <s v="Paper"/>
    <s v="Wrap Bag"/>
    <d v="2013-07-27T00:00:00"/>
    <n v="2.3868005614278654E-5"/>
    <m/>
    <x v="0"/>
    <n v="0"/>
    <n v="1"/>
    <x v="0"/>
  </r>
  <r>
    <n v="8642"/>
    <x v="0"/>
    <d v="2013-01-16T00:00:00"/>
    <x v="0"/>
    <x v="27"/>
    <n v="151.05000000000001"/>
    <n v="0.09"/>
    <s v="Regular"/>
    <n v="-76.14"/>
    <n v="5.8"/>
    <n v="5.59"/>
    <s v="Patrick Ryan"/>
    <x v="0"/>
    <s v="Corporate"/>
    <s v="Office Supplies"/>
    <s v="Binders and Binder Accessories"/>
    <s v="Small Box"/>
    <d v="2013-01-17T00:00:00"/>
    <n v="2.400307755017837E-5"/>
    <m/>
    <x v="0"/>
    <n v="0"/>
    <n v="1"/>
    <x v="0"/>
  </r>
  <r>
    <n v="2752"/>
    <x v="0"/>
    <d v="2013-11-18T00:00:00"/>
    <x v="0"/>
    <x v="26"/>
    <n v="152.59"/>
    <n v="0.02"/>
    <s v="Regular"/>
    <n v="55.48"/>
    <n v="3.78"/>
    <n v="0.71"/>
    <s v="Todd Boyes"/>
    <x v="1"/>
    <s v="Small Business"/>
    <s v="Office Supplies"/>
    <s v="Rubber Bands"/>
    <s v="Wrap Bag"/>
    <d v="2013-11-20T00:00:00"/>
    <n v="2.4247796116396673E-5"/>
    <m/>
    <x v="0"/>
    <n v="0"/>
    <n v="2"/>
    <x v="0"/>
  </r>
  <r>
    <n v="19686"/>
    <x v="0"/>
    <d v="2013-08-15T00:00:00"/>
    <x v="4"/>
    <x v="11"/>
    <n v="152.66999999999999"/>
    <n v="0.04"/>
    <s v="Regular"/>
    <n v="12.76"/>
    <n v="12.95"/>
    <n v="4.9800000000000004"/>
    <s v="Alan Barnes"/>
    <x v="2"/>
    <s v="Corporate"/>
    <s v="Office Supplies"/>
    <s v="Binders and Binder Accessories"/>
    <s v="Small Box"/>
    <d v="2013-08-17T00:00:00"/>
    <n v="2.4260508769187229E-5"/>
    <m/>
    <x v="0"/>
    <n v="0"/>
    <n v="2"/>
    <x v="0"/>
  </r>
  <r>
    <n v="3331"/>
    <x v="0"/>
    <d v="2013-05-20T00:00:00"/>
    <x v="0"/>
    <x v="48"/>
    <n v="153.28"/>
    <n v="0.05"/>
    <s v="Regular"/>
    <n v="73.16"/>
    <n v="4.91"/>
    <n v="0.5"/>
    <s v="Neil Knudson"/>
    <x v="0"/>
    <s v="Corporate"/>
    <s v="Office Supplies"/>
    <s v="Labels"/>
    <s v="Small Box"/>
    <d v="2013-05-21T00:00:00"/>
    <n v="2.4357442746715261E-5"/>
    <m/>
    <x v="0"/>
    <n v="0"/>
    <n v="1"/>
    <x v="0"/>
  </r>
  <r>
    <n v="12486"/>
    <x v="0"/>
    <d v="2014-02-20T00:00:00"/>
    <x v="0"/>
    <x v="48"/>
    <n v="3081.33"/>
    <n v="0.08"/>
    <s v="Delivery Van"/>
    <n v="-1341.11"/>
    <n v="100.98"/>
    <n v="57.38"/>
    <s v="Dave Kipp"/>
    <x v="0"/>
    <s v="Corporate"/>
    <s v="Furniture"/>
    <s v="Bookcases"/>
    <s v="Jumbo Box"/>
    <d v="2014-02-21T00:00:00"/>
    <n v="4.8964848028924932E-4"/>
    <m/>
    <x v="0"/>
    <n v="0"/>
    <n v="1"/>
    <x v="0"/>
  </r>
  <r>
    <n v="12486"/>
    <x v="0"/>
    <d v="2014-02-20T00:00:00"/>
    <x v="0"/>
    <x v="3"/>
    <n v="1692.56"/>
    <n v="0.04"/>
    <s v="Regular"/>
    <n v="275.5"/>
    <n v="40.98"/>
    <n v="7.2"/>
    <s v="Dave Kipp"/>
    <x v="0"/>
    <s v="Corporate"/>
    <s v="Office Supplies"/>
    <s v="Appliances"/>
    <s v="Small Box"/>
    <d v="2014-02-21T00:00:00"/>
    <n v="2.6896159508990331E-4"/>
    <m/>
    <x v="0"/>
    <n v="0"/>
    <n v="1"/>
    <x v="0"/>
  </r>
  <r>
    <n v="12544"/>
    <x v="0"/>
    <d v="2016-03-03T00:00:00"/>
    <x v="3"/>
    <x v="41"/>
    <n v="74.3"/>
    <n v="0.08"/>
    <s v="Regular"/>
    <n v="-129.01"/>
    <n v="2.08"/>
    <n v="5.33"/>
    <s v="Jim Radford"/>
    <x v="2"/>
    <s v="Corporate"/>
    <s v="Furniture"/>
    <s v="Office Furnishings"/>
    <s v="Small Box"/>
    <d v="2016-03-10T00:00:00"/>
    <n v="1.1806876279233715E-5"/>
    <m/>
    <x v="0"/>
    <n v="0"/>
    <n v="7"/>
    <x v="0"/>
  </r>
  <r>
    <n v="12551"/>
    <x v="0"/>
    <d v="2015-06-11T00:00:00"/>
    <x v="3"/>
    <x v="19"/>
    <n v="5023.2534999999998"/>
    <n v="0.01"/>
    <s v="Regular"/>
    <n v="1665.23"/>
    <n v="125.99"/>
    <n v="5.26"/>
    <s v="George Ashbrook"/>
    <x v="1"/>
    <s v="Small Business"/>
    <s v="Technology"/>
    <s v="Telephones and Communication"/>
    <s v="Small Box"/>
    <d v="2015-06-18T00:00:00"/>
    <n v="7.9823597030589152E-4"/>
    <m/>
    <x v="0"/>
    <n v="0"/>
    <n v="7"/>
    <x v="0"/>
  </r>
  <r>
    <n v="14981"/>
    <x v="0"/>
    <d v="2013-10-26T00:00:00"/>
    <x v="4"/>
    <x v="30"/>
    <n v="154.21"/>
    <n v="0.03"/>
    <s v="Delivery Van"/>
    <n v="-160.38999999999999"/>
    <n v="15.23"/>
    <n v="27.75"/>
    <s v="Ed Braxton"/>
    <x v="0"/>
    <s v="Home Office"/>
    <s v="Furniture"/>
    <s v="Tables"/>
    <s v="Jumbo Box"/>
    <d v="2013-10-28T00:00:00"/>
    <n v="2.4505227335405536E-5"/>
    <m/>
    <x v="0"/>
    <n v="0"/>
    <n v="2"/>
    <x v="0"/>
  </r>
  <r>
    <n v="12611"/>
    <x v="0"/>
    <d v="2014-10-15T00:00:00"/>
    <x v="4"/>
    <x v="44"/>
    <n v="189.99"/>
    <n v="0.03"/>
    <s v="Express"/>
    <n v="72.819999999999993"/>
    <n v="12.97"/>
    <n v="1.49"/>
    <s v="Justin Ellison"/>
    <x v="0"/>
    <s v="Home Office"/>
    <s v="Office Supplies"/>
    <s v="Binders and Binder Accessories"/>
    <s v="Small Box"/>
    <d v="2014-10-17T00:00:00"/>
    <n v="3.0190961295984035E-5"/>
    <m/>
    <x v="0"/>
    <n v="0"/>
    <n v="2"/>
    <x v="0"/>
  </r>
  <r>
    <n v="23232"/>
    <x v="0"/>
    <d v="2013-04-16T00:00:00"/>
    <x v="0"/>
    <x v="48"/>
    <n v="154.24"/>
    <n v="0.03"/>
    <s v="Regular"/>
    <n v="68.88"/>
    <n v="4.9800000000000004"/>
    <n v="0.49"/>
    <s v="Penelope Sewall"/>
    <x v="0"/>
    <s v="Home Office"/>
    <s v="Office Supplies"/>
    <s v="Labels"/>
    <s v="Small Box"/>
    <d v="2013-04-17T00:00:00"/>
    <n v="2.4509994580201998E-5"/>
    <m/>
    <x v="0"/>
    <n v="0"/>
    <n v="1"/>
    <x v="0"/>
  </r>
  <r>
    <n v="258"/>
    <x v="0"/>
    <d v="2013-12-28T00:00:00"/>
    <x v="1"/>
    <x v="36"/>
    <n v="154.35"/>
    <n v="0"/>
    <s v="Regular"/>
    <n v="-91.14"/>
    <n v="6.48"/>
    <n v="8.74"/>
    <s v="Liz Willingham"/>
    <x v="3"/>
    <s v="Home Office"/>
    <s v="Office Supplies"/>
    <s v="Paper"/>
    <s v="Small Box"/>
    <d v="2013-12-30T00:00:00"/>
    <n v="2.4527474477789016E-5"/>
    <m/>
    <x v="0"/>
    <n v="0"/>
    <n v="2"/>
    <x v="0"/>
  </r>
  <r>
    <n v="31842"/>
    <x v="0"/>
    <d v="2013-07-16T00:00:00"/>
    <x v="4"/>
    <x v="32"/>
    <n v="157.26"/>
    <n v="0.06"/>
    <s v="Regular"/>
    <n v="-18.84"/>
    <n v="17.48"/>
    <n v="1.99"/>
    <s v="Joy Daniels"/>
    <x v="0"/>
    <s v="Corporate"/>
    <s v="Technology"/>
    <s v="Computer Peripherals"/>
    <s v="Small Pack"/>
    <d v="2013-07-17T00:00:00"/>
    <n v="2.498989722304568E-5"/>
    <m/>
    <x v="0"/>
    <n v="0"/>
    <n v="1"/>
    <x v="0"/>
  </r>
  <r>
    <n v="30023"/>
    <x v="0"/>
    <d v="2013-10-15T00:00:00"/>
    <x v="3"/>
    <x v="39"/>
    <n v="157.33000000000001"/>
    <n v="0.1"/>
    <s v="Regular"/>
    <n v="-76.34"/>
    <n v="11.35"/>
    <n v="8.6"/>
    <s v="Giulietta Dortch"/>
    <x v="3"/>
    <s v="Consumer"/>
    <s v="Office Supplies"/>
    <s v="Storage &amp; Organization"/>
    <s v="Small Box"/>
    <d v="2013-10-24T00:00:00"/>
    <n v="2.5001020794237426E-5"/>
    <m/>
    <x v="0"/>
    <n v="0"/>
    <n v="9"/>
    <x v="0"/>
  </r>
  <r>
    <n v="2341"/>
    <x v="0"/>
    <d v="2013-05-29T00:00:00"/>
    <x v="3"/>
    <x v="8"/>
    <n v="157.49"/>
    <n v="0.09"/>
    <s v="Regular"/>
    <n v="-58.25"/>
    <n v="5.78"/>
    <n v="4.96"/>
    <s v="Sara Luxemburg"/>
    <x v="0"/>
    <s v="Small Business"/>
    <s v="Office Supplies"/>
    <s v="Paper"/>
    <s v="Small Box"/>
    <d v="2013-06-05T00:00:00"/>
    <n v="2.5026446099818547E-5"/>
    <m/>
    <x v="0"/>
    <n v="0"/>
    <n v="7"/>
    <x v="0"/>
  </r>
  <r>
    <n v="12642"/>
    <x v="0"/>
    <d v="2016-04-27T00:00:00"/>
    <x v="1"/>
    <x v="12"/>
    <n v="564.85"/>
    <n v="0.09"/>
    <s v="Express"/>
    <n v="181.02"/>
    <n v="58.1"/>
    <n v="1.49"/>
    <s v="Neil Knudson"/>
    <x v="0"/>
    <s v="Home Office"/>
    <s v="Office Supplies"/>
    <s v="Binders and Binder Accessories"/>
    <s v="Small Box"/>
    <d v="2016-04-29T00:00:00"/>
    <n v="8.9759274109356191E-5"/>
    <m/>
    <x v="0"/>
    <n v="0"/>
    <n v="2"/>
    <x v="0"/>
  </r>
  <r>
    <n v="12642"/>
    <x v="0"/>
    <d v="2016-04-27T00:00:00"/>
    <x v="1"/>
    <x v="39"/>
    <n v="572.33000000000004"/>
    <n v="0.01"/>
    <s v="Regular"/>
    <n v="-62.28"/>
    <n v="39.979999999999997"/>
    <n v="7.12"/>
    <s v="Neil Knudson"/>
    <x v="0"/>
    <s v="Home Office"/>
    <s v="Technology"/>
    <s v="Computer Peripherals"/>
    <s v="Small Box"/>
    <d v="2016-04-29T00:00:00"/>
    <n v="9.0947907145273662E-5"/>
    <m/>
    <x v="0"/>
    <n v="0"/>
    <n v="2"/>
    <x v="0"/>
  </r>
  <r>
    <n v="12676"/>
    <x v="0"/>
    <d v="2016-01-16T00:00:00"/>
    <x v="0"/>
    <x v="13"/>
    <n v="201.06"/>
    <n v="0.08"/>
    <s v="Express"/>
    <n v="-80.86"/>
    <n v="8.09"/>
    <n v="7.96"/>
    <s v="Jennifer Jackson"/>
    <x v="0"/>
    <s v="Home Office"/>
    <s v="Furniture"/>
    <s v="Office Furnishings"/>
    <s v="Small Box"/>
    <d v="2016-01-17T00:00:00"/>
    <n v="3.1950074625877937E-5"/>
    <m/>
    <x v="0"/>
    <n v="0"/>
    <n v="1"/>
    <x v="0"/>
  </r>
  <r>
    <n v="16741"/>
    <x v="0"/>
    <d v="2013-09-30T00:00:00"/>
    <x v="4"/>
    <x v="24"/>
    <n v="157.97"/>
    <n v="0.01"/>
    <s v="Regular"/>
    <n v="-42.38"/>
    <n v="22.84"/>
    <n v="16.87"/>
    <s v="Nicole Hansen"/>
    <x v="2"/>
    <s v="Small Business"/>
    <s v="Office Supplies"/>
    <s v="Paper"/>
    <s v="Small Box"/>
    <d v="2013-10-01T00:00:00"/>
    <n v="2.5102722016561913E-5"/>
    <m/>
    <x v="0"/>
    <n v="0"/>
    <n v="1"/>
    <x v="0"/>
  </r>
  <r>
    <n v="1888"/>
    <x v="0"/>
    <d v="2013-10-30T00:00:00"/>
    <x v="2"/>
    <x v="34"/>
    <n v="158.25"/>
    <n v="0.09"/>
    <s v="Regular"/>
    <n v="-114.74"/>
    <n v="4.57"/>
    <n v="5.42"/>
    <s v="Kean Thornton"/>
    <x v="0"/>
    <s v="Corporate"/>
    <s v="Office Supplies"/>
    <s v="Binders and Binder Accessories"/>
    <s v="Small Box"/>
    <d v="2013-10-31T00:00:00"/>
    <n v="2.5147216301328877E-5"/>
    <m/>
    <x v="0"/>
    <n v="0"/>
    <n v="1"/>
    <x v="0"/>
  </r>
  <r>
    <n v="12706"/>
    <x v="1"/>
    <d v="2016-11-20T00:00:00"/>
    <x v="1"/>
    <x v="19"/>
    <n v="2494.69"/>
    <n v="0.09"/>
    <s v="Delivery Van"/>
    <n v="-937.06"/>
    <n v="58.14"/>
    <n v="36.61"/>
    <s v="Dave Kipp"/>
    <x v="0"/>
    <s v="Corporate"/>
    <s v="Furniture"/>
    <s v="Bookcases"/>
    <s v="Jumbo Box"/>
    <d v="2016-11-21T00:00:00"/>
    <n v="3.9642659737606405E-4"/>
    <s v="Quality Check"/>
    <x v="2"/>
    <n v="11346920.985499997"/>
    <n v="1"/>
    <x v="1"/>
  </r>
  <r>
    <n v="1382"/>
    <x v="1"/>
    <d v="2013-08-16T00:00:00"/>
    <x v="3"/>
    <x v="20"/>
    <n v="158.46"/>
    <n v="0.06"/>
    <s v="Regular"/>
    <n v="-130.66"/>
    <n v="3.98"/>
    <n v="5.26"/>
    <s v="Corey Catlett"/>
    <x v="3"/>
    <s v="Home Office"/>
    <s v="Office Supplies"/>
    <s v="Binders and Binder Accessories"/>
    <s v="Small Box"/>
    <d v="2013-08-23T00:00:00"/>
    <n v="2.5180587014904102E-5"/>
    <m/>
    <x v="0"/>
    <n v="0"/>
    <n v="7"/>
    <x v="0"/>
  </r>
  <r>
    <n v="11014"/>
    <x v="0"/>
    <d v="2013-09-07T00:00:00"/>
    <x v="0"/>
    <x v="44"/>
    <n v="158.79"/>
    <n v="0.05"/>
    <s v="Regular"/>
    <n v="1.1599999999999999"/>
    <n v="11.7"/>
    <n v="5.63"/>
    <s v="Victoria Pisteka"/>
    <x v="0"/>
    <s v="Corporate"/>
    <s v="Office Supplies"/>
    <s v="Binders and Binder Accessories"/>
    <s v="Small Box"/>
    <d v="2013-09-09T00:00:00"/>
    <n v="2.5233026707665163E-5"/>
    <m/>
    <x v="0"/>
    <n v="0"/>
    <n v="2"/>
    <x v="0"/>
  </r>
  <r>
    <n v="12711"/>
    <x v="0"/>
    <d v="2015-02-18T00:00:00"/>
    <x v="1"/>
    <x v="1"/>
    <n v="1486.72"/>
    <n v="0"/>
    <s v="Regular"/>
    <n v="294.81"/>
    <n v="43.98"/>
    <n v="8.99"/>
    <s v="Sung Shariari"/>
    <x v="0"/>
    <s v="Corporate"/>
    <s v="Office Supplies"/>
    <s v="Pens &amp; Art Supplies"/>
    <s v="Small Pack"/>
    <d v="2015-02-19T00:00:00"/>
    <n v="2.3625193945978938E-4"/>
    <m/>
    <x v="0"/>
    <n v="0"/>
    <n v="1"/>
    <x v="0"/>
  </r>
  <r>
    <n v="12711"/>
    <x v="0"/>
    <d v="2015-02-18T00:00:00"/>
    <x v="1"/>
    <x v="22"/>
    <n v="558.04"/>
    <n v="0.05"/>
    <s v="Regular"/>
    <n v="40.32"/>
    <n v="12.98"/>
    <n v="3.14"/>
    <s v="Sung Shariari"/>
    <x v="0"/>
    <s v="Corporate"/>
    <s v="Office Supplies"/>
    <s v="Scissors, Rulers and Trimmers"/>
    <s v="Small Pack"/>
    <d v="2015-02-19T00:00:00"/>
    <n v="8.8677109540559652E-5"/>
    <m/>
    <x v="0"/>
    <n v="0"/>
    <n v="1"/>
    <x v="0"/>
  </r>
  <r>
    <n v="33889"/>
    <x v="0"/>
    <d v="2013-11-06T00:00:00"/>
    <x v="3"/>
    <x v="40"/>
    <n v="159.05000000000001"/>
    <n v="0.04"/>
    <s v="Regular"/>
    <n v="21.46"/>
    <n v="5.98"/>
    <n v="2.5"/>
    <s v="Christina Vanderzanden"/>
    <x v="1"/>
    <s v="Small Business"/>
    <s v="Office Supplies"/>
    <s v="Envelopes"/>
    <s v="Small Box"/>
    <d v="2013-11-10T00:00:00"/>
    <n v="2.5274342829234489E-5"/>
    <m/>
    <x v="0"/>
    <n v="0"/>
    <n v="4"/>
    <x v="0"/>
  </r>
  <r>
    <n v="12768"/>
    <x v="0"/>
    <d v="2016-04-08T00:00:00"/>
    <x v="1"/>
    <x v="41"/>
    <n v="1562.97"/>
    <n v="0.01"/>
    <s v="Express"/>
    <n v="501.59"/>
    <n v="42.98"/>
    <n v="4.62"/>
    <s v="Kelly Lampkin"/>
    <x v="1"/>
    <s v="Corporate"/>
    <s v="Office Supplies"/>
    <s v="Appliances"/>
    <s v="Small Box"/>
    <d v="2016-04-10T00:00:00"/>
    <n v="2.4836868665079303E-4"/>
    <m/>
    <x v="0"/>
    <n v="0"/>
    <n v="2"/>
    <x v="0"/>
  </r>
  <r>
    <n v="12771"/>
    <x v="0"/>
    <d v="2016-01-18T00:00:00"/>
    <x v="1"/>
    <x v="42"/>
    <n v="1143.49"/>
    <n v="0.08"/>
    <s v="Regular"/>
    <n v="-193.44"/>
    <n v="30.53"/>
    <n v="19.989999999999998"/>
    <s v="Carlos Soltero"/>
    <x v="2"/>
    <s v="Small Business"/>
    <s v="Office Supplies"/>
    <s v="Labels"/>
    <s v="Small Box"/>
    <d v="2016-01-18T00:00:00"/>
    <n v="1.8170989174348535E-4"/>
    <m/>
    <x v="0"/>
    <n v="0"/>
    <n v="0"/>
    <x v="0"/>
  </r>
  <r>
    <n v="12771"/>
    <x v="0"/>
    <d v="2016-01-18T00:00:00"/>
    <x v="1"/>
    <x v="19"/>
    <n v="78.08"/>
    <n v="0.01"/>
    <s v="Regular"/>
    <n v="-43.1"/>
    <n v="1.68"/>
    <n v="1.57"/>
    <s v="Carlos Soltero"/>
    <x v="2"/>
    <s v="Small Business"/>
    <s v="Office Supplies"/>
    <s v="Pens &amp; Art Supplies"/>
    <s v="Wrap Bag"/>
    <d v="2016-01-20T00:00:00"/>
    <n v="1.2407549123587731E-5"/>
    <m/>
    <x v="0"/>
    <n v="0"/>
    <n v="2"/>
    <x v="0"/>
  </r>
  <r>
    <n v="12773"/>
    <x v="0"/>
    <d v="2014-01-11T00:00:00"/>
    <x v="3"/>
    <x v="24"/>
    <n v="17"/>
    <n v="7.0000000000000007E-2"/>
    <s v="Regular"/>
    <n v="-4.6100000000000003"/>
    <n v="2.78"/>
    <n v="1.49"/>
    <s v="Greg Guthrie"/>
    <x v="3"/>
    <s v="Corporate"/>
    <s v="Office Supplies"/>
    <s v="Binders and Binder Accessories"/>
    <s v="Small Box"/>
    <d v="2014-01-13T00:00:00"/>
    <n v="2.7014387179942551E-6"/>
    <m/>
    <x v="0"/>
    <n v="0"/>
    <n v="2"/>
    <x v="0"/>
  </r>
  <r>
    <n v="12773"/>
    <x v="0"/>
    <d v="2014-01-11T00:00:00"/>
    <x v="3"/>
    <x v="0"/>
    <n v="67.41"/>
    <n v="0.04"/>
    <s v="Regular"/>
    <n v="-49.6"/>
    <n v="4.1399999999999997"/>
    <n v="6.6"/>
    <s v="Greg Guthrie"/>
    <x v="3"/>
    <s v="Corporate"/>
    <s v="Furniture"/>
    <s v="Office Furnishings"/>
    <s v="Small Box"/>
    <d v="2014-01-20T00:00:00"/>
    <n v="1.0711999057646632E-5"/>
    <m/>
    <x v="0"/>
    <n v="0"/>
    <n v="9"/>
    <x v="0"/>
  </r>
  <r>
    <n v="12773"/>
    <x v="0"/>
    <d v="2014-01-11T00:00:00"/>
    <x v="3"/>
    <x v="23"/>
    <n v="130.66999999999999"/>
    <n v="0.05"/>
    <s v="Regular"/>
    <n v="-77.180000000000007"/>
    <n v="6.48"/>
    <n v="7.86"/>
    <s v="Greg Guthrie"/>
    <x v="3"/>
    <s v="Corporate"/>
    <s v="Office Supplies"/>
    <s v="Paper"/>
    <s v="Small Box"/>
    <d v="2014-01-16T00:00:00"/>
    <n v="2.0764529251782902E-5"/>
    <m/>
    <x v="0"/>
    <n v="0"/>
    <n v="5"/>
    <x v="0"/>
  </r>
  <r>
    <n v="12773"/>
    <x v="0"/>
    <d v="2014-01-11T00:00:00"/>
    <x v="3"/>
    <x v="36"/>
    <n v="77.62"/>
    <n v="0.01"/>
    <s v="Regular"/>
    <n v="-50.88"/>
    <n v="3.28"/>
    <n v="3.97"/>
    <s v="Greg Guthrie"/>
    <x v="3"/>
    <s v="Corporate"/>
    <s v="Office Supplies"/>
    <s v="Pens &amp; Art Supplies"/>
    <s v="Wrap Bag"/>
    <d v="2014-01-16T00:00:00"/>
    <n v="1.2334451370042006E-5"/>
    <m/>
    <x v="0"/>
    <n v="0"/>
    <n v="5"/>
    <x v="0"/>
  </r>
  <r>
    <n v="12708"/>
    <x v="0"/>
    <d v="2013-01-07T00:00:00"/>
    <x v="3"/>
    <x v="14"/>
    <n v="159.41"/>
    <n v="0"/>
    <s v="Express"/>
    <n v="34.68"/>
    <n v="3.28"/>
    <n v="0.98"/>
    <s v="Yana Sorensen"/>
    <x v="0"/>
    <s v="Corporate"/>
    <s v="Office Supplies"/>
    <s v="Pens &amp; Art Supplies"/>
    <s v="Wrap Bag"/>
    <d v="2013-01-12T00:00:00"/>
    <n v="2.5331549766792012E-5"/>
    <m/>
    <x v="0"/>
    <n v="0"/>
    <n v="5"/>
    <x v="0"/>
  </r>
  <r>
    <n v="12804"/>
    <x v="0"/>
    <d v="2015-05-25T00:00:00"/>
    <x v="4"/>
    <x v="36"/>
    <n v="69.06"/>
    <n v="0"/>
    <s v="Regular"/>
    <n v="28.47"/>
    <n v="3.08"/>
    <n v="0.5"/>
    <s v="Philip Fox"/>
    <x v="0"/>
    <s v="Home Office"/>
    <s v="Office Supplies"/>
    <s v="Labels"/>
    <s v="Small Box"/>
    <d v="2015-05-28T00:00:00"/>
    <n v="1.0974197521451957E-5"/>
    <m/>
    <x v="0"/>
    <n v="0"/>
    <n v="3"/>
    <x v="0"/>
  </r>
  <r>
    <n v="12804"/>
    <x v="0"/>
    <d v="2015-05-25T00:00:00"/>
    <x v="4"/>
    <x v="29"/>
    <n v="84.01"/>
    <n v="0.08"/>
    <s v="Regular"/>
    <n v="-4.17"/>
    <n v="1.81"/>
    <n v="0.75"/>
    <s v="Philip Fox"/>
    <x v="0"/>
    <s v="Home Office"/>
    <s v="Office Supplies"/>
    <s v="Rubber Bands"/>
    <s v="Wrap Bag"/>
    <d v="2015-05-27T00:00:00"/>
    <n v="1.3349874511688082E-5"/>
    <m/>
    <x v="0"/>
    <n v="0"/>
    <n v="2"/>
    <x v="0"/>
  </r>
  <r>
    <n v="12804"/>
    <x v="0"/>
    <d v="2015-05-25T00:00:00"/>
    <x v="4"/>
    <x v="41"/>
    <n v="592.91999999999996"/>
    <n v="0.02"/>
    <s v="Express"/>
    <n v="-44.92"/>
    <n v="16.059999999999999"/>
    <n v="8.34"/>
    <s v="Philip Fox"/>
    <x v="0"/>
    <s v="Home Office"/>
    <s v="Office Supplies"/>
    <s v="Storage &amp; Organization"/>
    <s v="Small Box"/>
    <d v="2015-05-27T00:00:00"/>
    <n v="9.4219826157244341E-5"/>
    <m/>
    <x v="0"/>
    <n v="0"/>
    <n v="2"/>
    <x v="0"/>
  </r>
  <r>
    <n v="12837"/>
    <x v="0"/>
    <d v="2015-12-02T00:00:00"/>
    <x v="4"/>
    <x v="21"/>
    <n v="66.19"/>
    <n v="0.02"/>
    <s v="Regular"/>
    <n v="15.84"/>
    <n v="2.88"/>
    <n v="0.99"/>
    <s v="Dave Hallsten"/>
    <x v="1"/>
    <s v="Home Office"/>
    <s v="Office Supplies"/>
    <s v="Labels"/>
    <s v="Small Box"/>
    <d v="2015-12-03T00:00:00"/>
    <n v="1.0518131102590574E-5"/>
    <m/>
    <x v="0"/>
    <n v="0"/>
    <n v="1"/>
    <x v="0"/>
  </r>
  <r>
    <n v="12867"/>
    <x v="0"/>
    <d v="2014-03-11T00:00:00"/>
    <x v="2"/>
    <x v="24"/>
    <n v="127.49"/>
    <n v="0.08"/>
    <s v="Express"/>
    <n v="-57.95"/>
    <n v="19.98"/>
    <n v="4"/>
    <s v="Thais Sissman"/>
    <x v="0"/>
    <s v="Corporate"/>
    <s v="Technology"/>
    <s v="Computer Peripherals"/>
    <s v="Small Box"/>
    <d v="2014-03-11T00:00:00"/>
    <n v="2.0259201303358094E-5"/>
    <m/>
    <x v="0"/>
    <n v="0"/>
    <n v="0"/>
    <x v="0"/>
  </r>
  <r>
    <n v="12868"/>
    <x v="0"/>
    <d v="2014-03-01T00:00:00"/>
    <x v="1"/>
    <x v="5"/>
    <n v="9.3699999999999992"/>
    <n v="0.09"/>
    <s v="Regular"/>
    <n v="-5.26"/>
    <n v="4.4800000000000004"/>
    <n v="1.22"/>
    <s v="Muhammed Lee"/>
    <x v="3"/>
    <s v="Consumer"/>
    <s v="Office Supplies"/>
    <s v="Paper"/>
    <s v="Wrap Bag"/>
    <d v="2014-03-03T00:00:00"/>
    <n v="1.4889694580944806E-6"/>
    <m/>
    <x v="0"/>
    <n v="0"/>
    <n v="2"/>
    <x v="0"/>
  </r>
  <r>
    <n v="12869"/>
    <x v="0"/>
    <d v="2016-01-26T00:00:00"/>
    <x v="2"/>
    <x v="0"/>
    <n v="1532.482"/>
    <n v="0.1"/>
    <s v="Regular"/>
    <n v="-43"/>
    <n v="125.99"/>
    <n v="8.99"/>
    <s v="Laurel Beltran"/>
    <x v="0"/>
    <s v="Consumer"/>
    <s v="Technology"/>
    <s v="Telephones and Communication"/>
    <s v="Small Box"/>
    <d v="2016-01-29T00:00:00"/>
    <n v="2.4352389467231013E-4"/>
    <m/>
    <x v="0"/>
    <n v="0"/>
    <n v="3"/>
    <x v="0"/>
  </r>
  <r>
    <n v="12871"/>
    <x v="0"/>
    <d v="2014-10-04T00:00:00"/>
    <x v="2"/>
    <x v="19"/>
    <n v="459.26"/>
    <n v="0.08"/>
    <s v="Regular"/>
    <n v="-54.12"/>
    <n v="10.23"/>
    <n v="4.68"/>
    <s v="Michael Oakman"/>
    <x v="0"/>
    <s v="Small Business"/>
    <s v="Office Supplies"/>
    <s v="Scissors, Rulers and Trimmers"/>
    <s v="Small Pack"/>
    <d v="2014-10-06T00:00:00"/>
    <n v="7.2980161507414209E-5"/>
    <m/>
    <x v="0"/>
    <n v="0"/>
    <n v="2"/>
    <x v="0"/>
  </r>
  <r>
    <n v="12897"/>
    <x v="0"/>
    <d v="2014-07-18T00:00:00"/>
    <x v="2"/>
    <x v="20"/>
    <n v="141.49"/>
    <n v="0.03"/>
    <s v="Regular"/>
    <n v="59.92"/>
    <n v="3.69"/>
    <n v="0.5"/>
    <s v="Edward Becker"/>
    <x v="1"/>
    <s v="Corporate"/>
    <s v="Office Supplies"/>
    <s v="Labels"/>
    <s v="Small Box"/>
    <d v="2014-07-19T00:00:00"/>
    <n v="2.2483915541706306E-5"/>
    <m/>
    <x v="0"/>
    <n v="0"/>
    <n v="1"/>
    <x v="0"/>
  </r>
  <r>
    <n v="12897"/>
    <x v="0"/>
    <d v="2014-07-18T00:00:00"/>
    <x v="2"/>
    <x v="48"/>
    <n v="211.55"/>
    <n v="0.05"/>
    <s v="Express"/>
    <n v="-120.95"/>
    <n v="6.48"/>
    <n v="7.91"/>
    <s v="Edward Becker"/>
    <x v="1"/>
    <s v="Corporate"/>
    <s v="Office Supplies"/>
    <s v="Paper"/>
    <s v="Small Box"/>
    <d v="2014-07-19T00:00:00"/>
    <n v="3.361702122304028E-5"/>
    <m/>
    <x v="0"/>
    <n v="0"/>
    <n v="1"/>
    <x v="0"/>
  </r>
  <r>
    <n v="12903"/>
    <x v="1"/>
    <d v="2016-09-25T00:00:00"/>
    <x v="1"/>
    <x v="5"/>
    <n v="63.427"/>
    <n v="7.0000000000000007E-2"/>
    <s v="Regular"/>
    <n v="-191.79"/>
    <n v="35.99"/>
    <n v="5"/>
    <s v="Sue Ann Reed"/>
    <x v="0"/>
    <s v="Consumer"/>
    <s v="Technology"/>
    <s v="Telephones and Communication"/>
    <s v="Wrap Bag"/>
    <d v="2016-09-27T00:00:00"/>
    <n v="1.0079067856836567E-5"/>
    <s v="Quality Check"/>
    <x v="2"/>
    <n v="11335374.763499998"/>
    <n v="2"/>
    <x v="1"/>
  </r>
  <r>
    <n v="42528"/>
    <x v="0"/>
    <d v="2013-02-23T00:00:00"/>
    <x v="4"/>
    <x v="19"/>
    <n v="161.28"/>
    <n v="0.01"/>
    <s v="Regular"/>
    <n v="56.73"/>
    <n v="3.49"/>
    <n v="0.76"/>
    <s v="Alex Grayson"/>
    <x v="3"/>
    <s v="Consumer"/>
    <s v="Office Supplies"/>
    <s v="Rubber Bands"/>
    <s v="Wrap Bag"/>
    <d v="2013-02-25T00:00:00"/>
    <n v="2.5628708025771383E-5"/>
    <m/>
    <x v="0"/>
    <n v="0"/>
    <n v="2"/>
    <x v="0"/>
  </r>
  <r>
    <n v="35878"/>
    <x v="0"/>
    <d v="2013-08-13T00:00:00"/>
    <x v="4"/>
    <x v="22"/>
    <n v="161.66999999999999"/>
    <n v="0.08"/>
    <s v="Regular"/>
    <n v="-7.71"/>
    <n v="3.6"/>
    <n v="2.2000000000000002"/>
    <s v="Cari MacIntyre"/>
    <x v="1"/>
    <s v="Corporate"/>
    <s v="Office Supplies"/>
    <s v="Paper"/>
    <s v="Wrap Bag"/>
    <d v="2013-08-15T00:00:00"/>
    <n v="2.5690682208125365E-5"/>
    <m/>
    <x v="0"/>
    <n v="0"/>
    <n v="2"/>
    <x v="0"/>
  </r>
  <r>
    <n v="12930"/>
    <x v="0"/>
    <d v="2014-11-24T00:00:00"/>
    <x v="0"/>
    <x v="46"/>
    <n v="1147.6400000000001"/>
    <n v="0.06"/>
    <s v="Regular"/>
    <n v="261.87"/>
    <n v="22.98"/>
    <n v="4.5"/>
    <s v="Grant Thornton"/>
    <x v="0"/>
    <s v="Corporate"/>
    <s v="Office Supplies"/>
    <s v="Appliances"/>
    <s v="Small Box"/>
    <d v="2014-11-25T00:00:00"/>
    <n v="1.8236936060699572E-4"/>
    <m/>
    <x v="0"/>
    <n v="0"/>
    <n v="1"/>
    <x v="0"/>
  </r>
  <r>
    <n v="12934"/>
    <x v="0"/>
    <d v="2016-03-05T00:00:00"/>
    <x v="2"/>
    <x v="22"/>
    <n v="440.39"/>
    <n v="0.05"/>
    <s v="Regular"/>
    <n v="186.64"/>
    <n v="9.7799999999999994"/>
    <n v="1.39"/>
    <s v="Guy Armstrong"/>
    <x v="3"/>
    <s v="Corporate"/>
    <s v="Office Supplies"/>
    <s v="Envelopes"/>
    <s v="Small Box"/>
    <d v="2016-03-06T00:00:00"/>
    <n v="6.9981564530440589E-5"/>
    <m/>
    <x v="0"/>
    <n v="0"/>
    <n v="1"/>
    <x v="0"/>
  </r>
  <r>
    <n v="12934"/>
    <x v="0"/>
    <d v="2016-03-05T00:00:00"/>
    <x v="2"/>
    <x v="40"/>
    <n v="96.99"/>
    <n v="0.02"/>
    <s v="Express"/>
    <n v="-66.349999999999994"/>
    <n v="3.28"/>
    <n v="3.97"/>
    <s v="Guy Armstrong"/>
    <x v="3"/>
    <s v="Corporate"/>
    <s v="Office Supplies"/>
    <s v="Pens &amp; Art Supplies"/>
    <s v="Wrap Bag"/>
    <d v="2016-03-06T00:00:00"/>
    <n v="1.5412502426956634E-5"/>
    <m/>
    <x v="0"/>
    <n v="0"/>
    <n v="1"/>
    <x v="0"/>
  </r>
  <r>
    <n v="35910"/>
    <x v="1"/>
    <d v="2013-11-24T00:00:00"/>
    <x v="0"/>
    <x v="13"/>
    <n v="161.72"/>
    <n v="0.09"/>
    <s v="Regular"/>
    <n v="-121.18"/>
    <n v="6.48"/>
    <n v="8.4"/>
    <s v="Kristen Hastings"/>
    <x v="0"/>
    <s v="Corporate"/>
    <s v="Office Supplies"/>
    <s v="Paper"/>
    <s v="Small Box"/>
    <d v="2013-11-26T00:00:00"/>
    <n v="2.5698627616119469E-5"/>
    <m/>
    <x v="0"/>
    <n v="0"/>
    <n v="2"/>
    <x v="0"/>
  </r>
  <r>
    <n v="710"/>
    <x v="1"/>
    <d v="2013-01-01T00:00:00"/>
    <x v="3"/>
    <x v="3"/>
    <n v="161.77000000000001"/>
    <n v="0.01"/>
    <s v="Regular"/>
    <n v="-150.37"/>
    <n v="3.58"/>
    <n v="5.47"/>
    <s v="Susan MacKendrick"/>
    <x v="0"/>
    <s v="Corporate"/>
    <s v="Office Supplies"/>
    <s v="Binders and Binder Accessories"/>
    <s v="Small Box"/>
    <d v="2013-01-05T00:00:00"/>
    <n v="2.5706573024113569E-5"/>
    <m/>
    <x v="0"/>
    <n v="0"/>
    <n v="4"/>
    <x v="0"/>
  </r>
  <r>
    <n v="13030"/>
    <x v="0"/>
    <d v="2016-07-22T00:00:00"/>
    <x v="4"/>
    <x v="1"/>
    <n v="136.19999999999999"/>
    <n v="0.09"/>
    <s v="Express"/>
    <n v="-154.31"/>
    <n v="3.89"/>
    <n v="7.01"/>
    <s v="Nancy Lomonaco"/>
    <x v="1"/>
    <s v="Home Office"/>
    <s v="Office Supplies"/>
    <s v="Binders and Binder Accessories"/>
    <s v="Small Box"/>
    <d v="2016-07-24T00:00:00"/>
    <n v="2.1643291375930443E-5"/>
    <m/>
    <x v="0"/>
    <n v="0"/>
    <n v="2"/>
    <x v="0"/>
  </r>
  <r>
    <n v="25828"/>
    <x v="1"/>
    <d v="2013-11-23T00:00:00"/>
    <x v="2"/>
    <x v="8"/>
    <n v="163.04"/>
    <n v="0.08"/>
    <s v="Regular"/>
    <n v="58"/>
    <n v="5.84"/>
    <n v="1"/>
    <s v="Michael Oakman"/>
    <x v="0"/>
    <s v="Small Business"/>
    <s v="Office Supplies"/>
    <s v="Pens &amp; Art Supplies"/>
    <s v="Wrap Bag"/>
    <d v="2013-11-24T00:00:00"/>
    <n v="2.5908386387163726E-5"/>
    <m/>
    <x v="0"/>
    <n v="0"/>
    <n v="1"/>
    <x v="0"/>
  </r>
  <r>
    <n v="13091"/>
    <x v="1"/>
    <d v="2016-11-15T00:00:00"/>
    <x v="4"/>
    <x v="47"/>
    <n v="81.430000000000007"/>
    <n v="0.08"/>
    <s v="Regular"/>
    <n v="-44.66"/>
    <n v="6.48"/>
    <n v="7.03"/>
    <s v="Arthur Wiediger"/>
    <x v="1"/>
    <s v="Corporate"/>
    <s v="Office Supplies"/>
    <s v="Paper"/>
    <s v="Small Box"/>
    <d v="2016-11-16T00:00:00"/>
    <n v="1.2939891459192483E-5"/>
    <m/>
    <x v="0"/>
    <n v="0"/>
    <n v="1"/>
    <x v="0"/>
  </r>
  <r>
    <n v="13091"/>
    <x v="1"/>
    <d v="2016-11-15T00:00:00"/>
    <x v="4"/>
    <x v="20"/>
    <n v="883.15"/>
    <n v="0.01"/>
    <s v="Regular"/>
    <n v="-1148.19"/>
    <n v="20.34"/>
    <n v="35"/>
    <s v="Arthur Wiediger"/>
    <x v="1"/>
    <s v="Corporate"/>
    <s v="Office Supplies"/>
    <s v="Storage &amp; Organization"/>
    <s v="Large Box"/>
    <d v="2016-11-16T00:00:00"/>
    <n v="1.4033974139980156E-4"/>
    <m/>
    <x v="0"/>
    <n v="0"/>
    <n v="1"/>
    <x v="0"/>
  </r>
  <r>
    <n v="24007"/>
    <x v="0"/>
    <d v="2013-08-26T00:00:00"/>
    <x v="3"/>
    <x v="3"/>
    <n v="163.08000000000001"/>
    <n v="0.09"/>
    <s v="Regular"/>
    <n v="66.17"/>
    <n v="4.13"/>
    <n v="0.5"/>
    <s v="Joy Bell"/>
    <x v="2"/>
    <s v="Home Office"/>
    <s v="Office Supplies"/>
    <s v="Labels"/>
    <s v="Small Box"/>
    <d v="2013-08-30T00:00:00"/>
    <n v="2.5914742713559009E-5"/>
    <m/>
    <x v="0"/>
    <n v="0"/>
    <n v="4"/>
    <x v="0"/>
  </r>
  <r>
    <n v="13120"/>
    <x v="0"/>
    <d v="2016-12-14T00:00:00"/>
    <x v="3"/>
    <x v="19"/>
    <n v="590.42999999999995"/>
    <n v="0.09"/>
    <s v="Regular"/>
    <n v="82.59"/>
    <n v="12.95"/>
    <n v="4.9800000000000004"/>
    <s v="Joy Smith"/>
    <x v="3"/>
    <s v="Consumer"/>
    <s v="Office Supplies"/>
    <s v="Binders and Binder Accessories"/>
    <s v="Small Box"/>
    <d v="2016-12-21T00:00:00"/>
    <n v="9.3824144839138121E-5"/>
    <m/>
    <x v="0"/>
    <n v="0"/>
    <n v="7"/>
    <x v="0"/>
  </r>
  <r>
    <n v="13120"/>
    <x v="0"/>
    <d v="2016-12-14T00:00:00"/>
    <x v="3"/>
    <x v="30"/>
    <n v="216.33"/>
    <n v="0"/>
    <s v="Regular"/>
    <n v="-17.37"/>
    <n v="24.92"/>
    <n v="12.98"/>
    <s v="Joy Smith"/>
    <x v="3"/>
    <s v="Consumer"/>
    <s v="Office Supplies"/>
    <s v="Binders and Binder Accessories"/>
    <s v="Small Box"/>
    <d v="2016-12-14T00:00:00"/>
    <n v="3.4376602227276312E-5"/>
    <m/>
    <x v="0"/>
    <n v="0"/>
    <n v="0"/>
    <x v="0"/>
  </r>
  <r>
    <n v="33537"/>
    <x v="0"/>
    <d v="2013-08-13T00:00:00"/>
    <x v="4"/>
    <x v="32"/>
    <n v="163.31049999999999"/>
    <n v="0.02"/>
    <s v="Regular"/>
    <n v="-105.09"/>
    <n v="20.99"/>
    <n v="3.3"/>
    <s v="Mick Crebagga"/>
    <x v="0"/>
    <s v="Corporate"/>
    <s v="Technology"/>
    <s v="Telephones and Communication"/>
    <s v="Small Pack"/>
    <d v="2013-08-14T00:00:00"/>
    <n v="2.5951371044411812E-5"/>
    <m/>
    <x v="0"/>
    <n v="0"/>
    <n v="1"/>
    <x v="0"/>
  </r>
  <r>
    <n v="13157"/>
    <x v="0"/>
    <d v="2015-02-10T00:00:00"/>
    <x v="4"/>
    <x v="5"/>
    <n v="38.93"/>
    <n v="7.0000000000000007E-2"/>
    <s v="Regular"/>
    <n v="-102.43"/>
    <n v="20.99"/>
    <n v="4.8099999999999996"/>
    <s v="Deanra Eno"/>
    <x v="0"/>
    <s v="Corporate"/>
    <s v="Technology"/>
    <s v="Telephones and Communication"/>
    <s v="Medium Box"/>
    <d v="2015-02-11T00:00:00"/>
    <n v="6.1862946642068443E-6"/>
    <m/>
    <x v="0"/>
    <n v="0"/>
    <n v="1"/>
    <x v="0"/>
  </r>
  <r>
    <n v="13218"/>
    <x v="1"/>
    <d v="2016-05-16T00:00:00"/>
    <x v="0"/>
    <x v="31"/>
    <n v="513.08000000000004"/>
    <n v="0.03"/>
    <s v="Regular"/>
    <n v="198.94"/>
    <n v="28.53"/>
    <n v="1.49"/>
    <s v="Victoria Pisteka"/>
    <x v="0"/>
    <s v="Corporate"/>
    <s v="Office Supplies"/>
    <s v="Binders and Binder Accessories"/>
    <s v="Small Box"/>
    <d v="2016-05-17T00:00:00"/>
    <n v="8.1532598672264274E-5"/>
    <m/>
    <x v="0"/>
    <n v="0"/>
    <n v="1"/>
    <x v="0"/>
  </r>
  <r>
    <n v="13218"/>
    <x v="1"/>
    <d v="2016-05-16T00:00:00"/>
    <x v="0"/>
    <x v="18"/>
    <n v="98.8"/>
    <n v="7.0000000000000007E-2"/>
    <s v="Regular"/>
    <n v="-62"/>
    <n v="5.98"/>
    <n v="7.15"/>
    <s v="Victoria Pisteka"/>
    <x v="0"/>
    <s v="Corporate"/>
    <s v="Office Supplies"/>
    <s v="Paper"/>
    <s v="Small Box"/>
    <d v="2016-05-18T00:00:00"/>
    <n v="1.5700126196343084E-5"/>
    <m/>
    <x v="0"/>
    <n v="0"/>
    <n v="2"/>
    <x v="0"/>
  </r>
  <r>
    <n v="13280"/>
    <x v="0"/>
    <d v="2016-09-11T00:00:00"/>
    <x v="0"/>
    <x v="42"/>
    <n v="460.68"/>
    <n v="0.01"/>
    <s v="Regular"/>
    <n v="-116.76"/>
    <n v="10.9"/>
    <n v="7.46"/>
    <s v="Grant Carroll"/>
    <x v="2"/>
    <s v="Small Business"/>
    <s v="Office Supplies"/>
    <s v="Storage &amp; Organization"/>
    <s v="Small Box"/>
    <d v="2016-09-12T00:00:00"/>
    <n v="7.3205811094446681E-5"/>
    <m/>
    <x v="0"/>
    <n v="0"/>
    <n v="1"/>
    <x v="0"/>
  </r>
  <r>
    <n v="13280"/>
    <x v="0"/>
    <d v="2016-09-11T00:00:00"/>
    <x v="0"/>
    <x v="46"/>
    <n v="318.75850000000003"/>
    <n v="0.1"/>
    <s v="Regular"/>
    <n v="-160.94999999999999"/>
    <n v="7.99"/>
    <n v="5.03"/>
    <s v="Grant Carroll"/>
    <x v="2"/>
    <s v="Small Business"/>
    <s v="Technology"/>
    <s v="Telephones and Communication"/>
    <s v="Medium Box"/>
    <d v="2016-09-12T00:00:00"/>
    <n v="5.0653326681751289E-5"/>
    <m/>
    <x v="0"/>
    <n v="0"/>
    <n v="1"/>
    <x v="0"/>
  </r>
  <r>
    <n v="13284"/>
    <x v="1"/>
    <d v="2015-08-12T00:00:00"/>
    <x v="0"/>
    <x v="21"/>
    <n v="9062.44"/>
    <n v="0.05"/>
    <s v="Regular"/>
    <n v="3858.28"/>
    <n v="420.98"/>
    <n v="19.989999999999998"/>
    <s v="Muhammed Lee"/>
    <x v="3"/>
    <s v="Consumer"/>
    <s v="Office Supplies"/>
    <s v="Binders and Binder Accessories"/>
    <s v="Small Box"/>
    <d v="2015-08-13T00:00:00"/>
    <n v="1.4400956644411683E-3"/>
    <m/>
    <x v="0"/>
    <n v="0"/>
    <n v="1"/>
    <x v="0"/>
  </r>
  <r>
    <n v="13284"/>
    <x v="1"/>
    <d v="2015-08-12T00:00:00"/>
    <x v="0"/>
    <x v="46"/>
    <n v="1662.57"/>
    <n v="0.1"/>
    <s v="Regular"/>
    <n v="674.99"/>
    <n v="37.700000000000003"/>
    <n v="2.99"/>
    <s v="Muhammed Lee"/>
    <x v="3"/>
    <s v="Consumer"/>
    <s v="Office Supplies"/>
    <s v="Binders and Binder Accessories"/>
    <s v="Small Box"/>
    <d v="2015-08-13T00:00:00"/>
    <n v="2.6419593937504168E-4"/>
    <m/>
    <x v="0"/>
    <n v="0"/>
    <n v="1"/>
    <x v="0"/>
  </r>
  <r>
    <n v="13313"/>
    <x v="0"/>
    <d v="2016-07-16T00:00:00"/>
    <x v="2"/>
    <x v="43"/>
    <n v="1020.61"/>
    <n v="0.04"/>
    <s v="Regular"/>
    <n v="-209.61"/>
    <n v="21.66"/>
    <n v="13.99"/>
    <s v="Skye Norling"/>
    <x v="2"/>
    <s v="Home Office"/>
    <s v="Office Supplies"/>
    <s v="Appliances"/>
    <s v="Medium Box"/>
    <d v="2016-07-17T00:00:00"/>
    <n v="1.6218325705718334E-4"/>
    <m/>
    <x v="0"/>
    <n v="0"/>
    <n v="1"/>
    <x v="0"/>
  </r>
  <r>
    <n v="13313"/>
    <x v="0"/>
    <d v="2016-07-16T00:00:00"/>
    <x v="2"/>
    <x v="31"/>
    <n v="243.51"/>
    <n v="0.02"/>
    <s v="Regular"/>
    <n v="-159.86000000000001"/>
    <n v="12.99"/>
    <n v="14.37"/>
    <s v="Skye Norling"/>
    <x v="1"/>
    <s v="Home Office"/>
    <s v="Furniture"/>
    <s v="Office Furnishings"/>
    <s v="Large Box"/>
    <d v="2016-07-18T00:00:00"/>
    <n v="3.8695726012869474E-5"/>
    <m/>
    <x v="0"/>
    <n v="0"/>
    <n v="2"/>
    <x v="0"/>
  </r>
  <r>
    <n v="13313"/>
    <x v="0"/>
    <d v="2016-07-16T00:00:00"/>
    <x v="2"/>
    <x v="21"/>
    <n v="755.6"/>
    <n v="0.05"/>
    <s v="Regular"/>
    <n v="223.44"/>
    <n v="35.44"/>
    <n v="7.5"/>
    <s v="Skye Norling"/>
    <x v="1"/>
    <s v="Home Office"/>
    <s v="Office Supplies"/>
    <s v="Paper"/>
    <s v="Small Box"/>
    <d v="2016-07-18T00:00:00"/>
    <n v="1.2007100560685055E-4"/>
    <m/>
    <x v="0"/>
    <n v="0"/>
    <n v="2"/>
    <x v="0"/>
  </r>
  <r>
    <n v="13313"/>
    <x v="0"/>
    <d v="2016-07-16T00:00:00"/>
    <x v="2"/>
    <x v="22"/>
    <n v="592.73"/>
    <n v="0.02"/>
    <s v="Regular"/>
    <n v="75.010000000000005"/>
    <n v="12.98"/>
    <n v="3.14"/>
    <s v="Skye Norling"/>
    <x v="1"/>
    <s v="Home Office"/>
    <s v="Office Supplies"/>
    <s v="Scissors, Rulers and Trimmers"/>
    <s v="Small Pack"/>
    <d v="2016-07-19T00:00:00"/>
    <n v="9.4189633606866764E-5"/>
    <m/>
    <x v="0"/>
    <n v="0"/>
    <n v="3"/>
    <x v="0"/>
  </r>
  <r>
    <n v="13314"/>
    <x v="0"/>
    <d v="2016-05-13T00:00:00"/>
    <x v="0"/>
    <x v="41"/>
    <n v="89.4"/>
    <n v="0.08"/>
    <s v="Express"/>
    <n v="22.22"/>
    <n v="2.62"/>
    <n v="0.8"/>
    <s v="Giulietta Dortch"/>
    <x v="0"/>
    <s v="Small Business"/>
    <s v="Office Supplies"/>
    <s v="Rubber Bands"/>
    <s v="Wrap Bag"/>
    <d v="2016-05-15T00:00:00"/>
    <n v="1.4206389493452144E-5"/>
    <m/>
    <x v="0"/>
    <n v="0"/>
    <n v="2"/>
    <x v="0"/>
  </r>
  <r>
    <n v="13345"/>
    <x v="0"/>
    <d v="2015-09-02T00:00:00"/>
    <x v="2"/>
    <x v="37"/>
    <n v="116.82"/>
    <n v="0.02"/>
    <s v="Regular"/>
    <n v="-42.05"/>
    <n v="4.7699999999999996"/>
    <n v="2.39"/>
    <s v="Bill Donatelli"/>
    <x v="1"/>
    <s v="Corporate"/>
    <s v="Technology"/>
    <s v="Computer Peripherals"/>
    <s v="Small Pack"/>
    <d v="2015-09-03T00:00:00"/>
    <n v="1.8563651237416992E-5"/>
    <m/>
    <x v="0"/>
    <n v="0"/>
    <n v="1"/>
    <x v="0"/>
  </r>
  <r>
    <n v="13345"/>
    <x v="0"/>
    <d v="2015-09-02T00:00:00"/>
    <x v="2"/>
    <x v="22"/>
    <n v="483.64"/>
    <n v="0.1"/>
    <s v="Regular"/>
    <n v="28.39"/>
    <n v="10.98"/>
    <n v="3.37"/>
    <s v="Bill Donatelli"/>
    <x v="1"/>
    <s v="Corporate"/>
    <s v="Office Supplies"/>
    <s v="Scissors, Rulers and Trimmers"/>
    <s v="Small Pack"/>
    <d v="2015-09-02T00:00:00"/>
    <n v="7.6854342445337745E-5"/>
    <m/>
    <x v="0"/>
    <n v="0"/>
    <n v="0"/>
    <x v="0"/>
  </r>
  <r>
    <n v="13346"/>
    <x v="0"/>
    <d v="2015-11-15T00:00:00"/>
    <x v="3"/>
    <x v="14"/>
    <n v="268.33999999999997"/>
    <n v="0.09"/>
    <s v="Regular"/>
    <n v="-240.83"/>
    <n v="6.48"/>
    <n v="8.8800000000000008"/>
    <s v="Doug Bickford"/>
    <x v="2"/>
    <s v="Corporate"/>
    <s v="Office Supplies"/>
    <s v="Paper"/>
    <s v="Small Box"/>
    <d v="2015-11-20T00:00:00"/>
    <n v="4.2641415622739906E-5"/>
    <m/>
    <x v="0"/>
    <n v="0"/>
    <n v="5"/>
    <x v="0"/>
  </r>
  <r>
    <n v="13383"/>
    <x v="0"/>
    <d v="2015-06-15T00:00:00"/>
    <x v="2"/>
    <x v="34"/>
    <n v="750.03"/>
    <n v="7.0000000000000007E-2"/>
    <s v="Regular"/>
    <n v="-1072.97"/>
    <n v="20.34"/>
    <n v="35"/>
    <s v="Duane Huffman"/>
    <x v="1"/>
    <s v="Consumer"/>
    <s v="Office Supplies"/>
    <s v="Storage &amp; Organization"/>
    <s v="Large Box"/>
    <d v="2015-06-17T00:00:00"/>
    <n v="1.1918588715630772E-4"/>
    <m/>
    <x v="0"/>
    <n v="0"/>
    <n v="2"/>
    <x v="0"/>
  </r>
  <r>
    <n v="13408"/>
    <x v="0"/>
    <d v="2016-02-15T00:00:00"/>
    <x v="3"/>
    <x v="6"/>
    <n v="256.77"/>
    <n v="0.04"/>
    <s v="Regular"/>
    <n v="173.89"/>
    <n v="60.65"/>
    <n v="12.23"/>
    <s v="Joni Blumstein"/>
    <x v="1"/>
    <s v="Home Office"/>
    <s v="Furniture"/>
    <s v="Office Furnishings"/>
    <s v="Medium Box"/>
    <d v="2016-02-17T00:00:00"/>
    <n v="4.080284821290499E-5"/>
    <m/>
    <x v="0"/>
    <n v="0"/>
    <n v="2"/>
    <x v="0"/>
  </r>
  <r>
    <n v="6720"/>
    <x v="0"/>
    <d v="2013-09-09T00:00:00"/>
    <x v="2"/>
    <x v="48"/>
    <n v="164.62"/>
    <n v="0.03"/>
    <s v="Regular"/>
    <n v="-93.71"/>
    <n v="5.18"/>
    <n v="5.74"/>
    <s v="Patrick Jones"/>
    <x v="3"/>
    <s v="Home Office"/>
    <s v="Office Supplies"/>
    <s v="Binders and Binder Accessories"/>
    <s v="Small Box"/>
    <d v="2013-09-10T00:00:00"/>
    <n v="2.6159461279777313E-5"/>
    <m/>
    <x v="0"/>
    <n v="0"/>
    <n v="1"/>
    <x v="0"/>
  </r>
  <r>
    <n v="36293"/>
    <x v="0"/>
    <d v="2013-12-30T00:00:00"/>
    <x v="4"/>
    <x v="13"/>
    <n v="165.36"/>
    <n v="0.09"/>
    <s v="Express"/>
    <n v="-94.79"/>
    <n v="6.48"/>
    <n v="7.49"/>
    <s v="Carlos Soltero"/>
    <x v="3"/>
    <s v="Small Business"/>
    <s v="Office Supplies"/>
    <s v="Paper"/>
    <s v="Small Box"/>
    <d v="2014-01-14T00:00:00"/>
    <n v="2.6277053318090004E-5"/>
    <m/>
    <x v="0"/>
    <n v="0"/>
    <n v="15"/>
    <x v="0"/>
  </r>
  <r>
    <n v="11491"/>
    <x v="0"/>
    <d v="2013-08-17T00:00:00"/>
    <x v="3"/>
    <x v="27"/>
    <n v="165.37"/>
    <n v="0.06"/>
    <s v="Regular"/>
    <n v="-80.11"/>
    <n v="6.6"/>
    <n v="4.07"/>
    <s v="Darren Budd"/>
    <x v="1"/>
    <s v="Home Office"/>
    <s v="Technology"/>
    <s v="Computer Peripherals"/>
    <s v="Small Pack"/>
    <d v="2013-08-26T00:00:00"/>
    <n v="2.6278642399688825E-5"/>
    <m/>
    <x v="0"/>
    <n v="0"/>
    <n v="9"/>
    <x v="0"/>
  </r>
  <r>
    <n v="13444"/>
    <x v="1"/>
    <d v="2015-01-04T00:00:00"/>
    <x v="0"/>
    <x v="15"/>
    <n v="154.44"/>
    <n v="0.06"/>
    <s v="Regular"/>
    <n v="54.62"/>
    <n v="4.76"/>
    <n v="0.88"/>
    <s v="Pete Armstrong"/>
    <x v="1"/>
    <s v="Consumer"/>
    <s v="Office Supplies"/>
    <s v="Paper"/>
    <s v="Wrap Bag"/>
    <d v="2015-01-07T00:00:00"/>
    <n v="2.4541776212178399E-5"/>
    <m/>
    <x v="0"/>
    <n v="0"/>
    <n v="3"/>
    <x v="0"/>
  </r>
  <r>
    <n v="13472"/>
    <x v="0"/>
    <d v="2014-10-26T00:00:00"/>
    <x v="1"/>
    <x v="27"/>
    <n v="106.03"/>
    <n v="0.09"/>
    <s v="Regular"/>
    <n v="42.89"/>
    <n v="4.13"/>
    <n v="0.5"/>
    <s v="Corey Catlett"/>
    <x v="3"/>
    <s v="Home Office"/>
    <s v="Office Supplies"/>
    <s v="Labels"/>
    <s v="Small Box"/>
    <d v="2014-10-27T00:00:00"/>
    <n v="1.6849032192290054E-5"/>
    <m/>
    <x v="0"/>
    <n v="0"/>
    <n v="1"/>
    <x v="0"/>
  </r>
  <r>
    <n v="28289"/>
    <x v="0"/>
    <d v="2013-01-14T00:00:00"/>
    <x v="0"/>
    <x v="48"/>
    <n v="166.76"/>
    <n v="0.01"/>
    <s v="Regular"/>
    <n v="-46.03"/>
    <n v="4.9800000000000004"/>
    <n v="4.75"/>
    <s v="Carl Ludwig"/>
    <x v="2"/>
    <s v="Corporate"/>
    <s v="Office Supplies"/>
    <s v="Paper"/>
    <s v="Small Box"/>
    <d v="2013-01-15T00:00:00"/>
    <n v="2.6499524741924824E-5"/>
    <m/>
    <x v="0"/>
    <n v="0"/>
    <n v="1"/>
    <x v="0"/>
  </r>
  <r>
    <n v="13479"/>
    <x v="0"/>
    <d v="2016-12-04T00:00:00"/>
    <x v="0"/>
    <x v="7"/>
    <n v="292.95999999999998"/>
    <n v="0.09"/>
    <s v="Regular"/>
    <n v="-322.95"/>
    <n v="99.99"/>
    <n v="19.989999999999998"/>
    <s v="Erin Ashbrook"/>
    <x v="1"/>
    <s v="Consumer"/>
    <s v="Technology"/>
    <s v="Computer Peripherals"/>
    <s v="Small Box"/>
    <d v="2016-12-06T00:00:00"/>
    <n v="4.6553734519035113E-5"/>
    <m/>
    <x v="0"/>
    <n v="0"/>
    <n v="2"/>
    <x v="0"/>
  </r>
  <r>
    <n v="13479"/>
    <x v="0"/>
    <d v="2016-12-04T00:00:00"/>
    <x v="0"/>
    <x v="44"/>
    <n v="2206.991"/>
    <n v="0.04"/>
    <s v="Regular"/>
    <n v="-1.63"/>
    <n v="205.99"/>
    <n v="5.26"/>
    <s v="Erin Ashbrook"/>
    <x v="1"/>
    <s v="Consumer"/>
    <s v="Technology"/>
    <s v="Telephones and Communication"/>
    <s v="Small Box"/>
    <d v="2016-12-05T00:00:00"/>
    <n v="3.5070887868616818E-4"/>
    <m/>
    <x v="0"/>
    <n v="0"/>
    <n v="1"/>
    <x v="0"/>
  </r>
  <r>
    <n v="13536"/>
    <x v="0"/>
    <d v="2016-08-18T00:00:00"/>
    <x v="4"/>
    <x v="9"/>
    <n v="123.15"/>
    <n v="0.05"/>
    <s v="Regular"/>
    <n v="22.98"/>
    <n v="5.18"/>
    <n v="2.04"/>
    <s v="Aleksandra Gannaway"/>
    <x v="0"/>
    <s v="Home Office"/>
    <s v="Office Supplies"/>
    <s v="Paper"/>
    <s v="Wrap Bag"/>
    <d v="2016-08-20T00:00:00"/>
    <n v="1.9569539889470151E-5"/>
    <m/>
    <x v="0"/>
    <n v="0"/>
    <n v="2"/>
    <x v="0"/>
  </r>
  <r>
    <n v="19815"/>
    <x v="0"/>
    <d v="2013-03-25T00:00:00"/>
    <x v="2"/>
    <x v="15"/>
    <n v="167.07"/>
    <n v="0.03"/>
    <s v="Regular"/>
    <n v="-102.36"/>
    <n v="4.9800000000000004"/>
    <n v="6.07"/>
    <s v="Karen Carlisle"/>
    <x v="0"/>
    <s v="Home Office"/>
    <s v="Office Supplies"/>
    <s v="Paper"/>
    <s v="Small Box"/>
    <d v="2013-03-28T00:00:00"/>
    <n v="2.6548786271488246E-5"/>
    <m/>
    <x v="0"/>
    <n v="0"/>
    <n v="3"/>
    <x v="0"/>
  </r>
  <r>
    <n v="27047"/>
    <x v="0"/>
    <d v="2013-11-22T00:00:00"/>
    <x v="0"/>
    <x v="28"/>
    <n v="167.41"/>
    <n v="0.05"/>
    <s v="Regular"/>
    <n v="-161.57"/>
    <n v="4.28"/>
    <n v="6.72"/>
    <s v="Patrick Bzostek"/>
    <x v="1"/>
    <s v="Consumer"/>
    <s v="Office Supplies"/>
    <s v="Paper"/>
    <s v="Small Box"/>
    <d v="2013-11-23T00:00:00"/>
    <n v="2.6602815045848135E-5"/>
    <m/>
    <x v="0"/>
    <n v="0"/>
    <n v="1"/>
    <x v="0"/>
  </r>
  <r>
    <n v="21319"/>
    <x v="0"/>
    <d v="2013-04-29T00:00:00"/>
    <x v="4"/>
    <x v="11"/>
    <n v="167.53"/>
    <n v="0.03"/>
    <s v="Regular"/>
    <n v="-40.94"/>
    <n v="14.98"/>
    <n v="7.69"/>
    <s v="Chuck Sachs"/>
    <x v="3"/>
    <s v="Consumer"/>
    <s v="Office Supplies"/>
    <s v="Storage &amp; Organization"/>
    <s v="Small Box"/>
    <d v="2013-05-02T00:00:00"/>
    <n v="2.6621884025033977E-5"/>
    <m/>
    <x v="0"/>
    <n v="0"/>
    <n v="3"/>
    <x v="0"/>
  </r>
  <r>
    <n v="13542"/>
    <x v="0"/>
    <d v="2016-03-08T00:00:00"/>
    <x v="3"/>
    <x v="11"/>
    <n v="3571.84"/>
    <n v="0.01"/>
    <s v="Delivery Van"/>
    <n v="403.81"/>
    <n v="300.98"/>
    <n v="64.73"/>
    <s v="John Huston"/>
    <x v="0"/>
    <s v="Consumer"/>
    <s v="Furniture"/>
    <s v="Chairs &amp; Chairmats"/>
    <s v="Jumbo Drum"/>
    <d v="2016-03-15T00:00:00"/>
    <n v="5.6759452179297649E-4"/>
    <m/>
    <x v="0"/>
    <n v="0"/>
    <n v="7"/>
    <x v="0"/>
  </r>
  <r>
    <n v="13542"/>
    <x v="0"/>
    <d v="2016-03-08T00:00:00"/>
    <x v="3"/>
    <x v="15"/>
    <n v="310.44"/>
    <n v="0.03"/>
    <s v="Regular"/>
    <n v="-90.21"/>
    <n v="8.74"/>
    <n v="8.2899999999999991"/>
    <s v="John Huston"/>
    <x v="0"/>
    <s v="Consumer"/>
    <s v="Office Supplies"/>
    <s v="Envelopes"/>
    <s v="Small Box"/>
    <d v="2016-03-08T00:00:00"/>
    <n v="4.933144915377274E-5"/>
    <m/>
    <x v="0"/>
    <n v="0"/>
    <n v="0"/>
    <x v="0"/>
  </r>
  <r>
    <n v="13543"/>
    <x v="0"/>
    <d v="2015-08-08T00:00:00"/>
    <x v="4"/>
    <x v="5"/>
    <n v="27.83"/>
    <n v="0.09"/>
    <s v="Regular"/>
    <n v="-22.14"/>
    <n v="9.7100000000000009"/>
    <n v="9.4499999999999993"/>
    <s v="Andy Reiter"/>
    <x v="0"/>
    <s v="Corporate"/>
    <s v="Office Supplies"/>
    <s v="Storage &amp; Organization"/>
    <s v="Small Box"/>
    <d v="2015-08-08T00:00:00"/>
    <n v="4.4224140895164775E-6"/>
    <m/>
    <x v="0"/>
    <n v="0"/>
    <n v="0"/>
    <x v="0"/>
  </r>
  <r>
    <n v="13569"/>
    <x v="0"/>
    <d v="2014-04-10T00:00:00"/>
    <x v="1"/>
    <x v="44"/>
    <n v="563.17999999999995"/>
    <n v="0.02"/>
    <s v="Express"/>
    <n v="67.98"/>
    <n v="40.98"/>
    <n v="7.2"/>
    <s v="Carlos Meador"/>
    <x v="0"/>
    <s v="Corporate"/>
    <s v="Office Supplies"/>
    <s v="Appliances"/>
    <s v="Small Box"/>
    <d v="2014-04-12T00:00:00"/>
    <n v="8.9493897482353211E-5"/>
    <m/>
    <x v="0"/>
    <n v="0"/>
    <n v="2"/>
    <x v="0"/>
  </r>
  <r>
    <n v="13569"/>
    <x v="0"/>
    <d v="2014-04-10T00:00:00"/>
    <x v="1"/>
    <x v="18"/>
    <n v="47.45"/>
    <n v="0.05"/>
    <s v="Regular"/>
    <n v="1.07"/>
    <n v="2.88"/>
    <n v="1.49"/>
    <s v="Carlos Meador"/>
    <x v="0"/>
    <s v="Corporate"/>
    <s v="Office Supplies"/>
    <s v="Binders and Binder Accessories"/>
    <s v="Small Box"/>
    <d v="2014-04-11T00:00:00"/>
    <n v="7.5401921864016127E-6"/>
    <m/>
    <x v="0"/>
    <n v="0"/>
    <n v="1"/>
    <x v="0"/>
  </r>
  <r>
    <n v="13570"/>
    <x v="0"/>
    <d v="2015-12-02T00:00:00"/>
    <x v="2"/>
    <x v="5"/>
    <n v="16.97"/>
    <n v="0.04"/>
    <s v="Regular"/>
    <n v="-8.8000000000000007"/>
    <n v="8.34"/>
    <n v="0.96"/>
    <s v="Grant Thornton"/>
    <x v="0"/>
    <s v="Corporate"/>
    <s v="Furniture"/>
    <s v="Office Furnishings"/>
    <s v="Wrap Bag"/>
    <d v="2015-12-03T00:00:00"/>
    <n v="2.6966714731977946E-6"/>
    <m/>
    <x v="0"/>
    <n v="0"/>
    <n v="1"/>
    <x v="0"/>
  </r>
  <r>
    <n v="13570"/>
    <x v="0"/>
    <d v="2015-12-02T00:00:00"/>
    <x v="2"/>
    <x v="3"/>
    <n v="4077.7559999999999"/>
    <n v="0.04"/>
    <s v="Regular"/>
    <n v="1086.96"/>
    <n v="110.99"/>
    <n v="8.99"/>
    <s v="Grant Thornton"/>
    <x v="0"/>
    <s v="Corporate"/>
    <s v="Technology"/>
    <s v="Telephones and Communication"/>
    <s v="Small Box"/>
    <d v="2015-12-02T00:00:00"/>
    <n v="6.4798870240784603E-4"/>
    <m/>
    <x v="0"/>
    <n v="0"/>
    <n v="0"/>
    <x v="0"/>
  </r>
  <r>
    <n v="13575"/>
    <x v="0"/>
    <d v="2015-08-29T00:00:00"/>
    <x v="1"/>
    <x v="0"/>
    <n v="106.1"/>
    <n v="0.09"/>
    <s v="Express"/>
    <n v="-65.67"/>
    <n v="6.48"/>
    <n v="8.19"/>
    <s v="Cynthia Arntzen"/>
    <x v="0"/>
    <s v="Small Business"/>
    <s v="Office Supplies"/>
    <s v="Paper"/>
    <s v="Small Box"/>
    <d v="2015-09-01T00:00:00"/>
    <n v="1.6860155763481792E-5"/>
    <m/>
    <x v="0"/>
    <n v="0"/>
    <n v="3"/>
    <x v="0"/>
  </r>
  <r>
    <n v="13601"/>
    <x v="0"/>
    <d v="2015-08-16T00:00:00"/>
    <x v="3"/>
    <x v="35"/>
    <n v="822.91"/>
    <n v="0.09"/>
    <s v="Regular"/>
    <n v="-94.76"/>
    <n v="49.43"/>
    <n v="19.989999999999998"/>
    <s v="Joni Blumstein"/>
    <x v="1"/>
    <s v="Consumer"/>
    <s v="Office Supplies"/>
    <s v="Appliances"/>
    <s v="Small Box"/>
    <d v="2015-08-20T00:00:00"/>
    <n v="1.3076711384850897E-4"/>
    <m/>
    <x v="0"/>
    <n v="0"/>
    <n v="4"/>
    <x v="0"/>
  </r>
  <r>
    <n v="13602"/>
    <x v="0"/>
    <d v="2016-01-14T00:00:00"/>
    <x v="3"/>
    <x v="7"/>
    <n v="445.34"/>
    <n v="0.03"/>
    <s v="Delivery Van"/>
    <n v="-377.9"/>
    <n v="145.44999999999999"/>
    <n v="17.850000000000001"/>
    <s v="Brian Stugart"/>
    <x v="0"/>
    <s v="Corporate"/>
    <s v="Technology"/>
    <s v="Office Machines"/>
    <s v="Jumbo Drum"/>
    <d v="2016-01-19T00:00:00"/>
    <n v="7.0768159921856557E-5"/>
    <m/>
    <x v="0"/>
    <n v="0"/>
    <n v="5"/>
    <x v="0"/>
  </r>
  <r>
    <n v="13602"/>
    <x v="0"/>
    <d v="2016-01-14T00:00:00"/>
    <x v="3"/>
    <x v="44"/>
    <n v="660.99"/>
    <n v="0.02"/>
    <s v="Regular"/>
    <n v="267.67"/>
    <n v="48.04"/>
    <n v="5.09"/>
    <s v="Brian Stugart"/>
    <x v="0"/>
    <s v="Corporate"/>
    <s v="Office Supplies"/>
    <s v="Paper"/>
    <s v="Small Box"/>
    <d v="2016-01-14T00:00:00"/>
    <n v="1.0503670460041311E-4"/>
    <m/>
    <x v="0"/>
    <n v="0"/>
    <n v="0"/>
    <x v="0"/>
  </r>
  <r>
    <n v="13604"/>
    <x v="0"/>
    <d v="2016-02-03T00:00:00"/>
    <x v="2"/>
    <x v="28"/>
    <n v="3152.75"/>
    <n v="0.04"/>
    <s v="Regular"/>
    <n v="1166.4000000000001"/>
    <n v="83.1"/>
    <n v="6.13"/>
    <s v="Erica Bern"/>
    <x v="3"/>
    <s v="Corporate"/>
    <s v="Technology"/>
    <s v="Computer Peripherals"/>
    <s v="Small Box"/>
    <d v="2016-02-05T00:00:00"/>
    <n v="5.0099770106802285E-4"/>
    <m/>
    <x v="0"/>
    <n v="0"/>
    <n v="2"/>
    <x v="0"/>
  </r>
  <r>
    <n v="13604"/>
    <x v="0"/>
    <d v="2016-02-03T00:00:00"/>
    <x v="2"/>
    <x v="3"/>
    <n v="3609.88"/>
    <n v="7.0000000000000007E-2"/>
    <s v="Regular"/>
    <n v="-1396.22"/>
    <n v="90.98"/>
    <n v="56.2"/>
    <s v="Erica Bern"/>
    <x v="3"/>
    <s v="Corporate"/>
    <s v="Furniture"/>
    <s v="Office Furnishings"/>
    <s v="Medium Box"/>
    <d v="2016-02-06T00:00:00"/>
    <n v="5.7363938819488837E-4"/>
    <m/>
    <x v="0"/>
    <n v="0"/>
    <n v="3"/>
    <x v="0"/>
  </r>
  <r>
    <n v="13633"/>
    <x v="0"/>
    <d v="2015-04-03T00:00:00"/>
    <x v="2"/>
    <x v="31"/>
    <n v="2703.37"/>
    <n v="0.09"/>
    <s v="Delivery Van"/>
    <n v="-231.6"/>
    <n v="150.97999999999999"/>
    <n v="57.2"/>
    <s v="Alan Hwang"/>
    <x v="1"/>
    <s v="Corporate"/>
    <s v="Furniture"/>
    <s v="Chairs &amp; Chairmats"/>
    <s v="Jumbo Drum"/>
    <d v="2015-04-04T00:00:00"/>
    <n v="4.2958755218024293E-4"/>
    <m/>
    <x v="0"/>
    <n v="0"/>
    <n v="1"/>
    <x v="0"/>
  </r>
  <r>
    <n v="13633"/>
    <x v="0"/>
    <d v="2015-04-03T00:00:00"/>
    <x v="2"/>
    <x v="20"/>
    <n v="1538.17"/>
    <n v="0.02"/>
    <s v="Regular"/>
    <n v="-1119.6400000000001"/>
    <n v="38.94"/>
    <n v="35"/>
    <s v="Alan Hwang"/>
    <x v="1"/>
    <s v="Corporate"/>
    <s v="Office Supplies"/>
    <s v="Storage &amp; Organization"/>
    <s v="Large Box"/>
    <d v="2015-04-04T00:00:00"/>
    <n v="2.4442776428571905E-4"/>
    <m/>
    <x v="0"/>
    <n v="0"/>
    <n v="1"/>
    <x v="0"/>
  </r>
  <r>
    <n v="13635"/>
    <x v="0"/>
    <d v="2016-05-01T00:00:00"/>
    <x v="1"/>
    <x v="2"/>
    <n v="149"/>
    <n v="0.06"/>
    <s v="Regular"/>
    <n v="-119.48"/>
    <n v="4.9800000000000004"/>
    <n v="7.44"/>
    <s v="Randy Ferguson"/>
    <x v="0"/>
    <s v="Home Office"/>
    <s v="Office Supplies"/>
    <s v="Paper"/>
    <s v="Small Box"/>
    <d v="2016-05-02T00:00:00"/>
    <n v="2.3677315822420239E-5"/>
    <m/>
    <x v="0"/>
    <n v="0"/>
    <n v="1"/>
    <x v="0"/>
  </r>
  <r>
    <n v="13635"/>
    <x v="0"/>
    <d v="2016-05-01T00:00:00"/>
    <x v="1"/>
    <x v="46"/>
    <n v="334.29"/>
    <n v="0.01"/>
    <s v="Regular"/>
    <n v="-157.28"/>
    <n v="6.48"/>
    <n v="7.37"/>
    <s v="Randy Ferguson"/>
    <x v="0"/>
    <s v="Home Office"/>
    <s v="Office Supplies"/>
    <s v="Paper"/>
    <s v="Small Box"/>
    <d v="2016-05-03T00:00:00"/>
    <n v="5.3121408766958801E-5"/>
    <m/>
    <x v="0"/>
    <n v="0"/>
    <n v="2"/>
    <x v="0"/>
  </r>
  <r>
    <n v="13636"/>
    <x v="0"/>
    <d v="2016-01-23T00:00:00"/>
    <x v="3"/>
    <x v="1"/>
    <n v="28180.080000000002"/>
    <n v="0.02"/>
    <s v="Delivery Van"/>
    <n v="7513.88"/>
    <n v="880.98"/>
    <n v="44.55"/>
    <s v="Sally Matthias"/>
    <x v="3"/>
    <s v="Home Office"/>
    <s v="Furniture"/>
    <s v="Bookcases"/>
    <s v="Jumbo Box"/>
    <d v="2016-01-27T00:00:00"/>
    <n v="4.4780446581279736E-3"/>
    <m/>
    <x v="0"/>
    <n v="0"/>
    <n v="4"/>
    <x v="0"/>
  </r>
  <r>
    <n v="13668"/>
    <x v="0"/>
    <d v="2015-02-23T00:00:00"/>
    <x v="1"/>
    <x v="3"/>
    <n v="282.61"/>
    <n v="0.02"/>
    <s v="Regular"/>
    <n v="-106.36"/>
    <n v="6.24"/>
    <n v="5.22"/>
    <s v="Jill Fjeld"/>
    <x v="0"/>
    <s v="Home Office"/>
    <s v="Furniture"/>
    <s v="Office Furnishings"/>
    <s v="Small Box"/>
    <d v="2015-02-25T00:00:00"/>
    <n v="4.4909035064256267E-5"/>
    <m/>
    <x v="0"/>
    <n v="0"/>
    <n v="2"/>
    <x v="0"/>
  </r>
  <r>
    <n v="13702"/>
    <x v="0"/>
    <d v="2014-09-10T00:00:00"/>
    <x v="3"/>
    <x v="24"/>
    <n v="209"/>
    <n v="0.08"/>
    <s v="Regular"/>
    <n v="12.32"/>
    <n v="35.44"/>
    <n v="7.5"/>
    <s v="Grant Carroll"/>
    <x v="2"/>
    <s v="Small Business"/>
    <s v="Office Supplies"/>
    <s v="Paper"/>
    <s v="Small Box"/>
    <d v="2014-09-14T00:00:00"/>
    <n v="3.3211805415341142E-5"/>
    <m/>
    <x v="0"/>
    <n v="0"/>
    <n v="4"/>
    <x v="0"/>
  </r>
  <r>
    <n v="13735"/>
    <x v="0"/>
    <d v="2016-05-21T00:00:00"/>
    <x v="4"/>
    <x v="45"/>
    <n v="281.70999999999998"/>
    <n v="0.02"/>
    <s v="Regular"/>
    <n v="117.38"/>
    <n v="7.64"/>
    <n v="1.39"/>
    <s v="Edward Becker"/>
    <x v="1"/>
    <s v="Home Office"/>
    <s v="Office Supplies"/>
    <s v="Envelopes"/>
    <s v="Small Box"/>
    <d v="2016-05-23T00:00:00"/>
    <n v="4.4766017720362447E-5"/>
    <m/>
    <x v="0"/>
    <n v="0"/>
    <n v="2"/>
    <x v="0"/>
  </r>
  <r>
    <n v="21600"/>
    <x v="0"/>
    <d v="2013-04-04T00:00:00"/>
    <x v="3"/>
    <x v="35"/>
    <n v="169.48"/>
    <n v="0.03"/>
    <s v="Regular"/>
    <n v="48.55"/>
    <n v="10.14"/>
    <n v="2.27"/>
    <s v="Ashley Jarboe"/>
    <x v="0"/>
    <s v="Home Office"/>
    <s v="Office Supplies"/>
    <s v="Paper"/>
    <s v="Wrap Bag"/>
    <d v="2013-04-11T00:00:00"/>
    <n v="2.6931754936803904E-5"/>
    <m/>
    <x v="0"/>
    <n v="0"/>
    <n v="7"/>
    <x v="0"/>
  </r>
  <r>
    <n v="35840"/>
    <x v="0"/>
    <d v="2013-05-29T00:00:00"/>
    <x v="0"/>
    <x v="45"/>
    <n v="173.08"/>
    <n v="0.04"/>
    <s v="Regular"/>
    <n v="81.63"/>
    <n v="4.91"/>
    <n v="0.5"/>
    <s v="Ashley Jarboe"/>
    <x v="0"/>
    <s v="Home Office"/>
    <s v="Office Supplies"/>
    <s v="Labels"/>
    <s v="Small Box"/>
    <d v="2013-05-30T00:00:00"/>
    <n v="2.7503824312379163E-5"/>
    <m/>
    <x v="0"/>
    <n v="0"/>
    <n v="1"/>
    <x v="0"/>
  </r>
  <r>
    <n v="13476"/>
    <x v="0"/>
    <d v="2013-10-16T00:00:00"/>
    <x v="2"/>
    <x v="7"/>
    <n v="173.33"/>
    <n v="0.09"/>
    <s v="Regular"/>
    <n v="-121.39"/>
    <n v="52.99"/>
    <n v="19.989999999999998"/>
    <s v="Noel Staavos"/>
    <x v="3"/>
    <s v="Home Office"/>
    <s v="Office Supplies"/>
    <s v="Storage &amp; Organization"/>
    <s v="Small Box"/>
    <d v="2013-10-17T00:00:00"/>
    <n v="2.7543551352349664E-5"/>
    <m/>
    <x v="0"/>
    <n v="0"/>
    <n v="1"/>
    <x v="0"/>
  </r>
  <r>
    <n v="13765"/>
    <x v="0"/>
    <d v="2016-04-05T00:00:00"/>
    <x v="2"/>
    <x v="22"/>
    <n v="1553.38"/>
    <n v="0.1"/>
    <s v="Regular"/>
    <n v="180.88"/>
    <n v="36.549999999999997"/>
    <n v="13.89"/>
    <s v="Scot Wooten"/>
    <x v="0"/>
    <s v="Corporate"/>
    <s v="Office Supplies"/>
    <s v="Pens &amp; Art Supplies"/>
    <s v="Wrap Bag"/>
    <d v="2016-04-07T00:00:00"/>
    <n v="2.468447573975245E-4"/>
    <m/>
    <x v="0"/>
    <n v="0"/>
    <n v="2"/>
    <x v="0"/>
  </r>
  <r>
    <n v="18887"/>
    <x v="0"/>
    <d v="2013-12-05T00:00:00"/>
    <x v="2"/>
    <x v="32"/>
    <n v="173.417"/>
    <n v="0"/>
    <s v="Regular"/>
    <n v="18.23"/>
    <n v="20.99"/>
    <n v="0.99"/>
    <s v="Clay Rozendal"/>
    <x v="2"/>
    <s v="Corporate"/>
    <s v="Technology"/>
    <s v="Telephones and Communication"/>
    <s v="Wrap Bag"/>
    <d v="2013-12-07T00:00:00"/>
    <n v="2.7557376362259399E-5"/>
    <m/>
    <x v="0"/>
    <n v="0"/>
    <n v="2"/>
    <x v="0"/>
  </r>
  <r>
    <n v="23559"/>
    <x v="1"/>
    <d v="2013-07-18T00:00:00"/>
    <x v="3"/>
    <x v="32"/>
    <n v="173.44"/>
    <n v="0.02"/>
    <s v="Regular"/>
    <n v="-34.630000000000003"/>
    <n v="17.98"/>
    <n v="8.51"/>
    <s v="Cynthia Arntzen"/>
    <x v="0"/>
    <s v="Home Office"/>
    <s v="Technology"/>
    <s v="Office Machines"/>
    <s v="Medium Box"/>
    <d v="2013-07-23T00:00:00"/>
    <n v="2.7561031249936686E-5"/>
    <m/>
    <x v="0"/>
    <n v="0"/>
    <n v="5"/>
    <x v="0"/>
  </r>
  <r>
    <n v="23041"/>
    <x v="0"/>
    <d v="2013-07-20T00:00:00"/>
    <x v="3"/>
    <x v="36"/>
    <n v="173.7"/>
    <n v="0.02"/>
    <s v="Regular"/>
    <n v="-31.59"/>
    <n v="7.68"/>
    <n v="6.16"/>
    <s v="Tracy Zic"/>
    <x v="0"/>
    <s v="Consumer"/>
    <s v="Office Supplies"/>
    <s v="Binders and Binder Accessories"/>
    <s v="Small Box"/>
    <d v="2013-07-27T00:00:00"/>
    <n v="2.7602347371506008E-5"/>
    <m/>
    <x v="0"/>
    <n v="0"/>
    <n v="7"/>
    <x v="0"/>
  </r>
  <r>
    <n v="14855"/>
    <x v="0"/>
    <d v="2013-04-30T00:00:00"/>
    <x v="2"/>
    <x v="14"/>
    <n v="174.9"/>
    <n v="0.06"/>
    <s v="Express"/>
    <n v="-150.9"/>
    <n v="3.58"/>
    <n v="5.47"/>
    <s v="John Lee"/>
    <x v="0"/>
    <s v="Corporate"/>
    <s v="Office Supplies"/>
    <s v="Binders and Binder Accessories"/>
    <s v="Small Box"/>
    <d v="2013-05-02T00:00:00"/>
    <n v="2.7793037163364427E-5"/>
    <m/>
    <x v="0"/>
    <n v="0"/>
    <n v="2"/>
    <x v="0"/>
  </r>
  <r>
    <n v="13795"/>
    <x v="0"/>
    <d v="2014-04-10T00:00:00"/>
    <x v="2"/>
    <x v="49"/>
    <n v="501.32"/>
    <n v="0.04"/>
    <s v="Regular"/>
    <n v="-119.08"/>
    <n v="15.99"/>
    <n v="13.18"/>
    <s v="Muhammed MacIntyre"/>
    <x v="2"/>
    <s v="Small Business"/>
    <s v="Office Supplies"/>
    <s v="Binders and Binder Accessories"/>
    <s v="Small Box"/>
    <d v="2014-04-13T00:00:00"/>
    <n v="7.9663838712051767E-5"/>
    <m/>
    <x v="0"/>
    <n v="0"/>
    <n v="3"/>
    <x v="0"/>
  </r>
  <r>
    <n v="13795"/>
    <x v="0"/>
    <d v="2014-04-10T00:00:00"/>
    <x v="2"/>
    <x v="9"/>
    <n v="275.16000000000003"/>
    <n v="0.05"/>
    <s v="Express"/>
    <n v="43.35"/>
    <n v="11.34"/>
    <n v="5.01"/>
    <s v="Muhammed MacIntyre"/>
    <x v="2"/>
    <s v="Small Business"/>
    <s v="Office Supplies"/>
    <s v="Paper"/>
    <s v="Small Box"/>
    <d v="2014-04-13T00:00:00"/>
    <n v="4.3725169273135255E-5"/>
    <m/>
    <x v="0"/>
    <n v="0"/>
    <n v="3"/>
    <x v="0"/>
  </r>
  <r>
    <n v="13795"/>
    <x v="0"/>
    <d v="2014-04-10T00:00:00"/>
    <x v="2"/>
    <x v="4"/>
    <n v="1302.99"/>
    <n v="0.02"/>
    <s v="Regular"/>
    <n v="545.49"/>
    <n v="35.44"/>
    <n v="5.09"/>
    <s v="Muhammed MacIntyre"/>
    <x v="2"/>
    <s v="Small Business"/>
    <s v="Office Supplies"/>
    <s v="Paper"/>
    <s v="Small Box"/>
    <d v="2014-04-11T00:00:00"/>
    <n v="2.0705574324466676E-4"/>
    <m/>
    <x v="0"/>
    <n v="0"/>
    <n v="1"/>
    <x v="0"/>
  </r>
  <r>
    <n v="13830"/>
    <x v="0"/>
    <d v="2016-12-21T00:00:00"/>
    <x v="0"/>
    <x v="40"/>
    <n v="2609.5300000000002"/>
    <n v="0"/>
    <s v="Regular"/>
    <n v="911.66"/>
    <n v="90.48"/>
    <n v="19.989999999999998"/>
    <s v="Michael Nguyen"/>
    <x v="1"/>
    <s v="Small Business"/>
    <s v="Office Supplies"/>
    <s v="Envelopes"/>
    <s v="Small Box"/>
    <d v="2016-12-24T00:00:00"/>
    <n v="4.1467561045691466E-4"/>
    <m/>
    <x v="0"/>
    <n v="0"/>
    <n v="3"/>
    <x v="0"/>
  </r>
  <r>
    <n v="39172"/>
    <x v="0"/>
    <d v="2013-06-25T00:00:00"/>
    <x v="3"/>
    <x v="27"/>
    <n v="175.42"/>
    <n v="0"/>
    <s v="Regular"/>
    <n v="-93.73"/>
    <n v="5.98"/>
    <n v="7.5"/>
    <s v="Nancy Lomonaco"/>
    <x v="1"/>
    <s v="Home Office"/>
    <s v="Office Supplies"/>
    <s v="Paper"/>
    <s v="Small Box"/>
    <d v="2013-07-02T00:00:00"/>
    <n v="2.7875669406503071E-5"/>
    <m/>
    <x v="0"/>
    <n v="0"/>
    <n v="7"/>
    <x v="0"/>
  </r>
  <r>
    <n v="13892"/>
    <x v="0"/>
    <d v="2015-04-27T00:00:00"/>
    <x v="0"/>
    <x v="43"/>
    <n v="1446.97"/>
    <n v="0"/>
    <s v="Regular"/>
    <n v="531.47"/>
    <n v="29.89"/>
    <n v="1.99"/>
    <s v="Frank Hawley"/>
    <x v="1"/>
    <s v="Home Office"/>
    <s v="Technology"/>
    <s v="Computer Peripherals"/>
    <s v="Small Pack"/>
    <d v="2015-04-28T00:00:00"/>
    <n v="2.2993534010447926E-4"/>
    <m/>
    <x v="0"/>
    <n v="0"/>
    <n v="1"/>
    <x v="0"/>
  </r>
  <r>
    <n v="13894"/>
    <x v="0"/>
    <d v="2015-04-10T00:00:00"/>
    <x v="4"/>
    <x v="48"/>
    <n v="89.18"/>
    <n v="0.04"/>
    <s v="Regular"/>
    <n v="21.73"/>
    <n v="2.94"/>
    <n v="0.81"/>
    <s v="Rose O'Brian"/>
    <x v="1"/>
    <s v="Home Office"/>
    <s v="Office Supplies"/>
    <s v="Pens &amp; Art Supplies"/>
    <s v="Wrap Bag"/>
    <d v="2015-04-11T00:00:00"/>
    <n v="1.4171429698278101E-5"/>
    <m/>
    <x v="0"/>
    <n v="0"/>
    <n v="1"/>
    <x v="0"/>
  </r>
  <r>
    <n v="13894"/>
    <x v="0"/>
    <d v="2015-04-10T00:00:00"/>
    <x v="4"/>
    <x v="29"/>
    <n v="1540.2850000000001"/>
    <n v="0.05"/>
    <s v="Regular"/>
    <n v="829.65"/>
    <n v="35.99"/>
    <n v="1.25"/>
    <s v="Rose O'Brian"/>
    <x v="1"/>
    <s v="Home Office"/>
    <s v="Technology"/>
    <s v="Telephones and Communication"/>
    <s v="Small Pack"/>
    <d v="2015-04-11T00:00:00"/>
    <n v="2.4476385504386953E-4"/>
    <m/>
    <x v="0"/>
    <n v="0"/>
    <n v="1"/>
    <x v="0"/>
  </r>
  <r>
    <n v="21447"/>
    <x v="0"/>
    <d v="2013-06-03T00:00:00"/>
    <x v="2"/>
    <x v="0"/>
    <n v="176.24"/>
    <n v="0.02"/>
    <s v="Express"/>
    <n v="9.85"/>
    <n v="10.98"/>
    <n v="3.37"/>
    <s v="Sean Christensen"/>
    <x v="1"/>
    <s v="Home Office"/>
    <s v="Office Supplies"/>
    <s v="Scissors, Rulers and Trimmers"/>
    <s v="Small Pack"/>
    <d v="2013-06-05T00:00:00"/>
    <n v="2.8005974097606329E-5"/>
    <m/>
    <x v="0"/>
    <n v="0"/>
    <n v="2"/>
    <x v="0"/>
  </r>
  <r>
    <n v="13923"/>
    <x v="0"/>
    <d v="2015-07-08T00:00:00"/>
    <x v="0"/>
    <x v="20"/>
    <n v="220.09"/>
    <n v="0.04"/>
    <s v="Regular"/>
    <n v="-1795.74"/>
    <n v="4.4800000000000004"/>
    <n v="49"/>
    <s v="Ed Braxton"/>
    <x v="0"/>
    <s v="Home Office"/>
    <s v="Office Supplies"/>
    <s v="Appliances"/>
    <s v="Large Box"/>
    <d v="2015-07-10T00:00:00"/>
    <n v="3.4974096908432689E-5"/>
    <m/>
    <x v="0"/>
    <n v="0"/>
    <n v="2"/>
    <x v="0"/>
  </r>
  <r>
    <n v="13923"/>
    <x v="0"/>
    <d v="2015-07-08T00:00:00"/>
    <x v="0"/>
    <x v="46"/>
    <n v="1220.23"/>
    <n v="0"/>
    <s v="Regular"/>
    <n v="172.62"/>
    <n v="22.84"/>
    <n v="11.54"/>
    <s v="Ed Braxton"/>
    <x v="0"/>
    <s v="Home Office"/>
    <s v="Office Supplies"/>
    <s v="Paper"/>
    <s v="Small Box"/>
    <d v="2015-07-09T00:00:00"/>
    <n v="1.9390450393283118E-4"/>
    <m/>
    <x v="0"/>
    <n v="0"/>
    <n v="1"/>
    <x v="0"/>
  </r>
  <r>
    <n v="13923"/>
    <x v="0"/>
    <d v="2015-07-08T00:00:00"/>
    <x v="0"/>
    <x v="40"/>
    <n v="6152.8"/>
    <n v="0.04"/>
    <s v="Delivery Van"/>
    <n v="554.54999999999995"/>
    <n v="225.02"/>
    <n v="28.66"/>
    <s v="Ed Braxton"/>
    <x v="0"/>
    <s v="Home Office"/>
    <s v="Office Supplies"/>
    <s v="Storage &amp; Organization"/>
    <s v="Jumbo Drum"/>
    <d v="2015-07-10T00:00:00"/>
    <n v="9.7773012612206202E-4"/>
    <m/>
    <x v="0"/>
    <n v="0"/>
    <n v="2"/>
    <x v="0"/>
  </r>
  <r>
    <n v="13923"/>
    <x v="0"/>
    <d v="2015-07-08T00:00:00"/>
    <x v="0"/>
    <x v="2"/>
    <n v="4332.3"/>
    <n v="0.08"/>
    <s v="Delivery Van"/>
    <n v="2066.12"/>
    <n v="200.97"/>
    <n v="15.59"/>
    <s v="Ed Braxton"/>
    <x v="0"/>
    <s v="Home Office"/>
    <s v="Technology"/>
    <s v="Office Machines"/>
    <s v="Jumbo Drum"/>
    <d v="2015-07-10T00:00:00"/>
    <n v="6.8843782105685366E-4"/>
    <m/>
    <x v="0"/>
    <n v="0"/>
    <n v="2"/>
    <x v="0"/>
  </r>
  <r>
    <n v="13927"/>
    <x v="0"/>
    <d v="2016-08-26T00:00:00"/>
    <x v="3"/>
    <x v="27"/>
    <n v="188.05"/>
    <n v="0.04"/>
    <s v="Express"/>
    <n v="-21.41"/>
    <n v="6.48"/>
    <n v="5.16"/>
    <s v="Dan Reichenbach"/>
    <x v="3"/>
    <s v="Corporate"/>
    <s v="Office Supplies"/>
    <s v="Paper"/>
    <s v="Small Box"/>
    <d v="2016-09-02T00:00:00"/>
    <n v="2.9882679465812925E-5"/>
    <m/>
    <x v="0"/>
    <n v="0"/>
    <n v="7"/>
    <x v="0"/>
  </r>
  <r>
    <n v="22913"/>
    <x v="0"/>
    <d v="2013-06-25T00:00:00"/>
    <x v="1"/>
    <x v="1"/>
    <n v="176.77"/>
    <n v="0.06"/>
    <s v="Express"/>
    <n v="-41.6"/>
    <n v="4.9800000000000004"/>
    <n v="4.72"/>
    <s v="Giulietta Dortch"/>
    <x v="0"/>
    <s v="Corporate"/>
    <s v="Office Supplies"/>
    <s v="Paper"/>
    <s v="Small Box"/>
    <d v="2013-06-26T00:00:00"/>
    <n v="2.8090195422343798E-5"/>
    <m/>
    <x v="0"/>
    <n v="0"/>
    <n v="1"/>
    <x v="0"/>
  </r>
  <r>
    <n v="13988"/>
    <x v="0"/>
    <d v="2015-08-01T00:00:00"/>
    <x v="2"/>
    <x v="41"/>
    <n v="180.27"/>
    <n v="0.01"/>
    <s v="Regular"/>
    <n v="-59.71"/>
    <n v="4.95"/>
    <n v="5.32"/>
    <s v="MaryBeth Skach"/>
    <x v="0"/>
    <s v="Home Office"/>
    <s v="Furniture"/>
    <s v="Office Furnishings"/>
    <s v="Small Box"/>
    <d v="2015-08-02T00:00:00"/>
    <n v="2.8646373981930849E-5"/>
    <m/>
    <x v="0"/>
    <n v="0"/>
    <n v="1"/>
    <x v="0"/>
  </r>
  <r>
    <n v="13988"/>
    <x v="0"/>
    <d v="2015-08-01T00:00:00"/>
    <x v="2"/>
    <x v="20"/>
    <n v="626.96"/>
    <n v="0"/>
    <s v="Regular"/>
    <n v="-35.92"/>
    <n v="14.98"/>
    <n v="7.69"/>
    <s v="MaryBeth Skach"/>
    <x v="0"/>
    <s v="Home Office"/>
    <s v="Office Supplies"/>
    <s v="Storage &amp; Organization"/>
    <s v="Small Box"/>
    <d v="2015-08-02T00:00:00"/>
    <n v="9.9629059919628142E-5"/>
    <m/>
    <x v="0"/>
    <n v="0"/>
    <n v="1"/>
    <x v="0"/>
  </r>
  <r>
    <n v="13988"/>
    <x v="0"/>
    <d v="2015-08-01T00:00:00"/>
    <x v="2"/>
    <x v="31"/>
    <n v="236.31"/>
    <n v="0.04"/>
    <s v="Express"/>
    <n v="-2.2400000000000002"/>
    <n v="11.97"/>
    <n v="4.9800000000000004"/>
    <s v="MaryBeth Skach"/>
    <x v="0"/>
    <s v="Home Office"/>
    <s v="Office Supplies"/>
    <s v="Appliances"/>
    <s v="Small Box"/>
    <d v="2015-08-02T00:00:00"/>
    <n v="3.755158726171897E-5"/>
    <m/>
    <x v="0"/>
    <n v="0"/>
    <n v="1"/>
    <x v="0"/>
  </r>
  <r>
    <n v="13991"/>
    <x v="0"/>
    <d v="2015-03-06T00:00:00"/>
    <x v="0"/>
    <x v="37"/>
    <n v="170.7"/>
    <n v="0"/>
    <s v="Regular"/>
    <n v="-37.880000000000003"/>
    <n v="6.48"/>
    <n v="2.74"/>
    <s v="Cynthia Voltz"/>
    <x v="0"/>
    <s v="Corporate"/>
    <s v="Technology"/>
    <s v="Computer Peripherals"/>
    <s v="Small Pack"/>
    <d v="2015-03-08T00:00:00"/>
    <n v="2.712562289185996E-5"/>
    <m/>
    <x v="0"/>
    <n v="0"/>
    <n v="2"/>
    <x v="0"/>
  </r>
  <r>
    <n v="13991"/>
    <x v="0"/>
    <d v="2015-03-06T00:00:00"/>
    <x v="0"/>
    <x v="36"/>
    <n v="1839.4480000000001"/>
    <n v="7.0000000000000007E-2"/>
    <s v="Regular"/>
    <n v="-742.88"/>
    <n v="111.96"/>
    <n v="69"/>
    <s v="Cynthia Voltz"/>
    <x v="0"/>
    <s v="Corporate"/>
    <s v="Furniture"/>
    <s v="Tables"/>
    <s v="Large Box"/>
    <d v="2015-03-07T00:00:00"/>
    <n v="2.9230329687865279E-4"/>
    <m/>
    <x v="0"/>
    <n v="0"/>
    <n v="1"/>
    <x v="0"/>
  </r>
  <r>
    <n v="14021"/>
    <x v="0"/>
    <d v="2014-03-07T00:00:00"/>
    <x v="0"/>
    <x v="47"/>
    <n v="27.05"/>
    <n v="0"/>
    <s v="Express"/>
    <n v="1"/>
    <n v="1.82"/>
    <n v="0.83"/>
    <s v="Ken Heidel"/>
    <x v="3"/>
    <s v="Corporate"/>
    <s v="Office Supplies"/>
    <s v="Pens &amp; Art Supplies"/>
    <s v="Wrap Bag"/>
    <d v="2014-03-08T00:00:00"/>
    <n v="4.2984657248085067E-6"/>
    <m/>
    <x v="0"/>
    <n v="0"/>
    <n v="1"/>
    <x v="0"/>
  </r>
  <r>
    <n v="16579"/>
    <x v="0"/>
    <d v="2013-12-12T00:00:00"/>
    <x v="2"/>
    <x v="9"/>
    <n v="177.23"/>
    <n v="7.0000000000000007E-2"/>
    <s v="Regular"/>
    <n v="4.9400000000000004"/>
    <n v="8.14"/>
    <n v="3.12"/>
    <s v="Saphhira Shifley"/>
    <x v="0"/>
    <s v="Consumer"/>
    <s v="Office Supplies"/>
    <s v="Pens &amp; Art Supplies"/>
    <s v="Wrap Bag"/>
    <d v="2013-12-13T00:00:00"/>
    <n v="2.8163293175889518E-5"/>
    <m/>
    <x v="0"/>
    <n v="0"/>
    <n v="1"/>
    <x v="0"/>
  </r>
  <r>
    <n v="28482"/>
    <x v="0"/>
    <d v="2013-03-08T00:00:00"/>
    <x v="1"/>
    <x v="42"/>
    <n v="177.92"/>
    <n v="0"/>
    <s v="Regular"/>
    <n v="-167.92"/>
    <n v="4.28"/>
    <n v="6.72"/>
    <s v="Jennifer Halladay"/>
    <x v="1"/>
    <s v="Home Office"/>
    <s v="Office Supplies"/>
    <s v="Paper"/>
    <s v="Small Box"/>
    <d v="2013-03-08T00:00:00"/>
    <n v="2.8272939806208109E-5"/>
    <m/>
    <x v="0"/>
    <n v="0"/>
    <n v="0"/>
    <x v="0"/>
  </r>
  <r>
    <n v="8998"/>
    <x v="0"/>
    <d v="2013-01-03T00:00:00"/>
    <x v="3"/>
    <x v="44"/>
    <n v="178.13"/>
    <n v="0.04"/>
    <s v="Regular"/>
    <n v="-19.75"/>
    <n v="13.43"/>
    <n v="5.5"/>
    <s v="Linda Southworth"/>
    <x v="0"/>
    <s v="Consumer"/>
    <s v="Office Supplies"/>
    <s v="Storage &amp; Organization"/>
    <s v="Small Box"/>
    <d v="2013-01-08T00:00:00"/>
    <n v="2.8306310519783334E-5"/>
    <m/>
    <x v="0"/>
    <n v="0"/>
    <n v="5"/>
    <x v="0"/>
  </r>
  <r>
    <n v="37127"/>
    <x v="0"/>
    <d v="2013-10-02T00:00:00"/>
    <x v="0"/>
    <x v="23"/>
    <n v="178.44"/>
    <n v="0.03"/>
    <s v="Regular"/>
    <n v="50.13"/>
    <n v="9.11"/>
    <n v="2.15"/>
    <s v="John Dryer"/>
    <x v="0"/>
    <s v="Corporate"/>
    <s v="Office Supplies"/>
    <s v="Paper"/>
    <s v="Wrap Bag"/>
    <d v="2013-10-03T00:00:00"/>
    <n v="2.8355572049346761E-5"/>
    <m/>
    <x v="0"/>
    <n v="0"/>
    <n v="1"/>
    <x v="0"/>
  </r>
  <r>
    <n v="24577"/>
    <x v="0"/>
    <d v="2013-03-01T00:00:00"/>
    <x v="4"/>
    <x v="30"/>
    <n v="180.79"/>
    <n v="0.05"/>
    <s v="Regular"/>
    <n v="20.09"/>
    <n v="22.84"/>
    <n v="5.47"/>
    <s v="Steve Chapman"/>
    <x v="0"/>
    <s v="Corporate"/>
    <s v="Office Supplies"/>
    <s v="Paper"/>
    <s v="Small Box"/>
    <d v="2013-03-02T00:00:00"/>
    <n v="2.8729006225069494E-5"/>
    <m/>
    <x v="0"/>
    <n v="0"/>
    <n v="1"/>
    <x v="0"/>
  </r>
  <r>
    <n v="14055"/>
    <x v="0"/>
    <d v="2016-09-01T00:00:00"/>
    <x v="0"/>
    <x v="36"/>
    <n v="441.7"/>
    <n v="0.08"/>
    <s v="Regular"/>
    <n v="167.18"/>
    <n v="22.23"/>
    <n v="3.63"/>
    <s v="Keith Dawkins"/>
    <x v="0"/>
    <s v="Home Office"/>
    <s v="Furniture"/>
    <s v="Office Furnishings"/>
    <s v="Small Pack"/>
    <d v="2016-09-03T00:00:00"/>
    <n v="7.0189734219886036E-5"/>
    <m/>
    <x v="0"/>
    <n v="0"/>
    <n v="2"/>
    <x v="0"/>
  </r>
  <r>
    <n v="14114"/>
    <x v="0"/>
    <d v="2016-04-06T00:00:00"/>
    <x v="1"/>
    <x v="8"/>
    <n v="65.16"/>
    <n v="0.03"/>
    <s v="Regular"/>
    <n v="-7.04"/>
    <n v="2.1800000000000002"/>
    <n v="1.38"/>
    <s v="Dave Poirier"/>
    <x v="3"/>
    <s v="Small Business"/>
    <s v="Office Supplies"/>
    <s v="Rubber Bands"/>
    <s v="Wrap Bag"/>
    <d v="2016-04-06T00:00:00"/>
    <n v="1.0354455697912098E-5"/>
    <m/>
    <x v="0"/>
    <n v="0"/>
    <n v="0"/>
    <x v="0"/>
  </r>
  <r>
    <n v="14115"/>
    <x v="0"/>
    <d v="2016-08-14T00:00:00"/>
    <x v="2"/>
    <x v="37"/>
    <n v="158.78"/>
    <n v="0.04"/>
    <s v="Regular"/>
    <n v="-38.380000000000003"/>
    <n v="6.28"/>
    <n v="5.41"/>
    <s v="Jim Mitchum"/>
    <x v="1"/>
    <s v="Consumer"/>
    <s v="Furniture"/>
    <s v="Office Furnishings"/>
    <s v="Small Box"/>
    <d v="2016-08-16T00:00:00"/>
    <n v="2.5231437626066346E-5"/>
    <m/>
    <x v="0"/>
    <n v="0"/>
    <n v="2"/>
    <x v="0"/>
  </r>
  <r>
    <n v="14115"/>
    <x v="0"/>
    <d v="2016-08-14T00:00:00"/>
    <x v="2"/>
    <x v="19"/>
    <n v="3296.0619999999999"/>
    <n v="0.06"/>
    <s v="Regular"/>
    <n v="591.91"/>
    <n v="85.99"/>
    <n v="10.78"/>
    <s v="Jim Mitchum"/>
    <x v="1"/>
    <s v="Consumer"/>
    <s v="Technology"/>
    <s v="Telephones and Communication"/>
    <s v="Small Box"/>
    <d v="2016-08-16T00:00:00"/>
    <n v="5.2377114727703413E-4"/>
    <m/>
    <x v="0"/>
    <n v="0"/>
    <n v="2"/>
    <x v="0"/>
  </r>
  <r>
    <n v="14116"/>
    <x v="0"/>
    <d v="2014-10-09T00:00:00"/>
    <x v="0"/>
    <x v="10"/>
    <n v="40.1"/>
    <n v="0.09"/>
    <s v="Regular"/>
    <n v="-16.07"/>
    <n v="30.98"/>
    <n v="11.63"/>
    <s v="Doug Bickford"/>
    <x v="2"/>
    <s v="Small Business"/>
    <s v="Office Supplies"/>
    <s v="Binders and Binder Accessories"/>
    <s v="Small Box"/>
    <d v="2014-10-11T00:00:00"/>
    <n v="6.3722172112688021E-6"/>
    <m/>
    <x v="0"/>
    <n v="0"/>
    <n v="2"/>
    <x v="0"/>
  </r>
  <r>
    <n v="14116"/>
    <x v="0"/>
    <d v="2014-10-09T00:00:00"/>
    <x v="0"/>
    <x v="3"/>
    <n v="1414.05"/>
    <n v="0.09"/>
    <s v="Regular"/>
    <n v="161.47999999999999"/>
    <n v="34.54"/>
    <n v="14.72"/>
    <s v="Doug Bickford"/>
    <x v="2"/>
    <s v="Small Business"/>
    <s v="Office Supplies"/>
    <s v="Binders and Binder Accessories"/>
    <s v="Small Box"/>
    <d v="2014-10-10T00:00:00"/>
    <n v="2.2470408348116333E-4"/>
    <m/>
    <x v="0"/>
    <n v="0"/>
    <n v="1"/>
    <x v="0"/>
  </r>
  <r>
    <n v="12612"/>
    <x v="0"/>
    <d v="2013-12-21T00:00:00"/>
    <x v="3"/>
    <x v="46"/>
    <n v="182.2"/>
    <n v="0.09"/>
    <s v="Express"/>
    <n v="82.21"/>
    <n v="3.75"/>
    <n v="0.5"/>
    <s v="Julia Barnett"/>
    <x v="0"/>
    <s v="Home Office"/>
    <s v="Office Supplies"/>
    <s v="Labels"/>
    <s v="Small Box"/>
    <d v="2013-12-26T00:00:00"/>
    <n v="2.8953066730503134E-5"/>
    <m/>
    <x v="0"/>
    <n v="0"/>
    <n v="5"/>
    <x v="0"/>
  </r>
  <r>
    <n v="17859"/>
    <x v="0"/>
    <d v="2013-05-26T00:00:00"/>
    <x v="1"/>
    <x v="38"/>
    <n v="182.89"/>
    <n v="7.0000000000000007E-2"/>
    <s v="Regular"/>
    <n v="-99.3"/>
    <n v="27.48"/>
    <n v="4"/>
    <s v="Jack O'Briant"/>
    <x v="0"/>
    <s v="Consumer"/>
    <s v="Technology"/>
    <s v="Computer Peripherals"/>
    <s v="Small Box"/>
    <d v="2013-05-28T00:00:00"/>
    <n v="2.9062713360821725E-5"/>
    <m/>
    <x v="0"/>
    <n v="0"/>
    <n v="2"/>
    <x v="0"/>
  </r>
  <r>
    <n v="27681"/>
    <x v="0"/>
    <d v="2013-11-24T00:00:00"/>
    <x v="4"/>
    <x v="49"/>
    <n v="183.28"/>
    <n v="0.04"/>
    <s v="Regular"/>
    <n v="33.880000000000003"/>
    <n v="6.08"/>
    <n v="1.17"/>
    <s v="Dave Hallsten"/>
    <x v="1"/>
    <s v="Home Office"/>
    <s v="Office Supplies"/>
    <s v="Pens &amp; Art Supplies"/>
    <s v="Wrap Bag"/>
    <d v="2013-11-26T00:00:00"/>
    <n v="2.9124687543175714E-5"/>
    <m/>
    <x v="0"/>
    <n v="0"/>
    <n v="2"/>
    <x v="0"/>
  </r>
  <r>
    <n v="39330"/>
    <x v="0"/>
    <d v="2013-07-17T00:00:00"/>
    <x v="1"/>
    <x v="8"/>
    <n v="184.77"/>
    <n v="0"/>
    <s v="Express"/>
    <n v="-71.959999999999994"/>
    <n v="5.74"/>
    <n v="5.3"/>
    <s v="Andy Yotov"/>
    <x v="1"/>
    <s v="Corporate"/>
    <s v="Office Supplies"/>
    <s v="Scissors, Rulers and Trimmers"/>
    <s v="Small Pack"/>
    <d v="2013-07-18T00:00:00"/>
    <n v="2.9361460701399917E-5"/>
    <m/>
    <x v="0"/>
    <n v="0"/>
    <n v="1"/>
    <x v="0"/>
  </r>
  <r>
    <n v="14182"/>
    <x v="0"/>
    <d v="2016-06-22T00:00:00"/>
    <x v="3"/>
    <x v="9"/>
    <n v="2433.5500000000002"/>
    <n v="0.05"/>
    <s v="Regular"/>
    <n v="355.93"/>
    <n v="125.99"/>
    <n v="8.08"/>
    <s v="Bobby Trafton"/>
    <x v="3"/>
    <s v="Small Business"/>
    <s v="Technology"/>
    <s v="Telephones and Communication"/>
    <s v="Small Box"/>
    <d v="2016-06-27T00:00:00"/>
    <n v="3.8671095248087766E-4"/>
    <m/>
    <x v="0"/>
    <n v="0"/>
    <n v="5"/>
    <x v="0"/>
  </r>
  <r>
    <n v="14211"/>
    <x v="0"/>
    <d v="2016-02-13T00:00:00"/>
    <x v="2"/>
    <x v="21"/>
    <n v="3220.58"/>
    <n v="0.04"/>
    <s v="Regular"/>
    <n v="1046.69"/>
    <n v="150.97999999999999"/>
    <n v="13.99"/>
    <s v="Frank Hawley"/>
    <x v="1"/>
    <s v="Home Office"/>
    <s v="Technology"/>
    <s v="Office Machines"/>
    <s v="Medium Box"/>
    <d v="2016-02-16T00:00:00"/>
    <n v="5.1177644155281994E-4"/>
    <m/>
    <x v="0"/>
    <n v="0"/>
    <n v="3"/>
    <x v="0"/>
  </r>
  <r>
    <n v="14211"/>
    <x v="0"/>
    <d v="2016-02-13T00:00:00"/>
    <x v="2"/>
    <x v="39"/>
    <n v="2367.9899999999998"/>
    <n v="0.04"/>
    <s v="Regular"/>
    <n v="320.10000000000002"/>
    <n v="176.19"/>
    <n v="11.87"/>
    <s v="Frank Hawley"/>
    <x v="1"/>
    <s v="Home Office"/>
    <s v="Office Supplies"/>
    <s v="Storage &amp; Organization"/>
    <s v="Small Box"/>
    <d v="2016-02-15T00:00:00"/>
    <n v="3.7629293351901271E-4"/>
    <m/>
    <x v="0"/>
    <n v="0"/>
    <n v="2"/>
    <x v="0"/>
  </r>
  <r>
    <n v="14215"/>
    <x v="0"/>
    <d v="2015-07-13T00:00:00"/>
    <x v="4"/>
    <x v="14"/>
    <n v="2277.0300000000002"/>
    <n v="7.0000000000000007E-2"/>
    <s v="Regular"/>
    <n v="964.1"/>
    <n v="55.48"/>
    <n v="6.79"/>
    <s v="Karl Brown"/>
    <x v="3"/>
    <s v="Home Office"/>
    <s v="Office Supplies"/>
    <s v="Paper"/>
    <s v="Small Box"/>
    <d v="2015-07-14T00:00:00"/>
    <n v="3.618386472961447E-4"/>
    <m/>
    <x v="0"/>
    <n v="0"/>
    <n v="1"/>
    <x v="0"/>
  </r>
  <r>
    <n v="14241"/>
    <x v="0"/>
    <d v="2015-06-14T00:00:00"/>
    <x v="1"/>
    <x v="21"/>
    <n v="263.63"/>
    <n v="0.03"/>
    <s v="Regular"/>
    <n v="48.86"/>
    <n v="11.55"/>
    <n v="2.36"/>
    <s v="MaryBeth Skach"/>
    <x v="0"/>
    <s v="Home Office"/>
    <s v="Office Supplies"/>
    <s v="Pens &amp; Art Supplies"/>
    <s v="Wrap Bag"/>
    <d v="2015-06-15T00:00:00"/>
    <n v="4.1892958189695616E-5"/>
    <m/>
    <x v="0"/>
    <n v="0"/>
    <n v="1"/>
    <x v="0"/>
  </r>
  <r>
    <n v="14242"/>
    <x v="1"/>
    <d v="2014-05-08T00:00:00"/>
    <x v="0"/>
    <x v="34"/>
    <n v="1078.58"/>
    <n v="0.03"/>
    <s v="Regular"/>
    <n v="9"/>
    <n v="30.73"/>
    <n v="4"/>
    <s v="Dennis Pardue"/>
    <x v="0"/>
    <s v="Corporate"/>
    <s v="Technology"/>
    <s v="Computer Peripherals"/>
    <s v="Small Box"/>
    <d v="2014-05-10T00:00:00"/>
    <n v="1.7139516308554373E-4"/>
    <m/>
    <x v="0"/>
    <n v="0"/>
    <n v="2"/>
    <x v="0"/>
  </r>
  <r>
    <n v="28928"/>
    <x v="0"/>
    <d v="2013-04-30T00:00:00"/>
    <x v="3"/>
    <x v="7"/>
    <n v="185.16"/>
    <n v="0.02"/>
    <s v="Regular"/>
    <n v="-49.34"/>
    <n v="59.98"/>
    <n v="3.99"/>
    <s v="Nora Pelletier"/>
    <x v="0"/>
    <s v="Corporate"/>
    <s v="Office Supplies"/>
    <s v="Appliances"/>
    <s v="Small Box"/>
    <d v="2013-05-02T00:00:00"/>
    <n v="2.9423434883753899E-5"/>
    <m/>
    <x v="0"/>
    <n v="0"/>
    <n v="2"/>
    <x v="0"/>
  </r>
  <r>
    <n v="14274"/>
    <x v="0"/>
    <d v="2016-01-07T00:00:00"/>
    <x v="2"/>
    <x v="9"/>
    <n v="3674.08"/>
    <n v="0.01"/>
    <s v="Delivery Van"/>
    <n v="112.44"/>
    <n v="150.97999999999999"/>
    <n v="30"/>
    <s v="Craig Leslie"/>
    <x v="0"/>
    <s v="Consumer"/>
    <s v="Furniture"/>
    <s v="Chairs &amp; Chairmats"/>
    <s v="Jumbo Drum"/>
    <d v="2016-01-09T00:00:00"/>
    <n v="5.8384129205931367E-4"/>
    <m/>
    <x v="0"/>
    <n v="0"/>
    <n v="2"/>
    <x v="0"/>
  </r>
  <r>
    <n v="14274"/>
    <x v="0"/>
    <d v="2016-01-07T00:00:00"/>
    <x v="2"/>
    <x v="19"/>
    <n v="1413.89"/>
    <n v="0.01"/>
    <s v="Express"/>
    <n v="-40.72"/>
    <n v="28.28"/>
    <n v="13.99"/>
    <s v="Craig Leslie"/>
    <x v="0"/>
    <s v="Consumer"/>
    <s v="Office Supplies"/>
    <s v="Storage &amp; Organization"/>
    <s v="Medium Box"/>
    <d v="2016-01-09T00:00:00"/>
    <n v="2.2467865817558222E-4"/>
    <m/>
    <x v="0"/>
    <n v="0"/>
    <n v="2"/>
    <x v="0"/>
  </r>
  <r>
    <n v="14274"/>
    <x v="0"/>
    <d v="2016-01-07T00:00:00"/>
    <x v="2"/>
    <x v="5"/>
    <n v="61.718499999999999"/>
    <n v="0.03"/>
    <s v="Regular"/>
    <n v="-164.04"/>
    <n v="35.99"/>
    <n v="1.1000000000000001"/>
    <s v="Craig Leslie"/>
    <x v="0"/>
    <s v="Consumer"/>
    <s v="Technology"/>
    <s v="Telephones and Communication"/>
    <s v="Small Box"/>
    <d v="2016-01-08T00:00:00"/>
    <n v="9.8075732656781437E-6"/>
    <m/>
    <x v="0"/>
    <n v="0"/>
    <n v="1"/>
    <x v="0"/>
  </r>
  <r>
    <n v="14311"/>
    <x v="0"/>
    <d v="2016-08-01T00:00:00"/>
    <x v="1"/>
    <x v="49"/>
    <n v="192.41"/>
    <n v="0.03"/>
    <s v="Regular"/>
    <n v="-55.95"/>
    <n v="6.37"/>
    <n v="5.19"/>
    <s v="Brian Stugart"/>
    <x v="0"/>
    <s v="Corporate"/>
    <s v="Office Supplies"/>
    <s v="Binders and Binder Accessories"/>
    <s v="Small Box"/>
    <d v="2016-08-02T00:00:00"/>
    <n v="3.057551904289851E-5"/>
    <m/>
    <x v="0"/>
    <n v="0"/>
    <n v="1"/>
    <x v="0"/>
  </r>
  <r>
    <n v="14336"/>
    <x v="0"/>
    <d v="2016-11-18T00:00:00"/>
    <x v="0"/>
    <x v="6"/>
    <n v="174.55"/>
    <n v="0.05"/>
    <s v="Express"/>
    <n v="-114.39"/>
    <n v="39.99"/>
    <n v="10.25"/>
    <s v="Steven Ward"/>
    <x v="0"/>
    <s v="Consumer"/>
    <s v="Technology"/>
    <s v="Computer Peripherals"/>
    <s v="Small Box"/>
    <d v="2016-11-19T00:00:00"/>
    <n v="2.7737419307405724E-5"/>
    <m/>
    <x v="0"/>
    <n v="0"/>
    <n v="1"/>
    <x v="0"/>
  </r>
  <r>
    <n v="28512"/>
    <x v="0"/>
    <d v="2013-04-27T00:00:00"/>
    <x v="4"/>
    <x v="12"/>
    <n v="185.59"/>
    <n v="0.1"/>
    <s v="Regular"/>
    <n v="12.01"/>
    <n v="19.98"/>
    <n v="5.77"/>
    <s v="Lindsay Castell"/>
    <x v="0"/>
    <s v="Corporate"/>
    <s v="Office Supplies"/>
    <s v="Paper"/>
    <s v="Small Box"/>
    <d v="2013-04-29T00:00:00"/>
    <n v="2.9491765392503167E-5"/>
    <m/>
    <x v="0"/>
    <n v="0"/>
    <n v="2"/>
    <x v="0"/>
  </r>
  <r>
    <n v="14342"/>
    <x v="0"/>
    <d v="2016-04-27T00:00:00"/>
    <x v="3"/>
    <x v="28"/>
    <n v="10823.84"/>
    <n v="0.09"/>
    <s v="Regular"/>
    <n v="3857.43"/>
    <n v="300.97000000000003"/>
    <n v="7.18"/>
    <s v="Deborah Brumfield"/>
    <x v="0"/>
    <s v="Corporate"/>
    <s v="Technology"/>
    <s v="Computer Peripherals"/>
    <s v="Small Box"/>
    <d v="2016-04-27T00:00:00"/>
    <n v="1.7199964972573493E-3"/>
    <m/>
    <x v="0"/>
    <n v="0"/>
    <n v="0"/>
    <x v="0"/>
  </r>
  <r>
    <n v="14368"/>
    <x v="0"/>
    <d v="2014-09-10T00:00:00"/>
    <x v="0"/>
    <x v="33"/>
    <n v="522.05999999999995"/>
    <n v="0.06"/>
    <s v="Regular"/>
    <n v="319.64"/>
    <n v="105.98"/>
    <n v="13.99"/>
    <s v="Ivan Liston"/>
    <x v="1"/>
    <s v="Consumer"/>
    <s v="Furniture"/>
    <s v="Office Furnishings"/>
    <s v="Medium Box"/>
    <d v="2014-09-11T00:00:00"/>
    <n v="8.2959593948004755E-5"/>
    <m/>
    <x v="0"/>
    <n v="0"/>
    <n v="1"/>
    <x v="0"/>
  </r>
  <r>
    <n v="14368"/>
    <x v="0"/>
    <d v="2014-09-10T00:00:00"/>
    <x v="0"/>
    <x v="4"/>
    <n v="1218.08"/>
    <n v="0.1"/>
    <s v="Regular"/>
    <n v="99.79"/>
    <n v="34.58"/>
    <n v="8.99"/>
    <s v="Ivan Liston"/>
    <x v="1"/>
    <s v="Consumer"/>
    <s v="Office Supplies"/>
    <s v="Pens &amp; Art Supplies"/>
    <s v="Small Pack"/>
    <d v="2014-09-12T00:00:00"/>
    <n v="1.9356285138908484E-4"/>
    <m/>
    <x v="0"/>
    <n v="0"/>
    <n v="2"/>
    <x v="0"/>
  </r>
  <r>
    <n v="14372"/>
    <x v="0"/>
    <d v="2015-10-23T00:00:00"/>
    <x v="1"/>
    <x v="41"/>
    <n v="5350.61"/>
    <n v="0.09"/>
    <s v="Delivery Van"/>
    <n v="-1059.2"/>
    <n v="170.98"/>
    <n v="60.49"/>
    <s v="Beth Thompson"/>
    <x v="2"/>
    <s v="Corporate"/>
    <s v="Furniture"/>
    <s v="Bookcases"/>
    <s v="Jumbo Box"/>
    <d v="2015-10-25T00:00:00"/>
    <n v="8.5025558934630836E-4"/>
    <m/>
    <x v="0"/>
    <n v="0"/>
    <n v="2"/>
    <x v="0"/>
  </r>
  <r>
    <n v="44229"/>
    <x v="0"/>
    <d v="2013-05-14T00:00:00"/>
    <x v="4"/>
    <x v="20"/>
    <n v="185.69"/>
    <n v="0.02"/>
    <s v="Regular"/>
    <n v="50.16"/>
    <n v="4.84"/>
    <n v="0.71"/>
    <s v="Erin Smith"/>
    <x v="1"/>
    <s v="Home Office"/>
    <s v="Office Supplies"/>
    <s v="Pens &amp; Art Supplies"/>
    <s v="Wrap Bag"/>
    <d v="2013-05-14T00:00:00"/>
    <n v="2.9507656208491368E-5"/>
    <m/>
    <x v="0"/>
    <n v="0"/>
    <n v="0"/>
    <x v="0"/>
  </r>
  <r>
    <n v="14400"/>
    <x v="0"/>
    <d v="2016-02-05T00:00:00"/>
    <x v="4"/>
    <x v="1"/>
    <n v="74.34"/>
    <n v="0.05"/>
    <s v="Regular"/>
    <n v="-166.55"/>
    <n v="2.16"/>
    <n v="6.05"/>
    <s v="Henia Zydlo"/>
    <x v="0"/>
    <s v="Home Office"/>
    <s v="Office Supplies"/>
    <s v="Binders and Binder Accessories"/>
    <s v="Small Box"/>
    <d v="2016-02-06T00:00:00"/>
    <n v="1.1813232605628998E-5"/>
    <m/>
    <x v="0"/>
    <n v="0"/>
    <n v="1"/>
    <x v="0"/>
  </r>
  <r>
    <n v="14400"/>
    <x v="0"/>
    <d v="2016-02-05T00:00:00"/>
    <x v="4"/>
    <x v="34"/>
    <n v="228.8"/>
    <n v="0.03"/>
    <s v="Regular"/>
    <n v="-99.08"/>
    <n v="6.48"/>
    <n v="6.6"/>
    <s v="Henia Zydlo"/>
    <x v="0"/>
    <s v="Home Office"/>
    <s v="Office Supplies"/>
    <s v="Paper"/>
    <s v="Small Box"/>
    <d v="2016-02-06T00:00:00"/>
    <n v="3.635818698100504E-5"/>
    <m/>
    <x v="0"/>
    <n v="0"/>
    <n v="1"/>
    <x v="0"/>
  </r>
  <r>
    <n v="14400"/>
    <x v="0"/>
    <d v="2016-02-05T00:00:00"/>
    <x v="4"/>
    <x v="16"/>
    <n v="6089.05"/>
    <n v="0.08"/>
    <s v="Delivery Van"/>
    <n v="-2110.56"/>
    <n v="146.05000000000001"/>
    <n v="80.2"/>
    <s v="Henia Zydlo"/>
    <x v="0"/>
    <s v="Home Office"/>
    <s v="Furniture"/>
    <s v="Tables"/>
    <s v="Jumbo Box"/>
    <d v="2016-02-06T00:00:00"/>
    <n v="9.6759973092958355E-4"/>
    <m/>
    <x v="0"/>
    <n v="0"/>
    <n v="1"/>
    <x v="0"/>
  </r>
  <r>
    <n v="33826"/>
    <x v="0"/>
    <d v="2013-12-19T00:00:00"/>
    <x v="3"/>
    <x v="44"/>
    <n v="185.83"/>
    <n v="0.03"/>
    <s v="Regular"/>
    <n v="58.16"/>
    <n v="14.34"/>
    <n v="5"/>
    <s v="Ashley Jarboe"/>
    <x v="0"/>
    <s v="Small Business"/>
    <s v="Furniture"/>
    <s v="Office Furnishings"/>
    <s v="Small Pack"/>
    <d v="2013-12-23T00:00:00"/>
    <n v="2.9529903350874852E-5"/>
    <m/>
    <x v="0"/>
    <n v="0"/>
    <n v="4"/>
    <x v="0"/>
  </r>
  <r>
    <n v="17858"/>
    <x v="1"/>
    <d v="2013-09-25T00:00:00"/>
    <x v="4"/>
    <x v="36"/>
    <n v="187.14"/>
    <n v="0.02"/>
    <s v="Regular"/>
    <n v="21.07"/>
    <n v="8.33"/>
    <n v="1.99"/>
    <s v="Becky Castell"/>
    <x v="1"/>
    <s v="Consumer"/>
    <s v="Technology"/>
    <s v="Computer Peripherals"/>
    <s v="Small Pack"/>
    <d v="2013-09-27T00:00:00"/>
    <n v="2.9738073040320288E-5"/>
    <m/>
    <x v="0"/>
    <n v="0"/>
    <n v="2"/>
    <x v="0"/>
  </r>
  <r>
    <n v="38050"/>
    <x v="1"/>
    <d v="2013-10-26T00:00:00"/>
    <x v="2"/>
    <x v="48"/>
    <n v="187.18"/>
    <n v="0.09"/>
    <s v="Express"/>
    <n v="28.91"/>
    <n v="5.98"/>
    <n v="1.67"/>
    <s v="Luke Schmidt"/>
    <x v="0"/>
    <s v="Home Office"/>
    <s v="Office Supplies"/>
    <s v="Pens &amp; Art Supplies"/>
    <s v="Wrap Bag"/>
    <d v="2013-10-27T00:00:00"/>
    <n v="2.9744429366715571E-5"/>
    <m/>
    <x v="0"/>
    <n v="0"/>
    <n v="1"/>
    <x v="0"/>
  </r>
  <r>
    <n v="14434"/>
    <x v="0"/>
    <d v="2014-02-15T00:00:00"/>
    <x v="2"/>
    <x v="20"/>
    <n v="4733.88"/>
    <n v="0.02"/>
    <s v="Delivery Van"/>
    <n v="239.41"/>
    <n v="119.99"/>
    <n v="56.14"/>
    <s v="Tim Taslimi"/>
    <x v="0"/>
    <s v="Corporate"/>
    <s v="Technology"/>
    <s v="Office Machines"/>
    <s v="Jumbo Box"/>
    <d v="2014-02-17T00:00:00"/>
    <n v="7.522521599022733E-4"/>
    <m/>
    <x v="0"/>
    <n v="0"/>
    <n v="2"/>
    <x v="0"/>
  </r>
  <r>
    <n v="14439"/>
    <x v="0"/>
    <d v="2015-08-30T00:00:00"/>
    <x v="0"/>
    <x v="40"/>
    <n v="1428.64"/>
    <n v="0.09"/>
    <s v="Regular"/>
    <n v="494.26"/>
    <n v="54.96"/>
    <n v="10.75"/>
    <s v="Cindy Stewart"/>
    <x v="0"/>
    <s v="Corporate"/>
    <s v="Office Supplies"/>
    <s v="Paper"/>
    <s v="Small Box"/>
    <d v="2015-08-31T00:00:00"/>
    <n v="2.2702255353384195E-4"/>
    <m/>
    <x v="0"/>
    <n v="0"/>
    <n v="1"/>
    <x v="0"/>
  </r>
  <r>
    <n v="14500"/>
    <x v="0"/>
    <d v="2014-06-24T00:00:00"/>
    <x v="2"/>
    <x v="14"/>
    <n v="839.7"/>
    <n v="7.0000000000000007E-2"/>
    <s v="Regular"/>
    <n v="211.79"/>
    <n v="19.98"/>
    <n v="5.77"/>
    <s v="Tracy Collins"/>
    <x v="0"/>
    <s v="Consumer"/>
    <s v="Office Supplies"/>
    <s v="Paper"/>
    <s v="Small Box"/>
    <d v="2014-06-26T00:00:00"/>
    <n v="1.3343518185292801E-4"/>
    <m/>
    <x v="0"/>
    <n v="0"/>
    <n v="2"/>
    <x v="0"/>
  </r>
  <r>
    <n v="14500"/>
    <x v="0"/>
    <d v="2014-06-24T00:00:00"/>
    <x v="2"/>
    <x v="19"/>
    <n v="1662.5"/>
    <n v="0.01"/>
    <s v="Regular"/>
    <n v="289.02"/>
    <n v="34.58"/>
    <n v="8.99"/>
    <s v="Tracy Collins"/>
    <x v="0"/>
    <s v="Consumer"/>
    <s v="Office Supplies"/>
    <s v="Pens &amp; Art Supplies"/>
    <s v="Small Pack"/>
    <d v="2014-06-25T00:00:00"/>
    <n v="2.6418481580384997E-4"/>
    <m/>
    <x v="0"/>
    <n v="0"/>
    <n v="1"/>
    <x v="0"/>
  </r>
  <r>
    <n v="14503"/>
    <x v="0"/>
    <d v="2014-02-05T00:00:00"/>
    <x v="2"/>
    <x v="39"/>
    <n v="438.47"/>
    <n v="0.02"/>
    <s v="Express"/>
    <n v="157.88999999999999"/>
    <n v="30.56"/>
    <n v="2.99"/>
    <s v="Bruce Stewart"/>
    <x v="0"/>
    <s v="Corporate"/>
    <s v="Office Supplies"/>
    <s v="Binders and Binder Accessories"/>
    <s v="Small Box"/>
    <d v="2014-02-06T00:00:00"/>
    <n v="6.9676460863467128E-5"/>
    <m/>
    <x v="0"/>
    <n v="0"/>
    <n v="1"/>
    <x v="0"/>
  </r>
  <r>
    <n v="14528"/>
    <x v="0"/>
    <d v="2016-06-15T00:00:00"/>
    <x v="1"/>
    <x v="39"/>
    <n v="78.44"/>
    <n v="0.09"/>
    <s v="Regular"/>
    <n v="11.02"/>
    <n v="5.98"/>
    <n v="1.49"/>
    <s v="Karl Brown"/>
    <x v="3"/>
    <s v="Home Office"/>
    <s v="Office Supplies"/>
    <s v="Binders and Binder Accessories"/>
    <s v="Small Box"/>
    <d v="2016-06-17T00:00:00"/>
    <n v="1.2464756061145258E-5"/>
    <m/>
    <x v="0"/>
    <n v="0"/>
    <n v="2"/>
    <x v="0"/>
  </r>
  <r>
    <n v="14530"/>
    <x v="0"/>
    <d v="2016-04-06T00:00:00"/>
    <x v="0"/>
    <x v="35"/>
    <n v="1556.61"/>
    <n v="0.06"/>
    <s v="Regular"/>
    <n v="-485.55"/>
    <n v="89.83"/>
    <n v="35"/>
    <s v="Tracy Blumstein"/>
    <x v="0"/>
    <s v="Home Office"/>
    <s v="Office Supplies"/>
    <s v="Storage &amp; Organization"/>
    <s v="Large Box"/>
    <d v="2016-04-08T00:00:00"/>
    <n v="2.4735803075394338E-4"/>
    <m/>
    <x v="0"/>
    <n v="0"/>
    <n v="2"/>
    <x v="0"/>
  </r>
  <r>
    <n v="14530"/>
    <x v="0"/>
    <d v="2016-04-06T00:00:00"/>
    <x v="0"/>
    <x v="46"/>
    <n v="645.14"/>
    <n v="0.1"/>
    <s v="Regular"/>
    <n v="-26.32"/>
    <n v="13.43"/>
    <n v="5.5"/>
    <s v="Tracy Blumstein"/>
    <x v="0"/>
    <s v="Home Office"/>
    <s v="Office Supplies"/>
    <s v="Storage &amp; Organization"/>
    <s v="Small Box"/>
    <d v="2016-04-08T00:00:00"/>
    <n v="1.0251801026628317E-4"/>
    <m/>
    <x v="0"/>
    <n v="0"/>
    <n v="2"/>
    <x v="0"/>
  </r>
  <r>
    <n v="14530"/>
    <x v="0"/>
    <d v="2016-04-06T00:00:00"/>
    <x v="0"/>
    <x v="14"/>
    <n v="4851.5024999999996"/>
    <n v="0.01"/>
    <s v="Regular"/>
    <n v="1371.67"/>
    <n v="125.99"/>
    <n v="7.69"/>
    <s v="Tracy Blumstein"/>
    <x v="0"/>
    <s v="Home Office"/>
    <s v="Technology"/>
    <s v="Telephones and Communication"/>
    <s v="Small Box"/>
    <d v="2016-04-06T00:00:00"/>
    <n v="7.7094333493799548E-4"/>
    <m/>
    <x v="0"/>
    <n v="0"/>
    <n v="0"/>
    <x v="0"/>
  </r>
  <r>
    <n v="44864"/>
    <x v="0"/>
    <d v="2013-06-17T00:00:00"/>
    <x v="3"/>
    <x v="13"/>
    <n v="187.55"/>
    <n v="0.1"/>
    <s v="Regular"/>
    <n v="-171.41"/>
    <n v="7.77"/>
    <n v="9.23"/>
    <s v="Lena Creighton"/>
    <x v="1"/>
    <s v="Corporate"/>
    <s v="Office Supplies"/>
    <s v="Appliances"/>
    <s v="Small Box"/>
    <d v="2013-06-24T00:00:00"/>
    <n v="2.9803225385871918E-5"/>
    <m/>
    <x v="0"/>
    <n v="0"/>
    <n v="7"/>
    <x v="0"/>
  </r>
  <r>
    <n v="14596"/>
    <x v="0"/>
    <d v="2016-01-11T00:00:00"/>
    <x v="1"/>
    <x v="37"/>
    <n v="199.12"/>
    <n v="0.01"/>
    <s v="Regular"/>
    <n v="73.33"/>
    <n v="8.34"/>
    <n v="0.96"/>
    <s v="Darren Powers"/>
    <x v="1"/>
    <s v="Corporate"/>
    <s v="Furniture"/>
    <s v="Office Furnishings"/>
    <s v="Wrap Bag"/>
    <d v="2016-01-13T00:00:00"/>
    <n v="3.1641792795706834E-5"/>
    <m/>
    <x v="0"/>
    <n v="0"/>
    <n v="2"/>
    <x v="0"/>
  </r>
  <r>
    <n v="14596"/>
    <x v="0"/>
    <d v="2016-01-11T00:00:00"/>
    <x v="1"/>
    <x v="23"/>
    <n v="63.14"/>
    <n v="0.06"/>
    <s v="Regular"/>
    <n v="-53.75"/>
    <n v="3.28"/>
    <n v="3.97"/>
    <s v="Darren Powers"/>
    <x v="1"/>
    <s v="Corporate"/>
    <s v="Office Supplies"/>
    <s v="Pens &amp; Art Supplies"/>
    <s v="Wrap Bag"/>
    <d v="2016-01-12T00:00:00"/>
    <n v="1.0033461214950428E-5"/>
    <m/>
    <x v="0"/>
    <n v="0"/>
    <n v="1"/>
    <x v="0"/>
  </r>
  <r>
    <n v="14630"/>
    <x v="0"/>
    <d v="2015-10-16T00:00:00"/>
    <x v="3"/>
    <x v="35"/>
    <n v="363.54"/>
    <n v="0.08"/>
    <s v="Regular"/>
    <n v="4.75"/>
    <n v="22.01"/>
    <n v="5.53"/>
    <s v="Muhammed Lee"/>
    <x v="0"/>
    <s v="Corporate"/>
    <s v="Office Supplies"/>
    <s v="Pens &amp; Art Supplies"/>
    <s v="Small Pack"/>
    <d v="2015-10-16T00:00:00"/>
    <n v="5.7769472443507745E-5"/>
    <m/>
    <x v="0"/>
    <n v="0"/>
    <n v="0"/>
    <x v="0"/>
  </r>
  <r>
    <n v="14662"/>
    <x v="0"/>
    <d v="2014-11-16T00:00:00"/>
    <x v="0"/>
    <x v="37"/>
    <n v="39.69"/>
    <n v="0.05"/>
    <s v="Regular"/>
    <n v="-1.78"/>
    <n v="1.68"/>
    <n v="1"/>
    <s v="Karl Brown"/>
    <x v="3"/>
    <s v="Corporate"/>
    <s v="Office Supplies"/>
    <s v="Pens &amp; Art Supplies"/>
    <s v="Wrap Bag"/>
    <d v="2014-11-17T00:00:00"/>
    <n v="6.3070648657171752E-6"/>
    <m/>
    <x v="0"/>
    <n v="0"/>
    <n v="1"/>
    <x v="0"/>
  </r>
  <r>
    <n v="14662"/>
    <x v="0"/>
    <d v="2014-11-16T00:00:00"/>
    <x v="0"/>
    <x v="25"/>
    <n v="257.75"/>
    <n v="0.02"/>
    <s v="Regular"/>
    <n v="-66.260000000000005"/>
    <n v="4.9800000000000004"/>
    <n v="4.75"/>
    <s v="Karl Brown"/>
    <x v="3"/>
    <s v="Corporate"/>
    <s v="Office Supplies"/>
    <s v="Paper"/>
    <s v="Small Box"/>
    <d v="2014-11-17T00:00:00"/>
    <n v="4.0958578209589369E-5"/>
    <m/>
    <x v="0"/>
    <n v="0"/>
    <n v="1"/>
    <x v="0"/>
  </r>
  <r>
    <n v="14662"/>
    <x v="0"/>
    <d v="2014-11-16T00:00:00"/>
    <x v="0"/>
    <x v="25"/>
    <n v="5139.8819999999996"/>
    <n v="0.01"/>
    <s v="Regular"/>
    <n v="1275.67"/>
    <n v="125.99"/>
    <n v="8.99"/>
    <s v="Karl Brown"/>
    <x v="3"/>
    <s v="Corporate"/>
    <s v="Technology"/>
    <s v="Telephones and Communication"/>
    <s v="Small Box"/>
    <d v="2014-11-17T00:00:00"/>
    <n v="8.167691906306911E-4"/>
    <m/>
    <x v="0"/>
    <n v="0"/>
    <n v="1"/>
    <x v="0"/>
  </r>
  <r>
    <n v="14693"/>
    <x v="0"/>
    <d v="2014-01-09T00:00:00"/>
    <x v="1"/>
    <x v="20"/>
    <n v="268.94"/>
    <n v="0.02"/>
    <s v="Regular"/>
    <n v="-87.52"/>
    <n v="6.48"/>
    <n v="6.41"/>
    <s v="Darren Powers"/>
    <x v="1"/>
    <s v="Corporate"/>
    <s v="Office Supplies"/>
    <s v="Paper"/>
    <s v="Small Box"/>
    <d v="2014-01-11T00:00:00"/>
    <n v="4.2736760518669117E-5"/>
    <m/>
    <x v="0"/>
    <n v="0"/>
    <n v="2"/>
    <x v="0"/>
  </r>
  <r>
    <n v="14693"/>
    <x v="0"/>
    <d v="2014-01-09T00:00:00"/>
    <x v="1"/>
    <x v="28"/>
    <n v="847.82"/>
    <n v="0.05"/>
    <s v="Delivery Van"/>
    <n v="-1348.5"/>
    <n v="20.98"/>
    <n v="45"/>
    <s v="Darren Powers"/>
    <x v="1"/>
    <s v="Corporate"/>
    <s v="Office Supplies"/>
    <s v="Storage &amp; Organization"/>
    <s v="Jumbo Drum"/>
    <d v="2014-01-11T00:00:00"/>
    <n v="1.3472551611116998E-4"/>
    <m/>
    <x v="0"/>
    <n v="0"/>
    <n v="2"/>
    <x v="0"/>
  </r>
  <r>
    <n v="14695"/>
    <x v="0"/>
    <d v="2015-09-05T00:00:00"/>
    <x v="0"/>
    <x v="42"/>
    <n v="1992.45"/>
    <n v="0.05"/>
    <s v="Delivery Van"/>
    <n v="-1609.92"/>
    <n v="48.58"/>
    <n v="54.11"/>
    <s v="Anthony Witt"/>
    <x v="1"/>
    <s v="Corporate"/>
    <s v="Furniture"/>
    <s v="Bookcases"/>
    <s v="Jumbo Box"/>
    <d v="2015-09-06T00:00:00"/>
    <n v="3.1661656315692081E-4"/>
    <m/>
    <x v="0"/>
    <n v="0"/>
    <n v="1"/>
    <x v="0"/>
  </r>
  <r>
    <n v="14726"/>
    <x v="0"/>
    <d v="2015-01-07T00:00:00"/>
    <x v="3"/>
    <x v="0"/>
    <n v="310.87"/>
    <n v="7.0000000000000007E-2"/>
    <s v="Regular"/>
    <n v="-21.48"/>
    <n v="20.95"/>
    <n v="4"/>
    <s v="Ralph Knight"/>
    <x v="2"/>
    <s v="Consumer"/>
    <s v="Technology"/>
    <s v="Computer Peripherals"/>
    <s v="Small Box"/>
    <d v="2015-01-07T00:00:00"/>
    <n v="4.9399779662522009E-5"/>
    <m/>
    <x v="0"/>
    <n v="0"/>
    <n v="0"/>
    <x v="0"/>
  </r>
  <r>
    <n v="14727"/>
    <x v="0"/>
    <d v="2015-07-19T00:00:00"/>
    <x v="4"/>
    <x v="29"/>
    <n v="8532.152"/>
    <n v="0.04"/>
    <s v="Delivery Van"/>
    <n v="-513.79"/>
    <n v="212.6"/>
    <n v="52.2"/>
    <s v="Bobby Trafton"/>
    <x v="3"/>
    <s v="Small Business"/>
    <s v="Furniture"/>
    <s v="Tables"/>
    <s v="Jumbo Box"/>
    <d v="2015-07-22T00:00:00"/>
    <n v="1.3558285741536542E-3"/>
    <m/>
    <x v="0"/>
    <n v="0"/>
    <n v="3"/>
    <x v="0"/>
  </r>
  <r>
    <n v="14727"/>
    <x v="0"/>
    <d v="2015-07-19T00:00:00"/>
    <x v="4"/>
    <x v="15"/>
    <n v="2269.41"/>
    <n v="0.05"/>
    <s v="Regular"/>
    <n v="630.17999999999995"/>
    <n v="70.97"/>
    <n v="3.5"/>
    <s v="Bobby Trafton"/>
    <x v="3"/>
    <s v="Small Business"/>
    <s v="Office Supplies"/>
    <s v="Appliances"/>
    <s v="Small Box"/>
    <d v="2015-07-20T00:00:00"/>
    <n v="3.6062776711784367E-4"/>
    <m/>
    <x v="0"/>
    <n v="0"/>
    <n v="1"/>
    <x v="0"/>
  </r>
  <r>
    <n v="14756"/>
    <x v="0"/>
    <d v="2016-08-31T00:00:00"/>
    <x v="3"/>
    <x v="5"/>
    <n v="42.3"/>
    <n v="0.06"/>
    <s v="Regular"/>
    <n v="-25.38"/>
    <n v="19.23"/>
    <n v="6.15"/>
    <s v="Steve Chapman"/>
    <x v="0"/>
    <s v="Corporate"/>
    <s v="Furniture"/>
    <s v="Office Furnishings"/>
    <s v="Small Pack"/>
    <d v="2016-08-31T00:00:00"/>
    <n v="6.721815163009235E-6"/>
    <m/>
    <x v="0"/>
    <n v="0"/>
    <n v="0"/>
    <x v="0"/>
  </r>
  <r>
    <n v="14785"/>
    <x v="0"/>
    <d v="2016-10-09T00:00:00"/>
    <x v="0"/>
    <x v="17"/>
    <n v="94.86"/>
    <n v="0.08"/>
    <s v="Regular"/>
    <n v="39.69"/>
    <n v="4.91"/>
    <n v="0.5"/>
    <s v="Nicole Brennan"/>
    <x v="0"/>
    <s v="Consumer"/>
    <s v="Office Supplies"/>
    <s v="Labels"/>
    <s v="Small Box"/>
    <d v="2016-10-09T00:00:00"/>
    <n v="1.5074028046407944E-5"/>
    <m/>
    <x v="0"/>
    <n v="0"/>
    <n v="0"/>
    <x v="0"/>
  </r>
  <r>
    <n v="14785"/>
    <x v="0"/>
    <d v="2016-10-09T00:00:00"/>
    <x v="0"/>
    <x v="13"/>
    <n v="744.12"/>
    <n v="0.02"/>
    <s v="Regular"/>
    <n v="146.51"/>
    <n v="28.15"/>
    <n v="6.17"/>
    <s v="Nicole Brennan"/>
    <x v="0"/>
    <s v="Consumer"/>
    <s v="Office Supplies"/>
    <s v="Pens &amp; Art Supplies"/>
    <s v="Small Pack"/>
    <d v="2016-10-10T00:00:00"/>
    <n v="1.1824673993140501E-4"/>
    <m/>
    <x v="0"/>
    <n v="0"/>
    <n v="1"/>
    <x v="0"/>
  </r>
  <r>
    <n v="32135"/>
    <x v="0"/>
    <d v="2013-11-25T00:00:00"/>
    <x v="0"/>
    <x v="18"/>
    <n v="187.78"/>
    <n v="0.08"/>
    <s v="Regular"/>
    <n v="-21.82"/>
    <n v="11.99"/>
    <n v="5.99"/>
    <s v="Magdelene Morse"/>
    <x v="1"/>
    <s v="Home Office"/>
    <s v="Technology"/>
    <s v="Office Machines"/>
    <s v="Medium Box"/>
    <d v="2013-11-27T00:00:00"/>
    <n v="2.9839774262644779E-5"/>
    <m/>
    <x v="0"/>
    <n v="0"/>
    <n v="2"/>
    <x v="0"/>
  </r>
  <r>
    <n v="4037"/>
    <x v="1"/>
    <d v="2013-03-23T00:00:00"/>
    <x v="0"/>
    <x v="40"/>
    <n v="188.07"/>
    <n v="0"/>
    <s v="Regular"/>
    <n v="-101.85"/>
    <n v="6.48"/>
    <n v="7.86"/>
    <s v="Bruce Stewart"/>
    <x v="0"/>
    <s v="Corporate"/>
    <s v="Office Supplies"/>
    <s v="Paper"/>
    <s v="Small Box"/>
    <d v="2013-03-24T00:00:00"/>
    <n v="2.9885857629010563E-5"/>
    <m/>
    <x v="0"/>
    <n v="0"/>
    <n v="1"/>
    <x v="0"/>
  </r>
  <r>
    <n v="6531"/>
    <x v="0"/>
    <d v="2013-07-17T00:00:00"/>
    <x v="0"/>
    <x v="3"/>
    <n v="188.23"/>
    <n v="0.05"/>
    <s v="Regular"/>
    <n v="-145.1"/>
    <n v="4.37"/>
    <n v="5.15"/>
    <s v="Jill Fjeld"/>
    <x v="0"/>
    <s v="Home Office"/>
    <s v="Office Supplies"/>
    <s v="Appliances"/>
    <s v="Small Box"/>
    <d v="2013-07-19T00:00:00"/>
    <n v="2.9911282934591685E-5"/>
    <m/>
    <x v="0"/>
    <n v="0"/>
    <n v="2"/>
    <x v="0"/>
  </r>
  <r>
    <n v="14820"/>
    <x v="1"/>
    <d v="2015-01-08T00:00:00"/>
    <x v="0"/>
    <x v="20"/>
    <n v="278.90199999999999"/>
    <n v="0.04"/>
    <s v="Express"/>
    <n v="-104.47"/>
    <n v="7.99"/>
    <n v="5.03"/>
    <s v="Michael Dominguez"/>
    <x v="1"/>
    <s v="Home Office"/>
    <s v="Technology"/>
    <s v="Telephones and Communication"/>
    <s v="Medium Box"/>
    <d v="2015-01-10T00:00:00"/>
    <n v="4.4319803607413747E-5"/>
    <m/>
    <x v="0"/>
    <n v="0"/>
    <n v="2"/>
    <x v="0"/>
  </r>
  <r>
    <n v="14823"/>
    <x v="0"/>
    <d v="2016-02-13T00:00:00"/>
    <x v="3"/>
    <x v="0"/>
    <n v="103.62"/>
    <n v="0.1"/>
    <s v="Regular"/>
    <n v="39.979999999999997"/>
    <n v="7.31"/>
    <n v="0.49"/>
    <s v="David Smith"/>
    <x v="1"/>
    <s v="Small Business"/>
    <s v="Office Supplies"/>
    <s v="Labels"/>
    <s v="Small Box"/>
    <d v="2016-02-22T00:00:00"/>
    <n v="1.6466063526974396E-5"/>
    <m/>
    <x v="0"/>
    <n v="0"/>
    <n v="9"/>
    <x v="0"/>
  </r>
  <r>
    <n v="14823"/>
    <x v="0"/>
    <d v="2016-02-13T00:00:00"/>
    <x v="3"/>
    <x v="17"/>
    <n v="124.84"/>
    <n v="0.08"/>
    <s v="Regular"/>
    <n v="10.56"/>
    <n v="6.7"/>
    <n v="1.56"/>
    <s v="David Smith"/>
    <x v="1"/>
    <s v="Small Business"/>
    <s v="Office Supplies"/>
    <s v="Pens &amp; Art Supplies"/>
    <s v="Wrap Bag"/>
    <d v="2016-02-13T00:00:00"/>
    <n v="1.9838094679670756E-5"/>
    <m/>
    <x v="0"/>
    <n v="0"/>
    <n v="0"/>
    <x v="0"/>
  </r>
  <r>
    <n v="14851"/>
    <x v="0"/>
    <d v="2015-05-11T00:00:00"/>
    <x v="2"/>
    <x v="24"/>
    <n v="3378.18"/>
    <n v="0.08"/>
    <s v="Regular"/>
    <n v="-1352.68"/>
    <n v="599.99"/>
    <n v="24.49"/>
    <s v="Juliana Krohn"/>
    <x v="0"/>
    <s v="Corporate"/>
    <s v="Technology"/>
    <s v="Copiers and Fax"/>
    <s v="Large Box"/>
    <d v="2015-05-12T00:00:00"/>
    <n v="5.3682036755022542E-4"/>
    <m/>
    <x v="0"/>
    <n v="0"/>
    <n v="1"/>
    <x v="0"/>
  </r>
  <r>
    <n v="14851"/>
    <x v="0"/>
    <d v="2015-05-11T00:00:00"/>
    <x v="2"/>
    <x v="27"/>
    <n v="1443.2660000000001"/>
    <n v="0.08"/>
    <s v="Regular"/>
    <n v="156.11000000000001"/>
    <n v="65.989999999999995"/>
    <n v="8.99"/>
    <s v="Juliana Krohn"/>
    <x v="0"/>
    <s v="Corporate"/>
    <s v="Technology"/>
    <s v="Telephones and Communication"/>
    <s v="Small Box"/>
    <d v="2015-05-13T00:00:00"/>
    <n v="2.2934674428027631E-4"/>
    <m/>
    <x v="0"/>
    <n v="0"/>
    <n v="2"/>
    <x v="0"/>
  </r>
  <r>
    <n v="31495"/>
    <x v="0"/>
    <d v="2013-08-04T00:00:00"/>
    <x v="3"/>
    <x v="17"/>
    <n v="191.43"/>
    <n v="0.06"/>
    <s v="Express"/>
    <n v="39.5"/>
    <n v="8.69"/>
    <n v="2.99"/>
    <s v="Gary Hansen"/>
    <x v="1"/>
    <s v="Consumer"/>
    <s v="Office Supplies"/>
    <s v="Binders and Binder Accessories"/>
    <s v="Small Box"/>
    <d v="2013-08-08T00:00:00"/>
    <n v="3.0419789046214134E-5"/>
    <m/>
    <x v="0"/>
    <n v="0"/>
    <n v="4"/>
    <x v="0"/>
  </r>
  <r>
    <n v="1600"/>
    <x v="0"/>
    <d v="2013-03-02T00:00:00"/>
    <x v="4"/>
    <x v="45"/>
    <n v="191.6"/>
    <n v="0.04"/>
    <s v="Regular"/>
    <n v="-150.74"/>
    <n v="4.9800000000000004"/>
    <n v="7.44"/>
    <s v="Liz MacKendrick"/>
    <x v="1"/>
    <s v="Corporate"/>
    <s v="Office Supplies"/>
    <s v="Paper"/>
    <s v="Small Box"/>
    <d v="2013-03-03T00:00:00"/>
    <n v="3.0446803433394077E-5"/>
    <m/>
    <x v="0"/>
    <n v="0"/>
    <n v="1"/>
    <x v="0"/>
  </r>
  <r>
    <n v="22368"/>
    <x v="0"/>
    <d v="2013-02-19T00:00:00"/>
    <x v="4"/>
    <x v="33"/>
    <n v="192.12"/>
    <n v="0.04"/>
    <s v="Regular"/>
    <n v="-74.849999999999994"/>
    <n v="39.24"/>
    <n v="1.99"/>
    <s v="Sarah Jordon"/>
    <x v="3"/>
    <s v="Consumer"/>
    <s v="Technology"/>
    <s v="Computer Peripherals"/>
    <s v="Small Pack"/>
    <d v="2013-02-20T00:00:00"/>
    <n v="3.0529435676532725E-5"/>
    <m/>
    <x v="0"/>
    <n v="0"/>
    <n v="1"/>
    <x v="0"/>
  </r>
  <r>
    <n v="14884"/>
    <x v="0"/>
    <d v="2014-09-27T00:00:00"/>
    <x v="0"/>
    <x v="24"/>
    <n v="473.9855"/>
    <n v="0.06"/>
    <s v="Regular"/>
    <n v="-301.68"/>
    <n v="95.99"/>
    <n v="4.9000000000000004"/>
    <s v="Michael Moore"/>
    <x v="0"/>
    <s v="Corporate"/>
    <s v="Technology"/>
    <s v="Telephones and Communication"/>
    <s v="Small Box"/>
    <d v="2014-09-29T00:00:00"/>
    <n v="7.5320163615756825E-5"/>
    <m/>
    <x v="0"/>
    <n v="0"/>
    <n v="2"/>
    <x v="0"/>
  </r>
  <r>
    <n v="14913"/>
    <x v="0"/>
    <d v="2016-02-15T00:00:00"/>
    <x v="0"/>
    <x v="43"/>
    <n v="1003.43"/>
    <n v="0.01"/>
    <s v="Regular"/>
    <n v="208.06"/>
    <n v="19.98"/>
    <n v="8.68"/>
    <s v="Janet Lee"/>
    <x v="0"/>
    <s v="Consumer"/>
    <s v="Office Supplies"/>
    <s v="Paper"/>
    <s v="Small Box"/>
    <d v="2016-02-16T00:00:00"/>
    <n v="1.5945321487041033E-4"/>
    <m/>
    <x v="0"/>
    <n v="0"/>
    <n v="1"/>
    <x v="0"/>
  </r>
  <r>
    <n v="38596"/>
    <x v="1"/>
    <d v="2013-04-02T00:00:00"/>
    <x v="4"/>
    <x v="17"/>
    <n v="193.7"/>
    <n v="0.06"/>
    <s v="Regular"/>
    <n v="-14.99"/>
    <n v="9.85"/>
    <n v="4.82"/>
    <s v="Aleksandra Gannaway"/>
    <x v="0"/>
    <s v="Corporate"/>
    <s v="Office Supplies"/>
    <s v="Pens &amp; Art Supplies"/>
    <s v="Wrap Bag"/>
    <d v="2013-04-03T00:00:00"/>
    <n v="3.0780510569146308E-5"/>
    <m/>
    <x v="0"/>
    <n v="0"/>
    <n v="1"/>
    <x v="0"/>
  </r>
  <r>
    <n v="14951"/>
    <x v="1"/>
    <d v="2014-05-17T00:00:00"/>
    <x v="4"/>
    <x v="41"/>
    <n v="2779.2"/>
    <n v="0.02"/>
    <s v="Regular"/>
    <n v="889.57"/>
    <n v="80.98"/>
    <n v="7.18"/>
    <s v="Denise Monton"/>
    <x v="0"/>
    <s v="Home Office"/>
    <s v="Technology"/>
    <s v="Computer Peripherals"/>
    <s v="Small Box"/>
    <d v="2014-05-19T00:00:00"/>
    <n v="4.4163755794409613E-4"/>
    <m/>
    <x v="0"/>
    <n v="0"/>
    <n v="2"/>
    <x v="0"/>
  </r>
  <r>
    <n v="14951"/>
    <x v="1"/>
    <d v="2014-05-17T00:00:00"/>
    <x v="4"/>
    <x v="27"/>
    <n v="65.209999999999994"/>
    <n v="0.08"/>
    <s v="Regular"/>
    <n v="-41.6"/>
    <n v="2.6"/>
    <n v="2.4"/>
    <s v="Denise Monton"/>
    <x v="0"/>
    <s v="Home Office"/>
    <s v="Office Supplies"/>
    <s v="Pens &amp; Art Supplies"/>
    <s v="Wrap Bag"/>
    <d v="2014-05-17T00:00:00"/>
    <n v="1.0362401105906198E-5"/>
    <m/>
    <x v="0"/>
    <n v="0"/>
    <n v="0"/>
    <x v="0"/>
  </r>
  <r>
    <n v="14976"/>
    <x v="0"/>
    <d v="2014-07-22T00:00:00"/>
    <x v="0"/>
    <x v="19"/>
    <n v="231.35"/>
    <n v="0.03"/>
    <s v="Regular"/>
    <n v="-81.86"/>
    <n v="4.9800000000000004"/>
    <n v="4.7"/>
    <s v="Quincy Jones"/>
    <x v="3"/>
    <s v="Corporate"/>
    <s v="Office Supplies"/>
    <s v="Paper"/>
    <s v="Small Box"/>
    <d v="2014-07-24T00:00:00"/>
    <n v="3.6763402788704171E-5"/>
    <m/>
    <x v="0"/>
    <n v="0"/>
    <n v="2"/>
    <x v="0"/>
  </r>
  <r>
    <n v="43782"/>
    <x v="0"/>
    <d v="2013-11-13T00:00:00"/>
    <x v="4"/>
    <x v="40"/>
    <n v="194.35"/>
    <n v="0"/>
    <s v="Regular"/>
    <n v="30.88"/>
    <n v="6.75"/>
    <n v="2.99"/>
    <s v="Rick Bensley"/>
    <x v="0"/>
    <s v="Consumer"/>
    <s v="Office Supplies"/>
    <s v="Binders and Binder Accessories"/>
    <s v="Small Box"/>
    <d v="2013-11-15T00:00:00"/>
    <n v="3.0883800873069619E-5"/>
    <m/>
    <x v="0"/>
    <n v="0"/>
    <n v="2"/>
    <x v="0"/>
  </r>
  <r>
    <n v="14147"/>
    <x v="0"/>
    <d v="2013-03-07T00:00:00"/>
    <x v="2"/>
    <x v="22"/>
    <n v="195.03"/>
    <n v="0.09"/>
    <s v="Regular"/>
    <n v="-148.87"/>
    <n v="4.28"/>
    <n v="5.74"/>
    <s v="Theresa Coyne"/>
    <x v="1"/>
    <s v="Home Office"/>
    <s v="Office Supplies"/>
    <s v="Paper"/>
    <s v="Small Box"/>
    <d v="2013-03-09T00:00:00"/>
    <n v="3.0991858421789389E-5"/>
    <m/>
    <x v="0"/>
    <n v="0"/>
    <n v="2"/>
    <x v="0"/>
  </r>
  <r>
    <n v="14980"/>
    <x v="0"/>
    <d v="2015-07-14T00:00:00"/>
    <x v="1"/>
    <x v="40"/>
    <n v="898.9"/>
    <n v="0.03"/>
    <s v="Regular"/>
    <n v="325.88"/>
    <n v="31.78"/>
    <n v="1.99"/>
    <s v="Lori Olson"/>
    <x v="3"/>
    <s v="Consumer"/>
    <s v="Technology"/>
    <s v="Computer Peripherals"/>
    <s v="Small Pack"/>
    <d v="2015-07-15T00:00:00"/>
    <n v="1.428425449179433E-4"/>
    <m/>
    <x v="0"/>
    <n v="0"/>
    <n v="1"/>
    <x v="0"/>
  </r>
  <r>
    <n v="14978"/>
    <x v="0"/>
    <d v="2013-05-27T00:00:00"/>
    <x v="1"/>
    <x v="39"/>
    <n v="195.12"/>
    <n v="0"/>
    <s v="Regular"/>
    <n v="-6.32"/>
    <n v="13.48"/>
    <n v="4.51"/>
    <s v="Randy Bradley"/>
    <x v="0"/>
    <s v="Corporate"/>
    <s v="Office Supplies"/>
    <s v="Storage &amp; Organization"/>
    <s v="Small Box"/>
    <d v="2013-05-28T00:00:00"/>
    <n v="3.1006160156178773E-5"/>
    <m/>
    <x v="0"/>
    <n v="0"/>
    <n v="1"/>
    <x v="0"/>
  </r>
  <r>
    <n v="28769"/>
    <x v="0"/>
    <d v="2013-08-28T00:00:00"/>
    <x v="3"/>
    <x v="24"/>
    <n v="195.75"/>
    <n v="0.02"/>
    <s v="Regular"/>
    <n v="-31.24"/>
    <n v="33.29"/>
    <n v="1.99"/>
    <s v="Mike Gockenbach"/>
    <x v="0"/>
    <s v="Consumer"/>
    <s v="Technology"/>
    <s v="Computer Peripherals"/>
    <s v="Small Pack"/>
    <d v="2013-08-28T00:00:00"/>
    <n v="3.1106272296904442E-5"/>
    <m/>
    <x v="0"/>
    <n v="0"/>
    <n v="0"/>
    <x v="0"/>
  </r>
  <r>
    <n v="14983"/>
    <x v="0"/>
    <d v="2016-02-12T00:00:00"/>
    <x v="0"/>
    <x v="25"/>
    <n v="8475.9619999999995"/>
    <n v="0.05"/>
    <s v="Express"/>
    <n v="2497.94"/>
    <n v="205.99"/>
    <n v="8.99"/>
    <s v="Rick Wilson"/>
    <x v="0"/>
    <s v="Consumer"/>
    <s v="Technology"/>
    <s v="Telephones and Communication"/>
    <s v="Small Box"/>
    <d v="2016-02-13T00:00:00"/>
    <n v="1.3468995246498838E-3"/>
    <m/>
    <x v="0"/>
    <n v="0"/>
    <n v="1"/>
    <x v="0"/>
  </r>
  <r>
    <n v="14983"/>
    <x v="0"/>
    <d v="2016-02-12T00:00:00"/>
    <x v="0"/>
    <x v="31"/>
    <n v="3015.4940000000001"/>
    <n v="0.08"/>
    <s v="Regular"/>
    <n v="251.54"/>
    <n v="205.99"/>
    <n v="8.99"/>
    <s v="Rick Wilson"/>
    <x v="0"/>
    <s v="Consumer"/>
    <s v="Technology"/>
    <s v="Telephones and Communication"/>
    <s v="Small Box"/>
    <d v="2016-02-13T00:00:00"/>
    <n v="4.7918660267525702E-4"/>
    <m/>
    <x v="0"/>
    <n v="0"/>
    <n v="1"/>
    <x v="0"/>
  </r>
  <r>
    <n v="15009"/>
    <x v="1"/>
    <d v="2014-12-21T00:00:00"/>
    <x v="2"/>
    <x v="2"/>
    <n v="229.43"/>
    <n v="0.08"/>
    <s v="Express"/>
    <n v="61.09"/>
    <n v="7.78"/>
    <n v="2.5"/>
    <s v="Erica Hernandez"/>
    <x v="3"/>
    <s v="Small Business"/>
    <s v="Office Supplies"/>
    <s v="Envelopes"/>
    <s v="Small Box"/>
    <d v="2014-12-22T00:00:00"/>
    <n v="3.6458299121730703E-5"/>
    <m/>
    <x v="0"/>
    <n v="0"/>
    <n v="1"/>
    <x v="0"/>
  </r>
  <r>
    <n v="27808"/>
    <x v="0"/>
    <d v="2013-01-26T00:00:00"/>
    <x v="3"/>
    <x v="32"/>
    <n v="196.12"/>
    <n v="0.01"/>
    <s v="Express"/>
    <n v="4.41"/>
    <n v="20.89"/>
    <n v="1.99"/>
    <s v="Michelle Ellison"/>
    <x v="1"/>
    <s v="Consumer"/>
    <s v="Technology"/>
    <s v="Computer Peripherals"/>
    <s v="Small Pack"/>
    <d v="2013-02-02T00:00:00"/>
    <n v="3.1165068316060786E-5"/>
    <m/>
    <x v="0"/>
    <n v="0"/>
    <n v="7"/>
    <x v="0"/>
  </r>
  <r>
    <n v="15040"/>
    <x v="0"/>
    <d v="2016-12-04T00:00:00"/>
    <x v="3"/>
    <x v="25"/>
    <n v="410.35"/>
    <n v="0.1"/>
    <s v="Express"/>
    <n v="114.02"/>
    <n v="9.11"/>
    <n v="2.15"/>
    <s v="Carl Weiss"/>
    <x v="0"/>
    <s v="Consumer"/>
    <s v="Office Supplies"/>
    <s v="Paper"/>
    <s v="Wrap Bag"/>
    <d v="2016-12-08T00:00:00"/>
    <n v="6.520796340758487E-5"/>
    <m/>
    <x v="0"/>
    <n v="0"/>
    <n v="4"/>
    <x v="0"/>
  </r>
  <r>
    <n v="15044"/>
    <x v="0"/>
    <d v="2015-03-06T00:00:00"/>
    <x v="3"/>
    <x v="3"/>
    <n v="1681.6"/>
    <n v="7.0000000000000007E-2"/>
    <s v="Regular"/>
    <n v="167.37"/>
    <n v="39.99"/>
    <n v="10.25"/>
    <s v="Erica Bern"/>
    <x v="3"/>
    <s v="Corporate"/>
    <s v="Technology"/>
    <s v="Computer Peripherals"/>
    <s v="Small Box"/>
    <d v="2015-03-10T00:00:00"/>
    <n v="2.6721996165759645E-4"/>
    <m/>
    <x v="0"/>
    <n v="0"/>
    <n v="4"/>
    <x v="0"/>
  </r>
  <r>
    <n v="39265"/>
    <x v="0"/>
    <d v="2013-05-07T00:00:00"/>
    <x v="1"/>
    <x v="43"/>
    <n v="198.08"/>
    <n v="0.02"/>
    <s v="Regular"/>
    <n v="32.69"/>
    <n v="4.28"/>
    <n v="0.94"/>
    <s v="Dorothy Dickinson"/>
    <x v="1"/>
    <s v="Corporate"/>
    <s v="Office Supplies"/>
    <s v="Pens &amp; Art Supplies"/>
    <s v="Wrap Bag"/>
    <d v="2013-05-08T00:00:00"/>
    <n v="3.1476528309429537E-5"/>
    <m/>
    <x v="0"/>
    <n v="0"/>
    <n v="1"/>
    <x v="0"/>
  </r>
  <r>
    <n v="15075"/>
    <x v="0"/>
    <d v="2016-10-04T00:00:00"/>
    <x v="4"/>
    <x v="37"/>
    <n v="1548.43"/>
    <n v="0.02"/>
    <s v="Regular"/>
    <n v="622.89"/>
    <n v="63.94"/>
    <n v="14.48"/>
    <s v="Natalie Webber"/>
    <x v="0"/>
    <s v="Consumer"/>
    <s v="Furniture"/>
    <s v="Office Furnishings"/>
    <s v="Small Box"/>
    <d v="2016-10-04T00:00:00"/>
    <n v="2.4605816200610851E-4"/>
    <m/>
    <x v="0"/>
    <n v="0"/>
    <n v="0"/>
    <x v="0"/>
  </r>
  <r>
    <n v="15075"/>
    <x v="0"/>
    <d v="2016-10-04T00:00:00"/>
    <x v="4"/>
    <x v="12"/>
    <n v="54.84"/>
    <n v="0.01"/>
    <s v="Regular"/>
    <n v="-56.3"/>
    <n v="5.0199999999999996"/>
    <n v="5.14"/>
    <s v="Natalie Webber"/>
    <x v="0"/>
    <s v="Consumer"/>
    <s v="Technology"/>
    <s v="Computer Peripherals"/>
    <s v="Small Pack"/>
    <d v="2016-10-06T00:00:00"/>
    <n v="8.7145234879297046E-6"/>
    <m/>
    <x v="0"/>
    <n v="0"/>
    <n v="2"/>
    <x v="0"/>
  </r>
  <r>
    <n v="15105"/>
    <x v="0"/>
    <d v="2016-11-03T00:00:00"/>
    <x v="3"/>
    <x v="20"/>
    <n v="460.43"/>
    <n v="7.0000000000000007E-2"/>
    <s v="Regular"/>
    <n v="-76.180000000000007"/>
    <n v="12.28"/>
    <n v="6.13"/>
    <s v="Giulietta Dortch"/>
    <x v="0"/>
    <s v="Small Business"/>
    <s v="Office Supplies"/>
    <s v="Storage &amp; Organization"/>
    <s v="Small Box"/>
    <d v="2016-11-10T00:00:00"/>
    <n v="7.3166084054476172E-5"/>
    <m/>
    <x v="0"/>
    <n v="0"/>
    <n v="7"/>
    <x v="0"/>
  </r>
  <r>
    <n v="15106"/>
    <x v="1"/>
    <d v="2014-01-27T00:00:00"/>
    <x v="2"/>
    <x v="3"/>
    <n v="283.58"/>
    <n v="0.03"/>
    <s v="Regular"/>
    <n v="-14.23"/>
    <n v="6.64"/>
    <n v="4.95"/>
    <s v="Dorothy Badders"/>
    <x v="2"/>
    <s v="Home Office"/>
    <s v="Furniture"/>
    <s v="Office Furnishings"/>
    <s v="Small Pack"/>
    <d v="2014-01-29T00:00:00"/>
    <n v="4.5063175979341815E-5"/>
    <m/>
    <x v="0"/>
    <n v="0"/>
    <n v="2"/>
    <x v="0"/>
  </r>
  <r>
    <n v="15106"/>
    <x v="1"/>
    <d v="2014-01-27T00:00:00"/>
    <x v="2"/>
    <x v="20"/>
    <n v="5403.37"/>
    <n v="0.06"/>
    <s v="Delivery Van"/>
    <n v="948.79"/>
    <n v="145.44999999999999"/>
    <n v="17.850000000000001"/>
    <s v="Dorothy Badders"/>
    <x v="2"/>
    <s v="Home Office"/>
    <s v="Technology"/>
    <s v="Office Machines"/>
    <s v="Jumbo Drum"/>
    <d v="2014-01-27T00:00:00"/>
    <n v="8.5863958386168341E-4"/>
    <m/>
    <x v="0"/>
    <n v="0"/>
    <n v="0"/>
    <x v="0"/>
  </r>
  <r>
    <n v="15106"/>
    <x v="1"/>
    <d v="2014-01-27T00:00:00"/>
    <x v="2"/>
    <x v="34"/>
    <n v="82.15"/>
    <n v="0.03"/>
    <s v="Regular"/>
    <n v="-6.33"/>
    <n v="2.21"/>
    <n v="1.1200000000000001"/>
    <s v="Dorothy Badders"/>
    <x v="2"/>
    <s v="Home Office"/>
    <s v="Office Supplies"/>
    <s v="Pens &amp; Art Supplies"/>
    <s v="Wrap Bag"/>
    <d v="2014-01-29T00:00:00"/>
    <n v="1.3054305334307535E-5"/>
    <m/>
    <x v="0"/>
    <n v="0"/>
    <n v="2"/>
    <x v="0"/>
  </r>
  <r>
    <n v="15108"/>
    <x v="0"/>
    <d v="2016-08-27T00:00:00"/>
    <x v="0"/>
    <x v="29"/>
    <n v="2066.16"/>
    <n v="0.02"/>
    <s v="Regular"/>
    <n v="372.36"/>
    <n v="40.99"/>
    <n v="17.48"/>
    <s v="Delfina Latchford"/>
    <x v="2"/>
    <s v="Small Business"/>
    <s v="Office Supplies"/>
    <s v="Paper"/>
    <s v="Small Box"/>
    <d v="2016-08-29T00:00:00"/>
    <n v="3.2832968362182411E-4"/>
    <m/>
    <x v="0"/>
    <n v="0"/>
    <n v="2"/>
    <x v="0"/>
  </r>
  <r>
    <n v="37923"/>
    <x v="0"/>
    <d v="2013-03-27T00:00:00"/>
    <x v="2"/>
    <x v="8"/>
    <n v="198.43"/>
    <n v="0.01"/>
    <s v="Regular"/>
    <n v="-79.67"/>
    <n v="6.48"/>
    <n v="6.81"/>
    <s v="Paul Stevenson"/>
    <x v="0"/>
    <s v="Corporate"/>
    <s v="Office Supplies"/>
    <s v="Paper"/>
    <s v="Small Box"/>
    <d v="2013-03-28T00:00:00"/>
    <n v="3.153214616538824E-5"/>
    <m/>
    <x v="0"/>
    <n v="0"/>
    <n v="1"/>
    <x v="0"/>
  </r>
  <r>
    <n v="44224"/>
    <x v="0"/>
    <d v="2013-08-09T00:00:00"/>
    <x v="0"/>
    <x v="1"/>
    <n v="198.7"/>
    <n v="0.1"/>
    <s v="Regular"/>
    <n v="-62.13"/>
    <n v="6.48"/>
    <n v="2.74"/>
    <s v="Natalie Webber"/>
    <x v="0"/>
    <s v="Corporate"/>
    <s v="Technology"/>
    <s v="Computer Peripherals"/>
    <s v="Small Pack"/>
    <d v="2013-08-10T00:00:00"/>
    <n v="3.1575051368556383E-5"/>
    <m/>
    <x v="0"/>
    <n v="0"/>
    <n v="1"/>
    <x v="0"/>
  </r>
  <r>
    <n v="34246"/>
    <x v="0"/>
    <d v="2013-10-07T00:00:00"/>
    <x v="1"/>
    <x v="46"/>
    <n v="199.86"/>
    <n v="0.03"/>
    <s v="Regular"/>
    <n v="-257.11"/>
    <n v="4.0599999999999996"/>
    <n v="6.89"/>
    <s v="Thomas Seio"/>
    <x v="2"/>
    <s v="Home Office"/>
    <s v="Office Supplies"/>
    <s v="Appliances"/>
    <s v="Small Box"/>
    <d v="2013-10-08T00:00:00"/>
    <n v="3.1759384834019522E-5"/>
    <m/>
    <x v="0"/>
    <n v="0"/>
    <n v="1"/>
    <x v="0"/>
  </r>
  <r>
    <n v="22338"/>
    <x v="0"/>
    <d v="2013-05-14T00:00:00"/>
    <x v="4"/>
    <x v="45"/>
    <n v="200.08"/>
    <n v="0.05"/>
    <s v="Regular"/>
    <n v="-62.97"/>
    <n v="5.28"/>
    <n v="5.0599999999999996"/>
    <s v="Bill Tyler"/>
    <x v="3"/>
    <s v="Consumer"/>
    <s v="Office Supplies"/>
    <s v="Paper"/>
    <s v="Small Box"/>
    <d v="2013-05-15T00:00:00"/>
    <n v="3.1794344629193565E-5"/>
    <m/>
    <x v="0"/>
    <n v="0"/>
    <n v="1"/>
    <x v="0"/>
  </r>
  <r>
    <n v="258"/>
    <x v="0"/>
    <d v="2013-12-28T00:00:00"/>
    <x v="1"/>
    <x v="38"/>
    <n v="201.36"/>
    <n v="0"/>
    <s v="Delivery Van"/>
    <n v="-284.39999999999998"/>
    <n v="20.98"/>
    <n v="53.03"/>
    <s v="Liz Willingham"/>
    <x v="3"/>
    <s v="Home Office"/>
    <s v="Office Supplies"/>
    <s v="Storage &amp; Organization"/>
    <s v="Jumbo Drum"/>
    <d v="2013-12-29T00:00:00"/>
    <n v="3.1997747073842546E-5"/>
    <m/>
    <x v="0"/>
    <n v="0"/>
    <n v="1"/>
    <x v="0"/>
  </r>
  <r>
    <n v="15111"/>
    <x v="0"/>
    <d v="2016-12-17T00:00:00"/>
    <x v="2"/>
    <x v="44"/>
    <n v="970.47"/>
    <n v="0.1"/>
    <s v="Regular"/>
    <n v="192.38"/>
    <n v="81.319999999999993"/>
    <n v="0.99"/>
    <s v="Juliana Krohn"/>
    <x v="0"/>
    <s v="Corporate"/>
    <s v="Office Supplies"/>
    <s v="Appliances"/>
    <s v="Small Box"/>
    <d v="2016-12-19T00:00:00"/>
    <n v="1.5421560192069913E-4"/>
    <m/>
    <x v="0"/>
    <n v="0"/>
    <n v="2"/>
    <x v="0"/>
  </r>
  <r>
    <n v="15139"/>
    <x v="0"/>
    <d v="2016-11-19T00:00:00"/>
    <x v="0"/>
    <x v="35"/>
    <n v="5203.8999999999996"/>
    <n v="7.0000000000000007E-2"/>
    <s v="Delivery Van"/>
    <n v="636.20000000000005"/>
    <n v="300.98"/>
    <n v="64.73"/>
    <s v="Guy Armstrong"/>
    <x v="3"/>
    <s v="Corporate"/>
    <s v="Furniture"/>
    <s v="Chairs &amp; Chairmats"/>
    <s v="Jumbo Drum"/>
    <d v="2016-11-21T00:00:00"/>
    <n v="8.2694217321001783E-4"/>
    <m/>
    <x v="0"/>
    <n v="0"/>
    <n v="2"/>
    <x v="0"/>
  </r>
  <r>
    <n v="15139"/>
    <x v="0"/>
    <d v="2016-11-19T00:00:00"/>
    <x v="0"/>
    <x v="15"/>
    <n v="744.12"/>
    <n v="0.01"/>
    <s v="Delivery Van"/>
    <n v="-1163.21"/>
    <n v="20.98"/>
    <n v="45"/>
    <s v="Guy Armstrong"/>
    <x v="3"/>
    <s v="Corporate"/>
    <s v="Office Supplies"/>
    <s v="Storage &amp; Organization"/>
    <s v="Jumbo Drum"/>
    <d v="2016-11-19T00:00:00"/>
    <n v="1.1824673993140501E-4"/>
    <m/>
    <x v="0"/>
    <n v="0"/>
    <n v="0"/>
    <x v="0"/>
  </r>
  <r>
    <n v="15142"/>
    <x v="0"/>
    <d v="2015-04-04T00:00:00"/>
    <x v="2"/>
    <x v="36"/>
    <n v="330.22"/>
    <n v="7.0000000000000007E-2"/>
    <s v="Regular"/>
    <n v="-51.72"/>
    <n v="15.28"/>
    <n v="10.91"/>
    <s v="Meg O'Connel"/>
    <x v="0"/>
    <s v="Corporate"/>
    <s v="Office Supplies"/>
    <s v="Binders and Binder Accessories"/>
    <s v="Small Box"/>
    <d v="2015-04-06T00:00:00"/>
    <n v="5.2474652556239004E-5"/>
    <m/>
    <x v="0"/>
    <n v="0"/>
    <n v="2"/>
    <x v="0"/>
  </r>
  <r>
    <n v="15170"/>
    <x v="0"/>
    <d v="2016-03-18T00:00:00"/>
    <x v="1"/>
    <x v="23"/>
    <n v="356.46449999999999"/>
    <n v="0.01"/>
    <s v="Regular"/>
    <n v="-9.11"/>
    <n v="20.99"/>
    <n v="4.8099999999999996"/>
    <s v="Thomas Boland"/>
    <x v="1"/>
    <s v="Corporate"/>
    <s v="Technology"/>
    <s v="Telephones and Communication"/>
    <s v="Medium Box"/>
    <d v="2016-03-18T00:00:00"/>
    <n v="5.6645117758262536E-5"/>
    <m/>
    <x v="0"/>
    <n v="0"/>
    <n v="0"/>
    <x v="0"/>
  </r>
  <r>
    <n v="18946"/>
    <x v="0"/>
    <d v="2013-05-04T00:00:00"/>
    <x v="1"/>
    <x v="1"/>
    <n v="202.89"/>
    <n v="7.0000000000000007E-2"/>
    <s v="Regular"/>
    <n v="-201.91"/>
    <n v="6.48"/>
    <n v="10.050000000000001"/>
    <s v="Kelly Andreada"/>
    <x v="0"/>
    <s v="Home Office"/>
    <s v="Office Supplies"/>
    <s v="Paper"/>
    <s v="Small Box"/>
    <d v="2013-05-04T00:00:00"/>
    <n v="3.2240876558462022E-5"/>
    <m/>
    <x v="0"/>
    <n v="0"/>
    <n v="0"/>
    <x v="0"/>
  </r>
  <r>
    <n v="15205"/>
    <x v="0"/>
    <d v="2014-03-17T00:00:00"/>
    <x v="1"/>
    <x v="31"/>
    <n v="4605.3599999999997"/>
    <n v="0.02"/>
    <s v="Delivery Van"/>
    <n v="678.26"/>
    <n v="243.98"/>
    <n v="43.32"/>
    <s v="Julia West"/>
    <x v="2"/>
    <s v="Corporate"/>
    <s v="Furniture"/>
    <s v="Chairs &amp; Chairmats"/>
    <s v="Jumbo Drum"/>
    <d v="2014-03-19T00:00:00"/>
    <n v="7.3182928319423665E-4"/>
    <m/>
    <x v="0"/>
    <n v="0"/>
    <n v="2"/>
    <x v="0"/>
  </r>
  <r>
    <n v="15205"/>
    <x v="0"/>
    <d v="2014-03-17T00:00:00"/>
    <x v="1"/>
    <x v="3"/>
    <n v="1753.51"/>
    <n v="0.02"/>
    <s v="Regular"/>
    <n v="155.72"/>
    <n v="39.979999999999997"/>
    <n v="9.1999999999999993"/>
    <s v="Julia West"/>
    <x v="2"/>
    <s v="Corporate"/>
    <s v="Furniture"/>
    <s v="Office Furnishings"/>
    <s v="Wrap Bag"/>
    <d v="2014-03-18T00:00:00"/>
    <n v="2.7864704743471217E-4"/>
    <m/>
    <x v="0"/>
    <n v="0"/>
    <n v="1"/>
    <x v="0"/>
  </r>
  <r>
    <n v="34244"/>
    <x v="0"/>
    <d v="2013-09-29T00:00:00"/>
    <x v="3"/>
    <x v="13"/>
    <n v="205.3"/>
    <n v="0"/>
    <s v="Express"/>
    <n v="-89.56"/>
    <n v="7.37"/>
    <n v="5.53"/>
    <s v="Duane Huffman"/>
    <x v="1"/>
    <s v="Consumer"/>
    <s v="Technology"/>
    <s v="Computer Peripherals"/>
    <s v="Small Pack"/>
    <d v="2013-10-08T00:00:00"/>
    <n v="3.2623845223777682E-5"/>
    <m/>
    <x v="0"/>
    <n v="0"/>
    <n v="9"/>
    <x v="0"/>
  </r>
  <r>
    <n v="43236"/>
    <x v="0"/>
    <d v="2013-07-03T00:00:00"/>
    <x v="2"/>
    <x v="17"/>
    <n v="205.33"/>
    <n v="0"/>
    <s v="Regular"/>
    <n v="10.68"/>
    <n v="9.77"/>
    <n v="6.02"/>
    <s v="Jamie Kunitz"/>
    <x v="2"/>
    <s v="Corporate"/>
    <s v="Furniture"/>
    <s v="Office Furnishings"/>
    <s v="Medium Box"/>
    <d v="2013-07-05T00:00:00"/>
    <n v="3.2628612468574148E-5"/>
    <m/>
    <x v="0"/>
    <n v="0"/>
    <n v="2"/>
    <x v="0"/>
  </r>
  <r>
    <n v="36003"/>
    <x v="0"/>
    <d v="2013-10-31T00:00:00"/>
    <x v="4"/>
    <x v="42"/>
    <n v="207.42"/>
    <n v="0.04"/>
    <s v="Regular"/>
    <n v="-115.35"/>
    <n v="4.91"/>
    <n v="5.68"/>
    <s v="Linda Southworth"/>
    <x v="0"/>
    <s v="Consumer"/>
    <s v="Office Supplies"/>
    <s v="Binders and Binder Accessories"/>
    <s v="Small Box"/>
    <d v="2013-11-02T00:00:00"/>
    <n v="3.2960730522727552E-5"/>
    <m/>
    <x v="0"/>
    <n v="0"/>
    <n v="2"/>
    <x v="0"/>
  </r>
  <r>
    <n v="15270"/>
    <x v="0"/>
    <d v="2016-02-01T00:00:00"/>
    <x v="2"/>
    <x v="45"/>
    <n v="257.91000000000003"/>
    <n v="0"/>
    <s v="Regular"/>
    <n v="90.86"/>
    <n v="6.98"/>
    <n v="1.6"/>
    <s v="Maria Zettner"/>
    <x v="0"/>
    <s v="Corporate"/>
    <s v="Office Supplies"/>
    <s v="Paper"/>
    <s v="Wrap Bag"/>
    <d v="2016-02-03T00:00:00"/>
    <n v="4.0984003515170494E-5"/>
    <m/>
    <x v="0"/>
    <n v="0"/>
    <n v="2"/>
    <x v="0"/>
  </r>
  <r>
    <n v="2563"/>
    <x v="0"/>
    <d v="2013-11-18T00:00:00"/>
    <x v="2"/>
    <x v="15"/>
    <n v="208.05"/>
    <n v="0.01"/>
    <s v="Regular"/>
    <n v="46.01"/>
    <n v="5.98"/>
    <n v="0.96"/>
    <s v="Brenda Bowman"/>
    <x v="0"/>
    <s v="Small Business"/>
    <s v="Office Supplies"/>
    <s v="Pens &amp; Art Supplies"/>
    <s v="Wrap Bag"/>
    <d v="2013-11-19T00:00:00"/>
    <n v="3.3060842663453228E-5"/>
    <m/>
    <x v="0"/>
    <n v="0"/>
    <n v="1"/>
    <x v="0"/>
  </r>
  <r>
    <n v="29156"/>
    <x v="0"/>
    <d v="2013-02-24T00:00:00"/>
    <x v="3"/>
    <x v="12"/>
    <n v="208.77"/>
    <n v="7.0000000000000007E-2"/>
    <s v="Regular"/>
    <n v="-76.58"/>
    <n v="20.97"/>
    <n v="4"/>
    <s v="Denise Monton"/>
    <x v="0"/>
    <s v="Home Office"/>
    <s v="Technology"/>
    <s v="Computer Peripherals"/>
    <s v="Small Box"/>
    <d v="2013-03-01T00:00:00"/>
    <n v="3.3175256538568275E-5"/>
    <m/>
    <x v="0"/>
    <n v="0"/>
    <n v="5"/>
    <x v="0"/>
  </r>
  <r>
    <n v="15296"/>
    <x v="0"/>
    <d v="2015-08-07T00:00:00"/>
    <x v="2"/>
    <x v="28"/>
    <n v="6216.6"/>
    <n v="0.02"/>
    <s v="Regular"/>
    <n v="1082.21"/>
    <n v="161.55000000000001"/>
    <n v="19.989999999999998"/>
    <s v="Nick Radford"/>
    <x v="0"/>
    <s v="Corporate"/>
    <s v="Office Supplies"/>
    <s v="Storage &amp; Organization"/>
    <s v="Small Box"/>
    <d v="2015-08-09T00:00:00"/>
    <n v="9.8786846672253457E-4"/>
    <m/>
    <x v="0"/>
    <n v="0"/>
    <n v="2"/>
    <x v="0"/>
  </r>
  <r>
    <n v="23399"/>
    <x v="0"/>
    <d v="2013-12-29T00:00:00"/>
    <x v="0"/>
    <x v="39"/>
    <n v="209.3"/>
    <n v="0.01"/>
    <s v="Express"/>
    <n v="7.86"/>
    <n v="13.48"/>
    <n v="4.51"/>
    <s v="Randy Bradley"/>
    <x v="0"/>
    <s v="Small Business"/>
    <s v="Office Supplies"/>
    <s v="Storage &amp; Organization"/>
    <s v="Small Box"/>
    <d v="2013-12-29T00:00:00"/>
    <n v="3.3259477863305744E-5"/>
    <m/>
    <x v="0"/>
    <n v="0"/>
    <n v="0"/>
    <x v="0"/>
  </r>
  <r>
    <n v="23586"/>
    <x v="0"/>
    <d v="2013-01-14T00:00:00"/>
    <x v="4"/>
    <x v="1"/>
    <n v="210.9"/>
    <n v="0.03"/>
    <s v="Regular"/>
    <n v="-62.46"/>
    <n v="6.48"/>
    <n v="5.74"/>
    <s v="Anthony Garverick"/>
    <x v="0"/>
    <s v="Small Business"/>
    <s v="Office Supplies"/>
    <s v="Paper"/>
    <s v="Small Box"/>
    <d v="2013-01-17T00:00:00"/>
    <n v="3.3513730919116968E-5"/>
    <m/>
    <x v="0"/>
    <n v="0"/>
    <n v="3"/>
    <x v="0"/>
  </r>
  <r>
    <n v="15399"/>
    <x v="0"/>
    <d v="2015-05-13T00:00:00"/>
    <x v="1"/>
    <x v="19"/>
    <n v="2514.5124999999998"/>
    <n v="0.04"/>
    <s v="Express"/>
    <n v="601.65"/>
    <n v="65.989999999999995"/>
    <n v="4.99"/>
    <s v="Benjamin Venier"/>
    <x v="3"/>
    <s v="Small Business"/>
    <s v="Technology"/>
    <s v="Telephones and Communication"/>
    <s v="Small Box"/>
    <d v="2015-05-14T00:00:00"/>
    <n v="3.9957655437532528E-4"/>
    <m/>
    <x v="0"/>
    <n v="0"/>
    <n v="1"/>
    <x v="0"/>
  </r>
  <r>
    <n v="15462"/>
    <x v="0"/>
    <d v="2014-02-26T00:00:00"/>
    <x v="1"/>
    <x v="17"/>
    <n v="862.64"/>
    <n v="0.08"/>
    <s v="Regular"/>
    <n v="320.81"/>
    <n v="43.41"/>
    <n v="2.99"/>
    <s v="Luke Schmidt"/>
    <x v="0"/>
    <s v="Home Office"/>
    <s v="Office Supplies"/>
    <s v="Binders and Binder Accessories"/>
    <s v="Small Box"/>
    <d v="2014-02-27T00:00:00"/>
    <n v="1.3708053504062144E-4"/>
    <m/>
    <x v="0"/>
    <n v="0"/>
    <n v="1"/>
    <x v="0"/>
  </r>
  <r>
    <n v="37157"/>
    <x v="0"/>
    <d v="2013-02-20T00:00:00"/>
    <x v="0"/>
    <x v="20"/>
    <n v="213"/>
    <n v="0.01"/>
    <s v="Regular"/>
    <n v="-71.09"/>
    <n v="5.28"/>
    <n v="5.0599999999999996"/>
    <s v="Nathan Mautz"/>
    <x v="3"/>
    <s v="Home Office"/>
    <s v="Office Supplies"/>
    <s v="Paper"/>
    <s v="Small Box"/>
    <d v="2013-02-22T00:00:00"/>
    <n v="3.3847438054869196E-5"/>
    <m/>
    <x v="0"/>
    <n v="0"/>
    <n v="2"/>
    <x v="0"/>
  </r>
  <r>
    <n v="15491"/>
    <x v="0"/>
    <d v="2015-01-17T00:00:00"/>
    <x v="4"/>
    <x v="33"/>
    <n v="901.37400000000002"/>
    <n v="0.01"/>
    <s v="Regular"/>
    <n v="-648.65"/>
    <n v="205.99"/>
    <n v="2.5"/>
    <s v="Michael Oakman"/>
    <x v="0"/>
    <s v="Small Business"/>
    <s v="Technology"/>
    <s v="Telephones and Communication"/>
    <s v="Small Box"/>
    <d v="2015-01-17T00:00:00"/>
    <n v="1.4323568370549141E-4"/>
    <m/>
    <x v="0"/>
    <n v="0"/>
    <n v="0"/>
    <x v="0"/>
  </r>
  <r>
    <n v="15524"/>
    <x v="0"/>
    <d v="2015-05-11T00:00:00"/>
    <x v="4"/>
    <x v="40"/>
    <n v="156.82"/>
    <n v="0.03"/>
    <s v="Regular"/>
    <n v="-37.619999999999997"/>
    <n v="5.68"/>
    <n v="3.6"/>
    <s v="John Huston"/>
    <x v="0"/>
    <s v="Consumer"/>
    <s v="Office Supplies"/>
    <s v="Scissors, Rulers and Trimmers"/>
    <s v="Small Pack"/>
    <d v="2015-05-12T00:00:00"/>
    <n v="2.4919977632697595E-5"/>
    <m/>
    <x v="0"/>
    <n v="0"/>
    <n v="1"/>
    <x v="0"/>
  </r>
  <r>
    <n v="15591"/>
    <x v="0"/>
    <d v="2015-06-06T00:00:00"/>
    <x v="1"/>
    <x v="48"/>
    <n v="426.34"/>
    <n v="0"/>
    <s v="Regular"/>
    <n v="73.53"/>
    <n v="12.58"/>
    <n v="5.16"/>
    <s v="Brad Eason"/>
    <x v="2"/>
    <s v="Small Business"/>
    <s v="Furniture"/>
    <s v="Office Furnishings"/>
    <s v="Small Box"/>
    <d v="2015-06-08T00:00:00"/>
    <n v="6.7748904884098278E-5"/>
    <m/>
    <x v="0"/>
    <n v="0"/>
    <n v="2"/>
    <x v="0"/>
  </r>
  <r>
    <n v="15616"/>
    <x v="0"/>
    <d v="2015-03-23T00:00:00"/>
    <x v="1"/>
    <x v="47"/>
    <n v="386.71"/>
    <n v="0.01"/>
    <s v="Express"/>
    <n v="-84.12"/>
    <n v="30.98"/>
    <n v="6.5"/>
    <s v="Carlos Meador"/>
    <x v="0"/>
    <s v="Corporate"/>
    <s v="Technology"/>
    <s v="Computer Peripherals"/>
    <s v="Small Box"/>
    <d v="2015-03-24T00:00:00"/>
    <n v="6.1451374507974022E-5"/>
    <m/>
    <x v="0"/>
    <n v="0"/>
    <n v="1"/>
    <x v="0"/>
  </r>
  <r>
    <n v="15616"/>
    <x v="0"/>
    <d v="2015-03-23T00:00:00"/>
    <x v="1"/>
    <x v="41"/>
    <n v="134.06"/>
    <n v="0.09"/>
    <s v="Regular"/>
    <n v="5.98"/>
    <n v="4.13"/>
    <n v="1.17"/>
    <s v="Carlos Meador"/>
    <x v="0"/>
    <s v="Corporate"/>
    <s v="Office Supplies"/>
    <s v="Pens &amp; Art Supplies"/>
    <s v="Wrap Bag"/>
    <d v="2015-03-25T00:00:00"/>
    <n v="2.1303227913782935E-5"/>
    <m/>
    <x v="0"/>
    <n v="0"/>
    <n v="2"/>
    <x v="0"/>
  </r>
  <r>
    <n v="2020"/>
    <x v="0"/>
    <d v="2013-06-20T00:00:00"/>
    <x v="4"/>
    <x v="3"/>
    <n v="213.75"/>
    <n v="0.03"/>
    <s v="Regular"/>
    <n v="-188.77"/>
    <n v="5.0199999999999996"/>
    <n v="5.14"/>
    <s v="Sandra Glassco"/>
    <x v="1"/>
    <s v="Home Office"/>
    <s v="Technology"/>
    <s v="Computer Peripherals"/>
    <s v="Small Pack"/>
    <d v="2013-06-22T00:00:00"/>
    <n v="3.3966619174780708E-5"/>
    <m/>
    <x v="0"/>
    <n v="0"/>
    <n v="2"/>
    <x v="0"/>
  </r>
  <r>
    <n v="19174"/>
    <x v="0"/>
    <d v="2013-07-16T00:00:00"/>
    <x v="4"/>
    <x v="46"/>
    <n v="214.62"/>
    <n v="0.05"/>
    <s v="Regular"/>
    <n v="-151.41999999999999"/>
    <n v="4.24"/>
    <n v="5.41"/>
    <s v="Fred McMath"/>
    <x v="3"/>
    <s v="Small Business"/>
    <s v="Office Supplies"/>
    <s v="Binders and Binder Accessories"/>
    <s v="Small Box"/>
    <d v="2013-07-18T00:00:00"/>
    <n v="3.4104869273878062E-5"/>
    <m/>
    <x v="0"/>
    <n v="0"/>
    <n v="2"/>
    <x v="0"/>
  </r>
  <r>
    <n v="4359"/>
    <x v="0"/>
    <d v="2013-03-02T00:00:00"/>
    <x v="1"/>
    <x v="36"/>
    <n v="215.76"/>
    <n v="0.09"/>
    <s v="Regular"/>
    <n v="-97.75"/>
    <n v="10.9"/>
    <n v="7.46"/>
    <s v="Kelly Andreada"/>
    <x v="0"/>
    <s v="Home Office"/>
    <s v="Office Supplies"/>
    <s v="Storage &amp; Organization"/>
    <s v="Small Box"/>
    <d v="2013-03-04T00:00:00"/>
    <n v="3.428602457614356E-5"/>
    <m/>
    <x v="0"/>
    <n v="0"/>
    <n v="2"/>
    <x v="0"/>
  </r>
  <r>
    <n v="15619"/>
    <x v="0"/>
    <d v="2014-06-28T00:00:00"/>
    <x v="3"/>
    <x v="45"/>
    <n v="123.13"/>
    <n v="0.05"/>
    <s v="Express"/>
    <n v="20.57"/>
    <n v="3.29"/>
    <n v="1.35"/>
    <s v="Tony Molinari"/>
    <x v="3"/>
    <s v="Corporate"/>
    <s v="Office Supplies"/>
    <s v="Rubber Bands"/>
    <s v="Wrap Bag"/>
    <d v="2014-07-02T00:00:00"/>
    <n v="1.956636172627251E-5"/>
    <m/>
    <x v="0"/>
    <n v="0"/>
    <n v="4"/>
    <x v="0"/>
  </r>
  <r>
    <n v="15619"/>
    <x v="0"/>
    <d v="2014-06-28T00:00:00"/>
    <x v="3"/>
    <x v="32"/>
    <n v="1425.21"/>
    <n v="0.1"/>
    <s v="Delivery Van"/>
    <n v="-65.02"/>
    <n v="160.97999999999999"/>
    <n v="30"/>
    <s v="Tony Molinari"/>
    <x v="3"/>
    <s v="Corporate"/>
    <s v="Furniture"/>
    <s v="Chairs &amp; Chairmats"/>
    <s v="Jumbo Drum"/>
    <d v="2014-07-05T00:00:00"/>
    <n v="2.2647749854544662E-4"/>
    <m/>
    <x v="0"/>
    <n v="0"/>
    <n v="7"/>
    <x v="0"/>
  </r>
  <r>
    <n v="15654"/>
    <x v="0"/>
    <d v="2016-10-02T00:00:00"/>
    <x v="2"/>
    <x v="40"/>
    <n v="7937.59"/>
    <n v="0.03"/>
    <s v="Delivery Van"/>
    <n v="1383.24"/>
    <n v="300.98"/>
    <n v="54.92"/>
    <s v="Duane Noonan"/>
    <x v="0"/>
    <s v="Corporate"/>
    <s v="Furniture"/>
    <s v="Bookcases"/>
    <s v="Jumbo Box"/>
    <d v="2016-10-04T00:00:00"/>
    <n v="1.2613478207978836E-3"/>
    <m/>
    <x v="0"/>
    <n v="0"/>
    <n v="2"/>
    <x v="0"/>
  </r>
  <r>
    <n v="15654"/>
    <x v="0"/>
    <d v="2016-10-02T00:00:00"/>
    <x v="2"/>
    <x v="6"/>
    <n v="9396.41"/>
    <n v="0.02"/>
    <s v="Delivery Van"/>
    <n v="-4991.42"/>
    <n v="2550.14"/>
    <n v="29.7"/>
    <s v="Duane Noonan"/>
    <x v="0"/>
    <s v="Corporate"/>
    <s v="Technology"/>
    <s v="Office Machines"/>
    <s v="Jumbo Drum"/>
    <d v="2016-10-04T00:00:00"/>
    <n v="1.4931662225969647E-3"/>
    <m/>
    <x v="0"/>
    <n v="0"/>
    <n v="2"/>
    <x v="0"/>
  </r>
  <r>
    <n v="15712"/>
    <x v="1"/>
    <d v="2015-12-04T00:00:00"/>
    <x v="0"/>
    <x v="10"/>
    <n v="102.9"/>
    <n v="7.0000000000000007E-2"/>
    <s v="Delivery Van"/>
    <n v="-81.89"/>
    <n v="48.58"/>
    <n v="54.11"/>
    <s v="Natalie Webber"/>
    <x v="0"/>
    <s v="Corporate"/>
    <s v="Furniture"/>
    <s v="Bookcases"/>
    <s v="Jumbo Box"/>
    <d v="2015-12-06T00:00:00"/>
    <n v="1.6351649651859346E-5"/>
    <m/>
    <x v="0"/>
    <n v="0"/>
    <n v="2"/>
    <x v="0"/>
  </r>
  <r>
    <n v="15714"/>
    <x v="0"/>
    <d v="2014-07-05T00:00:00"/>
    <x v="0"/>
    <x v="29"/>
    <n v="2510.71"/>
    <n v="0.01"/>
    <s v="Express"/>
    <n v="3.6"/>
    <n v="49.43"/>
    <n v="19.989999999999998"/>
    <s v="MaryBeth Skach"/>
    <x v="0"/>
    <s v="Home Office"/>
    <s v="Office Supplies"/>
    <s v="Appliances"/>
    <s v="Small Box"/>
    <d v="2014-07-07T00:00:00"/>
    <n v="3.9897230609737394E-4"/>
    <m/>
    <x v="0"/>
    <n v="0"/>
    <n v="2"/>
    <x v="0"/>
  </r>
  <r>
    <n v="15715"/>
    <x v="0"/>
    <d v="2015-10-15T00:00:00"/>
    <x v="1"/>
    <x v="16"/>
    <n v="2123.64"/>
    <n v="0.03"/>
    <s v="Regular"/>
    <n v="1013.77"/>
    <n v="47.9"/>
    <n v="5.86"/>
    <s v="Kelly Andreada"/>
    <x v="0"/>
    <s v="Home Office"/>
    <s v="Office Supplies"/>
    <s v="Paper"/>
    <s v="Small Box"/>
    <d v="2015-10-18T00:00:00"/>
    <n v="3.3746372465184236E-4"/>
    <m/>
    <x v="0"/>
    <n v="0"/>
    <n v="3"/>
    <x v="0"/>
  </r>
  <r>
    <n v="15718"/>
    <x v="1"/>
    <d v="2016-01-28T00:00:00"/>
    <x v="1"/>
    <x v="45"/>
    <n v="100.87"/>
    <n v="0.09"/>
    <s v="Regular"/>
    <n v="8.4"/>
    <n v="2.94"/>
    <n v="0.7"/>
    <s v="Sean ODonnell"/>
    <x v="1"/>
    <s v="Corporate"/>
    <s v="Office Supplies"/>
    <s v="Pens &amp; Art Supplies"/>
    <s v="Wrap Bag"/>
    <d v="2016-01-29T00:00:00"/>
    <n v="1.6029066087298857E-5"/>
    <s v="Quality Check"/>
    <x v="2"/>
    <n v="11055292.502999999"/>
    <n v="1"/>
    <x v="1"/>
  </r>
  <r>
    <n v="15751"/>
    <x v="0"/>
    <d v="2016-08-15T00:00:00"/>
    <x v="1"/>
    <x v="4"/>
    <n v="189.6"/>
    <n v="0.02"/>
    <s v="Regular"/>
    <n v="89.65"/>
    <n v="4.9800000000000004"/>
    <n v="0.49"/>
    <s v="Maya Herman"/>
    <x v="0"/>
    <s v="Corporate"/>
    <s v="Office Supplies"/>
    <s v="Labels"/>
    <s v="Small Box"/>
    <d v="2016-08-16T00:00:00"/>
    <n v="3.0128987113630046E-5"/>
    <m/>
    <x v="0"/>
    <n v="0"/>
    <n v="1"/>
    <x v="0"/>
  </r>
  <r>
    <n v="15751"/>
    <x v="0"/>
    <d v="2016-08-15T00:00:00"/>
    <x v="1"/>
    <x v="36"/>
    <n v="397.73200000000003"/>
    <n v="0.01"/>
    <s v="Regular"/>
    <n v="-26.05"/>
    <n v="20.99"/>
    <n v="0.99"/>
    <s v="Maya Herman"/>
    <x v="0"/>
    <s v="Corporate"/>
    <s v="Technology"/>
    <s v="Telephones and Communication"/>
    <s v="Small Pack"/>
    <d v="2016-08-16T00:00:00"/>
    <n v="6.3202860246193597E-5"/>
    <m/>
    <x v="0"/>
    <n v="0"/>
    <n v="1"/>
    <x v="0"/>
  </r>
  <r>
    <n v="15780"/>
    <x v="0"/>
    <d v="2014-04-13T00:00:00"/>
    <x v="1"/>
    <x v="23"/>
    <n v="71.77"/>
    <n v="0.03"/>
    <s v="Regular"/>
    <n v="22.71"/>
    <n v="3.78"/>
    <n v="0.71"/>
    <s v="Thomas Boland"/>
    <x v="1"/>
    <s v="Corporate"/>
    <s v="Office Supplies"/>
    <s v="Rubber Bands"/>
    <s v="Wrap Bag"/>
    <d v="2014-04-15T00:00:00"/>
    <n v="1.1404838634732217E-5"/>
    <m/>
    <x v="0"/>
    <n v="0"/>
    <n v="2"/>
    <x v="0"/>
  </r>
  <r>
    <n v="15781"/>
    <x v="0"/>
    <d v="2015-09-03T00:00:00"/>
    <x v="0"/>
    <x v="8"/>
    <n v="824.51"/>
    <n v="0.01"/>
    <s v="Regular"/>
    <n v="0.9"/>
    <n v="27.48"/>
    <n v="4"/>
    <s v="David Flashing"/>
    <x v="3"/>
    <s v="Home Office"/>
    <s v="Technology"/>
    <s v="Computer Peripherals"/>
    <s v="Small Box"/>
    <d v="2015-09-04T00:00:00"/>
    <n v="1.310213669043202E-4"/>
    <m/>
    <x v="0"/>
    <n v="0"/>
    <n v="1"/>
    <x v="0"/>
  </r>
  <r>
    <n v="5472"/>
    <x v="0"/>
    <d v="2013-04-10T00:00:00"/>
    <x v="3"/>
    <x v="1"/>
    <n v="216.08"/>
    <n v="0"/>
    <s v="Regular"/>
    <n v="-84.33"/>
    <n v="6.48"/>
    <n v="6.65"/>
    <s v="Karl Brown"/>
    <x v="0"/>
    <s v="Corporate"/>
    <s v="Office Supplies"/>
    <s v="Paper"/>
    <s v="Small Box"/>
    <d v="2013-04-12T00:00:00"/>
    <n v="3.433687518730581E-5"/>
    <m/>
    <x v="0"/>
    <n v="0"/>
    <n v="2"/>
    <x v="0"/>
  </r>
  <r>
    <n v="27810"/>
    <x v="0"/>
    <d v="2013-01-28T00:00:00"/>
    <x v="0"/>
    <x v="1"/>
    <n v="216.51"/>
    <n v="0.02"/>
    <s v="Express"/>
    <n v="109.29"/>
    <n v="6.3"/>
    <n v="0.5"/>
    <s v="Julia Dunbar"/>
    <x v="0"/>
    <s v="Consumer"/>
    <s v="Office Supplies"/>
    <s v="Labels"/>
    <s v="Small Box"/>
    <d v="2013-01-30T00:00:00"/>
    <n v="3.4405205696055072E-5"/>
    <m/>
    <x v="0"/>
    <n v="0"/>
    <n v="2"/>
    <x v="0"/>
  </r>
  <r>
    <n v="22054"/>
    <x v="0"/>
    <d v="2013-07-29T00:00:00"/>
    <x v="4"/>
    <x v="1"/>
    <n v="216.79"/>
    <n v="7.0000000000000007E-2"/>
    <s v="Regular"/>
    <n v="57.55"/>
    <n v="6.98"/>
    <n v="2.83"/>
    <s v="Candace McMahon"/>
    <x v="1"/>
    <s v="Corporate"/>
    <s v="Furniture"/>
    <s v="Office Furnishings"/>
    <s v="Small Pack"/>
    <d v="2013-07-31T00:00:00"/>
    <n v="3.4449699980822032E-5"/>
    <m/>
    <x v="0"/>
    <n v="0"/>
    <n v="2"/>
    <x v="0"/>
  </r>
  <r>
    <n v="12261"/>
    <x v="0"/>
    <d v="2013-10-23T00:00:00"/>
    <x v="3"/>
    <x v="9"/>
    <n v="217.35"/>
    <n v="0"/>
    <s v="Regular"/>
    <n v="-67.19"/>
    <n v="8.74"/>
    <n v="8.2899999999999991"/>
    <s v="Ritsa Hightower"/>
    <x v="1"/>
    <s v="Corporate"/>
    <s v="Office Supplies"/>
    <s v="Envelopes"/>
    <s v="Small Box"/>
    <d v="2013-10-30T00:00:00"/>
    <n v="3.453868855035596E-5"/>
    <m/>
    <x v="0"/>
    <n v="0"/>
    <n v="7"/>
    <x v="0"/>
  </r>
  <r>
    <n v="15815"/>
    <x v="0"/>
    <d v="2016-05-01T00:00:00"/>
    <x v="1"/>
    <x v="16"/>
    <n v="528.6"/>
    <n v="0.01"/>
    <s v="Regular"/>
    <n v="52.59"/>
    <n v="11.7"/>
    <n v="5.63"/>
    <s v="Mitch Willingham"/>
    <x v="0"/>
    <s v="Corporate"/>
    <s v="Office Supplies"/>
    <s v="Binders and Binder Accessories"/>
    <s v="Small Box"/>
    <d v="2016-05-03T00:00:00"/>
    <n v="8.3998853313633137E-5"/>
    <m/>
    <x v="0"/>
    <n v="0"/>
    <n v="2"/>
    <x v="0"/>
  </r>
  <r>
    <n v="15815"/>
    <x v="0"/>
    <d v="2016-05-01T00:00:00"/>
    <x v="1"/>
    <x v="37"/>
    <n v="107.41"/>
    <n v="0.03"/>
    <s v="Regular"/>
    <n v="20.68"/>
    <n v="4.55"/>
    <n v="1.49"/>
    <s v="Mitch Willingham"/>
    <x v="0"/>
    <s v="Corporate"/>
    <s v="Office Supplies"/>
    <s v="Binders and Binder Accessories"/>
    <s v="Small Box"/>
    <d v="2016-05-01T00:00:00"/>
    <n v="1.7068325452927232E-5"/>
    <m/>
    <x v="0"/>
    <n v="0"/>
    <n v="0"/>
    <x v="0"/>
  </r>
  <r>
    <n v="15872"/>
    <x v="0"/>
    <d v="2015-10-30T00:00:00"/>
    <x v="2"/>
    <x v="25"/>
    <n v="5198.12"/>
    <n v="0.01"/>
    <s v="Delivery Van"/>
    <n v="1481.67"/>
    <n v="100.98"/>
    <n v="15.66"/>
    <s v="Helen Andreada"/>
    <x v="0"/>
    <s v="Corporate"/>
    <s v="Office Supplies"/>
    <s v="Appliances"/>
    <s v="Jumbo Drum"/>
    <d v="2015-10-30T00:00:00"/>
    <n v="8.2602368404589984E-4"/>
    <m/>
    <x v="0"/>
    <n v="0"/>
    <n v="0"/>
    <x v="0"/>
  </r>
  <r>
    <n v="15872"/>
    <x v="0"/>
    <d v="2015-10-30T00:00:00"/>
    <x v="2"/>
    <x v="9"/>
    <n v="188.53"/>
    <n v="0"/>
    <s v="Regular"/>
    <n v="-27.49"/>
    <n v="7.35"/>
    <n v="5.96"/>
    <s v="Helen Andreada"/>
    <x v="0"/>
    <s v="Corporate"/>
    <s v="Office Supplies"/>
    <s v="Paper"/>
    <s v="Small Box"/>
    <d v="2015-11-01T00:00:00"/>
    <n v="2.9958955382556291E-5"/>
    <m/>
    <x v="0"/>
    <n v="0"/>
    <n v="2"/>
    <x v="0"/>
  </r>
  <r>
    <n v="15872"/>
    <x v="0"/>
    <d v="2015-10-30T00:00:00"/>
    <x v="2"/>
    <x v="23"/>
    <n v="718.41"/>
    <n v="0.1"/>
    <s v="Regular"/>
    <n v="23.94"/>
    <n v="40.99"/>
    <n v="17.48"/>
    <s v="Helen Andreada"/>
    <x v="0"/>
    <s v="Corporate"/>
    <s v="Office Supplies"/>
    <s v="Paper"/>
    <s v="Small Box"/>
    <d v="2015-10-31T00:00:00"/>
    <n v="1.1416121114083841E-4"/>
    <m/>
    <x v="0"/>
    <n v="0"/>
    <n v="1"/>
    <x v="0"/>
  </r>
  <r>
    <n v="39393"/>
    <x v="0"/>
    <d v="2013-11-17T00:00:00"/>
    <x v="2"/>
    <x v="9"/>
    <n v="218.29"/>
    <n v="0.09"/>
    <s v="Regular"/>
    <n v="-32.43"/>
    <n v="9.49"/>
    <n v="5.76"/>
    <s v="Troy Staebel"/>
    <x v="3"/>
    <s v="Small Business"/>
    <s v="Technology"/>
    <s v="Office Machines"/>
    <s v="Medium Box"/>
    <d v="2013-11-19T00:00:00"/>
    <n v="3.4688062220645056E-5"/>
    <m/>
    <x v="0"/>
    <n v="0"/>
    <n v="2"/>
    <x v="0"/>
  </r>
  <r>
    <n v="15904"/>
    <x v="0"/>
    <d v="2016-10-27T00:00:00"/>
    <x v="2"/>
    <x v="20"/>
    <n v="124.01"/>
    <n v="0.08"/>
    <s v="Regular"/>
    <n v="-109.02"/>
    <n v="3.28"/>
    <n v="3.97"/>
    <s v="Trudy Brown"/>
    <x v="0"/>
    <s v="Small Business"/>
    <s v="Office Supplies"/>
    <s v="Pens &amp; Art Supplies"/>
    <s v="Wrap Bag"/>
    <d v="2016-10-28T00:00:00"/>
    <n v="1.9706200906968685E-5"/>
    <m/>
    <x v="0"/>
    <n v="0"/>
    <n v="1"/>
    <x v="0"/>
  </r>
  <r>
    <n v="15904"/>
    <x v="0"/>
    <d v="2016-10-27T00:00:00"/>
    <x v="2"/>
    <x v="46"/>
    <n v="1836.84"/>
    <n v="0.09"/>
    <s v="Express"/>
    <n v="129.94999999999999"/>
    <n v="40.97"/>
    <n v="8.99"/>
    <s v="Trudy Brown"/>
    <x v="0"/>
    <s v="Small Business"/>
    <s v="Office Supplies"/>
    <s v="Pens &amp; Art Supplies"/>
    <s v="Small Pack"/>
    <d v="2016-10-29T00:00:00"/>
    <n v="2.9188886439768046E-4"/>
    <m/>
    <x v="0"/>
    <n v="0"/>
    <n v="2"/>
    <x v="0"/>
  </r>
  <r>
    <n v="15271"/>
    <x v="0"/>
    <d v="2013-07-25T00:00:00"/>
    <x v="1"/>
    <x v="38"/>
    <n v="222.25800000000001"/>
    <n v="0.03"/>
    <s v="Regular"/>
    <n v="-77.900000000000006"/>
    <n v="35.99"/>
    <n v="1.25"/>
    <s v="Elpida Rittenbach"/>
    <x v="3"/>
    <s v="Consumer"/>
    <s v="Technology"/>
    <s v="Telephones and Communication"/>
    <s v="Small Pack"/>
    <d v="2013-07-25T00:00:00"/>
    <n v="3.5318609799056895E-5"/>
    <m/>
    <x v="0"/>
    <n v="0"/>
    <n v="0"/>
    <x v="0"/>
  </r>
  <r>
    <n v="15907"/>
    <x v="0"/>
    <d v="2014-04-11T00:00:00"/>
    <x v="0"/>
    <x v="45"/>
    <n v="1837.44"/>
    <n v="0.01"/>
    <s v="Delivery Van"/>
    <n v="-1414.41"/>
    <n v="48.58"/>
    <n v="54.11"/>
    <s v="Thomas Seio"/>
    <x v="2"/>
    <s v="Home Office"/>
    <s v="Furniture"/>
    <s v="Bookcases"/>
    <s v="Jumbo Box"/>
    <d v="2014-04-13T00:00:00"/>
    <n v="2.9198420929360969E-4"/>
    <m/>
    <x v="0"/>
    <n v="0"/>
    <n v="2"/>
    <x v="0"/>
  </r>
  <r>
    <n v="15907"/>
    <x v="0"/>
    <d v="2014-04-11T00:00:00"/>
    <x v="0"/>
    <x v="45"/>
    <n v="3722.29"/>
    <n v="0.04"/>
    <s v="Express"/>
    <n v="950.68"/>
    <n v="105.98"/>
    <n v="13.99"/>
    <s v="Thomas Seio"/>
    <x v="2"/>
    <s v="Home Office"/>
    <s v="Furniture"/>
    <s v="Office Furnishings"/>
    <s v="Medium Box"/>
    <d v="2014-04-14T00:00:00"/>
    <n v="5.915022544472257E-4"/>
    <m/>
    <x v="0"/>
    <n v="0"/>
    <n v="3"/>
    <x v="0"/>
  </r>
  <r>
    <n v="15907"/>
    <x v="0"/>
    <d v="2014-04-11T00:00:00"/>
    <x v="0"/>
    <x v="6"/>
    <n v="28.05"/>
    <n v="0.09"/>
    <s v="Regular"/>
    <n v="-5.41"/>
    <n v="7.04"/>
    <n v="2.17"/>
    <s v="Thomas Seio"/>
    <x v="2"/>
    <s v="Home Office"/>
    <s v="Office Supplies"/>
    <s v="Paper"/>
    <s v="Wrap Bag"/>
    <d v="2014-04-12T00:00:00"/>
    <n v="4.4573738846905212E-6"/>
    <m/>
    <x v="0"/>
    <n v="0"/>
    <n v="1"/>
    <x v="0"/>
  </r>
  <r>
    <n v="15937"/>
    <x v="0"/>
    <d v="2015-11-06T00:00:00"/>
    <x v="3"/>
    <x v="1"/>
    <n v="311.44"/>
    <n v="0.04"/>
    <s v="Regular"/>
    <n v="74.069999999999993"/>
    <n v="9.7799999999999994"/>
    <n v="1.99"/>
    <s v="Monica Federle"/>
    <x v="2"/>
    <s v="Corporate"/>
    <s v="Technology"/>
    <s v="Computer Peripherals"/>
    <s v="Small Pack"/>
    <d v="2015-11-10T00:00:00"/>
    <n v="4.9490357313654754E-5"/>
    <m/>
    <x v="0"/>
    <n v="0"/>
    <n v="4"/>
    <x v="0"/>
  </r>
  <r>
    <n v="15937"/>
    <x v="0"/>
    <d v="2015-11-06T00:00:00"/>
    <x v="3"/>
    <x v="35"/>
    <n v="215.65"/>
    <n v="0.01"/>
    <s v="Express"/>
    <n v="77.38"/>
    <n v="12.22"/>
    <n v="2.85"/>
    <s v="Monica Federle"/>
    <x v="2"/>
    <s v="Corporate"/>
    <s v="Furniture"/>
    <s v="Office Furnishings"/>
    <s v="Small Pack"/>
    <d v="2015-11-15T00:00:00"/>
    <n v="3.4268544678556542E-5"/>
    <m/>
    <x v="0"/>
    <n v="0"/>
    <n v="9"/>
    <x v="0"/>
  </r>
  <r>
    <n v="15971"/>
    <x v="0"/>
    <d v="2016-08-14T00:00:00"/>
    <x v="0"/>
    <x v="0"/>
    <n v="2172.5149999999999"/>
    <n v="0.06"/>
    <s v="Regular"/>
    <n v="32.75"/>
    <n v="175.99"/>
    <n v="8.99"/>
    <s v="Elizabeth Moffitt"/>
    <x v="3"/>
    <s v="Consumer"/>
    <s v="Technology"/>
    <s v="Telephones and Communication"/>
    <s v="Small Box"/>
    <d v="2016-08-15T00:00:00"/>
    <n v="3.4523036096607585E-4"/>
    <m/>
    <x v="0"/>
    <n v="0"/>
    <n v="1"/>
    <x v="0"/>
  </r>
  <r>
    <n v="15972"/>
    <x v="0"/>
    <d v="2014-08-09T00:00:00"/>
    <x v="2"/>
    <x v="7"/>
    <n v="10.33"/>
    <n v="0.04"/>
    <s v="Regular"/>
    <n v="-3.86"/>
    <n v="2.98"/>
    <n v="1.58"/>
    <s v="Naresj Patel"/>
    <x v="1"/>
    <s v="Small Business"/>
    <s v="Office Supplies"/>
    <s v="Rubber Bands"/>
    <s v="Wrap Bag"/>
    <d v="2014-08-09T00:00:00"/>
    <n v="1.6415212915812151E-6"/>
    <m/>
    <x v="0"/>
    <n v="0"/>
    <n v="0"/>
    <x v="0"/>
  </r>
  <r>
    <n v="15972"/>
    <x v="0"/>
    <d v="2014-08-09T00:00:00"/>
    <x v="2"/>
    <x v="5"/>
    <n v="14.39"/>
    <n v="7.0000000000000007E-2"/>
    <s v="Regular"/>
    <n v="-10.24"/>
    <n v="5.81"/>
    <n v="3.37"/>
    <s v="Naresj Patel"/>
    <x v="1"/>
    <s v="Small Business"/>
    <s v="Office Supplies"/>
    <s v="Rubber Bands"/>
    <s v="Wrap Bag"/>
    <d v="2014-08-10T00:00:00"/>
    <n v="2.2866884207021962E-6"/>
    <m/>
    <x v="0"/>
    <n v="0"/>
    <n v="1"/>
    <x v="0"/>
  </r>
  <r>
    <n v="16005"/>
    <x v="0"/>
    <d v="2015-12-24T00:00:00"/>
    <x v="2"/>
    <x v="38"/>
    <n v="51.03"/>
    <n v="0.09"/>
    <s v="Regular"/>
    <n v="-21.38"/>
    <n v="6.81"/>
    <n v="5.48"/>
    <s v="Maurice Satty"/>
    <x v="0"/>
    <s v="Corporate"/>
    <s v="Office Supplies"/>
    <s v="Binders and Binder Accessories"/>
    <s v="Small Box"/>
    <d v="2015-12-26T00:00:00"/>
    <n v="8.1090833987792272E-6"/>
    <m/>
    <x v="0"/>
    <n v="0"/>
    <n v="2"/>
    <x v="0"/>
  </r>
  <r>
    <n v="16032"/>
    <x v="0"/>
    <d v="2016-12-05T00:00:00"/>
    <x v="3"/>
    <x v="34"/>
    <n v="436.98"/>
    <n v="7.0000000000000007E-2"/>
    <s v="Regular"/>
    <n v="75.61"/>
    <n v="12.64"/>
    <n v="4.9800000000000004"/>
    <s v="Brian Thompson"/>
    <x v="0"/>
    <s v="Home Office"/>
    <s v="Furniture"/>
    <s v="Office Furnishings"/>
    <s v="Small Pack"/>
    <d v="2016-12-12T00:00:00"/>
    <n v="6.9439687705242928E-5"/>
    <m/>
    <x v="0"/>
    <n v="0"/>
    <n v="7"/>
    <x v="0"/>
  </r>
  <r>
    <n v="16036"/>
    <x v="0"/>
    <d v="2015-01-04T00:00:00"/>
    <x v="4"/>
    <x v="2"/>
    <n v="2160.27"/>
    <n v="0.09"/>
    <s v="Regular"/>
    <n v="-818.32"/>
    <n v="80.98"/>
    <n v="35"/>
    <s v="Harold Dahlen"/>
    <x v="3"/>
    <s v="Corporate"/>
    <s v="Office Supplies"/>
    <s v="Storage &amp; Organization"/>
    <s v="Large Box"/>
    <d v="2015-01-05T00:00:00"/>
    <n v="3.4328453054832057E-4"/>
    <m/>
    <x v="0"/>
    <n v="0"/>
    <n v="1"/>
    <x v="0"/>
  </r>
  <r>
    <n v="16039"/>
    <x v="0"/>
    <d v="2015-05-16T00:00:00"/>
    <x v="0"/>
    <x v="7"/>
    <n v="121.12"/>
    <n v="0.1"/>
    <s v="Regular"/>
    <n v="-118.82"/>
    <n v="43.98"/>
    <n v="1.99"/>
    <s v="Michelle Lonsdale"/>
    <x v="2"/>
    <s v="Home Office"/>
    <s v="Technology"/>
    <s v="Computer Peripherals"/>
    <s v="Small Pack"/>
    <d v="2015-05-17T00:00:00"/>
    <n v="1.9246956324909658E-5"/>
    <m/>
    <x v="0"/>
    <n v="0"/>
    <n v="1"/>
    <x v="0"/>
  </r>
  <r>
    <n v="18853"/>
    <x v="0"/>
    <d v="2013-01-17T00:00:00"/>
    <x v="1"/>
    <x v="15"/>
    <n v="223.88"/>
    <n v="0.03"/>
    <s v="Regular"/>
    <n v="55.21"/>
    <n v="6.68"/>
    <n v="1.5"/>
    <s v="Gary Hwang"/>
    <x v="0"/>
    <s v="Home Office"/>
    <s v="Office Supplies"/>
    <s v="Pens &amp; Art Supplies"/>
    <s v="Wrap Bag"/>
    <d v="2013-01-19T00:00:00"/>
    <n v="3.5576358834385524E-5"/>
    <m/>
    <x v="0"/>
    <n v="0"/>
    <n v="2"/>
    <x v="0"/>
  </r>
  <r>
    <n v="24902"/>
    <x v="1"/>
    <d v="2013-05-26T00:00:00"/>
    <x v="0"/>
    <x v="16"/>
    <n v="224.58"/>
    <n v="0.03"/>
    <s v="Regular"/>
    <n v="46.31"/>
    <n v="5.18"/>
    <n v="2.04"/>
    <s v="Mike Gockenbach"/>
    <x v="0"/>
    <s v="Consumer"/>
    <s v="Office Supplies"/>
    <s v="Paper"/>
    <s v="Wrap Bag"/>
    <d v="2013-05-28T00:00:00"/>
    <n v="3.5687594546302936E-5"/>
    <m/>
    <x v="0"/>
    <n v="0"/>
    <n v="2"/>
    <x v="0"/>
  </r>
  <r>
    <n v="16096"/>
    <x v="0"/>
    <d v="2014-01-19T00:00:00"/>
    <x v="0"/>
    <x v="32"/>
    <n v="42.21"/>
    <n v="0"/>
    <s v="Express"/>
    <n v="18.21"/>
    <n v="2.88"/>
    <n v="0.99"/>
    <s v="Roy French"/>
    <x v="1"/>
    <s v="Consumer"/>
    <s v="Office Supplies"/>
    <s v="Labels"/>
    <s v="Small Box"/>
    <d v="2014-01-20T00:00:00"/>
    <n v="6.7075134286198542E-6"/>
    <m/>
    <x v="0"/>
    <n v="0"/>
    <n v="1"/>
    <x v="0"/>
  </r>
  <r>
    <n v="16098"/>
    <x v="0"/>
    <d v="2015-07-21T00:00:00"/>
    <x v="3"/>
    <x v="48"/>
    <n v="480.43"/>
    <n v="0.06"/>
    <s v="Regular"/>
    <n v="50.59"/>
    <n v="14.98"/>
    <n v="8.99"/>
    <s v="Patricia Hirasaki"/>
    <x v="1"/>
    <s v="Home Office"/>
    <s v="Furniture"/>
    <s v="Office Furnishings"/>
    <s v="Small Pack"/>
    <d v="2015-07-25T00:00:00"/>
    <n v="7.6344247252116472E-5"/>
    <m/>
    <x v="0"/>
    <n v="0"/>
    <n v="4"/>
    <x v="0"/>
  </r>
  <r>
    <n v="16100"/>
    <x v="0"/>
    <d v="2014-03-07T00:00:00"/>
    <x v="4"/>
    <x v="14"/>
    <n v="226.18"/>
    <n v="0.01"/>
    <s v="Regular"/>
    <n v="-115.54"/>
    <n v="4.82"/>
    <n v="5.72"/>
    <s v="Paul Gonzalez"/>
    <x v="3"/>
    <s v="Corporate"/>
    <s v="Furniture"/>
    <s v="Office Furnishings"/>
    <s v="Small Pack"/>
    <d v="2014-03-08T00:00:00"/>
    <n v="3.5941847602114161E-5"/>
    <m/>
    <x v="0"/>
    <n v="0"/>
    <n v="1"/>
    <x v="0"/>
  </r>
  <r>
    <n v="16102"/>
    <x v="0"/>
    <d v="2016-12-13T00:00:00"/>
    <x v="2"/>
    <x v="13"/>
    <n v="13255.93"/>
    <n v="0.02"/>
    <s v="Delivery Van"/>
    <n v="4089.27"/>
    <n v="500.98"/>
    <n v="26"/>
    <s v="Aaron Hawkins"/>
    <x v="0"/>
    <s v="Home Office"/>
    <s v="Furniture"/>
    <s v="Chairs &amp; Chairmats"/>
    <s v="Jumbo Drum"/>
    <d v="2016-12-15T00:00:00"/>
    <n v="2.1064754438247994E-3"/>
    <m/>
    <x v="0"/>
    <n v="0"/>
    <n v="2"/>
    <x v="0"/>
  </r>
  <r>
    <n v="16103"/>
    <x v="0"/>
    <d v="2015-07-15T00:00:00"/>
    <x v="2"/>
    <x v="48"/>
    <n v="217.14"/>
    <n v="0"/>
    <s v="Regular"/>
    <n v="-62.97"/>
    <n v="6.48"/>
    <n v="6.22"/>
    <s v="Maria Zettner"/>
    <x v="1"/>
    <s v="Corporate"/>
    <s v="Office Supplies"/>
    <s v="Paper"/>
    <s v="Small Box"/>
    <d v="2015-07-17T00:00:00"/>
    <n v="3.4505317836780741E-5"/>
    <m/>
    <x v="0"/>
    <n v="0"/>
    <n v="2"/>
    <x v="0"/>
  </r>
  <r>
    <n v="16103"/>
    <x v="0"/>
    <d v="2015-07-15T00:00:00"/>
    <x v="2"/>
    <x v="21"/>
    <n v="426.7"/>
    <n v="0.06"/>
    <s v="Regular"/>
    <n v="104.77"/>
    <n v="19.84"/>
    <n v="4.0999999999999996"/>
    <s v="Maria Zettner"/>
    <x v="0"/>
    <s v="Corporate"/>
    <s v="Office Supplies"/>
    <s v="Pens &amp; Art Supplies"/>
    <s v="Wrap Bag"/>
    <d v="2015-07-17T00:00:00"/>
    <n v="6.7806111821655811E-5"/>
    <m/>
    <x v="0"/>
    <n v="0"/>
    <n v="2"/>
    <x v="0"/>
  </r>
  <r>
    <n v="16128"/>
    <x v="0"/>
    <d v="2014-05-08T00:00:00"/>
    <x v="0"/>
    <x v="19"/>
    <n v="2968.66"/>
    <n v="7.0000000000000007E-2"/>
    <s v="Regular"/>
    <n v="1077.49"/>
    <n v="63.94"/>
    <n v="14.48"/>
    <s v="Michael Grace"/>
    <x v="0"/>
    <s v="Corporate"/>
    <s v="Furniture"/>
    <s v="Office Furnishings"/>
    <s v="Small Box"/>
    <d v="2014-05-08T00:00:00"/>
    <n v="4.7174429791534269E-4"/>
    <m/>
    <x v="0"/>
    <n v="0"/>
    <n v="0"/>
    <x v="0"/>
  </r>
  <r>
    <n v="16133"/>
    <x v="0"/>
    <d v="2016-09-25T00:00:00"/>
    <x v="1"/>
    <x v="10"/>
    <n v="27.96"/>
    <n v="0.17"/>
    <s v="Regular"/>
    <n v="-9.1300000000000008"/>
    <n v="14.89"/>
    <n v="13.56"/>
    <s v="Matt Abelman"/>
    <x v="3"/>
    <s v="Small Business"/>
    <s v="Furniture"/>
    <s v="Office Furnishings"/>
    <s v="Large Box"/>
    <d v="2016-09-27T00:00:00"/>
    <n v="4.4430721503011404E-6"/>
    <m/>
    <x v="0"/>
    <n v="0"/>
    <n v="2"/>
    <x v="0"/>
  </r>
  <r>
    <n v="16133"/>
    <x v="0"/>
    <d v="2016-09-25T00:00:00"/>
    <x v="1"/>
    <x v="18"/>
    <n v="3083.04"/>
    <n v="0.06"/>
    <s v="Delivery Van"/>
    <n v="872.13"/>
    <n v="200.97"/>
    <n v="15.59"/>
    <s v="Erin Mull"/>
    <x v="3"/>
    <s v="Small Business"/>
    <s v="Technology"/>
    <s v="Office Machines"/>
    <s v="Jumbo Drum"/>
    <d v="2016-09-25T00:00:00"/>
    <n v="4.8992021324264752E-4"/>
    <m/>
    <x v="0"/>
    <n v="0"/>
    <n v="0"/>
    <x v="0"/>
  </r>
  <r>
    <n v="16134"/>
    <x v="1"/>
    <d v="2015-11-19T00:00:00"/>
    <x v="0"/>
    <x v="16"/>
    <n v="21921.279999999999"/>
    <n v="0.04"/>
    <s v="Delivery Van"/>
    <n v="10521.33"/>
    <n v="500.98"/>
    <n v="28.14"/>
    <s v="Nathan Mautz"/>
    <x v="3"/>
    <s v="Home Office"/>
    <s v="Technology"/>
    <s v="Office Machines"/>
    <s v="Jumbo Drum"/>
    <d v="2015-11-21T00:00:00"/>
    <n v="3.4834702670584181E-3"/>
    <m/>
    <x v="0"/>
    <n v="0"/>
    <n v="2"/>
    <x v="0"/>
  </r>
  <r>
    <n v="16160"/>
    <x v="0"/>
    <d v="2014-07-23T00:00:00"/>
    <x v="1"/>
    <x v="29"/>
    <n v="514.86"/>
    <n v="0.09"/>
    <s v="Regular"/>
    <n v="-53.18"/>
    <n v="10.89"/>
    <n v="4.5"/>
    <s v="Larry Hughes"/>
    <x v="1"/>
    <s v="Home Office"/>
    <s v="Office Supplies"/>
    <s v="Appliances"/>
    <s v="Small Box"/>
    <d v="2014-07-24T00:00:00"/>
    <n v="8.1815455196854251E-5"/>
    <m/>
    <x v="0"/>
    <n v="0"/>
    <n v="1"/>
    <x v="0"/>
  </r>
  <r>
    <n v="16164"/>
    <x v="0"/>
    <d v="2015-01-02T00:00:00"/>
    <x v="3"/>
    <x v="27"/>
    <n v="2354.15"/>
    <n v="0.03"/>
    <s v="Delivery Van"/>
    <n v="774.79"/>
    <n v="90.97"/>
    <n v="14"/>
    <s v="Eva Jacobs"/>
    <x v="0"/>
    <s v="Home Office"/>
    <s v="Technology"/>
    <s v="Office Machines"/>
    <s v="Jumbo Drum"/>
    <d v="2015-01-06T00:00:00"/>
    <n v="3.7409364458624569E-4"/>
    <m/>
    <x v="0"/>
    <n v="0"/>
    <n v="4"/>
    <x v="0"/>
  </r>
  <r>
    <n v="44519"/>
    <x v="0"/>
    <d v="2013-05-19T00:00:00"/>
    <x v="0"/>
    <x v="25"/>
    <n v="224.58"/>
    <n v="0.03"/>
    <s v="Regular"/>
    <n v="-144.76"/>
    <n v="4.57"/>
    <n v="5.42"/>
    <s v="Dorothy Wardle"/>
    <x v="2"/>
    <s v="Corporate"/>
    <s v="Office Supplies"/>
    <s v="Binders and Binder Accessories"/>
    <s v="Small Box"/>
    <d v="2013-05-20T00:00:00"/>
    <n v="3.5687594546302936E-5"/>
    <m/>
    <x v="0"/>
    <n v="0"/>
    <n v="1"/>
    <x v="0"/>
  </r>
  <r>
    <n v="35137"/>
    <x v="1"/>
    <d v="2013-07-17T00:00:00"/>
    <x v="0"/>
    <x v="26"/>
    <n v="225.06"/>
    <n v="0.05"/>
    <s v="Express"/>
    <n v="7.3"/>
    <n v="5.34"/>
    <n v="2.99"/>
    <s v="Joe Elijah"/>
    <x v="0"/>
    <s v="Home Office"/>
    <s v="Office Supplies"/>
    <s v="Binders and Binder Accessories"/>
    <s v="Small Box"/>
    <d v="2013-07-19T00:00:00"/>
    <n v="3.5763870463046298E-5"/>
    <m/>
    <x v="0"/>
    <n v="0"/>
    <n v="2"/>
    <x v="0"/>
  </r>
  <r>
    <n v="3942"/>
    <x v="0"/>
    <d v="2013-06-27T00:00:00"/>
    <x v="2"/>
    <x v="11"/>
    <n v="225.14"/>
    <n v="0.08"/>
    <s v="Regular"/>
    <n v="-42.61"/>
    <n v="20.149999999999999"/>
    <n v="8.99"/>
    <s v="Keith Herrera"/>
    <x v="3"/>
    <s v="Small Business"/>
    <s v="Office Supplies"/>
    <s v="Pens &amp; Art Supplies"/>
    <s v="Small Pack"/>
    <d v="2013-06-28T00:00:00"/>
    <n v="3.5776583115836857E-5"/>
    <m/>
    <x v="0"/>
    <n v="0"/>
    <n v="1"/>
    <x v="0"/>
  </r>
  <r>
    <n v="16193"/>
    <x v="0"/>
    <d v="2015-04-09T00:00:00"/>
    <x v="2"/>
    <x v="30"/>
    <n v="300.2"/>
    <n v="0"/>
    <s v="Regular"/>
    <n v="6.41"/>
    <n v="34.76"/>
    <n v="8.2200000000000006"/>
    <s v="Frank Price"/>
    <x v="2"/>
    <s v="Corporate"/>
    <s v="Office Supplies"/>
    <s v="Storage &amp; Organization"/>
    <s v="Small Box"/>
    <d v="2015-04-11T00:00:00"/>
    <n v="4.7704229596580906E-5"/>
    <m/>
    <x v="0"/>
    <n v="0"/>
    <n v="2"/>
    <x v="0"/>
  </r>
  <r>
    <n v="16193"/>
    <x v="0"/>
    <d v="2015-04-09T00:00:00"/>
    <x v="2"/>
    <x v="8"/>
    <n v="1364.8025"/>
    <n v="7.0000000000000007E-2"/>
    <s v="Regular"/>
    <n v="-183.68"/>
    <n v="55.99"/>
    <n v="5"/>
    <s v="Frank Price"/>
    <x v="2"/>
    <s v="Corporate"/>
    <s v="Technology"/>
    <s v="Telephones and Communication"/>
    <s v="Small Pack"/>
    <d v="2015-04-11T00:00:00"/>
    <n v="2.1687825387737379E-4"/>
    <m/>
    <x v="0"/>
    <n v="0"/>
    <n v="2"/>
    <x v="0"/>
  </r>
  <r>
    <n v="6438"/>
    <x v="0"/>
    <d v="2013-05-16T00:00:00"/>
    <x v="2"/>
    <x v="28"/>
    <n v="225.21"/>
    <n v="0.06"/>
    <s v="Regular"/>
    <n v="-66.16"/>
    <n v="5.98"/>
    <n v="5.2"/>
    <s v="Anna Haberlin"/>
    <x v="1"/>
    <s v="Corporate"/>
    <s v="Office Supplies"/>
    <s v="Paper"/>
    <s v="Small Box"/>
    <d v="2013-05-17T00:00:00"/>
    <n v="3.5787706687028606E-5"/>
    <m/>
    <x v="0"/>
    <n v="0"/>
    <n v="1"/>
    <x v="0"/>
  </r>
  <r>
    <n v="16196"/>
    <x v="0"/>
    <d v="2016-10-20T00:00:00"/>
    <x v="0"/>
    <x v="14"/>
    <n v="14521.39"/>
    <n v="0.03"/>
    <s v="Regular"/>
    <n v="5034.1499999999996"/>
    <n v="320.98"/>
    <n v="24.49"/>
    <s v="Magdelene Morse"/>
    <x v="1"/>
    <s v="Home Office"/>
    <s v="Furniture"/>
    <s v="Chairs &amp; Chairmats"/>
    <s v="Large Box"/>
    <d v="2016-10-22T00:00:00"/>
    <n v="2.307567363829094E-3"/>
    <m/>
    <x v="0"/>
    <n v="0"/>
    <n v="2"/>
    <x v="0"/>
  </r>
  <r>
    <n v="16196"/>
    <x v="0"/>
    <d v="2016-10-20T00:00:00"/>
    <x v="0"/>
    <x v="20"/>
    <n v="3925.9715000000001"/>
    <n v="0.06"/>
    <s v="Regular"/>
    <n v="671.95"/>
    <n v="125.99"/>
    <n v="8.8000000000000007"/>
    <s v="Magdelene Morse"/>
    <x v="1"/>
    <s v="Home Office"/>
    <s v="Technology"/>
    <s v="Telephones and Communication"/>
    <s v="Small Box"/>
    <d v="2016-10-21T00:00:00"/>
    <n v="6.2386890681423435E-4"/>
    <m/>
    <x v="0"/>
    <n v="0"/>
    <n v="1"/>
    <x v="0"/>
  </r>
  <r>
    <n v="16225"/>
    <x v="0"/>
    <d v="2016-05-28T00:00:00"/>
    <x v="1"/>
    <x v="49"/>
    <n v="550.29"/>
    <n v="0.03"/>
    <s v="Regular"/>
    <n v="-82.5"/>
    <n v="17.7"/>
    <n v="9.4700000000000006"/>
    <s v="Tanja Norvell"/>
    <x v="0"/>
    <s v="Consumer"/>
    <s v="Office Supplies"/>
    <s v="Storage &amp; Organization"/>
    <s v="Small Box"/>
    <d v="2016-05-30T00:00:00"/>
    <n v="8.7445571301474038E-5"/>
    <m/>
    <x v="0"/>
    <n v="0"/>
    <n v="2"/>
    <x v="0"/>
  </r>
  <r>
    <n v="16229"/>
    <x v="0"/>
    <d v="2016-03-29T00:00:00"/>
    <x v="0"/>
    <x v="23"/>
    <n v="568.74350000000004"/>
    <n v="0.05"/>
    <s v="Regular"/>
    <n v="143.79"/>
    <n v="35.99"/>
    <n v="3.3"/>
    <s v="Nora Paige"/>
    <x v="3"/>
    <s v="Small Business"/>
    <s v="Technology"/>
    <s v="Telephones and Communication"/>
    <s v="Small Pack"/>
    <d v="2016-03-31T00:00:00"/>
    <n v="9.0377983029856808E-5"/>
    <m/>
    <x v="0"/>
    <n v="0"/>
    <n v="2"/>
    <x v="0"/>
  </r>
  <r>
    <n v="16229"/>
    <x v="0"/>
    <d v="2016-03-29T00:00:00"/>
    <x v="0"/>
    <x v="40"/>
    <n v="1068.7"/>
    <n v="0.04"/>
    <s v="Regular"/>
    <n v="-89.5"/>
    <n v="40.98"/>
    <n v="6.5"/>
    <s v="Nora Paige"/>
    <x v="0"/>
    <s v="Small Business"/>
    <s v="Technology"/>
    <s v="Computer Peripherals"/>
    <s v="Small Box"/>
    <d v="2016-03-30T00:00:00"/>
    <n v="1.6982515046590945E-4"/>
    <m/>
    <x v="0"/>
    <n v="0"/>
    <n v="1"/>
    <x v="0"/>
  </r>
  <r>
    <n v="16231"/>
    <x v="0"/>
    <d v="2015-09-04T00:00:00"/>
    <x v="3"/>
    <x v="17"/>
    <n v="2506.38"/>
    <n v="7.0000000000000007E-2"/>
    <s v="Delivery Van"/>
    <n v="-500.46"/>
    <n v="124.49"/>
    <n v="51.94"/>
    <s v="Nora Paige"/>
    <x v="3"/>
    <s v="Consumer"/>
    <s v="Furniture"/>
    <s v="Tables"/>
    <s v="Jumbo Box"/>
    <d v="2015-09-09T00:00:00"/>
    <n v="3.9828423376508481E-4"/>
    <m/>
    <x v="0"/>
    <n v="0"/>
    <n v="5"/>
    <x v="0"/>
  </r>
  <r>
    <n v="16258"/>
    <x v="0"/>
    <d v="2014-07-06T00:00:00"/>
    <x v="4"/>
    <x v="10"/>
    <n v="9.69"/>
    <n v="0.05"/>
    <s v="Regular"/>
    <n v="-6.78"/>
    <n v="4.9800000000000004"/>
    <n v="4.72"/>
    <s v="Nona Balk"/>
    <x v="3"/>
    <s v="Corporate"/>
    <s v="Office Supplies"/>
    <s v="Paper"/>
    <s v="Small Box"/>
    <d v="2014-07-07T00:00:00"/>
    <n v="1.5398200692567254E-6"/>
    <m/>
    <x v="0"/>
    <n v="0"/>
    <n v="1"/>
    <x v="0"/>
  </r>
  <r>
    <n v="16258"/>
    <x v="0"/>
    <d v="2014-07-06T00:00:00"/>
    <x v="4"/>
    <x v="25"/>
    <n v="331.99"/>
    <n v="0.03"/>
    <s v="Regular"/>
    <n v="45.31"/>
    <n v="7.08"/>
    <n v="2.35"/>
    <s v="Nona Balk"/>
    <x v="3"/>
    <s v="Corporate"/>
    <s v="Office Supplies"/>
    <s v="Pens &amp; Art Supplies"/>
    <s v="Wrap Bag"/>
    <d v="2014-07-08T00:00:00"/>
    <n v="5.2755919999230165E-5"/>
    <m/>
    <x v="0"/>
    <n v="0"/>
    <n v="2"/>
    <x v="0"/>
  </r>
  <r>
    <n v="16262"/>
    <x v="0"/>
    <d v="2014-01-01T00:00:00"/>
    <x v="3"/>
    <x v="11"/>
    <n v="62.84"/>
    <n v="0.06"/>
    <s v="Express"/>
    <n v="9.5299999999999994"/>
    <n v="5.18"/>
    <n v="2.04"/>
    <s v="Linda Southworth"/>
    <x v="0"/>
    <s v="Consumer"/>
    <s v="Office Supplies"/>
    <s v="Paper"/>
    <s v="Wrap Bag"/>
    <d v="2014-01-08T00:00:00"/>
    <n v="9.9857887669858238E-6"/>
    <m/>
    <x v="0"/>
    <n v="0"/>
    <n v="7"/>
    <x v="0"/>
  </r>
  <r>
    <n v="12613"/>
    <x v="1"/>
    <d v="2013-04-10T00:00:00"/>
    <x v="4"/>
    <x v="31"/>
    <n v="225.37"/>
    <n v="0.04"/>
    <s v="Express"/>
    <n v="77.53"/>
    <n v="12.22"/>
    <n v="2.85"/>
    <s v="Richard Eichhorn"/>
    <x v="0"/>
    <s v="Consumer"/>
    <s v="Furniture"/>
    <s v="Office Furnishings"/>
    <s v="Small Pack"/>
    <d v="2013-04-11T00:00:00"/>
    <n v="3.5813131992609724E-5"/>
    <m/>
    <x v="0"/>
    <n v="0"/>
    <n v="1"/>
    <x v="0"/>
  </r>
  <r>
    <n v="33894"/>
    <x v="0"/>
    <d v="2013-06-14T00:00:00"/>
    <x v="1"/>
    <x v="25"/>
    <n v="226.5"/>
    <n v="0.09"/>
    <s v="Regular"/>
    <n v="-173.15"/>
    <n v="4.9800000000000004"/>
    <n v="4.62"/>
    <s v="Doug Bickford"/>
    <x v="2"/>
    <s v="Corporate"/>
    <s v="Technology"/>
    <s v="Computer Peripherals"/>
    <s v="Small Pack"/>
    <d v="2013-06-16T00:00:00"/>
    <n v="3.5992698213276404E-5"/>
    <m/>
    <x v="0"/>
    <n v="0"/>
    <n v="2"/>
    <x v="0"/>
  </r>
  <r>
    <n v="16291"/>
    <x v="0"/>
    <d v="2014-04-08T00:00:00"/>
    <x v="2"/>
    <x v="48"/>
    <n v="894.64"/>
    <n v="0.01"/>
    <s v="Regular"/>
    <n v="-27.79"/>
    <n v="27.42"/>
    <n v="19.46"/>
    <s v="Gary Hansen"/>
    <x v="1"/>
    <s v="Consumer"/>
    <s v="Furniture"/>
    <s v="Office Furnishings"/>
    <s v="Small Box"/>
    <d v="2014-04-09T00:00:00"/>
    <n v="1.421655961568459E-4"/>
    <m/>
    <x v="0"/>
    <n v="0"/>
    <n v="1"/>
    <x v="0"/>
  </r>
  <r>
    <n v="16320"/>
    <x v="0"/>
    <d v="2014-10-20T00:00:00"/>
    <x v="2"/>
    <x v="35"/>
    <n v="1856.9694999999999"/>
    <n v="0"/>
    <s v="Regular"/>
    <n v="176.87"/>
    <n v="125.99"/>
    <n v="8.08"/>
    <s v="Filia McAdams"/>
    <x v="3"/>
    <s v="Small Business"/>
    <s v="Technology"/>
    <s v="Telephones and Communication"/>
    <s v="Small Box"/>
    <d v="2014-10-22T00:00:00"/>
    <n v="2.9508760620202546E-4"/>
    <m/>
    <x v="0"/>
    <n v="0"/>
    <n v="2"/>
    <x v="0"/>
  </r>
  <r>
    <n v="16321"/>
    <x v="0"/>
    <d v="2016-10-01T00:00:00"/>
    <x v="2"/>
    <x v="29"/>
    <n v="7156.56"/>
    <n v="0.03"/>
    <s v="Regular"/>
    <n v="1871.26"/>
    <n v="142.86000000000001"/>
    <n v="19.989999999999998"/>
    <s v="Roy Skaria"/>
    <x v="0"/>
    <s v="Corporate"/>
    <s v="Office Supplies"/>
    <s v="Storage &amp; Organization"/>
    <s v="Small Box"/>
    <d v="2016-10-03T00:00:00"/>
    <n v="1.1372357806852334E-3"/>
    <m/>
    <x v="0"/>
    <n v="0"/>
    <n v="2"/>
    <x v="0"/>
  </r>
  <r>
    <n v="27776"/>
    <x v="0"/>
    <d v="2013-05-04T00:00:00"/>
    <x v="3"/>
    <x v="26"/>
    <n v="226.68"/>
    <n v="0.04"/>
    <s v="Express"/>
    <n v="-159.35"/>
    <n v="4.9800000000000004"/>
    <n v="7.28"/>
    <s v="Liz Price"/>
    <x v="0"/>
    <s v="Corporate"/>
    <s v="Office Supplies"/>
    <s v="Paper"/>
    <s v="Small Box"/>
    <d v="2013-05-08T00:00:00"/>
    <n v="3.6021301682055164E-5"/>
    <m/>
    <x v="0"/>
    <n v="0"/>
    <n v="4"/>
    <x v="0"/>
  </r>
  <r>
    <n v="15109"/>
    <x v="0"/>
    <d v="2013-12-14T00:00:00"/>
    <x v="2"/>
    <x v="11"/>
    <n v="230.72"/>
    <n v="0.08"/>
    <s v="Regular"/>
    <n v="-68.760000000000005"/>
    <n v="20.95"/>
    <n v="5.99"/>
    <s v="Maria Bertelson"/>
    <x v="0"/>
    <s v="Home Office"/>
    <s v="Technology"/>
    <s v="Computer Peripherals"/>
    <s v="Small Box"/>
    <d v="2013-12-17T00:00:00"/>
    <n v="3.6663290647978502E-5"/>
    <m/>
    <x v="0"/>
    <n v="0"/>
    <n v="3"/>
    <x v="0"/>
  </r>
  <r>
    <n v="16356"/>
    <x v="0"/>
    <d v="2014-08-02T00:00:00"/>
    <x v="1"/>
    <x v="24"/>
    <n v="157.94"/>
    <n v="0.04"/>
    <s v="Express"/>
    <n v="9.15"/>
    <n v="22.98"/>
    <n v="4.5"/>
    <s v="Victoria Pisteka"/>
    <x v="0"/>
    <s v="Corporate"/>
    <s v="Office Supplies"/>
    <s v="Appliances"/>
    <s v="Small Box"/>
    <d v="2014-08-03T00:00:00"/>
    <n v="2.5097954771765451E-5"/>
    <m/>
    <x v="0"/>
    <n v="0"/>
    <n v="1"/>
    <x v="0"/>
  </r>
  <r>
    <n v="16419"/>
    <x v="0"/>
    <d v="2016-08-04T00:00:00"/>
    <x v="2"/>
    <x v="16"/>
    <n v="241.19"/>
    <n v="0.08"/>
    <s v="Regular"/>
    <n v="-103.65"/>
    <n v="5.78"/>
    <n v="5.67"/>
    <s v="Joy Smith"/>
    <x v="3"/>
    <s v="Consumer"/>
    <s v="Office Supplies"/>
    <s v="Paper"/>
    <s v="Small Box"/>
    <d v="2016-08-05T00:00:00"/>
    <n v="3.8327059081943203E-5"/>
    <m/>
    <x v="0"/>
    <n v="0"/>
    <n v="1"/>
    <x v="0"/>
  </r>
  <r>
    <n v="16422"/>
    <x v="0"/>
    <d v="2014-10-09T00:00:00"/>
    <x v="1"/>
    <x v="42"/>
    <n v="272.01"/>
    <n v="0.01"/>
    <s v="Regular"/>
    <n v="-42.45"/>
    <n v="6.48"/>
    <n v="5.14"/>
    <s v="Beth Fritzler"/>
    <x v="0"/>
    <s v="Small Business"/>
    <s v="Office Supplies"/>
    <s v="Paper"/>
    <s v="Small Box"/>
    <d v="2014-10-10T00:00:00"/>
    <n v="4.3224608569506906E-5"/>
    <m/>
    <x v="0"/>
    <n v="0"/>
    <n v="1"/>
    <x v="0"/>
  </r>
  <r>
    <n v="16422"/>
    <x v="0"/>
    <d v="2014-10-09T00:00:00"/>
    <x v="1"/>
    <x v="18"/>
    <n v="171.5"/>
    <n v="0.02"/>
    <s v="Regular"/>
    <n v="-20.41"/>
    <n v="10.23"/>
    <n v="4.68"/>
    <s v="Beth Fritzler"/>
    <x v="0"/>
    <s v="Small Business"/>
    <s v="Office Supplies"/>
    <s v="Scissors, Rulers and Trimmers"/>
    <s v="Small Pack"/>
    <d v="2014-10-11T00:00:00"/>
    <n v="2.7252749419765576E-5"/>
    <m/>
    <x v="0"/>
    <n v="0"/>
    <n v="2"/>
    <x v="0"/>
  </r>
  <r>
    <n v="16423"/>
    <x v="0"/>
    <d v="2015-08-05T00:00:00"/>
    <x v="4"/>
    <x v="23"/>
    <n v="128.21"/>
    <n v="0.05"/>
    <s v="Regular"/>
    <n v="-55.13"/>
    <n v="6.48"/>
    <n v="6.57"/>
    <s v="Bryan Davis"/>
    <x v="2"/>
    <s v="Corporate"/>
    <s v="Office Supplies"/>
    <s v="Paper"/>
    <s v="Small Box"/>
    <d v="2015-08-07T00:00:00"/>
    <n v="2.0373615178473147E-5"/>
    <m/>
    <x v="0"/>
    <n v="0"/>
    <n v="2"/>
    <x v="0"/>
  </r>
  <r>
    <n v="16451"/>
    <x v="0"/>
    <d v="2016-07-22T00:00:00"/>
    <x v="2"/>
    <x v="32"/>
    <n v="252.79"/>
    <n v="0.09"/>
    <s v="Regular"/>
    <n v="58.23"/>
    <n v="30.56"/>
    <n v="2.99"/>
    <s v="Don Jones"/>
    <x v="2"/>
    <s v="Corporate"/>
    <s v="Office Supplies"/>
    <s v="Binders and Binder Accessories"/>
    <s v="Small Box"/>
    <d v="2016-07-23T00:00:00"/>
    <n v="4.0170393736574577E-5"/>
    <m/>
    <x v="0"/>
    <n v="0"/>
    <n v="1"/>
    <x v="0"/>
  </r>
  <r>
    <n v="16452"/>
    <x v="0"/>
    <d v="2015-08-23T00:00:00"/>
    <x v="4"/>
    <x v="19"/>
    <n v="134.41999999999999"/>
    <n v="0.05"/>
    <s v="Regular"/>
    <n v="9.34"/>
    <n v="2.88"/>
    <n v="1.01"/>
    <s v="David Flashing"/>
    <x v="3"/>
    <s v="Home Office"/>
    <s v="Office Supplies"/>
    <s v="Pens &amp; Art Supplies"/>
    <s v="Wrap Bag"/>
    <d v="2015-08-24T00:00:00"/>
    <n v="2.1360434851340458E-5"/>
    <m/>
    <x v="0"/>
    <n v="0"/>
    <n v="1"/>
    <x v="0"/>
  </r>
  <r>
    <n v="16480"/>
    <x v="0"/>
    <d v="2016-12-06T00:00:00"/>
    <x v="2"/>
    <x v="39"/>
    <n v="87.23"/>
    <n v="0.09"/>
    <s v="Express"/>
    <n v="-69.53"/>
    <n v="5.4"/>
    <n v="7.78"/>
    <s v="Nat Gilpin"/>
    <x v="1"/>
    <s v="Consumer"/>
    <s v="Office Supplies"/>
    <s v="Binders and Binder Accessories"/>
    <s v="Small Box"/>
    <d v="2016-12-08T00:00:00"/>
    <n v="1.386155878650817E-5"/>
    <m/>
    <x v="0"/>
    <n v="0"/>
    <n v="2"/>
    <x v="0"/>
  </r>
  <r>
    <n v="16481"/>
    <x v="0"/>
    <d v="2014-02-18T00:00:00"/>
    <x v="3"/>
    <x v="29"/>
    <n v="3089.06"/>
    <n v="0"/>
    <s v="Regular"/>
    <n v="719.26"/>
    <n v="56.96"/>
    <n v="13.22"/>
    <s v="Paul Van Hugh"/>
    <x v="0"/>
    <s v="Corporate"/>
    <s v="Office Supplies"/>
    <s v="Appliances"/>
    <s v="Small Box"/>
    <d v="2014-02-23T00:00:00"/>
    <n v="4.9087684036513729E-4"/>
    <m/>
    <x v="0"/>
    <n v="0"/>
    <n v="5"/>
    <x v="0"/>
  </r>
  <r>
    <n v="16481"/>
    <x v="0"/>
    <d v="2014-02-18T00:00:00"/>
    <x v="3"/>
    <x v="43"/>
    <n v="20265.22"/>
    <n v="0.08"/>
    <s v="Delivery Van"/>
    <n v="6168.64"/>
    <n v="442.14"/>
    <n v="14.7"/>
    <s v="Paul Van Hugh"/>
    <x v="0"/>
    <s v="Corporate"/>
    <s v="Technology"/>
    <s v="Office Machines"/>
    <s v="Jumbo Drum"/>
    <d v="2014-02-23T00:00:00"/>
    <n v="3.2203088198042087E-3"/>
    <m/>
    <x v="0"/>
    <n v="0"/>
    <n v="5"/>
    <x v="0"/>
  </r>
  <r>
    <n v="16519"/>
    <x v="0"/>
    <d v="2014-06-10T00:00:00"/>
    <x v="4"/>
    <x v="20"/>
    <n v="158.97"/>
    <n v="0.08"/>
    <s v="Regular"/>
    <n v="-30.27"/>
    <n v="4.18"/>
    <n v="2.99"/>
    <s v="Alan Hwang"/>
    <x v="1"/>
    <s v="Small Business"/>
    <s v="Office Supplies"/>
    <s v="Binders and Binder Accessories"/>
    <s v="Small Box"/>
    <d v="2014-06-12T00:00:00"/>
    <n v="2.5261630176443926E-5"/>
    <m/>
    <x v="0"/>
    <n v="0"/>
    <n v="2"/>
    <x v="0"/>
  </r>
  <r>
    <n v="16519"/>
    <x v="0"/>
    <d v="2014-06-10T00:00:00"/>
    <x v="4"/>
    <x v="46"/>
    <n v="138.96"/>
    <n v="0.03"/>
    <s v="Regular"/>
    <n v="19.87"/>
    <n v="2.88"/>
    <n v="0.7"/>
    <s v="Alan Hwang"/>
    <x v="1"/>
    <s v="Small Business"/>
    <s v="Office Supplies"/>
    <s v="Pens &amp; Art Supplies"/>
    <s v="Wrap Bag"/>
    <d v="2014-06-12T00:00:00"/>
    <n v="2.2081877897204809E-5"/>
    <m/>
    <x v="0"/>
    <n v="0"/>
    <n v="2"/>
    <x v="0"/>
  </r>
  <r>
    <n v="38176"/>
    <x v="0"/>
    <d v="2013-08-15T00:00:00"/>
    <x v="0"/>
    <x v="20"/>
    <n v="231.08"/>
    <n v="0.01"/>
    <s v="Express"/>
    <n v="-79.08"/>
    <n v="5.28"/>
    <n v="5.57"/>
    <s v="Nathan Mautz"/>
    <x v="3"/>
    <s v="Corporate"/>
    <s v="Office Supplies"/>
    <s v="Paper"/>
    <s v="Small Box"/>
    <d v="2013-08-16T00:00:00"/>
    <n v="3.6720497585536035E-5"/>
    <m/>
    <x v="0"/>
    <n v="0"/>
    <n v="1"/>
    <x v="0"/>
  </r>
  <r>
    <n v="35142"/>
    <x v="0"/>
    <d v="2013-04-22T00:00:00"/>
    <x v="3"/>
    <x v="11"/>
    <n v="231.27"/>
    <n v="0.03"/>
    <s v="Regular"/>
    <n v="89.29"/>
    <n v="20.239999999999998"/>
    <n v="6.67"/>
    <s v="Joel Jenkins"/>
    <x v="1"/>
    <s v="Corporate"/>
    <s v="Furniture"/>
    <s v="Office Furnishings"/>
    <s v="Small Pack"/>
    <d v="2013-04-24T00:00:00"/>
    <n v="3.6750690135913612E-5"/>
    <m/>
    <x v="0"/>
    <n v="0"/>
    <n v="2"/>
    <x v="0"/>
  </r>
  <r>
    <n v="16547"/>
    <x v="0"/>
    <d v="2016-02-19T00:00:00"/>
    <x v="2"/>
    <x v="49"/>
    <n v="10554.63"/>
    <n v="0.09"/>
    <s v="Delivery Van"/>
    <n v="1240.25"/>
    <n v="355.98"/>
    <n v="58.92"/>
    <s v="Nicole Hansen"/>
    <x v="2"/>
    <s v="Corporate"/>
    <s v="Furniture"/>
    <s v="Chairs &amp; Chairmats"/>
    <s v="Jumbo Drum"/>
    <d v="2016-02-21T00:00:00"/>
    <n v="1.6772168315355119E-3"/>
    <m/>
    <x v="0"/>
    <n v="0"/>
    <n v="2"/>
    <x v="0"/>
  </r>
  <r>
    <n v="16547"/>
    <x v="0"/>
    <d v="2016-02-19T00:00:00"/>
    <x v="2"/>
    <x v="30"/>
    <n v="1749.64"/>
    <n v="0.04"/>
    <s v="Delivery Van"/>
    <n v="-533.23"/>
    <n v="218.75"/>
    <n v="69.64"/>
    <s v="Nicole Hansen"/>
    <x v="2"/>
    <s v="Corporate"/>
    <s v="Furniture"/>
    <s v="Tables"/>
    <s v="Jumbo Box"/>
    <d v="2016-02-19T00:00:00"/>
    <n v="2.7803207285596876E-4"/>
    <m/>
    <x v="0"/>
    <n v="0"/>
    <n v="0"/>
    <x v="0"/>
  </r>
  <r>
    <n v="16548"/>
    <x v="0"/>
    <d v="2015-02-04T00:00:00"/>
    <x v="2"/>
    <x v="21"/>
    <n v="75.19"/>
    <n v="0.06"/>
    <s v="Regular"/>
    <n v="-59.12"/>
    <n v="3.28"/>
    <n v="3.97"/>
    <s v="Darren Budd"/>
    <x v="1"/>
    <s v="Consumer"/>
    <s v="Furniture"/>
    <s v="Office Furnishings"/>
    <s v="Large Box"/>
    <d v="2015-02-06T00:00:00"/>
    <n v="1.1948304541528709E-5"/>
    <m/>
    <x v="0"/>
    <n v="0"/>
    <n v="2"/>
    <x v="0"/>
  </r>
  <r>
    <n v="16548"/>
    <x v="0"/>
    <d v="2015-02-04T00:00:00"/>
    <x v="2"/>
    <x v="42"/>
    <n v="3028.86"/>
    <n v="0.04"/>
    <s v="Regular"/>
    <n v="-2595.65"/>
    <n v="71.37"/>
    <n v="69"/>
    <s v="David Flashing"/>
    <x v="3"/>
    <s v="Consumer"/>
    <s v="Furniture"/>
    <s v="Tables"/>
    <s v="Large Box"/>
    <d v="2015-02-06T00:00:00"/>
    <n v="4.8131056914024002E-4"/>
    <m/>
    <x v="0"/>
    <n v="0"/>
    <n v="2"/>
    <x v="0"/>
  </r>
  <r>
    <n v="26631"/>
    <x v="0"/>
    <d v="2013-11-01T00:00:00"/>
    <x v="1"/>
    <x v="4"/>
    <n v="231.65"/>
    <n v="0"/>
    <s v="Regular"/>
    <n v="-241.28"/>
    <n v="5.98"/>
    <n v="10.39"/>
    <s v="Jeremy Pistek"/>
    <x v="0"/>
    <s v="Corporate"/>
    <s v="Office Supplies"/>
    <s v="Paper"/>
    <s v="Small Box"/>
    <d v="2013-11-01T00:00:00"/>
    <n v="3.681107523666878E-5"/>
    <m/>
    <x v="0"/>
    <n v="0"/>
    <n v="0"/>
    <x v="0"/>
  </r>
  <r>
    <n v="10247"/>
    <x v="0"/>
    <d v="2013-01-10T00:00:00"/>
    <x v="4"/>
    <x v="37"/>
    <n v="231.95"/>
    <n v="0.03"/>
    <s v="Regular"/>
    <n v="44.14"/>
    <n v="9.7799999999999994"/>
    <n v="1.99"/>
    <s v="Edward Becker"/>
    <x v="1"/>
    <s v="Home Office"/>
    <s v="Technology"/>
    <s v="Computer Peripherals"/>
    <s v="Small Pack"/>
    <d v="2013-01-12T00:00:00"/>
    <n v="3.6858747684633382E-5"/>
    <m/>
    <x v="0"/>
    <n v="0"/>
    <n v="2"/>
    <x v="0"/>
  </r>
  <r>
    <n v="16610"/>
    <x v="0"/>
    <d v="2016-10-10T00:00:00"/>
    <x v="0"/>
    <x v="23"/>
    <n v="659.13"/>
    <n v="0.09"/>
    <s v="Regular"/>
    <n v="187.57"/>
    <n v="35.94"/>
    <n v="6.66"/>
    <s v="Thomas Boland"/>
    <x v="1"/>
    <s v="Corporate"/>
    <s v="Office Supplies"/>
    <s v="Envelopes"/>
    <s v="Small Box"/>
    <d v="2016-10-12T00:00:00"/>
    <n v="1.0474113542303256E-4"/>
    <m/>
    <x v="0"/>
    <n v="0"/>
    <n v="2"/>
    <x v="0"/>
  </r>
  <r>
    <n v="16612"/>
    <x v="0"/>
    <d v="2016-02-14T00:00:00"/>
    <x v="0"/>
    <x v="22"/>
    <n v="3699.22"/>
    <n v="0.05"/>
    <s v="Delivery Van"/>
    <n v="565.17999999999995"/>
    <n v="80.97"/>
    <n v="30.06"/>
    <s v="Sally Matthias"/>
    <x v="3"/>
    <s v="Home Office"/>
    <s v="Technology"/>
    <s v="Office Machines"/>
    <s v="Jumbo Box"/>
    <d v="2016-02-15T00:00:00"/>
    <n v="5.878362431987476E-4"/>
    <m/>
    <x v="0"/>
    <n v="0"/>
    <n v="1"/>
    <x v="0"/>
  </r>
  <r>
    <n v="16612"/>
    <x v="0"/>
    <d v="2016-02-14T00:00:00"/>
    <x v="0"/>
    <x v="24"/>
    <n v="48.93"/>
    <n v="0"/>
    <s v="Regular"/>
    <n v="-38.72"/>
    <n v="6.48"/>
    <n v="10.050000000000001"/>
    <s v="Sally Matthias"/>
    <x v="3"/>
    <s v="Home Office"/>
    <s v="Office Supplies"/>
    <s v="Paper"/>
    <s v="Small Box"/>
    <d v="2016-02-16T00:00:00"/>
    <n v="7.7753762630269942E-6"/>
    <m/>
    <x v="0"/>
    <n v="0"/>
    <n v="2"/>
    <x v="0"/>
  </r>
  <r>
    <n v="30885"/>
    <x v="0"/>
    <d v="2013-06-21T00:00:00"/>
    <x v="0"/>
    <x v="37"/>
    <n v="234.24"/>
    <n v="0.09"/>
    <s v="Regular"/>
    <n v="-151.80000000000001"/>
    <n v="9.7100000000000009"/>
    <n v="9.4499999999999993"/>
    <s v="Victoria Pisteka"/>
    <x v="0"/>
    <s v="Corporate"/>
    <s v="Office Supplies"/>
    <s v="Storage &amp; Organization"/>
    <s v="Small Box"/>
    <d v="2013-06-22T00:00:00"/>
    <n v="3.7222647370763201E-5"/>
    <m/>
    <x v="0"/>
    <n v="0"/>
    <n v="1"/>
    <x v="0"/>
  </r>
  <r>
    <n v="29475"/>
    <x v="0"/>
    <d v="2013-02-22T00:00:00"/>
    <x v="0"/>
    <x v="46"/>
    <n v="235.12"/>
    <n v="0.09"/>
    <s v="Regular"/>
    <n v="-29.62"/>
    <n v="4.91"/>
    <n v="3.05"/>
    <s v="Gary Zandusky"/>
    <x v="1"/>
    <s v="Home Office"/>
    <s v="Furniture"/>
    <s v="Office Furnishings"/>
    <s v="Small Pack"/>
    <d v="2013-02-24T00:00:00"/>
    <n v="3.7362486551459372E-5"/>
    <m/>
    <x v="0"/>
    <n v="0"/>
    <n v="2"/>
    <x v="0"/>
  </r>
  <r>
    <n v="16642"/>
    <x v="0"/>
    <d v="2014-03-02T00:00:00"/>
    <x v="2"/>
    <x v="19"/>
    <n v="7640.2250000000004"/>
    <n v="7.0000000000000007E-2"/>
    <s v="Regular"/>
    <n v="2027.68"/>
    <n v="205.99"/>
    <n v="2.5"/>
    <s v="Adam Hart"/>
    <x v="0"/>
    <s v="Corporate"/>
    <s v="Technology"/>
    <s v="Telephones and Communication"/>
    <s v="Small Box"/>
    <d v="2014-03-04T00:00:00"/>
    <n v="1.2140940958345683E-3"/>
    <m/>
    <x v="0"/>
    <n v="0"/>
    <n v="2"/>
    <x v="0"/>
  </r>
  <r>
    <n v="28007"/>
    <x v="0"/>
    <d v="2013-04-08T00:00:00"/>
    <x v="2"/>
    <x v="17"/>
    <n v="238.77"/>
    <n v="0.02"/>
    <s v="Regular"/>
    <n v="-78.81"/>
    <n v="11.66"/>
    <n v="7.95"/>
    <s v="Deborah Brumfield"/>
    <x v="0"/>
    <s v="Small Business"/>
    <s v="Office Supplies"/>
    <s v="Pens &amp; Art Supplies"/>
    <s v="Small Pack"/>
    <d v="2013-04-09T00:00:00"/>
    <n v="3.7942501335028725E-5"/>
    <m/>
    <x v="0"/>
    <n v="0"/>
    <n v="1"/>
    <x v="0"/>
  </r>
  <r>
    <n v="29382"/>
    <x v="0"/>
    <d v="2013-11-17T00:00:00"/>
    <x v="0"/>
    <x v="3"/>
    <n v="239.35"/>
    <n v="0.05"/>
    <s v="Regular"/>
    <n v="78.959999999999994"/>
    <n v="5.68"/>
    <n v="1.39"/>
    <s v="Greg Guthrie"/>
    <x v="3"/>
    <s v="Small Business"/>
    <s v="Office Supplies"/>
    <s v="Envelopes"/>
    <s v="Small Box"/>
    <d v="2013-11-20T00:00:00"/>
    <n v="3.8034668067760294E-5"/>
    <m/>
    <x v="0"/>
    <n v="0"/>
    <n v="3"/>
    <x v="0"/>
  </r>
  <r>
    <n v="16674"/>
    <x v="0"/>
    <d v="2014-04-29T00:00:00"/>
    <x v="3"/>
    <x v="46"/>
    <n v="1959.43"/>
    <n v="0.09"/>
    <s v="Regular"/>
    <n v="467.72"/>
    <n v="42.98"/>
    <n v="4.62"/>
    <s v="Robert Barroso"/>
    <x v="3"/>
    <s v="Small Business"/>
    <s v="Office Supplies"/>
    <s v="Appliances"/>
    <s v="Small Box"/>
    <d v="2014-05-06T00:00:00"/>
    <n v="3.1136941571761667E-4"/>
    <m/>
    <x v="0"/>
    <n v="0"/>
    <n v="7"/>
    <x v="0"/>
  </r>
  <r>
    <n v="16674"/>
    <x v="0"/>
    <d v="2014-04-29T00:00:00"/>
    <x v="3"/>
    <x v="20"/>
    <n v="14072.64"/>
    <n v="0.02"/>
    <s v="Delivery Van"/>
    <n v="2177.54"/>
    <n v="355.98"/>
    <n v="58.92"/>
    <s v="Robert Barroso"/>
    <x v="3"/>
    <s v="Small Business"/>
    <s v="Furniture"/>
    <s v="Chairs &amp; Chairmats"/>
    <s v="Jumbo Drum"/>
    <d v="2014-05-08T00:00:00"/>
    <n v="2.2362573270820396E-3"/>
    <m/>
    <x v="0"/>
    <n v="0"/>
    <n v="9"/>
    <x v="0"/>
  </r>
  <r>
    <n v="16679"/>
    <x v="1"/>
    <d v="2016-11-08T00:00:00"/>
    <x v="3"/>
    <x v="8"/>
    <n v="6481.95"/>
    <n v="0.09"/>
    <s v="Delivery Van"/>
    <n v="846.23"/>
    <n v="243.98"/>
    <n v="43.32"/>
    <s v="Ryan Crowe"/>
    <x v="0"/>
    <s v="Small Business"/>
    <s v="Furniture"/>
    <s v="Chairs &amp; Chairmats"/>
    <s v="Jumbo Drum"/>
    <d v="2016-11-13T00:00:00"/>
    <n v="1.0300347469472271E-3"/>
    <m/>
    <x v="0"/>
    <n v="0"/>
    <n v="5"/>
    <x v="0"/>
  </r>
  <r>
    <n v="16706"/>
    <x v="0"/>
    <d v="2015-06-27T00:00:00"/>
    <x v="0"/>
    <x v="43"/>
    <n v="1943.72"/>
    <n v="0.03"/>
    <s v="Regular"/>
    <n v="-1003.58"/>
    <n v="41.47"/>
    <n v="34.200000000000003"/>
    <s v="Beth Thompson"/>
    <x v="2"/>
    <s v="Corporate"/>
    <s v="Furniture"/>
    <s v="Office Furnishings"/>
    <s v="Wrap Bag"/>
    <d v="2015-06-28T00:00:00"/>
    <n v="3.0887296852587026E-4"/>
    <m/>
    <x v="0"/>
    <n v="0"/>
    <n v="1"/>
    <x v="0"/>
  </r>
  <r>
    <n v="16706"/>
    <x v="0"/>
    <d v="2015-06-27T00:00:00"/>
    <x v="0"/>
    <x v="24"/>
    <n v="18.37"/>
    <n v="0.01"/>
    <s v="Regular"/>
    <n v="-4.0599999999999996"/>
    <n v="2.78"/>
    <n v="1.2"/>
    <s v="Beth Thompson"/>
    <x v="2"/>
    <s v="Corporate"/>
    <s v="Office Supplies"/>
    <s v="Pens &amp; Art Supplies"/>
    <s v="Wrap Bag"/>
    <d v="2015-06-28T00:00:00"/>
    <n v="2.9191428970326161E-6"/>
    <m/>
    <x v="0"/>
    <n v="0"/>
    <n v="1"/>
    <x v="0"/>
  </r>
  <r>
    <n v="16706"/>
    <x v="0"/>
    <d v="2015-06-27T00:00:00"/>
    <x v="0"/>
    <x v="46"/>
    <n v="6175.777"/>
    <n v="7.0000000000000007E-2"/>
    <s v="Express"/>
    <n v="1881.58"/>
    <n v="155.99"/>
    <n v="3.9"/>
    <s v="Beth Thompson"/>
    <x v="2"/>
    <s v="Corporate"/>
    <s v="Technology"/>
    <s v="Telephones and Communication"/>
    <s v="Small Box"/>
    <d v="2015-06-29T00:00:00"/>
    <n v="9.8138135891167114E-4"/>
    <m/>
    <x v="0"/>
    <n v="0"/>
    <n v="2"/>
    <x v="0"/>
  </r>
  <r>
    <n v="16709"/>
    <x v="0"/>
    <d v="2015-10-06T00:00:00"/>
    <x v="0"/>
    <x v="7"/>
    <n v="24.36"/>
    <n v="7.0000000000000007E-2"/>
    <s v="Regular"/>
    <n v="-13.01"/>
    <n v="6.48"/>
    <n v="5.74"/>
    <s v="Giulietta Dortch"/>
    <x v="0"/>
    <s v="Small Business"/>
    <s v="Office Supplies"/>
    <s v="Paper"/>
    <s v="Small Box"/>
    <d v="2015-10-08T00:00:00"/>
    <n v="3.871002774725886E-6"/>
    <m/>
    <x v="0"/>
    <n v="0"/>
    <n v="2"/>
    <x v="0"/>
  </r>
  <r>
    <n v="16710"/>
    <x v="0"/>
    <d v="2014-04-24T00:00:00"/>
    <x v="0"/>
    <x v="43"/>
    <n v="5549.79"/>
    <n v="0.09"/>
    <s v="Delivery Van"/>
    <n v="1300.8"/>
    <n v="145.44999999999999"/>
    <n v="17.850000000000001"/>
    <s v="Alex Grayson"/>
    <x v="3"/>
    <s v="Consumer"/>
    <s v="Technology"/>
    <s v="Office Machines"/>
    <s v="Jumbo Drum"/>
    <d v="2014-04-26T00:00:00"/>
    <n v="8.8190691663160808E-4"/>
    <m/>
    <x v="0"/>
    <n v="0"/>
    <n v="2"/>
    <x v="0"/>
  </r>
  <r>
    <n v="16737"/>
    <x v="0"/>
    <d v="2014-06-20T00:00:00"/>
    <x v="2"/>
    <x v="0"/>
    <n v="1390.49"/>
    <n v="0.01"/>
    <s v="Regular"/>
    <n v="366.8"/>
    <n v="90.48"/>
    <n v="19.989999999999998"/>
    <s v="Toby Grace"/>
    <x v="0"/>
    <s v="Home Office"/>
    <s v="Office Supplies"/>
    <s v="Envelopes"/>
    <s v="Small Box"/>
    <d v="2014-06-21T00:00:00"/>
    <n v="2.2096020723434307E-4"/>
    <m/>
    <x v="0"/>
    <n v="0"/>
    <n v="1"/>
    <x v="0"/>
  </r>
  <r>
    <n v="35908"/>
    <x v="0"/>
    <d v="2013-12-12T00:00:00"/>
    <x v="2"/>
    <x v="42"/>
    <n v="240.18"/>
    <n v="0.06"/>
    <s v="Regular"/>
    <n v="-160.21"/>
    <n v="5.78"/>
    <n v="7.64"/>
    <s v="Brad Eason"/>
    <x v="1"/>
    <s v="Small Business"/>
    <s v="Office Supplies"/>
    <s v="Paper"/>
    <s v="Small Box"/>
    <d v="2013-12-14T00:00:00"/>
    <n v="3.8166561840462365E-5"/>
    <m/>
    <x v="0"/>
    <n v="0"/>
    <n v="2"/>
    <x v="0"/>
  </r>
  <r>
    <n v="16771"/>
    <x v="0"/>
    <d v="2016-09-28T00:00:00"/>
    <x v="0"/>
    <x v="3"/>
    <n v="1737.06"/>
    <n v="0.02"/>
    <s v="Regular"/>
    <n v="339.17"/>
    <n v="39.979999999999997"/>
    <n v="9.1999999999999993"/>
    <s v="Dan Lawera"/>
    <x v="1"/>
    <s v="Corporate"/>
    <s v="Furniture"/>
    <s v="Office Furnishings"/>
    <s v="Wrap Bag"/>
    <d v="2016-09-30T00:00:00"/>
    <n v="2.7603300820465301E-4"/>
    <m/>
    <x v="0"/>
    <n v="0"/>
    <n v="2"/>
    <x v="0"/>
  </r>
  <r>
    <n v="16775"/>
    <x v="0"/>
    <d v="2015-11-22T00:00:00"/>
    <x v="3"/>
    <x v="46"/>
    <n v="2469.15"/>
    <n v="0.04"/>
    <s v="Regular"/>
    <n v="1244.81"/>
    <n v="48.94"/>
    <n v="5.86"/>
    <s v="Natalie Webber"/>
    <x v="0"/>
    <s v="Corporate"/>
    <s v="Office Supplies"/>
    <s v="Paper"/>
    <s v="Small Box"/>
    <d v="2015-11-26T00:00:00"/>
    <n v="3.9236808297267738E-4"/>
    <m/>
    <x v="0"/>
    <n v="0"/>
    <n v="4"/>
    <x v="0"/>
  </r>
  <r>
    <n v="16804"/>
    <x v="0"/>
    <d v="2015-03-10T00:00:00"/>
    <x v="0"/>
    <x v="19"/>
    <n v="2430.34"/>
    <n v="0.08"/>
    <s v="Regular"/>
    <n v="752.87"/>
    <n v="55.98"/>
    <n v="13.88"/>
    <s v="Ed Ludwig"/>
    <x v="1"/>
    <s v="Consumer"/>
    <s v="Office Supplies"/>
    <s v="Paper"/>
    <s v="Small Box"/>
    <d v="2015-03-12T00:00:00"/>
    <n v="3.862008572876564E-4"/>
    <m/>
    <x v="0"/>
    <n v="0"/>
    <n v="2"/>
    <x v="0"/>
  </r>
  <r>
    <n v="16804"/>
    <x v="0"/>
    <d v="2015-03-10T00:00:00"/>
    <x v="0"/>
    <x v="45"/>
    <n v="218.6"/>
    <n v="0.05"/>
    <s v="Express"/>
    <n v="-46.43"/>
    <n v="5.78"/>
    <n v="4.96"/>
    <s v="Ed Ludwig"/>
    <x v="1"/>
    <s v="Consumer"/>
    <s v="Office Supplies"/>
    <s v="Paper"/>
    <s v="Small Box"/>
    <d v="2015-03-11T00:00:00"/>
    <n v="3.4737323750208482E-5"/>
    <m/>
    <x v="0"/>
    <n v="0"/>
    <n v="1"/>
    <x v="0"/>
  </r>
  <r>
    <n v="16807"/>
    <x v="0"/>
    <d v="2015-01-14T00:00:00"/>
    <x v="4"/>
    <x v="25"/>
    <n v="1585.6"/>
    <n v="0.08"/>
    <s v="Regular"/>
    <n v="632.13"/>
    <n v="35.44"/>
    <n v="4.92"/>
    <s v="Quincy Jones"/>
    <x v="0"/>
    <s v="Small Business"/>
    <s v="Office Supplies"/>
    <s v="Paper"/>
    <s v="Small Box"/>
    <d v="2015-01-15T00:00:00"/>
    <n v="2.5196477830892298E-4"/>
    <m/>
    <x v="0"/>
    <n v="0"/>
    <n v="1"/>
    <x v="0"/>
  </r>
  <r>
    <n v="16807"/>
    <x v="0"/>
    <d v="2015-01-14T00:00:00"/>
    <x v="4"/>
    <x v="49"/>
    <n v="215.85"/>
    <n v="0.09"/>
    <s v="Regular"/>
    <n v="60.95"/>
    <n v="7.4"/>
    <n v="1.71"/>
    <s v="Quincy Jones"/>
    <x v="0"/>
    <s v="Small Business"/>
    <s v="Office Supplies"/>
    <s v="Paper"/>
    <s v="Wrap Bag"/>
    <d v="2015-01-16T00:00:00"/>
    <n v="3.4300326310532943E-5"/>
    <m/>
    <x v="0"/>
    <n v="0"/>
    <n v="2"/>
    <x v="0"/>
  </r>
  <r>
    <n v="25828"/>
    <x v="1"/>
    <d v="2013-11-23T00:00:00"/>
    <x v="2"/>
    <x v="34"/>
    <n v="241.43"/>
    <n v="0.01"/>
    <s v="Regular"/>
    <n v="-65.8"/>
    <n v="6.84"/>
    <n v="4.42"/>
    <s v="Michael Oakman"/>
    <x v="0"/>
    <s v="Small Business"/>
    <s v="Office Supplies"/>
    <s v="Scissors Rulers and Trimmers"/>
    <s v="Small Pack"/>
    <d v="2013-11-25T00:00:00"/>
    <n v="3.8365197040314887E-5"/>
    <m/>
    <x v="0"/>
    <n v="0"/>
    <n v="2"/>
    <x v="0"/>
  </r>
  <r>
    <n v="16837"/>
    <x v="0"/>
    <d v="2014-01-21T00:00:00"/>
    <x v="2"/>
    <x v="6"/>
    <n v="997"/>
    <n v="0.09"/>
    <s v="Delivery Van"/>
    <n v="-307.95999999999998"/>
    <n v="258.98"/>
    <n v="54.31"/>
    <s v="Jill Stevenson"/>
    <x v="0"/>
    <s v="Consumer"/>
    <s v="Furniture"/>
    <s v="Chairs &amp; Chairmats"/>
    <s v="Jumbo Drum"/>
    <d v="2014-01-22T00:00:00"/>
    <n v="1.5843143540236897E-4"/>
    <m/>
    <x v="0"/>
    <n v="0"/>
    <n v="1"/>
    <x v="0"/>
  </r>
  <r>
    <n v="16864"/>
    <x v="1"/>
    <d v="2015-10-29T00:00:00"/>
    <x v="2"/>
    <x v="3"/>
    <n v="12837.11"/>
    <n v="0.05"/>
    <s v="Delivery Van"/>
    <n v="1881.76"/>
    <n v="320.64"/>
    <n v="43.57"/>
    <s v="Cindy Chapman"/>
    <x v="0"/>
    <s v="Consumer"/>
    <s v="Furniture"/>
    <s v="Tables"/>
    <s v="Jumbo Box"/>
    <d v="2015-10-29T00:00:00"/>
    <n v="2.0399215283030138E-3"/>
    <m/>
    <x v="0"/>
    <n v="0"/>
    <n v="0"/>
    <x v="0"/>
  </r>
  <r>
    <n v="16866"/>
    <x v="0"/>
    <d v="2015-02-05T00:00:00"/>
    <x v="2"/>
    <x v="16"/>
    <n v="2357.9085"/>
    <n v="0.06"/>
    <s v="Regular"/>
    <n v="538.49"/>
    <n v="65.989999999999995"/>
    <n v="3.99"/>
    <s v="Penelope Sewall"/>
    <x v="0"/>
    <s v="Home Office"/>
    <s v="Technology"/>
    <s v="Telephones and Communication"/>
    <s v="Small Box"/>
    <d v="2015-02-06T00:00:00"/>
    <n v="3.7469090090516222E-4"/>
    <m/>
    <x v="0"/>
    <n v="0"/>
    <n v="1"/>
    <x v="0"/>
  </r>
  <r>
    <n v="33703"/>
    <x v="0"/>
    <d v="2013-02-06T00:00:00"/>
    <x v="2"/>
    <x v="6"/>
    <n v="242.36"/>
    <n v="0.08"/>
    <s v="Regular"/>
    <n v="-131.47999999999999"/>
    <n v="60.98"/>
    <n v="1.99"/>
    <s v="Carl Ludwig"/>
    <x v="2"/>
    <s v="Corporate"/>
    <s v="Technology"/>
    <s v="Computer Peripherals"/>
    <s v="Small Pack"/>
    <d v="2013-02-07T00:00:00"/>
    <n v="3.8512981629005159E-5"/>
    <m/>
    <x v="0"/>
    <n v="0"/>
    <n v="1"/>
    <x v="0"/>
  </r>
  <r>
    <n v="18307"/>
    <x v="0"/>
    <d v="2013-02-02T00:00:00"/>
    <x v="3"/>
    <x v="41"/>
    <n v="245.19"/>
    <n v="0.03"/>
    <s v="Regular"/>
    <n v="37.99"/>
    <n v="7.08"/>
    <n v="2.35"/>
    <s v="Dennis Pardue"/>
    <x v="0"/>
    <s v="Corporate"/>
    <s v="Office Supplies"/>
    <s v="Pens &amp; Art Supplies"/>
    <s v="Wrap Bag"/>
    <d v="2013-02-02T00:00:00"/>
    <n v="3.8962691721471264E-5"/>
    <m/>
    <x v="0"/>
    <n v="0"/>
    <n v="0"/>
    <x v="0"/>
  </r>
  <r>
    <n v="16935"/>
    <x v="0"/>
    <d v="2015-12-15T00:00:00"/>
    <x v="2"/>
    <x v="7"/>
    <n v="14.74"/>
    <n v="0.06"/>
    <s v="Regular"/>
    <n v="-2.72"/>
    <n v="4.4800000000000004"/>
    <n v="1.22"/>
    <s v="Michael Grace"/>
    <x v="0"/>
    <s v="Corporate"/>
    <s v="Office Supplies"/>
    <s v="Paper"/>
    <s v="Wrap Bag"/>
    <d v="2015-12-16T00:00:00"/>
    <n v="2.3423062766609012E-6"/>
    <m/>
    <x v="0"/>
    <n v="0"/>
    <n v="1"/>
    <x v="0"/>
  </r>
  <r>
    <n v="16935"/>
    <x v="0"/>
    <d v="2015-12-15T00:00:00"/>
    <x v="2"/>
    <x v="16"/>
    <n v="117.68"/>
    <n v="0.09"/>
    <s v="Express"/>
    <n v="12.47"/>
    <n v="2.88"/>
    <n v="0.7"/>
    <s v="Michael Grace"/>
    <x v="0"/>
    <s v="Corporate"/>
    <s v="Office Supplies"/>
    <s v="Pens &amp; Art Supplies"/>
    <s v="Wrap Bag"/>
    <d v="2015-12-17T00:00:00"/>
    <n v="1.8700312254915528E-5"/>
    <m/>
    <x v="0"/>
    <n v="0"/>
    <n v="2"/>
    <x v="0"/>
  </r>
  <r>
    <n v="16967"/>
    <x v="0"/>
    <d v="2014-08-19T00:00:00"/>
    <x v="3"/>
    <x v="33"/>
    <n v="397.55"/>
    <n v="0.08"/>
    <s v="Regular"/>
    <n v="-152.47"/>
    <n v="83.1"/>
    <n v="6.13"/>
    <s v="Brad Norvell"/>
    <x v="3"/>
    <s v="Corporate"/>
    <s v="Technology"/>
    <s v="Computer Peripherals"/>
    <s v="Small Box"/>
    <d v="2014-08-21T00:00:00"/>
    <n v="6.3173938961095074E-5"/>
    <m/>
    <x v="0"/>
    <n v="0"/>
    <n v="2"/>
    <x v="0"/>
  </r>
  <r>
    <n v="16967"/>
    <x v="0"/>
    <d v="2014-08-19T00:00:00"/>
    <x v="3"/>
    <x v="41"/>
    <n v="676.26"/>
    <n v="0.06"/>
    <s v="Regular"/>
    <n v="181.98"/>
    <n v="19.98"/>
    <n v="5.77"/>
    <s v="Brad Norvell"/>
    <x v="3"/>
    <s v="Corporate"/>
    <s v="Office Supplies"/>
    <s v="Paper"/>
    <s v="Small Box"/>
    <d v="2014-08-19T00:00:00"/>
    <n v="1.0746323220181147E-4"/>
    <m/>
    <x v="0"/>
    <n v="0"/>
    <n v="0"/>
    <x v="0"/>
  </r>
  <r>
    <n v="44613"/>
    <x v="0"/>
    <d v="2013-08-30T00:00:00"/>
    <x v="0"/>
    <x v="22"/>
    <n v="245.55"/>
    <n v="0.03"/>
    <s v="Regular"/>
    <n v="-227.25"/>
    <n v="5.28"/>
    <n v="8.16"/>
    <s v="Neoma Murray"/>
    <x v="0"/>
    <s v="Small Business"/>
    <s v="Office Supplies"/>
    <s v="Paper"/>
    <s v="Small Box"/>
    <d v="2013-08-31T00:00:00"/>
    <n v="3.9019898659028791E-5"/>
    <m/>
    <x v="0"/>
    <n v="0"/>
    <n v="1"/>
    <x v="0"/>
  </r>
  <r>
    <n v="16993"/>
    <x v="0"/>
    <d v="2014-11-16T00:00:00"/>
    <x v="4"/>
    <x v="30"/>
    <n v="1383.9190000000001"/>
    <n v="0.05"/>
    <s v="Regular"/>
    <n v="-433.49"/>
    <n v="205.99"/>
    <n v="2.5"/>
    <s v="Erin Mull"/>
    <x v="3"/>
    <s v="Small Business"/>
    <s v="Technology"/>
    <s v="Telephones and Communication"/>
    <s v="Small Box"/>
    <d v="2014-11-16T00:00:00"/>
    <n v="2.1991602171575836E-4"/>
    <m/>
    <x v="0"/>
    <n v="0"/>
    <n v="0"/>
    <x v="0"/>
  </r>
  <r>
    <n v="27712"/>
    <x v="1"/>
    <d v="2013-03-04T00:00:00"/>
    <x v="3"/>
    <x v="17"/>
    <n v="246.63"/>
    <n v="0.08"/>
    <s v="Regular"/>
    <n v="31.54"/>
    <n v="12.28"/>
    <n v="4.8600000000000003"/>
    <s v="Speros Goranitis"/>
    <x v="0"/>
    <s v="Corporate"/>
    <s v="Office Supplies"/>
    <s v="Paper"/>
    <s v="Small Box"/>
    <d v="2013-03-11T00:00:00"/>
    <n v="3.9191519471701364E-5"/>
    <m/>
    <x v="0"/>
    <n v="0"/>
    <n v="7"/>
    <x v="0"/>
  </r>
  <r>
    <n v="17024"/>
    <x v="0"/>
    <d v="2016-10-13T00:00:00"/>
    <x v="4"/>
    <x v="48"/>
    <n v="1401.75"/>
    <n v="0.02"/>
    <s v="Regular"/>
    <n v="426.44"/>
    <n v="42.98"/>
    <n v="4.62"/>
    <s v="Tamara Dahlen"/>
    <x v="1"/>
    <s v="Corporate"/>
    <s v="Office Supplies"/>
    <s v="Appliances"/>
    <s v="Small Box"/>
    <d v="2016-10-15T00:00:00"/>
    <n v="2.2274951311461455E-4"/>
    <m/>
    <x v="0"/>
    <n v="0"/>
    <n v="2"/>
    <x v="0"/>
  </r>
  <r>
    <n v="17028"/>
    <x v="0"/>
    <d v="2016-10-15T00:00:00"/>
    <x v="0"/>
    <x v="23"/>
    <n v="513.5"/>
    <n v="0.02"/>
    <s v="Regular"/>
    <n v="82.96"/>
    <n v="25.99"/>
    <n v="5.37"/>
    <s v="Jennifer Jackson"/>
    <x v="0"/>
    <s v="Home Office"/>
    <s v="Office Supplies"/>
    <s v="Pens &amp; Art Supplies"/>
    <s v="Small Box"/>
    <d v="2016-10-17T00:00:00"/>
    <n v="8.1599340099414711E-5"/>
    <m/>
    <x v="0"/>
    <n v="0"/>
    <n v="2"/>
    <x v="0"/>
  </r>
  <r>
    <n v="17058"/>
    <x v="1"/>
    <d v="2014-01-01T00:00:00"/>
    <x v="0"/>
    <x v="0"/>
    <n v="72.67"/>
    <n v="0.04"/>
    <s v="Regular"/>
    <n v="-62.37"/>
    <n v="4.28"/>
    <n v="6.72"/>
    <s v="Gary Hwang"/>
    <x v="0"/>
    <s v="Home Office"/>
    <s v="Office Supplies"/>
    <s v="Paper"/>
    <s v="Small Box"/>
    <d v="2014-01-02T00:00:00"/>
    <n v="1.1547855978626031E-5"/>
    <m/>
    <x v="0"/>
    <n v="0"/>
    <n v="1"/>
    <x v="0"/>
  </r>
  <r>
    <n v="17061"/>
    <x v="0"/>
    <d v="2015-10-30T00:00:00"/>
    <x v="1"/>
    <x v="2"/>
    <n v="80.53"/>
    <n v="0.01"/>
    <s v="Regular"/>
    <n v="10.01"/>
    <n v="2.88"/>
    <n v="0.7"/>
    <s v="Ivan Liston"/>
    <x v="1"/>
    <s v="Consumer"/>
    <s v="Office Supplies"/>
    <s v="Pens &amp; Art Supplies"/>
    <s v="Wrap Bag"/>
    <d v="2015-11-01T00:00:00"/>
    <n v="1.279687411529867E-5"/>
    <m/>
    <x v="0"/>
    <n v="0"/>
    <n v="2"/>
    <x v="0"/>
  </r>
  <r>
    <n v="42528"/>
    <x v="0"/>
    <d v="2013-02-23T00:00:00"/>
    <x v="4"/>
    <x v="44"/>
    <n v="250.75"/>
    <n v="0.02"/>
    <s v="Regular"/>
    <n v="-43.52"/>
    <n v="17.7"/>
    <n v="9.4700000000000006"/>
    <s v="Alex Grayson"/>
    <x v="3"/>
    <s v="Consumer"/>
    <s v="Office Supplies"/>
    <s v="Storage &amp; Organization"/>
    <s v="Small Box"/>
    <d v="2013-02-24T00:00:00"/>
    <n v="3.9846221090415267E-5"/>
    <m/>
    <x v="0"/>
    <n v="0"/>
    <n v="1"/>
    <x v="0"/>
  </r>
  <r>
    <n v="27687"/>
    <x v="0"/>
    <d v="2013-04-22T00:00:00"/>
    <x v="4"/>
    <x v="28"/>
    <n v="251.3"/>
    <n v="0.1"/>
    <s v="Regular"/>
    <n v="-112.72"/>
    <n v="7.1"/>
    <n v="6.05"/>
    <s v="Maribeth Iolo"/>
    <x v="0"/>
    <s v="Home Office"/>
    <s v="Office Supplies"/>
    <s v="Binders and Binder Accessories"/>
    <s v="Small Box"/>
    <d v="2013-04-24T00:00:00"/>
    <n v="3.9933620578350378E-5"/>
    <m/>
    <x v="0"/>
    <n v="0"/>
    <n v="2"/>
    <x v="0"/>
  </r>
  <r>
    <n v="17093"/>
    <x v="0"/>
    <d v="2015-02-10T00:00:00"/>
    <x v="2"/>
    <x v="29"/>
    <n v="4550.0600000000004"/>
    <n v="0.1"/>
    <s v="Delivery Van"/>
    <n v="-1335.32"/>
    <n v="95.98"/>
    <n v="58.2"/>
    <s v="Janet Martin"/>
    <x v="0"/>
    <s v="Corporate"/>
    <s v="Furniture"/>
    <s v="Chairs &amp; Chairmats"/>
    <s v="Jumbo Drum"/>
    <d v="2015-02-12T00:00:00"/>
    <n v="7.2304166195276127E-4"/>
    <m/>
    <x v="0"/>
    <n v="0"/>
    <n v="2"/>
    <x v="0"/>
  </r>
  <r>
    <n v="17124"/>
    <x v="0"/>
    <d v="2016-10-25T00:00:00"/>
    <x v="1"/>
    <x v="20"/>
    <n v="128.31"/>
    <n v="0.05"/>
    <s v="Express"/>
    <n v="-55.72"/>
    <n v="3.14"/>
    <n v="1.92"/>
    <s v="William Brown"/>
    <x v="0"/>
    <s v="Home Office"/>
    <s v="Office Supplies"/>
    <s v="Scissors, Rulers and Trimmers"/>
    <s v="Wrap Bag"/>
    <d v="2016-10-26T00:00:00"/>
    <n v="2.0389505994461348E-5"/>
    <m/>
    <x v="0"/>
    <n v="0"/>
    <n v="1"/>
    <x v="0"/>
  </r>
  <r>
    <n v="17152"/>
    <x v="0"/>
    <d v="2015-03-12T00:00:00"/>
    <x v="0"/>
    <x v="1"/>
    <n v="236.45"/>
    <n v="0.06"/>
    <s v="Regular"/>
    <n v="-259.02"/>
    <n v="6.98"/>
    <n v="9.69"/>
    <s v="Dave Hallsten"/>
    <x v="1"/>
    <s v="Home Office"/>
    <s v="Office Supplies"/>
    <s v="Storage &amp; Organization"/>
    <s v="Small Box"/>
    <d v="2015-03-13T00:00:00"/>
    <n v="3.7573834404102447E-5"/>
    <m/>
    <x v="0"/>
    <n v="0"/>
    <n v="1"/>
    <x v="0"/>
  </r>
  <r>
    <n v="17157"/>
    <x v="0"/>
    <d v="2015-09-19T00:00:00"/>
    <x v="3"/>
    <x v="48"/>
    <n v="3081.471"/>
    <n v="0.09"/>
    <s v="Regular"/>
    <n v="574.98"/>
    <n v="125.99"/>
    <n v="4.2"/>
    <s v="Rick Duston"/>
    <x v="3"/>
    <s v="Corporate"/>
    <s v="Technology"/>
    <s v="Telephones and Communication"/>
    <s v="Small Box"/>
    <d v="2015-09-23T00:00:00"/>
    <n v="4.8967088633979268E-4"/>
    <m/>
    <x v="0"/>
    <n v="0"/>
    <n v="4"/>
    <x v="0"/>
  </r>
  <r>
    <n v="17187"/>
    <x v="0"/>
    <d v="2015-09-23T00:00:00"/>
    <x v="0"/>
    <x v="6"/>
    <n v="2951.97"/>
    <n v="0.09"/>
    <s v="Delivery Van"/>
    <n v="-1890.33"/>
    <n v="810.98"/>
    <n v="16.059999999999999"/>
    <s v="Bill Stewart"/>
    <x v="1"/>
    <s v="Corporate"/>
    <s v="Technology"/>
    <s v="Office Machines"/>
    <s v="Jumbo Drum"/>
    <d v="2015-09-25T00:00:00"/>
    <n v="4.6909212072691181E-4"/>
    <m/>
    <x v="0"/>
    <n v="0"/>
    <n v="2"/>
    <x v="0"/>
  </r>
  <r>
    <n v="17252"/>
    <x v="0"/>
    <d v="2014-04-29T00:00:00"/>
    <x v="2"/>
    <x v="25"/>
    <n v="2283.2199999999998"/>
    <n v="0.03"/>
    <s v="Regular"/>
    <n v="1006.72"/>
    <n v="48.91"/>
    <n v="5.97"/>
    <s v="Ivan Liston"/>
    <x v="1"/>
    <s v="Consumer"/>
    <s v="Office Supplies"/>
    <s v="Paper"/>
    <s v="Small Box"/>
    <d v="2014-04-30T00:00:00"/>
    <n v="3.6282228880581428E-4"/>
    <m/>
    <x v="0"/>
    <n v="0"/>
    <n v="1"/>
    <x v="0"/>
  </r>
  <r>
    <n v="17252"/>
    <x v="0"/>
    <d v="2014-04-29T00:00:00"/>
    <x v="2"/>
    <x v="46"/>
    <n v="11365.616"/>
    <n v="0.08"/>
    <s v="Delivery Van"/>
    <n v="229.22"/>
    <n v="296.18"/>
    <n v="54.12"/>
    <s v="Ivan Liston"/>
    <x v="1"/>
    <s v="Consumer"/>
    <s v="Furniture"/>
    <s v="Tables"/>
    <s v="Jumbo Box"/>
    <d v="2014-05-01T00:00:00"/>
    <n v="1.8060891244855879E-3"/>
    <m/>
    <x v="0"/>
    <n v="0"/>
    <n v="2"/>
    <x v="0"/>
  </r>
  <r>
    <n v="17282"/>
    <x v="1"/>
    <d v="2016-11-18T00:00:00"/>
    <x v="3"/>
    <x v="4"/>
    <n v="988.42"/>
    <n v="0.09"/>
    <s v="Regular"/>
    <n v="253.94"/>
    <n v="29.17"/>
    <n v="6.27"/>
    <s v="Denise Monton"/>
    <x v="0"/>
    <s v="Home Office"/>
    <s v="Office Supplies"/>
    <s v="Binders and Binder Accessories"/>
    <s v="Small Box"/>
    <d v="2016-11-20T00:00:00"/>
    <n v="1.5706800339058128E-4"/>
    <m/>
    <x v="0"/>
    <n v="0"/>
    <n v="2"/>
    <x v="0"/>
  </r>
  <r>
    <n v="17283"/>
    <x v="0"/>
    <d v="2014-09-14T00:00:00"/>
    <x v="2"/>
    <x v="6"/>
    <n v="5472.12"/>
    <n v="0.06"/>
    <s v="Delivery Van"/>
    <n v="-2816.34"/>
    <n v="1360.14"/>
    <n v="14.7"/>
    <s v="Dorothy Badders"/>
    <x v="2"/>
    <s v="Home Office"/>
    <s v="Technology"/>
    <s v="Office Machines"/>
    <s v="Jumbo Drum"/>
    <d v="2014-09-15T00:00:00"/>
    <n v="8.6956451985357194E-4"/>
    <m/>
    <x v="0"/>
    <n v="0"/>
    <n v="1"/>
    <x v="0"/>
  </r>
  <r>
    <n v="26051"/>
    <x v="0"/>
    <d v="2013-06-27T00:00:00"/>
    <x v="2"/>
    <x v="48"/>
    <n v="251.75"/>
    <n v="7.0000000000000007E-2"/>
    <s v="Regular"/>
    <n v="22.46"/>
    <n v="8.33"/>
    <n v="1.99"/>
    <s v="Annie Cyprus"/>
    <x v="2"/>
    <s v="Home Office"/>
    <s v="Technology"/>
    <s v="Computer Peripherals"/>
    <s v="Small Pack"/>
    <d v="2013-06-28T00:00:00"/>
    <n v="4.0005129250297281E-5"/>
    <m/>
    <x v="0"/>
    <n v="0"/>
    <n v="1"/>
    <x v="0"/>
  </r>
  <r>
    <n v="17312"/>
    <x v="0"/>
    <d v="2014-05-20T00:00:00"/>
    <x v="2"/>
    <x v="4"/>
    <n v="258.54000000000002"/>
    <n v="0.05"/>
    <s v="Regular"/>
    <n v="-116.37"/>
    <n v="6.68"/>
    <n v="7.3"/>
    <s v="Nancy Lomonaco"/>
    <x v="1"/>
    <s v="Home Office"/>
    <s v="Office Supplies"/>
    <s v="Paper"/>
    <s v="Small Box"/>
    <d v="2014-05-21T00:00:00"/>
    <n v="4.1084115655896164E-5"/>
    <m/>
    <x v="0"/>
    <n v="0"/>
    <n v="1"/>
    <x v="0"/>
  </r>
  <r>
    <n v="17312"/>
    <x v="0"/>
    <d v="2014-05-20T00:00:00"/>
    <x v="2"/>
    <x v="26"/>
    <n v="4610.2894999999999"/>
    <n v="0"/>
    <s v="Regular"/>
    <n v="1432.86"/>
    <n v="125.99"/>
    <n v="2.5"/>
    <s v="Nancy Lomonaco"/>
    <x v="1"/>
    <s v="Home Office"/>
    <s v="Technology"/>
    <s v="Telephones and Communication"/>
    <s v="Small Box"/>
    <d v="2014-05-21T00:00:00"/>
    <n v="7.3261262096837503E-4"/>
    <m/>
    <x v="0"/>
    <n v="0"/>
    <n v="1"/>
    <x v="0"/>
  </r>
  <r>
    <n v="17315"/>
    <x v="0"/>
    <d v="2016-04-22T00:00:00"/>
    <x v="3"/>
    <x v="8"/>
    <n v="159.11000000000001"/>
    <n v="7.0000000000000007E-2"/>
    <s v="Regular"/>
    <n v="64.010000000000005"/>
    <n v="5.43"/>
    <n v="0.95"/>
    <s v="Joy Smith"/>
    <x v="3"/>
    <s v="Consumer"/>
    <s v="Office Supplies"/>
    <s v="Paper"/>
    <s v="Wrap Bag"/>
    <d v="2016-04-26T00:00:00"/>
    <n v="2.528387731882741E-5"/>
    <m/>
    <x v="0"/>
    <n v="0"/>
    <n v="4"/>
    <x v="0"/>
  </r>
  <r>
    <n v="17345"/>
    <x v="0"/>
    <d v="2014-08-02T00:00:00"/>
    <x v="1"/>
    <x v="9"/>
    <n v="195.61"/>
    <n v="0"/>
    <s v="Regular"/>
    <n v="-17.02"/>
    <n v="7.64"/>
    <n v="5.83"/>
    <s v="Cynthia Arntzen"/>
    <x v="0"/>
    <s v="Small Business"/>
    <s v="Office Supplies"/>
    <s v="Paper"/>
    <s v="Wrap Bag"/>
    <d v="2014-08-04T00:00:00"/>
    <n v="3.1084025154520959E-5"/>
    <m/>
    <x v="0"/>
    <n v="0"/>
    <n v="2"/>
    <x v="0"/>
  </r>
  <r>
    <n v="17376"/>
    <x v="0"/>
    <d v="2014-12-04T00:00:00"/>
    <x v="0"/>
    <x v="14"/>
    <n v="1127.81"/>
    <n v="0.1"/>
    <s v="Regular"/>
    <n v="425.08"/>
    <n v="28.48"/>
    <n v="1.99"/>
    <s v="Joy Smith"/>
    <x v="3"/>
    <s v="Corporate"/>
    <s v="Technology"/>
    <s v="Computer Peripherals"/>
    <s v="Small Pack"/>
    <d v="2014-12-06T00:00:00"/>
    <n v="1.7921821179653534E-4"/>
    <m/>
    <x v="0"/>
    <n v="0"/>
    <n v="2"/>
    <x v="0"/>
  </r>
  <r>
    <n v="17377"/>
    <x v="0"/>
    <d v="2014-10-28T00:00:00"/>
    <x v="3"/>
    <x v="20"/>
    <n v="110.38"/>
    <n v="0.05"/>
    <s v="Regular"/>
    <n v="-4.8600000000000003"/>
    <n v="2.78"/>
    <n v="1.2"/>
    <s v="Erin Creighton"/>
    <x v="1"/>
    <s v="Corporate"/>
    <s v="Office Supplies"/>
    <s v="Pens &amp; Art Supplies"/>
    <s v="Wrap Bag"/>
    <d v="2014-10-30T00:00:00"/>
    <n v="1.7540282687776817E-5"/>
    <m/>
    <x v="0"/>
    <n v="0"/>
    <n v="2"/>
    <x v="0"/>
  </r>
  <r>
    <n v="30433"/>
    <x v="0"/>
    <d v="2013-06-09T00:00:00"/>
    <x v="4"/>
    <x v="35"/>
    <n v="253.38"/>
    <n v="0"/>
    <s v="Express"/>
    <n v="-35.78"/>
    <n v="13.9"/>
    <n v="7.59"/>
    <s v="Nathan Gelder"/>
    <x v="1"/>
    <s v="Home Office"/>
    <s v="Office Supplies"/>
    <s v="Scissors, Rulers and Trimmers"/>
    <s v="Small Pack"/>
    <d v="2013-06-09T00:00:00"/>
    <n v="4.0264149550904964E-5"/>
    <m/>
    <x v="0"/>
    <n v="0"/>
    <n v="0"/>
    <x v="0"/>
  </r>
  <r>
    <n v="17408"/>
    <x v="0"/>
    <d v="2016-05-27T00:00:00"/>
    <x v="2"/>
    <x v="27"/>
    <n v="149.69999999999999"/>
    <n v="0.05"/>
    <s v="Express"/>
    <n v="-132.63"/>
    <n v="5.4"/>
    <n v="7.78"/>
    <s v="Berenike Kampe"/>
    <x v="3"/>
    <s v="Corporate"/>
    <s v="Office Supplies"/>
    <s v="Binders and Binder Accessories"/>
    <s v="Small Box"/>
    <d v="2016-05-29T00:00:00"/>
    <n v="2.3788551534337647E-5"/>
    <m/>
    <x v="0"/>
    <n v="0"/>
    <n v="2"/>
    <x v="0"/>
  </r>
  <r>
    <n v="17408"/>
    <x v="0"/>
    <d v="2016-05-27T00:00:00"/>
    <x v="2"/>
    <x v="26"/>
    <n v="728.12699999999995"/>
    <n v="0.02"/>
    <s v="Regular"/>
    <n v="49.79"/>
    <n v="20.99"/>
    <n v="4.8099999999999996"/>
    <s v="Berenike Kampe"/>
    <x v="3"/>
    <s v="Corporate"/>
    <s v="Technology"/>
    <s v="Telephones and Communication"/>
    <s v="Medium Box"/>
    <d v="2016-05-29T00:00:00"/>
    <n v="1.1570532173041194E-4"/>
    <m/>
    <x v="0"/>
    <n v="0"/>
    <n v="2"/>
    <x v="0"/>
  </r>
  <r>
    <n v="28455"/>
    <x v="1"/>
    <d v="2013-05-30T00:00:00"/>
    <x v="4"/>
    <x v="47"/>
    <n v="254.12"/>
    <n v="0.06"/>
    <s v="Regular"/>
    <n v="-64.97"/>
    <n v="20.95"/>
    <n v="5.99"/>
    <s v="Jack OBriant"/>
    <x v="0"/>
    <s v="Small Business"/>
    <s v="Technology"/>
    <s v="Computer Peripherals"/>
    <s v="Small Box"/>
    <d v="2013-06-01T00:00:00"/>
    <n v="4.0381741589217659E-5"/>
    <m/>
    <x v="0"/>
    <n v="0"/>
    <n v="2"/>
    <x v="0"/>
  </r>
  <r>
    <n v="28007"/>
    <x v="0"/>
    <d v="2013-04-08T00:00:00"/>
    <x v="2"/>
    <x v="17"/>
    <n v="257.33999999999997"/>
    <n v="0.04"/>
    <s v="Regular"/>
    <n v="12.82"/>
    <n v="12.98"/>
    <n v="3.14"/>
    <s v="Deborah Brumfield"/>
    <x v="0"/>
    <s v="Small Business"/>
    <s v="Office Supplies"/>
    <s v="Scissors, Rulers and Trimmers"/>
    <s v="Small Pack"/>
    <d v="2013-04-09T00:00:00"/>
    <n v="4.0893425864037742E-5"/>
    <m/>
    <x v="0"/>
    <n v="0"/>
    <n v="1"/>
    <x v="0"/>
  </r>
  <r>
    <n v="3783"/>
    <x v="1"/>
    <d v="2013-12-05T00:00:00"/>
    <x v="2"/>
    <x v="42"/>
    <n v="257.43"/>
    <n v="0.05"/>
    <s v="Regular"/>
    <n v="-200.63"/>
    <n v="6.48"/>
    <n v="8.73"/>
    <s v="Jonathan Doherty"/>
    <x v="0"/>
    <s v="Corporate"/>
    <s v="Office Supplies"/>
    <s v="Paper"/>
    <s v="Small Box"/>
    <d v="2013-12-07T00:00:00"/>
    <n v="4.0907727598427126E-5"/>
    <m/>
    <x v="0"/>
    <n v="0"/>
    <n v="2"/>
    <x v="0"/>
  </r>
  <r>
    <n v="17508"/>
    <x v="1"/>
    <d v="2015-06-27T00:00:00"/>
    <x v="3"/>
    <x v="29"/>
    <n v="99.08"/>
    <n v="0.01"/>
    <s v="Express"/>
    <n v="11.28"/>
    <n v="1.76"/>
    <n v="0.7"/>
    <s v="Roy Skaria"/>
    <x v="0"/>
    <s v="Corporate"/>
    <s v="Office Supplies"/>
    <s v="Pens &amp; Art Supplies"/>
    <s v="Wrap Bag"/>
    <d v="2015-06-29T00:00:00"/>
    <n v="1.5744620481110048E-5"/>
    <m/>
    <x v="0"/>
    <n v="0"/>
    <n v="2"/>
    <x v="0"/>
  </r>
  <r>
    <n v="17510"/>
    <x v="0"/>
    <d v="2015-10-30T00:00:00"/>
    <x v="1"/>
    <x v="2"/>
    <n v="462.12"/>
    <n v="0"/>
    <s v="Regular"/>
    <n v="226.4"/>
    <n v="15.57"/>
    <n v="1.39"/>
    <s v="Denny Ordway"/>
    <x v="0"/>
    <s v="Small Business"/>
    <s v="Office Supplies"/>
    <s v="Envelopes"/>
    <s v="Small Box"/>
    <d v="2015-10-31T00:00:00"/>
    <n v="7.3434638844676787E-5"/>
    <m/>
    <x v="0"/>
    <n v="0"/>
    <n v="1"/>
    <x v="0"/>
  </r>
  <r>
    <n v="37829"/>
    <x v="0"/>
    <d v="2013-09-29T00:00:00"/>
    <x v="2"/>
    <x v="2"/>
    <n v="257.89999999999998"/>
    <n v="0"/>
    <s v="Regular"/>
    <n v="-84.69"/>
    <n v="8.74"/>
    <n v="8.2899999999999991"/>
    <s v="Eleni McCrary"/>
    <x v="3"/>
    <s v="Corporate"/>
    <s v="Office Supplies"/>
    <s v="Envelopes"/>
    <s v="Small Box"/>
    <d v="2013-10-01T00:00:00"/>
    <n v="4.098241443357167E-5"/>
    <m/>
    <x v="0"/>
    <n v="0"/>
    <n v="2"/>
    <x v="0"/>
  </r>
  <r>
    <n v="13540"/>
    <x v="0"/>
    <d v="2013-05-23T00:00:00"/>
    <x v="0"/>
    <x v="48"/>
    <n v="259.58999999999997"/>
    <n v="0.06"/>
    <s v="Regular"/>
    <n v="34.79"/>
    <n v="8.5"/>
    <n v="1.99"/>
    <s v="Theresa Swint"/>
    <x v="0"/>
    <s v="Consumer"/>
    <s v="Technology"/>
    <s v="Computer Peripherals"/>
    <s v="Small Pack"/>
    <d v="2013-05-23T00:00:00"/>
    <n v="4.1250969223772271E-5"/>
    <m/>
    <x v="0"/>
    <n v="0"/>
    <n v="0"/>
    <x v="0"/>
  </r>
  <r>
    <n v="17571"/>
    <x v="0"/>
    <d v="2015-03-15T00:00:00"/>
    <x v="2"/>
    <x v="1"/>
    <n v="102.59"/>
    <n v="0.01"/>
    <s v="Regular"/>
    <n v="8.8800000000000008"/>
    <n v="2.98"/>
    <n v="1.58"/>
    <s v="Thomas Thornton"/>
    <x v="0"/>
    <s v="Consumer"/>
    <s v="Office Supplies"/>
    <s v="Rubber Bands"/>
    <s v="Wrap Bag"/>
    <d v="2015-03-16T00:00:00"/>
    <n v="1.630238812229592E-5"/>
    <m/>
    <x v="0"/>
    <n v="0"/>
    <n v="1"/>
    <x v="0"/>
  </r>
  <r>
    <n v="17571"/>
    <x v="0"/>
    <d v="2015-03-15T00:00:00"/>
    <x v="2"/>
    <x v="29"/>
    <n v="1695.65"/>
    <n v="0.02"/>
    <s v="Express"/>
    <n v="51.98"/>
    <n v="32.979999999999997"/>
    <n v="5.5"/>
    <s v="Thomas Thornton"/>
    <x v="0"/>
    <s v="Consumer"/>
    <s v="Technology"/>
    <s v="Computer Peripherals"/>
    <s v="Small Box"/>
    <d v="2015-03-17T00:00:00"/>
    <n v="2.6945262130393879E-4"/>
    <m/>
    <x v="0"/>
    <n v="0"/>
    <n v="2"/>
    <x v="0"/>
  </r>
  <r>
    <n v="25735"/>
    <x v="1"/>
    <d v="2013-12-30T00:00:00"/>
    <x v="2"/>
    <x v="22"/>
    <n v="260.37"/>
    <n v="0.02"/>
    <s v="Regular"/>
    <n v="44.15"/>
    <n v="5.58"/>
    <n v="1.99"/>
    <s v="Lisa DeCherney"/>
    <x v="1"/>
    <s v="Consumer"/>
    <s v="Office Supplies"/>
    <s v="Pens &amp; Art Supplies"/>
    <s v="Wrap Bag"/>
    <d v="2014-01-13T00:00:00"/>
    <n v="4.1374917588480249E-5"/>
    <m/>
    <x v="0"/>
    <n v="0"/>
    <n v="14"/>
    <x v="0"/>
  </r>
  <r>
    <n v="17634"/>
    <x v="0"/>
    <d v="2015-07-21T00:00:00"/>
    <x v="0"/>
    <x v="33"/>
    <n v="489.07"/>
    <n v="0.08"/>
    <s v="Delivery Van"/>
    <n v="-197.88"/>
    <n v="89.99"/>
    <n v="42"/>
    <s v="Alan Hwang"/>
    <x v="1"/>
    <s v="Corporate"/>
    <s v="Furniture"/>
    <s v="Chairs &amp; Chairmats"/>
    <s v="Jumbo Drum"/>
    <d v="2015-07-21T00:00:00"/>
    <n v="7.7717213753497082E-5"/>
    <m/>
    <x v="0"/>
    <n v="0"/>
    <n v="0"/>
    <x v="0"/>
  </r>
  <r>
    <n v="17636"/>
    <x v="0"/>
    <d v="2016-02-05T00:00:00"/>
    <x v="3"/>
    <x v="5"/>
    <n v="7.01"/>
    <n v="0.03"/>
    <s v="Regular"/>
    <n v="-4.2"/>
    <n v="2.94"/>
    <n v="0.96"/>
    <s v="Dean Katz"/>
    <x v="0"/>
    <s v="Home Office"/>
    <s v="Office Supplies"/>
    <s v="Pens &amp; Art Supplies"/>
    <s v="Wrap Bag"/>
    <d v="2016-02-09T00:00:00"/>
    <n v="1.1139462007729253E-6"/>
    <m/>
    <x v="0"/>
    <n v="0"/>
    <n v="4"/>
    <x v="0"/>
  </r>
  <r>
    <n v="32996"/>
    <x v="1"/>
    <d v="2013-12-17T00:00:00"/>
    <x v="1"/>
    <x v="0"/>
    <n v="262.29000000000002"/>
    <n v="0.09"/>
    <s v="Regular"/>
    <n v="7.26"/>
    <n v="17.78"/>
    <n v="5.03"/>
    <s v="Janet Lee"/>
    <x v="0"/>
    <s v="Consumer"/>
    <s v="Furniture"/>
    <s v="Office Furnishings"/>
    <s v="Small Box"/>
    <d v="2013-12-20T00:00:00"/>
    <n v="4.1680021255453724E-5"/>
    <s v="Quality Check"/>
    <x v="2"/>
    <n v="10782903.397999996"/>
    <n v="3"/>
    <x v="1"/>
  </r>
  <r>
    <n v="15109"/>
    <x v="0"/>
    <d v="2013-12-14T00:00:00"/>
    <x v="2"/>
    <x v="9"/>
    <n v="262.77999999999997"/>
    <n v="0.04"/>
    <s v="Regular"/>
    <n v="19.36"/>
    <n v="10.98"/>
    <n v="3.37"/>
    <s v="Maria Bertelson"/>
    <x v="0"/>
    <s v="Home Office"/>
    <s v="Office Supplies"/>
    <s v="Scissors, Rulers and Trimmers"/>
    <s v="Small Pack"/>
    <d v="2013-12-15T00:00:00"/>
    <n v="4.1757886253795903E-5"/>
    <m/>
    <x v="0"/>
    <n v="0"/>
    <n v="1"/>
    <x v="0"/>
  </r>
  <r>
    <n v="17668"/>
    <x v="1"/>
    <d v="2016-11-25T00:00:00"/>
    <x v="4"/>
    <x v="46"/>
    <n v="848.92"/>
    <n v="0.04"/>
    <s v="Regular"/>
    <n v="296.06"/>
    <n v="17.48"/>
    <n v="1.99"/>
    <s v="Erin Creighton"/>
    <x v="1"/>
    <s v="Corporate"/>
    <s v="Technology"/>
    <s v="Computer Peripherals"/>
    <s v="Small Pack"/>
    <d v="2016-11-27T00:00:00"/>
    <n v="1.3490031508704017E-4"/>
    <m/>
    <x v="0"/>
    <n v="0"/>
    <n v="2"/>
    <x v="0"/>
  </r>
  <r>
    <n v="17668"/>
    <x v="1"/>
    <d v="2016-11-25T00:00:00"/>
    <x v="4"/>
    <x v="37"/>
    <n v="6930.97"/>
    <n v="0.05"/>
    <s v="Regular"/>
    <n v="2574.12"/>
    <n v="300.98"/>
    <n v="13.99"/>
    <s v="Erin Creighton"/>
    <x v="1"/>
    <s v="Corporate"/>
    <s v="Technology"/>
    <s v="Office Machines"/>
    <s v="Medium Box"/>
    <d v="2016-11-26T00:00:00"/>
    <n v="1.1013876888974496E-3"/>
    <m/>
    <x v="0"/>
    <n v="0"/>
    <n v="1"/>
    <x v="0"/>
  </r>
  <r>
    <n v="17668"/>
    <x v="1"/>
    <d v="2016-11-25T00:00:00"/>
    <x v="4"/>
    <x v="44"/>
    <n v="2219.7325000000001"/>
    <n v="0.04"/>
    <s v="Express"/>
    <n v="-69.78"/>
    <n v="205.99"/>
    <n v="5"/>
    <s v="Erin Creighton"/>
    <x v="1"/>
    <s v="Corporate"/>
    <s v="Technology"/>
    <s v="Telephones and Communication"/>
    <s v="Small Box"/>
    <d v="2016-11-26T00:00:00"/>
    <n v="3.5273360700530489E-4"/>
    <m/>
    <x v="0"/>
    <n v="0"/>
    <n v="1"/>
    <x v="0"/>
  </r>
  <r>
    <n v="17669"/>
    <x v="0"/>
    <d v="2016-04-29T00:00:00"/>
    <x v="0"/>
    <x v="1"/>
    <n v="1116.03"/>
    <n v="0.04"/>
    <s v="Regular"/>
    <n v="203.44"/>
    <n v="34.76"/>
    <n v="5.49"/>
    <s v="Corey Roper"/>
    <x v="0"/>
    <s v="Small Business"/>
    <s v="Office Supplies"/>
    <s v="Storage &amp; Organization"/>
    <s v="Small Box"/>
    <d v="2016-04-30T00:00:00"/>
    <n v="1.7734627367312522E-4"/>
    <m/>
    <x v="0"/>
    <n v="0"/>
    <n v="1"/>
    <x v="0"/>
  </r>
  <r>
    <n v="17698"/>
    <x v="0"/>
    <d v="2015-05-13T00:00:00"/>
    <x v="0"/>
    <x v="21"/>
    <n v="1118.2515000000001"/>
    <n v="0.1"/>
    <s v="Regular"/>
    <n v="-59.59"/>
    <n v="65.989999999999995"/>
    <n v="8.99"/>
    <s v="Michael Kennedy"/>
    <x v="3"/>
    <s v="Corporate"/>
    <s v="Technology"/>
    <s v="Telephones and Communication"/>
    <s v="Small Box"/>
    <d v="2015-05-15T00:00:00"/>
    <n v="1.7769928815030312E-4"/>
    <m/>
    <x v="0"/>
    <n v="0"/>
    <n v="2"/>
    <x v="0"/>
  </r>
  <r>
    <n v="17698"/>
    <x v="0"/>
    <d v="2015-05-13T00:00:00"/>
    <x v="0"/>
    <x v="42"/>
    <n v="609.4"/>
    <n v="0.04"/>
    <s v="Regular"/>
    <n v="-89.23"/>
    <n v="15.28"/>
    <n v="10.91"/>
    <s v="Michael Kennedy"/>
    <x v="3"/>
    <s v="Corporate"/>
    <s v="Office Supplies"/>
    <s v="Binders and Binder Accessories"/>
    <s v="Small Box"/>
    <d v="2015-05-14T00:00:00"/>
    <n v="9.6838632632099942E-5"/>
    <m/>
    <x v="0"/>
    <n v="0"/>
    <n v="1"/>
    <x v="0"/>
  </r>
  <r>
    <n v="17700"/>
    <x v="0"/>
    <d v="2015-10-27T00:00:00"/>
    <x v="1"/>
    <x v="17"/>
    <n v="2305.75"/>
    <n v="0.03"/>
    <s v="Regular"/>
    <n v="-530.67999999999995"/>
    <n v="113.64"/>
    <n v="35"/>
    <s v="Darren Budd"/>
    <x v="0"/>
    <s v="Home Office"/>
    <s v="Furniture"/>
    <s v="Office Furnishings"/>
    <s v="Small Box"/>
    <d v="2015-10-28T00:00:00"/>
    <n v="3.6640248964795613E-4"/>
    <m/>
    <x v="0"/>
    <n v="0"/>
    <n v="1"/>
    <x v="0"/>
  </r>
  <r>
    <n v="17701"/>
    <x v="0"/>
    <d v="2015-05-21T00:00:00"/>
    <x v="1"/>
    <x v="36"/>
    <n v="80.45"/>
    <n v="0.09"/>
    <s v="Regular"/>
    <n v="-60.96"/>
    <n v="3.74"/>
    <n v="4.6900000000000004"/>
    <s v="Brad Thomas"/>
    <x v="0"/>
    <s v="Home Office"/>
    <s v="Office Supplies"/>
    <s v="Binders and Binder Accessories"/>
    <s v="Small Box"/>
    <d v="2015-05-22T00:00:00"/>
    <n v="1.2784161462508109E-5"/>
    <m/>
    <x v="0"/>
    <n v="0"/>
    <n v="1"/>
    <x v="0"/>
  </r>
  <r>
    <n v="17735"/>
    <x v="0"/>
    <d v="2015-07-12T00:00:00"/>
    <x v="3"/>
    <x v="22"/>
    <n v="311.64999999999998"/>
    <n v="0.03"/>
    <s v="Regular"/>
    <n v="-71.25"/>
    <n v="6.81"/>
    <n v="5.48"/>
    <s v="Ed Ludwig"/>
    <x v="1"/>
    <s v="Consumer"/>
    <s v="Office Supplies"/>
    <s v="Binders and Binder Accessories"/>
    <s v="Small Box"/>
    <d v="2015-07-17T00:00:00"/>
    <n v="4.952372802722998E-5"/>
    <m/>
    <x v="0"/>
    <n v="0"/>
    <n v="5"/>
    <x v="0"/>
  </r>
  <r>
    <n v="17735"/>
    <x v="0"/>
    <d v="2015-07-12T00:00:00"/>
    <x v="3"/>
    <x v="2"/>
    <n v="101.19"/>
    <n v="0.06"/>
    <s v="Regular"/>
    <n v="32.47"/>
    <n v="3.78"/>
    <n v="0.71"/>
    <s v="Ed Ludwig"/>
    <x v="1"/>
    <s v="Consumer"/>
    <s v="Office Supplies"/>
    <s v="Rubber Bands"/>
    <s v="Wrap Bag"/>
    <d v="2015-07-17T00:00:00"/>
    <n v="1.60799166984611E-5"/>
    <m/>
    <x v="0"/>
    <n v="0"/>
    <n v="5"/>
    <x v="0"/>
  </r>
  <r>
    <n v="17764"/>
    <x v="0"/>
    <d v="2016-09-16T00:00:00"/>
    <x v="3"/>
    <x v="40"/>
    <n v="644.4"/>
    <n v="0.04"/>
    <s v="Regular"/>
    <n v="-97.28"/>
    <n v="22.84"/>
    <n v="16.87"/>
    <s v="Don Miller"/>
    <x v="2"/>
    <s v="Home Office"/>
    <s v="Office Supplies"/>
    <s v="Paper"/>
    <s v="Small Box"/>
    <d v="2016-09-16T00:00:00"/>
    <n v="1.0240041822797047E-4"/>
    <m/>
    <x v="0"/>
    <n v="0"/>
    <n v="0"/>
    <x v="0"/>
  </r>
  <r>
    <n v="17795"/>
    <x v="0"/>
    <d v="2016-04-01T00:00:00"/>
    <x v="4"/>
    <x v="10"/>
    <n v="17.62"/>
    <n v="0.06"/>
    <s v="Regular"/>
    <n v="-15.92"/>
    <n v="11.33"/>
    <n v="6.12"/>
    <s v="Troy Staebel"/>
    <x v="3"/>
    <s v="Small Business"/>
    <s v="Office Supplies"/>
    <s v="Appliances"/>
    <s v="Medium Box"/>
    <d v="2016-04-03T00:00:00"/>
    <n v="2.7999617771211046E-6"/>
    <m/>
    <x v="0"/>
    <n v="0"/>
    <n v="2"/>
    <x v="0"/>
  </r>
  <r>
    <n v="17799"/>
    <x v="0"/>
    <d v="2015-09-20T00:00:00"/>
    <x v="4"/>
    <x v="30"/>
    <n v="149.51"/>
    <n v="0.02"/>
    <s v="Regular"/>
    <n v="-31.11"/>
    <n v="16.98"/>
    <n v="12.39"/>
    <s v="Darren Budd"/>
    <x v="0"/>
    <s v="Consumer"/>
    <s v="Furniture"/>
    <s v="Office Furnishings"/>
    <s v="Large Box"/>
    <d v="2015-09-22T00:00:00"/>
    <n v="2.3758358983960063E-5"/>
    <m/>
    <x v="0"/>
    <n v="0"/>
    <n v="2"/>
    <x v="0"/>
  </r>
  <r>
    <n v="3463"/>
    <x v="0"/>
    <d v="2013-08-17T00:00:00"/>
    <x v="1"/>
    <x v="16"/>
    <n v="264.75"/>
    <n v="0.08"/>
    <s v="Regular"/>
    <n v="-212.51"/>
    <n v="6.48"/>
    <n v="8.4"/>
    <s v="Julia Dunbar"/>
    <x v="0"/>
    <s v="Consumer"/>
    <s v="Office Supplies"/>
    <s v="Paper"/>
    <s v="Small Box"/>
    <d v="2013-08-18T00:00:00"/>
    <n v="4.2070935328763478E-5"/>
    <m/>
    <x v="0"/>
    <n v="0"/>
    <n v="1"/>
    <x v="0"/>
  </r>
  <r>
    <n v="19974"/>
    <x v="0"/>
    <d v="2013-11-03T00:00:00"/>
    <x v="0"/>
    <x v="21"/>
    <n v="267.43"/>
    <n v="7.0000000000000007E-2"/>
    <s v="Regular"/>
    <n v="-45.98"/>
    <n v="12.28"/>
    <n v="6.13"/>
    <s v="Rick Wilson"/>
    <x v="0"/>
    <s v="Corporate"/>
    <s v="Office Supplies"/>
    <s v="Storage &amp; Organization"/>
    <s v="Small Box"/>
    <d v="2013-11-05T00:00:00"/>
    <n v="4.2496809197247276E-5"/>
    <m/>
    <x v="0"/>
    <n v="0"/>
    <n v="2"/>
    <x v="0"/>
  </r>
  <r>
    <n v="28932"/>
    <x v="0"/>
    <d v="2013-07-21T00:00:00"/>
    <x v="3"/>
    <x v="37"/>
    <n v="269.57"/>
    <n v="0"/>
    <s v="Express"/>
    <n v="33.47"/>
    <n v="10.4"/>
    <n v="5.4"/>
    <s v="Gary Mitchum"/>
    <x v="1"/>
    <s v="Consumer"/>
    <s v="Furniture"/>
    <s v="Office Furnishings"/>
    <s v="Small Pack"/>
    <d v="2013-07-21T00:00:00"/>
    <n v="4.2836872659394787E-5"/>
    <m/>
    <x v="0"/>
    <n v="0"/>
    <n v="0"/>
    <x v="0"/>
  </r>
  <r>
    <n v="24128"/>
    <x v="0"/>
    <d v="2013-11-23T00:00:00"/>
    <x v="0"/>
    <x v="44"/>
    <n v="270.63"/>
    <n v="0.1"/>
    <s v="Regular"/>
    <n v="7.07"/>
    <n v="21.98"/>
    <n v="8.32"/>
    <s v="Eugene Barchas"/>
    <x v="2"/>
    <s v="Corporate"/>
    <s v="Office Supplies"/>
    <s v="Paper"/>
    <s v="Wrap Bag"/>
    <d v="2013-11-25T00:00:00"/>
    <n v="4.3005315308869725E-5"/>
    <m/>
    <x v="0"/>
    <n v="0"/>
    <n v="2"/>
    <x v="0"/>
  </r>
  <r>
    <n v="12067"/>
    <x v="1"/>
    <d v="2013-02-04T00:00:00"/>
    <x v="1"/>
    <x v="22"/>
    <n v="271.06"/>
    <n v="0"/>
    <s v="Regular"/>
    <n v="-76.599999999999994"/>
    <n v="5.74"/>
    <n v="5.01"/>
    <s v="Toby Swindell"/>
    <x v="0"/>
    <s v="Small Business"/>
    <s v="Office Supplies"/>
    <s v="Binders and Binder Accessories"/>
    <s v="Small Box"/>
    <d v="2013-02-04T00:00:00"/>
    <n v="4.3073645817618993E-5"/>
    <s v="Quality Check"/>
    <x v="2"/>
    <n v="10764852.073999997"/>
    <n v="0"/>
    <x v="1"/>
  </r>
  <r>
    <n v="17862"/>
    <x v="0"/>
    <d v="2015-05-07T00:00:00"/>
    <x v="2"/>
    <x v="10"/>
    <n v="28.73"/>
    <n v="0"/>
    <s v="Regular"/>
    <n v="-57.04"/>
    <n v="20.97"/>
    <n v="6.5"/>
    <s v="Neil Knudson"/>
    <x v="0"/>
    <s v="Corporate"/>
    <s v="Technology"/>
    <s v="Computer Peripherals"/>
    <s v="Small Box"/>
    <d v="2015-05-08T00:00:00"/>
    <n v="4.5654314334102913E-6"/>
    <m/>
    <x v="0"/>
    <n v="0"/>
    <n v="1"/>
    <x v="0"/>
  </r>
  <r>
    <n v="17862"/>
    <x v="0"/>
    <d v="2015-05-07T00:00:00"/>
    <x v="2"/>
    <x v="48"/>
    <n v="67.88"/>
    <n v="0.08"/>
    <s v="Express"/>
    <n v="4.87"/>
    <n v="2.1"/>
    <n v="0.7"/>
    <s v="Neil Knudson"/>
    <x v="0"/>
    <s v="Corporate"/>
    <s v="Office Supplies"/>
    <s v="Pens &amp; Art Supplies"/>
    <s v="Wrap Bag"/>
    <d v="2015-05-09T00:00:00"/>
    <n v="1.0786685892791178E-5"/>
    <m/>
    <x v="0"/>
    <n v="0"/>
    <n v="2"/>
    <x v="0"/>
  </r>
  <r>
    <n v="17924"/>
    <x v="0"/>
    <d v="2014-08-26T00:00:00"/>
    <x v="1"/>
    <x v="3"/>
    <n v="2507.48"/>
    <n v="0.04"/>
    <s v="Regular"/>
    <n v="762.53"/>
    <n v="60.97"/>
    <n v="4.5"/>
    <s v="Richard Eichhorn"/>
    <x v="0"/>
    <s v="Consumer"/>
    <s v="Office Supplies"/>
    <s v="Appliances"/>
    <s v="Small Box"/>
    <d v="2014-08-26T00:00:00"/>
    <n v="3.9845903274095501E-4"/>
    <m/>
    <x v="0"/>
    <n v="0"/>
    <n v="0"/>
    <x v="0"/>
  </r>
  <r>
    <n v="17927"/>
    <x v="0"/>
    <d v="2016-08-09T00:00:00"/>
    <x v="4"/>
    <x v="3"/>
    <n v="865.21"/>
    <n v="7.0000000000000007E-2"/>
    <s v="Regular"/>
    <n v="-42.1"/>
    <n v="20.95"/>
    <n v="5.99"/>
    <s v="Janet Lee"/>
    <x v="0"/>
    <s v="Consumer"/>
    <s v="Technology"/>
    <s v="Computer Peripherals"/>
    <s v="Small Box"/>
    <d v="2016-08-10T00:00:00"/>
    <n v="1.3748892901151822E-4"/>
    <m/>
    <x v="0"/>
    <n v="0"/>
    <n v="1"/>
    <x v="0"/>
  </r>
  <r>
    <n v="29478"/>
    <x v="0"/>
    <d v="2013-04-09T00:00:00"/>
    <x v="0"/>
    <x v="0"/>
    <n v="272.89249999999998"/>
    <n v="0.01"/>
    <s v="Regular"/>
    <n v="19.61"/>
    <n v="20.99"/>
    <n v="0.99"/>
    <s v="Russell D'Ascenzo"/>
    <x v="0"/>
    <s v="Consumer"/>
    <s v="Technology"/>
    <s v="Telephones and Communication"/>
    <s v="Wrap Bag"/>
    <d v="2013-04-12T00:00:00"/>
    <n v="4.3364845020602781E-5"/>
    <m/>
    <x v="0"/>
    <n v="0"/>
    <n v="3"/>
    <x v="0"/>
  </r>
  <r>
    <n v="15878"/>
    <x v="0"/>
    <d v="2013-11-04T00:00:00"/>
    <x v="0"/>
    <x v="45"/>
    <n v="275.06"/>
    <n v="0.05"/>
    <s v="Regular"/>
    <n v="-237.87"/>
    <n v="7.28"/>
    <n v="11.15"/>
    <s v="Mike Kennedy"/>
    <x v="3"/>
    <s v="Corporate"/>
    <s v="Office Supplies"/>
    <s v="Paper"/>
    <s v="Small Box"/>
    <d v="2013-11-06T00:00:00"/>
    <n v="4.3709278457147048E-5"/>
    <m/>
    <x v="0"/>
    <n v="0"/>
    <n v="2"/>
    <x v="0"/>
  </r>
  <r>
    <n v="17985"/>
    <x v="1"/>
    <d v="2014-04-12T00:00:00"/>
    <x v="4"/>
    <x v="6"/>
    <n v="473.88"/>
    <n v="0.01"/>
    <s v="Delivery Van"/>
    <n v="-183.26"/>
    <n v="110.98"/>
    <n v="30"/>
    <s v="Duane Benoit"/>
    <x v="1"/>
    <s v="Home Office"/>
    <s v="Furniture"/>
    <s v="Chairs &amp; Chairmats"/>
    <s v="Jumbo Drum"/>
    <d v="2014-04-13T00:00:00"/>
    <n v="7.530339880488928E-5"/>
    <m/>
    <x v="0"/>
    <n v="0"/>
    <n v="1"/>
    <x v="0"/>
  </r>
  <r>
    <n v="17985"/>
    <x v="1"/>
    <d v="2014-04-12T00:00:00"/>
    <x v="4"/>
    <x v="29"/>
    <n v="849.03099999999995"/>
    <n v="7.0000000000000007E-2"/>
    <s v="Regular"/>
    <n v="-133.31"/>
    <n v="20.99"/>
    <n v="3.3"/>
    <s v="Duane Benoit"/>
    <x v="1"/>
    <s v="Home Office"/>
    <s v="Technology"/>
    <s v="Telephones and Communication"/>
    <s v="Small Pack"/>
    <d v="2014-04-14T00:00:00"/>
    <n v="1.3491795389278707E-4"/>
    <m/>
    <x v="0"/>
    <n v="0"/>
    <n v="2"/>
    <x v="0"/>
  </r>
  <r>
    <n v="17986"/>
    <x v="0"/>
    <d v="2015-04-05T00:00:00"/>
    <x v="2"/>
    <x v="16"/>
    <n v="87.31"/>
    <n v="0.05"/>
    <s v="Regular"/>
    <n v="-15.09"/>
    <n v="2.08"/>
    <n v="1.49"/>
    <s v="George Ashbrook"/>
    <x v="1"/>
    <s v="Small Business"/>
    <s v="Office Supplies"/>
    <s v="Binders and Binder Accessories"/>
    <s v="Small Box"/>
    <d v="2015-04-07T00:00:00"/>
    <n v="1.3874271439298731E-5"/>
    <m/>
    <x v="0"/>
    <n v="0"/>
    <n v="2"/>
    <x v="0"/>
  </r>
  <r>
    <n v="22469"/>
    <x v="0"/>
    <d v="2013-10-11T00:00:00"/>
    <x v="0"/>
    <x v="14"/>
    <n v="275.91000000000003"/>
    <n v="0.1"/>
    <s v="Regular"/>
    <n v="-162.37"/>
    <n v="7.99"/>
    <n v="5.03"/>
    <s v="Jack Lebron"/>
    <x v="2"/>
    <s v="Corporate"/>
    <s v="Technology"/>
    <s v="Telephones and Communication"/>
    <s v="Medium Box"/>
    <d v="2013-10-13T00:00:00"/>
    <n v="4.3844350393046767E-5"/>
    <m/>
    <x v="0"/>
    <n v="0"/>
    <n v="2"/>
    <x v="0"/>
  </r>
  <r>
    <n v="18049"/>
    <x v="0"/>
    <d v="2016-08-13T00:00:00"/>
    <x v="4"/>
    <x v="12"/>
    <n v="65.52"/>
    <n v="7.0000000000000007E-2"/>
    <s v="Regular"/>
    <n v="-22.57"/>
    <n v="5.98"/>
    <n v="5.46"/>
    <s v="Liz Carlisle"/>
    <x v="0"/>
    <s v="Corporate"/>
    <s v="Office Supplies"/>
    <s v="Paper"/>
    <s v="Small Box"/>
    <d v="2016-08-15T00:00:00"/>
    <n v="1.0411662635469623E-5"/>
    <m/>
    <x v="0"/>
    <n v="0"/>
    <n v="2"/>
    <x v="0"/>
  </r>
  <r>
    <n v="18080"/>
    <x v="0"/>
    <d v="2016-06-22T00:00:00"/>
    <x v="0"/>
    <x v="38"/>
    <n v="1211.98"/>
    <n v="0.1"/>
    <s v="Delivery Van"/>
    <n v="-80.83"/>
    <n v="180.98"/>
    <n v="26.2"/>
    <s v="Sylvia Foulston"/>
    <x v="2"/>
    <s v="Corporate"/>
    <s v="Furniture"/>
    <s v="Chairs &amp; Chairmats"/>
    <s v="Jumbo Drum"/>
    <d v="2016-06-23T00:00:00"/>
    <n v="1.9259351161380456E-4"/>
    <m/>
    <x v="0"/>
    <n v="0"/>
    <n v="1"/>
    <x v="0"/>
  </r>
  <r>
    <n v="18085"/>
    <x v="0"/>
    <d v="2014-09-25T00:00:00"/>
    <x v="0"/>
    <x v="9"/>
    <n v="8127.51"/>
    <n v="0.01"/>
    <s v="Delivery Van"/>
    <n v="1541.25"/>
    <n v="348.21"/>
    <n v="40.19"/>
    <s v="Lisa DeCherney"/>
    <x v="1"/>
    <s v="Corporate"/>
    <s v="Furniture"/>
    <s v="Tables"/>
    <s v="Jumbo Box"/>
    <d v="2014-09-27T00:00:00"/>
    <n v="1.2915276585226758E-3"/>
    <m/>
    <x v="0"/>
    <n v="0"/>
    <n v="2"/>
    <x v="0"/>
  </r>
  <r>
    <n v="18085"/>
    <x v="0"/>
    <d v="2014-09-25T00:00:00"/>
    <x v="0"/>
    <x v="15"/>
    <n v="5352.9345000000003"/>
    <n v="0.09"/>
    <s v="Regular"/>
    <n v="1343.21"/>
    <n v="195.99"/>
    <n v="4.2"/>
    <s v="Lisa DeCherney"/>
    <x v="1"/>
    <s v="Corporate"/>
    <s v="Technology"/>
    <s v="Telephones and Communication"/>
    <s v="Small Box"/>
    <d v="2014-09-26T00:00:00"/>
    <n v="8.5062497136395414E-4"/>
    <m/>
    <x v="0"/>
    <n v="0"/>
    <n v="1"/>
    <x v="0"/>
  </r>
  <r>
    <n v="18112"/>
    <x v="0"/>
    <d v="2015-03-16T00:00:00"/>
    <x v="2"/>
    <x v="44"/>
    <n v="83.31"/>
    <n v="0.06"/>
    <s v="Regular"/>
    <n v="22.8"/>
    <n v="6.45"/>
    <n v="1.34"/>
    <s v="Henry MacAllister"/>
    <x v="1"/>
    <s v="Small Business"/>
    <s v="Office Supplies"/>
    <s v="Paper"/>
    <s v="Wrap Bag"/>
    <d v="2015-03-17T00:00:00"/>
    <n v="1.3238638799770672E-5"/>
    <m/>
    <x v="0"/>
    <n v="0"/>
    <n v="1"/>
    <x v="0"/>
  </r>
  <r>
    <n v="18113"/>
    <x v="0"/>
    <d v="2015-08-28T00:00:00"/>
    <x v="2"/>
    <x v="40"/>
    <n v="3316.08"/>
    <n v="0.08"/>
    <s v="Delivery Van"/>
    <n v="-514.32000000000005"/>
    <n v="130.97999999999999"/>
    <n v="30"/>
    <s v="Becky Castell"/>
    <x v="2"/>
    <s v="Consumer"/>
    <s v="Furniture"/>
    <s v="Chairs &amp; Chairmats"/>
    <s v="Jumbo Drum"/>
    <d v="2015-08-30T00:00:00"/>
    <n v="5.2695217082155234E-4"/>
    <m/>
    <x v="0"/>
    <n v="0"/>
    <n v="2"/>
    <x v="0"/>
  </r>
  <r>
    <n v="18144"/>
    <x v="0"/>
    <d v="2014-06-07T00:00:00"/>
    <x v="1"/>
    <x v="25"/>
    <n v="207.08"/>
    <n v="0.09"/>
    <s v="Regular"/>
    <n v="-131.82"/>
    <n v="4.28"/>
    <n v="5.17"/>
    <s v="Dorothy Wardle"/>
    <x v="2"/>
    <s v="Corporate"/>
    <s v="Office Supplies"/>
    <s v="Paper"/>
    <s v="Small Box"/>
    <d v="2014-06-09T00:00:00"/>
    <n v="3.2906701748367674E-5"/>
    <m/>
    <x v="0"/>
    <n v="0"/>
    <n v="2"/>
    <x v="0"/>
  </r>
  <r>
    <n v="18144"/>
    <x v="0"/>
    <d v="2014-06-07T00:00:00"/>
    <x v="1"/>
    <x v="30"/>
    <n v="234.28"/>
    <n v="0.09"/>
    <s v="Regular"/>
    <n v="-65.42"/>
    <n v="28.28"/>
    <n v="13.99"/>
    <s v="Dorothy Wardle"/>
    <x v="2"/>
    <s v="Corporate"/>
    <s v="Office Supplies"/>
    <s v="Storage &amp; Organization"/>
    <s v="Medium Box"/>
    <d v="2014-06-09T00:00:00"/>
    <n v="3.7229003697158477E-5"/>
    <m/>
    <x v="0"/>
    <n v="0"/>
    <n v="2"/>
    <x v="0"/>
  </r>
  <r>
    <n v="18144"/>
    <x v="0"/>
    <d v="2014-06-07T00:00:00"/>
    <x v="1"/>
    <x v="26"/>
    <n v="1779.8915"/>
    <n v="0.09"/>
    <s v="Regular"/>
    <n v="-250.17"/>
    <n v="55.99"/>
    <n v="5"/>
    <s v="Dorothy Wardle"/>
    <x v="2"/>
    <s v="Corporate"/>
    <s v="Technology"/>
    <s v="Telephones and Communication"/>
    <s v="Small Pack"/>
    <d v="2014-06-09T00:00:00"/>
    <n v="2.8283928305463952E-4"/>
    <m/>
    <x v="0"/>
    <n v="0"/>
    <n v="2"/>
    <x v="0"/>
  </r>
  <r>
    <n v="18147"/>
    <x v="0"/>
    <d v="2016-07-17T00:00:00"/>
    <x v="2"/>
    <x v="3"/>
    <n v="82.03"/>
    <n v="0"/>
    <s v="Regular"/>
    <n v="-15.56"/>
    <n v="1.88"/>
    <n v="1.49"/>
    <s v="Bruce Degenhardt"/>
    <x v="0"/>
    <s v="Home Office"/>
    <s v="Office Supplies"/>
    <s v="Binders and Binder Accessories"/>
    <s v="Small Box"/>
    <d v="2016-07-18T00:00:00"/>
    <n v="1.3035236355121692E-5"/>
    <m/>
    <x v="0"/>
    <n v="0"/>
    <n v="1"/>
    <x v="0"/>
  </r>
  <r>
    <n v="18147"/>
    <x v="0"/>
    <d v="2016-07-17T00:00:00"/>
    <x v="2"/>
    <x v="29"/>
    <n v="290.91000000000003"/>
    <n v="0.06"/>
    <s v="Regular"/>
    <n v="-108.19"/>
    <n v="5.78"/>
    <n v="5.67"/>
    <s v="Bruce Degenhardt"/>
    <x v="0"/>
    <s v="Home Office"/>
    <s v="Office Supplies"/>
    <s v="Paper"/>
    <s v="Small Box"/>
    <d v="2016-07-18T00:00:00"/>
    <n v="4.6227972791276992E-5"/>
    <m/>
    <x v="0"/>
    <n v="0"/>
    <n v="1"/>
    <x v="0"/>
  </r>
  <r>
    <n v="18178"/>
    <x v="0"/>
    <d v="2016-11-02T00:00:00"/>
    <x v="3"/>
    <x v="16"/>
    <n v="235.09"/>
    <n v="0.08"/>
    <s v="Regular"/>
    <n v="-1987.49"/>
    <n v="4.4800000000000004"/>
    <n v="49"/>
    <s v="Naresj Patel"/>
    <x v="1"/>
    <s v="Small Business"/>
    <s v="Office Supplies"/>
    <s v="Appliances"/>
    <s v="Large Box"/>
    <d v="2016-11-02T00:00:00"/>
    <n v="3.7357719306662914E-5"/>
    <m/>
    <x v="0"/>
    <n v="0"/>
    <n v="0"/>
    <x v="0"/>
  </r>
  <r>
    <n v="18178"/>
    <x v="0"/>
    <d v="2016-11-02T00:00:00"/>
    <x v="3"/>
    <x v="12"/>
    <n v="187.46"/>
    <n v="0"/>
    <s v="Regular"/>
    <n v="49.85"/>
    <n v="17.670000000000002"/>
    <n v="8.99"/>
    <s v="Naresj Patel"/>
    <x v="1"/>
    <s v="Small Business"/>
    <s v="Furniture"/>
    <s v="Office Furnishings"/>
    <s v="Small Pack"/>
    <d v="2016-11-09T00:00:00"/>
    <n v="2.9788923651482535E-5"/>
    <m/>
    <x v="0"/>
    <n v="0"/>
    <n v="7"/>
    <x v="0"/>
  </r>
  <r>
    <n v="18182"/>
    <x v="0"/>
    <d v="2014-04-10T00:00:00"/>
    <x v="4"/>
    <x v="22"/>
    <n v="4598.7299999999996"/>
    <n v="0.04"/>
    <s v="Regular"/>
    <n v="1049.45"/>
    <n v="99.99"/>
    <n v="19.989999999999998"/>
    <s v="Anna Haberlin"/>
    <x v="1"/>
    <s v="Corporate"/>
    <s v="Technology"/>
    <s v="Computer Peripherals"/>
    <s v="Small Box"/>
    <d v="2014-04-12T00:00:00"/>
    <n v="7.3077572209421886E-4"/>
    <m/>
    <x v="0"/>
    <n v="0"/>
    <n v="2"/>
    <x v="0"/>
  </r>
  <r>
    <n v="18182"/>
    <x v="0"/>
    <d v="2014-04-10T00:00:00"/>
    <x v="4"/>
    <x v="22"/>
    <n v="2673.08"/>
    <n v="0.01"/>
    <s v="Regular"/>
    <n v="-1363.12"/>
    <n v="55.5"/>
    <n v="52.2"/>
    <s v="Anna Haberlin"/>
    <x v="1"/>
    <s v="Corporate"/>
    <s v="Furniture"/>
    <s v="Office Furnishings"/>
    <s v="Medium Box"/>
    <d v="2014-04-11T00:00:00"/>
    <n v="4.247742240174167E-4"/>
    <m/>
    <x v="0"/>
    <n v="0"/>
    <n v="1"/>
    <x v="0"/>
  </r>
  <r>
    <n v="18182"/>
    <x v="0"/>
    <d v="2014-04-10T00:00:00"/>
    <x v="4"/>
    <x v="47"/>
    <n v="396.69"/>
    <n v="0.09"/>
    <s v="Express"/>
    <n v="-18.45"/>
    <n v="33.29"/>
    <n v="8.74"/>
    <s v="Anna Haberlin"/>
    <x v="1"/>
    <s v="Corporate"/>
    <s v="Office Supplies"/>
    <s v="Storage &amp; Organization"/>
    <s v="Small Box"/>
    <d v="2014-04-12T00:00:00"/>
    <n v="6.3037277943596537E-5"/>
    <m/>
    <x v="0"/>
    <n v="0"/>
    <n v="2"/>
    <x v="0"/>
  </r>
  <r>
    <n v="18208"/>
    <x v="0"/>
    <d v="2015-04-01T00:00:00"/>
    <x v="2"/>
    <x v="41"/>
    <n v="197.45"/>
    <n v="0.06"/>
    <s v="Regular"/>
    <n v="65.44"/>
    <n v="5.68"/>
    <n v="1.39"/>
    <s v="Roy Collins"/>
    <x v="0"/>
    <s v="Corporate"/>
    <s v="Office Supplies"/>
    <s v="Envelopes"/>
    <s v="Small Box"/>
    <d v="2015-04-03T00:00:00"/>
    <n v="3.1376416168703861E-5"/>
    <m/>
    <x v="0"/>
    <n v="0"/>
    <n v="2"/>
    <x v="0"/>
  </r>
  <r>
    <n v="18208"/>
    <x v="0"/>
    <d v="2015-04-01T00:00:00"/>
    <x v="2"/>
    <x v="45"/>
    <n v="82.98"/>
    <n v="0.08"/>
    <s v="Regular"/>
    <n v="-137.87"/>
    <n v="2.2799999999999998"/>
    <n v="5.2"/>
    <s v="Roy Collins"/>
    <x v="0"/>
    <s v="Corporate"/>
    <s v="Office Supplies"/>
    <s v="Pens &amp; Art Supplies"/>
    <s v="Wrap Bag"/>
    <d v="2015-04-03T00:00:00"/>
    <n v="1.3186199107009607E-5"/>
    <m/>
    <x v="0"/>
    <n v="0"/>
    <n v="2"/>
    <x v="0"/>
  </r>
  <r>
    <n v="44290"/>
    <x v="0"/>
    <d v="2013-03-21T00:00:00"/>
    <x v="4"/>
    <x v="26"/>
    <n v="276.64999999999998"/>
    <n v="0.02"/>
    <s v="Regular"/>
    <n v="-75.28"/>
    <n v="6.48"/>
    <n v="5.87"/>
    <s v="Peter Fuller"/>
    <x v="0"/>
    <s v="Corporate"/>
    <s v="Office Supplies"/>
    <s v="Paper"/>
    <s v="Small Box"/>
    <d v="2013-03-23T00:00:00"/>
    <n v="4.3961942431359448E-5"/>
    <m/>
    <x v="0"/>
    <n v="0"/>
    <n v="2"/>
    <x v="0"/>
  </r>
  <r>
    <n v="8998"/>
    <x v="0"/>
    <d v="2013-01-03T00:00:00"/>
    <x v="3"/>
    <x v="47"/>
    <n v="277.42"/>
    <n v="0.01"/>
    <s v="Regular"/>
    <n v="49.82"/>
    <n v="22.24"/>
    <n v="1.99"/>
    <s v="Linda Southworth"/>
    <x v="0"/>
    <s v="Consumer"/>
    <s v="Technology"/>
    <s v="Computer Peripherals"/>
    <s v="Small Pack"/>
    <d v="2013-01-05T00:00:00"/>
    <n v="4.4084301714468608E-5"/>
    <m/>
    <x v="0"/>
    <n v="0"/>
    <n v="2"/>
    <x v="0"/>
  </r>
  <r>
    <n v="18273"/>
    <x v="0"/>
    <d v="2014-09-15T00:00:00"/>
    <x v="3"/>
    <x v="31"/>
    <n v="925.03"/>
    <n v="0.06"/>
    <s v="Regular"/>
    <n v="-3.68"/>
    <n v="49.99"/>
    <n v="19.989999999999998"/>
    <s v="Jack Lebron"/>
    <x v="3"/>
    <s v="Corporate"/>
    <s v="Technology"/>
    <s v="Computer Peripherals"/>
    <s v="Small Box"/>
    <d v="2014-09-17T00:00:00"/>
    <n v="1.4699481513566034E-4"/>
    <m/>
    <x v="0"/>
    <n v="0"/>
    <n v="2"/>
    <x v="0"/>
  </r>
  <r>
    <n v="18275"/>
    <x v="0"/>
    <d v="2015-01-09T00:00:00"/>
    <x v="3"/>
    <x v="13"/>
    <n v="322.73"/>
    <n v="7.0000000000000007E-2"/>
    <s v="Regular"/>
    <n v="101.83"/>
    <n v="13.4"/>
    <n v="4.95"/>
    <s v="Helen Andreada"/>
    <x v="0"/>
    <s v="Corporate"/>
    <s v="Furniture"/>
    <s v="Office Furnishings"/>
    <s v="Small Pack"/>
    <d v="2015-01-13T00:00:00"/>
    <n v="5.1284430438722709E-5"/>
    <m/>
    <x v="0"/>
    <n v="0"/>
    <n v="4"/>
    <x v="0"/>
  </r>
  <r>
    <n v="36295"/>
    <x v="0"/>
    <d v="2013-09-04T00:00:00"/>
    <x v="4"/>
    <x v="12"/>
    <n v="278.10000000000002"/>
    <n v="0.09"/>
    <s v="Regular"/>
    <n v="68.099999999999994"/>
    <n v="30.56"/>
    <n v="2.99"/>
    <s v="Nora Pelletier"/>
    <x v="0"/>
    <s v="Corporate"/>
    <s v="Office Supplies"/>
    <s v="Binders and Binder Accessories"/>
    <s v="Small Box"/>
    <d v="2013-09-06T00:00:00"/>
    <n v="4.4192359263188378E-5"/>
    <m/>
    <x v="0"/>
    <n v="0"/>
    <n v="2"/>
    <x v="0"/>
  </r>
  <r>
    <n v="21696"/>
    <x v="0"/>
    <d v="2013-10-21T00:00:00"/>
    <x v="4"/>
    <x v="39"/>
    <n v="278.27"/>
    <n v="0.02"/>
    <s v="Regular"/>
    <n v="-51.91"/>
    <n v="19.350000000000001"/>
    <n v="12.79"/>
    <s v="Marc Crier"/>
    <x v="0"/>
    <s v="Consumer"/>
    <s v="Office Supplies"/>
    <s v="Binders and Binder Accessories"/>
    <s v="Small Box"/>
    <d v="2013-10-22T00:00:00"/>
    <n v="4.4219373650368314E-5"/>
    <m/>
    <x v="0"/>
    <n v="0"/>
    <n v="1"/>
    <x v="0"/>
  </r>
  <r>
    <n v="18308"/>
    <x v="0"/>
    <d v="2016-10-09T00:00:00"/>
    <x v="2"/>
    <x v="49"/>
    <n v="114.12"/>
    <n v="0.05"/>
    <s v="Regular"/>
    <n v="15.73"/>
    <n v="3.8"/>
    <n v="1.49"/>
    <s v="Ann Chong"/>
    <x v="2"/>
    <s v="Corporate"/>
    <s v="Office Supplies"/>
    <s v="Binders and Binder Accessories"/>
    <s v="Small Box"/>
    <d v="2016-10-11T00:00:00"/>
    <n v="1.8134599205735553E-5"/>
    <m/>
    <x v="0"/>
    <n v="0"/>
    <n v="2"/>
    <x v="0"/>
  </r>
  <r>
    <n v="18308"/>
    <x v="0"/>
    <d v="2016-10-09T00:00:00"/>
    <x v="2"/>
    <x v="0"/>
    <n v="436.05"/>
    <n v="0.09"/>
    <s v="Regular"/>
    <n v="-92.58"/>
    <n v="30.73"/>
    <n v="4"/>
    <s v="Ann Chong"/>
    <x v="2"/>
    <s v="Corporate"/>
    <s v="Technology"/>
    <s v="Computer Peripherals"/>
    <s v="Small Box"/>
    <d v="2016-10-09T00:00:00"/>
    <n v="6.929190311655265E-5"/>
    <m/>
    <x v="0"/>
    <n v="0"/>
    <n v="0"/>
    <x v="0"/>
  </r>
  <r>
    <n v="18308"/>
    <x v="0"/>
    <d v="2016-10-09T00:00:00"/>
    <x v="2"/>
    <x v="46"/>
    <n v="5247.4835000000003"/>
    <n v="0"/>
    <s v="Regular"/>
    <n v="1465.87"/>
    <n v="125.99"/>
    <n v="8.08"/>
    <s v="Ann Chong"/>
    <x v="2"/>
    <s v="Corporate"/>
    <s v="Technology"/>
    <s v="Telephones and Communication"/>
    <s v="Small Box"/>
    <d v="2016-10-10T00:00:00"/>
    <n v="8.3386794699623584E-4"/>
    <m/>
    <x v="0"/>
    <n v="0"/>
    <n v="1"/>
    <x v="0"/>
  </r>
  <r>
    <n v="18336"/>
    <x v="1"/>
    <d v="2016-04-24T00:00:00"/>
    <x v="2"/>
    <x v="10"/>
    <n v="7.96"/>
    <n v="0"/>
    <s v="Express"/>
    <n v="-0.11"/>
    <n v="2.88"/>
    <n v="0.7"/>
    <s v="Giulietta Dortch"/>
    <x v="0"/>
    <s v="Consumer"/>
    <s v="Office Supplies"/>
    <s v="Pens &amp; Art Supplies"/>
    <s v="Wrap Bag"/>
    <d v="2016-04-24T00:00:00"/>
    <n v="1.2649089526608395E-6"/>
    <m/>
    <x v="0"/>
    <n v="0"/>
    <n v="0"/>
    <x v="0"/>
  </r>
  <r>
    <n v="18340"/>
    <x v="0"/>
    <d v="2014-06-17T00:00:00"/>
    <x v="4"/>
    <x v="17"/>
    <n v="148.65"/>
    <n v="0.1"/>
    <s v="Express"/>
    <n v="-142.78"/>
    <n v="7.28"/>
    <n v="11.15"/>
    <s v="Jack O'Briant"/>
    <x v="0"/>
    <s v="Consumer"/>
    <s v="Office Supplies"/>
    <s v="Paper"/>
    <s v="Small Box"/>
    <d v="2014-06-18T00:00:00"/>
    <n v="2.3621697966461533E-5"/>
    <m/>
    <x v="0"/>
    <n v="0"/>
    <n v="1"/>
    <x v="0"/>
  </r>
  <r>
    <n v="18340"/>
    <x v="0"/>
    <d v="2014-06-17T00:00:00"/>
    <x v="4"/>
    <x v="2"/>
    <n v="198.21"/>
    <n v="0.01"/>
    <s v="Express"/>
    <n v="-163.28"/>
    <n v="6.48"/>
    <n v="10.050000000000001"/>
    <s v="Jack O'Briant"/>
    <x v="0"/>
    <s v="Consumer"/>
    <s v="Office Supplies"/>
    <s v="Paper"/>
    <s v="Small Box"/>
    <d v="2014-06-18T00:00:00"/>
    <n v="3.1497186370214197E-5"/>
    <m/>
    <x v="0"/>
    <n v="0"/>
    <n v="1"/>
    <x v="0"/>
  </r>
  <r>
    <n v="18370"/>
    <x v="0"/>
    <d v="2014-01-13T00:00:00"/>
    <x v="3"/>
    <x v="26"/>
    <n v="1271.0474999999999"/>
    <n v="0"/>
    <s v="Regular"/>
    <n v="-158.24"/>
    <n v="35.99"/>
    <n v="5"/>
    <s v="Rick Wilson"/>
    <x v="0"/>
    <s v="Consumer"/>
    <s v="Technology"/>
    <s v="Telephones and Communication"/>
    <s v="Small Box"/>
    <d v="2014-01-17T00:00:00"/>
    <n v="2.0197981934763547E-4"/>
    <m/>
    <x v="0"/>
    <n v="0"/>
    <n v="4"/>
    <x v="0"/>
  </r>
  <r>
    <n v="18371"/>
    <x v="0"/>
    <d v="2016-09-18T00:00:00"/>
    <x v="4"/>
    <x v="49"/>
    <n v="1394.36"/>
    <n v="0"/>
    <s v="Regular"/>
    <n v="271.45"/>
    <n v="43.98"/>
    <n v="8.99"/>
    <s v="Denise Monton"/>
    <x v="0"/>
    <s v="Home Office"/>
    <s v="Office Supplies"/>
    <s v="Pens &amp; Art Supplies"/>
    <s v="Small Pack"/>
    <d v="2016-09-18T00:00:00"/>
    <n v="2.2157518181308646E-4"/>
    <m/>
    <x v="0"/>
    <n v="0"/>
    <n v="0"/>
    <x v="0"/>
  </r>
  <r>
    <n v="18374"/>
    <x v="0"/>
    <d v="2015-09-30T00:00:00"/>
    <x v="3"/>
    <x v="36"/>
    <n v="150.16"/>
    <n v="0.09"/>
    <s v="Regular"/>
    <n v="-32.78"/>
    <n v="7.28"/>
    <n v="5.47"/>
    <s v="Nick Crebassa"/>
    <x v="0"/>
    <s v="Corporate"/>
    <s v="Office Supplies"/>
    <s v="Paper"/>
    <s v="Small Box"/>
    <d v="2015-10-02T00:00:00"/>
    <n v="2.3861649287883374E-5"/>
    <m/>
    <x v="0"/>
    <n v="0"/>
    <n v="2"/>
    <x v="0"/>
  </r>
  <r>
    <n v="18402"/>
    <x v="0"/>
    <d v="2016-08-29T00:00:00"/>
    <x v="3"/>
    <x v="33"/>
    <n v="1548.45"/>
    <n v="0.03"/>
    <s v="Delivery Van"/>
    <n v="-224.2"/>
    <n v="284.98"/>
    <n v="69.55"/>
    <s v="Deanra Eno"/>
    <x v="0"/>
    <s v="Corporate"/>
    <s v="Furniture"/>
    <s v="Chairs &amp; Chairmats"/>
    <s v="Jumbo Drum"/>
    <d v="2016-09-05T00:00:00"/>
    <n v="2.4606134016930614E-4"/>
    <m/>
    <x v="0"/>
    <n v="0"/>
    <n v="7"/>
    <x v="0"/>
  </r>
  <r>
    <n v="18402"/>
    <x v="0"/>
    <d v="2016-08-29T00:00:00"/>
    <x v="3"/>
    <x v="7"/>
    <n v="56.07"/>
    <n v="0"/>
    <s v="Regular"/>
    <n v="10.49"/>
    <n v="12.99"/>
    <n v="14.37"/>
    <s v="Deanra Eno"/>
    <x v="0"/>
    <s v="Corporate"/>
    <s v="Furniture"/>
    <s v="Office Furnishings"/>
    <s v="Large Box"/>
    <d v="2016-08-29T00:00:00"/>
    <n v="8.9099805245845818E-6"/>
    <m/>
    <x v="0"/>
    <n v="0"/>
    <n v="0"/>
    <x v="0"/>
  </r>
  <r>
    <n v="18405"/>
    <x v="0"/>
    <d v="2016-01-08T00:00:00"/>
    <x v="4"/>
    <x v="49"/>
    <n v="610.65"/>
    <n v="0.09"/>
    <s v="Express"/>
    <n v="60.27"/>
    <n v="20.98"/>
    <n v="8.83"/>
    <s v="George Ashbrook"/>
    <x v="1"/>
    <s v="Consumer"/>
    <s v="Office Supplies"/>
    <s v="Binders and Binder Accessories"/>
    <s v="Small Box"/>
    <d v="2016-01-10T00:00:00"/>
    <n v="9.7037267831952471E-5"/>
    <m/>
    <x v="0"/>
    <n v="0"/>
    <n v="2"/>
    <x v="0"/>
  </r>
  <r>
    <n v="18405"/>
    <x v="0"/>
    <d v="2016-01-08T00:00:00"/>
    <x v="4"/>
    <x v="5"/>
    <n v="158.04"/>
    <n v="0.03"/>
    <s v="Regular"/>
    <n v="-263.08999999999997"/>
    <n v="73.98"/>
    <n v="14.52"/>
    <s v="George Ashbrook"/>
    <x v="1"/>
    <s v="Consumer"/>
    <s v="Technology"/>
    <s v="Computer Peripherals"/>
    <s v="Small Box"/>
    <d v="2016-01-11T00:00:00"/>
    <n v="2.5113845587753651E-5"/>
    <m/>
    <x v="0"/>
    <n v="0"/>
    <n v="3"/>
    <x v="0"/>
  </r>
  <r>
    <n v="18432"/>
    <x v="0"/>
    <d v="2014-03-12T00:00:00"/>
    <x v="0"/>
    <x v="3"/>
    <n v="451.32"/>
    <n v="0.04"/>
    <s v="Regular"/>
    <n v="1.1599999999999999"/>
    <n v="10.64"/>
    <n v="5.16"/>
    <s v="Art Ferguson"/>
    <x v="3"/>
    <s v="Corporate"/>
    <s v="Furniture"/>
    <s v="Office Furnishings"/>
    <s v="Small Box"/>
    <d v="2014-03-12T00:00:00"/>
    <n v="7.1718430717951018E-5"/>
    <m/>
    <x v="0"/>
    <n v="0"/>
    <n v="0"/>
    <x v="0"/>
  </r>
  <r>
    <n v="18432"/>
    <x v="0"/>
    <d v="2014-03-12T00:00:00"/>
    <x v="0"/>
    <x v="0"/>
    <n v="217.66"/>
    <n v="0.1"/>
    <s v="Express"/>
    <n v="-24.91"/>
    <n v="14.42"/>
    <n v="6.75"/>
    <s v="Art Ferguson"/>
    <x v="3"/>
    <s v="Corporate"/>
    <s v="Office Supplies"/>
    <s v="Appliances"/>
    <s v="Medium Box"/>
    <d v="2014-03-12T00:00:00"/>
    <n v="3.4587950079919386E-5"/>
    <m/>
    <x v="0"/>
    <n v="0"/>
    <n v="0"/>
    <x v="0"/>
  </r>
  <r>
    <n v="18432"/>
    <x v="0"/>
    <d v="2014-03-12T00:00:00"/>
    <x v="0"/>
    <x v="33"/>
    <n v="1374.67"/>
    <n v="0.08"/>
    <s v="Delivery Van"/>
    <n v="-126.34"/>
    <n v="279.81"/>
    <n v="23.19"/>
    <s v="Art Ferguson"/>
    <x v="3"/>
    <s v="Corporate"/>
    <s v="Office Supplies"/>
    <s v="Appliances"/>
    <s v="Jumbo Drum"/>
    <d v="2014-03-14T00:00:00"/>
    <n v="2.1844628014500958E-4"/>
    <m/>
    <x v="0"/>
    <n v="0"/>
    <n v="2"/>
    <x v="0"/>
  </r>
  <r>
    <n v="18432"/>
    <x v="0"/>
    <d v="2014-03-12T00:00:00"/>
    <x v="0"/>
    <x v="47"/>
    <n v="76.42"/>
    <n v="0.02"/>
    <s v="Express"/>
    <n v="20.440000000000001"/>
    <n v="5.84"/>
    <n v="0.83"/>
    <s v="Art Ferguson"/>
    <x v="3"/>
    <s v="Corporate"/>
    <s v="Office Supplies"/>
    <s v="Pens &amp; Art Supplies"/>
    <s v="Wrap Bag"/>
    <d v="2014-03-14T00:00:00"/>
    <n v="1.2143761578183587E-5"/>
    <m/>
    <x v="0"/>
    <n v="0"/>
    <n v="2"/>
    <x v="0"/>
  </r>
  <r>
    <n v="18464"/>
    <x v="0"/>
    <d v="2015-03-28T00:00:00"/>
    <x v="0"/>
    <x v="40"/>
    <n v="4891.8599999999997"/>
    <n v="0.02"/>
    <s v="Delivery Van"/>
    <n v="253.14"/>
    <n v="180.98"/>
    <n v="55.24"/>
    <s v="Brian Derr"/>
    <x v="3"/>
    <s v="Small Business"/>
    <s v="Office Supplies"/>
    <s v="Appliances"/>
    <s v="Jumbo Drum"/>
    <d v="2015-03-30T00:00:00"/>
    <n v="7.7735647100043396E-4"/>
    <m/>
    <x v="0"/>
    <n v="0"/>
    <n v="2"/>
    <x v="0"/>
  </r>
  <r>
    <n v="18464"/>
    <x v="0"/>
    <d v="2015-03-28T00:00:00"/>
    <x v="0"/>
    <x v="4"/>
    <n v="6039.1"/>
    <n v="0.01"/>
    <s v="Delivery Van"/>
    <n v="-345.92"/>
    <n v="150.97999999999999"/>
    <n v="66.27"/>
    <s v="Brian Derr"/>
    <x v="3"/>
    <s v="Small Business"/>
    <s v="Furniture"/>
    <s v="Bookcases"/>
    <s v="Jumbo Box"/>
    <d v="2015-03-28T00:00:00"/>
    <n v="9.596622683434769E-4"/>
    <m/>
    <x v="0"/>
    <n v="0"/>
    <n v="0"/>
    <x v="0"/>
  </r>
  <r>
    <n v="18464"/>
    <x v="0"/>
    <d v="2015-03-28T00:00:00"/>
    <x v="0"/>
    <x v="48"/>
    <n v="206.49"/>
    <n v="0.05"/>
    <s v="Regular"/>
    <n v="80.069999999999993"/>
    <n v="6.45"/>
    <n v="1.34"/>
    <s v="Brian Derr"/>
    <x v="3"/>
    <s v="Small Business"/>
    <s v="Office Supplies"/>
    <s v="Paper"/>
    <s v="Wrap Bag"/>
    <d v="2015-03-30T00:00:00"/>
    <n v="3.281294593403728E-5"/>
    <m/>
    <x v="0"/>
    <n v="0"/>
    <n v="2"/>
    <x v="0"/>
  </r>
  <r>
    <n v="18464"/>
    <x v="0"/>
    <d v="2015-03-28T00:00:00"/>
    <x v="0"/>
    <x v="26"/>
    <n v="80.540000000000006"/>
    <n v="0.01"/>
    <s v="Regular"/>
    <n v="-18.72"/>
    <n v="1.89"/>
    <n v="0.76"/>
    <s v="Brian Derr"/>
    <x v="3"/>
    <s v="Small Business"/>
    <s v="Office Supplies"/>
    <s v="Rubber Bands"/>
    <s v="Wrap Bag"/>
    <d v="2015-03-30T00:00:00"/>
    <n v="1.2798463196897491E-5"/>
    <m/>
    <x v="0"/>
    <n v="0"/>
    <n v="2"/>
    <x v="0"/>
  </r>
  <r>
    <n v="18466"/>
    <x v="0"/>
    <d v="2015-05-21T00:00:00"/>
    <x v="3"/>
    <x v="13"/>
    <n v="270.16000000000003"/>
    <n v="0.09"/>
    <s v="Regular"/>
    <n v="16.920000000000002"/>
    <n v="11.09"/>
    <n v="5.25"/>
    <s v="Deanra Eno"/>
    <x v="0"/>
    <s v="Corporate"/>
    <s v="Office Supplies"/>
    <s v="Envelopes"/>
    <s v="Small Box"/>
    <d v="2015-05-30T00:00:00"/>
    <n v="4.293062847372518E-5"/>
    <m/>
    <x v="0"/>
    <n v="0"/>
    <n v="9"/>
    <x v="0"/>
  </r>
  <r>
    <n v="18466"/>
    <x v="0"/>
    <d v="2015-05-21T00:00:00"/>
    <x v="3"/>
    <x v="37"/>
    <n v="2694.01"/>
    <n v="0.08"/>
    <s v="Express"/>
    <n v="994.31"/>
    <n v="120.97"/>
    <n v="7.11"/>
    <s v="Deanra Eno"/>
    <x v="0"/>
    <s v="Corporate"/>
    <s v="Technology"/>
    <s v="Office Machines"/>
    <s v="Medium Box"/>
    <d v="2015-05-21T00:00:00"/>
    <n v="4.2810017180374733E-4"/>
    <m/>
    <x v="0"/>
    <n v="0"/>
    <n v="0"/>
    <x v="0"/>
  </r>
  <r>
    <n v="18500"/>
    <x v="0"/>
    <d v="2015-02-10T00:00:00"/>
    <x v="4"/>
    <x v="14"/>
    <n v="2507.79"/>
    <n v="0.08"/>
    <s v="Delivery Van"/>
    <n v="-779.81"/>
    <n v="58.14"/>
    <n v="36.61"/>
    <s v="Toby Swindell"/>
    <x v="0"/>
    <s v="Small Business"/>
    <s v="Furniture"/>
    <s v="Bookcases"/>
    <s v="Jumbo Box"/>
    <d v="2015-02-11T00:00:00"/>
    <n v="3.9850829427051843E-4"/>
    <m/>
    <x v="0"/>
    <n v="0"/>
    <n v="1"/>
    <x v="0"/>
  </r>
  <r>
    <n v="18500"/>
    <x v="0"/>
    <d v="2015-02-10T00:00:00"/>
    <x v="4"/>
    <x v="49"/>
    <n v="1052.68"/>
    <n v="0.02"/>
    <s v="Regular"/>
    <n v="-19.27"/>
    <n v="32.979999999999997"/>
    <n v="5.5"/>
    <s v="Toby Swindell"/>
    <x v="0"/>
    <s v="Small Business"/>
    <s v="Technology"/>
    <s v="Computer Peripherals"/>
    <s v="Small Box"/>
    <d v="2015-02-11T00:00:00"/>
    <n v="1.6727944174459958E-4"/>
    <m/>
    <x v="0"/>
    <n v="0"/>
    <n v="1"/>
    <x v="0"/>
  </r>
  <r>
    <n v="18500"/>
    <x v="0"/>
    <d v="2015-02-10T00:00:00"/>
    <x v="4"/>
    <x v="49"/>
    <n v="2536.31"/>
    <n v="0.01"/>
    <s v="Regular"/>
    <n v="-643.46"/>
    <n v="80.98"/>
    <n v="35"/>
    <s v="Toby Swindell"/>
    <x v="0"/>
    <s v="Small Business"/>
    <s v="Office Supplies"/>
    <s v="Storage &amp; Organization"/>
    <s v="Large Box"/>
    <d v="2015-02-12T00:00:00"/>
    <n v="4.0304035499035348E-4"/>
    <m/>
    <x v="0"/>
    <n v="0"/>
    <n v="2"/>
    <x v="0"/>
  </r>
  <r>
    <n v="14981"/>
    <x v="0"/>
    <d v="2013-10-26T00:00:00"/>
    <x v="4"/>
    <x v="30"/>
    <n v="279.77"/>
    <n v="7.0000000000000007E-2"/>
    <s v="Regular"/>
    <n v="-14.02"/>
    <n v="34.76"/>
    <n v="8.2200000000000006"/>
    <s v="Ed Braxton"/>
    <x v="0"/>
    <s v="Home Office"/>
    <s v="Office Supplies"/>
    <s v="Storage &amp; Organization"/>
    <s v="Small Box"/>
    <d v="2013-10-27T00:00:00"/>
    <n v="4.4457735890191338E-5"/>
    <m/>
    <x v="0"/>
    <n v="0"/>
    <n v="1"/>
    <x v="0"/>
  </r>
  <r>
    <n v="44290"/>
    <x v="0"/>
    <d v="2013-03-21T00:00:00"/>
    <x v="4"/>
    <x v="2"/>
    <n v="281.08999999999997"/>
    <n v="0.01"/>
    <s v="Regular"/>
    <n v="-114.58"/>
    <n v="9.06"/>
    <n v="9.86"/>
    <s v="Peter Fuller"/>
    <x v="0"/>
    <s v="Corporate"/>
    <s v="Office Supplies"/>
    <s v="Paper"/>
    <s v="Small Box"/>
    <d v="2013-03-23T00:00:00"/>
    <n v="4.4667494661235595E-5"/>
    <m/>
    <x v="0"/>
    <n v="0"/>
    <n v="2"/>
    <x v="0"/>
  </r>
  <r>
    <n v="18531"/>
    <x v="0"/>
    <d v="2015-10-29T00:00:00"/>
    <x v="1"/>
    <x v="29"/>
    <n v="1298.81"/>
    <n v="0.04"/>
    <s v="Delivery Van"/>
    <n v="-250.55"/>
    <n v="25.98"/>
    <n v="14.36"/>
    <s v="Jeremy Ellison"/>
    <x v="1"/>
    <s v="Small Business"/>
    <s v="Furniture"/>
    <s v="Chairs &amp; Chairmats"/>
    <s v="Jumbo Drum"/>
    <d v="2015-10-31T00:00:00"/>
    <n v="2.0639150713635992E-4"/>
    <m/>
    <x v="0"/>
    <n v="0"/>
    <n v="2"/>
    <x v="0"/>
  </r>
  <r>
    <n v="18533"/>
    <x v="1"/>
    <d v="2016-11-06T00:00:00"/>
    <x v="2"/>
    <x v="40"/>
    <n v="442.57"/>
    <n v="0.01"/>
    <s v="Regular"/>
    <n v="-60.73"/>
    <n v="15.31"/>
    <n v="8.7799999999999994"/>
    <s v="Larry Hughes"/>
    <x v="1"/>
    <s v="Home Office"/>
    <s v="Office Supplies"/>
    <s v="Storage &amp; Organization"/>
    <s v="Small Box"/>
    <d v="2016-11-07T00:00:00"/>
    <n v="7.0327984318983383E-5"/>
    <m/>
    <x v="0"/>
    <n v="0"/>
    <n v="1"/>
    <x v="0"/>
  </r>
  <r>
    <n v="18533"/>
    <x v="1"/>
    <d v="2016-11-06T00:00:00"/>
    <x v="2"/>
    <x v="33"/>
    <n v="53.737000000000002"/>
    <n v="0.05"/>
    <s v="Express"/>
    <n v="-28.44"/>
    <n v="7.99"/>
    <n v="5.03"/>
    <s v="Larry Hughes"/>
    <x v="1"/>
    <s v="Home Office"/>
    <s v="Technology"/>
    <s v="Telephones and Communication"/>
    <s v="Medium Box"/>
    <d v="2016-11-08T00:00:00"/>
    <n v="8.5392477875798416E-6"/>
    <m/>
    <x v="0"/>
    <n v="0"/>
    <n v="2"/>
    <x v="0"/>
  </r>
  <r>
    <n v="18534"/>
    <x v="0"/>
    <d v="2014-12-30T00:00:00"/>
    <x v="3"/>
    <x v="45"/>
    <n v="282.58"/>
    <n v="0.1"/>
    <s v="Express"/>
    <n v="21.68"/>
    <n v="8.33"/>
    <n v="1.99"/>
    <s v="Tracy Poddar"/>
    <x v="3"/>
    <s v="Corporate"/>
    <s v="Technology"/>
    <s v="Computer Peripherals"/>
    <s v="Small Pack"/>
    <d v="2014-12-30T00:00:00"/>
    <n v="4.4904267819459802E-5"/>
    <m/>
    <x v="0"/>
    <n v="0"/>
    <n v="0"/>
    <x v="0"/>
  </r>
  <r>
    <n v="18561"/>
    <x v="0"/>
    <d v="2016-01-10T00:00:00"/>
    <x v="2"/>
    <x v="32"/>
    <n v="45.87"/>
    <n v="0.02"/>
    <s v="Regular"/>
    <n v="-38.9"/>
    <n v="4.13"/>
    <n v="6.89"/>
    <s v="Joni Blumstein"/>
    <x v="1"/>
    <s v="Home Office"/>
    <s v="Office Supplies"/>
    <s v="Labels"/>
    <s v="Small Box"/>
    <d v="2016-01-11T00:00:00"/>
    <n v="7.2891172937880288E-6"/>
    <m/>
    <x v="0"/>
    <n v="0"/>
    <n v="1"/>
    <x v="0"/>
  </r>
  <r>
    <n v="18592"/>
    <x v="0"/>
    <d v="2015-09-30T00:00:00"/>
    <x v="1"/>
    <x v="5"/>
    <n v="25.72"/>
    <n v="0.04"/>
    <s v="Regular"/>
    <n v="-15.5"/>
    <n v="10.98"/>
    <n v="3.37"/>
    <s v="Nora Pelletier"/>
    <x v="0"/>
    <s v="Corporate"/>
    <s v="Office Supplies"/>
    <s v="Scissors, Rulers and Trimmers"/>
    <s v="Small Pack"/>
    <d v="2015-10-01T00:00:00"/>
    <n v="4.0871178721654262E-6"/>
    <m/>
    <x v="0"/>
    <n v="0"/>
    <n v="1"/>
    <x v="0"/>
  </r>
  <r>
    <n v="12261"/>
    <x v="0"/>
    <d v="2013-10-23T00:00:00"/>
    <x v="3"/>
    <x v="23"/>
    <n v="281.74"/>
    <n v="0.06"/>
    <s v="Regular"/>
    <n v="25.67"/>
    <n v="14.56"/>
    <n v="3.5"/>
    <s v="Ritsa Hightower"/>
    <x v="1"/>
    <s v="Corporate"/>
    <s v="Office Supplies"/>
    <s v="Appliances"/>
    <s v="Small Box"/>
    <d v="2013-10-28T00:00:00"/>
    <n v="4.4770784965158913E-5"/>
    <m/>
    <x v="0"/>
    <n v="0"/>
    <n v="5"/>
    <x v="0"/>
  </r>
  <r>
    <n v="18661"/>
    <x v="1"/>
    <d v="2015-09-08T00:00:00"/>
    <x v="3"/>
    <x v="47"/>
    <n v="1207.08"/>
    <n v="0.05"/>
    <s v="Delivery Van"/>
    <n v="-351.3"/>
    <n v="95.98"/>
    <n v="58.2"/>
    <s v="Erin Creighton"/>
    <x v="1"/>
    <s v="Corporate"/>
    <s v="Furniture"/>
    <s v="Chairs &amp; Chairmats"/>
    <s v="Jumbo Drum"/>
    <d v="2015-09-12T00:00:00"/>
    <n v="1.9181486163038269E-4"/>
    <m/>
    <x v="0"/>
    <n v="0"/>
    <n v="4"/>
    <x v="0"/>
  </r>
  <r>
    <n v="18661"/>
    <x v="1"/>
    <d v="2015-09-08T00:00:00"/>
    <x v="3"/>
    <x v="11"/>
    <n v="2618.1120000000001"/>
    <n v="0.04"/>
    <s v="Delivery Van"/>
    <n v="-139.27000000000001"/>
    <n v="286.85000000000002"/>
    <n v="61.76"/>
    <s v="Erin Creighton"/>
    <x v="1"/>
    <s v="Corporate"/>
    <s v="Furniture"/>
    <s v="Tables"/>
    <s v="Jumbo Box"/>
    <d v="2015-09-10T00:00:00"/>
    <n v="4.1603936028502213E-4"/>
    <m/>
    <x v="0"/>
    <n v="0"/>
    <n v="2"/>
    <x v="0"/>
  </r>
  <r>
    <n v="18723"/>
    <x v="0"/>
    <d v="2016-08-12T00:00:00"/>
    <x v="4"/>
    <x v="10"/>
    <n v="52.096499999999999"/>
    <n v="0"/>
    <s v="Regular"/>
    <n v="-232.8"/>
    <n v="55.99"/>
    <n v="2.5"/>
    <s v="Jonathan Howell"/>
    <x v="1"/>
    <s v="Consumer"/>
    <s v="Technology"/>
    <s v="Telephones and Communication"/>
    <s v="Small Pack"/>
    <d v="2016-08-14T00:00:00"/>
    <n v="8.2785589512933949E-6"/>
    <m/>
    <x v="0"/>
    <n v="0"/>
    <n v="2"/>
    <x v="0"/>
  </r>
  <r>
    <n v="18753"/>
    <x v="1"/>
    <d v="2016-07-31T00:00:00"/>
    <x v="4"/>
    <x v="48"/>
    <n v="3945.95"/>
    <n v="0.03"/>
    <s v="Regular"/>
    <n v="1031.32"/>
    <n v="128.24"/>
    <n v="12.65"/>
    <s v="Erin Creighton"/>
    <x v="1"/>
    <s v="Corporate"/>
    <s v="Furniture"/>
    <s v="Chairs &amp; Chairmats"/>
    <s v="Medium Box"/>
    <d v="2016-08-02T00:00:00"/>
    <n v="6.2704365348643714E-4"/>
    <m/>
    <x v="0"/>
    <n v="0"/>
    <n v="2"/>
    <x v="0"/>
  </r>
  <r>
    <n v="18753"/>
    <x v="1"/>
    <d v="2016-07-31T00:00:00"/>
    <x v="4"/>
    <x v="15"/>
    <n v="5394.4"/>
    <n v="0.01"/>
    <s v="Delivery Van"/>
    <n v="788.79"/>
    <n v="160.97999999999999"/>
    <n v="30"/>
    <s v="Erin Creighton"/>
    <x v="1"/>
    <s v="Corporate"/>
    <s v="Furniture"/>
    <s v="Chairs &amp; Chairmats"/>
    <s v="Jumbo Drum"/>
    <d v="2016-08-02T00:00:00"/>
    <n v="8.5721417766754173E-4"/>
    <m/>
    <x v="0"/>
    <n v="0"/>
    <n v="2"/>
    <x v="0"/>
  </r>
  <r>
    <n v="18754"/>
    <x v="0"/>
    <d v="2016-09-25T00:00:00"/>
    <x v="2"/>
    <x v="30"/>
    <n v="1217.6199999999999"/>
    <n v="0.03"/>
    <s v="Delivery Van"/>
    <n v="-221.5"/>
    <n v="140.97999999999999"/>
    <n v="36.090000000000003"/>
    <s v="Roland Black"/>
    <x v="3"/>
    <s v="Small Business"/>
    <s v="Furniture"/>
    <s v="Bookcases"/>
    <s v="Jumbo Box"/>
    <d v="2016-09-27T00:00:00"/>
    <n v="1.934897536355391E-4"/>
    <m/>
    <x v="0"/>
    <n v="0"/>
    <n v="2"/>
    <x v="0"/>
  </r>
  <r>
    <n v="18754"/>
    <x v="0"/>
    <d v="2016-09-25T00:00:00"/>
    <x v="2"/>
    <x v="1"/>
    <n v="1725.0325"/>
    <n v="0.08"/>
    <s v="Regular"/>
    <n v="206.35"/>
    <n v="65.989999999999995"/>
    <n v="8.99"/>
    <s v="Roland Black"/>
    <x v="3"/>
    <s v="Small Business"/>
    <s v="Technology"/>
    <s v="Telephones and Communication"/>
    <s v="Small Box"/>
    <d v="2016-09-26T00:00:00"/>
    <n v="2.741217403116721E-4"/>
    <m/>
    <x v="0"/>
    <n v="0"/>
    <n v="1"/>
    <x v="0"/>
  </r>
  <r>
    <n v="18757"/>
    <x v="0"/>
    <d v="2015-05-22T00:00:00"/>
    <x v="3"/>
    <x v="32"/>
    <n v="222.2"/>
    <n v="0.03"/>
    <s v="Regular"/>
    <n v="-40.25"/>
    <n v="22.38"/>
    <n v="15.1"/>
    <s v="Matthew Clasen"/>
    <x v="1"/>
    <s v="Consumer"/>
    <s v="Office Supplies"/>
    <s v="Binders and Binder Accessories"/>
    <s v="Small Box"/>
    <d v="2015-05-24T00:00:00"/>
    <n v="3.5309393125783734E-5"/>
    <m/>
    <x v="0"/>
    <n v="0"/>
    <n v="2"/>
    <x v="0"/>
  </r>
  <r>
    <n v="18757"/>
    <x v="0"/>
    <d v="2015-05-22T00:00:00"/>
    <x v="3"/>
    <x v="33"/>
    <n v="39.9"/>
    <n v="0.02"/>
    <s v="Regular"/>
    <n v="-37.799999999999997"/>
    <n v="5.94"/>
    <n v="9.92"/>
    <s v="Matthew Clasen"/>
    <x v="1"/>
    <s v="Consumer"/>
    <s v="Office Supplies"/>
    <s v="Binders and Binder Accessories"/>
    <s v="Small Box"/>
    <d v="2015-05-27T00:00:00"/>
    <n v="6.340435579292399E-6"/>
    <m/>
    <x v="0"/>
    <n v="0"/>
    <n v="5"/>
    <x v="0"/>
  </r>
  <r>
    <n v="18757"/>
    <x v="0"/>
    <d v="2015-05-22T00:00:00"/>
    <x v="3"/>
    <x v="16"/>
    <n v="319.95999999999998"/>
    <n v="0.01"/>
    <s v="Express"/>
    <n v="123.15"/>
    <n v="6.98"/>
    <n v="1.6"/>
    <s v="Matthew Clasen"/>
    <x v="0"/>
    <s v="Consumer"/>
    <s v="Office Supplies"/>
    <s v="Paper"/>
    <s v="Wrap Bag"/>
    <d v="2015-05-29T00:00:00"/>
    <n v="5.0844254835849522E-5"/>
    <m/>
    <x v="0"/>
    <n v="0"/>
    <n v="7"/>
    <x v="0"/>
  </r>
  <r>
    <n v="18788"/>
    <x v="0"/>
    <d v="2016-10-02T00:00:00"/>
    <x v="2"/>
    <x v="40"/>
    <n v="566.12"/>
    <n v="0.03"/>
    <s v="Regular"/>
    <n v="-19.329999999999998"/>
    <n v="19.989999999999998"/>
    <n v="11.17"/>
    <s v="Joy Smith"/>
    <x v="3"/>
    <s v="Corporate"/>
    <s v="Furniture"/>
    <s v="Office Furnishings"/>
    <s v="Large Box"/>
    <d v="2016-10-03T00:00:00"/>
    <n v="8.9961087472406341E-5"/>
    <m/>
    <x v="0"/>
    <n v="0"/>
    <n v="1"/>
    <x v="0"/>
  </r>
  <r>
    <n v="18789"/>
    <x v="0"/>
    <d v="2014-03-16T00:00:00"/>
    <x v="0"/>
    <x v="29"/>
    <n v="1558.18"/>
    <n v="0"/>
    <s v="Regular"/>
    <n v="417.62"/>
    <n v="30.98"/>
    <n v="9.18"/>
    <s v="Craig Rider"/>
    <x v="0"/>
    <s v="Small Business"/>
    <s v="Office Supplies"/>
    <s v="Paper"/>
    <s v="Small Box"/>
    <d v="2014-03-18T00:00:00"/>
    <n v="2.4760751656495818E-4"/>
    <m/>
    <x v="0"/>
    <n v="0"/>
    <n v="2"/>
    <x v="0"/>
  </r>
  <r>
    <n v="18790"/>
    <x v="0"/>
    <d v="2016-02-12T00:00:00"/>
    <x v="0"/>
    <x v="38"/>
    <n v="13253.93"/>
    <n v="0.01"/>
    <s v="Delivery Van"/>
    <n v="-1596.75"/>
    <n v="2036.48"/>
    <n v="14.7"/>
    <s v="Nicole Brennan"/>
    <x v="0"/>
    <s v="Consumer"/>
    <s v="Technology"/>
    <s v="Office Machines"/>
    <s v="Jumbo Drum"/>
    <d v="2016-02-14T00:00:00"/>
    <n v="2.1061576275050353E-3"/>
    <m/>
    <x v="0"/>
    <n v="0"/>
    <n v="2"/>
    <x v="0"/>
  </r>
  <r>
    <n v="18819"/>
    <x v="0"/>
    <d v="2016-02-26T00:00:00"/>
    <x v="3"/>
    <x v="21"/>
    <n v="1102.3"/>
    <n v="0.1"/>
    <s v="Regular"/>
    <n v="98.12"/>
    <n v="50.98"/>
    <n v="22.24"/>
    <s v="Dan Campbell"/>
    <x v="0"/>
    <s v="Corporate"/>
    <s v="Furniture"/>
    <s v="Office Furnishings"/>
    <s v="Large Box"/>
    <d v="2016-02-28T00:00:00"/>
    <n v="1.7516446463794515E-4"/>
    <m/>
    <x v="0"/>
    <n v="0"/>
    <n v="2"/>
    <x v="0"/>
  </r>
  <r>
    <n v="13094"/>
    <x v="0"/>
    <d v="2013-08-18T00:00:00"/>
    <x v="2"/>
    <x v="38"/>
    <n v="283.57"/>
    <n v="0.02"/>
    <s v="Regular"/>
    <n v="71.209999999999994"/>
    <n v="37.94"/>
    <n v="5.08"/>
    <s v="Craig Leslie"/>
    <x v="0"/>
    <s v="Consumer"/>
    <s v="Office Supplies"/>
    <s v="Paper"/>
    <s v="Wrap Bag"/>
    <d v="2013-08-19T00:00:00"/>
    <n v="4.5061586897742998E-5"/>
    <m/>
    <x v="0"/>
    <n v="0"/>
    <n v="1"/>
    <x v="0"/>
  </r>
  <r>
    <n v="18849"/>
    <x v="0"/>
    <d v="2015-08-05T00:00:00"/>
    <x v="0"/>
    <x v="24"/>
    <n v="751.71"/>
    <n v="0.09"/>
    <s v="Regular"/>
    <n v="50.83"/>
    <n v="131.12"/>
    <n v="0.99"/>
    <s v="Deanra Eno"/>
    <x v="3"/>
    <s v="Corporate"/>
    <s v="Office Supplies"/>
    <s v="Appliances"/>
    <s v="Small Box"/>
    <d v="2015-08-05T00:00:00"/>
    <n v="1.1945285286490951E-4"/>
    <m/>
    <x v="0"/>
    <n v="0"/>
    <n v="0"/>
    <x v="0"/>
  </r>
  <r>
    <n v="18849"/>
    <x v="0"/>
    <d v="2015-08-05T00:00:00"/>
    <x v="0"/>
    <x v="16"/>
    <n v="471.87"/>
    <n v="0.05"/>
    <s v="Regular"/>
    <n v="52.27"/>
    <n v="11.09"/>
    <n v="5.25"/>
    <s v="Deanra Eno"/>
    <x v="0"/>
    <s v="Corporate"/>
    <s v="Office Supplies"/>
    <s v="Envelopes"/>
    <s v="Small Box"/>
    <d v="2015-08-05T00:00:00"/>
    <n v="7.4983993403526428E-5"/>
    <m/>
    <x v="0"/>
    <n v="0"/>
    <n v="0"/>
    <x v="0"/>
  </r>
  <r>
    <n v="18849"/>
    <x v="0"/>
    <d v="2015-08-05T00:00:00"/>
    <x v="0"/>
    <x v="20"/>
    <n v="539.6"/>
    <n v="0.06"/>
    <s v="Regular"/>
    <n v="-6.5"/>
    <n v="13.79"/>
    <n v="8.7799999999999994"/>
    <s v="Deanra Eno"/>
    <x v="0"/>
    <s v="Corporate"/>
    <s v="Furniture"/>
    <s v="Office Furnishings"/>
    <s v="Small Box"/>
    <d v="2015-08-07T00:00:00"/>
    <n v="8.5746843072335307E-5"/>
    <m/>
    <x v="0"/>
    <n v="0"/>
    <n v="2"/>
    <x v="0"/>
  </r>
  <r>
    <n v="18851"/>
    <x v="0"/>
    <d v="2015-12-16T00:00:00"/>
    <x v="1"/>
    <x v="1"/>
    <n v="204.21"/>
    <n v="0.04"/>
    <s v="Express"/>
    <n v="-204.81"/>
    <n v="5.98"/>
    <n v="10.39"/>
    <s v="Thea Hudgings"/>
    <x v="0"/>
    <s v="Consumer"/>
    <s v="Office Supplies"/>
    <s v="Paper"/>
    <s v="Small Box"/>
    <d v="2015-12-17T00:00:00"/>
    <n v="3.2450635329506286E-5"/>
    <m/>
    <x v="0"/>
    <n v="0"/>
    <n v="1"/>
    <x v="0"/>
  </r>
  <r>
    <n v="42565"/>
    <x v="0"/>
    <d v="2013-09-22T00:00:00"/>
    <x v="3"/>
    <x v="15"/>
    <n v="283.8"/>
    <n v="0.04"/>
    <s v="Regular"/>
    <n v="47.52"/>
    <n v="8.69"/>
    <n v="2.99"/>
    <s v="Joe Elijah"/>
    <x v="0"/>
    <s v="Home Office"/>
    <s v="Office Supplies"/>
    <s v="Binders and Binder Accessories"/>
    <s v="Small Box"/>
    <d v="2013-09-29T00:00:00"/>
    <n v="4.5098135774515865E-5"/>
    <m/>
    <x v="0"/>
    <n v="0"/>
    <n v="7"/>
    <x v="0"/>
  </r>
  <r>
    <n v="18855"/>
    <x v="0"/>
    <d v="2016-09-15T00:00:00"/>
    <x v="0"/>
    <x v="48"/>
    <n v="229.43"/>
    <n v="0.03"/>
    <s v="Regular"/>
    <n v="-127.05"/>
    <n v="7.3"/>
    <n v="7.72"/>
    <s v="Ed Jacobs"/>
    <x v="0"/>
    <s v="Small Business"/>
    <s v="Office Supplies"/>
    <s v="Binders and Binder Accessories"/>
    <s v="Small Box"/>
    <d v="2016-09-18T00:00:00"/>
    <n v="3.6458299121730703E-5"/>
    <m/>
    <x v="0"/>
    <n v="0"/>
    <n v="3"/>
    <x v="0"/>
  </r>
  <r>
    <n v="18884"/>
    <x v="0"/>
    <d v="2014-06-24T00:00:00"/>
    <x v="2"/>
    <x v="33"/>
    <n v="131.27000000000001"/>
    <n v="0.1"/>
    <s v="Delivery Van"/>
    <n v="-70.430000000000007"/>
    <n v="25.98"/>
    <n v="14.36"/>
    <s v="Nora Pelletier"/>
    <x v="0"/>
    <s v="Home Office"/>
    <s v="Furniture"/>
    <s v="Chairs &amp; Chairmats"/>
    <s v="Jumbo Drum"/>
    <d v="2014-06-25T00:00:00"/>
    <n v="2.0859874147712113E-5"/>
    <m/>
    <x v="0"/>
    <n v="0"/>
    <n v="1"/>
    <x v="0"/>
  </r>
  <r>
    <n v="18884"/>
    <x v="0"/>
    <d v="2014-06-24T00:00:00"/>
    <x v="2"/>
    <x v="8"/>
    <n v="13571.7"/>
    <n v="0"/>
    <s v="Regular"/>
    <n v="3825.69"/>
    <n v="449.99"/>
    <n v="24.49"/>
    <s v="Nora Pelletier"/>
    <x v="0"/>
    <s v="Home Office"/>
    <s v="Technology"/>
    <s v="Copiers and Fax"/>
    <s v="Large Box"/>
    <d v="2014-06-26T00:00:00"/>
    <n v="2.1566538734707433E-3"/>
    <m/>
    <x v="0"/>
    <n v="0"/>
    <n v="2"/>
    <x v="0"/>
  </r>
  <r>
    <n v="44064"/>
    <x v="0"/>
    <d v="2013-03-03T00:00:00"/>
    <x v="4"/>
    <x v="9"/>
    <n v="284.14"/>
    <n v="0.05"/>
    <s v="Regular"/>
    <n v="-104.18"/>
    <n v="11.66"/>
    <n v="8.99"/>
    <s v="Theresa Swint"/>
    <x v="0"/>
    <s v="Consumer"/>
    <s v="Office Supplies"/>
    <s v="Pens &amp; Art Supplies"/>
    <s v="Small Pack"/>
    <d v="2013-03-06T00:00:00"/>
    <n v="4.5152164548875743E-5"/>
    <m/>
    <x v="0"/>
    <n v="0"/>
    <n v="3"/>
    <x v="0"/>
  </r>
  <r>
    <n v="18918"/>
    <x v="0"/>
    <d v="2015-10-27T00:00:00"/>
    <x v="2"/>
    <x v="38"/>
    <n v="6362.94"/>
    <n v="0.1"/>
    <s v="Regular"/>
    <n v="-221.78"/>
    <n v="999.99"/>
    <n v="13.99"/>
    <s v="Quincy Jones"/>
    <x v="0"/>
    <s v="Corporate"/>
    <s v="Technology"/>
    <s v="Office Machines"/>
    <s v="Medium Box"/>
    <d v="2015-10-28T00:00:00"/>
    <n v="1.0111230868396685E-3"/>
    <m/>
    <x v="0"/>
    <n v="0"/>
    <n v="1"/>
    <x v="0"/>
  </r>
  <r>
    <n v="18919"/>
    <x v="1"/>
    <d v="2016-06-28T00:00:00"/>
    <x v="3"/>
    <x v="20"/>
    <n v="739.28"/>
    <n v="0"/>
    <s v="Regular"/>
    <n v="43.97"/>
    <n v="17.52"/>
    <n v="8.17"/>
    <s v="Rob Williams"/>
    <x v="0"/>
    <s v="Home Office"/>
    <s v="Office Supplies"/>
    <s v="Appliances"/>
    <s v="Medium Box"/>
    <d v="2016-07-03T00:00:00"/>
    <n v="1.1747762443757606E-4"/>
    <m/>
    <x v="0"/>
    <n v="0"/>
    <n v="5"/>
    <x v="0"/>
  </r>
  <r>
    <n v="18945"/>
    <x v="0"/>
    <d v="2016-01-18T00:00:00"/>
    <x v="4"/>
    <x v="15"/>
    <n v="528.54"/>
    <n v="0.06"/>
    <s v="Regular"/>
    <n v="168.54"/>
    <n v="16.48"/>
    <n v="1.99"/>
    <s v="John Lee"/>
    <x v="3"/>
    <s v="Corporate"/>
    <s v="Technology"/>
    <s v="Computer Peripherals"/>
    <s v="Small Pack"/>
    <d v="2016-01-20T00:00:00"/>
    <n v="8.3989318824040206E-5"/>
    <m/>
    <x v="0"/>
    <n v="0"/>
    <n v="2"/>
    <x v="0"/>
  </r>
  <r>
    <n v="17410"/>
    <x v="0"/>
    <d v="2013-09-01T00:00:00"/>
    <x v="3"/>
    <x v="33"/>
    <n v="284.67349999999999"/>
    <n v="0.04"/>
    <s v="Express"/>
    <n v="-247.24"/>
    <n v="65.989999999999995"/>
    <n v="8.99"/>
    <s v="Noel Staavos"/>
    <x v="3"/>
    <s v="Home Office"/>
    <s v="Technology"/>
    <s v="Telephones and Communication"/>
    <s v="Small Box"/>
    <d v="2013-09-06T00:00:00"/>
    <n v="4.52369420521728E-5"/>
    <m/>
    <x v="0"/>
    <n v="0"/>
    <n v="5"/>
    <x v="0"/>
  </r>
  <r>
    <n v="18951"/>
    <x v="0"/>
    <d v="2014-06-29T00:00:00"/>
    <x v="1"/>
    <x v="18"/>
    <n v="61.5"/>
    <n v="0.09"/>
    <s v="Regular"/>
    <n v="-16.27"/>
    <n v="3.98"/>
    <n v="2.97"/>
    <s v="Astrea Jones"/>
    <x v="3"/>
    <s v="Corporate"/>
    <s v="Office Supplies"/>
    <s v="Paper"/>
    <s v="Wrap Bag"/>
    <d v="2014-06-30T00:00:00"/>
    <n v="9.7728518327439234E-6"/>
    <m/>
    <x v="0"/>
    <n v="0"/>
    <n v="1"/>
    <x v="0"/>
  </r>
  <r>
    <n v="18951"/>
    <x v="0"/>
    <d v="2014-06-29T00:00:00"/>
    <x v="1"/>
    <x v="12"/>
    <n v="324.3175"/>
    <n v="0.03"/>
    <s v="Express"/>
    <n v="-169.74"/>
    <n v="35.99"/>
    <n v="5"/>
    <s v="Astrea Jones"/>
    <x v="3"/>
    <s v="Corporate"/>
    <s v="Technology"/>
    <s v="Telephones and Communication"/>
    <s v="Small Box"/>
    <d v="2014-07-01T00:00:00"/>
    <n v="5.1536697142535407E-5"/>
    <m/>
    <x v="0"/>
    <n v="0"/>
    <n v="2"/>
    <x v="0"/>
  </r>
  <r>
    <n v="19010"/>
    <x v="1"/>
    <d v="2016-06-07T00:00:00"/>
    <x v="3"/>
    <x v="31"/>
    <n v="23792.93"/>
    <n v="0"/>
    <s v="Regular"/>
    <n v="10951.31"/>
    <n v="1270.99"/>
    <n v="19.989999999999998"/>
    <s v="Grant Carroll"/>
    <x v="2"/>
    <s v="Small Business"/>
    <s v="Office Supplies"/>
    <s v="Binders and Binder Accessories"/>
    <s v="Small Box"/>
    <d v="2016-06-09T00:00:00"/>
    <n v="3.7808907245015914E-3"/>
    <m/>
    <x v="0"/>
    <n v="0"/>
    <n v="2"/>
    <x v="0"/>
  </r>
  <r>
    <n v="19040"/>
    <x v="0"/>
    <d v="2014-12-19T00:00:00"/>
    <x v="0"/>
    <x v="12"/>
    <n v="211.97"/>
    <n v="0.06"/>
    <s v="Regular"/>
    <n v="-46.83"/>
    <n v="21.38"/>
    <n v="8.99"/>
    <s v="Adam Hart"/>
    <x v="0"/>
    <s v="Corporate"/>
    <s v="Office Supplies"/>
    <s v="Pens &amp; Art Supplies"/>
    <s v="Small Pack"/>
    <d v="2014-12-20T00:00:00"/>
    <n v="3.3683762650190724E-5"/>
    <m/>
    <x v="0"/>
    <n v="0"/>
    <n v="1"/>
    <x v="0"/>
  </r>
  <r>
    <n v="19041"/>
    <x v="0"/>
    <d v="2014-07-26T00:00:00"/>
    <x v="3"/>
    <x v="7"/>
    <n v="36.06"/>
    <n v="0.08"/>
    <s v="Regular"/>
    <n v="-18.5"/>
    <n v="10.89"/>
    <n v="4.5"/>
    <s v="Grant Thornton"/>
    <x v="0"/>
    <s v="Corporate"/>
    <s v="Office Supplies"/>
    <s v="Appliances"/>
    <s v="Small Box"/>
    <d v="2014-07-30T00:00:00"/>
    <n v="5.730228245345462E-6"/>
    <m/>
    <x v="0"/>
    <n v="0"/>
    <n v="4"/>
    <x v="0"/>
  </r>
  <r>
    <n v="19041"/>
    <x v="0"/>
    <d v="2014-07-26T00:00:00"/>
    <x v="3"/>
    <x v="16"/>
    <n v="1849.8"/>
    <n v="0.04"/>
    <s v="Regular"/>
    <n v="530.22"/>
    <n v="42.98"/>
    <n v="4.62"/>
    <s v="Grant Thornton"/>
    <x v="0"/>
    <s v="Corporate"/>
    <s v="Office Supplies"/>
    <s v="Appliances"/>
    <s v="Small Box"/>
    <d v="2014-08-04T00:00:00"/>
    <n v="2.9394831414975139E-4"/>
    <m/>
    <x v="0"/>
    <n v="0"/>
    <n v="9"/>
    <x v="0"/>
  </r>
  <r>
    <n v="19042"/>
    <x v="0"/>
    <d v="2016-03-01T00:00:00"/>
    <x v="1"/>
    <x v="30"/>
    <n v="327.61"/>
    <n v="7.0000000000000007E-2"/>
    <s v="Regular"/>
    <n v="54.9"/>
    <n v="40.98"/>
    <n v="7.47"/>
    <s v="Evan Minnotte"/>
    <x v="3"/>
    <s v="Corporate"/>
    <s v="Office Supplies"/>
    <s v="Binders and Binder Accessories"/>
    <s v="Small Box"/>
    <d v="2016-03-02T00:00:00"/>
    <n v="5.2059902258946942E-5"/>
    <m/>
    <x v="0"/>
    <n v="0"/>
    <n v="1"/>
    <x v="0"/>
  </r>
  <r>
    <n v="19047"/>
    <x v="0"/>
    <d v="2016-01-29T00:00:00"/>
    <x v="0"/>
    <x v="10"/>
    <n v="67.489999999999995"/>
    <n v="0.06"/>
    <s v="Regular"/>
    <n v="-22.82"/>
    <n v="55.48"/>
    <n v="14.3"/>
    <s v="Adam Hart"/>
    <x v="0"/>
    <s v="Corporate"/>
    <s v="Office Supplies"/>
    <s v="Paper"/>
    <s v="Small Box"/>
    <d v="2016-01-30T00:00:00"/>
    <n v="1.0724711710437193E-5"/>
    <m/>
    <x v="0"/>
    <n v="0"/>
    <n v="1"/>
    <x v="0"/>
  </r>
  <r>
    <n v="19047"/>
    <x v="0"/>
    <d v="2016-01-29T00:00:00"/>
    <x v="0"/>
    <x v="7"/>
    <n v="6.76"/>
    <n v="0.02"/>
    <s v="Regular"/>
    <n v="-4.28"/>
    <n v="1.68"/>
    <n v="1.57"/>
    <s v="Adam Hart"/>
    <x v="0"/>
    <s v="Corporate"/>
    <s v="Office Supplies"/>
    <s v="Pens &amp; Art Supplies"/>
    <s v="Wrap Bag"/>
    <d v="2016-01-31T00:00:00"/>
    <n v="1.0742191608024215E-6"/>
    <m/>
    <x v="0"/>
    <n v="0"/>
    <n v="2"/>
    <x v="0"/>
  </r>
  <r>
    <n v="19073"/>
    <x v="0"/>
    <d v="2016-06-24T00:00:00"/>
    <x v="2"/>
    <x v="18"/>
    <n v="178.4"/>
    <n v="0.04"/>
    <s v="Regular"/>
    <n v="20.079999999999998"/>
    <n v="10.64"/>
    <n v="5.16"/>
    <s v="Chuck Magee"/>
    <x v="3"/>
    <s v="Corporate"/>
    <s v="Furniture"/>
    <s v="Office Furnishings"/>
    <s v="Small Box"/>
    <d v="2016-06-25T00:00:00"/>
    <n v="2.8349215722951481E-5"/>
    <m/>
    <x v="0"/>
    <n v="0"/>
    <n v="1"/>
    <x v="0"/>
  </r>
  <r>
    <n v="19073"/>
    <x v="0"/>
    <d v="2016-06-24T00:00:00"/>
    <x v="2"/>
    <x v="42"/>
    <n v="115.01"/>
    <n v="0.03"/>
    <s v="Express"/>
    <n v="5.81"/>
    <n v="2.78"/>
    <n v="1.34"/>
    <s v="Chuck Magee"/>
    <x v="3"/>
    <s v="Corporate"/>
    <s v="Office Supplies"/>
    <s v="Pens &amp; Art Supplies"/>
    <s v="Wrap Bag"/>
    <d v="2016-06-26T00:00:00"/>
    <n v="1.8276027468030548E-5"/>
    <m/>
    <x v="0"/>
    <n v="0"/>
    <n v="2"/>
    <x v="0"/>
  </r>
  <r>
    <n v="19075"/>
    <x v="0"/>
    <d v="2016-09-26T00:00:00"/>
    <x v="1"/>
    <x v="45"/>
    <n v="1841.6"/>
    <n v="0.01"/>
    <s v="Regular"/>
    <n v="12.95"/>
    <n v="50.98"/>
    <n v="6.5"/>
    <s v="Joseph Holt"/>
    <x v="0"/>
    <s v="Home Office"/>
    <s v="Technology"/>
    <s v="Computer Peripherals"/>
    <s v="Small Box"/>
    <d v="2016-09-27T00:00:00"/>
    <n v="2.9264526723871885E-4"/>
    <m/>
    <x v="0"/>
    <n v="0"/>
    <n v="1"/>
    <x v="0"/>
  </r>
  <r>
    <n v="19078"/>
    <x v="1"/>
    <d v="2016-07-27T00:00:00"/>
    <x v="1"/>
    <x v="36"/>
    <n v="256.12"/>
    <n v="0.03"/>
    <s v="Regular"/>
    <n v="-18.190000000000001"/>
    <n v="11.97"/>
    <n v="4.9800000000000004"/>
    <s v="Brendan Dodson"/>
    <x v="2"/>
    <s v="Corporate"/>
    <s v="Office Supplies"/>
    <s v="Appliances"/>
    <s v="Small Box"/>
    <d v="2016-07-28T00:00:00"/>
    <n v="4.0699557908981686E-5"/>
    <s v="Quality Check"/>
    <x v="2"/>
    <n v="10603961.214499999"/>
    <n v="1"/>
    <x v="1"/>
  </r>
  <r>
    <n v="10852"/>
    <x v="0"/>
    <d v="2013-10-26T00:00:00"/>
    <x v="0"/>
    <x v="35"/>
    <n v="285.83999999999997"/>
    <n v="0.02"/>
    <s v="Regular"/>
    <n v="-27.26"/>
    <n v="15.28"/>
    <n v="10.91"/>
    <s v="Harold Engle"/>
    <x v="3"/>
    <s v="Home Office"/>
    <s v="Office Supplies"/>
    <s v="Binders and Binder Accessories"/>
    <s v="Small Box"/>
    <d v="2013-10-28T00:00:00"/>
    <n v="4.5422308420675168E-5"/>
    <m/>
    <x v="0"/>
    <n v="0"/>
    <n v="2"/>
    <x v="0"/>
  </r>
  <r>
    <n v="19105"/>
    <x v="0"/>
    <d v="2016-10-28T00:00:00"/>
    <x v="0"/>
    <x v="48"/>
    <n v="1370.56"/>
    <n v="0.1"/>
    <s v="Regular"/>
    <n v="511.51"/>
    <n v="48.91"/>
    <n v="5.97"/>
    <s v="Max Ludwig"/>
    <x v="0"/>
    <s v="Corporate"/>
    <s v="Office Supplies"/>
    <s v="Paper"/>
    <s v="Small Box"/>
    <d v="2016-10-30T00:00:00"/>
    <n v="2.177931676078945E-4"/>
    <m/>
    <x v="0"/>
    <n v="0"/>
    <n v="2"/>
    <x v="0"/>
  </r>
  <r>
    <n v="19105"/>
    <x v="0"/>
    <d v="2016-10-28T00:00:00"/>
    <x v="0"/>
    <x v="8"/>
    <n v="172.98"/>
    <n v="0.08"/>
    <s v="Regular"/>
    <n v="-59.75"/>
    <n v="5.98"/>
    <n v="5.46"/>
    <s v="Max Ludwig"/>
    <x v="0"/>
    <s v="Corporate"/>
    <s v="Office Supplies"/>
    <s v="Paper"/>
    <s v="Small Box"/>
    <d v="2016-10-28T00:00:00"/>
    <n v="2.7487933496390955E-5"/>
    <m/>
    <x v="0"/>
    <n v="0"/>
    <n v="0"/>
    <x v="0"/>
  </r>
  <r>
    <n v="29058"/>
    <x v="0"/>
    <d v="2013-01-03T00:00:00"/>
    <x v="0"/>
    <x v="16"/>
    <n v="287.61"/>
    <n v="0.02"/>
    <s v="Regular"/>
    <n v="-101.5"/>
    <n v="6.48"/>
    <n v="6.35"/>
    <s v="Valerie Jones"/>
    <x v="0"/>
    <s v="Consumer"/>
    <s v="Office Supplies"/>
    <s v="Paper"/>
    <s v="Small Box"/>
    <d v="2013-01-05T00:00:00"/>
    <n v="4.5703575863666342E-5"/>
    <m/>
    <x v="0"/>
    <n v="0"/>
    <n v="2"/>
    <x v="0"/>
  </r>
  <r>
    <n v="19138"/>
    <x v="1"/>
    <d v="2014-09-05T00:00:00"/>
    <x v="3"/>
    <x v="49"/>
    <n v="387"/>
    <n v="0.01"/>
    <s v="Express"/>
    <n v="-31.45"/>
    <n v="12.28"/>
    <n v="6.13"/>
    <s v="Carlos Daly"/>
    <x v="2"/>
    <s v="Home Office"/>
    <s v="Office Supplies"/>
    <s v="Storage &amp; Organization"/>
    <s v="Small Box"/>
    <d v="2014-09-10T00:00:00"/>
    <n v="6.1497457874339813E-5"/>
    <m/>
    <x v="0"/>
    <n v="0"/>
    <n v="5"/>
    <x v="0"/>
  </r>
  <r>
    <n v="19143"/>
    <x v="0"/>
    <d v="2015-11-04T00:00:00"/>
    <x v="0"/>
    <x v="7"/>
    <n v="2421.02"/>
    <n v="7.0000000000000007E-2"/>
    <s v="Delivery Van"/>
    <n v="-1943.17"/>
    <n v="810.98"/>
    <n v="16.059999999999999"/>
    <s v="Ed Braxton"/>
    <x v="0"/>
    <s v="Home Office"/>
    <s v="Technology"/>
    <s v="Office Machines"/>
    <s v="Jumbo Drum"/>
    <d v="2015-11-05T00:00:00"/>
    <n v="3.8471983323755599E-4"/>
    <m/>
    <x v="0"/>
    <n v="0"/>
    <n v="1"/>
    <x v="0"/>
  </r>
  <r>
    <n v="20036"/>
    <x v="1"/>
    <d v="2013-12-05T00:00:00"/>
    <x v="2"/>
    <x v="13"/>
    <n v="290.45999999999998"/>
    <n v="0.1"/>
    <s v="Regular"/>
    <n v="-31.55"/>
    <n v="11.97"/>
    <n v="4.9800000000000004"/>
    <s v="John Lee"/>
    <x v="3"/>
    <s v="Corporate"/>
    <s v="Office Supplies"/>
    <s v="Appliances"/>
    <s v="Small Box"/>
    <d v="2013-12-05T00:00:00"/>
    <n v="4.6156464119330075E-5"/>
    <m/>
    <x v="0"/>
    <n v="0"/>
    <n v="0"/>
    <x v="0"/>
  </r>
  <r>
    <n v="9152"/>
    <x v="1"/>
    <d v="2013-08-20T00:00:00"/>
    <x v="2"/>
    <x v="16"/>
    <n v="292.80799999999999"/>
    <n v="0.05"/>
    <s v="Regular"/>
    <n v="-129.69"/>
    <n v="7.99"/>
    <n v="5.03"/>
    <s v="Steven Cartwright"/>
    <x v="0"/>
    <s v="Home Office"/>
    <s v="Technology"/>
    <s v="Telephones and Communication"/>
    <s v="Medium Box"/>
    <d v="2013-08-20T00:00:00"/>
    <n v="4.6529580478733055E-5"/>
    <m/>
    <x v="0"/>
    <n v="0"/>
    <n v="0"/>
    <x v="0"/>
  </r>
  <r>
    <n v="15463"/>
    <x v="0"/>
    <d v="2013-07-24T00:00:00"/>
    <x v="3"/>
    <x v="25"/>
    <n v="293.3"/>
    <n v="0.04"/>
    <s v="Express"/>
    <n v="-193.48"/>
    <n v="5.98"/>
    <n v="7.5"/>
    <s v="Evan Minnotte"/>
    <x v="3"/>
    <s v="Corporate"/>
    <s v="Office Supplies"/>
    <s v="Paper"/>
    <s v="Small Box"/>
    <d v="2013-07-26T00:00:00"/>
    <n v="4.6607763293395005E-5"/>
    <m/>
    <x v="0"/>
    <n v="0"/>
    <n v="2"/>
    <x v="0"/>
  </r>
  <r>
    <n v="15109"/>
    <x v="0"/>
    <d v="2013-12-14T00:00:00"/>
    <x v="2"/>
    <x v="22"/>
    <n v="293.47000000000003"/>
    <n v="0.06"/>
    <s v="Regular"/>
    <n v="-205.38"/>
    <n v="6.48"/>
    <n v="8.4"/>
    <s v="Maria Bertelson"/>
    <x v="0"/>
    <s v="Home Office"/>
    <s v="Office Supplies"/>
    <s v="Paper"/>
    <s v="Small Box"/>
    <d v="2013-12-16T00:00:00"/>
    <n v="4.6634777680574954E-5"/>
    <m/>
    <x v="0"/>
    <n v="0"/>
    <n v="2"/>
    <x v="0"/>
  </r>
  <r>
    <n v="19204"/>
    <x v="0"/>
    <d v="2016-09-18T00:00:00"/>
    <x v="4"/>
    <x v="40"/>
    <n v="233.92"/>
    <n v="0.1"/>
    <s v="Regular"/>
    <n v="-80.75"/>
    <n v="8.75"/>
    <n v="8.5399999999999991"/>
    <s v="Linda Cazamias"/>
    <x v="1"/>
    <s v="Corporate"/>
    <s v="Furniture"/>
    <s v="Office Furnishings"/>
    <s v="Small Pack"/>
    <d v="2016-09-19T00:00:00"/>
    <n v="3.7171796759600951E-5"/>
    <m/>
    <x v="0"/>
    <n v="0"/>
    <n v="1"/>
    <x v="0"/>
  </r>
  <r>
    <n v="19204"/>
    <x v="0"/>
    <d v="2016-09-18T00:00:00"/>
    <x v="4"/>
    <x v="2"/>
    <n v="1642.05"/>
    <n v="0.03"/>
    <s v="Regular"/>
    <n v="829.73"/>
    <n v="55.98"/>
    <n v="4.8600000000000003"/>
    <s v="Linda Cazamias"/>
    <x v="1"/>
    <s v="Corporate"/>
    <s v="Office Supplies"/>
    <s v="Paper"/>
    <s v="Small Box"/>
    <d v="2016-09-20T00:00:00"/>
    <n v="2.6093514393426274E-4"/>
    <m/>
    <x v="0"/>
    <n v="0"/>
    <n v="2"/>
    <x v="0"/>
  </r>
  <r>
    <n v="25056"/>
    <x v="0"/>
    <d v="2013-09-21T00:00:00"/>
    <x v="2"/>
    <x v="26"/>
    <n v="295.12"/>
    <n v="0"/>
    <s v="Regular"/>
    <n v="-151.93"/>
    <n v="6.48"/>
    <n v="8.19"/>
    <s v="Phillip Breyer"/>
    <x v="1"/>
    <s v="Corporate"/>
    <s v="Office Supplies"/>
    <s v="Paper"/>
    <s v="Small Box"/>
    <d v="2013-09-23T00:00:00"/>
    <n v="4.6896976144380272E-5"/>
    <m/>
    <x v="0"/>
    <n v="0"/>
    <n v="2"/>
    <x v="0"/>
  </r>
  <r>
    <n v="37440"/>
    <x v="0"/>
    <d v="2013-06-23T00:00:00"/>
    <x v="2"/>
    <x v="48"/>
    <n v="295.45"/>
    <n v="0.03"/>
    <s v="Regular"/>
    <n v="-4.3600000000000003"/>
    <n v="9.3800000000000008"/>
    <n v="4.93"/>
    <s v="Rick Wilson"/>
    <x v="1"/>
    <s v="Corporate"/>
    <s v="Furniture"/>
    <s v="Office Furnishings"/>
    <s v="Small Box"/>
    <d v="2013-06-25T00:00:00"/>
    <n v="4.6949415837141333E-5"/>
    <m/>
    <x v="0"/>
    <n v="0"/>
    <n v="2"/>
    <x v="0"/>
  </r>
  <r>
    <n v="19207"/>
    <x v="0"/>
    <d v="2015-03-15T00:00:00"/>
    <x v="2"/>
    <x v="9"/>
    <n v="66.02"/>
    <n v="0.1"/>
    <s v="Regular"/>
    <n v="10.88"/>
    <n v="3.08"/>
    <n v="0.99"/>
    <s v="Cindy Chapman"/>
    <x v="0"/>
    <s v="Corporate"/>
    <s v="Office Supplies"/>
    <s v="Labels"/>
    <s v="Small Box"/>
    <d v="2015-03-17T00:00:00"/>
    <n v="1.0491116715410631E-5"/>
    <m/>
    <x v="0"/>
    <n v="0"/>
    <n v="2"/>
    <x v="0"/>
  </r>
  <r>
    <n v="19207"/>
    <x v="0"/>
    <d v="2015-03-15T00:00:00"/>
    <x v="2"/>
    <x v="11"/>
    <n v="15.53"/>
    <n v="0"/>
    <s v="Regular"/>
    <n v="-5.92"/>
    <n v="1.26"/>
    <n v="0.7"/>
    <s v="Cindy Chapman"/>
    <x v="0"/>
    <s v="Corporate"/>
    <s v="Office Supplies"/>
    <s v="Rubber Bands"/>
    <s v="Wrap Bag"/>
    <d v="2015-03-16T00:00:00"/>
    <n v="2.4678437229676931E-6"/>
    <m/>
    <x v="0"/>
    <n v="0"/>
    <n v="1"/>
    <x v="0"/>
  </r>
  <r>
    <n v="19232"/>
    <x v="0"/>
    <d v="2016-07-12T00:00:00"/>
    <x v="3"/>
    <x v="16"/>
    <n v="265.38"/>
    <n v="0.04"/>
    <s v="Regular"/>
    <n v="-107.59"/>
    <n v="6.24"/>
    <n v="5.22"/>
    <s v="Cynthia Arntzen"/>
    <x v="0"/>
    <s v="Small Business"/>
    <s v="Furniture"/>
    <s v="Office Furnishings"/>
    <s v="Small Box"/>
    <d v="2016-07-17T00:00:00"/>
    <n v="4.2171047469489141E-5"/>
    <m/>
    <x v="0"/>
    <n v="0"/>
    <n v="5"/>
    <x v="0"/>
  </r>
  <r>
    <n v="19232"/>
    <x v="0"/>
    <d v="2016-07-12T00:00:00"/>
    <x v="3"/>
    <x v="33"/>
    <n v="33.409999999999997"/>
    <n v="0.09"/>
    <s v="Regular"/>
    <n v="-3.48"/>
    <n v="6.68"/>
    <n v="1.5"/>
    <s v="Cynthia Arntzen"/>
    <x v="0"/>
    <s v="Small Business"/>
    <s v="Office Supplies"/>
    <s v="Pens &amp; Art Supplies"/>
    <s v="Wrap Bag"/>
    <d v="2016-07-14T00:00:00"/>
    <n v="5.309121621658121E-6"/>
    <m/>
    <x v="0"/>
    <n v="0"/>
    <n v="2"/>
    <x v="0"/>
  </r>
  <r>
    <n v="19232"/>
    <x v="0"/>
    <d v="2016-07-12T00:00:00"/>
    <x v="3"/>
    <x v="2"/>
    <n v="7157.16"/>
    <n v="0.09"/>
    <s v="Delivery Van"/>
    <n v="1150.33"/>
    <n v="260.98"/>
    <n v="41.91"/>
    <s v="Cynthia Arntzen"/>
    <x v="0"/>
    <s v="Small Business"/>
    <s v="Furniture"/>
    <s v="Bookcases"/>
    <s v="Jumbo Box"/>
    <d v="2016-07-19T00:00:00"/>
    <n v="1.1373311255811625E-3"/>
    <m/>
    <x v="0"/>
    <n v="0"/>
    <n v="7"/>
    <x v="0"/>
  </r>
  <r>
    <n v="19264"/>
    <x v="0"/>
    <d v="2014-09-29T00:00:00"/>
    <x v="0"/>
    <x v="42"/>
    <n v="161.72"/>
    <n v="0.09"/>
    <s v="Regular"/>
    <n v="-134.71"/>
    <n v="3.98"/>
    <n v="5.26"/>
    <s v="Ivan Liston"/>
    <x v="0"/>
    <s v="Consumer"/>
    <s v="Office Supplies"/>
    <s v="Binders and Binder Accessories"/>
    <s v="Small Box"/>
    <d v="2014-10-01T00:00:00"/>
    <n v="2.5698627616119469E-5"/>
    <m/>
    <x v="0"/>
    <n v="0"/>
    <n v="2"/>
    <x v="0"/>
  </r>
  <r>
    <n v="19264"/>
    <x v="0"/>
    <d v="2014-09-29T00:00:00"/>
    <x v="0"/>
    <x v="9"/>
    <n v="107.75"/>
    <n v="7.0000000000000007E-2"/>
    <s v="Regular"/>
    <n v="24.17"/>
    <n v="4.7300000000000004"/>
    <n v="1.52"/>
    <s v="Ivan Liston"/>
    <x v="0"/>
    <s v="Consumer"/>
    <s v="Office Supplies"/>
    <s v="Paper"/>
    <s v="Wrap Bag"/>
    <d v="2014-09-30T00:00:00"/>
    <n v="1.7122354227287117E-5"/>
    <m/>
    <x v="0"/>
    <n v="0"/>
    <n v="1"/>
    <x v="0"/>
  </r>
  <r>
    <n v="26786"/>
    <x v="0"/>
    <d v="2013-04-07T00:00:00"/>
    <x v="4"/>
    <x v="8"/>
    <n v="296.94"/>
    <n v="0.08"/>
    <s v="Regular"/>
    <n v="-25.41"/>
    <n v="10.98"/>
    <n v="3.99"/>
    <s v="Evan Henry"/>
    <x v="0"/>
    <s v="Corporate"/>
    <s v="Office Supplies"/>
    <s v="Appliances"/>
    <s v="Small Box"/>
    <d v="2013-04-08T00:00:00"/>
    <n v="4.7186188995365539E-5"/>
    <m/>
    <x v="0"/>
    <n v="0"/>
    <n v="1"/>
    <x v="0"/>
  </r>
  <r>
    <n v="19299"/>
    <x v="0"/>
    <d v="2016-03-18T00:00:00"/>
    <x v="2"/>
    <x v="12"/>
    <n v="29.23"/>
    <n v="0.05"/>
    <s v="Regular"/>
    <n v="8.1"/>
    <n v="2.88"/>
    <n v="0.5"/>
    <s v="Brendan Murry"/>
    <x v="0"/>
    <s v="Corporate"/>
    <s v="Office Supplies"/>
    <s v="Labels"/>
    <s v="Small Box"/>
    <d v="2016-03-20T00:00:00"/>
    <n v="4.6448855133512989E-6"/>
    <m/>
    <x v="0"/>
    <n v="0"/>
    <n v="2"/>
    <x v="0"/>
  </r>
  <r>
    <n v="19300"/>
    <x v="0"/>
    <d v="2016-12-16T00:00:00"/>
    <x v="1"/>
    <x v="12"/>
    <n v="78.72"/>
    <n v="0.1"/>
    <s v="Regular"/>
    <n v="-22.36"/>
    <n v="7.64"/>
    <n v="5.83"/>
    <s v="Denny Joy"/>
    <x v="0"/>
    <s v="Corporate"/>
    <s v="Office Supplies"/>
    <s v="Paper"/>
    <s v="Wrap Bag"/>
    <d v="2016-12-17T00:00:00"/>
    <n v="1.2509250345912222E-5"/>
    <m/>
    <x v="0"/>
    <n v="0"/>
    <n v="1"/>
    <x v="0"/>
  </r>
  <r>
    <n v="19361"/>
    <x v="0"/>
    <d v="2015-09-23T00:00:00"/>
    <x v="3"/>
    <x v="36"/>
    <n v="788.85"/>
    <n v="0.06"/>
    <s v="Regular"/>
    <n v="317.52999999999997"/>
    <n v="37.700000000000003"/>
    <n v="2.99"/>
    <s v="Valerie Jones"/>
    <x v="0"/>
    <s v="Consumer"/>
    <s v="Office Supplies"/>
    <s v="Binders and Binder Accessories"/>
    <s v="Small Box"/>
    <d v="2015-10-02T00:00:00"/>
    <n v="1.2535470192292754E-4"/>
    <m/>
    <x v="0"/>
    <n v="0"/>
    <n v="9"/>
    <x v="0"/>
  </r>
  <r>
    <n v="19361"/>
    <x v="0"/>
    <d v="2015-09-23T00:00:00"/>
    <x v="3"/>
    <x v="16"/>
    <n v="364.59"/>
    <n v="7.0000000000000007E-2"/>
    <s v="Regular"/>
    <n v="-14.28"/>
    <n v="8.56"/>
    <n v="5.16"/>
    <s v="Valerie Jones"/>
    <x v="0"/>
    <s v="Consumer"/>
    <s v="Office Supplies"/>
    <s v="Paper"/>
    <s v="Wrap Bag"/>
    <d v="2015-09-30T00:00:00"/>
    <n v="5.7936326011383852E-5"/>
    <m/>
    <x v="0"/>
    <n v="0"/>
    <n v="7"/>
    <x v="0"/>
  </r>
  <r>
    <n v="19361"/>
    <x v="0"/>
    <d v="2015-09-23T00:00:00"/>
    <x v="3"/>
    <x v="36"/>
    <n v="535.57000000000005"/>
    <n v="0.05"/>
    <s v="Regular"/>
    <n v="131.05000000000001"/>
    <n v="25.38"/>
    <n v="8.99"/>
    <s v="Valerie Jones"/>
    <x v="0"/>
    <s v="Consumer"/>
    <s v="Furniture"/>
    <s v="Office Furnishings"/>
    <s v="Small Pack"/>
    <d v="2015-09-25T00:00:00"/>
    <n v="8.5106443188010794E-5"/>
    <m/>
    <x v="0"/>
    <n v="0"/>
    <n v="2"/>
    <x v="0"/>
  </r>
  <r>
    <n v="19363"/>
    <x v="0"/>
    <d v="2014-07-05T00:00:00"/>
    <x v="0"/>
    <x v="14"/>
    <n v="286.06"/>
    <n v="0.1"/>
    <s v="Regular"/>
    <n v="-85.09"/>
    <n v="6.68"/>
    <n v="5.66"/>
    <s v="Randy Ferguson"/>
    <x v="0"/>
    <s v="Home Office"/>
    <s v="Office Supplies"/>
    <s v="Paper"/>
    <s v="Small Box"/>
    <d v="2014-07-06T00:00:00"/>
    <n v="4.5457268215849218E-5"/>
    <m/>
    <x v="0"/>
    <n v="0"/>
    <n v="1"/>
    <x v="0"/>
  </r>
  <r>
    <n v="19363"/>
    <x v="0"/>
    <d v="2014-07-05T00:00:00"/>
    <x v="0"/>
    <x v="26"/>
    <n v="248.1"/>
    <n v="0.04"/>
    <s v="Regular"/>
    <n v="49.67"/>
    <n v="5.98"/>
    <n v="0.96"/>
    <s v="Randy Ferguson"/>
    <x v="0"/>
    <s v="Home Office"/>
    <s v="Office Supplies"/>
    <s v="Pens &amp; Art Supplies"/>
    <s v="Wrap Bag"/>
    <d v="2014-07-07T00:00:00"/>
    <n v="3.9425114466727922E-5"/>
    <m/>
    <x v="0"/>
    <n v="0"/>
    <n v="2"/>
    <x v="0"/>
  </r>
  <r>
    <n v="19365"/>
    <x v="0"/>
    <d v="2014-01-16T00:00:00"/>
    <x v="4"/>
    <x v="8"/>
    <n v="181.83"/>
    <n v="0.03"/>
    <s v="Regular"/>
    <n v="-43.36"/>
    <n v="5.98"/>
    <n v="5.2"/>
    <s v="Filia McAdams"/>
    <x v="3"/>
    <s v="Small Business"/>
    <s v="Office Supplies"/>
    <s v="Paper"/>
    <s v="Small Box"/>
    <d v="2014-01-17T00:00:00"/>
    <n v="2.8894270711346794E-5"/>
    <m/>
    <x v="0"/>
    <n v="0"/>
    <n v="1"/>
    <x v="0"/>
  </r>
  <r>
    <n v="19367"/>
    <x v="0"/>
    <d v="2016-04-20T00:00:00"/>
    <x v="0"/>
    <x v="17"/>
    <n v="112.42"/>
    <n v="0.09"/>
    <s v="Regular"/>
    <n v="7.4"/>
    <n v="5.98"/>
    <n v="2.5"/>
    <s v="Amy Hunt"/>
    <x v="0"/>
    <s v="Home Office"/>
    <s v="Office Supplies"/>
    <s v="Envelopes"/>
    <s v="Small Box"/>
    <d v="2016-04-22T00:00:00"/>
    <n v="1.7864455333936128E-5"/>
    <m/>
    <x v="0"/>
    <n v="0"/>
    <n v="2"/>
    <x v="0"/>
  </r>
  <r>
    <n v="19394"/>
    <x v="0"/>
    <d v="2015-12-25T00:00:00"/>
    <x v="4"/>
    <x v="18"/>
    <n v="279.327"/>
    <n v="0.05"/>
    <s v="Regular"/>
    <n v="75.209999999999994"/>
    <n v="20.99"/>
    <n v="0.99"/>
    <s v="Darren Powers"/>
    <x v="1"/>
    <s v="Corporate"/>
    <s v="Technology"/>
    <s v="Telephones and Communication"/>
    <s v="Wrap Bag"/>
    <d v="2015-12-26T00:00:00"/>
    <n v="4.438733957536361E-5"/>
    <m/>
    <x v="0"/>
    <n v="0"/>
    <n v="1"/>
    <x v="0"/>
  </r>
  <r>
    <n v="19394"/>
    <x v="0"/>
    <d v="2015-12-25T00:00:00"/>
    <x v="4"/>
    <x v="33"/>
    <n v="539.20600000000002"/>
    <n v="0.05"/>
    <s v="Regular"/>
    <n v="-452.39"/>
    <n v="125.99"/>
    <n v="8.8000000000000007"/>
    <s v="Darren Powers"/>
    <x v="1"/>
    <s v="Corporate"/>
    <s v="Technology"/>
    <s v="Telephones and Communication"/>
    <s v="Small Box"/>
    <d v="2015-12-28T00:00:00"/>
    <n v="8.5684233257341788E-5"/>
    <m/>
    <x v="0"/>
    <n v="0"/>
    <n v="3"/>
    <x v="0"/>
  </r>
  <r>
    <n v="19429"/>
    <x v="0"/>
    <d v="2016-08-24T00:00:00"/>
    <x v="2"/>
    <x v="5"/>
    <n v="240.24"/>
    <n v="0.05"/>
    <s v="Delivery Van"/>
    <n v="-84.93"/>
    <n v="124.49"/>
    <n v="51.94"/>
    <s v="Dean Katz"/>
    <x v="0"/>
    <s v="Home Office"/>
    <s v="Furniture"/>
    <s v="Tables"/>
    <s v="Jumbo Box"/>
    <d v="2016-08-24T00:00:00"/>
    <n v="3.817609633005529E-5"/>
    <m/>
    <x v="0"/>
    <n v="0"/>
    <n v="0"/>
    <x v="0"/>
  </r>
  <r>
    <n v="23366"/>
    <x v="0"/>
    <d v="2013-11-19T00:00:00"/>
    <x v="2"/>
    <x v="33"/>
    <n v="297.85000000000002"/>
    <n v="0.04"/>
    <s v="Regular"/>
    <n v="-69.89"/>
    <n v="54.1"/>
    <n v="19.989999999999998"/>
    <s v="Tim Taslimi"/>
    <x v="0"/>
    <s v="Corporate"/>
    <s v="Office Supplies"/>
    <s v="Storage &amp; Organization"/>
    <s v="Small Box"/>
    <d v="2013-11-19T00:00:00"/>
    <n v="4.7330795420858176E-5"/>
    <m/>
    <x v="0"/>
    <n v="0"/>
    <n v="0"/>
    <x v="0"/>
  </r>
  <r>
    <n v="19431"/>
    <x v="0"/>
    <d v="2016-05-23T00:00:00"/>
    <x v="2"/>
    <x v="6"/>
    <n v="16.82"/>
    <n v="0.08"/>
    <s v="Regular"/>
    <n v="-5.54"/>
    <n v="4.13"/>
    <n v="1.17"/>
    <s v="Nathan Gelder"/>
    <x v="1"/>
    <s v="Home Office"/>
    <s v="Office Supplies"/>
    <s v="Pens &amp; Art Supplies"/>
    <s v="Wrap Bag"/>
    <d v="2016-05-25T00:00:00"/>
    <n v="2.6728352492154927E-6"/>
    <m/>
    <x v="0"/>
    <n v="0"/>
    <n v="2"/>
    <x v="0"/>
  </r>
  <r>
    <n v="28995"/>
    <x v="0"/>
    <d v="2013-05-12T00:00:00"/>
    <x v="0"/>
    <x v="32"/>
    <n v="298.52"/>
    <n v="0"/>
    <s v="Regular"/>
    <n v="73.19"/>
    <n v="30.98"/>
    <n v="5.76"/>
    <s v="Hilary Holden"/>
    <x v="3"/>
    <s v="Corporate"/>
    <s v="Office Supplies"/>
    <s v="Paper"/>
    <s v="Small Box"/>
    <d v="2013-05-13T00:00:00"/>
    <n v="4.7437263887979122E-5"/>
    <m/>
    <x v="0"/>
    <n v="0"/>
    <n v="1"/>
    <x v="0"/>
  </r>
  <r>
    <n v="11236"/>
    <x v="0"/>
    <d v="2013-10-30T00:00:00"/>
    <x v="0"/>
    <x v="22"/>
    <n v="298.57"/>
    <n v="7.0000000000000007E-2"/>
    <s v="Regular"/>
    <n v="74.069999999999993"/>
    <n v="6.88"/>
    <n v="2"/>
    <s v="Robert Barroso"/>
    <x v="0"/>
    <s v="Small Business"/>
    <s v="Office Supplies"/>
    <s v="Paper"/>
    <s v="Wrap Bag"/>
    <d v="2013-10-30T00:00:00"/>
    <n v="4.7445209295973223E-5"/>
    <m/>
    <x v="0"/>
    <n v="0"/>
    <n v="0"/>
    <x v="0"/>
  </r>
  <r>
    <n v="25254"/>
    <x v="0"/>
    <d v="2013-09-17T00:00:00"/>
    <x v="1"/>
    <x v="34"/>
    <n v="299.68"/>
    <n v="0.06"/>
    <s v="Regular"/>
    <n v="-29.36"/>
    <n v="8.85"/>
    <n v="5.6"/>
    <s v="Christine Phan"/>
    <x v="1"/>
    <s v="Small Business"/>
    <s v="Office Supplies"/>
    <s v="Binders and Binder Accessories"/>
    <s v="Small Box"/>
    <d v="2013-09-19T00:00:00"/>
    <n v="4.7621597353442261E-5"/>
    <m/>
    <x v="0"/>
    <n v="0"/>
    <n v="2"/>
    <x v="0"/>
  </r>
  <r>
    <n v="1600"/>
    <x v="0"/>
    <d v="2013-03-02T00:00:00"/>
    <x v="4"/>
    <x v="1"/>
    <n v="303.58999999999997"/>
    <n v="0.1"/>
    <s v="Regular"/>
    <n v="-45.99"/>
    <n v="9.65"/>
    <n v="6.22"/>
    <s v="Liz MacKendrick"/>
    <x v="1"/>
    <s v="Corporate"/>
    <s v="Furniture"/>
    <s v="Office Furnishings"/>
    <s v="Small Box"/>
    <d v="2013-03-04T00:00:00"/>
    <n v="4.8242928258580932E-5"/>
    <m/>
    <x v="0"/>
    <n v="0"/>
    <n v="2"/>
    <x v="0"/>
  </r>
  <r>
    <n v="36741"/>
    <x v="0"/>
    <d v="2013-12-19T00:00:00"/>
    <x v="1"/>
    <x v="24"/>
    <n v="303.90899999999999"/>
    <n v="0.01"/>
    <s v="Regular"/>
    <n v="-254.36"/>
    <n v="55.99"/>
    <n v="5"/>
    <s v="Fred Hopkins"/>
    <x v="1"/>
    <s v="Home Office"/>
    <s v="Technology"/>
    <s v="Telephones and Communication"/>
    <s v="Small Pack"/>
    <d v="2013-12-21T00:00:00"/>
    <n v="4.8293619961583298E-5"/>
    <m/>
    <x v="0"/>
    <n v="0"/>
    <n v="2"/>
    <x v="0"/>
  </r>
  <r>
    <n v="21285"/>
    <x v="0"/>
    <d v="2013-07-03T00:00:00"/>
    <x v="4"/>
    <x v="43"/>
    <n v="304.83"/>
    <n v="0.1"/>
    <s v="Regular"/>
    <n v="23.82"/>
    <n v="7.08"/>
    <n v="2.35"/>
    <s v="Adrian Hane"/>
    <x v="2"/>
    <s v="Corporate"/>
    <s v="Office Supplies"/>
    <s v="Pens &amp; Art Supplies"/>
    <s v="Wrap Bag"/>
    <d v="2013-07-05T00:00:00"/>
    <n v="4.8439974376834637E-5"/>
    <m/>
    <x v="0"/>
    <n v="0"/>
    <n v="2"/>
    <x v="0"/>
  </r>
  <r>
    <n v="19557"/>
    <x v="0"/>
    <d v="2014-10-30T00:00:00"/>
    <x v="3"/>
    <x v="27"/>
    <n v="66.599999999999994"/>
    <n v="0.08"/>
    <s v="Regular"/>
    <n v="13.99"/>
    <n v="2.62"/>
    <n v="0.8"/>
    <s v="Valerie Dominguez"/>
    <x v="0"/>
    <s v="Corporate"/>
    <s v="Office Supplies"/>
    <s v="Rubber Bands"/>
    <s v="Wrap Bag"/>
    <d v="2014-11-03T00:00:00"/>
    <n v="1.0583283448142199E-5"/>
    <m/>
    <x v="0"/>
    <n v="0"/>
    <n v="4"/>
    <x v="0"/>
  </r>
  <r>
    <n v="19557"/>
    <x v="0"/>
    <d v="2014-10-30T00:00:00"/>
    <x v="3"/>
    <x v="32"/>
    <n v="312.25"/>
    <n v="0.05"/>
    <s v="Regular"/>
    <n v="15.56"/>
    <n v="33.89"/>
    <n v="5.0999999999999996"/>
    <s v="Valerie Dominguez"/>
    <x v="0"/>
    <s v="Corporate"/>
    <s v="Office Supplies"/>
    <s v="Storage &amp; Organization"/>
    <s v="Small Box"/>
    <d v="2014-10-30T00:00:00"/>
    <n v="4.961907292315919E-5"/>
    <m/>
    <x v="0"/>
    <n v="0"/>
    <n v="0"/>
    <x v="0"/>
  </r>
  <r>
    <n v="19584"/>
    <x v="0"/>
    <d v="2016-04-16T00:00:00"/>
    <x v="1"/>
    <x v="24"/>
    <n v="14535.8"/>
    <n v="0.05"/>
    <s v="Delivery Van"/>
    <n v="-3971.06"/>
    <n v="2550.14"/>
    <n v="29.7"/>
    <s v="Maria Zettner"/>
    <x v="1"/>
    <s v="Corporate"/>
    <s v="Technology"/>
    <s v="Office Machines"/>
    <s v="Jumbo Drum"/>
    <d v="2016-04-17T00:00:00"/>
    <n v="2.3098572304129936E-3"/>
    <m/>
    <x v="0"/>
    <n v="0"/>
    <n v="1"/>
    <x v="0"/>
  </r>
  <r>
    <n v="19586"/>
    <x v="0"/>
    <d v="2015-11-01T00:00:00"/>
    <x v="2"/>
    <x v="45"/>
    <n v="70.63"/>
    <n v="0.1"/>
    <s v="Regular"/>
    <n v="-66.87"/>
    <n v="2.08"/>
    <n v="2.56"/>
    <s v="Gary Hwang"/>
    <x v="0"/>
    <s v="Home Office"/>
    <s v="Office Supplies"/>
    <s v="Scissors, Rulers and Trimmers"/>
    <s v="Small Pack"/>
    <d v="2015-11-03T00:00:00"/>
    <n v="1.1223683332466719E-5"/>
    <m/>
    <x v="0"/>
    <n v="0"/>
    <n v="2"/>
    <x v="0"/>
  </r>
  <r>
    <n v="19617"/>
    <x v="0"/>
    <d v="2015-01-19T00:00:00"/>
    <x v="3"/>
    <x v="28"/>
    <n v="952.47"/>
    <n v="0.03"/>
    <s v="Regular"/>
    <n v="270.69"/>
    <n v="23.99"/>
    <n v="6.3"/>
    <s v="Jack Lebron"/>
    <x v="3"/>
    <s v="Corporate"/>
    <s v="Technology"/>
    <s v="Office Machines"/>
    <s v="Medium Box"/>
    <d v="2015-01-21T00:00:00"/>
    <n v="1.5135525504282284E-4"/>
    <m/>
    <x v="0"/>
    <n v="0"/>
    <n v="2"/>
    <x v="0"/>
  </r>
  <r>
    <n v="19617"/>
    <x v="0"/>
    <d v="2015-01-19T00:00:00"/>
    <x v="3"/>
    <x v="7"/>
    <n v="171.96350000000001"/>
    <n v="7.0000000000000007E-2"/>
    <s v="Regular"/>
    <n v="-296.37"/>
    <n v="65.989999999999995"/>
    <n v="8.99"/>
    <s v="Jack Lebron"/>
    <x v="3"/>
    <s v="Corporate"/>
    <s v="Technology"/>
    <s v="Telephones and Communication"/>
    <s v="Small Box"/>
    <d v="2015-01-19T00:00:00"/>
    <n v="2.7326403351870891E-5"/>
    <m/>
    <x v="0"/>
    <n v="0"/>
    <n v="0"/>
    <x v="0"/>
  </r>
  <r>
    <n v="19621"/>
    <x v="0"/>
    <d v="2014-09-07T00:00:00"/>
    <x v="1"/>
    <x v="17"/>
    <n v="67.03"/>
    <n v="0.04"/>
    <s v="Regular"/>
    <n v="-30.4"/>
    <n v="3.14"/>
    <n v="1.92"/>
    <s v="Marc Crier"/>
    <x v="0"/>
    <s v="Corporate"/>
    <s v="Office Supplies"/>
    <s v="Scissors, Rulers and Trimmers"/>
    <s v="Wrap Bag"/>
    <d v="2014-09-08T00:00:00"/>
    <n v="1.0651613956891467E-5"/>
    <m/>
    <x v="0"/>
    <n v="0"/>
    <n v="1"/>
    <x v="0"/>
  </r>
  <r>
    <n v="19621"/>
    <x v="0"/>
    <d v="2014-09-07T00:00:00"/>
    <x v="1"/>
    <x v="0"/>
    <n v="140.82"/>
    <n v="0.08"/>
    <s v="Express"/>
    <n v="-43.26"/>
    <n v="7.98"/>
    <n v="6.5"/>
    <s v="Marc Crier"/>
    <x v="0"/>
    <s v="Corporate"/>
    <s v="Office Supplies"/>
    <s v="Storage &amp; Organization"/>
    <s v="Medium Box"/>
    <d v="2014-09-08T00:00:00"/>
    <n v="2.2377447074585353E-5"/>
    <m/>
    <x v="0"/>
    <n v="0"/>
    <n v="1"/>
    <x v="0"/>
  </r>
  <r>
    <n v="19649"/>
    <x v="0"/>
    <d v="2014-05-04T00:00:00"/>
    <x v="0"/>
    <x v="13"/>
    <n v="375.74"/>
    <n v="0.05"/>
    <s v="Express"/>
    <n v="-9.31"/>
    <n v="14.42"/>
    <n v="6.75"/>
    <s v="Janet Lee"/>
    <x v="0"/>
    <s v="Consumer"/>
    <s v="Office Supplies"/>
    <s v="Appliances"/>
    <s v="Medium Box"/>
    <d v="2014-05-06T00:00:00"/>
    <n v="5.9708151994068324E-5"/>
    <m/>
    <x v="0"/>
    <n v="0"/>
    <n v="2"/>
    <x v="0"/>
  </r>
  <r>
    <n v="19649"/>
    <x v="0"/>
    <d v="2014-05-04T00:00:00"/>
    <x v="0"/>
    <x v="45"/>
    <n v="1095.1099999999999"/>
    <n v="0.1"/>
    <s v="Delivery Van"/>
    <n v="-1286.43"/>
    <n v="31.76"/>
    <n v="45.51"/>
    <s v="Janet Lee"/>
    <x v="0"/>
    <s v="Consumer"/>
    <s v="Furniture"/>
    <s v="Tables"/>
    <s v="Jumbo Box"/>
    <d v="2014-05-05T00:00:00"/>
    <n v="1.7402191496839346E-4"/>
    <m/>
    <x v="0"/>
    <n v="0"/>
    <n v="1"/>
    <x v="0"/>
  </r>
  <r>
    <n v="19653"/>
    <x v="0"/>
    <d v="2015-09-11T00:00:00"/>
    <x v="2"/>
    <x v="41"/>
    <n v="125.46"/>
    <n v="7.0000000000000007E-2"/>
    <s v="Regular"/>
    <n v="-129.63"/>
    <n v="3.58"/>
    <n v="5.47"/>
    <s v="Edward Nazzal"/>
    <x v="1"/>
    <s v="Home Office"/>
    <s v="Office Supplies"/>
    <s v="Binders and Binder Accessories"/>
    <s v="Small Box"/>
    <d v="2015-09-11T00:00:00"/>
    <n v="1.9936617738797601E-5"/>
    <m/>
    <x v="0"/>
    <n v="0"/>
    <n v="0"/>
    <x v="0"/>
  </r>
  <r>
    <n v="19654"/>
    <x v="0"/>
    <d v="2014-01-09T00:00:00"/>
    <x v="0"/>
    <x v="30"/>
    <n v="381.69"/>
    <n v="0.04"/>
    <s v="Regular"/>
    <n v="256.18"/>
    <n v="46.94"/>
    <n v="6.77"/>
    <s v="Maribeth Iolo"/>
    <x v="0"/>
    <s v="Home Office"/>
    <s v="Furniture"/>
    <s v="Office Furnishings"/>
    <s v="Small Box"/>
    <d v="2014-01-09T00:00:00"/>
    <n v="6.0653655545366312E-5"/>
    <m/>
    <x v="0"/>
    <n v="0"/>
    <n v="0"/>
    <x v="0"/>
  </r>
  <r>
    <n v="19655"/>
    <x v="0"/>
    <d v="2016-01-12T00:00:00"/>
    <x v="0"/>
    <x v="48"/>
    <n v="1143.45"/>
    <n v="0.06"/>
    <s v="Regular"/>
    <n v="304.42"/>
    <n v="39.24"/>
    <n v="1.99"/>
    <s v="Alan Barnes"/>
    <x v="2"/>
    <s v="Corporate"/>
    <s v="Technology"/>
    <s v="Computer Peripherals"/>
    <s v="Small Pack"/>
    <d v="2016-01-13T00:00:00"/>
    <n v="1.8170353541709008E-4"/>
    <m/>
    <x v="0"/>
    <n v="0"/>
    <n v="1"/>
    <x v="0"/>
  </r>
  <r>
    <n v="4007"/>
    <x v="0"/>
    <d v="2013-06-17T00:00:00"/>
    <x v="0"/>
    <x v="10"/>
    <n v="305.82"/>
    <n v="0.05"/>
    <s v="Regular"/>
    <n v="-232.24"/>
    <n v="279.48"/>
    <n v="35"/>
    <s v="Jack Lebron"/>
    <x v="3"/>
    <s v="Corporate"/>
    <s v="Office Supplies"/>
    <s v="Storage &amp; Organization"/>
    <s v="Large Box"/>
    <d v="2013-06-18T00:00:00"/>
    <n v="4.8597293455117834E-5"/>
    <m/>
    <x v="0"/>
    <n v="0"/>
    <n v="1"/>
    <x v="0"/>
  </r>
  <r>
    <n v="10789"/>
    <x v="0"/>
    <d v="2013-08-23T00:00:00"/>
    <x v="2"/>
    <x v="0"/>
    <n v="308.54000000000002"/>
    <n v="0"/>
    <s v="Express"/>
    <n v="76.42"/>
    <n v="19.84"/>
    <n v="4.0999999999999996"/>
    <s v="Jamie Kunitz"/>
    <x v="2"/>
    <s v="Corporate"/>
    <s v="Office Supplies"/>
    <s v="Pens &amp; Art Supplies"/>
    <s v="Wrap Bag"/>
    <d v="2013-08-24T00:00:00"/>
    <n v="4.9029523649996914E-5"/>
    <m/>
    <x v="0"/>
    <n v="0"/>
    <n v="1"/>
    <x v="0"/>
  </r>
  <r>
    <n v="22656"/>
    <x v="1"/>
    <d v="2013-12-22T00:00:00"/>
    <x v="2"/>
    <x v="12"/>
    <n v="309.3"/>
    <n v="0.05"/>
    <s v="Express"/>
    <n v="-77.89"/>
    <n v="30.98"/>
    <n v="6.5"/>
    <s v="Evan Minnotte"/>
    <x v="3"/>
    <s v="Corporate"/>
    <s v="Technology"/>
    <s v="Computer Peripherals"/>
    <s v="Small Box"/>
    <d v="2013-12-24T00:00:00"/>
    <n v="4.9150293851507243E-5"/>
    <m/>
    <x v="0"/>
    <n v="0"/>
    <n v="2"/>
    <x v="0"/>
  </r>
  <r>
    <n v="38372"/>
    <x v="0"/>
    <d v="2013-05-15T00:00:00"/>
    <x v="0"/>
    <x v="15"/>
    <n v="310.99"/>
    <n v="7.0000000000000007E-2"/>
    <s v="Regular"/>
    <n v="106.45"/>
    <n v="9.68"/>
    <n v="2.0299999999999998"/>
    <s v="Dean Percer"/>
    <x v="3"/>
    <s v="Consumer"/>
    <s v="Office Supplies"/>
    <s v="Paper"/>
    <s v="Wrap Bag"/>
    <d v="2013-05-16T00:00:00"/>
    <n v="4.9418848641707851E-5"/>
    <m/>
    <x v="0"/>
    <n v="0"/>
    <n v="1"/>
    <x v="0"/>
  </r>
  <r>
    <n v="19716"/>
    <x v="0"/>
    <d v="2016-09-29T00:00:00"/>
    <x v="3"/>
    <x v="33"/>
    <n v="616.10550000000001"/>
    <n v="0.03"/>
    <s v="Regular"/>
    <n v="-458.74"/>
    <n v="140.99"/>
    <n v="4.2"/>
    <s v="Nat Carroll"/>
    <x v="1"/>
    <s v="Home Office"/>
    <s v="Technology"/>
    <s v="Telephones and Communication"/>
    <s v="Small Box"/>
    <d v="2016-10-06T00:00:00"/>
    <n v="9.79041912981888E-5"/>
    <m/>
    <x v="0"/>
    <n v="0"/>
    <n v="7"/>
    <x v="0"/>
  </r>
  <r>
    <n v="19718"/>
    <x v="1"/>
    <d v="2015-06-24T00:00:00"/>
    <x v="3"/>
    <x v="24"/>
    <n v="89.75"/>
    <n v="0.03"/>
    <s v="Regular"/>
    <n v="-38.29"/>
    <n v="13.99"/>
    <n v="7.51"/>
    <s v="Victor Price"/>
    <x v="0"/>
    <s v="Consumer"/>
    <s v="Technology"/>
    <s v="Office Machines"/>
    <s v="Medium Box"/>
    <d v="2015-06-29T00:00:00"/>
    <n v="1.4262007349410848E-5"/>
    <m/>
    <x v="0"/>
    <n v="0"/>
    <n v="5"/>
    <x v="0"/>
  </r>
  <r>
    <n v="10563"/>
    <x v="0"/>
    <d v="2013-09-29T00:00:00"/>
    <x v="1"/>
    <x v="29"/>
    <n v="312.42"/>
    <n v="0.08"/>
    <s v="Regular"/>
    <n v="-90.42"/>
    <n v="6.48"/>
    <n v="5.4"/>
    <s v="Julia Barnett"/>
    <x v="0"/>
    <s v="Corporate"/>
    <s v="Office Supplies"/>
    <s v="Paper"/>
    <s v="Small Box"/>
    <d v="2013-10-01T00:00:00"/>
    <n v="4.9646087310339133E-5"/>
    <m/>
    <x v="0"/>
    <n v="0"/>
    <n v="2"/>
    <x v="0"/>
  </r>
  <r>
    <n v="16643"/>
    <x v="0"/>
    <d v="2013-04-11T00:00:00"/>
    <x v="3"/>
    <x v="42"/>
    <n v="312.63"/>
    <n v="0.01"/>
    <s v="Regular"/>
    <n v="167.3"/>
    <n v="7.31"/>
    <n v="0.49"/>
    <s v="Quincy Jones"/>
    <x v="0"/>
    <s v="Home Office"/>
    <s v="Office Supplies"/>
    <s v="Labels"/>
    <s v="Small Box"/>
    <d v="2013-04-15T00:00:00"/>
    <n v="4.9679458023914352E-5"/>
    <m/>
    <x v="0"/>
    <n v="0"/>
    <n v="4"/>
    <x v="0"/>
  </r>
  <r>
    <n v="19777"/>
    <x v="0"/>
    <d v="2015-10-19T00:00:00"/>
    <x v="2"/>
    <x v="21"/>
    <n v="321.91000000000003"/>
    <n v="0.06"/>
    <s v="Regular"/>
    <n v="-24.96"/>
    <n v="15.01"/>
    <n v="8.4"/>
    <s v="Pauline Chand"/>
    <x v="1"/>
    <s v="Corporate"/>
    <s v="Office Supplies"/>
    <s v="Binders and Binder Accessories"/>
    <s v="Small Box"/>
    <d v="2015-10-19T00:00:00"/>
    <n v="5.1154125747619455E-5"/>
    <m/>
    <x v="0"/>
    <n v="0"/>
    <n v="0"/>
    <x v="0"/>
  </r>
  <r>
    <n v="19777"/>
    <x v="0"/>
    <d v="2015-10-19T00:00:00"/>
    <x v="2"/>
    <x v="5"/>
    <n v="132.96"/>
    <n v="0.05"/>
    <s v="Regular"/>
    <n v="-61.88"/>
    <n v="59.78"/>
    <n v="10.29"/>
    <s v="Pauline Chand"/>
    <x v="1"/>
    <s v="Corporate"/>
    <s v="Office Supplies"/>
    <s v="Binders and Binder Accessories"/>
    <s v="Small Box"/>
    <d v="2015-10-21T00:00:00"/>
    <n v="2.1128428937912717E-5"/>
    <m/>
    <x v="0"/>
    <n v="0"/>
    <n v="2"/>
    <x v="0"/>
  </r>
  <r>
    <n v="19777"/>
    <x v="0"/>
    <d v="2015-10-19T00:00:00"/>
    <x v="2"/>
    <x v="37"/>
    <n v="3268.7514999999999"/>
    <n v="0.04"/>
    <s v="Regular"/>
    <n v="562.91"/>
    <n v="155.99"/>
    <n v="8.08"/>
    <s v="Pauline Chand"/>
    <x v="1"/>
    <s v="Corporate"/>
    <s v="Technology"/>
    <s v="Telephones and Communication"/>
    <s v="Small Box"/>
    <d v="2015-10-21T00:00:00"/>
    <n v="5.194312859765764E-4"/>
    <m/>
    <x v="0"/>
    <n v="0"/>
    <n v="2"/>
    <x v="0"/>
  </r>
  <r>
    <n v="19782"/>
    <x v="0"/>
    <d v="2015-10-18T00:00:00"/>
    <x v="3"/>
    <x v="31"/>
    <n v="33.21"/>
    <n v="0.06"/>
    <s v="Regular"/>
    <n v="-0.85"/>
    <n v="1.81"/>
    <n v="0.75"/>
    <s v="Erin Ashbrook"/>
    <x v="1"/>
    <s v="Consumer"/>
    <s v="Office Supplies"/>
    <s v="Rubber Bands"/>
    <s v="Wrap Bag"/>
    <d v="2015-10-22T00:00:00"/>
    <n v="5.2773399896817188E-6"/>
    <m/>
    <x v="0"/>
    <n v="0"/>
    <n v="4"/>
    <x v="0"/>
  </r>
  <r>
    <n v="42528"/>
    <x v="0"/>
    <d v="2013-02-23T00:00:00"/>
    <x v="4"/>
    <x v="48"/>
    <n v="313.05"/>
    <n v="0.02"/>
    <s v="Express"/>
    <n v="81.87"/>
    <n v="9.7799999999999994"/>
    <n v="1.99"/>
    <s v="Alex Grayson"/>
    <x v="3"/>
    <s v="Consumer"/>
    <s v="Technology"/>
    <s v="Computer Peripherals"/>
    <s v="Small Pack"/>
    <d v="2013-02-24T00:00:00"/>
    <n v="4.9746199451064803E-5"/>
    <m/>
    <x v="0"/>
    <n v="0"/>
    <n v="1"/>
    <x v="0"/>
  </r>
  <r>
    <n v="4737"/>
    <x v="0"/>
    <d v="2013-03-10T00:00:00"/>
    <x v="2"/>
    <x v="46"/>
    <n v="314.20999999999998"/>
    <n v="0"/>
    <s v="Regular"/>
    <n v="49.77"/>
    <n v="5.88"/>
    <n v="3.04"/>
    <s v="Roy Collins"/>
    <x v="0"/>
    <s v="Corporate"/>
    <s v="Office Supplies"/>
    <s v="Paper"/>
    <s v="Wrap Bag"/>
    <d v="2013-03-11T00:00:00"/>
    <n v="4.9930532916527935E-5"/>
    <m/>
    <x v="0"/>
    <n v="0"/>
    <n v="1"/>
    <x v="0"/>
  </r>
  <r>
    <n v="20103"/>
    <x v="0"/>
    <d v="2013-02-11T00:00:00"/>
    <x v="4"/>
    <x v="49"/>
    <n v="314.93"/>
    <n v="0"/>
    <s v="Regular"/>
    <n v="-17.5"/>
    <n v="9.99"/>
    <n v="6.24"/>
    <s v="Thais Sissman"/>
    <x v="0"/>
    <s v="Small Business"/>
    <s v="Technology"/>
    <s v="Office Machines"/>
    <s v="Medium Box"/>
    <d v="2013-02-12T00:00:00"/>
    <n v="5.0044946791642988E-5"/>
    <m/>
    <x v="0"/>
    <n v="0"/>
    <n v="1"/>
    <x v="0"/>
  </r>
  <r>
    <n v="19905"/>
    <x v="0"/>
    <d v="2015-08-12T00:00:00"/>
    <x v="1"/>
    <x v="17"/>
    <n v="82.97"/>
    <n v="0.04"/>
    <s v="Regular"/>
    <n v="32.5"/>
    <n v="4.13"/>
    <n v="0.5"/>
    <s v="Matt Abelman"/>
    <x v="3"/>
    <s v="Home Office"/>
    <s v="Office Supplies"/>
    <s v="Labels"/>
    <s v="Small Box"/>
    <d v="2015-08-14T00:00:00"/>
    <n v="1.3184610025410785E-5"/>
    <m/>
    <x v="0"/>
    <n v="0"/>
    <n v="2"/>
    <x v="0"/>
  </r>
  <r>
    <n v="19905"/>
    <x v="0"/>
    <d v="2015-08-12T00:00:00"/>
    <x v="1"/>
    <x v="13"/>
    <n v="13701.35"/>
    <n v="0.01"/>
    <s v="Delivery Van"/>
    <n v="-3687.65"/>
    <n v="550.98"/>
    <n v="64.59"/>
    <s v="Matt Abelman"/>
    <x v="3"/>
    <s v="Home Office"/>
    <s v="Furniture"/>
    <s v="Tables"/>
    <s v="Jumbo Box"/>
    <d v="2015-08-14T00:00:00"/>
    <n v="2.1772563163994464E-3"/>
    <m/>
    <x v="0"/>
    <n v="0"/>
    <n v="2"/>
    <x v="0"/>
  </r>
  <r>
    <n v="19911"/>
    <x v="0"/>
    <d v="2014-10-06T00:00:00"/>
    <x v="0"/>
    <x v="16"/>
    <n v="1054.7"/>
    <n v="7.0000000000000007E-2"/>
    <s v="Regular"/>
    <n v="213.26"/>
    <n v="25.98"/>
    <n v="5.37"/>
    <s v="Brosina Hoffman"/>
    <x v="0"/>
    <s v="Consumer"/>
    <s v="Office Supplies"/>
    <s v="Appliances"/>
    <s v="Medium Box"/>
    <d v="2014-10-07T00:00:00"/>
    <n v="1.6760043622756124E-4"/>
    <m/>
    <x v="0"/>
    <n v="0"/>
    <n v="1"/>
    <x v="0"/>
  </r>
  <r>
    <n v="19911"/>
    <x v="0"/>
    <d v="2014-10-06T00:00:00"/>
    <x v="0"/>
    <x v="28"/>
    <n v="5349.21"/>
    <n v="0.01"/>
    <s v="Delivery Van"/>
    <n v="61.9"/>
    <n v="135.99"/>
    <n v="28.63"/>
    <s v="Brosina Hoffman"/>
    <x v="0"/>
    <s v="Consumer"/>
    <s v="Furniture"/>
    <s v="Chairs &amp; Chairmats"/>
    <s v="Jumbo Drum"/>
    <d v="2014-10-08T00:00:00"/>
    <n v="8.5003311792247358E-4"/>
    <m/>
    <x v="0"/>
    <n v="0"/>
    <n v="2"/>
    <x v="0"/>
  </r>
  <r>
    <n v="19911"/>
    <x v="0"/>
    <d v="2014-10-06T00:00:00"/>
    <x v="0"/>
    <x v="20"/>
    <n v="4859.37"/>
    <n v="7.0000000000000007E-2"/>
    <s v="Regular"/>
    <n v="2472.3200000000002"/>
    <n v="150.97999999999999"/>
    <n v="13.99"/>
    <s v="Brosina Hoffman"/>
    <x v="0"/>
    <s v="Consumer"/>
    <s v="Technology"/>
    <s v="Office Machines"/>
    <s v="Medium Box"/>
    <d v="2014-10-06T00:00:00"/>
    <n v="7.7219354488586734E-4"/>
    <m/>
    <x v="0"/>
    <n v="0"/>
    <n v="0"/>
    <x v="0"/>
  </r>
  <r>
    <n v="19943"/>
    <x v="0"/>
    <d v="2016-11-24T00:00:00"/>
    <x v="1"/>
    <x v="18"/>
    <n v="1959.92"/>
    <n v="7.0000000000000007E-2"/>
    <s v="Delivery Van"/>
    <n v="-374.96"/>
    <n v="124.49"/>
    <n v="51.94"/>
    <s v="Benjamin Patterson"/>
    <x v="0"/>
    <s v="Corporate"/>
    <s v="Furniture"/>
    <s v="Tables"/>
    <s v="Jumbo Box"/>
    <d v="2016-11-25T00:00:00"/>
    <n v="3.114472807159589E-4"/>
    <m/>
    <x v="0"/>
    <n v="0"/>
    <n v="1"/>
    <x v="0"/>
  </r>
  <r>
    <n v="11747"/>
    <x v="0"/>
    <d v="2013-02-25T00:00:00"/>
    <x v="4"/>
    <x v="7"/>
    <n v="315.27999999999997"/>
    <n v="0.08"/>
    <s v="Regular"/>
    <n v="-261.55"/>
    <n v="99.99"/>
    <n v="19.989999999999998"/>
    <s v="David Wiener"/>
    <x v="3"/>
    <s v="Consumer"/>
    <s v="Technology"/>
    <s v="Office Machines"/>
    <s v="Small Box"/>
    <d v="2013-02-25T00:00:00"/>
    <n v="5.010056464760169E-5"/>
    <m/>
    <x v="0"/>
    <n v="0"/>
    <n v="0"/>
    <x v="0"/>
  </r>
  <r>
    <n v="3078"/>
    <x v="0"/>
    <d v="2013-02-11T00:00:00"/>
    <x v="0"/>
    <x v="10"/>
    <n v="316.61"/>
    <n v="0.1"/>
    <s v="Delivery Van"/>
    <n v="-187.29"/>
    <n v="291.73"/>
    <n v="48.8"/>
    <s v="Paul Lucas"/>
    <x v="3"/>
    <s v="Corporate"/>
    <s v="Furniture"/>
    <s v="Chairs &amp; Chairmats"/>
    <s v="Jumbo Drum"/>
    <d v="2013-02-13T00:00:00"/>
    <n v="5.0311912500244778E-5"/>
    <m/>
    <x v="0"/>
    <n v="0"/>
    <n v="2"/>
    <x v="0"/>
  </r>
  <r>
    <n v="19975"/>
    <x v="0"/>
    <d v="2016-04-10T00:00:00"/>
    <x v="2"/>
    <x v="15"/>
    <n v="362.17"/>
    <n v="0.08"/>
    <s v="Regular"/>
    <n v="-83.96"/>
    <n v="11.7"/>
    <n v="6.96"/>
    <s v="Emily Phan"/>
    <x v="3"/>
    <s v="Consumer"/>
    <s v="Office Supplies"/>
    <s v="Appliances"/>
    <s v="Medium Box"/>
    <d v="2016-04-13T00:00:00"/>
    <n v="5.7551768264469381E-5"/>
    <m/>
    <x v="0"/>
    <n v="0"/>
    <n v="3"/>
    <x v="0"/>
  </r>
  <r>
    <n v="20002"/>
    <x v="0"/>
    <d v="2015-08-12T00:00:00"/>
    <x v="4"/>
    <x v="32"/>
    <n v="41.03"/>
    <n v="0.1"/>
    <s v="Regular"/>
    <n v="-30.47"/>
    <n v="4.7699999999999996"/>
    <n v="2.39"/>
    <s v="Dianna Vittorini"/>
    <x v="0"/>
    <s v="Corporate"/>
    <s v="Technology"/>
    <s v="Computer Peripherals"/>
    <s v="Small Pack"/>
    <d v="2015-08-13T00:00:00"/>
    <n v="6.5200017999590765E-6"/>
    <m/>
    <x v="0"/>
    <n v="0"/>
    <n v="1"/>
    <x v="0"/>
  </r>
  <r>
    <n v="20003"/>
    <x v="0"/>
    <d v="2015-01-29T00:00:00"/>
    <x v="4"/>
    <x v="20"/>
    <n v="796.08"/>
    <n v="0.05"/>
    <s v="Regular"/>
    <n v="30.29"/>
    <n v="19.98"/>
    <n v="4"/>
    <s v="Shirley Schmidt"/>
    <x v="1"/>
    <s v="Corporate"/>
    <s v="Technology"/>
    <s v="Computer Peripherals"/>
    <s v="Small Box"/>
    <d v="2015-01-30T00:00:00"/>
    <n v="1.2650360791887453E-4"/>
    <m/>
    <x v="0"/>
    <n v="0"/>
    <n v="1"/>
    <x v="0"/>
  </r>
  <r>
    <n v="20007"/>
    <x v="0"/>
    <d v="2016-08-05T00:00:00"/>
    <x v="2"/>
    <x v="46"/>
    <n v="82.61"/>
    <n v="0.08"/>
    <s v="Regular"/>
    <n v="-46.25"/>
    <n v="1.68"/>
    <n v="1.57"/>
    <s v="Nicole Hansen"/>
    <x v="2"/>
    <s v="Small Business"/>
    <s v="Office Supplies"/>
    <s v="Pens &amp; Art Supplies"/>
    <s v="Wrap Bag"/>
    <d v="2016-08-06T00:00:00"/>
    <n v="1.312740308785326E-5"/>
    <m/>
    <x v="0"/>
    <n v="0"/>
    <n v="1"/>
    <x v="0"/>
  </r>
  <r>
    <n v="20032"/>
    <x v="0"/>
    <d v="2015-11-05T00:00:00"/>
    <x v="4"/>
    <x v="30"/>
    <n v="137.38"/>
    <n v="0.06"/>
    <s v="Regular"/>
    <n v="-11.39"/>
    <n v="17.48"/>
    <n v="1.99"/>
    <s v="Liz Carlisle"/>
    <x v="0"/>
    <s v="Corporate"/>
    <s v="Technology"/>
    <s v="Computer Peripherals"/>
    <s v="Small Pack"/>
    <d v="2015-11-07T00:00:00"/>
    <n v="2.1830803004591223E-5"/>
    <m/>
    <x v="0"/>
    <n v="0"/>
    <n v="2"/>
    <x v="0"/>
  </r>
  <r>
    <n v="24007"/>
    <x v="0"/>
    <d v="2013-08-26T00:00:00"/>
    <x v="3"/>
    <x v="2"/>
    <n v="317.85000000000002"/>
    <n v="0.06"/>
    <s v="Regular"/>
    <n v="-13.95"/>
    <n v="11.58"/>
    <n v="6.97"/>
    <s v="Joy Bell"/>
    <x v="2"/>
    <s v="Home Office"/>
    <s v="Office Supplies"/>
    <s v="Envelopes"/>
    <s v="Small Box"/>
    <d v="2013-09-02T00:00:00"/>
    <n v="5.0508958618498476E-5"/>
    <m/>
    <x v="0"/>
    <n v="0"/>
    <n v="7"/>
    <x v="0"/>
  </r>
  <r>
    <n v="25889"/>
    <x v="0"/>
    <d v="2013-06-08T00:00:00"/>
    <x v="3"/>
    <x v="9"/>
    <n v="321.63"/>
    <n v="0.04"/>
    <s v="Regular"/>
    <n v="73.7"/>
    <n v="14.34"/>
    <n v="5"/>
    <s v="Chris McAfee"/>
    <x v="0"/>
    <s v="Consumer"/>
    <s v="Furniture"/>
    <s v="Office Furnishings"/>
    <s v="Small Pack"/>
    <d v="2013-06-10T00:00:00"/>
    <n v="5.1109631462852488E-5"/>
    <m/>
    <x v="0"/>
    <n v="0"/>
    <n v="2"/>
    <x v="0"/>
  </r>
  <r>
    <n v="31492"/>
    <x v="0"/>
    <d v="2013-10-15T00:00:00"/>
    <x v="1"/>
    <x v="27"/>
    <n v="321.68"/>
    <n v="0.04"/>
    <s v="Regular"/>
    <n v="-12.25"/>
    <n v="11.97"/>
    <n v="4.9800000000000004"/>
    <s v="Nicole Hansen"/>
    <x v="2"/>
    <s v="Small Business"/>
    <s v="Office Supplies"/>
    <s v="Appliances"/>
    <s v="Small Box"/>
    <d v="2013-10-17T00:00:00"/>
    <n v="5.1117576870846588E-5"/>
    <m/>
    <x v="0"/>
    <n v="0"/>
    <n v="2"/>
    <x v="0"/>
  </r>
  <r>
    <n v="15332"/>
    <x v="0"/>
    <d v="2013-05-30T00:00:00"/>
    <x v="2"/>
    <x v="24"/>
    <n v="321.70999999999998"/>
    <n v="0.1"/>
    <s v="Regular"/>
    <n v="-2.73"/>
    <n v="52.4"/>
    <n v="16.11"/>
    <s v="Maria Bertelson"/>
    <x v="0"/>
    <s v="Home Office"/>
    <s v="Office Supplies"/>
    <s v="Binders and Binder Accessories"/>
    <s v="Small Box"/>
    <d v="2013-06-01T00:00:00"/>
    <n v="5.1122344115643047E-5"/>
    <m/>
    <x v="0"/>
    <n v="0"/>
    <n v="2"/>
    <x v="0"/>
  </r>
  <r>
    <n v="34246"/>
    <x v="0"/>
    <d v="2013-10-07T00:00:00"/>
    <x v="1"/>
    <x v="40"/>
    <n v="322.69"/>
    <n v="0.01"/>
    <s v="Regular"/>
    <n v="1.91"/>
    <n v="11.58"/>
    <n v="6.97"/>
    <s v="Thomas Seio"/>
    <x v="2"/>
    <s v="Home Office"/>
    <s v="Office Supplies"/>
    <s v="Envelopes"/>
    <s v="Small Box"/>
    <d v="2013-10-09T00:00:00"/>
    <n v="5.1278074112327426E-5"/>
    <m/>
    <x v="0"/>
    <n v="0"/>
    <n v="2"/>
    <x v="0"/>
  </r>
  <r>
    <n v="20037"/>
    <x v="0"/>
    <d v="2016-01-11T00:00:00"/>
    <x v="3"/>
    <x v="34"/>
    <n v="1009.42"/>
    <n v="0.02"/>
    <s v="Regular"/>
    <n v="339.58"/>
    <n v="29.18"/>
    <n v="8.5500000000000007"/>
    <s v="Michelle Moray"/>
    <x v="0"/>
    <s v="Corporate"/>
    <s v="Furniture"/>
    <s v="Office Furnishings"/>
    <s v="Small Box"/>
    <d v="2016-01-16T00:00:00"/>
    <n v="1.6040507474810359E-4"/>
    <m/>
    <x v="0"/>
    <n v="0"/>
    <n v="5"/>
    <x v="0"/>
  </r>
  <r>
    <n v="20037"/>
    <x v="0"/>
    <d v="2016-01-11T00:00:00"/>
    <x v="3"/>
    <x v="46"/>
    <n v="15137.11"/>
    <n v="0.03"/>
    <s v="Delivery Van"/>
    <n v="4913.16"/>
    <n v="297.64"/>
    <n v="14.7"/>
    <s v="Michelle Moray"/>
    <x v="0"/>
    <s v="Corporate"/>
    <s v="Technology"/>
    <s v="Office Machines"/>
    <s v="Jumbo Drum"/>
    <d v="2016-01-16T00:00:00"/>
    <n v="2.4054102960316486E-3"/>
    <m/>
    <x v="0"/>
    <n v="0"/>
    <n v="5"/>
    <x v="0"/>
  </r>
  <r>
    <n v="20066"/>
    <x v="0"/>
    <d v="2015-09-02T00:00:00"/>
    <x v="1"/>
    <x v="7"/>
    <n v="40.79"/>
    <n v="0.02"/>
    <s v="Regular"/>
    <n v="-11.69"/>
    <n v="11.58"/>
    <n v="5.72"/>
    <s v="Anna Chung"/>
    <x v="0"/>
    <s v="Home Office"/>
    <s v="Office Supplies"/>
    <s v="Envelopes"/>
    <s v="Small Box"/>
    <d v="2015-09-03T00:00:00"/>
    <n v="6.4818638415873921E-6"/>
    <m/>
    <x v="0"/>
    <n v="0"/>
    <n v="1"/>
    <x v="0"/>
  </r>
  <r>
    <n v="20066"/>
    <x v="0"/>
    <d v="2015-09-02T00:00:00"/>
    <x v="1"/>
    <x v="18"/>
    <n v="524.25"/>
    <n v="0"/>
    <s v="Regular"/>
    <n v="124.18"/>
    <n v="30.98"/>
    <n v="8.74"/>
    <s v="Anna Chung"/>
    <x v="0"/>
    <s v="Home Office"/>
    <s v="Office Supplies"/>
    <s v="Paper"/>
    <s v="Small Box"/>
    <d v="2015-09-04T00:00:00"/>
    <n v="8.3307602818146373E-5"/>
    <m/>
    <x v="0"/>
    <n v="0"/>
    <n v="2"/>
    <x v="0"/>
  </r>
  <r>
    <n v="20069"/>
    <x v="0"/>
    <d v="2016-09-26T00:00:00"/>
    <x v="1"/>
    <x v="24"/>
    <n v="247.15"/>
    <n v="7.0000000000000007E-2"/>
    <s v="Regular"/>
    <n v="-88.35"/>
    <n v="40.89"/>
    <n v="18.98"/>
    <s v="Jack Garza"/>
    <x v="0"/>
    <s v="Corporate"/>
    <s v="Furniture"/>
    <s v="Office Furnishings"/>
    <s v="Small Box"/>
    <d v="2016-09-28T00:00:00"/>
    <n v="3.9274151714840015E-5"/>
    <m/>
    <x v="0"/>
    <n v="0"/>
    <n v="2"/>
    <x v="0"/>
  </r>
  <r>
    <n v="20071"/>
    <x v="0"/>
    <d v="2014-09-17T00:00:00"/>
    <x v="4"/>
    <x v="48"/>
    <n v="789.94"/>
    <n v="0.1"/>
    <s v="Delivery Van"/>
    <n v="-190.41"/>
    <n v="25.98"/>
    <n v="14.36"/>
    <s v="Cari Schnelling"/>
    <x v="2"/>
    <s v="Home Office"/>
    <s v="Furniture"/>
    <s v="Chairs &amp; Chairmats"/>
    <s v="Jumbo Drum"/>
    <d v="2014-09-19T00:00:00"/>
    <n v="1.2552791181719895E-4"/>
    <m/>
    <x v="0"/>
    <n v="0"/>
    <n v="2"/>
    <x v="0"/>
  </r>
  <r>
    <n v="20096"/>
    <x v="0"/>
    <d v="2015-08-19T00:00:00"/>
    <x v="3"/>
    <x v="34"/>
    <n v="6116.11"/>
    <n v="0.03"/>
    <s v="Delivery Van"/>
    <n v="91.57"/>
    <n v="179.29"/>
    <n v="29.21"/>
    <s v="Peter Buhler"/>
    <x v="0"/>
    <s v="Consumer"/>
    <s v="Furniture"/>
    <s v="Tables"/>
    <s v="Jumbo Box"/>
    <d v="2015-08-24T00:00:00"/>
    <n v="9.7189978573599084E-4"/>
    <m/>
    <x v="0"/>
    <n v="0"/>
    <n v="5"/>
    <x v="0"/>
  </r>
  <r>
    <n v="20098"/>
    <x v="0"/>
    <d v="2014-12-08T00:00:00"/>
    <x v="4"/>
    <x v="11"/>
    <n v="183.32"/>
    <n v="0.04"/>
    <s v="Regular"/>
    <n v="-61.1"/>
    <n v="15.99"/>
    <n v="9.4"/>
    <s v="Chuck Sachs"/>
    <x v="3"/>
    <s v="Consumer"/>
    <s v="Technology"/>
    <s v="Office Machines"/>
    <s v="Small Box"/>
    <d v="2014-12-10T00:00:00"/>
    <n v="2.913104386957099E-5"/>
    <m/>
    <x v="0"/>
    <n v="0"/>
    <n v="2"/>
    <x v="0"/>
  </r>
  <r>
    <n v="20098"/>
    <x v="0"/>
    <d v="2014-12-08T00:00:00"/>
    <x v="4"/>
    <x v="30"/>
    <n v="194.11"/>
    <n v="0.03"/>
    <s v="Regular"/>
    <n v="87.66"/>
    <n v="22.72"/>
    <n v="8.99"/>
    <s v="Chuck Sachs"/>
    <x v="3"/>
    <s v="Consumer"/>
    <s v="Furniture"/>
    <s v="Office Furnishings"/>
    <s v="Small Pack"/>
    <d v="2014-12-08T00:00:00"/>
    <n v="3.0845662914697935E-5"/>
    <m/>
    <x v="0"/>
    <n v="0"/>
    <n v="0"/>
    <x v="0"/>
  </r>
  <r>
    <n v="20102"/>
    <x v="0"/>
    <d v="2014-06-05T00:00:00"/>
    <x v="0"/>
    <x v="0"/>
    <n v="333.3"/>
    <n v="0.03"/>
    <s v="Regular"/>
    <n v="71.040000000000006"/>
    <n v="22.24"/>
    <n v="1.99"/>
    <s v="Christine Sundaresam"/>
    <x v="0"/>
    <s v="Small Business"/>
    <s v="Technology"/>
    <s v="Computer Peripherals"/>
    <s v="Small Pack"/>
    <d v="2014-06-06T00:00:00"/>
    <n v="5.2964089688675604E-5"/>
    <m/>
    <x v="0"/>
    <n v="0"/>
    <n v="1"/>
    <x v="0"/>
  </r>
  <r>
    <n v="28512"/>
    <x v="0"/>
    <d v="2013-04-27T00:00:00"/>
    <x v="4"/>
    <x v="11"/>
    <n v="323.91000000000003"/>
    <n v="0.09"/>
    <s v="Regular"/>
    <n v="-96.53"/>
    <n v="30.73"/>
    <n v="4"/>
    <s v="Lindsay Castell"/>
    <x v="0"/>
    <s v="Corporate"/>
    <s v="Technology"/>
    <s v="Computer Peripherals"/>
    <s v="Small Box"/>
    <d v="2013-04-28T00:00:00"/>
    <n v="5.1471942067383489E-5"/>
    <m/>
    <x v="0"/>
    <n v="0"/>
    <n v="1"/>
    <x v="0"/>
  </r>
  <r>
    <n v="27680"/>
    <x v="0"/>
    <d v="2013-01-26T00:00:00"/>
    <x v="1"/>
    <x v="1"/>
    <n v="324.39999999999998"/>
    <n v="0.1"/>
    <s v="Regular"/>
    <n v="-46.98"/>
    <n v="10.89"/>
    <n v="4.5"/>
    <s v="Delfina Latchford"/>
    <x v="2"/>
    <s v="Small Business"/>
    <s v="Office Supplies"/>
    <s v="Appliances"/>
    <s v="Small Box"/>
    <d v="2013-01-27T00:00:00"/>
    <n v="5.1549807065725669E-5"/>
    <m/>
    <x v="0"/>
    <n v="0"/>
    <n v="1"/>
    <x v="0"/>
  </r>
  <r>
    <n v="42209"/>
    <x v="0"/>
    <d v="2013-03-29T00:00:00"/>
    <x v="0"/>
    <x v="33"/>
    <n v="324.55"/>
    <n v="0.08"/>
    <s v="Regular"/>
    <n v="-12.82"/>
    <n v="67.84"/>
    <n v="0.99"/>
    <s v="Alan Barnes"/>
    <x v="2"/>
    <s v="Corporate"/>
    <s v="Office Supplies"/>
    <s v="Appliances"/>
    <s v="Small Box"/>
    <d v="2013-03-29T00:00:00"/>
    <n v="5.1573643289707977E-5"/>
    <m/>
    <x v="0"/>
    <n v="0"/>
    <n v="0"/>
    <x v="0"/>
  </r>
  <r>
    <n v="20134"/>
    <x v="1"/>
    <d v="2014-03-12T00:00:00"/>
    <x v="3"/>
    <x v="27"/>
    <n v="583.55999999999995"/>
    <n v="0.02"/>
    <s v="Regular"/>
    <n v="-94.59"/>
    <n v="20.97"/>
    <n v="6.5"/>
    <s v="James Lanier"/>
    <x v="1"/>
    <s v="Corporate"/>
    <s v="Technology"/>
    <s v="Computer Peripherals"/>
    <s v="Small Box"/>
    <d v="2014-03-16T00:00:00"/>
    <n v="9.2732445780748679E-5"/>
    <m/>
    <x v="0"/>
    <n v="0"/>
    <n v="4"/>
    <x v="0"/>
  </r>
  <r>
    <n v="20134"/>
    <x v="1"/>
    <d v="2014-03-12T00:00:00"/>
    <x v="3"/>
    <x v="43"/>
    <n v="281.47000000000003"/>
    <n v="0.1"/>
    <s v="Regular"/>
    <n v="-190.57"/>
    <n v="6.48"/>
    <n v="7.37"/>
    <s v="James Lanier"/>
    <x v="1"/>
    <s v="Corporate"/>
    <s v="Office Supplies"/>
    <s v="Paper"/>
    <s v="Small Box"/>
    <d v="2014-03-19T00:00:00"/>
    <n v="4.472787976199077E-5"/>
    <m/>
    <x v="0"/>
    <n v="0"/>
    <n v="7"/>
    <x v="0"/>
  </r>
  <r>
    <n v="20135"/>
    <x v="0"/>
    <d v="2016-06-30T00:00:00"/>
    <x v="1"/>
    <x v="14"/>
    <n v="115.24"/>
    <n v="0.03"/>
    <s v="Regular"/>
    <n v="43.23"/>
    <n v="2.61"/>
    <n v="0.5"/>
    <s v="Susan MacKendrick"/>
    <x v="0"/>
    <s v="Corporate"/>
    <s v="Office Supplies"/>
    <s v="Labels"/>
    <s v="Small Box"/>
    <d v="2016-06-30T00:00:00"/>
    <n v="1.8312576344803409E-5"/>
    <m/>
    <x v="0"/>
    <n v="0"/>
    <n v="0"/>
    <x v="0"/>
  </r>
  <r>
    <n v="20135"/>
    <x v="0"/>
    <d v="2016-06-30T00:00:00"/>
    <x v="1"/>
    <x v="2"/>
    <n v="9601.94"/>
    <n v="0.08"/>
    <s v="Delivery Van"/>
    <n v="2428.59"/>
    <n v="349.45"/>
    <n v="60"/>
    <s v="Susan MacKendrick"/>
    <x v="0"/>
    <s v="Corporate"/>
    <s v="Furniture"/>
    <s v="Tables"/>
    <s v="Jumbo Drum"/>
    <d v="2016-07-02T00:00:00"/>
    <n v="1.5258266166975154E-3"/>
    <m/>
    <x v="0"/>
    <n v="0"/>
    <n v="2"/>
    <x v="0"/>
  </r>
  <r>
    <n v="20160"/>
    <x v="0"/>
    <d v="2014-10-22T00:00:00"/>
    <x v="3"/>
    <x v="3"/>
    <n v="435.24"/>
    <n v="0.08"/>
    <s v="Express"/>
    <n v="174.89"/>
    <n v="10.31"/>
    <n v="1.79"/>
    <s v="Chad Cunningham"/>
    <x v="2"/>
    <s v="Small Business"/>
    <s v="Office Supplies"/>
    <s v="Paper"/>
    <s v="Wrap Bag"/>
    <d v="2014-10-24T00:00:00"/>
    <n v="6.916318750704822E-5"/>
    <m/>
    <x v="0"/>
    <n v="0"/>
    <n v="2"/>
    <x v="0"/>
  </r>
  <r>
    <n v="20166"/>
    <x v="0"/>
    <d v="2016-03-04T00:00:00"/>
    <x v="3"/>
    <x v="24"/>
    <n v="973.86199999999997"/>
    <n v="0.1"/>
    <s v="Regular"/>
    <n v="-693.33"/>
    <n v="205.99"/>
    <n v="8.99"/>
    <s v="Mick Crebagga"/>
    <x v="0"/>
    <s v="Corporate"/>
    <s v="Technology"/>
    <s v="Telephones and Communication"/>
    <s v="Small Box"/>
    <d v="2016-03-08T00:00:00"/>
    <n v="1.547546183990189E-4"/>
    <m/>
    <x v="0"/>
    <n v="0"/>
    <n v="4"/>
    <x v="0"/>
  </r>
  <r>
    <n v="4487"/>
    <x v="0"/>
    <d v="2013-02-22T00:00:00"/>
    <x v="4"/>
    <x v="29"/>
    <n v="325.24"/>
    <n v="0.05"/>
    <s v="Regular"/>
    <n v="-79.42"/>
    <n v="6.54"/>
    <n v="5.27"/>
    <s v="Scott Williamson"/>
    <x v="3"/>
    <s v="Small Business"/>
    <s v="Office Supplies"/>
    <s v="Binders and Binder Accessories"/>
    <s v="Small Box"/>
    <d v="2013-02-23T00:00:00"/>
    <n v="5.1683289920026564E-5"/>
    <m/>
    <x v="0"/>
    <n v="0"/>
    <n v="1"/>
    <x v="0"/>
  </r>
  <r>
    <n v="12451"/>
    <x v="1"/>
    <d v="2013-04-19T00:00:00"/>
    <x v="3"/>
    <x v="36"/>
    <n v="329.37"/>
    <n v="0.04"/>
    <s v="Express"/>
    <n v="-53.57"/>
    <n v="15.14"/>
    <n v="4.53"/>
    <s v="Thais Sissman"/>
    <x v="0"/>
    <s v="Small Business"/>
    <s v="Office Supplies"/>
    <s v="Storage &amp; Organization"/>
    <s v="Small Box"/>
    <d v="2013-04-21T00:00:00"/>
    <n v="5.2339580620339285E-5"/>
    <m/>
    <x v="0"/>
    <n v="0"/>
    <n v="2"/>
    <x v="0"/>
  </r>
  <r>
    <n v="7938"/>
    <x v="0"/>
    <d v="2013-03-13T00:00:00"/>
    <x v="4"/>
    <x v="41"/>
    <n v="334.66"/>
    <n v="0.05"/>
    <s v="Regular"/>
    <n v="132.56"/>
    <n v="9.93"/>
    <n v="1.0900000000000001"/>
    <s v="Carlos Meador"/>
    <x v="3"/>
    <s v="Corporate"/>
    <s v="Office Supplies"/>
    <s v="Pens &amp; Art Supplies"/>
    <s v="Wrap Bag"/>
    <d v="2013-03-14T00:00:00"/>
    <n v="5.3180204786115151E-5"/>
    <m/>
    <x v="0"/>
    <n v="0"/>
    <n v="1"/>
    <x v="0"/>
  </r>
  <r>
    <n v="20229"/>
    <x v="0"/>
    <d v="2016-10-30T00:00:00"/>
    <x v="3"/>
    <x v="43"/>
    <n v="116.06"/>
    <n v="0.1"/>
    <s v="Regular"/>
    <n v="25.2"/>
    <n v="2.62"/>
    <n v="0.8"/>
    <s v="Gary Hwang"/>
    <x v="0"/>
    <s v="Home Office"/>
    <s v="Office Supplies"/>
    <s v="Rubber Bands"/>
    <s v="Wrap Bag"/>
    <d v="2016-11-06T00:00:00"/>
    <n v="1.8442881035906662E-5"/>
    <m/>
    <x v="0"/>
    <n v="0"/>
    <n v="7"/>
    <x v="0"/>
  </r>
  <r>
    <n v="20256"/>
    <x v="0"/>
    <d v="2015-01-30T00:00:00"/>
    <x v="3"/>
    <x v="37"/>
    <n v="512.83000000000004"/>
    <n v="0.01"/>
    <s v="Regular"/>
    <n v="-221.56"/>
    <n v="20.89"/>
    <n v="11.52"/>
    <s v="Roland Black"/>
    <x v="3"/>
    <s v="Small Business"/>
    <s v="Office Supplies"/>
    <s v="Storage &amp; Organization"/>
    <s v="Small Box"/>
    <d v="2015-02-04T00:00:00"/>
    <n v="8.1492871632293765E-5"/>
    <m/>
    <x v="0"/>
    <n v="0"/>
    <n v="5"/>
    <x v="0"/>
  </r>
  <r>
    <n v="20259"/>
    <x v="0"/>
    <d v="2014-05-24T00:00:00"/>
    <x v="1"/>
    <x v="3"/>
    <n v="539.05999999999995"/>
    <n v="0.05"/>
    <s v="Regular"/>
    <n v="-123.07"/>
    <n v="12.88"/>
    <n v="4.59"/>
    <s v="Anna Haberlin"/>
    <x v="1"/>
    <s v="Corporate"/>
    <s v="Office Supplies"/>
    <s v="Scissors, Rulers and Trimmers"/>
    <s v="Wrap Bag"/>
    <d v="2014-05-25T00:00:00"/>
    <n v="8.5661032665999007E-5"/>
    <m/>
    <x v="0"/>
    <n v="0"/>
    <n v="1"/>
    <x v="0"/>
  </r>
  <r>
    <n v="20261"/>
    <x v="0"/>
    <d v="2016-05-20T00:00:00"/>
    <x v="4"/>
    <x v="13"/>
    <n v="751.52"/>
    <n v="0.09"/>
    <s v="Express"/>
    <n v="67.11"/>
    <n v="31.74"/>
    <n v="12.62"/>
    <s v="Duane Huffman"/>
    <x v="1"/>
    <s v="Small Business"/>
    <s v="Office Supplies"/>
    <s v="Binders and Binder Accessories"/>
    <s v="Small Box"/>
    <d v="2016-05-20T00:00:00"/>
    <n v="1.1942266031453192E-4"/>
    <m/>
    <x v="0"/>
    <n v="0"/>
    <n v="0"/>
    <x v="0"/>
  </r>
  <r>
    <n v="20261"/>
    <x v="0"/>
    <d v="2016-05-20T00:00:00"/>
    <x v="4"/>
    <x v="45"/>
    <n v="220.48"/>
    <n v="0.04"/>
    <s v="Regular"/>
    <n v="81.91"/>
    <n v="6.35"/>
    <n v="1.02"/>
    <s v="Duane Huffman"/>
    <x v="1"/>
    <s v="Small Business"/>
    <s v="Office Supplies"/>
    <s v="Paper"/>
    <s v="Wrap Bag"/>
    <d v="2016-05-23T00:00:00"/>
    <n v="3.5036071090786667E-5"/>
    <m/>
    <x v="0"/>
    <n v="0"/>
    <n v="3"/>
    <x v="0"/>
  </r>
  <r>
    <n v="20261"/>
    <x v="0"/>
    <d v="2016-05-20T00:00:00"/>
    <x v="4"/>
    <x v="36"/>
    <n v="1259.4535000000001"/>
    <n v="0.02"/>
    <s v="Express"/>
    <n v="168.24"/>
    <n v="65.989999999999995"/>
    <n v="8.99"/>
    <s v="Duane Huffman"/>
    <x v="1"/>
    <s v="Small Business"/>
    <s v="Technology"/>
    <s v="Telephones and Communication"/>
    <s v="Small Box"/>
    <d v="2016-05-21T00:00:00"/>
    <n v="2.0013743814196341E-4"/>
    <m/>
    <x v="0"/>
    <n v="0"/>
    <n v="1"/>
    <x v="0"/>
  </r>
  <r>
    <n v="20262"/>
    <x v="0"/>
    <d v="2016-12-26T00:00:00"/>
    <x v="2"/>
    <x v="40"/>
    <n v="652.24"/>
    <n v="0.02"/>
    <s v="Regular"/>
    <n v="185.04"/>
    <n v="22.72"/>
    <n v="8.99"/>
    <s v="Patrick O'Donnell"/>
    <x v="1"/>
    <s v="Home Office"/>
    <s v="Furniture"/>
    <s v="Office Furnishings"/>
    <s v="Small Pack"/>
    <d v="2016-12-26T00:00:00"/>
    <n v="1.0364625820144547E-4"/>
    <m/>
    <x v="0"/>
    <n v="0"/>
    <n v="0"/>
    <x v="0"/>
  </r>
  <r>
    <n v="20263"/>
    <x v="0"/>
    <d v="2016-11-14T00:00:00"/>
    <x v="4"/>
    <x v="30"/>
    <n v="473.7"/>
    <n v="0.05"/>
    <s v="Regular"/>
    <n v="72.510000000000005"/>
    <n v="59.78"/>
    <n v="10.29"/>
    <s v="Bryan Mills"/>
    <x v="2"/>
    <s v="Small Business"/>
    <s v="Office Supplies"/>
    <s v="Binders and Binder Accessories"/>
    <s v="Small Box"/>
    <d v="2016-11-15T00:00:00"/>
    <n v="7.5274795336110513E-5"/>
    <m/>
    <x v="0"/>
    <n v="0"/>
    <n v="1"/>
    <x v="0"/>
  </r>
  <r>
    <n v="20263"/>
    <x v="0"/>
    <d v="2016-11-14T00:00:00"/>
    <x v="4"/>
    <x v="15"/>
    <n v="553.5625"/>
    <n v="0.08"/>
    <s v="Regular"/>
    <n v="-76.86"/>
    <n v="20.99"/>
    <n v="1.25"/>
    <s v="Bryan Mills"/>
    <x v="2"/>
    <s v="Small Business"/>
    <s v="Technology"/>
    <s v="Telephones and Communication"/>
    <s v="Small Pack"/>
    <d v="2016-11-16T00:00:00"/>
    <n v="8.7965598254687938E-5"/>
    <m/>
    <x v="0"/>
    <n v="0"/>
    <n v="2"/>
    <x v="0"/>
  </r>
  <r>
    <n v="20292"/>
    <x v="0"/>
    <d v="2015-11-08T00:00:00"/>
    <x v="4"/>
    <x v="27"/>
    <n v="452.39"/>
    <n v="0.08"/>
    <s v="Regular"/>
    <n v="-22.83"/>
    <n v="17.52"/>
    <n v="8.17"/>
    <s v="Michael Grace"/>
    <x v="0"/>
    <s v="Corporate"/>
    <s v="Office Supplies"/>
    <s v="Appliances"/>
    <s v="Medium Box"/>
    <d v="2015-11-08T00:00:00"/>
    <n v="7.1888462449024766E-5"/>
    <m/>
    <x v="0"/>
    <n v="0"/>
    <n v="0"/>
    <x v="0"/>
  </r>
  <r>
    <n v="20292"/>
    <x v="0"/>
    <d v="2015-11-08T00:00:00"/>
    <x v="4"/>
    <x v="33"/>
    <n v="117.13"/>
    <n v="0"/>
    <s v="Regular"/>
    <n v="-70.47"/>
    <n v="20.95"/>
    <n v="4"/>
    <s v="Michael Grace"/>
    <x v="0"/>
    <s v="Corporate"/>
    <s v="Technology"/>
    <s v="Computer Peripherals"/>
    <s v="Small Box"/>
    <d v="2015-11-09T00:00:00"/>
    <n v="1.8612912766980418E-5"/>
    <m/>
    <x v="0"/>
    <n v="0"/>
    <n v="1"/>
    <x v="0"/>
  </r>
  <r>
    <n v="3104"/>
    <x v="0"/>
    <d v="2013-09-15T00:00:00"/>
    <x v="4"/>
    <x v="29"/>
    <n v="336.06"/>
    <n v="0.01"/>
    <s v="Regular"/>
    <n v="-240.78"/>
    <n v="6.48"/>
    <n v="8.8800000000000008"/>
    <s v="David Wiener"/>
    <x v="3"/>
    <s v="Consumer"/>
    <s v="Office Supplies"/>
    <s v="Paper"/>
    <s v="Small Box"/>
    <d v="2013-09-17T00:00:00"/>
    <n v="5.3402676209949968E-5"/>
    <m/>
    <x v="0"/>
    <n v="0"/>
    <n v="2"/>
    <x v="0"/>
  </r>
  <r>
    <n v="30851"/>
    <x v="0"/>
    <d v="2013-09-21T00:00:00"/>
    <x v="3"/>
    <x v="18"/>
    <n v="336.29"/>
    <n v="0.08"/>
    <s v="Regular"/>
    <n v="-52.14"/>
    <n v="21.38"/>
    <n v="8.99"/>
    <s v="Emily Phan"/>
    <x v="3"/>
    <s v="Consumer"/>
    <s v="Office Supplies"/>
    <s v="Pens &amp; Art Supplies"/>
    <s v="Small Pack"/>
    <d v="2013-09-25T00:00:00"/>
    <n v="5.3439225086722835E-5"/>
    <m/>
    <x v="0"/>
    <n v="0"/>
    <n v="4"/>
    <x v="0"/>
  </r>
  <r>
    <n v="5472"/>
    <x v="0"/>
    <d v="2013-04-10T00:00:00"/>
    <x v="3"/>
    <x v="40"/>
    <n v="339.03"/>
    <n v="0.09"/>
    <s v="Regular"/>
    <n v="-24.44"/>
    <n v="13.48"/>
    <n v="4.51"/>
    <s v="Karl Brown"/>
    <x v="0"/>
    <s v="Corporate"/>
    <s v="Office Supplies"/>
    <s v="Storage &amp; Organization"/>
    <s v="Small Box"/>
    <d v="2013-04-14T00:00:00"/>
    <n v="5.387463344479955E-5"/>
    <m/>
    <x v="0"/>
    <n v="0"/>
    <n v="4"/>
    <x v="0"/>
  </r>
  <r>
    <n v="42754"/>
    <x v="0"/>
    <d v="2013-08-24T00:00:00"/>
    <x v="1"/>
    <x v="48"/>
    <n v="341.71"/>
    <n v="0.04"/>
    <s v="Regular"/>
    <n v="32.19"/>
    <n v="10.98"/>
    <n v="5.14"/>
    <s v="Paul Gonzalez"/>
    <x v="3"/>
    <s v="Corporate"/>
    <s v="Office Supplies"/>
    <s v="Binders and Binder Accessories"/>
    <s v="Small Box"/>
    <d v="2013-08-25T00:00:00"/>
    <n v="5.4300507313283347E-5"/>
    <m/>
    <x v="0"/>
    <n v="0"/>
    <n v="1"/>
    <x v="0"/>
  </r>
  <r>
    <n v="20450"/>
    <x v="0"/>
    <d v="2015-12-07T00:00:00"/>
    <x v="1"/>
    <x v="27"/>
    <n v="6878.55"/>
    <n v="0.03"/>
    <s v="Delivery Van"/>
    <n v="506.71"/>
    <n v="259.70999999999998"/>
    <n v="66.67"/>
    <s v="Ed Braxton"/>
    <x v="0"/>
    <s v="Home Office"/>
    <s v="Furniture"/>
    <s v="Tables"/>
    <s v="Jumbo Box"/>
    <d v="2015-12-10T00:00:00"/>
    <n v="1.0930577231564344E-3"/>
    <m/>
    <x v="0"/>
    <n v="0"/>
    <n v="3"/>
    <x v="0"/>
  </r>
  <r>
    <n v="20453"/>
    <x v="0"/>
    <d v="2014-03-10T00:00:00"/>
    <x v="4"/>
    <x v="35"/>
    <n v="1193.1195"/>
    <n v="0.08"/>
    <s v="Express"/>
    <n v="137.59"/>
    <n v="85.99"/>
    <n v="0.99"/>
    <s v="Magdelene Morse"/>
    <x v="1"/>
    <s v="Home Office"/>
    <s v="Technology"/>
    <s v="Telephones and Communication"/>
    <s v="Wrap Bag"/>
    <d v="2014-03-12T00:00:00"/>
    <n v="1.8959642426434983E-4"/>
    <m/>
    <x v="0"/>
    <n v="0"/>
    <n v="2"/>
    <x v="0"/>
  </r>
  <r>
    <n v="20453"/>
    <x v="1"/>
    <d v="2014-03-10T00:00:00"/>
    <x v="4"/>
    <x v="9"/>
    <n v="450.39"/>
    <n v="7.0000000000000007E-2"/>
    <s v="Regular"/>
    <n v="152.79"/>
    <n v="19.23"/>
    <n v="6.15"/>
    <s v="Magdelene Morse"/>
    <x v="1"/>
    <s v="Home Office"/>
    <s v="Furniture"/>
    <s v="Office Furnishings"/>
    <s v="Small Pack"/>
    <d v="2014-03-12T00:00:00"/>
    <n v="7.1570646129260739E-5"/>
    <m/>
    <x v="0"/>
    <n v="0"/>
    <n v="2"/>
    <x v="0"/>
  </r>
  <r>
    <n v="27524"/>
    <x v="0"/>
    <d v="2013-02-01T00:00:00"/>
    <x v="2"/>
    <x v="29"/>
    <n v="343.94"/>
    <n v="0.02"/>
    <s v="Regular"/>
    <n v="-157.4"/>
    <n v="6.48"/>
    <n v="7.37"/>
    <s v="Jay Fine"/>
    <x v="0"/>
    <s v="Consumer"/>
    <s v="Office Supplies"/>
    <s v="Paper"/>
    <s v="Small Box"/>
    <d v="2013-02-03T00:00:00"/>
    <n v="5.4654872509820241E-5"/>
    <m/>
    <x v="0"/>
    <n v="0"/>
    <n v="2"/>
    <x v="0"/>
  </r>
  <r>
    <n v="20480"/>
    <x v="1"/>
    <d v="2016-01-30T00:00:00"/>
    <x v="4"/>
    <x v="6"/>
    <n v="1042.6300000000001"/>
    <n v="0.02"/>
    <s v="Delivery Van"/>
    <n v="-219.93"/>
    <n v="240.98"/>
    <n v="60.2"/>
    <s v="Liz MacKendrick"/>
    <x v="1"/>
    <s v="Corporate"/>
    <s v="Furniture"/>
    <s v="Bookcases"/>
    <s v="Jumbo Box"/>
    <d v="2016-02-01T00:00:00"/>
    <n v="1.6568241473778532E-4"/>
    <m/>
    <x v="0"/>
    <n v="0"/>
    <n v="2"/>
    <x v="0"/>
  </r>
  <r>
    <n v="24135"/>
    <x v="0"/>
    <d v="2013-01-22T00:00:00"/>
    <x v="3"/>
    <x v="47"/>
    <n v="345.19"/>
    <n v="0.1"/>
    <s v="Regular"/>
    <n v="111.59"/>
    <n v="30.44"/>
    <n v="1.49"/>
    <s v="Ed Ludwig"/>
    <x v="1"/>
    <s v="Consumer"/>
    <s v="Office Supplies"/>
    <s v="Binders and Binder Accessories"/>
    <s v="Small Box"/>
    <d v="2013-01-24T00:00:00"/>
    <n v="5.4853507709672764E-5"/>
    <m/>
    <x v="0"/>
    <n v="0"/>
    <n v="2"/>
    <x v="0"/>
  </r>
  <r>
    <n v="20519"/>
    <x v="0"/>
    <d v="2016-04-10T00:00:00"/>
    <x v="0"/>
    <x v="38"/>
    <n v="124.19"/>
    <n v="0.03"/>
    <s v="Regular"/>
    <n v="-53.3"/>
    <n v="15.99"/>
    <n v="11.28"/>
    <s v="Brad Thomas"/>
    <x v="0"/>
    <s v="Home Office"/>
    <s v="Technology"/>
    <s v="Office Machines"/>
    <s v="Medium Box"/>
    <d v="2016-04-11T00:00:00"/>
    <n v="1.9734804375747445E-5"/>
    <m/>
    <x v="0"/>
    <n v="0"/>
    <n v="1"/>
    <x v="0"/>
  </r>
  <r>
    <n v="30947"/>
    <x v="0"/>
    <d v="2013-07-14T00:00:00"/>
    <x v="3"/>
    <x v="22"/>
    <n v="345.2"/>
    <n v="0.01"/>
    <s v="Regular"/>
    <n v="183.53"/>
    <n v="7.31"/>
    <n v="0.49"/>
    <s v="Charles McCrossin"/>
    <x v="2"/>
    <s v="Corporate"/>
    <s v="Office Supplies"/>
    <s v="Labels"/>
    <s v="Small Box"/>
    <d v="2013-07-18T00:00:00"/>
    <n v="5.4855096791271581E-5"/>
    <m/>
    <x v="0"/>
    <n v="0"/>
    <n v="4"/>
    <x v="0"/>
  </r>
  <r>
    <n v="14147"/>
    <x v="0"/>
    <d v="2013-03-07T00:00:00"/>
    <x v="2"/>
    <x v="30"/>
    <n v="351.49"/>
    <n v="0.03"/>
    <s v="Regular"/>
    <n v="107.32"/>
    <n v="41.94"/>
    <n v="2.99"/>
    <s v="Theresa Coyne"/>
    <x v="1"/>
    <s v="Home Office"/>
    <s v="Office Supplies"/>
    <s v="Binders and Binder Accessories"/>
    <s v="Small Box"/>
    <d v="2013-03-10T00:00:00"/>
    <n v="5.5854629116929461E-5"/>
    <m/>
    <x v="0"/>
    <n v="0"/>
    <n v="3"/>
    <x v="0"/>
  </r>
  <r>
    <n v="4743"/>
    <x v="0"/>
    <d v="2013-03-30T00:00:00"/>
    <x v="3"/>
    <x v="8"/>
    <n v="352.55"/>
    <n v="0.09"/>
    <s v="Regular"/>
    <n v="128.99"/>
    <n v="12.97"/>
    <n v="1.49"/>
    <s v="Gary Zandusky"/>
    <x v="1"/>
    <s v="Home Office"/>
    <s v="Office Supplies"/>
    <s v="Binders and Binder Accessories"/>
    <s v="Small Box"/>
    <d v="2013-04-03T00:00:00"/>
    <n v="5.6023071766404399E-5"/>
    <m/>
    <x v="0"/>
    <n v="0"/>
    <n v="4"/>
    <x v="0"/>
  </r>
  <r>
    <n v="20549"/>
    <x v="0"/>
    <d v="2016-01-13T00:00:00"/>
    <x v="2"/>
    <x v="42"/>
    <n v="1030.0899999999999"/>
    <n v="0.09"/>
    <s v="Regular"/>
    <n v="-568.71"/>
    <n v="27.75"/>
    <n v="19.989999999999998"/>
    <s v="Cindy Schnelling"/>
    <x v="0"/>
    <s v="Corporate"/>
    <s v="Office Supplies"/>
    <s v="Storage &amp; Organization"/>
    <s v="Small Box"/>
    <d v="2016-01-14T00:00:00"/>
    <n v="1.6368970641286485E-4"/>
    <m/>
    <x v="0"/>
    <n v="0"/>
    <n v="1"/>
    <x v="0"/>
  </r>
  <r>
    <n v="12452"/>
    <x v="0"/>
    <d v="2013-12-07T00:00:00"/>
    <x v="4"/>
    <x v="10"/>
    <n v="356.95"/>
    <n v="0.08"/>
    <s v="Regular"/>
    <n v="-228.24"/>
    <n v="387.99"/>
    <n v="19.989999999999998"/>
    <s v="Bill Donatelli"/>
    <x v="1"/>
    <s v="Corporate"/>
    <s v="Office Supplies"/>
    <s v="Binders and Binder Accessories"/>
    <s v="Small Box"/>
    <d v="2013-12-08T00:00:00"/>
    <n v="5.6722267669885256E-5"/>
    <m/>
    <x v="0"/>
    <n v="0"/>
    <n v="1"/>
    <x v="0"/>
  </r>
  <r>
    <n v="20614"/>
    <x v="0"/>
    <d v="2016-05-18T00:00:00"/>
    <x v="2"/>
    <x v="43"/>
    <n v="3596.36"/>
    <n v="0"/>
    <s v="Express"/>
    <n v="326.25"/>
    <n v="73.98"/>
    <n v="12.14"/>
    <s v="Arthur Wiediger"/>
    <x v="1"/>
    <s v="Corporate"/>
    <s v="Technology"/>
    <s v="Computer Peripherals"/>
    <s v="Small Box"/>
    <d v="2016-05-20T00:00:00"/>
    <n v="5.7149094987328356E-4"/>
    <m/>
    <x v="0"/>
    <n v="0"/>
    <n v="2"/>
    <x v="0"/>
  </r>
  <r>
    <n v="20615"/>
    <x v="0"/>
    <d v="2015-04-15T00:00:00"/>
    <x v="4"/>
    <x v="8"/>
    <n v="151.09"/>
    <n v="0.02"/>
    <s v="Express"/>
    <n v="4.59"/>
    <n v="4.76"/>
    <n v="3.01"/>
    <s v="Benjamin Farhat"/>
    <x v="0"/>
    <s v="Home Office"/>
    <s v="Office Supplies"/>
    <s v="Paper"/>
    <s v="Wrap Bag"/>
    <d v="2015-04-16T00:00:00"/>
    <n v="2.4009433876573649E-5"/>
    <m/>
    <x v="0"/>
    <n v="0"/>
    <n v="1"/>
    <x v="0"/>
  </r>
  <r>
    <n v="20642"/>
    <x v="0"/>
    <d v="2015-05-19T00:00:00"/>
    <x v="0"/>
    <x v="1"/>
    <n v="135.19999999999999"/>
    <n v="0.02"/>
    <s v="Regular"/>
    <n v="59.4"/>
    <n v="4.13"/>
    <n v="0.5"/>
    <s v="Darren Koutras"/>
    <x v="3"/>
    <s v="Consumer"/>
    <s v="Office Supplies"/>
    <s v="Labels"/>
    <s v="Small Box"/>
    <d v="2015-05-20T00:00:00"/>
    <n v="2.1484383216048429E-5"/>
    <m/>
    <x v="0"/>
    <n v="0"/>
    <n v="1"/>
    <x v="0"/>
  </r>
  <r>
    <n v="5703"/>
    <x v="0"/>
    <d v="2013-05-15T00:00:00"/>
    <x v="4"/>
    <x v="8"/>
    <n v="357.96"/>
    <n v="0.06"/>
    <s v="Regular"/>
    <n v="10.44"/>
    <n v="12.28"/>
    <n v="6.47"/>
    <s v="Joni Blumstein"/>
    <x v="1"/>
    <s v="Consumer"/>
    <s v="Office Supplies"/>
    <s v="Paper"/>
    <s v="Small Box"/>
    <d v="2013-05-16T00:00:00"/>
    <n v="5.6882764911366094E-5"/>
    <m/>
    <x v="0"/>
    <n v="0"/>
    <n v="1"/>
    <x v="0"/>
  </r>
  <r>
    <n v="6272"/>
    <x v="1"/>
    <d v="2013-02-27T00:00:00"/>
    <x v="0"/>
    <x v="30"/>
    <n v="358.41950000000003"/>
    <n v="0.09"/>
    <s v="Express"/>
    <n v="-275.06"/>
    <n v="55.99"/>
    <n v="2.5"/>
    <s v="Randy Ferguson"/>
    <x v="0"/>
    <s v="Corporate"/>
    <s v="Technology"/>
    <s v="Telephones and Communication"/>
    <s v="Small Pack"/>
    <d v="2013-03-01T00:00:00"/>
    <n v="5.6955783210831889E-5"/>
    <m/>
    <x v="0"/>
    <n v="0"/>
    <n v="2"/>
    <x v="0"/>
  </r>
  <r>
    <n v="20545"/>
    <x v="0"/>
    <d v="2013-10-09T00:00:00"/>
    <x v="2"/>
    <x v="10"/>
    <n v="361.94"/>
    <n v="0.05"/>
    <s v="Delivery Van"/>
    <n v="-163.58000000000001"/>
    <n v="284.98"/>
    <n v="69.55"/>
    <s v="Sean Miller"/>
    <x v="1"/>
    <s v="Small Business"/>
    <s v="Furniture"/>
    <s v="Chairs &amp; Chairmats"/>
    <s v="Jumbo Drum"/>
    <d v="2013-10-10T00:00:00"/>
    <n v="5.7515219387696514E-5"/>
    <m/>
    <x v="0"/>
    <n v="0"/>
    <n v="1"/>
    <x v="0"/>
  </r>
  <r>
    <n v="41059"/>
    <x v="1"/>
    <d v="2013-09-14T00:00:00"/>
    <x v="4"/>
    <x v="27"/>
    <n v="363.16"/>
    <n v="0.08"/>
    <s v="Express"/>
    <n v="3.92"/>
    <n v="14.27"/>
    <n v="7.27"/>
    <s v="Lycoris Saunders"/>
    <x v="1"/>
    <s v="Corporate"/>
    <s v="Office Supplies"/>
    <s v="Binders and Binder Accessories"/>
    <s v="Small Box"/>
    <d v="2013-09-14T00:00:00"/>
    <n v="5.7709087342752577E-5"/>
    <m/>
    <x v="0"/>
    <n v="0"/>
    <n v="0"/>
    <x v="0"/>
  </r>
  <r>
    <n v="2752"/>
    <x v="0"/>
    <d v="2013-11-18T00:00:00"/>
    <x v="0"/>
    <x v="12"/>
    <n v="365.62"/>
    <n v="0.03"/>
    <s v="Regular"/>
    <n v="15.77"/>
    <n v="34.76"/>
    <n v="8.2200000000000006"/>
    <s v="Todd Boyes"/>
    <x v="1"/>
    <s v="Small Business"/>
    <s v="Office Supplies"/>
    <s v="Storage &amp; Organization"/>
    <s v="Small Box"/>
    <d v="2013-11-18T00:00:00"/>
    <n v="5.8100001416062332E-5"/>
    <m/>
    <x v="0"/>
    <n v="0"/>
    <n v="0"/>
    <x v="0"/>
  </r>
  <r>
    <n v="20706"/>
    <x v="0"/>
    <d v="2016-07-12T00:00:00"/>
    <x v="0"/>
    <x v="26"/>
    <n v="5583.27"/>
    <n v="0.04"/>
    <s v="Express"/>
    <n v="1539.59"/>
    <n v="136.97999999999999"/>
    <n v="24.49"/>
    <s v="Jennifer Patt"/>
    <x v="0"/>
    <s v="Home Office"/>
    <s v="Furniture"/>
    <s v="Office Furnishings"/>
    <s v="Large Box"/>
    <d v="2016-07-14T00:00:00"/>
    <n v="8.87227161824458E-4"/>
    <m/>
    <x v="0"/>
    <n v="0"/>
    <n v="2"/>
    <x v="0"/>
  </r>
  <r>
    <n v="20709"/>
    <x v="0"/>
    <d v="2016-08-11T00:00:00"/>
    <x v="0"/>
    <x v="6"/>
    <n v="16.600000000000001"/>
    <n v="0.1"/>
    <s v="Regular"/>
    <n v="-2.06"/>
    <n v="4.13"/>
    <n v="0.99"/>
    <s v="Gary Mitchum"/>
    <x v="1"/>
    <s v="Consumer"/>
    <s v="Office Supplies"/>
    <s v="Labels"/>
    <s v="Small Box"/>
    <d v="2016-08-11T00:00:00"/>
    <n v="2.6378754540414494E-6"/>
    <m/>
    <x v="0"/>
    <n v="0"/>
    <n v="0"/>
    <x v="0"/>
  </r>
  <r>
    <n v="20709"/>
    <x v="0"/>
    <d v="2016-08-11T00:00:00"/>
    <x v="0"/>
    <x v="33"/>
    <n v="25.1"/>
    <n v="0.04"/>
    <s v="Regular"/>
    <n v="2.98"/>
    <n v="4.9800000000000004"/>
    <n v="0.49"/>
    <s v="Gary Mitchum"/>
    <x v="1"/>
    <s v="Consumer"/>
    <s v="Office Supplies"/>
    <s v="Labels"/>
    <s v="Small Box"/>
    <d v="2016-08-13T00:00:00"/>
    <n v="3.9885948130385772E-6"/>
    <m/>
    <x v="0"/>
    <n v="0"/>
    <n v="2"/>
    <x v="0"/>
  </r>
  <r>
    <n v="20711"/>
    <x v="0"/>
    <d v="2016-01-20T00:00:00"/>
    <x v="1"/>
    <x v="33"/>
    <n v="98.66"/>
    <n v="0.1"/>
    <s v="Regular"/>
    <n v="-19.52"/>
    <n v="18.97"/>
    <n v="9.0299999999999994"/>
    <s v="Chris Cortes"/>
    <x v="3"/>
    <s v="Consumer"/>
    <s v="Office Supplies"/>
    <s v="Paper"/>
    <s v="Small Box"/>
    <d v="2016-01-22T00:00:00"/>
    <n v="1.5677879053959601E-5"/>
    <m/>
    <x v="0"/>
    <n v="0"/>
    <n v="2"/>
    <x v="0"/>
  </r>
  <r>
    <n v="20773"/>
    <x v="0"/>
    <d v="2016-03-05T00:00:00"/>
    <x v="2"/>
    <x v="14"/>
    <n v="479.96"/>
    <n v="0.08"/>
    <s v="Regular"/>
    <n v="122.54"/>
    <n v="10.91"/>
    <n v="2.99"/>
    <s v="Denise Monton"/>
    <x v="0"/>
    <s v="Home Office"/>
    <s v="Office Supplies"/>
    <s v="Binders and Binder Accessories"/>
    <s v="Small Box"/>
    <d v="2016-03-06T00:00:00"/>
    <n v="7.6269560416971927E-5"/>
    <m/>
    <x v="0"/>
    <n v="0"/>
    <n v="1"/>
    <x v="0"/>
  </r>
  <r>
    <n v="20804"/>
    <x v="0"/>
    <d v="2014-11-26T00:00:00"/>
    <x v="3"/>
    <x v="44"/>
    <n v="4393.75"/>
    <n v="0.08"/>
    <s v="Delivery Van"/>
    <n v="215.31"/>
    <n v="442.14"/>
    <n v="14.7"/>
    <s v="Sean Miller"/>
    <x v="1"/>
    <s v="Small Business"/>
    <s v="Technology"/>
    <s v="Office Machines"/>
    <s v="Jumbo Drum"/>
    <d v="2014-12-03T00:00:00"/>
    <n v="6.9820272748160348E-4"/>
    <m/>
    <x v="0"/>
    <n v="0"/>
    <n v="7"/>
    <x v="0"/>
  </r>
  <r>
    <n v="20805"/>
    <x v="0"/>
    <d v="2014-01-10T00:00:00"/>
    <x v="0"/>
    <x v="47"/>
    <n v="69.98"/>
    <n v="0.06"/>
    <s v="Regular"/>
    <n v="-58.33"/>
    <n v="5.53"/>
    <n v="6.98"/>
    <s v="Sandra Glassco"/>
    <x v="1"/>
    <s v="Home Office"/>
    <s v="Office Supplies"/>
    <s v="Binders and Binder Accessories"/>
    <s v="Small Box"/>
    <d v="2014-01-13T00:00:00"/>
    <n v="1.1120393028543411E-5"/>
    <m/>
    <x v="0"/>
    <n v="0"/>
    <n v="3"/>
    <x v="0"/>
  </r>
  <r>
    <n v="20805"/>
    <x v="0"/>
    <d v="2014-01-10T00:00:00"/>
    <x v="0"/>
    <x v="34"/>
    <n v="418.34"/>
    <n v="0.08"/>
    <s v="Regular"/>
    <n v="73.569999999999993"/>
    <n v="12.58"/>
    <n v="5.16"/>
    <s v="Sandra Glassco"/>
    <x v="1"/>
    <s v="Home Office"/>
    <s v="Furniture"/>
    <s v="Office Furnishings"/>
    <s v="Small Box"/>
    <d v="2014-01-12T00:00:00"/>
    <n v="6.6477639605042155E-5"/>
    <m/>
    <x v="0"/>
    <n v="0"/>
    <n v="2"/>
    <x v="0"/>
  </r>
  <r>
    <n v="20805"/>
    <x v="0"/>
    <d v="2014-01-10T00:00:00"/>
    <x v="0"/>
    <x v="7"/>
    <n v="17.7"/>
    <n v="0.06"/>
    <s v="Regular"/>
    <n v="-10.37"/>
    <n v="4.28"/>
    <n v="4.79"/>
    <s v="Sandra Glassco"/>
    <x v="1"/>
    <s v="Home Office"/>
    <s v="Office Supplies"/>
    <s v="Paper"/>
    <s v="Small Box"/>
    <d v="2014-01-11T00:00:00"/>
    <n v="2.8126744299116659E-6"/>
    <m/>
    <x v="0"/>
    <n v="0"/>
    <n v="1"/>
    <x v="0"/>
  </r>
  <r>
    <n v="20805"/>
    <x v="0"/>
    <d v="2014-01-10T00:00:00"/>
    <x v="0"/>
    <x v="47"/>
    <n v="45.61"/>
    <n v="0.1"/>
    <s v="Regular"/>
    <n v="9.18"/>
    <n v="3.85"/>
    <n v="0.7"/>
    <s v="Sandra Glassco"/>
    <x v="1"/>
    <s v="Home Office"/>
    <s v="Office Supplies"/>
    <s v="Pens &amp; Art Supplies"/>
    <s v="Wrap Bag"/>
    <d v="2014-01-11T00:00:00"/>
    <n v="7.2478011722187046E-6"/>
    <m/>
    <x v="0"/>
    <n v="0"/>
    <n v="1"/>
    <x v="0"/>
  </r>
  <r>
    <n v="44519"/>
    <x v="0"/>
    <d v="2013-05-19T00:00:00"/>
    <x v="0"/>
    <x v="41"/>
    <n v="365.77"/>
    <n v="7.0000000000000007E-2"/>
    <s v="Regular"/>
    <n v="155.69"/>
    <n v="10.67"/>
    <n v="1.39"/>
    <s v="Dorothy Wardle"/>
    <x v="2"/>
    <s v="Corporate"/>
    <s v="Office Supplies"/>
    <s v="Envelopes"/>
    <s v="Small Box"/>
    <d v="2013-05-20T00:00:00"/>
    <n v="5.8123837640044633E-5"/>
    <m/>
    <x v="0"/>
    <n v="0"/>
    <n v="1"/>
    <x v="0"/>
  </r>
  <r>
    <n v="26695"/>
    <x v="0"/>
    <d v="2013-06-06T00:00:00"/>
    <x v="2"/>
    <x v="16"/>
    <n v="367.11"/>
    <n v="0.01"/>
    <s v="Regular"/>
    <n v="163.41999999999999"/>
    <n v="8.34"/>
    <n v="1.43"/>
    <s v="Justin Deggeller"/>
    <x v="3"/>
    <s v="Corporate"/>
    <s v="Office Supplies"/>
    <s v="Paper"/>
    <s v="Wrap Bag"/>
    <d v="2013-06-08T00:00:00"/>
    <n v="5.8336774574286531E-5"/>
    <m/>
    <x v="0"/>
    <n v="0"/>
    <n v="2"/>
    <x v="0"/>
  </r>
  <r>
    <n v="20864"/>
    <x v="1"/>
    <d v="2014-12-06T00:00:00"/>
    <x v="0"/>
    <x v="23"/>
    <n v="251.45"/>
    <n v="0.06"/>
    <s v="Regular"/>
    <n v="90"/>
    <n v="13.4"/>
    <n v="4.95"/>
    <s v="Dianna Vittorini"/>
    <x v="0"/>
    <s v="Corporate"/>
    <s v="Furniture"/>
    <s v="Office Furnishings"/>
    <s v="Small Pack"/>
    <d v="2014-12-08T00:00:00"/>
    <n v="3.9957456802332672E-5"/>
    <m/>
    <x v="0"/>
    <n v="0"/>
    <n v="2"/>
    <x v="0"/>
  </r>
  <r>
    <n v="33889"/>
    <x v="0"/>
    <d v="2013-11-06T00:00:00"/>
    <x v="3"/>
    <x v="16"/>
    <n v="367.96"/>
    <n v="0.06"/>
    <s v="Regular"/>
    <n v="-16.11"/>
    <n v="8.67"/>
    <n v="3.5"/>
    <s v="Christina Vanderzanden"/>
    <x v="1"/>
    <s v="Small Business"/>
    <s v="Office Supplies"/>
    <s v="Appliances"/>
    <s v="Small Box"/>
    <d v="2013-11-13T00:00:00"/>
    <n v="5.8471846510186244E-5"/>
    <m/>
    <x v="0"/>
    <n v="0"/>
    <n v="7"/>
    <x v="0"/>
  </r>
  <r>
    <n v="20898"/>
    <x v="0"/>
    <d v="2014-10-30T00:00:00"/>
    <x v="4"/>
    <x v="15"/>
    <n v="1756.5930000000001"/>
    <n v="0.09"/>
    <s v="Regular"/>
    <n v="298.20999999999998"/>
    <n v="65.989999999999995"/>
    <n v="5.63"/>
    <s v="Dave Kipp"/>
    <x v="0"/>
    <s v="Consumer"/>
    <s v="Technology"/>
    <s v="Telephones and Communication"/>
    <s v="Small Box"/>
    <d v="2014-11-01T00:00:00"/>
    <n v="2.7913696129162842E-4"/>
    <m/>
    <x v="0"/>
    <n v="0"/>
    <n v="2"/>
    <x v="0"/>
  </r>
  <r>
    <n v="20932"/>
    <x v="0"/>
    <d v="2015-07-29T00:00:00"/>
    <x v="0"/>
    <x v="28"/>
    <n v="123.26"/>
    <n v="0.02"/>
    <s v="Regular"/>
    <n v="-4.7300000000000004"/>
    <n v="3.26"/>
    <n v="1.86"/>
    <s v="Raymond Fair"/>
    <x v="3"/>
    <s v="Small Business"/>
    <s v="Office Supplies"/>
    <s v="Pens &amp; Art Supplies"/>
    <s v="Wrap Bag"/>
    <d v="2015-07-31T00:00:00"/>
    <n v="1.9587019787057173E-5"/>
    <m/>
    <x v="0"/>
    <n v="0"/>
    <n v="2"/>
    <x v="0"/>
  </r>
  <r>
    <n v="20964"/>
    <x v="0"/>
    <d v="2015-03-30T00:00:00"/>
    <x v="1"/>
    <x v="11"/>
    <n v="629.5865"/>
    <n v="0.04"/>
    <s v="Regular"/>
    <n v="-120.09"/>
    <n v="65.989999999999995"/>
    <n v="8.99"/>
    <s v="Patrick Gardner"/>
    <x v="3"/>
    <s v="Consumer"/>
    <s v="Technology"/>
    <s v="Telephones and Communication"/>
    <s v="Small Box"/>
    <d v="2015-04-01T00:00:00"/>
    <n v="1.0004643220155824E-4"/>
    <m/>
    <x v="0"/>
    <n v="0"/>
    <n v="2"/>
    <x v="0"/>
  </r>
  <r>
    <n v="23361"/>
    <x v="0"/>
    <d v="2013-07-03T00:00:00"/>
    <x v="1"/>
    <x v="38"/>
    <n v="373.27749999999997"/>
    <n v="7.0000000000000007E-2"/>
    <s v="Regular"/>
    <n v="-204.93"/>
    <n v="65.989999999999995"/>
    <n v="5.26"/>
    <s v="Benjamin Patterson"/>
    <x v="0"/>
    <s v="Corporate"/>
    <s v="Technology"/>
    <s v="Telephones and Communication"/>
    <s v="Small Box"/>
    <d v="2013-07-03T00:00:00"/>
    <n v="5.9316840650358853E-5"/>
    <m/>
    <x v="0"/>
    <n v="0"/>
    <n v="0"/>
    <x v="0"/>
  </r>
  <r>
    <n v="28515"/>
    <x v="0"/>
    <d v="2013-06-30T00:00:00"/>
    <x v="0"/>
    <x v="25"/>
    <n v="379.78"/>
    <n v="0.1"/>
    <s v="Regular"/>
    <n v="-71.59"/>
    <n v="8.32"/>
    <n v="2.38"/>
    <s v="Frank Atkinson"/>
    <x v="3"/>
    <s v="Corporate"/>
    <s v="Technology"/>
    <s v="Computer Peripherals"/>
    <s v="Small Pack"/>
    <d v="2013-07-02T00:00:00"/>
    <n v="6.0350140959991661E-5"/>
    <m/>
    <x v="0"/>
    <n v="0"/>
    <n v="2"/>
    <x v="0"/>
  </r>
  <r>
    <n v="3104"/>
    <x v="0"/>
    <d v="2013-09-15T00:00:00"/>
    <x v="4"/>
    <x v="37"/>
    <n v="380.38"/>
    <n v="0.06"/>
    <s v="Express"/>
    <n v="7.29"/>
    <n v="15.94"/>
    <n v="5.45"/>
    <s v="David Wiener"/>
    <x v="3"/>
    <s v="Consumer"/>
    <s v="Office Supplies"/>
    <s v="Pens &amp; Art Supplies"/>
    <s v="Small Pack"/>
    <d v="2013-09-15T00:00:00"/>
    <n v="6.0445485855920872E-5"/>
    <m/>
    <x v="0"/>
    <n v="0"/>
    <n v="0"/>
    <x v="0"/>
  </r>
  <r>
    <n v="20967"/>
    <x v="0"/>
    <d v="2014-03-15T00:00:00"/>
    <x v="0"/>
    <x v="29"/>
    <n v="28664.52"/>
    <n v="0.09"/>
    <s v="Regular"/>
    <n v="13340.26"/>
    <n v="599.99"/>
    <n v="24.49"/>
    <s v="Deborah Brumfield"/>
    <x v="0"/>
    <s v="Small Business"/>
    <s v="Technology"/>
    <s v="Copiers and Fax"/>
    <s v="Large Box"/>
    <d v="2014-03-15T00:00:00"/>
    <n v="4.5550261271012169E-3"/>
    <m/>
    <x v="0"/>
    <n v="0"/>
    <n v="0"/>
    <x v="0"/>
  </r>
  <r>
    <n v="20967"/>
    <x v="0"/>
    <d v="2014-03-15T00:00:00"/>
    <x v="0"/>
    <x v="24"/>
    <n v="635.7405"/>
    <n v="0.03"/>
    <s v="Regular"/>
    <n v="-397.53"/>
    <n v="125.99"/>
    <n v="8.08"/>
    <s v="Deborah Brumfield"/>
    <x v="0"/>
    <s v="Small Business"/>
    <s v="Technology"/>
    <s v="Telephones and Communication"/>
    <s v="Small Box"/>
    <d v="2014-03-16T00:00:00"/>
    <n v="1.0102435301747216E-4"/>
    <m/>
    <x v="0"/>
    <n v="0"/>
    <n v="1"/>
    <x v="0"/>
  </r>
  <r>
    <n v="20995"/>
    <x v="0"/>
    <d v="2015-03-27T00:00:00"/>
    <x v="4"/>
    <x v="4"/>
    <n v="5817.88"/>
    <n v="0.01"/>
    <s v="Delivery Van"/>
    <n v="-567.14"/>
    <n v="150.97999999999999"/>
    <n v="66.27"/>
    <s v="Jill Matthias"/>
    <x v="0"/>
    <s v="Consumer"/>
    <s v="Furniture"/>
    <s v="Bookcases"/>
    <s v="Jumbo Box"/>
    <d v="2015-03-28T00:00:00"/>
    <n v="9.2450860521437752E-4"/>
    <m/>
    <x v="0"/>
    <n v="0"/>
    <n v="1"/>
    <x v="0"/>
  </r>
  <r>
    <n v="20455"/>
    <x v="0"/>
    <d v="2013-06-28T00:00:00"/>
    <x v="1"/>
    <x v="38"/>
    <n v="381.1995"/>
    <n v="0.08"/>
    <s v="Express"/>
    <n v="-233.56"/>
    <n v="65.989999999999995"/>
    <n v="8.99"/>
    <s v="Dana Kaydos"/>
    <x v="3"/>
    <s v="Corporate"/>
    <s v="Technology"/>
    <s v="Telephones and Communication"/>
    <s v="Small Box"/>
    <d v="2013-06-29T00:00:00"/>
    <n v="6.057571109294418E-5"/>
    <m/>
    <x v="0"/>
    <n v="0"/>
    <n v="1"/>
    <x v="0"/>
  </r>
  <r>
    <n v="21028"/>
    <x v="0"/>
    <d v="2015-06-07T00:00:00"/>
    <x v="1"/>
    <x v="28"/>
    <n v="437.86"/>
    <n v="0.04"/>
    <s v="Regular"/>
    <n v="-4.17"/>
    <n v="11.58"/>
    <n v="6.97"/>
    <s v="Gary Mitchum"/>
    <x v="1"/>
    <s v="Consumer"/>
    <s v="Office Supplies"/>
    <s v="Envelopes"/>
    <s v="Small Box"/>
    <d v="2015-06-09T00:00:00"/>
    <n v="6.95795268859391E-5"/>
    <m/>
    <x v="0"/>
    <n v="0"/>
    <n v="2"/>
    <x v="0"/>
  </r>
  <r>
    <n v="21063"/>
    <x v="0"/>
    <d v="2014-04-15T00:00:00"/>
    <x v="3"/>
    <x v="46"/>
    <n v="377.02"/>
    <n v="0"/>
    <s v="Regular"/>
    <n v="84.66"/>
    <n v="7.08"/>
    <n v="2.35"/>
    <s v="Mike Gockenbach"/>
    <x v="0"/>
    <s v="Consumer"/>
    <s v="Office Supplies"/>
    <s v="Pens &amp; Art Supplies"/>
    <s v="Wrap Bag"/>
    <d v="2014-04-19T00:00:00"/>
    <n v="5.9911554438717298E-5"/>
    <m/>
    <x v="0"/>
    <n v="0"/>
    <n v="4"/>
    <x v="0"/>
  </r>
  <r>
    <n v="21063"/>
    <x v="0"/>
    <d v="2014-04-15T00:00:00"/>
    <x v="3"/>
    <x v="25"/>
    <n v="7339.24"/>
    <n v="0"/>
    <s v="Delivery Van"/>
    <n v="-279.74"/>
    <n v="145.97999999999999"/>
    <n v="51.92"/>
    <s v="Mike Gockenbach"/>
    <x v="0"/>
    <s v="Consumer"/>
    <s v="Furniture"/>
    <s v="Tables"/>
    <s v="Jumbo Box"/>
    <d v="2014-04-15T00:00:00"/>
    <n v="1.16626512333248E-3"/>
    <m/>
    <x v="0"/>
    <n v="0"/>
    <n v="0"/>
    <x v="0"/>
  </r>
  <r>
    <n v="21091"/>
    <x v="0"/>
    <d v="2016-12-12T00:00:00"/>
    <x v="0"/>
    <x v="1"/>
    <n v="270.73"/>
    <n v="0.1"/>
    <s v="Express"/>
    <n v="-54.57"/>
    <n v="8.8800000000000008"/>
    <n v="6.28"/>
    <s v="Bill Donatelli"/>
    <x v="1"/>
    <s v="Corporate"/>
    <s v="Office Supplies"/>
    <s v="Binders and Binder Accessories"/>
    <s v="Small Box"/>
    <d v="2016-12-14T00:00:00"/>
    <n v="4.3021206124857925E-5"/>
    <m/>
    <x v="0"/>
    <n v="0"/>
    <n v="2"/>
    <x v="0"/>
  </r>
  <r>
    <n v="21121"/>
    <x v="0"/>
    <d v="2016-09-16T00:00:00"/>
    <x v="2"/>
    <x v="29"/>
    <n v="20175.48"/>
    <n v="0"/>
    <s v="Regular"/>
    <n v="9373.9599999999991"/>
    <n v="387.99"/>
    <n v="19.989999999999998"/>
    <s v="Erin Mull"/>
    <x v="3"/>
    <s v="Corporate"/>
    <s v="Office Supplies"/>
    <s v="Binders and Binder Accessories"/>
    <s v="Small Box"/>
    <d v="2016-09-17T00:00:00"/>
    <n v="3.2060484015363961E-3"/>
    <m/>
    <x v="0"/>
    <n v="0"/>
    <n v="1"/>
    <x v="0"/>
  </r>
  <r>
    <n v="21125"/>
    <x v="0"/>
    <d v="2014-02-26T00:00:00"/>
    <x v="2"/>
    <x v="35"/>
    <n v="155.16999999999999"/>
    <n v="0.08"/>
    <s v="Regular"/>
    <n v="2.12"/>
    <n v="9.27"/>
    <n v="4.3899999999999997"/>
    <s v="Matt Hagelstein"/>
    <x v="1"/>
    <s v="Home Office"/>
    <s v="Office Supplies"/>
    <s v="Paper"/>
    <s v="Wrap Bag"/>
    <d v="2014-02-27T00:00:00"/>
    <n v="2.4657779168892266E-5"/>
    <m/>
    <x v="0"/>
    <n v="0"/>
    <n v="1"/>
    <x v="0"/>
  </r>
  <r>
    <n v="21159"/>
    <x v="0"/>
    <d v="2014-06-07T00:00:00"/>
    <x v="3"/>
    <x v="33"/>
    <n v="20.28"/>
    <n v="0.05"/>
    <s v="Express"/>
    <n v="-4.32"/>
    <n v="2.98"/>
    <n v="2.0299999999999998"/>
    <s v="Joni Wasserman"/>
    <x v="0"/>
    <s v="Consumer"/>
    <s v="Office Supplies"/>
    <s v="Pens &amp; Art Supplies"/>
    <s v="Wrap Bag"/>
    <d v="2014-06-11T00:00:00"/>
    <n v="3.2226574824072647E-6"/>
    <m/>
    <x v="0"/>
    <n v="0"/>
    <n v="4"/>
    <x v="0"/>
  </r>
  <r>
    <n v="21191"/>
    <x v="0"/>
    <d v="2015-11-14T00:00:00"/>
    <x v="0"/>
    <x v="25"/>
    <n v="7235.83"/>
    <n v="0.01"/>
    <s v="Regular"/>
    <n v="3496.37"/>
    <n v="140.99"/>
    <n v="13.99"/>
    <s v="Darren Budd"/>
    <x v="0"/>
    <s v="Home Office"/>
    <s v="Technology"/>
    <s v="Office Machines"/>
    <s v="Medium Box"/>
    <d v="2015-11-14T00:00:00"/>
    <n v="1.1498324305190806E-3"/>
    <m/>
    <x v="0"/>
    <n v="0"/>
    <n v="0"/>
    <x v="0"/>
  </r>
  <r>
    <n v="21220"/>
    <x v="0"/>
    <d v="2015-12-22T00:00:00"/>
    <x v="2"/>
    <x v="6"/>
    <n v="476.31"/>
    <n v="7.0000000000000007E-2"/>
    <s v="Delivery Van"/>
    <n v="-258.08"/>
    <n v="120.97"/>
    <n v="26.3"/>
    <s v="Rick Hansen"/>
    <x v="0"/>
    <s v="Home Office"/>
    <s v="Technology"/>
    <s v="Office Machines"/>
    <s v="Jumbo Drum"/>
    <d v="2015-12-25T00:00:00"/>
    <n v="7.5689545633402568E-5"/>
    <m/>
    <x v="0"/>
    <n v="0"/>
    <n v="3"/>
    <x v="0"/>
  </r>
  <r>
    <n v="21223"/>
    <x v="0"/>
    <d v="2015-03-15T00:00:00"/>
    <x v="2"/>
    <x v="7"/>
    <n v="317.95"/>
    <n v="0.1"/>
    <s v="Delivery Van"/>
    <n v="-144.43"/>
    <n v="100.98"/>
    <n v="26.22"/>
    <s v="Harold Engle"/>
    <x v="3"/>
    <s v="Consumer"/>
    <s v="Furniture"/>
    <s v="Bookcases"/>
    <s v="Jumbo Box"/>
    <d v="2015-03-16T00:00:00"/>
    <n v="5.052484943448667E-5"/>
    <m/>
    <x v="0"/>
    <n v="0"/>
    <n v="1"/>
    <x v="0"/>
  </r>
  <r>
    <n v="21223"/>
    <x v="0"/>
    <d v="2015-03-15T00:00:00"/>
    <x v="2"/>
    <x v="30"/>
    <n v="435.29"/>
    <n v="0.03"/>
    <s v="Regular"/>
    <n v="122.41"/>
    <n v="51.65"/>
    <n v="18.45"/>
    <s v="Harold Engle"/>
    <x v="3"/>
    <s v="Consumer"/>
    <s v="Furniture"/>
    <s v="Office Furnishings"/>
    <s v="Medium Box"/>
    <d v="2015-03-16T00:00:00"/>
    <n v="6.9171132915042314E-5"/>
    <m/>
    <x v="0"/>
    <n v="0"/>
    <n v="1"/>
    <x v="0"/>
  </r>
  <r>
    <n v="12803"/>
    <x v="0"/>
    <d v="2013-02-25T00:00:00"/>
    <x v="2"/>
    <x v="1"/>
    <n v="383.81"/>
    <n v="0.03"/>
    <s v="Regular"/>
    <n v="-21.15"/>
    <n v="12.21"/>
    <n v="4.8099999999999996"/>
    <s v="Patrick Jones"/>
    <x v="3"/>
    <s v="Home Office"/>
    <s v="Office Supplies"/>
    <s v="Storage &amp; Organization"/>
    <s v="Small Box"/>
    <d v="2013-02-27T00:00:00"/>
    <n v="6.0990540844316182E-5"/>
    <m/>
    <x v="0"/>
    <n v="0"/>
    <n v="2"/>
    <x v="0"/>
  </r>
  <r>
    <n v="17858"/>
    <x v="1"/>
    <d v="2013-09-25T00:00:00"/>
    <x v="4"/>
    <x v="47"/>
    <n v="385.7"/>
    <n v="0"/>
    <s v="Regular"/>
    <n v="-109.91"/>
    <n v="30.98"/>
    <n v="6.5"/>
    <s v="Becky Castell"/>
    <x v="1"/>
    <s v="Consumer"/>
    <s v="Technology"/>
    <s v="Computer Peripherals"/>
    <s v="Small Box"/>
    <d v="2013-09-26T00:00:00"/>
    <n v="6.1290877266493191E-5"/>
    <m/>
    <x v="0"/>
    <n v="0"/>
    <n v="1"/>
    <x v="0"/>
  </r>
  <r>
    <n v="21286"/>
    <x v="1"/>
    <d v="2016-05-16T00:00:00"/>
    <x v="1"/>
    <x v="35"/>
    <n v="280.39"/>
    <n v="0"/>
    <s v="Express"/>
    <n v="9.33"/>
    <n v="14.42"/>
    <n v="6.75"/>
    <s v="Denny Ordway"/>
    <x v="0"/>
    <s v="Small Business"/>
    <s v="Office Supplies"/>
    <s v="Appliances"/>
    <s v="Medium Box"/>
    <d v="2016-05-17T00:00:00"/>
    <n v="4.455625894931819E-5"/>
    <s v="Quality Check"/>
    <x v="2"/>
    <n v="10370175.210000001"/>
    <n v="1"/>
    <x v="1"/>
  </r>
  <r>
    <n v="21314"/>
    <x v="0"/>
    <d v="2016-11-02T00:00:00"/>
    <x v="3"/>
    <x v="24"/>
    <n v="56.22"/>
    <n v="0.04"/>
    <s v="Regular"/>
    <n v="-20.39"/>
    <n v="8.6"/>
    <n v="6.19"/>
    <s v="Patrick Jones"/>
    <x v="3"/>
    <s v="Home Office"/>
    <s v="Office Supplies"/>
    <s v="Binders and Binder Accessories"/>
    <s v="Small Box"/>
    <d v="2016-11-04T00:00:00"/>
    <n v="8.9338167485668845E-6"/>
    <m/>
    <x v="0"/>
    <n v="0"/>
    <n v="2"/>
    <x v="0"/>
  </r>
  <r>
    <n v="21314"/>
    <x v="0"/>
    <d v="2016-11-02T00:00:00"/>
    <x v="3"/>
    <x v="49"/>
    <n v="107.96"/>
    <n v="0.01"/>
    <s v="Regular"/>
    <n v="13.24"/>
    <n v="3.58"/>
    <n v="1.63"/>
    <s v="Patrick Jones"/>
    <x v="3"/>
    <s v="Home Office"/>
    <s v="Office Supplies"/>
    <s v="Rubber Bands"/>
    <s v="Wrap Bag"/>
    <d v="2016-11-06T00:00:00"/>
    <n v="1.7155724940862339E-5"/>
    <m/>
    <x v="0"/>
    <n v="0"/>
    <n v="4"/>
    <x v="0"/>
  </r>
  <r>
    <n v="21314"/>
    <x v="0"/>
    <d v="2016-11-02T00:00:00"/>
    <x v="3"/>
    <x v="42"/>
    <n v="3169.9920000000002"/>
    <n v="0.08"/>
    <s v="Delivery Van"/>
    <n v="-973.3"/>
    <n v="105.49"/>
    <n v="41.64"/>
    <s v="Patrick Jones"/>
    <x v="3"/>
    <s v="Home Office"/>
    <s v="Furniture"/>
    <s v="Tables"/>
    <s v="Jumbo Box"/>
    <d v="2016-11-09T00:00:00"/>
    <n v="5.0373759556070858E-4"/>
    <m/>
    <x v="0"/>
    <n v="0"/>
    <n v="7"/>
    <x v="0"/>
  </r>
  <r>
    <n v="21539"/>
    <x v="0"/>
    <d v="2013-07-09T00:00:00"/>
    <x v="4"/>
    <x v="31"/>
    <n v="388.13"/>
    <n v="0.04"/>
    <s v="Regular"/>
    <n v="40.11"/>
    <n v="21.98"/>
    <n v="8.32"/>
    <s v="Christy Brittain"/>
    <x v="0"/>
    <s v="Consumer"/>
    <s v="Office Supplies"/>
    <s v="Paper"/>
    <s v="Wrap Bag"/>
    <d v="2013-07-10T00:00:00"/>
    <n v="6.1677024095006493E-5"/>
    <m/>
    <x v="0"/>
    <n v="0"/>
    <n v="1"/>
    <x v="0"/>
  </r>
  <r>
    <n v="5957"/>
    <x v="0"/>
    <d v="2013-12-26T00:00:00"/>
    <x v="0"/>
    <x v="9"/>
    <n v="391.87549999999999"/>
    <n v="0.1"/>
    <s v="Regular"/>
    <n v="-38.020000000000003"/>
    <n v="20.99"/>
    <n v="4.8099999999999996"/>
    <s v="Ionia McGrath"/>
    <x v="3"/>
    <s v="Small Business"/>
    <s v="Technology"/>
    <s v="Telephones and Communication"/>
    <s v="Medium Box"/>
    <d v="2013-12-29T00:00:00"/>
    <n v="6.2272214607844573E-5"/>
    <m/>
    <x v="0"/>
    <n v="0"/>
    <n v="3"/>
    <x v="0"/>
  </r>
  <r>
    <n v="27236"/>
    <x v="0"/>
    <d v="2013-03-02T00:00:00"/>
    <x v="0"/>
    <x v="17"/>
    <n v="393.31"/>
    <n v="0.04"/>
    <s v="Regular"/>
    <n v="84.3"/>
    <n v="19.98"/>
    <n v="5.86"/>
    <s v="Alan Hwang"/>
    <x v="1"/>
    <s v="Small Business"/>
    <s v="Office Supplies"/>
    <s v="Paper"/>
    <s v="Small Box"/>
    <d v="2013-03-03T00:00:00"/>
    <n v="6.2500168363195321E-5"/>
    <m/>
    <x v="0"/>
    <n v="0"/>
    <n v="1"/>
    <x v="0"/>
  </r>
  <r>
    <n v="21344"/>
    <x v="0"/>
    <d v="2015-12-09T00:00:00"/>
    <x v="3"/>
    <x v="25"/>
    <n v="2011.46"/>
    <n v="0.01"/>
    <s v="Regular"/>
    <n v="171.07"/>
    <n v="41.32"/>
    <n v="8.66"/>
    <s v="Bobby Trafton"/>
    <x v="3"/>
    <s v="Corporate"/>
    <s v="Furniture"/>
    <s v="Office Furnishings"/>
    <s v="Medium Box"/>
    <d v="2015-12-16T00:00:00"/>
    <n v="3.1963740727627792E-4"/>
    <m/>
    <x v="0"/>
    <n v="0"/>
    <n v="7"/>
    <x v="0"/>
  </r>
  <r>
    <n v="21346"/>
    <x v="1"/>
    <d v="2014-06-07T00:00:00"/>
    <x v="0"/>
    <x v="19"/>
    <n v="400.49"/>
    <n v="0.09"/>
    <s v="Regular"/>
    <n v="-237.89"/>
    <n v="9.06"/>
    <n v="9.86"/>
    <s v="Joni Wasserman"/>
    <x v="0"/>
    <s v="Consumer"/>
    <s v="Office Supplies"/>
    <s v="Paper"/>
    <s v="Small Box"/>
    <d v="2014-06-07T00:00:00"/>
    <n v="6.364112895114819E-5"/>
    <m/>
    <x v="0"/>
    <n v="0"/>
    <n v="0"/>
    <x v="0"/>
  </r>
  <r>
    <n v="21378"/>
    <x v="0"/>
    <d v="2014-08-07T00:00:00"/>
    <x v="4"/>
    <x v="41"/>
    <n v="937.04"/>
    <n v="0.08"/>
    <s v="Regular"/>
    <n v="391.6"/>
    <n v="28.53"/>
    <n v="1.49"/>
    <s v="Jack Lebron"/>
    <x v="3"/>
    <s v="Corporate"/>
    <s v="Office Supplies"/>
    <s v="Binders and Binder Accessories"/>
    <s v="Small Box"/>
    <d v="2014-08-08T00:00:00"/>
    <n v="1.4890330213584334E-4"/>
    <m/>
    <x v="0"/>
    <n v="0"/>
    <n v="1"/>
    <x v="0"/>
  </r>
  <r>
    <n v="21378"/>
    <x v="0"/>
    <d v="2014-08-07T00:00:00"/>
    <x v="4"/>
    <x v="35"/>
    <n v="1616.64"/>
    <n v="7.0000000000000007E-2"/>
    <s v="Regular"/>
    <n v="26.94"/>
    <n v="99.99"/>
    <n v="19.989999999999998"/>
    <s v="Jack Lebron"/>
    <x v="3"/>
    <s v="Corporate"/>
    <s v="Technology"/>
    <s v="Computer Peripherals"/>
    <s v="Small Box"/>
    <d v="2014-08-10T00:00:00"/>
    <n v="2.5689728759166079E-4"/>
    <m/>
    <x v="0"/>
    <n v="0"/>
    <n v="3"/>
    <x v="0"/>
  </r>
  <r>
    <n v="21379"/>
    <x v="0"/>
    <d v="2014-01-14T00:00:00"/>
    <x v="0"/>
    <x v="34"/>
    <n v="5428.49"/>
    <n v="0.05"/>
    <s v="Delivery Van"/>
    <n v="-1046.78"/>
    <n v="150.88999999999999"/>
    <n v="60.2"/>
    <s v="Charles Sheldon"/>
    <x v="3"/>
    <s v="Corporate"/>
    <s v="Furniture"/>
    <s v="Chairs &amp; Chairmats"/>
    <s v="Jumbo Drum"/>
    <d v="2014-01-16T00:00:00"/>
    <n v="8.6263135683791966E-4"/>
    <m/>
    <x v="0"/>
    <n v="0"/>
    <n v="2"/>
    <x v="0"/>
  </r>
  <r>
    <n v="21382"/>
    <x v="0"/>
    <d v="2015-01-11T00:00:00"/>
    <x v="1"/>
    <x v="40"/>
    <n v="145.93"/>
    <n v="0"/>
    <s v="Regular"/>
    <n v="-113.32"/>
    <n v="4.9800000000000004"/>
    <n v="7.44"/>
    <s v="Andy Reiter"/>
    <x v="1"/>
    <s v="Corporate"/>
    <s v="Office Supplies"/>
    <s v="Paper"/>
    <s v="Small Box"/>
    <d v="2015-01-14T00:00:00"/>
    <n v="2.3189467771582453E-5"/>
    <m/>
    <x v="0"/>
    <n v="0"/>
    <n v="3"/>
    <x v="0"/>
  </r>
  <r>
    <n v="21382"/>
    <x v="0"/>
    <d v="2015-01-11T00:00:00"/>
    <x v="1"/>
    <x v="36"/>
    <n v="6435.87"/>
    <n v="0.04"/>
    <s v="Delivery Van"/>
    <n v="935.06"/>
    <n v="300.98"/>
    <n v="64.73"/>
    <s v="Andy Reiter"/>
    <x v="0"/>
    <s v="Corporate"/>
    <s v="Furniture"/>
    <s v="Chairs &amp; Chairmats"/>
    <s v="Jumbo Drum"/>
    <d v="2015-01-13T00:00:00"/>
    <n v="1.022712258939864E-3"/>
    <m/>
    <x v="0"/>
    <n v="0"/>
    <n v="2"/>
    <x v="0"/>
  </r>
  <r>
    <n v="21382"/>
    <x v="0"/>
    <d v="2015-01-11T00:00:00"/>
    <x v="1"/>
    <x v="11"/>
    <n v="312.02999999999997"/>
    <n v="0.08"/>
    <s v="Regular"/>
    <n v="-66.66"/>
    <n v="29.99"/>
    <n v="5.5"/>
    <s v="Andy Reiter"/>
    <x v="0"/>
    <s v="Corporate"/>
    <s v="Technology"/>
    <s v="Computer Peripherals"/>
    <s v="Small Box"/>
    <d v="2015-01-13T00:00:00"/>
    <n v="4.9584113127985141E-5"/>
    <m/>
    <x v="0"/>
    <n v="0"/>
    <n v="2"/>
    <x v="0"/>
  </r>
  <r>
    <n v="21383"/>
    <x v="1"/>
    <d v="2016-01-31T00:00:00"/>
    <x v="3"/>
    <x v="48"/>
    <n v="16066.85"/>
    <n v="7.0000000000000007E-2"/>
    <s v="Regular"/>
    <n v="7416.43"/>
    <n v="574.74"/>
    <n v="24.49"/>
    <s v="Rick Reed"/>
    <x v="2"/>
    <s v="Consumer"/>
    <s v="Technology"/>
    <s v="Office Machines"/>
    <s v="Large Box"/>
    <d v="2016-02-05T00:00:00"/>
    <n v="2.5531535686003528E-3"/>
    <m/>
    <x v="0"/>
    <n v="0"/>
    <n v="5"/>
    <x v="0"/>
  </r>
  <r>
    <n v="21412"/>
    <x v="0"/>
    <d v="2014-07-13T00:00:00"/>
    <x v="2"/>
    <x v="28"/>
    <n v="137.07"/>
    <n v="0.09"/>
    <s v="Regular"/>
    <n v="-199.3"/>
    <n v="3.52"/>
    <n v="6.83"/>
    <s v="Nora Pelletier"/>
    <x v="0"/>
    <s v="Home Office"/>
    <s v="Office Supplies"/>
    <s v="Binders and Binder Accessories"/>
    <s v="Small Box"/>
    <d v="2014-07-15T00:00:00"/>
    <n v="2.1781541475027797E-5"/>
    <m/>
    <x v="0"/>
    <n v="0"/>
    <n v="2"/>
    <x v="0"/>
  </r>
  <r>
    <n v="21412"/>
    <x v="0"/>
    <d v="2014-07-13T00:00:00"/>
    <x v="2"/>
    <x v="2"/>
    <n v="203.99"/>
    <n v="0.02"/>
    <s v="Regular"/>
    <n v="-8.51"/>
    <n v="7.28"/>
    <n v="4.2300000000000004"/>
    <s v="Nora Pelletier"/>
    <x v="0"/>
    <s v="Home Office"/>
    <s v="Office Supplies"/>
    <s v="Paper"/>
    <s v="Wrap Bag"/>
    <d v="2014-07-14T00:00:00"/>
    <n v="3.2415675534332243E-5"/>
    <m/>
    <x v="0"/>
    <n v="0"/>
    <n v="1"/>
    <x v="0"/>
  </r>
  <r>
    <n v="21414"/>
    <x v="0"/>
    <d v="2014-05-04T00:00:00"/>
    <x v="1"/>
    <x v="41"/>
    <n v="117.91"/>
    <n v="0.05"/>
    <s v="Regular"/>
    <n v="29.27"/>
    <n v="3.38"/>
    <n v="1.0900000000000001"/>
    <s v="Harry Marie"/>
    <x v="1"/>
    <s v="Consumer"/>
    <s v="Office Supplies"/>
    <s v="Paper"/>
    <s v="Wrap Bag"/>
    <d v="2014-05-06T00:00:00"/>
    <n v="1.8736861131688389E-5"/>
    <m/>
    <x v="0"/>
    <n v="0"/>
    <n v="2"/>
    <x v="0"/>
  </r>
  <r>
    <n v="21414"/>
    <x v="0"/>
    <d v="2014-05-04T00:00:00"/>
    <x v="1"/>
    <x v="19"/>
    <n v="3644.6"/>
    <n v="0.05"/>
    <s v="Regular"/>
    <n v="-1144.67"/>
    <n v="80.98"/>
    <n v="35"/>
    <s v="Harry Marie"/>
    <x v="1"/>
    <s v="Consumer"/>
    <s v="Office Supplies"/>
    <s v="Storage &amp; Organization"/>
    <s v="Large Box"/>
    <d v="2014-05-06T00:00:00"/>
    <n v="5.7915667950599189E-4"/>
    <m/>
    <x v="0"/>
    <n v="0"/>
    <n v="2"/>
    <x v="0"/>
  </r>
  <r>
    <n v="21414"/>
    <x v="0"/>
    <d v="2014-05-04T00:00:00"/>
    <x v="1"/>
    <x v="15"/>
    <n v="3491.6129999999998"/>
    <n v="0.05"/>
    <s v="Regular"/>
    <n v="717.7"/>
    <n v="125.99"/>
    <n v="5.63"/>
    <s v="Harry Marie"/>
    <x v="1"/>
    <s v="Consumer"/>
    <s v="Technology"/>
    <s v="Telephones and Communication"/>
    <s v="Small Box"/>
    <d v="2014-05-05T00:00:00"/>
    <n v="5.5484579685012212E-4"/>
    <m/>
    <x v="0"/>
    <n v="0"/>
    <n v="1"/>
    <x v="0"/>
  </r>
  <r>
    <n v="21442"/>
    <x v="0"/>
    <d v="2016-12-25T00:00:00"/>
    <x v="3"/>
    <x v="25"/>
    <n v="2962.96"/>
    <n v="0.02"/>
    <s v="Delivery Van"/>
    <n v="-612.94000000000005"/>
    <n v="58.14"/>
    <n v="36.61"/>
    <s v="Thea Hudgings"/>
    <x v="0"/>
    <s v="Consumer"/>
    <s v="Furniture"/>
    <s v="Bookcases"/>
    <s v="Jumbo Box"/>
    <d v="2013-01-01T00:00:00"/>
    <n v="4.7083852140401524E-4"/>
    <m/>
    <x v="0"/>
    <n v="0"/>
    <n v="-1454"/>
    <x v="0"/>
  </r>
  <r>
    <n v="21442"/>
    <x v="0"/>
    <d v="2016-12-25T00:00:00"/>
    <x v="3"/>
    <x v="25"/>
    <n v="782.93"/>
    <n v="0.03"/>
    <s v="Regular"/>
    <n v="401.07"/>
    <n v="15.57"/>
    <n v="1.39"/>
    <s v="Thea Hudgings"/>
    <x v="0"/>
    <s v="Consumer"/>
    <s v="Office Supplies"/>
    <s v="Envelopes"/>
    <s v="Small Box"/>
    <d v="2013-01-01T00:00:00"/>
    <n v="1.2441396561642601E-4"/>
    <m/>
    <x v="0"/>
    <n v="0"/>
    <n v="-1454"/>
    <x v="0"/>
  </r>
  <r>
    <n v="21444"/>
    <x v="0"/>
    <d v="2014-04-15T00:00:00"/>
    <x v="4"/>
    <x v="35"/>
    <n v="34.159999999999997"/>
    <n v="0.09"/>
    <s v="Regular"/>
    <n v="-2.29"/>
    <n v="2.1"/>
    <n v="0.7"/>
    <s v="Maurice Satty"/>
    <x v="0"/>
    <s v="Corporate"/>
    <s v="Office Supplies"/>
    <s v="Pens &amp; Art Supplies"/>
    <s v="Wrap Bag"/>
    <d v="2014-04-16T00:00:00"/>
    <n v="5.4283027415696321E-6"/>
    <m/>
    <x v="0"/>
    <n v="0"/>
    <n v="1"/>
    <x v="0"/>
  </r>
  <r>
    <n v="11911"/>
    <x v="1"/>
    <d v="2013-11-10T00:00:00"/>
    <x v="1"/>
    <x v="13"/>
    <n v="397.84"/>
    <n v="0"/>
    <s v="Regular"/>
    <n v="-14.75"/>
    <n v="15.22"/>
    <n v="9.73"/>
    <s v="Edward Hooks"/>
    <x v="2"/>
    <s v="Consumer"/>
    <s v="Office Supplies"/>
    <s v="Binders and Binder Accessories"/>
    <s v="Small Box"/>
    <d v="2013-11-12T00:00:00"/>
    <n v="6.3220022327460852E-5"/>
    <s v="Quality Check"/>
    <x v="2"/>
    <n v="10320657.299500003"/>
    <n v="2"/>
    <x v="1"/>
  </r>
  <r>
    <n v="21475"/>
    <x v="0"/>
    <d v="2014-02-20T00:00:00"/>
    <x v="1"/>
    <x v="20"/>
    <n v="538.14"/>
    <n v="0.06"/>
    <s v="Regular"/>
    <n v="111.42"/>
    <n v="14.48"/>
    <n v="1.99"/>
    <s v="Giulietta Dortch"/>
    <x v="0"/>
    <s v="Consumer"/>
    <s v="Technology"/>
    <s v="Computer Peripherals"/>
    <s v="Small Pack"/>
    <d v="2014-02-22T00:00:00"/>
    <n v="8.5514837158907553E-5"/>
    <m/>
    <x v="0"/>
    <n v="0"/>
    <n v="2"/>
    <x v="0"/>
  </r>
  <r>
    <n v="21475"/>
    <x v="0"/>
    <d v="2014-02-20T00:00:00"/>
    <x v="1"/>
    <x v="0"/>
    <n v="4956.7839999999997"/>
    <n v="0.06"/>
    <s v="Delivery Van"/>
    <n v="-296.06"/>
    <n v="417.4"/>
    <n v="75.23"/>
    <s v="Giulietta Dortch"/>
    <x v="0"/>
    <s v="Consumer"/>
    <s v="Furniture"/>
    <s v="Tables"/>
    <s v="Jumbo Box"/>
    <d v="2014-02-21T00:00:00"/>
    <n v="7.8767342437261389E-4"/>
    <m/>
    <x v="0"/>
    <n v="0"/>
    <n v="1"/>
    <x v="0"/>
  </r>
  <r>
    <n v="21477"/>
    <x v="0"/>
    <d v="2014-05-21T00:00:00"/>
    <x v="3"/>
    <x v="38"/>
    <n v="189.73"/>
    <n v="0.01"/>
    <s v="Regular"/>
    <n v="43.17"/>
    <n v="24.95"/>
    <n v="2.99"/>
    <s v="Jennifer Jackson"/>
    <x v="0"/>
    <s v="Home Office"/>
    <s v="Office Supplies"/>
    <s v="Binders and Binder Accessories"/>
    <s v="Small Box"/>
    <d v="2014-05-21T00:00:00"/>
    <n v="3.0149645174414709E-5"/>
    <m/>
    <x v="0"/>
    <n v="0"/>
    <n v="0"/>
    <x v="0"/>
  </r>
  <r>
    <n v="21477"/>
    <x v="0"/>
    <d v="2014-05-21T00:00:00"/>
    <x v="3"/>
    <x v="42"/>
    <n v="278.8"/>
    <n v="0.06"/>
    <s v="Regular"/>
    <n v="77.709999999999994"/>
    <n v="6.88"/>
    <n v="2"/>
    <s v="Jennifer Jackson"/>
    <x v="0"/>
    <s v="Home Office"/>
    <s v="Office Supplies"/>
    <s v="Paper"/>
    <s v="Wrap Bag"/>
    <d v="2014-05-23T00:00:00"/>
    <n v="4.430359497510579E-5"/>
    <m/>
    <x v="0"/>
    <n v="0"/>
    <n v="2"/>
    <x v="0"/>
  </r>
  <r>
    <n v="21478"/>
    <x v="0"/>
    <d v="2015-03-02T00:00:00"/>
    <x v="3"/>
    <x v="18"/>
    <n v="423.07"/>
    <n v="0.01"/>
    <s v="Regular"/>
    <n v="126.95"/>
    <n v="25.38"/>
    <n v="8.99"/>
    <s v="Keith Dawkins"/>
    <x v="0"/>
    <s v="Home Office"/>
    <s v="Furniture"/>
    <s v="Office Furnishings"/>
    <s v="Small Pack"/>
    <d v="2015-03-04T00:00:00"/>
    <n v="6.7229275201284087E-5"/>
    <m/>
    <x v="0"/>
    <n v="0"/>
    <n v="2"/>
    <x v="0"/>
  </r>
  <r>
    <n v="21478"/>
    <x v="0"/>
    <d v="2015-03-02T00:00:00"/>
    <x v="3"/>
    <x v="15"/>
    <n v="1602.21"/>
    <n v="0.05"/>
    <s v="Regular"/>
    <n v="728.49"/>
    <n v="48.04"/>
    <n v="5.79"/>
    <s v="Keith Dawkins"/>
    <x v="0"/>
    <s v="Home Office"/>
    <s v="Office Supplies"/>
    <s v="Paper"/>
    <s v="Small Box"/>
    <d v="2015-03-06T00:00:00"/>
    <n v="2.5460424284456327E-4"/>
    <m/>
    <x v="0"/>
    <n v="0"/>
    <n v="4"/>
    <x v="0"/>
  </r>
  <r>
    <n v="21479"/>
    <x v="0"/>
    <d v="2016-08-28T00:00:00"/>
    <x v="4"/>
    <x v="26"/>
    <n v="291.16000000000003"/>
    <n v="0.01"/>
    <s v="Express"/>
    <n v="-89.47"/>
    <n v="6.48"/>
    <n v="6.57"/>
    <s v="Patrick O'Donnell"/>
    <x v="1"/>
    <s v="Home Office"/>
    <s v="Office Supplies"/>
    <s v="Paper"/>
    <s v="Small Box"/>
    <d v="2016-08-29T00:00:00"/>
    <n v="4.6267699831247494E-5"/>
    <m/>
    <x v="0"/>
    <n v="0"/>
    <n v="1"/>
    <x v="0"/>
  </r>
  <r>
    <n v="21538"/>
    <x v="0"/>
    <d v="2016-07-27T00:00:00"/>
    <x v="4"/>
    <x v="48"/>
    <n v="87.32"/>
    <n v="0.08"/>
    <s v="Regular"/>
    <n v="-1.18"/>
    <n v="2.94"/>
    <n v="0.96"/>
    <s v="Mark Packer"/>
    <x v="3"/>
    <s v="Small Business"/>
    <s v="Office Supplies"/>
    <s v="Pens &amp; Art Supplies"/>
    <s v="Wrap Bag"/>
    <d v="2016-07-29T00:00:00"/>
    <n v="1.387586052089755E-5"/>
    <m/>
    <x v="0"/>
    <n v="0"/>
    <n v="2"/>
    <x v="0"/>
  </r>
  <r>
    <n v="40512"/>
    <x v="0"/>
    <d v="2013-09-17T00:00:00"/>
    <x v="4"/>
    <x v="26"/>
    <n v="405.83"/>
    <n v="0.06"/>
    <s v="Regular"/>
    <n v="178.86"/>
    <n v="9.9"/>
    <n v="1.39"/>
    <s v="Greg Hansen"/>
    <x v="0"/>
    <s v="Home Office"/>
    <s v="Office Supplies"/>
    <s v="Envelopes"/>
    <s v="Small Box"/>
    <d v="2013-09-18T00:00:00"/>
    <n v="6.448969852491815E-5"/>
    <m/>
    <x v="0"/>
    <n v="0"/>
    <n v="1"/>
    <x v="0"/>
  </r>
  <r>
    <n v="12067"/>
    <x v="1"/>
    <d v="2013-02-04T00:00:00"/>
    <x v="1"/>
    <x v="38"/>
    <n v="407.11599999999999"/>
    <n v="0.08"/>
    <s v="Regular"/>
    <n v="-289.81"/>
    <n v="65.989999999999995"/>
    <n v="19.989999999999998"/>
    <s v="Toby Swindell"/>
    <x v="0"/>
    <s v="Small Business"/>
    <s v="Technology"/>
    <s v="Telephones and Communication"/>
    <s v="Small Box"/>
    <d v="2013-02-05T00:00:00"/>
    <n v="6.4694054418526422E-5"/>
    <s v="Quality Check"/>
    <x v="2"/>
    <n v="10311486.415500002"/>
    <n v="1"/>
    <x v="1"/>
  </r>
  <r>
    <n v="21541"/>
    <x v="0"/>
    <d v="2016-10-08T00:00:00"/>
    <x v="2"/>
    <x v="16"/>
    <n v="3044.7"/>
    <n v="0.04"/>
    <s v="Delivery Van"/>
    <n v="-78.36"/>
    <n v="70.98"/>
    <n v="26.74"/>
    <s v="Quincy Jones"/>
    <x v="0"/>
    <s v="Corporate"/>
    <s v="Furniture"/>
    <s v="Bookcases"/>
    <s v="Jumbo Box"/>
    <d v="2016-10-10T00:00:00"/>
    <n v="4.8382767439277111E-4"/>
    <m/>
    <x v="0"/>
    <n v="0"/>
    <n v="2"/>
    <x v="0"/>
  </r>
  <r>
    <n v="21542"/>
    <x v="0"/>
    <d v="2014-05-21T00:00:00"/>
    <x v="0"/>
    <x v="31"/>
    <n v="404.3"/>
    <n v="0.04"/>
    <s v="Regular"/>
    <n v="-27.34"/>
    <n v="21.38"/>
    <n v="8.99"/>
    <s v="Frank Atkinson"/>
    <x v="3"/>
    <s v="Corporate"/>
    <s v="Office Supplies"/>
    <s v="Pens &amp; Art Supplies"/>
    <s v="Small Pack"/>
    <d v="2014-05-22T00:00:00"/>
    <n v="6.4246569040298668E-5"/>
    <m/>
    <x v="0"/>
    <n v="0"/>
    <n v="1"/>
    <x v="0"/>
  </r>
  <r>
    <n v="21542"/>
    <x v="0"/>
    <d v="2014-05-21T00:00:00"/>
    <x v="0"/>
    <x v="16"/>
    <n v="11674.968000000001"/>
    <n v="0.05"/>
    <s v="Delivery Van"/>
    <n v="715.18"/>
    <n v="348.21"/>
    <n v="84.84"/>
    <s v="Frank Atkinson"/>
    <x v="3"/>
    <s v="Corporate"/>
    <s v="Furniture"/>
    <s v="Tables"/>
    <s v="Jumbo Box"/>
    <d v="2014-05-22T00:00:00"/>
    <n v="1.8552476815614093E-3"/>
    <m/>
    <x v="0"/>
    <n v="0"/>
    <n v="1"/>
    <x v="0"/>
  </r>
  <r>
    <n v="43904"/>
    <x v="0"/>
    <d v="2013-05-01T00:00:00"/>
    <x v="2"/>
    <x v="16"/>
    <n v="413.83"/>
    <n v="0.08"/>
    <s v="Regular"/>
    <n v="111.74"/>
    <n v="10.01"/>
    <n v="1.99"/>
    <s v="Michael Oakman"/>
    <x v="0"/>
    <s v="Small Business"/>
    <s v="Technology"/>
    <s v="Computer Peripherals"/>
    <s v="Small Pack"/>
    <d v="2013-05-03T00:00:00"/>
    <n v="6.5760963803974273E-5"/>
    <m/>
    <x v="0"/>
    <n v="0"/>
    <n v="2"/>
    <x v="0"/>
  </r>
  <r>
    <n v="37920"/>
    <x v="0"/>
    <d v="2013-07-14T00:00:00"/>
    <x v="1"/>
    <x v="25"/>
    <n v="414.42"/>
    <n v="0.04"/>
    <s v="Regular"/>
    <n v="-380.2"/>
    <n v="8.4600000000000009"/>
    <n v="8.99"/>
    <s v="Andy Reiter"/>
    <x v="1"/>
    <s v="Corporate"/>
    <s v="Technology"/>
    <s v="Computer Peripherals"/>
    <s v="Small Pack"/>
    <d v="2013-07-16T00:00:00"/>
    <n v="6.5854719618304666E-5"/>
    <m/>
    <x v="0"/>
    <n v="0"/>
    <n v="2"/>
    <x v="0"/>
  </r>
  <r>
    <n v="21601"/>
    <x v="0"/>
    <d v="2014-04-06T00:00:00"/>
    <x v="3"/>
    <x v="17"/>
    <n v="2227.34"/>
    <n v="0.09"/>
    <s v="Regular"/>
    <n v="-609.09"/>
    <n v="113.64"/>
    <n v="35"/>
    <s v="Nat Gilpin"/>
    <x v="1"/>
    <s v="Consumer"/>
    <s v="Office Supplies"/>
    <s v="Storage &amp; Organization"/>
    <s v="Large Box"/>
    <d v="2014-04-06T00:00:00"/>
    <n v="3.5394250083160735E-4"/>
    <m/>
    <x v="0"/>
    <n v="0"/>
    <n v="0"/>
    <x v="0"/>
  </r>
  <r>
    <n v="21602"/>
    <x v="0"/>
    <d v="2016-07-01T00:00:00"/>
    <x v="1"/>
    <x v="24"/>
    <n v="2170.61"/>
    <n v="0.01"/>
    <s v="Delivery Van"/>
    <n v="-62.29"/>
    <n v="348.21"/>
    <n v="40.19"/>
    <s v="Jack O'Briant"/>
    <x v="0"/>
    <s v="Small Business"/>
    <s v="Furniture"/>
    <s v="Tables"/>
    <s v="Jumbo Box"/>
    <d v="2016-07-04T00:00:00"/>
    <n v="3.4492764092150063E-4"/>
    <m/>
    <x v="0"/>
    <n v="0"/>
    <n v="3"/>
    <x v="0"/>
  </r>
  <r>
    <n v="21604"/>
    <x v="0"/>
    <d v="2015-04-01T00:00:00"/>
    <x v="4"/>
    <x v="24"/>
    <n v="2478.88"/>
    <n v="0.02"/>
    <s v="Express"/>
    <n v="593.59"/>
    <n v="387.99"/>
    <n v="19.989999999999998"/>
    <s v="Magdelene Morse"/>
    <x v="1"/>
    <s v="Home Office"/>
    <s v="Office Supplies"/>
    <s v="Binders and Binder Accessories"/>
    <s v="Small Box"/>
    <d v="2015-04-03T00:00:00"/>
    <n v="3.9391425936832942E-4"/>
    <m/>
    <x v="0"/>
    <n v="0"/>
    <n v="2"/>
    <x v="0"/>
  </r>
  <r>
    <n v="21605"/>
    <x v="0"/>
    <d v="2015-04-08T00:00:00"/>
    <x v="0"/>
    <x v="1"/>
    <n v="1932.97"/>
    <n v="0.08"/>
    <s v="Delivery Van"/>
    <n v="-514.94000000000005"/>
    <n v="60.98"/>
    <n v="30"/>
    <s v="Brian Dahlen"/>
    <x v="0"/>
    <s v="Small Business"/>
    <s v="Furniture"/>
    <s v="Chairs &amp; Chairmats"/>
    <s v="Jumbo Drum"/>
    <d v="2015-04-10T00:00:00"/>
    <n v="3.0716470580713855E-4"/>
    <m/>
    <x v="0"/>
    <n v="0"/>
    <n v="2"/>
    <x v="0"/>
  </r>
  <r>
    <n v="21605"/>
    <x v="0"/>
    <d v="2015-04-08T00:00:00"/>
    <x v="0"/>
    <x v="19"/>
    <n v="476.49"/>
    <n v="0.1"/>
    <s v="Regular"/>
    <n v="-18.57"/>
    <n v="10.64"/>
    <n v="5.16"/>
    <s v="Brian Dahlen"/>
    <x v="0"/>
    <s v="Small Business"/>
    <s v="Furniture"/>
    <s v="Office Furnishings"/>
    <s v="Small Box"/>
    <d v="2015-04-10T00:00:00"/>
    <n v="7.5718149102181335E-5"/>
    <m/>
    <x v="0"/>
    <n v="0"/>
    <n v="2"/>
    <x v="0"/>
  </r>
  <r>
    <n v="21607"/>
    <x v="0"/>
    <d v="2015-03-15T00:00:00"/>
    <x v="2"/>
    <x v="35"/>
    <n v="618.9"/>
    <n v="0.09"/>
    <s v="Regular"/>
    <n v="54.92"/>
    <n v="36.549999999999997"/>
    <n v="13.89"/>
    <s v="Heather Kirkland"/>
    <x v="2"/>
    <s v="Home Office"/>
    <s v="Office Supplies"/>
    <s v="Pens &amp; Art Supplies"/>
    <s v="Wrap Bag"/>
    <d v="2015-03-17T00:00:00"/>
    <n v="9.8348260150979088E-5"/>
    <m/>
    <x v="0"/>
    <n v="0"/>
    <n v="2"/>
    <x v="0"/>
  </r>
  <r>
    <n v="21633"/>
    <x v="0"/>
    <d v="2016-03-27T00:00:00"/>
    <x v="4"/>
    <x v="8"/>
    <n v="547.82000000000005"/>
    <n v="0.08"/>
    <s v="Regular"/>
    <n v="69.63"/>
    <n v="18.7"/>
    <n v="8.99"/>
    <s v="Keith Dawkins"/>
    <x v="0"/>
    <s v="Home Office"/>
    <s v="Furniture"/>
    <s v="Office Furnishings"/>
    <s v="Small Pack"/>
    <d v="2016-03-28T00:00:00"/>
    <n v="8.705306814656548E-5"/>
    <m/>
    <x v="0"/>
    <n v="0"/>
    <n v="1"/>
    <x v="0"/>
  </r>
  <r>
    <n v="21635"/>
    <x v="0"/>
    <d v="2016-12-02T00:00:00"/>
    <x v="3"/>
    <x v="5"/>
    <n v="65.31"/>
    <n v="0"/>
    <s v="Regular"/>
    <n v="-34.42"/>
    <n v="24.92"/>
    <n v="12.98"/>
    <s v="Laurel Beltran"/>
    <x v="0"/>
    <s v="Consumer"/>
    <s v="Office Supplies"/>
    <s v="Binders and Binder Accessories"/>
    <s v="Small Box"/>
    <d v="2016-12-02T00:00:00"/>
    <n v="1.0378291921894401E-5"/>
    <m/>
    <x v="0"/>
    <n v="0"/>
    <n v="0"/>
    <x v="0"/>
  </r>
  <r>
    <n v="21636"/>
    <x v="0"/>
    <d v="2016-08-10T00:00:00"/>
    <x v="3"/>
    <x v="34"/>
    <n v="1665.0395000000001"/>
    <n v="0.02"/>
    <s v="Regular"/>
    <n v="366.51"/>
    <n v="55.99"/>
    <n v="3.3"/>
    <s v="Fred Wasserman"/>
    <x v="2"/>
    <s v="Home Office"/>
    <s v="Technology"/>
    <s v="Telephones and Communication"/>
    <s v="Small Pack"/>
    <d v="2016-08-10T00:00:00"/>
    <n v="2.6458836307587038E-4"/>
    <m/>
    <x v="0"/>
    <n v="0"/>
    <n v="0"/>
    <x v="0"/>
  </r>
  <r>
    <n v="21638"/>
    <x v="0"/>
    <d v="2015-04-16T00:00:00"/>
    <x v="0"/>
    <x v="44"/>
    <n v="418.93"/>
    <n v="0.03"/>
    <s v="Regular"/>
    <n v="82.25"/>
    <n v="30.98"/>
    <n v="8.74"/>
    <s v="Suzanne McNair"/>
    <x v="0"/>
    <s v="Small Business"/>
    <s v="Office Supplies"/>
    <s v="Paper"/>
    <s v="Small Box"/>
    <d v="2015-04-17T00:00:00"/>
    <n v="6.6571395419372549E-5"/>
    <m/>
    <x v="0"/>
    <n v="0"/>
    <n v="1"/>
    <x v="0"/>
  </r>
  <r>
    <n v="21639"/>
    <x v="0"/>
    <d v="2014-02-02T00:00:00"/>
    <x v="2"/>
    <x v="37"/>
    <n v="145.15"/>
    <n v="7.0000000000000007E-2"/>
    <s v="Regular"/>
    <n v="-169.17"/>
    <n v="5.94"/>
    <n v="9.92"/>
    <s v="Tom Ashbrook"/>
    <x v="0"/>
    <s v="Home Office"/>
    <s v="Office Supplies"/>
    <s v="Binders and Binder Accessories"/>
    <s v="Small Box"/>
    <d v="2014-02-04T00:00:00"/>
    <n v="2.3065519406874482E-5"/>
    <m/>
    <x v="0"/>
    <n v="0"/>
    <n v="2"/>
    <x v="0"/>
  </r>
  <r>
    <n v="21639"/>
    <x v="0"/>
    <d v="2014-02-02T00:00:00"/>
    <x v="2"/>
    <x v="7"/>
    <n v="131.5"/>
    <n v="0.01"/>
    <s v="Regular"/>
    <n v="105.9"/>
    <n v="39.979999999999997"/>
    <n v="9.1999999999999993"/>
    <s v="Tom Ashbrook"/>
    <x v="0"/>
    <s v="Home Office"/>
    <s v="Furniture"/>
    <s v="Office Furnishings"/>
    <s v="Wrap Bag"/>
    <d v="2014-02-03T00:00:00"/>
    <n v="2.0896423024484973E-5"/>
    <m/>
    <x v="0"/>
    <n v="0"/>
    <n v="1"/>
    <x v="0"/>
  </r>
  <r>
    <n v="21639"/>
    <x v="0"/>
    <d v="2014-02-02T00:00:00"/>
    <x v="2"/>
    <x v="28"/>
    <n v="7814.59"/>
    <n v="0.02"/>
    <s v="Regular"/>
    <n v="3408.46"/>
    <n v="194.3"/>
    <n v="11.54"/>
    <s v="Tom Ashbrook"/>
    <x v="0"/>
    <s v="Home Office"/>
    <s v="Furniture"/>
    <s v="Office Furnishings"/>
    <s v="Large Box"/>
    <d v="2014-02-02T00:00:00"/>
    <n v="1.2418021171323958E-3"/>
    <m/>
    <x v="0"/>
    <n v="0"/>
    <n v="0"/>
    <x v="0"/>
  </r>
  <r>
    <n v="21639"/>
    <x v="0"/>
    <d v="2014-02-02T00:00:00"/>
    <x v="2"/>
    <x v="9"/>
    <n v="158.99"/>
    <n v="7.0000000000000007E-2"/>
    <s v="Regular"/>
    <n v="-197.13"/>
    <n v="6.98"/>
    <n v="9.69"/>
    <s v="Tom Ashbrook"/>
    <x v="0"/>
    <s v="Home Office"/>
    <s v="Office Supplies"/>
    <s v="Storage &amp; Organization"/>
    <s v="Small Box"/>
    <d v="2014-02-02T00:00:00"/>
    <n v="2.5264808339641568E-5"/>
    <m/>
    <x v="0"/>
    <n v="0"/>
    <n v="0"/>
    <x v="0"/>
  </r>
  <r>
    <n v="21670"/>
    <x v="0"/>
    <d v="2014-01-11T00:00:00"/>
    <x v="0"/>
    <x v="37"/>
    <n v="1965.21"/>
    <n v="0"/>
    <s v="Regular"/>
    <n v="830.75"/>
    <n v="78.69"/>
    <n v="19.989999999999998"/>
    <s v="Joni Blumstein"/>
    <x v="1"/>
    <s v="Home Office"/>
    <s v="Furniture"/>
    <s v="Office Furnishings"/>
    <s v="Small Box"/>
    <d v="2014-01-12T00:00:00"/>
    <n v="3.1228790488173471E-4"/>
    <m/>
    <x v="0"/>
    <n v="0"/>
    <n v="1"/>
    <x v="0"/>
  </r>
  <r>
    <n v="26401"/>
    <x v="0"/>
    <d v="2013-10-13T00:00:00"/>
    <x v="4"/>
    <x v="10"/>
    <n v="415"/>
    <n v="7.0000000000000007E-2"/>
    <s v="Regular"/>
    <n v="-199.31"/>
    <n v="420.98"/>
    <n v="19.989999999999998"/>
    <s v="Dave Poirier"/>
    <x v="3"/>
    <s v="Small Business"/>
    <s v="Office Supplies"/>
    <s v="Binders and Binder Accessories"/>
    <s v="Small Box"/>
    <d v="2013-10-15T00:00:00"/>
    <n v="6.5946886351036236E-5"/>
    <m/>
    <x v="0"/>
    <n v="0"/>
    <n v="2"/>
    <x v="0"/>
  </r>
  <r>
    <n v="27426"/>
    <x v="0"/>
    <d v="2013-02-23T00:00:00"/>
    <x v="3"/>
    <x v="1"/>
    <n v="416.99"/>
    <n v="0.02"/>
    <s v="Express"/>
    <n v="-93.62"/>
    <n v="12.88"/>
    <n v="4.59"/>
    <s v="William Brown"/>
    <x v="0"/>
    <s v="Home Office"/>
    <s v="Office Supplies"/>
    <s v="Scissors, Rulers and Trimmers"/>
    <s v="Wrap Bag"/>
    <d v="2013-03-02T00:00:00"/>
    <n v="6.6263113589201439E-5"/>
    <m/>
    <x v="0"/>
    <n v="0"/>
    <n v="7"/>
    <x v="0"/>
  </r>
  <r>
    <n v="21760"/>
    <x v="0"/>
    <d v="2014-01-30T00:00:00"/>
    <x v="2"/>
    <x v="32"/>
    <n v="71.2"/>
    <n v="0.08"/>
    <s v="Regular"/>
    <n v="1.87"/>
    <n v="7.38"/>
    <n v="5.21"/>
    <s v="Nicole Brennan"/>
    <x v="0"/>
    <s v="Home Office"/>
    <s v="Furniture"/>
    <s v="Office Furnishings"/>
    <s v="Small Box"/>
    <d v="2014-01-31T00:00:00"/>
    <n v="1.131426098359947E-5"/>
    <m/>
    <x v="0"/>
    <n v="0"/>
    <n v="1"/>
    <x v="0"/>
  </r>
  <r>
    <n v="21766"/>
    <x v="0"/>
    <d v="2016-06-01T00:00:00"/>
    <x v="0"/>
    <x v="26"/>
    <n v="5178.17"/>
    <n v="0.03"/>
    <s v="Delivery Van"/>
    <n v="531.69000000000005"/>
    <n v="120.98"/>
    <n v="30"/>
    <s v="Steve Carroll"/>
    <x v="3"/>
    <s v="Consumer"/>
    <s v="Furniture"/>
    <s v="Chairs &amp; Chairmats"/>
    <s v="Jumbo Drum"/>
    <d v="2016-06-03T00:00:00"/>
    <n v="8.2285346625625368E-4"/>
    <m/>
    <x v="0"/>
    <n v="0"/>
    <n v="2"/>
    <x v="0"/>
  </r>
  <r>
    <n v="21766"/>
    <x v="0"/>
    <d v="2016-06-01T00:00:00"/>
    <x v="0"/>
    <x v="1"/>
    <n v="535.24"/>
    <n v="0.01"/>
    <s v="Regular"/>
    <n v="216.43"/>
    <n v="15.68"/>
    <n v="3.73"/>
    <s v="Steve Carroll"/>
    <x v="3"/>
    <s v="Consumer"/>
    <s v="Furniture"/>
    <s v="Office Furnishings"/>
    <s v="Small Pack"/>
    <d v="2016-06-03T00:00:00"/>
    <n v="8.5054003495249719E-5"/>
    <m/>
    <x v="0"/>
    <n v="0"/>
    <n v="2"/>
    <x v="0"/>
  </r>
  <r>
    <n v="21824"/>
    <x v="1"/>
    <d v="2014-02-07T00:00:00"/>
    <x v="3"/>
    <x v="4"/>
    <n v="3351.55"/>
    <n v="0.04"/>
    <s v="Express"/>
    <n v="-1036.92"/>
    <n v="90.98"/>
    <n v="56.2"/>
    <s v="Dave Hallsten"/>
    <x v="1"/>
    <s v="Home Office"/>
    <s v="Furniture"/>
    <s v="Office Furnishings"/>
    <s v="Medium Box"/>
    <d v="2014-02-14T00:00:00"/>
    <n v="5.3258864325256749E-4"/>
    <m/>
    <x v="0"/>
    <n v="0"/>
    <n v="7"/>
    <x v="0"/>
  </r>
  <r>
    <n v="21827"/>
    <x v="0"/>
    <d v="2015-11-09T00:00:00"/>
    <x v="2"/>
    <x v="13"/>
    <n v="1351.78"/>
    <n v="0.06"/>
    <s v="Regular"/>
    <n v="109.92"/>
    <n v="56.96"/>
    <n v="13.22"/>
    <s v="Deanra Eno"/>
    <x v="0"/>
    <s v="Corporate"/>
    <s v="Office Supplies"/>
    <s v="Appliances"/>
    <s v="Small Box"/>
    <d v="2015-11-11T00:00:00"/>
    <n v="2.1480887236531026E-4"/>
    <m/>
    <x v="0"/>
    <n v="0"/>
    <n v="2"/>
    <x v="0"/>
  </r>
  <r>
    <n v="21827"/>
    <x v="0"/>
    <d v="2015-11-09T00:00:00"/>
    <x v="2"/>
    <x v="36"/>
    <n v="1560.96"/>
    <n v="7.0000000000000007E-2"/>
    <s v="Express"/>
    <n v="-120.27"/>
    <n v="73.98"/>
    <n v="4"/>
    <s v="Deanra Eno"/>
    <x v="0"/>
    <s v="Corporate"/>
    <s v="Technology"/>
    <s v="Computer Peripherals"/>
    <s v="Small Box"/>
    <d v="2015-11-10T00:00:00"/>
    <n v="2.4804928124943018E-4"/>
    <m/>
    <x v="0"/>
    <n v="0"/>
    <n v="1"/>
    <x v="0"/>
  </r>
  <r>
    <n v="21830"/>
    <x v="0"/>
    <d v="2016-01-12T00:00:00"/>
    <x v="3"/>
    <x v="23"/>
    <n v="6991.65"/>
    <n v="0.08"/>
    <s v="Delivery Van"/>
    <n v="906.8"/>
    <n v="399.98"/>
    <n v="12.06"/>
    <s v="Andy Gerbode"/>
    <x v="0"/>
    <s v="Consumer"/>
    <s v="Technology"/>
    <s v="Office Machines"/>
    <s v="Jumbo Box"/>
    <d v="2016-01-19T00:00:00"/>
    <n v="1.1110302360390902E-3"/>
    <m/>
    <x v="0"/>
    <n v="0"/>
    <n v="7"/>
    <x v="0"/>
  </r>
  <r>
    <n v="21860"/>
    <x v="0"/>
    <d v="2015-04-28T00:00:00"/>
    <x v="1"/>
    <x v="32"/>
    <n v="73.7"/>
    <n v="0.06"/>
    <s v="Express"/>
    <n v="1.42"/>
    <n v="7.59"/>
    <n v="4"/>
    <s v="Larry Blacks"/>
    <x v="0"/>
    <s v="Consumer"/>
    <s v="Furniture"/>
    <s v="Office Furnishings"/>
    <s v="Wrap Bag"/>
    <d v="2015-04-29T00:00:00"/>
    <n v="1.1711531383304507E-5"/>
    <m/>
    <x v="0"/>
    <n v="0"/>
    <n v="1"/>
    <x v="0"/>
  </r>
  <r>
    <n v="21861"/>
    <x v="0"/>
    <d v="2016-08-18T00:00:00"/>
    <x v="1"/>
    <x v="33"/>
    <n v="244.9"/>
    <n v="0.06"/>
    <s v="Regular"/>
    <n v="-135.4"/>
    <n v="47.98"/>
    <n v="3.61"/>
    <s v="Tom Zandusky"/>
    <x v="0"/>
    <s v="Home Office"/>
    <s v="Technology"/>
    <s v="Computer Peripherals"/>
    <s v="Small Pack"/>
    <d v="2016-08-20T00:00:00"/>
    <n v="3.8916608355105479E-5"/>
    <m/>
    <x v="0"/>
    <n v="0"/>
    <n v="2"/>
    <x v="0"/>
  </r>
  <r>
    <n v="10209"/>
    <x v="0"/>
    <d v="2013-11-29T00:00:00"/>
    <x v="4"/>
    <x v="25"/>
    <n v="418.82"/>
    <n v="0.02"/>
    <s v="Regular"/>
    <n v="-60.21"/>
    <n v="8.6"/>
    <n v="6.19"/>
    <s v="Barry Franz"/>
    <x v="3"/>
    <s v="Corporate"/>
    <s v="Office Supplies"/>
    <s v="Binders and Binder Accessories"/>
    <s v="Small Box"/>
    <d v="2013-12-01T00:00:00"/>
    <n v="6.6553915521785524E-5"/>
    <m/>
    <x v="0"/>
    <n v="0"/>
    <n v="2"/>
    <x v="0"/>
  </r>
  <r>
    <n v="23559"/>
    <x v="1"/>
    <d v="2013-07-18T00:00:00"/>
    <x v="3"/>
    <x v="39"/>
    <n v="425.67"/>
    <n v="0.03"/>
    <s v="Express"/>
    <n v="166.57"/>
    <n v="28.53"/>
    <n v="1.49"/>
    <s v="Cynthia Arntzen"/>
    <x v="0"/>
    <s v="Home Office"/>
    <s v="Office Supplies"/>
    <s v="Binders and Binder Accessories"/>
    <s v="Small Box"/>
    <d v="2013-07-25T00:00:00"/>
    <n v="6.7642436416977332E-5"/>
    <m/>
    <x v="0"/>
    <n v="0"/>
    <n v="7"/>
    <x v="0"/>
  </r>
  <r>
    <n v="16289"/>
    <x v="0"/>
    <d v="2013-07-17T00:00:00"/>
    <x v="0"/>
    <x v="4"/>
    <n v="426.64"/>
    <n v="0.09"/>
    <s v="Regular"/>
    <n v="96.95"/>
    <n v="12.22"/>
    <n v="2.85"/>
    <s v="John Lee"/>
    <x v="3"/>
    <s v="Corporate"/>
    <s v="Furniture"/>
    <s v="Office Furnishings"/>
    <s v="Small Pack"/>
    <d v="2013-07-19T00:00:00"/>
    <n v="6.779657733206288E-5"/>
    <m/>
    <x v="0"/>
    <n v="0"/>
    <n v="2"/>
    <x v="0"/>
  </r>
  <r>
    <n v="8807"/>
    <x v="0"/>
    <d v="2013-02-25T00:00:00"/>
    <x v="3"/>
    <x v="23"/>
    <n v="428.14"/>
    <n v="0.04"/>
    <s v="Regular"/>
    <n v="-6.04"/>
    <n v="22.84"/>
    <n v="11.54"/>
    <s v="Natalie Webber"/>
    <x v="3"/>
    <s v="Consumer"/>
    <s v="Office Supplies"/>
    <s v="Paper"/>
    <s v="Small Box"/>
    <d v="2013-02-27T00:00:00"/>
    <n v="6.8034939571885904E-5"/>
    <m/>
    <x v="0"/>
    <n v="0"/>
    <n v="2"/>
    <x v="0"/>
  </r>
  <r>
    <n v="21890"/>
    <x v="1"/>
    <d v="2014-01-24T00:00:00"/>
    <x v="2"/>
    <x v="40"/>
    <n v="81.900000000000006"/>
    <n v="0.01"/>
    <s v="Regular"/>
    <n v="4.0599999999999996"/>
    <n v="2.94"/>
    <n v="0.96"/>
    <s v="Amy Cox"/>
    <x v="3"/>
    <s v="Small Business"/>
    <s v="Office Supplies"/>
    <s v="Pens &amp; Art Supplies"/>
    <s v="Wrap Bag"/>
    <d v="2014-01-26T00:00:00"/>
    <n v="1.3014578294337031E-5"/>
    <m/>
    <x v="0"/>
    <n v="0"/>
    <n v="2"/>
    <x v="0"/>
  </r>
  <r>
    <n v="21890"/>
    <x v="1"/>
    <d v="2014-01-24T00:00:00"/>
    <x v="2"/>
    <x v="14"/>
    <n v="495.5"/>
    <n v="0.06"/>
    <s v="Regular"/>
    <n v="-12.67"/>
    <n v="11.58"/>
    <n v="6.97"/>
    <s v="Amy Cox"/>
    <x v="0"/>
    <s v="Small Business"/>
    <s v="Office Supplies"/>
    <s v="Envelopes"/>
    <s v="Small Box"/>
    <d v="2014-01-26T00:00:00"/>
    <n v="7.8738993221538439E-5"/>
    <m/>
    <x v="0"/>
    <n v="0"/>
    <n v="2"/>
    <x v="0"/>
  </r>
  <r>
    <n v="21893"/>
    <x v="0"/>
    <d v="2014-10-24T00:00:00"/>
    <x v="1"/>
    <x v="49"/>
    <n v="532.11"/>
    <n v="0.01"/>
    <s v="Express"/>
    <n v="59.47"/>
    <n v="17.07"/>
    <n v="8.1300000000000008"/>
    <s v="Gary Zandusky"/>
    <x v="1"/>
    <s v="Home Office"/>
    <s v="Office Supplies"/>
    <s v="Envelopes"/>
    <s v="Small Box"/>
    <d v="2014-10-25T00:00:00"/>
    <n v="8.4556620954819012E-5"/>
    <m/>
    <x v="0"/>
    <n v="0"/>
    <n v="1"/>
    <x v="0"/>
  </r>
  <r>
    <n v="21894"/>
    <x v="0"/>
    <d v="2014-12-18T00:00:00"/>
    <x v="1"/>
    <x v="24"/>
    <n v="54.3"/>
    <n v="0.1"/>
    <s v="Regular"/>
    <n v="1.27"/>
    <n v="9.68"/>
    <n v="2.0299999999999998"/>
    <s v="Katrina Bavinger"/>
    <x v="0"/>
    <s v="Consumer"/>
    <s v="Office Supplies"/>
    <s v="Paper"/>
    <s v="Wrap Bag"/>
    <d v="2014-12-20T00:00:00"/>
    <n v="8.6287130815934148E-6"/>
    <m/>
    <x v="0"/>
    <n v="0"/>
    <n v="2"/>
    <x v="0"/>
  </r>
  <r>
    <n v="21925"/>
    <x v="0"/>
    <d v="2015-07-12T00:00:00"/>
    <x v="2"/>
    <x v="7"/>
    <n v="236.32"/>
    <n v="0.03"/>
    <s v="Regular"/>
    <n v="-339.95"/>
    <n v="77.510000000000005"/>
    <n v="4"/>
    <s v="Patrick Jones"/>
    <x v="3"/>
    <s v="Home Office"/>
    <s v="Technology"/>
    <s v="Computer Peripherals"/>
    <s v="Small Box"/>
    <d v="2015-07-14T00:00:00"/>
    <n v="3.7553176343317787E-5"/>
    <m/>
    <x v="0"/>
    <n v="0"/>
    <n v="2"/>
    <x v="0"/>
  </r>
  <r>
    <n v="21927"/>
    <x v="0"/>
    <d v="2014-12-10T00:00:00"/>
    <x v="0"/>
    <x v="9"/>
    <n v="8225.24"/>
    <n v="0.06"/>
    <s v="Delivery Van"/>
    <n v="1909.03"/>
    <n v="350.98"/>
    <n v="30"/>
    <s v="Karen Carlisle"/>
    <x v="0"/>
    <s v="Home Office"/>
    <s v="Furniture"/>
    <s v="Chairs &amp; Chairmats"/>
    <s v="Jumbo Drum"/>
    <d v="2014-12-11T00:00:00"/>
    <n v="1.3070577529879451E-3"/>
    <m/>
    <x v="0"/>
    <n v="0"/>
    <n v="1"/>
    <x v="0"/>
  </r>
  <r>
    <n v="21956"/>
    <x v="0"/>
    <d v="2014-02-01T00:00:00"/>
    <x v="0"/>
    <x v="5"/>
    <n v="125.273"/>
    <n v="0.02"/>
    <s v="Regular"/>
    <n v="-301.91000000000003"/>
    <n v="65.989999999999995"/>
    <n v="8.99"/>
    <s v="Natalie Webber"/>
    <x v="0"/>
    <s v="Consumer"/>
    <s v="Technology"/>
    <s v="Telephones and Communication"/>
    <s v="Small Box"/>
    <d v="2014-02-03T00:00:00"/>
    <n v="1.9906901912899666E-5"/>
    <m/>
    <x v="0"/>
    <n v="0"/>
    <n v="2"/>
    <x v="0"/>
  </r>
  <r>
    <n v="38176"/>
    <x v="0"/>
    <d v="2013-08-15T00:00:00"/>
    <x v="0"/>
    <x v="25"/>
    <n v="428.36"/>
    <n v="0.06"/>
    <s v="Express"/>
    <n v="74.75"/>
    <n v="9.11"/>
    <n v="2.25"/>
    <s v="Nathan Mautz"/>
    <x v="3"/>
    <s v="Corporate"/>
    <s v="Office Supplies"/>
    <s v="Pens &amp; Art Supplies"/>
    <s v="Wrap Bag"/>
    <d v="2013-08-17T00:00:00"/>
    <n v="6.8069899367059953E-5"/>
    <m/>
    <x v="0"/>
    <n v="0"/>
    <n v="2"/>
    <x v="0"/>
  </r>
  <r>
    <n v="39267"/>
    <x v="0"/>
    <d v="2013-01-18T00:00:00"/>
    <x v="0"/>
    <x v="27"/>
    <n v="430.33"/>
    <n v="0.08"/>
    <s v="Regular"/>
    <n v="85.48"/>
    <n v="17.78"/>
    <n v="5.03"/>
    <s v="Sam Craven"/>
    <x v="0"/>
    <s v="Home Office"/>
    <s v="Furniture"/>
    <s v="Office Furnishings"/>
    <s v="Small Box"/>
    <d v="2013-01-20T00:00:00"/>
    <n v="6.8382948442027522E-5"/>
    <m/>
    <x v="0"/>
    <n v="0"/>
    <n v="2"/>
    <x v="0"/>
  </r>
  <r>
    <n v="5538"/>
    <x v="0"/>
    <d v="2013-12-24T00:00:00"/>
    <x v="1"/>
    <x v="6"/>
    <n v="430.84800000000001"/>
    <n v="0.06"/>
    <s v="Regular"/>
    <n v="-492.77"/>
    <n v="125.99"/>
    <n v="5.63"/>
    <s v="Julia Dunbar"/>
    <x v="0"/>
    <s v="Consumer"/>
    <s v="Technology"/>
    <s v="Telephones and Communication"/>
    <s v="Small Box"/>
    <d v="2013-12-27T00:00:00"/>
    <n v="6.8465262868846403E-5"/>
    <m/>
    <x v="0"/>
    <n v="0"/>
    <n v="3"/>
    <x v="0"/>
  </r>
  <r>
    <n v="22051"/>
    <x v="0"/>
    <d v="2014-12-30T00:00:00"/>
    <x v="2"/>
    <x v="20"/>
    <n v="209.33"/>
    <n v="0.01"/>
    <s v="Regular"/>
    <n v="-160.71"/>
    <n v="4.9800000000000004"/>
    <n v="7.44"/>
    <s v="Michael Moore"/>
    <x v="0"/>
    <s v="Corporate"/>
    <s v="Office Supplies"/>
    <s v="Paper"/>
    <s v="Small Box"/>
    <d v="2015-01-01T00:00:00"/>
    <n v="3.3264245108102203E-5"/>
    <m/>
    <x v="0"/>
    <n v="0"/>
    <n v="2"/>
    <x v="0"/>
  </r>
  <r>
    <n v="1699"/>
    <x v="0"/>
    <d v="2013-12-29T00:00:00"/>
    <x v="1"/>
    <x v="42"/>
    <n v="430.88"/>
    <n v="0.05"/>
    <s v="Regular"/>
    <n v="39"/>
    <n v="11.09"/>
    <n v="5.25"/>
    <s v="Art Ferguson"/>
    <x v="3"/>
    <s v="Corporate"/>
    <s v="Office Supplies"/>
    <s v="Envelopes"/>
    <s v="Small Box"/>
    <d v="2014-03-23T00:00:00"/>
    <n v="6.8470347929962632E-5"/>
    <m/>
    <x v="0"/>
    <n v="0"/>
    <n v="84"/>
    <x v="0"/>
  </r>
  <r>
    <n v="13540"/>
    <x v="0"/>
    <d v="2013-05-23T00:00:00"/>
    <x v="0"/>
    <x v="15"/>
    <n v="431.06"/>
    <n v="0.02"/>
    <s v="Regular"/>
    <n v="-26.78"/>
    <n v="12.28"/>
    <n v="6.13"/>
    <s v="Theresa Swint"/>
    <x v="0"/>
    <s v="Consumer"/>
    <s v="Office Supplies"/>
    <s v="Storage &amp; Organization"/>
    <s v="Small Box"/>
    <d v="2013-05-23T00:00:00"/>
    <n v="6.8498951398741399E-5"/>
    <m/>
    <x v="0"/>
    <n v="0"/>
    <n v="0"/>
    <x v="0"/>
  </r>
  <r>
    <n v="22083"/>
    <x v="0"/>
    <d v="2016-02-18T00:00:00"/>
    <x v="1"/>
    <x v="5"/>
    <n v="16.809999999999999"/>
    <n v="0.05"/>
    <s v="Express"/>
    <n v="-4.1399999999999997"/>
    <n v="6.04"/>
    <n v="2.14"/>
    <s v="David Bremer"/>
    <x v="0"/>
    <s v="Corporate"/>
    <s v="Office Supplies"/>
    <s v="Paper"/>
    <s v="Wrap Bag"/>
    <d v="2016-02-20T00:00:00"/>
    <n v="2.6712461676166724E-6"/>
    <m/>
    <x v="0"/>
    <n v="0"/>
    <n v="2"/>
    <x v="0"/>
  </r>
  <r>
    <n v="22085"/>
    <x v="0"/>
    <d v="2015-03-09T00:00:00"/>
    <x v="3"/>
    <x v="26"/>
    <n v="265.61"/>
    <n v="0.1"/>
    <s v="Regular"/>
    <n v="-147.82"/>
    <n v="6.48"/>
    <n v="7.37"/>
    <s v="Gary Hwang"/>
    <x v="0"/>
    <s v="Home Office"/>
    <s v="Office Supplies"/>
    <s v="Paper"/>
    <s v="Small Box"/>
    <d v="2015-03-11T00:00:00"/>
    <n v="4.2207596346262008E-5"/>
    <m/>
    <x v="0"/>
    <n v="0"/>
    <n v="2"/>
    <x v="0"/>
  </r>
  <r>
    <n v="22085"/>
    <x v="0"/>
    <d v="2015-03-09T00:00:00"/>
    <x v="3"/>
    <x v="40"/>
    <n v="485.03"/>
    <n v="7.0000000000000007E-2"/>
    <s v="Regular"/>
    <n v="-88.02"/>
    <n v="17.7"/>
    <n v="9.4700000000000006"/>
    <s v="Gary Hwang"/>
    <x v="0"/>
    <s v="Home Office"/>
    <s v="Office Supplies"/>
    <s v="Storage &amp; Organization"/>
    <s v="Small Box"/>
    <d v="2015-03-09T00:00:00"/>
    <n v="7.7075224787573744E-5"/>
    <m/>
    <x v="0"/>
    <n v="0"/>
    <n v="0"/>
    <x v="0"/>
  </r>
  <r>
    <n v="22086"/>
    <x v="0"/>
    <d v="2014-12-15T00:00:00"/>
    <x v="4"/>
    <x v="36"/>
    <n v="2039.33"/>
    <n v="0.08"/>
    <s v="Delivery Van"/>
    <n v="-862.44"/>
    <n v="95.95"/>
    <n v="74.349999999999994"/>
    <s v="Jamie Frazer"/>
    <x v="0"/>
    <s v="Small Business"/>
    <s v="Furniture"/>
    <s v="Chairs &amp; Chairmats"/>
    <s v="Jumbo Drum"/>
    <d v="2014-12-16T00:00:00"/>
    <n v="3.2406617769218965E-4"/>
    <m/>
    <x v="0"/>
    <n v="0"/>
    <n v="1"/>
    <x v="0"/>
  </r>
  <r>
    <n v="27426"/>
    <x v="0"/>
    <d v="2013-02-23T00:00:00"/>
    <x v="3"/>
    <x v="26"/>
    <n v="438.66"/>
    <n v="0.01"/>
    <s v="Regular"/>
    <n v="58.86"/>
    <n v="9.99"/>
    <n v="4.78"/>
    <s v="William Brown"/>
    <x v="0"/>
    <s v="Home Office"/>
    <s v="Office Supplies"/>
    <s v="Paper"/>
    <s v="Small Box"/>
    <d v="2013-02-25T00:00:00"/>
    <n v="6.9706653413844705E-5"/>
    <m/>
    <x v="0"/>
    <n v="0"/>
    <n v="2"/>
    <x v="0"/>
  </r>
  <r>
    <n v="33894"/>
    <x v="0"/>
    <d v="2013-06-14T00:00:00"/>
    <x v="1"/>
    <x v="44"/>
    <n v="438.93"/>
    <n v="0.04"/>
    <s v="Express"/>
    <n v="-119.02"/>
    <n v="32.979999999999997"/>
    <n v="5.5"/>
    <s v="Doug Bickford"/>
    <x v="2"/>
    <s v="Corporate"/>
    <s v="Technology"/>
    <s v="Computer Peripherals"/>
    <s v="Small Box"/>
    <d v="2013-06-16T00:00:00"/>
    <n v="6.9749558617012848E-5"/>
    <m/>
    <x v="0"/>
    <n v="0"/>
    <n v="2"/>
    <x v="0"/>
  </r>
  <r>
    <n v="16643"/>
    <x v="0"/>
    <d v="2013-04-11T00:00:00"/>
    <x v="3"/>
    <x v="19"/>
    <n v="441.4"/>
    <n v="0.06"/>
    <s v="Regular"/>
    <n v="146.04"/>
    <n v="10.06"/>
    <n v="2.06"/>
    <s v="Quincy Jones"/>
    <x v="0"/>
    <s v="Home Office"/>
    <s v="Office Supplies"/>
    <s v="Paper"/>
    <s v="Wrap Bag"/>
    <d v="2013-04-15T00:00:00"/>
    <n v="7.014206177192142E-5"/>
    <m/>
    <x v="0"/>
    <n v="0"/>
    <n v="4"/>
    <x v="0"/>
  </r>
  <r>
    <n v="22118"/>
    <x v="0"/>
    <d v="2016-01-19T00:00:00"/>
    <x v="0"/>
    <x v="29"/>
    <n v="2842.54"/>
    <n v="0.05"/>
    <s v="Regular"/>
    <n v="1315.75"/>
    <n v="58.1"/>
    <n v="1.49"/>
    <s v="Natalie Webber"/>
    <x v="0"/>
    <s v="Corporate"/>
    <s v="Office Supplies"/>
    <s v="Binders and Binder Accessories"/>
    <s v="Small Box"/>
    <d v="2016-01-19T00:00:00"/>
    <n v="4.5170280079102296E-4"/>
    <m/>
    <x v="0"/>
    <n v="0"/>
    <n v="0"/>
    <x v="0"/>
  </r>
  <r>
    <n v="22147"/>
    <x v="0"/>
    <d v="2016-01-17T00:00:00"/>
    <x v="3"/>
    <x v="4"/>
    <n v="832.14"/>
    <n v="0.04"/>
    <s v="Regular"/>
    <n v="175.07"/>
    <n v="22.72"/>
    <n v="8.99"/>
    <s v="Christina Anderson"/>
    <x v="0"/>
    <s v="Corporate"/>
    <s v="Furniture"/>
    <s v="Office Furnishings"/>
    <s v="Small Pack"/>
    <d v="2016-01-21T00:00:00"/>
    <n v="1.3223383616421997E-4"/>
    <m/>
    <x v="0"/>
    <n v="0"/>
    <n v="4"/>
    <x v="0"/>
  </r>
  <r>
    <n v="22149"/>
    <x v="0"/>
    <d v="2014-09-23T00:00:00"/>
    <x v="3"/>
    <x v="43"/>
    <n v="191.13"/>
    <n v="7.0000000000000007E-2"/>
    <s v="Regular"/>
    <n v="38.11"/>
    <n v="4.26"/>
    <n v="1.2"/>
    <s v="Bobby Trafton"/>
    <x v="3"/>
    <s v="Small Business"/>
    <s v="Office Supplies"/>
    <s v="Pens &amp; Art Supplies"/>
    <s v="Wrap Bag"/>
    <d v="2014-09-25T00:00:00"/>
    <n v="3.0372116598249529E-5"/>
    <m/>
    <x v="0"/>
    <n v="0"/>
    <n v="2"/>
    <x v="0"/>
  </r>
  <r>
    <n v="22149"/>
    <x v="0"/>
    <d v="2014-09-23T00:00:00"/>
    <x v="3"/>
    <x v="35"/>
    <n v="48.24"/>
    <n v="0.09"/>
    <s v="Regular"/>
    <n v="-1.62"/>
    <n v="2.88"/>
    <n v="1.01"/>
    <s v="Bobby Trafton"/>
    <x v="3"/>
    <s v="Small Business"/>
    <s v="Office Supplies"/>
    <s v="Pens &amp; Art Supplies"/>
    <s v="Wrap Bag"/>
    <d v="2014-09-28T00:00:00"/>
    <n v="7.6657296327084051E-6"/>
    <m/>
    <x v="0"/>
    <n v="0"/>
    <n v="5"/>
    <x v="0"/>
  </r>
  <r>
    <n v="18307"/>
    <x v="0"/>
    <d v="2013-02-02T00:00:00"/>
    <x v="3"/>
    <x v="9"/>
    <n v="441.99"/>
    <n v="0.08"/>
    <s v="Express"/>
    <n v="32.36"/>
    <n v="19.98"/>
    <n v="8.68"/>
    <s v="Dennis Pardue"/>
    <x v="0"/>
    <s v="Corporate"/>
    <s v="Office Supplies"/>
    <s v="Paper"/>
    <s v="Small Box"/>
    <d v="2013-02-06T00:00:00"/>
    <n v="7.0235817586251814E-5"/>
    <m/>
    <x v="0"/>
    <n v="0"/>
    <n v="4"/>
    <x v="0"/>
  </r>
  <r>
    <n v="22181"/>
    <x v="1"/>
    <d v="2014-10-07T00:00:00"/>
    <x v="3"/>
    <x v="26"/>
    <n v="258.13"/>
    <n v="0.03"/>
    <s v="Regular"/>
    <n v="84.1"/>
    <n v="6.08"/>
    <n v="1.82"/>
    <s v="Alan Hwang"/>
    <x v="1"/>
    <s v="Corporate"/>
    <s v="Office Supplies"/>
    <s v="Rubber Bands"/>
    <s v="Wrap Bag"/>
    <d v="2014-10-16T00:00:00"/>
    <n v="4.1018963310344537E-5"/>
    <m/>
    <x v="0"/>
    <n v="0"/>
    <n v="9"/>
    <x v="0"/>
  </r>
  <r>
    <n v="22182"/>
    <x v="0"/>
    <d v="2015-09-05T00:00:00"/>
    <x v="4"/>
    <x v="6"/>
    <n v="55.97"/>
    <n v="0.09"/>
    <s v="Regular"/>
    <n v="-19.34"/>
    <n v="12.53"/>
    <n v="7.17"/>
    <s v="Cynthia Arntzen"/>
    <x v="0"/>
    <s v="Small Business"/>
    <s v="Office Supplies"/>
    <s v="Binders and Binder Accessories"/>
    <s v="Small Box"/>
    <d v="2015-09-06T00:00:00"/>
    <n v="8.8940897085963811E-6"/>
    <m/>
    <x v="0"/>
    <n v="0"/>
    <n v="1"/>
    <x v="0"/>
  </r>
  <r>
    <n v="22182"/>
    <x v="0"/>
    <d v="2015-09-05T00:00:00"/>
    <x v="4"/>
    <x v="32"/>
    <n v="174.72"/>
    <n v="0.06"/>
    <s v="Regular"/>
    <n v="-63.48"/>
    <n v="19.98"/>
    <n v="4"/>
    <s v="Cynthia Arntzen"/>
    <x v="0"/>
    <s v="Small Business"/>
    <s v="Technology"/>
    <s v="Computer Peripherals"/>
    <s v="Small Box"/>
    <d v="2015-09-08T00:00:00"/>
    <n v="2.7764433694585663E-5"/>
    <m/>
    <x v="0"/>
    <n v="0"/>
    <n v="3"/>
    <x v="0"/>
  </r>
  <r>
    <n v="22182"/>
    <x v="0"/>
    <d v="2015-09-05T00:00:00"/>
    <x v="4"/>
    <x v="25"/>
    <n v="2271.37"/>
    <n v="0.09"/>
    <s v="Express"/>
    <n v="528.11"/>
    <n v="49.34"/>
    <n v="10.25"/>
    <s v="Cynthia Arntzen"/>
    <x v="0"/>
    <s v="Small Business"/>
    <s v="Furniture"/>
    <s v="Office Furnishings"/>
    <s v="Large Box"/>
    <d v="2015-09-07T00:00:00"/>
    <n v="3.6093922711121244E-4"/>
    <m/>
    <x v="0"/>
    <n v="0"/>
    <n v="2"/>
    <x v="0"/>
  </r>
  <r>
    <n v="22208"/>
    <x v="0"/>
    <d v="2016-10-13T00:00:00"/>
    <x v="0"/>
    <x v="4"/>
    <n v="1138.43"/>
    <n v="0.01"/>
    <s v="Regular"/>
    <n v="18.59"/>
    <n v="30.97"/>
    <n v="4"/>
    <s v="Sean Christensen"/>
    <x v="1"/>
    <s v="Home Office"/>
    <s v="Technology"/>
    <s v="Computer Peripherals"/>
    <s v="Small Box"/>
    <d v="2016-10-15T00:00:00"/>
    <n v="1.8090581645448237E-4"/>
    <m/>
    <x v="0"/>
    <n v="0"/>
    <n v="2"/>
    <x v="0"/>
  </r>
  <r>
    <n v="22208"/>
    <x v="0"/>
    <d v="2016-10-13T00:00:00"/>
    <x v="0"/>
    <x v="29"/>
    <n v="5271.0455000000002"/>
    <n v="0.08"/>
    <s v="Regular"/>
    <n v="1379.76"/>
    <n v="125.99"/>
    <n v="7.69"/>
    <s v="Sean Christensen"/>
    <x v="1"/>
    <s v="Home Office"/>
    <s v="Technology"/>
    <s v="Telephones and Communication"/>
    <s v="Small Box"/>
    <d v="2016-10-15T00:00:00"/>
    <n v="8.3761214105937583E-4"/>
    <m/>
    <x v="0"/>
    <n v="0"/>
    <n v="2"/>
    <x v="0"/>
  </r>
  <r>
    <n v="22211"/>
    <x v="0"/>
    <d v="2014-10-03T00:00:00"/>
    <x v="2"/>
    <x v="49"/>
    <n v="943.44"/>
    <n v="0.08"/>
    <s v="Regular"/>
    <n v="-89.98"/>
    <n v="30.98"/>
    <n v="19.989999999999998"/>
    <s v="Peter Fuller"/>
    <x v="0"/>
    <s v="Consumer"/>
    <s v="Office Supplies"/>
    <s v="Paper"/>
    <s v="Small Box"/>
    <d v="2014-10-05T00:00:00"/>
    <n v="1.4992031435908827E-4"/>
    <m/>
    <x v="0"/>
    <n v="0"/>
    <n v="2"/>
    <x v="0"/>
  </r>
  <r>
    <n v="22211"/>
    <x v="0"/>
    <d v="2014-10-03T00:00:00"/>
    <x v="2"/>
    <x v="43"/>
    <n v="14493.84"/>
    <n v="0"/>
    <s v="Delivery Van"/>
    <n v="634.76"/>
    <n v="376.13"/>
    <n v="85.63"/>
    <s v="Peter Fuller"/>
    <x v="0"/>
    <s v="Consumer"/>
    <s v="Furniture"/>
    <s v="Tables"/>
    <s v="Jumbo Box"/>
    <d v="2014-10-04T00:00:00"/>
    <n v="2.3031894440243444E-3"/>
    <m/>
    <x v="0"/>
    <n v="0"/>
    <n v="1"/>
    <x v="0"/>
  </r>
  <r>
    <n v="22242"/>
    <x v="0"/>
    <d v="2016-06-15T00:00:00"/>
    <x v="2"/>
    <x v="29"/>
    <n v="329.91"/>
    <n v="0.04"/>
    <s v="Regular"/>
    <n v="-279.93"/>
    <n v="6.48"/>
    <n v="9.5399999999999991"/>
    <s v="Noel Staavos"/>
    <x v="3"/>
    <s v="Home Office"/>
    <s v="Office Supplies"/>
    <s v="Paper"/>
    <s v="Small Box"/>
    <d v="2016-06-17T00:00:00"/>
    <n v="5.2425391026675578E-5"/>
    <m/>
    <x v="0"/>
    <n v="0"/>
    <n v="2"/>
    <x v="0"/>
  </r>
  <r>
    <n v="22243"/>
    <x v="0"/>
    <d v="2016-01-16T00:00:00"/>
    <x v="1"/>
    <x v="32"/>
    <n v="24.76"/>
    <n v="0.09"/>
    <s v="Regular"/>
    <n v="-1.82"/>
    <n v="2.88"/>
    <n v="0.7"/>
    <s v="Amy Hunt"/>
    <x v="0"/>
    <s v="Consumer"/>
    <s v="Office Supplies"/>
    <s v="Pens &amp; Art Supplies"/>
    <s v="Wrap Bag"/>
    <d v="2016-01-17T00:00:00"/>
    <n v="3.9345660386786922E-6"/>
    <m/>
    <x v="0"/>
    <n v="0"/>
    <n v="1"/>
    <x v="0"/>
  </r>
  <r>
    <n v="22272"/>
    <x v="0"/>
    <d v="2015-05-06T00:00:00"/>
    <x v="0"/>
    <x v="4"/>
    <n v="5382.24"/>
    <n v="0.1"/>
    <s v="Regular"/>
    <n v="14.85"/>
    <n v="152.47999999999999"/>
    <n v="4"/>
    <s v="Edward Nazzal"/>
    <x v="1"/>
    <s v="Home Office"/>
    <s v="Technology"/>
    <s v="Computer Peripherals"/>
    <s v="Small Box"/>
    <d v="2015-05-08T00:00:00"/>
    <n v="8.5528185444337646E-4"/>
    <m/>
    <x v="0"/>
    <n v="0"/>
    <n v="2"/>
    <x v="0"/>
  </r>
  <r>
    <n v="22272"/>
    <x v="0"/>
    <d v="2015-05-06T00:00:00"/>
    <x v="0"/>
    <x v="49"/>
    <n v="1035.95"/>
    <n v="0.08"/>
    <s v="Regular"/>
    <n v="342.41"/>
    <n v="35.409999999999997"/>
    <n v="1.99"/>
    <s v="Edward Nazzal"/>
    <x v="1"/>
    <s v="Home Office"/>
    <s v="Technology"/>
    <s v="Computer Peripherals"/>
    <s v="Small Pack"/>
    <d v="2015-05-08T00:00:00"/>
    <n v="1.6462090822977346E-4"/>
    <m/>
    <x v="0"/>
    <n v="0"/>
    <n v="2"/>
    <x v="0"/>
  </r>
  <r>
    <n v="22279"/>
    <x v="0"/>
    <d v="2016-12-22T00:00:00"/>
    <x v="2"/>
    <x v="16"/>
    <n v="2463.6"/>
    <n v="0.03"/>
    <s v="Regular"/>
    <n v="1040.6500000000001"/>
    <n v="54.96"/>
    <n v="10.75"/>
    <s v="Lena Radford"/>
    <x v="1"/>
    <s v="Small Business"/>
    <s v="Office Supplies"/>
    <s v="Paper"/>
    <s v="Small Box"/>
    <d v="2016-12-25T00:00:00"/>
    <n v="3.9148614268533216E-4"/>
    <m/>
    <x v="0"/>
    <n v="0"/>
    <n v="3"/>
    <x v="0"/>
  </r>
  <r>
    <n v="22304"/>
    <x v="0"/>
    <d v="2014-11-25T00:00:00"/>
    <x v="3"/>
    <x v="37"/>
    <n v="40.24"/>
    <n v="0.1"/>
    <s v="Regular"/>
    <n v="-3.73"/>
    <n v="1.76"/>
    <n v="0.7"/>
    <s v="Joseph Airdo"/>
    <x v="0"/>
    <s v="Consumer"/>
    <s v="Office Supplies"/>
    <s v="Pens &amp; Art Supplies"/>
    <s v="Wrap Bag"/>
    <d v="2014-11-29T00:00:00"/>
    <n v="6.3944643536522849E-6"/>
    <m/>
    <x v="0"/>
    <n v="0"/>
    <n v="4"/>
    <x v="0"/>
  </r>
  <r>
    <n v="45632"/>
    <x v="0"/>
    <d v="2013-05-10T00:00:00"/>
    <x v="2"/>
    <x v="29"/>
    <n v="442.31"/>
    <n v="0.02"/>
    <s v="Regular"/>
    <n v="231.68"/>
    <n v="8.34"/>
    <n v="0.96"/>
    <s v="Michelle Ellison"/>
    <x v="1"/>
    <s v="Small Business"/>
    <s v="Furniture"/>
    <s v="Office Furnishings"/>
    <s v="Wrap Bag"/>
    <d v="2013-05-11T00:00:00"/>
    <n v="7.0286668197414064E-5"/>
    <m/>
    <x v="0"/>
    <n v="0"/>
    <n v="1"/>
    <x v="0"/>
  </r>
  <r>
    <n v="22342"/>
    <x v="0"/>
    <d v="2016-05-29T00:00:00"/>
    <x v="3"/>
    <x v="44"/>
    <n v="241.70599999999999"/>
    <n v="0"/>
    <s v="Regular"/>
    <n v="-92.96"/>
    <n v="20.99"/>
    <n v="3.3"/>
    <s v="Claudia Miner"/>
    <x v="2"/>
    <s v="Small Business"/>
    <s v="Technology"/>
    <s v="Telephones and Communication"/>
    <s v="Small Pack"/>
    <d v="2016-06-05T00:00:00"/>
    <n v="3.8409055692442321E-5"/>
    <m/>
    <x v="0"/>
    <n v="0"/>
    <n v="7"/>
    <x v="0"/>
  </r>
  <r>
    <n v="710"/>
    <x v="1"/>
    <d v="2013-01-01T00:00:00"/>
    <x v="3"/>
    <x v="11"/>
    <n v="447.09"/>
    <n v="0.09"/>
    <s v="Regular"/>
    <n v="89.03"/>
    <n v="41.32"/>
    <n v="8.66"/>
    <s v="Susan MacKendrick"/>
    <x v="0"/>
    <s v="Corporate"/>
    <s v="Furniture"/>
    <s v="Office Furnishings"/>
    <s v="Medium Box"/>
    <d v="2013-01-03T00:00:00"/>
    <n v="7.1046249201650089E-5"/>
    <m/>
    <x v="0"/>
    <n v="0"/>
    <n v="2"/>
    <x v="0"/>
  </r>
  <r>
    <n v="40832"/>
    <x v="0"/>
    <d v="2013-03-29T00:00:00"/>
    <x v="0"/>
    <x v="21"/>
    <n v="447.23"/>
    <n v="0.03"/>
    <s v="Regular"/>
    <n v="122.78"/>
    <n v="20.239999999999998"/>
    <n v="6.67"/>
    <s v="Erin Mull"/>
    <x v="3"/>
    <s v="Small Business"/>
    <s v="Furniture"/>
    <s v="Office Furnishings"/>
    <s v="Small Pack"/>
    <d v="2013-03-30T00:00:00"/>
    <n v="7.1068496344033573E-5"/>
    <m/>
    <x v="0"/>
    <n v="0"/>
    <n v="1"/>
    <x v="0"/>
  </r>
  <r>
    <n v="1542"/>
    <x v="0"/>
    <d v="2013-09-14T00:00:00"/>
    <x v="4"/>
    <x v="44"/>
    <n v="448"/>
    <n v="0.08"/>
    <s v="Regular"/>
    <n v="27.2"/>
    <n v="35.51"/>
    <n v="6.31"/>
    <s v="Linda Southworth"/>
    <x v="0"/>
    <s v="Consumer"/>
    <s v="Office Supplies"/>
    <s v="Storage &amp; Organization"/>
    <s v="Small Box"/>
    <d v="2013-09-16T00:00:00"/>
    <n v="7.1190855627142733E-5"/>
    <m/>
    <x v="0"/>
    <n v="0"/>
    <n v="2"/>
    <x v="0"/>
  </r>
  <r>
    <n v="22373"/>
    <x v="0"/>
    <d v="2015-03-28T00:00:00"/>
    <x v="0"/>
    <x v="27"/>
    <n v="233.03"/>
    <n v="0.05"/>
    <s v="Express"/>
    <n v="-86.34"/>
    <n v="8.74"/>
    <n v="8.2899999999999991"/>
    <s v="Candace McMahon"/>
    <x v="1"/>
    <s v="Corporate"/>
    <s v="Office Supplies"/>
    <s v="Envelopes"/>
    <s v="Small Box"/>
    <d v="2015-03-29T00:00:00"/>
    <n v="3.7030368497305962E-5"/>
    <m/>
    <x v="0"/>
    <n v="0"/>
    <n v="1"/>
    <x v="0"/>
  </r>
  <r>
    <n v="22402"/>
    <x v="1"/>
    <d v="2016-05-27T00:00:00"/>
    <x v="1"/>
    <x v="15"/>
    <n v="1194.3399999999999"/>
    <n v="0.04"/>
    <s v="Regular"/>
    <n v="497.11"/>
    <n v="37.700000000000003"/>
    <n v="2.99"/>
    <s v="Brad Thomas"/>
    <x v="0"/>
    <s v="Home Office"/>
    <s v="Office Supplies"/>
    <s v="Binders and Binder Accessories"/>
    <s v="Small Box"/>
    <d v="2016-05-28T00:00:00"/>
    <n v="1.8979037167348581E-4"/>
    <s v="Quality Check"/>
    <x v="2"/>
    <n v="10193682.669500003"/>
    <n v="1"/>
    <x v="1"/>
  </r>
  <r>
    <n v="22402"/>
    <x v="1"/>
    <d v="2016-05-27T00:00:00"/>
    <x v="1"/>
    <x v="10"/>
    <n v="51.832999999999998"/>
    <n v="0.01"/>
    <s v="Regular"/>
    <n v="-235.9"/>
    <n v="55.99"/>
    <n v="5"/>
    <s v="Brad Thomas"/>
    <x v="0"/>
    <s v="Home Office"/>
    <s v="Technology"/>
    <s v="Telephones and Communication"/>
    <s v="Small Pack"/>
    <d v="2016-05-28T00:00:00"/>
    <n v="8.2366866511644847E-6"/>
    <s v="Quality Check"/>
    <x v="2"/>
    <n v="10192488.329500003"/>
    <n v="1"/>
    <x v="1"/>
  </r>
  <r>
    <n v="26951"/>
    <x v="0"/>
    <d v="2013-04-08T00:00:00"/>
    <x v="2"/>
    <x v="7"/>
    <n v="451.81"/>
    <n v="0.05"/>
    <s v="Regular"/>
    <n v="-318.58999999999997"/>
    <n v="150.97999999999999"/>
    <n v="13.99"/>
    <s v="Kean Jones"/>
    <x v="0"/>
    <s v="Home Office"/>
    <s v="Technology"/>
    <s v="Office Machines"/>
    <s v="Medium Box"/>
    <d v="2013-04-09T00:00:00"/>
    <n v="7.1796295716293211E-5"/>
    <m/>
    <x v="0"/>
    <n v="0"/>
    <n v="1"/>
    <x v="0"/>
  </r>
  <r>
    <n v="22407"/>
    <x v="0"/>
    <d v="2016-11-17T00:00:00"/>
    <x v="2"/>
    <x v="17"/>
    <n v="676.44"/>
    <n v="7.0000000000000007E-2"/>
    <s v="Regular"/>
    <n v="48.76"/>
    <n v="34.54"/>
    <n v="14.72"/>
    <s v="Sung Shariari"/>
    <x v="0"/>
    <s v="Corporate"/>
    <s v="Office Supplies"/>
    <s v="Binders and Binder Accessories"/>
    <s v="Small Box"/>
    <d v="2016-11-18T00:00:00"/>
    <n v="1.0749183567059024E-4"/>
    <m/>
    <x v="0"/>
    <n v="0"/>
    <n v="1"/>
    <x v="0"/>
  </r>
  <r>
    <n v="22407"/>
    <x v="0"/>
    <d v="2016-11-17T00:00:00"/>
    <x v="2"/>
    <x v="12"/>
    <n v="128.02000000000001"/>
    <n v="0.02"/>
    <s v="Regular"/>
    <n v="-7.9"/>
    <n v="12.28"/>
    <n v="6.47"/>
    <s v="Sung Shariari"/>
    <x v="0"/>
    <s v="Corporate"/>
    <s v="Office Supplies"/>
    <s v="Paper"/>
    <s v="Small Box"/>
    <d v="2016-11-17T00:00:00"/>
    <n v="2.0343422628095563E-5"/>
    <m/>
    <x v="0"/>
    <n v="0"/>
    <n v="0"/>
    <x v="0"/>
  </r>
  <r>
    <n v="22407"/>
    <x v="0"/>
    <d v="2016-11-17T00:00:00"/>
    <x v="2"/>
    <x v="0"/>
    <n v="526.82000000000005"/>
    <n v="0.06"/>
    <s v="Express"/>
    <n v="32.340000000000003"/>
    <n v="34.58"/>
    <n v="8.99"/>
    <s v="Sung Shariari"/>
    <x v="0"/>
    <s v="Corporate"/>
    <s v="Office Supplies"/>
    <s v="Pens &amp; Art Supplies"/>
    <s v="Small Pack"/>
    <d v="2016-11-19T00:00:00"/>
    <n v="8.3715996789043159E-5"/>
    <m/>
    <x v="0"/>
    <n v="0"/>
    <n v="2"/>
    <x v="0"/>
  </r>
  <r>
    <n v="22432"/>
    <x v="0"/>
    <d v="2015-11-28T00:00:00"/>
    <x v="2"/>
    <x v="22"/>
    <n v="2728.42"/>
    <n v="0.06"/>
    <s v="Regular"/>
    <n v="664.15"/>
    <n v="60.98"/>
    <n v="19.989999999999998"/>
    <s v="Ionia McGrath"/>
    <x v="3"/>
    <s v="Small Business"/>
    <s v="Office Supplies"/>
    <s v="Envelopes"/>
    <s v="Small Box"/>
    <d v="2015-11-29T00:00:00"/>
    <n v="4.3356820158528742E-4"/>
    <m/>
    <x v="0"/>
    <n v="0"/>
    <n v="1"/>
    <x v="0"/>
  </r>
  <r>
    <n v="22433"/>
    <x v="0"/>
    <d v="2014-03-03T00:00:00"/>
    <x v="1"/>
    <x v="14"/>
    <n v="797.98"/>
    <n v="0.05"/>
    <s v="Regular"/>
    <n v="237.47"/>
    <n v="20.99"/>
    <n v="0.99"/>
    <s v="Bryan Spruell"/>
    <x v="0"/>
    <s v="Home Office"/>
    <s v="Technology"/>
    <s v="Telephones and Communication"/>
    <s v="Wrap Bag"/>
    <d v="2014-03-05T00:00:00"/>
    <n v="1.2680553342265033E-4"/>
    <m/>
    <x v="0"/>
    <n v="0"/>
    <n v="2"/>
    <x v="0"/>
  </r>
  <r>
    <n v="22434"/>
    <x v="0"/>
    <d v="2015-08-29T00:00:00"/>
    <x v="1"/>
    <x v="7"/>
    <n v="18.7"/>
    <n v="0.1"/>
    <s v="Regular"/>
    <n v="-14.69"/>
    <n v="4.54"/>
    <n v="5.83"/>
    <s v="Allen Golden"/>
    <x v="1"/>
    <s v="Consumer"/>
    <s v="Office Supplies"/>
    <s v="Binders and Binder Accessories"/>
    <s v="Small Box"/>
    <d v="2015-08-31T00:00:00"/>
    <n v="2.9715825897936808E-6"/>
    <m/>
    <x v="0"/>
    <n v="0"/>
    <n v="2"/>
    <x v="0"/>
  </r>
  <r>
    <n v="22434"/>
    <x v="0"/>
    <d v="2015-08-29T00:00:00"/>
    <x v="1"/>
    <x v="20"/>
    <n v="140.74"/>
    <n v="0.01"/>
    <s v="Regular"/>
    <n v="-92.29"/>
    <n v="3.28"/>
    <n v="3.97"/>
    <s v="Allen Golden"/>
    <x v="1"/>
    <s v="Consumer"/>
    <s v="Office Supplies"/>
    <s v="Pens &amp; Art Supplies"/>
    <s v="Wrap Bag"/>
    <d v="2015-08-31T00:00:00"/>
    <n v="2.2364734421794794E-5"/>
    <m/>
    <x v="0"/>
    <n v="0"/>
    <n v="2"/>
    <x v="0"/>
  </r>
  <r>
    <n v="22465"/>
    <x v="0"/>
    <d v="2015-07-21T00:00:00"/>
    <x v="2"/>
    <x v="6"/>
    <n v="1121.78"/>
    <n v="0.04"/>
    <s v="Delivery Van"/>
    <n v="-454.8"/>
    <n v="270.98"/>
    <n v="50"/>
    <s v="Thea Hendricks"/>
    <x v="0"/>
    <s v="Home Office"/>
    <s v="Furniture"/>
    <s v="Chairs &amp; Chairmats"/>
    <s v="Jumbo Drum"/>
    <d v="2015-07-22T00:00:00"/>
    <n v="1.7825999559244681E-4"/>
    <m/>
    <x v="0"/>
    <n v="0"/>
    <n v="1"/>
    <x v="0"/>
  </r>
  <r>
    <n v="22466"/>
    <x v="0"/>
    <d v="2015-03-28T00:00:00"/>
    <x v="3"/>
    <x v="48"/>
    <n v="5404.18"/>
    <n v="7.0000000000000007E-2"/>
    <s v="Delivery Van"/>
    <n v="241.06"/>
    <n v="180.98"/>
    <n v="30"/>
    <s v="Tamara Willingham"/>
    <x v="0"/>
    <s v="Corporate"/>
    <s v="Furniture"/>
    <s v="Chairs &amp; Chairmats"/>
    <s v="Jumbo Drum"/>
    <d v="2015-04-04T00:00:00"/>
    <n v="8.5876829947118796E-4"/>
    <m/>
    <x v="0"/>
    <n v="0"/>
    <n v="7"/>
    <x v="0"/>
  </r>
  <r>
    <n v="22466"/>
    <x v="0"/>
    <d v="2015-03-28T00:00:00"/>
    <x v="3"/>
    <x v="42"/>
    <n v="430.19"/>
    <n v="0.02"/>
    <s v="Regular"/>
    <n v="181.26"/>
    <n v="10.31"/>
    <n v="1.79"/>
    <s v="Tamara Willingham"/>
    <x v="0"/>
    <s v="Corporate"/>
    <s v="Office Supplies"/>
    <s v="Paper"/>
    <s v="Wrap Bag"/>
    <d v="2015-04-04T00:00:00"/>
    <n v="6.8360701299644038E-5"/>
    <m/>
    <x v="0"/>
    <n v="0"/>
    <n v="7"/>
    <x v="0"/>
  </r>
  <r>
    <n v="14245"/>
    <x v="0"/>
    <d v="2013-02-11T00:00:00"/>
    <x v="1"/>
    <x v="35"/>
    <n v="454.09"/>
    <n v="0.1"/>
    <s v="Regular"/>
    <n v="29.7"/>
    <n v="28.15"/>
    <n v="6.17"/>
    <s v="Brian Dahlen"/>
    <x v="0"/>
    <s v="Small Business"/>
    <s v="Office Supplies"/>
    <s v="Pens &amp; Art Supplies"/>
    <s v="Small Pack"/>
    <d v="2013-02-12T00:00:00"/>
    <n v="7.2158606320824192E-5"/>
    <m/>
    <x v="0"/>
    <n v="0"/>
    <n v="1"/>
    <x v="0"/>
  </r>
  <r>
    <n v="14406"/>
    <x v="1"/>
    <d v="2013-03-08T00:00:00"/>
    <x v="4"/>
    <x v="17"/>
    <n v="455.34"/>
    <n v="0.06"/>
    <s v="Delivery Van"/>
    <n v="-932.55"/>
    <n v="20.98"/>
    <n v="53.03"/>
    <s v="Charles Sheldon"/>
    <x v="3"/>
    <s v="Corporate"/>
    <s v="Office Supplies"/>
    <s v="Storage &amp; Organization"/>
    <s v="Jumbo Drum"/>
    <d v="2013-03-10T00:00:00"/>
    <n v="7.2357241520676707E-5"/>
    <m/>
    <x v="0"/>
    <n v="0"/>
    <n v="2"/>
    <x v="0"/>
  </r>
  <r>
    <n v="36102"/>
    <x v="0"/>
    <d v="2013-05-20T00:00:00"/>
    <x v="2"/>
    <x v="45"/>
    <n v="461.4"/>
    <n v="0.03"/>
    <s v="Regular"/>
    <n v="36.39"/>
    <n v="12.07"/>
    <n v="6.2"/>
    <s v="Gene McClure"/>
    <x v="0"/>
    <s v="Consumer"/>
    <s v="Furniture"/>
    <s v="Office Furnishings"/>
    <s v="Wrap Bag"/>
    <d v="2013-05-21T00:00:00"/>
    <n v="7.332022496956172E-5"/>
    <m/>
    <x v="0"/>
    <n v="0"/>
    <n v="1"/>
    <x v="0"/>
  </r>
  <r>
    <n v="22497"/>
    <x v="0"/>
    <d v="2015-04-28T00:00:00"/>
    <x v="4"/>
    <x v="4"/>
    <n v="3259.25"/>
    <n v="0.04"/>
    <s v="Delivery Van"/>
    <n v="580.33000000000004"/>
    <n v="90.97"/>
    <n v="28"/>
    <s v="Brendan Murry"/>
    <x v="0"/>
    <s v="Corporate"/>
    <s v="Technology"/>
    <s v="Office Machines"/>
    <s v="Jumbo Drum"/>
    <d v="2015-04-29T00:00:00"/>
    <n v="5.1792142009545741E-4"/>
    <m/>
    <x v="0"/>
    <n v="0"/>
    <n v="1"/>
    <x v="0"/>
  </r>
  <r>
    <n v="10209"/>
    <x v="0"/>
    <d v="2013-11-29T00:00:00"/>
    <x v="4"/>
    <x v="39"/>
    <n v="461.55"/>
    <n v="0.09"/>
    <s v="Regular"/>
    <n v="-12"/>
    <n v="33.979999999999997"/>
    <n v="19.989999999999998"/>
    <s v="Barry Franz"/>
    <x v="3"/>
    <s v="Corporate"/>
    <s v="Furniture"/>
    <s v="Office Furnishings"/>
    <s v="Small Box"/>
    <d v="2013-11-29T00:00:00"/>
    <n v="7.3344061193544028E-5"/>
    <m/>
    <x v="0"/>
    <n v="0"/>
    <n v="0"/>
    <x v="0"/>
  </r>
  <r>
    <n v="22532"/>
    <x v="0"/>
    <d v="2014-02-08T00:00:00"/>
    <x v="1"/>
    <x v="44"/>
    <n v="121.66"/>
    <n v="0.03"/>
    <s v="Regular"/>
    <n v="-11.8"/>
    <n v="8.85"/>
    <n v="5.6"/>
    <s v="Carlos Soltero"/>
    <x v="2"/>
    <s v="Consumer"/>
    <s v="Office Supplies"/>
    <s v="Binders and Binder Accessories"/>
    <s v="Small Box"/>
    <d v="2014-02-08T00:00:00"/>
    <n v="1.9332766731245945E-5"/>
    <m/>
    <x v="0"/>
    <n v="0"/>
    <n v="0"/>
    <x v="0"/>
  </r>
  <r>
    <n v="22561"/>
    <x v="0"/>
    <d v="2014-01-20T00:00:00"/>
    <x v="1"/>
    <x v="38"/>
    <n v="128.62"/>
    <n v="7.0000000000000007E-2"/>
    <s v="Regular"/>
    <n v="-27.78"/>
    <n v="17.670000000000002"/>
    <n v="8.99"/>
    <s v="David Wiener"/>
    <x v="3"/>
    <s v="Consumer"/>
    <s v="Furniture"/>
    <s v="Office Furnishings"/>
    <s v="Small Pack"/>
    <d v="2014-01-22T00:00:00"/>
    <n v="2.0438767524024771E-5"/>
    <m/>
    <x v="0"/>
    <n v="0"/>
    <n v="2"/>
    <x v="0"/>
  </r>
  <r>
    <n v="22561"/>
    <x v="0"/>
    <d v="2014-01-20T00:00:00"/>
    <x v="1"/>
    <x v="29"/>
    <n v="424"/>
    <n v="0.03"/>
    <s v="Regular"/>
    <n v="-19.77"/>
    <n v="8.67"/>
    <n v="3.5"/>
    <s v="David Wiener"/>
    <x v="3"/>
    <s v="Consumer"/>
    <s v="Office Supplies"/>
    <s v="Appliances"/>
    <s v="Small Box"/>
    <d v="2014-01-22T00:00:00"/>
    <n v="6.7377059789974365E-5"/>
    <m/>
    <x v="0"/>
    <n v="0"/>
    <n v="2"/>
    <x v="0"/>
  </r>
  <r>
    <n v="22561"/>
    <x v="0"/>
    <d v="2014-01-20T00:00:00"/>
    <x v="1"/>
    <x v="33"/>
    <n v="504.79"/>
    <n v="0.03"/>
    <s v="Express"/>
    <n v="-245.09"/>
    <n v="99.99"/>
    <n v="19.989999999999998"/>
    <s v="David Wiener"/>
    <x v="3"/>
    <s v="Consumer"/>
    <s v="Technology"/>
    <s v="Computer Peripherals"/>
    <s v="Small Box"/>
    <d v="2014-01-22T00:00:00"/>
    <n v="8.021525002684236E-5"/>
    <m/>
    <x v="0"/>
    <n v="0"/>
    <n v="2"/>
    <x v="0"/>
  </r>
  <r>
    <n v="16834"/>
    <x v="0"/>
    <d v="2013-10-23T00:00:00"/>
    <x v="3"/>
    <x v="15"/>
    <n v="463.42"/>
    <n v="0.08"/>
    <s v="Regular"/>
    <n v="14.2"/>
    <n v="14.45"/>
    <n v="7.17"/>
    <s v="Sue Ann Reed"/>
    <x v="0"/>
    <s v="Consumer"/>
    <s v="Office Supplies"/>
    <s v="Binders and Binder Accessories"/>
    <s v="Small Box"/>
    <d v="2013-10-25T00:00:00"/>
    <n v="7.3641219452523396E-5"/>
    <m/>
    <x v="0"/>
    <n v="0"/>
    <n v="2"/>
    <x v="0"/>
  </r>
  <r>
    <n v="640"/>
    <x v="0"/>
    <d v="2013-01-22T00:00:00"/>
    <x v="0"/>
    <x v="37"/>
    <n v="464.77"/>
    <n v="0.01"/>
    <s v="Regular"/>
    <n v="29.42"/>
    <n v="18.97"/>
    <n v="9.5399999999999991"/>
    <s v="Tamara Chand"/>
    <x v="1"/>
    <s v="Consumer"/>
    <s v="Office Supplies"/>
    <s v="Paper"/>
    <s v="Small Box"/>
    <d v="2013-01-23T00:00:00"/>
    <n v="7.3855745468364112E-5"/>
    <m/>
    <x v="0"/>
    <n v="0"/>
    <n v="1"/>
    <x v="0"/>
  </r>
  <r>
    <n v="22151"/>
    <x v="0"/>
    <d v="2013-07-31T00:00:00"/>
    <x v="0"/>
    <x v="46"/>
    <n v="465.83"/>
    <n v="0.1"/>
    <s v="Regular"/>
    <n v="-79.72"/>
    <n v="9.65"/>
    <n v="6.22"/>
    <s v="Beth Thompson"/>
    <x v="2"/>
    <s v="Corporate"/>
    <s v="Furniture"/>
    <s v="Office Furnishings"/>
    <s v="Small Box"/>
    <d v="2013-07-31T00:00:00"/>
    <n v="7.402418811783905E-5"/>
    <m/>
    <x v="0"/>
    <n v="0"/>
    <n v="0"/>
    <x v="0"/>
  </r>
  <r>
    <n v="44064"/>
    <x v="0"/>
    <d v="2013-03-03T00:00:00"/>
    <x v="4"/>
    <x v="16"/>
    <n v="468.48"/>
    <n v="7.0000000000000007E-2"/>
    <s v="Express"/>
    <n v="-213.49"/>
    <n v="11.34"/>
    <n v="11.25"/>
    <s v="Theresa Swint"/>
    <x v="0"/>
    <s v="Consumer"/>
    <s v="Office Supplies"/>
    <s v="Paper"/>
    <s v="Small Box"/>
    <d v="2013-03-05T00:00:00"/>
    <n v="7.4445294741526402E-5"/>
    <m/>
    <x v="0"/>
    <n v="0"/>
    <n v="2"/>
    <x v="0"/>
  </r>
  <r>
    <n v="22663"/>
    <x v="0"/>
    <d v="2015-01-10T00:00:00"/>
    <x v="3"/>
    <x v="34"/>
    <n v="9843.11"/>
    <n v="7.0000000000000007E-2"/>
    <s v="Delivery Van"/>
    <n v="-384.6"/>
    <n v="280.98"/>
    <n v="57"/>
    <s v="Maria Bertelson"/>
    <x v="0"/>
    <s v="Corporate"/>
    <s v="Furniture"/>
    <s v="Chairs &amp; Chairmats"/>
    <s v="Jumbo Drum"/>
    <d v="2015-01-10T00:00:00"/>
    <n v="1.564150497616261E-3"/>
    <m/>
    <x v="0"/>
    <n v="0"/>
    <n v="0"/>
    <x v="0"/>
  </r>
  <r>
    <n v="22663"/>
    <x v="0"/>
    <d v="2015-01-10T00:00:00"/>
    <x v="3"/>
    <x v="0"/>
    <n v="7190.06"/>
    <n v="0.08"/>
    <s v="Delivery Van"/>
    <n v="1908.45"/>
    <n v="500.98"/>
    <n v="28.14"/>
    <s v="Maria Bertelson"/>
    <x v="0"/>
    <s v="Corporate"/>
    <s v="Technology"/>
    <s v="Office Machines"/>
    <s v="Jumbo Drum"/>
    <d v="2015-01-15T00:00:00"/>
    <n v="1.1425592040412809E-3"/>
    <m/>
    <x v="0"/>
    <n v="0"/>
    <n v="5"/>
    <x v="0"/>
  </r>
  <r>
    <n v="22689"/>
    <x v="0"/>
    <d v="2014-10-09T00:00:00"/>
    <x v="3"/>
    <x v="20"/>
    <n v="2405"/>
    <n v="0.1"/>
    <s v="Regular"/>
    <n v="696.17"/>
    <n v="67.84"/>
    <n v="0.99"/>
    <s v="Benjamin Farhat"/>
    <x v="0"/>
    <s v="Home Office"/>
    <s v="Office Supplies"/>
    <s v="Appliances"/>
    <s v="Small Box"/>
    <d v="2014-10-11T00:00:00"/>
    <n v="3.821741245162461E-4"/>
    <m/>
    <x v="0"/>
    <n v="0"/>
    <n v="2"/>
    <x v="0"/>
  </r>
  <r>
    <n v="22695"/>
    <x v="0"/>
    <d v="2016-07-03T00:00:00"/>
    <x v="3"/>
    <x v="14"/>
    <n v="444.52"/>
    <n v="0.02"/>
    <s v="Regular"/>
    <n v="161.13"/>
    <n v="10.06"/>
    <n v="2.06"/>
    <s v="Joy Smith"/>
    <x v="3"/>
    <s v="Consumer"/>
    <s v="Office Supplies"/>
    <s v="Paper"/>
    <s v="Wrap Bag"/>
    <d v="2016-07-08T00:00:00"/>
    <n v="7.0637855230753317E-5"/>
    <m/>
    <x v="0"/>
    <n v="0"/>
    <n v="5"/>
    <x v="0"/>
  </r>
  <r>
    <n v="22727"/>
    <x v="0"/>
    <d v="2014-07-03T00:00:00"/>
    <x v="2"/>
    <x v="22"/>
    <n v="296.82"/>
    <n v="7.0000000000000007E-2"/>
    <s v="Regular"/>
    <n v="-120.37"/>
    <n v="6.48"/>
    <n v="6.65"/>
    <s v="Lycoris Saunders"/>
    <x v="0"/>
    <s v="Corporate"/>
    <s v="Office Supplies"/>
    <s v="Paper"/>
    <s v="Small Box"/>
    <d v="2014-07-03T00:00:00"/>
    <n v="4.7167120016179697E-5"/>
    <m/>
    <x v="0"/>
    <n v="0"/>
    <n v="0"/>
    <x v="0"/>
  </r>
  <r>
    <n v="22752"/>
    <x v="0"/>
    <d v="2015-12-07T00:00:00"/>
    <x v="3"/>
    <x v="5"/>
    <n v="238.76"/>
    <n v="0.1"/>
    <s v="Regular"/>
    <n v="-235.21"/>
    <n v="110.98"/>
    <n v="35"/>
    <s v="Barry Weirich"/>
    <x v="0"/>
    <s v="Corporate"/>
    <s v="Office Supplies"/>
    <s v="Storage &amp; Organization"/>
    <s v="Large Box"/>
    <d v="2015-12-12T00:00:00"/>
    <n v="3.7940912253429907E-5"/>
    <m/>
    <x v="0"/>
    <n v="0"/>
    <n v="5"/>
    <x v="0"/>
  </r>
  <r>
    <n v="22819"/>
    <x v="0"/>
    <d v="2015-11-10T00:00:00"/>
    <x v="0"/>
    <x v="10"/>
    <n v="6.77"/>
    <n v="0.06"/>
    <s v="Regular"/>
    <n v="-3.66"/>
    <n v="2.52"/>
    <n v="4.28"/>
    <s v="Patrick Jones"/>
    <x v="3"/>
    <s v="Home Office"/>
    <s v="Office Supplies"/>
    <s v="Pens &amp; Art Supplies"/>
    <s v="Wrap Bag"/>
    <d v="2015-11-12T00:00:00"/>
    <n v="1.0758082424012416E-6"/>
    <m/>
    <x v="0"/>
    <n v="0"/>
    <n v="2"/>
    <x v="0"/>
  </r>
  <r>
    <n v="22881"/>
    <x v="0"/>
    <d v="2013-04-06T00:00:00"/>
    <x v="4"/>
    <x v="15"/>
    <n v="476.06"/>
    <n v="0.04"/>
    <s v="Regular"/>
    <n v="-120.48"/>
    <n v="14.03"/>
    <n v="9.3699999999999992"/>
    <s v="Melanie Page"/>
    <x v="1"/>
    <s v="Corporate"/>
    <s v="Office Supplies"/>
    <s v="Storage &amp; Organization"/>
    <s v="Small Box"/>
    <d v="2013-04-07T00:00:00"/>
    <n v="7.5649818593432074E-5"/>
    <m/>
    <x v="0"/>
    <n v="0"/>
    <n v="1"/>
    <x v="0"/>
  </r>
  <r>
    <n v="22848"/>
    <x v="0"/>
    <d v="2014-12-10T00:00:00"/>
    <x v="2"/>
    <x v="17"/>
    <n v="140.37"/>
    <n v="0.01"/>
    <s v="Regular"/>
    <n v="-893.39"/>
    <n v="4.4800000000000004"/>
    <n v="49"/>
    <s v="Nicole Brennan"/>
    <x v="0"/>
    <s v="Home Office"/>
    <s v="Office Supplies"/>
    <s v="Appliances"/>
    <s v="Large Box"/>
    <d v="2014-12-11T00:00:00"/>
    <n v="2.230593840263845E-5"/>
    <m/>
    <x v="0"/>
    <n v="0"/>
    <n v="1"/>
    <x v="0"/>
  </r>
  <r>
    <n v="22848"/>
    <x v="0"/>
    <d v="2014-12-10T00:00:00"/>
    <x v="2"/>
    <x v="22"/>
    <n v="5921.74"/>
    <n v="0.02"/>
    <s v="Delivery Van"/>
    <n v="-287.62"/>
    <n v="130.97999999999999"/>
    <n v="30"/>
    <s v="Nicole Brennan"/>
    <x v="0"/>
    <s v="Home Office"/>
    <s v="Furniture"/>
    <s v="Chairs &amp; Chairmats"/>
    <s v="Jumbo Drum"/>
    <d v="2014-12-12T00:00:00"/>
    <n v="9.4101280669972359E-4"/>
    <m/>
    <x v="0"/>
    <n v="0"/>
    <n v="2"/>
    <x v="0"/>
  </r>
  <r>
    <n v="22848"/>
    <x v="0"/>
    <d v="2014-12-10T00:00:00"/>
    <x v="2"/>
    <x v="6"/>
    <n v="68.16"/>
    <n v="0.09"/>
    <s v="Regular"/>
    <n v="-52.44"/>
    <n v="15.98"/>
    <n v="6.5"/>
    <s v="Nicole Brennan"/>
    <x v="0"/>
    <s v="Home Office"/>
    <s v="Technology"/>
    <s v="Computer Peripherals"/>
    <s v="Small Box"/>
    <d v="2014-12-12T00:00:00"/>
    <n v="1.0831180177558142E-5"/>
    <m/>
    <x v="0"/>
    <n v="0"/>
    <n v="2"/>
    <x v="0"/>
  </r>
  <r>
    <n v="22849"/>
    <x v="0"/>
    <d v="2014-02-14T00:00:00"/>
    <x v="2"/>
    <x v="40"/>
    <n v="304.98"/>
    <n v="0.08"/>
    <s v="Regular"/>
    <n v="2.73"/>
    <n v="11.7"/>
    <n v="5.63"/>
    <s v="Erin Creighton"/>
    <x v="1"/>
    <s v="Corporate"/>
    <s v="Office Supplies"/>
    <s v="Binders and Binder Accessories"/>
    <s v="Small Box"/>
    <d v="2014-02-15T00:00:00"/>
    <n v="4.8463810600816945E-5"/>
    <m/>
    <x v="0"/>
    <n v="0"/>
    <n v="1"/>
    <x v="0"/>
  </r>
  <r>
    <n v="22849"/>
    <x v="0"/>
    <d v="2014-02-14T00:00:00"/>
    <x v="2"/>
    <x v="41"/>
    <n v="104.24"/>
    <n v="0"/>
    <s v="Express"/>
    <n v="10.59"/>
    <n v="2.78"/>
    <n v="1.34"/>
    <s v="Erin Creighton"/>
    <x v="1"/>
    <s v="Corporate"/>
    <s v="Office Supplies"/>
    <s v="Pens &amp; Art Supplies"/>
    <s v="Wrap Bag"/>
    <d v="2014-02-16T00:00:00"/>
    <n v="1.6564586586101245E-5"/>
    <m/>
    <x v="0"/>
    <n v="0"/>
    <n v="2"/>
    <x v="0"/>
  </r>
  <r>
    <n v="22849"/>
    <x v="0"/>
    <d v="2014-02-14T00:00:00"/>
    <x v="2"/>
    <x v="40"/>
    <n v="198.13"/>
    <n v="0.01"/>
    <s v="Regular"/>
    <n v="-219.92"/>
    <n v="6.98"/>
    <n v="9.69"/>
    <s v="Erin Creighton"/>
    <x v="1"/>
    <s v="Corporate"/>
    <s v="Office Supplies"/>
    <s v="Storage &amp; Organization"/>
    <s v="Small Box"/>
    <d v="2014-02-16T00:00:00"/>
    <n v="3.1484473717423638E-5"/>
    <m/>
    <x v="0"/>
    <n v="0"/>
    <n v="2"/>
    <x v="0"/>
  </r>
  <r>
    <n v="22849"/>
    <x v="0"/>
    <d v="2014-02-14T00:00:00"/>
    <x v="2"/>
    <x v="13"/>
    <n v="4366.348"/>
    <n v="0.05"/>
    <s v="Regular"/>
    <n v="940.57"/>
    <n v="205.99"/>
    <n v="3"/>
    <s v="Erin Creighton"/>
    <x v="1"/>
    <s v="Corporate"/>
    <s v="Technology"/>
    <s v="Telephones and Communication"/>
    <s v="Small Box"/>
    <d v="2014-02-16T00:00:00"/>
    <n v="6.9384832608451654E-4"/>
    <m/>
    <x v="0"/>
    <n v="0"/>
    <n v="2"/>
    <x v="0"/>
  </r>
  <r>
    <n v="22850"/>
    <x v="0"/>
    <d v="2014-04-30T00:00:00"/>
    <x v="4"/>
    <x v="6"/>
    <n v="105.13"/>
    <n v="0.08"/>
    <s v="Regular"/>
    <n v="-103.23"/>
    <n v="27.48"/>
    <n v="4"/>
    <s v="Allen Armold"/>
    <x v="0"/>
    <s v="Home Office"/>
    <s v="Technology"/>
    <s v="Computer Peripherals"/>
    <s v="Small Box"/>
    <d v="2014-05-01T00:00:00"/>
    <n v="1.6706014848396237E-5"/>
    <m/>
    <x v="0"/>
    <n v="0"/>
    <n v="1"/>
    <x v="0"/>
  </r>
  <r>
    <n v="22851"/>
    <x v="0"/>
    <d v="2016-03-01T00:00:00"/>
    <x v="1"/>
    <x v="13"/>
    <n v="667.36"/>
    <n v="0.09"/>
    <s v="Regular"/>
    <n v="218.89"/>
    <n v="28.48"/>
    <n v="1.99"/>
    <s v="Denise Monton"/>
    <x v="0"/>
    <s v="Home Office"/>
    <s v="Technology"/>
    <s v="Computer Peripherals"/>
    <s v="Small Pack"/>
    <d v="2016-03-02T00:00:00"/>
    <n v="1.0604894957886154E-4"/>
    <m/>
    <x v="0"/>
    <n v="0"/>
    <n v="1"/>
    <x v="0"/>
  </r>
  <r>
    <n v="22851"/>
    <x v="0"/>
    <d v="2016-03-01T00:00:00"/>
    <x v="1"/>
    <x v="44"/>
    <n v="32.369999999999997"/>
    <n v="0"/>
    <s v="Regular"/>
    <n v="-48.55"/>
    <n v="2.08"/>
    <n v="5.33"/>
    <s v="Denise Monton"/>
    <x v="0"/>
    <s v="Home Office"/>
    <s v="Furniture"/>
    <s v="Office Furnishings"/>
    <s v="Small Box"/>
    <d v="2016-03-03T00:00:00"/>
    <n v="5.1438571353808261E-6"/>
    <m/>
    <x v="0"/>
    <n v="0"/>
    <n v="2"/>
    <x v="0"/>
  </r>
  <r>
    <n v="22851"/>
    <x v="0"/>
    <d v="2016-03-01T00:00:00"/>
    <x v="1"/>
    <x v="28"/>
    <n v="1409.0875000000001"/>
    <n v="0.06"/>
    <s v="Express"/>
    <n v="233.56"/>
    <n v="45.99"/>
    <n v="4.99"/>
    <s v="Denise Monton"/>
    <x v="0"/>
    <s v="Home Office"/>
    <s v="Technology"/>
    <s v="Telephones and Communication"/>
    <s v="Small Box"/>
    <d v="2016-03-02T00:00:00"/>
    <n v="2.2391550173774886E-4"/>
    <m/>
    <x v="0"/>
    <n v="0"/>
    <n v="1"/>
    <x v="0"/>
  </r>
  <r>
    <n v="19744"/>
    <x v="0"/>
    <d v="2013-03-14T00:00:00"/>
    <x v="4"/>
    <x v="26"/>
    <n v="478.38"/>
    <n v="0.09"/>
    <s v="Regular"/>
    <n v="-34.39"/>
    <n v="11.97"/>
    <n v="4.9800000000000004"/>
    <s v="Natalie Webber"/>
    <x v="0"/>
    <s v="Consumer"/>
    <s v="Office Supplies"/>
    <s v="Appliances"/>
    <s v="Small Box"/>
    <d v="2013-03-16T00:00:00"/>
    <n v="7.6018485524358338E-5"/>
    <m/>
    <x v="0"/>
    <n v="0"/>
    <n v="2"/>
    <x v="0"/>
  </r>
  <r>
    <n v="33218"/>
    <x v="0"/>
    <d v="2013-01-06T00:00:00"/>
    <x v="2"/>
    <x v="8"/>
    <n v="480.13"/>
    <n v="0.04"/>
    <s v="Regular"/>
    <n v="53.67"/>
    <n v="16.16"/>
    <n v="7.74"/>
    <s v="Eric Hoffmann"/>
    <x v="0"/>
    <s v="Small Business"/>
    <s v="Furniture"/>
    <s v="Office Furnishings"/>
    <s v="Small Box"/>
    <d v="2013-01-07T00:00:00"/>
    <n v="7.629657480415187E-5"/>
    <m/>
    <x v="0"/>
    <n v="0"/>
    <n v="1"/>
    <x v="0"/>
  </r>
  <r>
    <n v="8101"/>
    <x v="0"/>
    <d v="2013-03-04T00:00:00"/>
    <x v="4"/>
    <x v="0"/>
    <n v="485.16"/>
    <n v="0.1"/>
    <s v="Regular"/>
    <n v="-9.32"/>
    <n v="34.58"/>
    <n v="8.99"/>
    <s v="Maureen Gastineau"/>
    <x v="0"/>
    <s v="Consumer"/>
    <s v="Office Supplies"/>
    <s v="Pens &amp; Art Supplies"/>
    <s v="Small Pack"/>
    <d v="2013-03-06T00:00:00"/>
    <n v="7.7095882848358404E-5"/>
    <m/>
    <x v="0"/>
    <n v="0"/>
    <n v="2"/>
    <x v="0"/>
  </r>
  <r>
    <n v="22885"/>
    <x v="0"/>
    <d v="2016-11-23T00:00:00"/>
    <x v="4"/>
    <x v="6"/>
    <n v="56.47"/>
    <n v="0.05"/>
    <s v="Regular"/>
    <n v="-29.9"/>
    <n v="12.88"/>
    <n v="4.59"/>
    <s v="Neil Ducich"/>
    <x v="3"/>
    <s v="Home Office"/>
    <s v="Office Supplies"/>
    <s v="Scissors, Rulers and Trimmers"/>
    <s v="Wrap Bag"/>
    <d v="2016-11-25T00:00:00"/>
    <n v="8.9735437885373879E-6"/>
    <m/>
    <x v="0"/>
    <n v="0"/>
    <n v="2"/>
    <x v="0"/>
  </r>
  <r>
    <n v="24961"/>
    <x v="0"/>
    <d v="2013-01-26T00:00:00"/>
    <x v="3"/>
    <x v="30"/>
    <n v="487.59"/>
    <n v="0.04"/>
    <s v="Delivery Van"/>
    <n v="-205.29"/>
    <n v="58.14"/>
    <n v="36.61"/>
    <s v="Ken Black"/>
    <x v="0"/>
    <s v="Consumer"/>
    <s v="Furniture"/>
    <s v="Bookcases"/>
    <s v="Jumbo Box"/>
    <d v="2013-02-02T00:00:00"/>
    <n v="7.7482029676871693E-5"/>
    <m/>
    <x v="0"/>
    <n v="0"/>
    <n v="7"/>
    <x v="0"/>
  </r>
  <r>
    <n v="1253"/>
    <x v="0"/>
    <d v="2013-01-25T00:00:00"/>
    <x v="1"/>
    <x v="0"/>
    <n v="494.34"/>
    <n v="0.05"/>
    <s v="Regular"/>
    <n v="-30.19"/>
    <n v="31.98"/>
    <n v="6.72"/>
    <s v="Tanja Norvell"/>
    <x v="0"/>
    <s v="Consumer"/>
    <s v="Office Supplies"/>
    <s v="Storage &amp; Organization"/>
    <s v="Small Box"/>
    <d v="2013-01-25T00:00:00"/>
    <n v="7.85546597560753E-5"/>
    <m/>
    <x v="0"/>
    <n v="0"/>
    <n v="0"/>
    <x v="0"/>
  </r>
  <r>
    <n v="27141"/>
    <x v="0"/>
    <d v="2013-02-04T00:00:00"/>
    <x v="2"/>
    <x v="13"/>
    <n v="495.8"/>
    <n v="0.03"/>
    <s v="Regular"/>
    <n v="107.82"/>
    <n v="19.04"/>
    <n v="6.38"/>
    <s v="Patrick Ryan"/>
    <x v="0"/>
    <s v="Corporate"/>
    <s v="Furniture"/>
    <s v="Office Furnishings"/>
    <s v="Small Box"/>
    <d v="2013-02-05T00:00:00"/>
    <n v="7.8786665669503041E-5"/>
    <m/>
    <x v="0"/>
    <n v="0"/>
    <n v="1"/>
    <x v="0"/>
  </r>
  <r>
    <n v="43781"/>
    <x v="0"/>
    <d v="2013-02-02T00:00:00"/>
    <x v="2"/>
    <x v="22"/>
    <n v="497.14"/>
    <n v="0.05"/>
    <s v="Regular"/>
    <n v="240.41"/>
    <n v="10.94"/>
    <n v="1.39"/>
    <s v="Claudia Miner"/>
    <x v="2"/>
    <s v="Small Business"/>
    <s v="Office Supplies"/>
    <s v="Envelopes"/>
    <s v="Small Box"/>
    <d v="2013-02-02T00:00:00"/>
    <n v="7.8999602603744946E-5"/>
    <m/>
    <x v="0"/>
    <n v="0"/>
    <n v="0"/>
    <x v="0"/>
  </r>
  <r>
    <n v="6272"/>
    <x v="1"/>
    <d v="2013-02-27T00:00:00"/>
    <x v="0"/>
    <x v="15"/>
    <n v="497.4"/>
    <n v="0.05"/>
    <s v="Regular"/>
    <n v="37.9"/>
    <n v="14.98"/>
    <n v="8.99"/>
    <s v="Randy Ferguson"/>
    <x v="0"/>
    <s v="Corporate"/>
    <s v="Furniture"/>
    <s v="Office Furnishings"/>
    <s v="Small Pack"/>
    <d v="2013-03-01T00:00:00"/>
    <n v="7.9040918725314265E-5"/>
    <m/>
    <x v="0"/>
    <n v="0"/>
    <n v="2"/>
    <x v="0"/>
  </r>
  <r>
    <n v="22914"/>
    <x v="0"/>
    <d v="2015-01-12T00:00:00"/>
    <x v="1"/>
    <x v="49"/>
    <n v="336.65"/>
    <n v="7.0000000000000007E-2"/>
    <s v="Regular"/>
    <n v="-71.05"/>
    <n v="11.7"/>
    <n v="6.96"/>
    <s v="Adam Hart"/>
    <x v="0"/>
    <s v="Corporate"/>
    <s v="Office Supplies"/>
    <s v="Appliances"/>
    <s v="Medium Box"/>
    <d v="2015-01-13T00:00:00"/>
    <n v="5.3496432024280354E-5"/>
    <m/>
    <x v="0"/>
    <n v="0"/>
    <n v="1"/>
    <x v="0"/>
  </r>
  <r>
    <n v="22917"/>
    <x v="0"/>
    <d v="2016-03-01T00:00:00"/>
    <x v="4"/>
    <x v="10"/>
    <n v="3550.28"/>
    <n v="0.06"/>
    <s v="Express"/>
    <n v="-11769.17"/>
    <n v="3499.99"/>
    <n v="24.49"/>
    <s v="Nathan Mautz"/>
    <x v="3"/>
    <s v="Corporate"/>
    <s v="Technology"/>
    <s v="Copiers and Fax"/>
    <s v="Large Box"/>
    <d v="2016-03-04T00:00:00"/>
    <n v="5.6416846186592028E-4"/>
    <m/>
    <x v="0"/>
    <n v="0"/>
    <n v="3"/>
    <x v="0"/>
  </r>
  <r>
    <n v="22919"/>
    <x v="0"/>
    <d v="2016-07-17T00:00:00"/>
    <x v="1"/>
    <x v="36"/>
    <n v="98.77"/>
    <n v="7.0000000000000007E-2"/>
    <s v="Regular"/>
    <n v="41.33"/>
    <n v="4.91"/>
    <n v="0.5"/>
    <s v="Irene Maddox"/>
    <x v="0"/>
    <s v="Consumer"/>
    <s v="Office Supplies"/>
    <s v="Labels"/>
    <s v="Small Box"/>
    <d v="2016-07-18T00:00:00"/>
    <n v="1.5695358951546622E-5"/>
    <m/>
    <x v="0"/>
    <n v="0"/>
    <n v="1"/>
    <x v="0"/>
  </r>
  <r>
    <n v="22947"/>
    <x v="1"/>
    <d v="2016-12-18T00:00:00"/>
    <x v="3"/>
    <x v="23"/>
    <n v="216.25"/>
    <n v="0.09"/>
    <s v="Regular"/>
    <n v="58.84"/>
    <n v="12.22"/>
    <n v="2.85"/>
    <s v="Sarah Jordon"/>
    <x v="3"/>
    <s v="Consumer"/>
    <s v="Furniture"/>
    <s v="Office Furnishings"/>
    <s v="Small Pack"/>
    <d v="2016-12-25T00:00:00"/>
    <n v="3.4363889574485746E-5"/>
    <m/>
    <x v="0"/>
    <n v="0"/>
    <n v="7"/>
    <x v="0"/>
  </r>
  <r>
    <n v="22950"/>
    <x v="0"/>
    <d v="2014-12-21T00:00:00"/>
    <x v="3"/>
    <x v="8"/>
    <n v="1756.11"/>
    <n v="0.1"/>
    <s v="Regular"/>
    <n v="-888.07"/>
    <n v="64.650000000000006"/>
    <n v="35"/>
    <s v="Mike Caudle"/>
    <x v="1"/>
    <s v="Corporate"/>
    <s v="Office Supplies"/>
    <s v="Storage &amp; Organization"/>
    <s v="Large Box"/>
    <d v="2014-12-28T00:00:00"/>
    <n v="2.7906020865040536E-4"/>
    <m/>
    <x v="0"/>
    <n v="0"/>
    <n v="7"/>
    <x v="0"/>
  </r>
  <r>
    <n v="22978"/>
    <x v="0"/>
    <d v="2016-04-02T00:00:00"/>
    <x v="4"/>
    <x v="2"/>
    <n v="1801.95"/>
    <n v="0.03"/>
    <s v="Delivery Van"/>
    <n v="-182.07"/>
    <n v="60.89"/>
    <n v="32.409999999999997"/>
    <s v="Anthony Garverick"/>
    <x v="0"/>
    <s v="Small Business"/>
    <s v="Furniture"/>
    <s v="Chairs &amp; Chairmats"/>
    <s v="Jumbo Drum"/>
    <d v="2016-04-03T00:00:00"/>
    <n v="2.8634455869939698E-4"/>
    <m/>
    <x v="0"/>
    <n v="0"/>
    <n v="1"/>
    <x v="0"/>
  </r>
  <r>
    <n v="23008"/>
    <x v="0"/>
    <d v="2016-10-09T00:00:00"/>
    <x v="1"/>
    <x v="12"/>
    <n v="1136.47"/>
    <n v="0.1"/>
    <s v="Express"/>
    <n v="323.32"/>
    <n v="120.98"/>
    <n v="9.07"/>
    <s v="Erin Ashbrook"/>
    <x v="1"/>
    <s v="Consumer"/>
    <s v="Office Supplies"/>
    <s v="Binders and Binder Accessories"/>
    <s v="Small Box"/>
    <d v="2016-10-11T00:00:00"/>
    <n v="1.8059435646111362E-4"/>
    <m/>
    <x v="0"/>
    <n v="0"/>
    <n v="2"/>
    <x v="0"/>
  </r>
  <r>
    <n v="23008"/>
    <x v="0"/>
    <d v="2016-10-09T00:00:00"/>
    <x v="1"/>
    <x v="5"/>
    <n v="325.81"/>
    <n v="0.02"/>
    <s v="Express"/>
    <n v="-522.78"/>
    <n v="152.47999999999999"/>
    <n v="6.5"/>
    <s v="Erin Ashbrook"/>
    <x v="1"/>
    <s v="Consumer"/>
    <s v="Technology"/>
    <s v="Computer Peripherals"/>
    <s v="Small Box"/>
    <d v="2016-10-11T00:00:00"/>
    <n v="5.1773867571159316E-5"/>
    <m/>
    <x v="0"/>
    <n v="0"/>
    <n v="2"/>
    <x v="0"/>
  </r>
  <r>
    <n v="14023"/>
    <x v="0"/>
    <d v="2013-02-20T00:00:00"/>
    <x v="2"/>
    <x v="25"/>
    <n v="498.16"/>
    <n v="0.03"/>
    <s v="Regular"/>
    <n v="40.61"/>
    <n v="9.99"/>
    <n v="5.12"/>
    <s v="Edward Becker"/>
    <x v="1"/>
    <s v="Corporate"/>
    <s v="Office Supplies"/>
    <s v="Paper"/>
    <s v="Small Box"/>
    <d v="2013-02-21T00:00:00"/>
    <n v="7.9161688926824601E-5"/>
    <m/>
    <x v="0"/>
    <n v="0"/>
    <n v="1"/>
    <x v="0"/>
  </r>
  <r>
    <n v="22020"/>
    <x v="0"/>
    <d v="2013-05-17T00:00:00"/>
    <x v="1"/>
    <x v="4"/>
    <n v="498.28"/>
    <n v="0.01"/>
    <s v="Regular"/>
    <n v="10.18"/>
    <n v="13.48"/>
    <n v="4.51"/>
    <s v="Harold Dahlen"/>
    <x v="3"/>
    <s v="Corporate"/>
    <s v="Office Supplies"/>
    <s v="Storage &amp; Organization"/>
    <s v="Small Box"/>
    <d v="2013-05-18T00:00:00"/>
    <n v="7.9180757906010437E-5"/>
    <m/>
    <x v="0"/>
    <n v="0"/>
    <n v="1"/>
    <x v="0"/>
  </r>
  <r>
    <n v="44290"/>
    <x v="0"/>
    <d v="2013-03-21T00:00:00"/>
    <x v="4"/>
    <x v="46"/>
    <n v="508.38"/>
    <n v="0.06"/>
    <s v="Regular"/>
    <n v="4.68"/>
    <n v="10.4"/>
    <n v="5.4"/>
    <s v="Peter Fuller"/>
    <x v="0"/>
    <s v="Corporate"/>
    <s v="Furniture"/>
    <s v="Office Furnishings"/>
    <s v="Small Pack"/>
    <d v="2013-03-23T00:00:00"/>
    <n v="8.0785730320818787E-5"/>
    <m/>
    <x v="0"/>
    <n v="0"/>
    <n v="2"/>
    <x v="0"/>
  </r>
  <r>
    <n v="23042"/>
    <x v="0"/>
    <d v="2016-04-26T00:00:00"/>
    <x v="4"/>
    <x v="17"/>
    <n v="8048.45"/>
    <n v="0.04"/>
    <s v="Regular"/>
    <n v="1947.67"/>
    <n v="419.19"/>
    <n v="19.989999999999998"/>
    <s v="Nicole Brennan"/>
    <x v="0"/>
    <s v="Home Office"/>
    <s v="Office Supplies"/>
    <s v="Storage &amp; Organization"/>
    <s v="Small Box"/>
    <d v="2016-04-27T00:00:00"/>
    <n v="1.2789643794024036E-3"/>
    <m/>
    <x v="0"/>
    <n v="0"/>
    <n v="1"/>
    <x v="0"/>
  </r>
  <r>
    <n v="23076"/>
    <x v="1"/>
    <d v="2016-05-27T00:00:00"/>
    <x v="1"/>
    <x v="29"/>
    <n v="742.21"/>
    <n v="0.03"/>
    <s v="Regular"/>
    <n v="122.21"/>
    <n v="14.2"/>
    <n v="5.3"/>
    <s v="Dan Reichenbach"/>
    <x v="3"/>
    <s v="Corporate"/>
    <s v="Furniture"/>
    <s v="Office Furnishings"/>
    <s v="Wrap Bag"/>
    <d v="2016-05-28T00:00:00"/>
    <n v="1.1794322534603037E-4"/>
    <s v="Quality Check"/>
    <x v="2"/>
    <n v="10114911.231000002"/>
    <n v="1"/>
    <x v="1"/>
  </r>
  <r>
    <n v="23078"/>
    <x v="0"/>
    <d v="2014-09-15T00:00:00"/>
    <x v="4"/>
    <x v="31"/>
    <n v="168.95"/>
    <n v="0.1"/>
    <s v="Regular"/>
    <n v="-15.9"/>
    <n v="9.7799999999999994"/>
    <n v="5.76"/>
    <s v="Jay Fine"/>
    <x v="3"/>
    <s v="Consumer"/>
    <s v="Office Supplies"/>
    <s v="Envelopes"/>
    <s v="Small Box"/>
    <d v="2014-09-15T00:00:00"/>
    <n v="2.6847533612066435E-5"/>
    <m/>
    <x v="0"/>
    <n v="0"/>
    <n v="0"/>
    <x v="0"/>
  </r>
  <r>
    <n v="23078"/>
    <x v="0"/>
    <d v="2014-09-15T00:00:00"/>
    <x v="4"/>
    <x v="30"/>
    <n v="342.27"/>
    <n v="0.09"/>
    <s v="Regular"/>
    <n v="-17.68"/>
    <n v="40.99"/>
    <n v="19.989999999999998"/>
    <s v="Jay Fine"/>
    <x v="3"/>
    <s v="Consumer"/>
    <s v="Office Supplies"/>
    <s v="Paper"/>
    <s v="Small Box"/>
    <d v="2014-09-17T00:00:00"/>
    <n v="5.4389495882817275E-5"/>
    <m/>
    <x v="0"/>
    <n v="0"/>
    <n v="2"/>
    <x v="0"/>
  </r>
  <r>
    <n v="23078"/>
    <x v="0"/>
    <d v="2014-09-15T00:00:00"/>
    <x v="4"/>
    <x v="20"/>
    <n v="577.95000000000005"/>
    <n v="7.0000000000000007E-2"/>
    <s v="Regular"/>
    <n v="-86.43"/>
    <n v="15.73"/>
    <n v="7.42"/>
    <s v="Jay Fine"/>
    <x v="3"/>
    <s v="Consumer"/>
    <s v="Office Supplies"/>
    <s v="Scissors, Rulers and Trimmers"/>
    <s v="Small Pack"/>
    <d v="2014-09-17T00:00:00"/>
    <n v="9.1840971003810589E-5"/>
    <m/>
    <x v="0"/>
    <n v="0"/>
    <n v="2"/>
    <x v="0"/>
  </r>
  <r>
    <n v="23104"/>
    <x v="0"/>
    <d v="2014-04-09T00:00:00"/>
    <x v="4"/>
    <x v="7"/>
    <n v="30.92"/>
    <n v="0.02"/>
    <s v="Express"/>
    <n v="28.64"/>
    <n v="6.98"/>
    <n v="2.83"/>
    <s v="Trudy Brown"/>
    <x v="0"/>
    <s v="Small Business"/>
    <s v="Furniture"/>
    <s v="Office Furnishings"/>
    <s v="Small Pack"/>
    <d v="2014-04-10T00:00:00"/>
    <n v="4.9134403035519042E-6"/>
    <m/>
    <x v="0"/>
    <n v="0"/>
    <n v="1"/>
    <x v="0"/>
  </r>
  <r>
    <n v="23104"/>
    <x v="0"/>
    <d v="2014-04-09T00:00:00"/>
    <x v="4"/>
    <x v="37"/>
    <n v="142.80000000000001"/>
    <n v="0.01"/>
    <s v="Regular"/>
    <n v="-25"/>
    <n v="5.81"/>
    <n v="3.37"/>
    <s v="Trudy Brown"/>
    <x v="0"/>
    <s v="Small Business"/>
    <s v="Office Supplies"/>
    <s v="Rubber Bands"/>
    <s v="Wrap Bag"/>
    <d v="2014-04-12T00:00:00"/>
    <n v="2.2692085231151745E-5"/>
    <m/>
    <x v="0"/>
    <n v="0"/>
    <n v="3"/>
    <x v="0"/>
  </r>
  <r>
    <n v="23107"/>
    <x v="0"/>
    <d v="2014-06-11T00:00:00"/>
    <x v="4"/>
    <x v="38"/>
    <n v="43.29"/>
    <n v="7.0000000000000007E-2"/>
    <s v="Regular"/>
    <n v="-39.119999999999997"/>
    <n v="5.38"/>
    <n v="7.57"/>
    <s v="Lori Olson"/>
    <x v="3"/>
    <s v="Consumer"/>
    <s v="Office Supplies"/>
    <s v="Binders and Binder Accessories"/>
    <s v="Small Box"/>
    <d v="2014-06-14T00:00:00"/>
    <n v="6.8791342412924296E-6"/>
    <m/>
    <x v="0"/>
    <n v="0"/>
    <n v="3"/>
    <x v="0"/>
  </r>
  <r>
    <n v="23140"/>
    <x v="0"/>
    <d v="2015-02-07T00:00:00"/>
    <x v="0"/>
    <x v="31"/>
    <n v="1713.8"/>
    <n v="0.05"/>
    <s v="Regular"/>
    <n v="1125.29"/>
    <n v="99.23"/>
    <n v="8.99"/>
    <s v="MaryBeth Skach"/>
    <x v="0"/>
    <s v="Home Office"/>
    <s v="Furniture"/>
    <s v="Office Furnishings"/>
    <s v="Small Pack"/>
    <d v="2015-02-09T00:00:00"/>
    <n v="2.7233680440579732E-4"/>
    <m/>
    <x v="0"/>
    <n v="0"/>
    <n v="2"/>
    <x v="0"/>
  </r>
  <r>
    <n v="23140"/>
    <x v="0"/>
    <d v="2015-02-07T00:00:00"/>
    <x v="0"/>
    <x v="18"/>
    <n v="116.69"/>
    <n v="0.02"/>
    <s v="Regular"/>
    <n v="11.69"/>
    <n v="7.08"/>
    <n v="2.35"/>
    <s v="MaryBeth Skach"/>
    <x v="0"/>
    <s v="Home Office"/>
    <s v="Office Supplies"/>
    <s v="Pens &amp; Art Supplies"/>
    <s v="Wrap Bag"/>
    <d v="2015-02-07T00:00:00"/>
    <n v="1.8542993176632332E-5"/>
    <m/>
    <x v="0"/>
    <n v="0"/>
    <n v="0"/>
    <x v="0"/>
  </r>
  <r>
    <n v="17568"/>
    <x v="0"/>
    <d v="2013-10-08T00:00:00"/>
    <x v="2"/>
    <x v="48"/>
    <n v="512.87"/>
    <n v="0"/>
    <s v="Regular"/>
    <n v="170.69"/>
    <n v="16.48"/>
    <n v="1.99"/>
    <s v="Brad Thomas"/>
    <x v="0"/>
    <s v="Home Office"/>
    <s v="Technology"/>
    <s v="Computer Peripherals"/>
    <s v="Small Pack"/>
    <d v="2013-10-09T00:00:00"/>
    <n v="8.1499227958689048E-5"/>
    <m/>
    <x v="0"/>
    <n v="0"/>
    <n v="1"/>
    <x v="0"/>
  </r>
  <r>
    <n v="23174"/>
    <x v="0"/>
    <d v="2015-07-26T00:00:00"/>
    <x v="3"/>
    <x v="18"/>
    <n v="3549.9"/>
    <n v="0.06"/>
    <s v="Delivery Van"/>
    <n v="44.8"/>
    <n v="216.6"/>
    <n v="64.2"/>
    <s v="Harry Marie"/>
    <x v="1"/>
    <s v="Consumer"/>
    <s v="Furniture"/>
    <s v="Chairs &amp; Chairmats"/>
    <s v="Jumbo Drum"/>
    <d v="2015-07-28T00:00:00"/>
    <n v="5.6410807676516509E-4"/>
    <m/>
    <x v="0"/>
    <n v="0"/>
    <n v="2"/>
    <x v="0"/>
  </r>
  <r>
    <n v="23174"/>
    <x v="0"/>
    <d v="2015-07-26T00:00:00"/>
    <x v="3"/>
    <x v="30"/>
    <n v="138.24"/>
    <n v="0.03"/>
    <s v="Regular"/>
    <n v="-60.04"/>
    <n v="16.739999999999998"/>
    <n v="7.04"/>
    <s v="Harry Marie"/>
    <x v="1"/>
    <s v="Consumer"/>
    <s v="Office Supplies"/>
    <s v="Storage &amp; Organization"/>
    <s v="Small Box"/>
    <d v="2015-08-02T00:00:00"/>
    <n v="2.1967464022089756E-5"/>
    <m/>
    <x v="0"/>
    <n v="0"/>
    <n v="7"/>
    <x v="0"/>
  </r>
  <r>
    <n v="23202"/>
    <x v="0"/>
    <d v="2014-07-30T00:00:00"/>
    <x v="0"/>
    <x v="20"/>
    <n v="307.42"/>
    <n v="0.05"/>
    <s v="Regular"/>
    <n v="104.09"/>
    <n v="8.17"/>
    <n v="1.69"/>
    <s v="Naresj Patel"/>
    <x v="1"/>
    <s v="Small Business"/>
    <s v="Office Supplies"/>
    <s v="Paper"/>
    <s v="Wrap Bag"/>
    <d v="2014-08-01T00:00:00"/>
    <n v="4.8851546510929058E-5"/>
    <m/>
    <x v="0"/>
    <n v="0"/>
    <n v="2"/>
    <x v="0"/>
  </r>
  <r>
    <n v="23202"/>
    <x v="0"/>
    <d v="2014-07-30T00:00:00"/>
    <x v="0"/>
    <x v="25"/>
    <n v="608.29"/>
    <n v="0.02"/>
    <s v="Regular"/>
    <n v="-39.270000000000003"/>
    <n v="11.97"/>
    <n v="5.81"/>
    <s v="Naresj Patel"/>
    <x v="1"/>
    <s v="Small Business"/>
    <s v="Office Supplies"/>
    <s v="Pens &amp; Art Supplies"/>
    <s v="Small Pack"/>
    <d v="2014-08-01T00:00:00"/>
    <n v="9.666224457463091E-5"/>
    <m/>
    <x v="0"/>
    <n v="0"/>
    <n v="2"/>
    <x v="0"/>
  </r>
  <r>
    <n v="2656"/>
    <x v="0"/>
    <d v="2013-05-03T00:00:00"/>
    <x v="1"/>
    <x v="7"/>
    <n v="523.11"/>
    <n v="0.05"/>
    <s v="Delivery Van"/>
    <n v="-214.53"/>
    <n v="159.31"/>
    <n v="60"/>
    <s v="Nathan Cano"/>
    <x v="3"/>
    <s v="Consumer"/>
    <s v="Furniture"/>
    <s v="Tables"/>
    <s v="Jumbo Drum"/>
    <d v="2013-05-04T00:00:00"/>
    <n v="8.3126447515880883E-5"/>
    <m/>
    <x v="0"/>
    <n v="0"/>
    <n v="1"/>
    <x v="0"/>
  </r>
  <r>
    <n v="14950"/>
    <x v="0"/>
    <d v="2013-09-26T00:00:00"/>
    <x v="3"/>
    <x v="25"/>
    <n v="525"/>
    <n v="0.03"/>
    <s v="Regular"/>
    <n v="63.5"/>
    <n v="10.48"/>
    <n v="2.89"/>
    <s v="Giulietta Dortch"/>
    <x v="0"/>
    <s v="Small Business"/>
    <s v="Office Supplies"/>
    <s v="Pens &amp; Art Supplies"/>
    <s v="Small Pack"/>
    <d v="2013-09-26T00:00:00"/>
    <n v="8.3426783938057885E-5"/>
    <m/>
    <x v="0"/>
    <n v="0"/>
    <n v="0"/>
    <x v="0"/>
  </r>
  <r>
    <n v="37216"/>
    <x v="0"/>
    <d v="2013-11-30T00:00:00"/>
    <x v="0"/>
    <x v="37"/>
    <n v="527.25"/>
    <n v="0.01"/>
    <s v="Regular"/>
    <n v="74.010000000000005"/>
    <n v="20.98"/>
    <n v="8.83"/>
    <s v="Eudokia Martin"/>
    <x v="1"/>
    <s v="Home Office"/>
    <s v="Office Supplies"/>
    <s v="Binders and Binder Accessories"/>
    <s v="Small Box"/>
    <d v="2013-12-01T00:00:00"/>
    <n v="8.3784327297792421E-5"/>
    <m/>
    <x v="0"/>
    <n v="0"/>
    <n v="1"/>
    <x v="0"/>
  </r>
  <r>
    <n v="23235"/>
    <x v="0"/>
    <d v="2014-07-05T00:00:00"/>
    <x v="0"/>
    <x v="24"/>
    <n v="17.43"/>
    <n v="0.02"/>
    <s v="Regular"/>
    <n v="2.4500000000000002"/>
    <n v="2.88"/>
    <n v="0.5"/>
    <s v="Darren Budd"/>
    <x v="0"/>
    <s v="Home Office"/>
    <s v="Furniture"/>
    <s v="Tables"/>
    <s v="Jumbo Box"/>
    <d v="2014-07-07T00:00:00"/>
    <n v="2.7697692267435218E-6"/>
    <m/>
    <x v="0"/>
    <n v="0"/>
    <n v="2"/>
    <x v="0"/>
  </r>
  <r>
    <n v="35908"/>
    <x v="0"/>
    <d v="2013-12-12T00:00:00"/>
    <x v="2"/>
    <x v="22"/>
    <n v="529.28"/>
    <n v="0.1"/>
    <s v="Express"/>
    <n v="-30.27"/>
    <n v="12.21"/>
    <n v="4.8099999999999996"/>
    <s v="Brad Eason"/>
    <x v="1"/>
    <s v="Small Business"/>
    <s v="Office Supplies"/>
    <s v="Storage &amp; Organization"/>
    <s v="Small Box"/>
    <d v="2013-12-13T00:00:00"/>
    <n v="8.4106910862352907E-5"/>
    <m/>
    <x v="0"/>
    <n v="0"/>
    <n v="1"/>
    <x v="0"/>
  </r>
  <r>
    <n v="24007"/>
    <x v="0"/>
    <d v="2013-08-26T00:00:00"/>
    <x v="3"/>
    <x v="27"/>
    <n v="531.66"/>
    <n v="0.08"/>
    <s v="Regular"/>
    <n v="135.65"/>
    <n v="20.89"/>
    <n v="1.99"/>
    <s v="Joy Bell"/>
    <x v="2"/>
    <s v="Home Office"/>
    <s v="Technology"/>
    <s v="Computer Peripherals"/>
    <s v="Small Pack"/>
    <d v="2013-09-02T00:00:00"/>
    <n v="8.4485112282872102E-5"/>
    <m/>
    <x v="0"/>
    <n v="0"/>
    <n v="7"/>
    <x v="0"/>
  </r>
  <r>
    <n v="11841"/>
    <x v="0"/>
    <d v="2013-04-20T00:00:00"/>
    <x v="4"/>
    <x v="19"/>
    <n v="533.25"/>
    <n v="7.0000000000000007E-2"/>
    <s v="Regular"/>
    <n v="-88.32"/>
    <n v="11.97"/>
    <n v="5.81"/>
    <s v="Melanie Page"/>
    <x v="1"/>
    <s v="Corporate"/>
    <s v="Office Supplies"/>
    <s v="Pens &amp; Art Supplies"/>
    <s v="Small Pack"/>
    <d v="2013-04-20T00:00:00"/>
    <n v="8.4737776257084503E-5"/>
    <m/>
    <x v="0"/>
    <n v="0"/>
    <n v="0"/>
    <x v="0"/>
  </r>
  <r>
    <n v="23268"/>
    <x v="0"/>
    <d v="2015-01-15T00:00:00"/>
    <x v="0"/>
    <x v="33"/>
    <n v="255.31"/>
    <n v="0.02"/>
    <s v="Regular"/>
    <n v="41.41"/>
    <n v="48.04"/>
    <n v="5.79"/>
    <s v="Pierre Wener"/>
    <x v="3"/>
    <s v="Home Office"/>
    <s v="Office Supplies"/>
    <s v="Paper"/>
    <s v="Small Box"/>
    <d v="2015-01-17T00:00:00"/>
    <n v="4.0570842299477256E-5"/>
    <m/>
    <x v="0"/>
    <n v="0"/>
    <n v="2"/>
    <x v="0"/>
  </r>
  <r>
    <n v="23270"/>
    <x v="0"/>
    <d v="2014-03-13T00:00:00"/>
    <x v="3"/>
    <x v="17"/>
    <n v="1460.42"/>
    <n v="0.04"/>
    <s v="Delivery Van"/>
    <n v="-441.44"/>
    <n v="68.81"/>
    <n v="60"/>
    <s v="Mick Crebagga"/>
    <x v="0"/>
    <s v="Home Office"/>
    <s v="Office Supplies"/>
    <s v="Appliances"/>
    <s v="Jumbo Drum"/>
    <d v="2014-03-17T00:00:00"/>
    <n v="2.3207265485489237E-4"/>
    <m/>
    <x v="0"/>
    <n v="0"/>
    <n v="4"/>
    <x v="0"/>
  </r>
  <r>
    <n v="23270"/>
    <x v="0"/>
    <d v="2014-03-13T00:00:00"/>
    <x v="3"/>
    <x v="3"/>
    <n v="6659.7415000000001"/>
    <n v="0.05"/>
    <s v="Express"/>
    <n v="1647.75"/>
    <n v="195.99"/>
    <n v="3.99"/>
    <s v="Mick Crebagga"/>
    <x v="0"/>
    <s v="Home Office"/>
    <s v="Technology"/>
    <s v="Telephones and Communication"/>
    <s v="Small Box"/>
    <d v="2014-03-18T00:00:00"/>
    <n v="1.0582872670548906E-3"/>
    <m/>
    <x v="0"/>
    <n v="0"/>
    <n v="5"/>
    <x v="0"/>
  </r>
  <r>
    <n v="12420"/>
    <x v="0"/>
    <d v="2013-12-26T00:00:00"/>
    <x v="4"/>
    <x v="41"/>
    <n v="536.25"/>
    <n v="0.06"/>
    <s v="Express"/>
    <n v="-166.75"/>
    <n v="15.99"/>
    <n v="13.18"/>
    <s v="Joel Eaton"/>
    <x v="0"/>
    <s v="Home Office"/>
    <s v="Office Supplies"/>
    <s v="Binders and Binder Accessories"/>
    <s v="Small Box"/>
    <d v="2013-12-26T00:00:00"/>
    <n v="8.521450073673055E-5"/>
    <m/>
    <x v="0"/>
    <n v="0"/>
    <n v="0"/>
    <x v="0"/>
  </r>
  <r>
    <n v="23297"/>
    <x v="0"/>
    <d v="2015-07-02T00:00:00"/>
    <x v="1"/>
    <x v="17"/>
    <n v="498.68"/>
    <n v="0.06"/>
    <s v="Regular"/>
    <n v="79.52"/>
    <n v="25.98"/>
    <n v="5.37"/>
    <s v="Adam Hart"/>
    <x v="0"/>
    <s v="Corporate"/>
    <s v="Office Supplies"/>
    <s v="Appliances"/>
    <s v="Medium Box"/>
    <d v="2015-07-04T00:00:00"/>
    <n v="7.9244321169963253E-5"/>
    <m/>
    <x v="0"/>
    <n v="0"/>
    <n v="2"/>
    <x v="0"/>
  </r>
  <r>
    <n v="23297"/>
    <x v="0"/>
    <d v="2015-07-02T00:00:00"/>
    <x v="1"/>
    <x v="41"/>
    <n v="5208.78"/>
    <n v="0.05"/>
    <s v="Regular"/>
    <n v="1547.78"/>
    <n v="155.06"/>
    <n v="7.07"/>
    <s v="Adam Hart"/>
    <x v="0"/>
    <s v="Corporate"/>
    <s v="Office Supplies"/>
    <s v="Storage &amp; Organization"/>
    <s v="Small Box"/>
    <d v="2015-07-04T00:00:00"/>
    <n v="8.2771764503024217E-4"/>
    <m/>
    <x v="0"/>
    <n v="0"/>
    <n v="2"/>
    <x v="0"/>
  </r>
  <r>
    <n v="23301"/>
    <x v="0"/>
    <d v="2014-04-18T00:00:00"/>
    <x v="0"/>
    <x v="6"/>
    <n v="28.46"/>
    <n v="0.02"/>
    <s v="Regular"/>
    <n v="-27.13"/>
    <n v="5.98"/>
    <n v="3.85"/>
    <s v="Adam Hart"/>
    <x v="0"/>
    <s v="Corporate"/>
    <s v="Technology"/>
    <s v="Computer Peripherals"/>
    <s v="Small Pack"/>
    <d v="2014-04-20T00:00:00"/>
    <n v="4.5225262302421472E-6"/>
    <m/>
    <x v="0"/>
    <n v="0"/>
    <n v="2"/>
    <x v="0"/>
  </r>
  <r>
    <n v="23301"/>
    <x v="0"/>
    <d v="2014-04-18T00:00:00"/>
    <x v="0"/>
    <x v="7"/>
    <n v="23.44"/>
    <n v="0.05"/>
    <s v="Regular"/>
    <n v="-10.58"/>
    <n v="5.98"/>
    <n v="5.2"/>
    <s v="Adam Hart"/>
    <x v="0"/>
    <s v="Corporate"/>
    <s v="Office Supplies"/>
    <s v="Paper"/>
    <s v="Small Box"/>
    <d v="2014-04-20T00:00:00"/>
    <n v="3.724807267634432E-6"/>
    <m/>
    <x v="0"/>
    <n v="0"/>
    <n v="2"/>
    <x v="0"/>
  </r>
  <r>
    <n v="5957"/>
    <x v="0"/>
    <d v="2013-12-26T00:00:00"/>
    <x v="0"/>
    <x v="7"/>
    <n v="536.38"/>
    <n v="0.03"/>
    <s v="Delivery Van"/>
    <n v="-258.8"/>
    <n v="150.97999999999999"/>
    <n v="66.27"/>
    <s v="Ionia McGrath"/>
    <x v="3"/>
    <s v="Small Business"/>
    <s v="Furniture"/>
    <s v="Bookcases"/>
    <s v="Jumbo Box"/>
    <d v="2013-12-28T00:00:00"/>
    <n v="8.523515879751521E-5"/>
    <m/>
    <x v="0"/>
    <n v="0"/>
    <n v="2"/>
    <x v="0"/>
  </r>
  <r>
    <n v="10435"/>
    <x v="0"/>
    <d v="2013-08-10T00:00:00"/>
    <x v="4"/>
    <x v="19"/>
    <n v="537.87"/>
    <n v="0.05"/>
    <s v="Regular"/>
    <n v="-162.24"/>
    <n v="11.66"/>
    <n v="7.95"/>
    <s v="Evan Minnotte"/>
    <x v="3"/>
    <s v="Corporate"/>
    <s v="Office Supplies"/>
    <s v="Pens &amp; Art Supplies"/>
    <s v="Small Pack"/>
    <d v="2013-08-11T00:00:00"/>
    <n v="8.5471931955739423E-5"/>
    <m/>
    <x v="0"/>
    <n v="0"/>
    <n v="1"/>
    <x v="0"/>
  </r>
  <r>
    <n v="23333"/>
    <x v="0"/>
    <d v="2016-08-05T00:00:00"/>
    <x v="4"/>
    <x v="14"/>
    <n v="634.12"/>
    <n v="0.04"/>
    <s v="Regular"/>
    <n v="-21.65"/>
    <n v="14.42"/>
    <n v="6.75"/>
    <s v="Michael Dominguez"/>
    <x v="1"/>
    <s v="Home Office"/>
    <s v="Office Supplies"/>
    <s v="Appliances"/>
    <s v="Medium Box"/>
    <d v="2016-08-06T00:00:00"/>
    <n v="1.0076684234438336E-4"/>
    <m/>
    <x v="0"/>
    <n v="0"/>
    <n v="1"/>
    <x v="0"/>
  </r>
  <r>
    <n v="23333"/>
    <x v="0"/>
    <d v="2016-08-05T00:00:00"/>
    <x v="4"/>
    <x v="1"/>
    <n v="196.84"/>
    <n v="0.04"/>
    <s v="Regular"/>
    <n v="-69.290000000000006"/>
    <n v="5.98"/>
    <n v="5.79"/>
    <s v="Michael Dominguez"/>
    <x v="1"/>
    <s v="Home Office"/>
    <s v="Office Supplies"/>
    <s v="Paper"/>
    <s v="Small Box"/>
    <d v="2016-08-07T00:00:00"/>
    <n v="3.1279482191175839E-5"/>
    <m/>
    <x v="0"/>
    <n v="0"/>
    <n v="2"/>
    <x v="0"/>
  </r>
  <r>
    <n v="23333"/>
    <x v="0"/>
    <d v="2016-08-05T00:00:00"/>
    <x v="4"/>
    <x v="18"/>
    <n v="886.89"/>
    <n v="0.03"/>
    <s v="Regular"/>
    <n v="-23.83"/>
    <n v="65.989999999999995"/>
    <n v="8.99"/>
    <s v="Michael Dominguez"/>
    <x v="1"/>
    <s v="Home Office"/>
    <s v="Technology"/>
    <s v="Telephones and Communication"/>
    <s v="Small Box"/>
    <d v="2016-08-06T00:00:00"/>
    <n v="1.409340579177603E-4"/>
    <m/>
    <x v="0"/>
    <n v="0"/>
    <n v="1"/>
    <x v="0"/>
  </r>
  <r>
    <n v="14048"/>
    <x v="0"/>
    <d v="2013-05-17T00:00:00"/>
    <x v="2"/>
    <x v="33"/>
    <n v="540.22"/>
    <n v="0.06"/>
    <s v="Regular"/>
    <n v="-253.38"/>
    <n v="101.41"/>
    <n v="35"/>
    <s v="Nora Paige"/>
    <x v="0"/>
    <s v="Small Business"/>
    <s v="Office Supplies"/>
    <s v="Storage &amp; Organization"/>
    <s v="Large Box"/>
    <d v="2013-05-19T00:00:00"/>
    <n v="8.584536613146216E-5"/>
    <m/>
    <x v="0"/>
    <n v="0"/>
    <n v="2"/>
    <x v="0"/>
  </r>
  <r>
    <n v="31330"/>
    <x v="0"/>
    <d v="2013-06-01T00:00:00"/>
    <x v="0"/>
    <x v="28"/>
    <n v="540.64"/>
    <n v="0.02"/>
    <s v="Regular"/>
    <n v="13.89"/>
    <n v="13.43"/>
    <n v="5.5"/>
    <s v="Paul Stevenson"/>
    <x v="0"/>
    <s v="Corporate"/>
    <s v="Office Supplies"/>
    <s v="Storage &amp; Organization"/>
    <s v="Small Box"/>
    <d v="2013-06-02T00:00:00"/>
    <n v="8.5912107558612597E-5"/>
    <m/>
    <x v="0"/>
    <n v="0"/>
    <n v="1"/>
    <x v="0"/>
  </r>
  <r>
    <n v="6531"/>
    <x v="0"/>
    <d v="2013-07-17T00:00:00"/>
    <x v="0"/>
    <x v="2"/>
    <n v="541.95000000000005"/>
    <n v="0.06"/>
    <s v="Regular"/>
    <n v="143.04"/>
    <n v="19.84"/>
    <n v="4.0999999999999996"/>
    <s v="Jill Fjeld"/>
    <x v="0"/>
    <s v="Home Office"/>
    <s v="Office Supplies"/>
    <s v="Pens &amp; Art Supplies"/>
    <s v="Wrap Bag"/>
    <d v="2013-07-19T00:00:00"/>
    <n v="8.6120277248058044E-5"/>
    <m/>
    <x v="0"/>
    <n v="0"/>
    <n v="2"/>
    <x v="0"/>
  </r>
  <r>
    <n v="25157"/>
    <x v="1"/>
    <d v="2013-05-25T00:00:00"/>
    <x v="2"/>
    <x v="37"/>
    <n v="545.38"/>
    <n v="0.02"/>
    <s v="Regular"/>
    <n v="89.6"/>
    <n v="22.84"/>
    <n v="8.18"/>
    <s v="Tony Molinari"/>
    <x v="0"/>
    <s v="Corporate"/>
    <s v="Office Supplies"/>
    <s v="Paper"/>
    <s v="Small Box"/>
    <d v="2013-05-27T00:00:00"/>
    <n v="8.6665332236453353E-5"/>
    <m/>
    <x v="0"/>
    <n v="0"/>
    <n v="2"/>
    <x v="0"/>
  </r>
  <r>
    <n v="23363"/>
    <x v="0"/>
    <d v="2015-05-29T00:00:00"/>
    <x v="3"/>
    <x v="19"/>
    <n v="241.81"/>
    <n v="0.02"/>
    <s v="Regular"/>
    <n v="-94.83"/>
    <n v="4.91"/>
    <n v="4.97"/>
    <s v="Robert Dilbeck"/>
    <x v="0"/>
    <s v="Corporate"/>
    <s v="Office Supplies"/>
    <s v="Binders and Binder Accessories"/>
    <s v="Small Box"/>
    <d v="2015-06-05T00:00:00"/>
    <n v="3.8425582141070048E-5"/>
    <m/>
    <x v="0"/>
    <n v="0"/>
    <n v="7"/>
    <x v="0"/>
  </r>
  <r>
    <n v="7457"/>
    <x v="0"/>
    <d v="2013-09-30T00:00:00"/>
    <x v="2"/>
    <x v="19"/>
    <n v="548.11"/>
    <n v="0.04"/>
    <s v="Regular"/>
    <n v="124.24"/>
    <n v="11.55"/>
    <n v="2.36"/>
    <s v="Eric Hoffmann"/>
    <x v="0"/>
    <s v="Small Business"/>
    <s v="Office Supplies"/>
    <s v="Pens &amp; Art Supplies"/>
    <s v="Wrap Bag"/>
    <d v="2013-10-02T00:00:00"/>
    <n v="8.7099151512931257E-5"/>
    <m/>
    <x v="0"/>
    <n v="0"/>
    <n v="2"/>
    <x v="0"/>
  </r>
  <r>
    <n v="37541"/>
    <x v="0"/>
    <d v="2013-02-26T00:00:00"/>
    <x v="4"/>
    <x v="12"/>
    <n v="550.61"/>
    <n v="0.08"/>
    <s v="Express"/>
    <n v="98.32"/>
    <n v="55.98"/>
    <n v="13.88"/>
    <s v="Claudia Miner"/>
    <x v="2"/>
    <s v="Small Business"/>
    <s v="Office Supplies"/>
    <s v="Paper"/>
    <s v="Small Box"/>
    <d v="2013-02-27T00:00:00"/>
    <n v="8.7496421912636288E-5"/>
    <m/>
    <x v="0"/>
    <n v="0"/>
    <n v="1"/>
    <x v="0"/>
  </r>
  <r>
    <n v="23395"/>
    <x v="0"/>
    <d v="2015-10-27T00:00:00"/>
    <x v="4"/>
    <x v="48"/>
    <n v="1296.46"/>
    <n v="0.01"/>
    <s v="Regular"/>
    <n v="376.47"/>
    <n v="39.479999999999997"/>
    <n v="1.99"/>
    <s v="Janet Martin"/>
    <x v="0"/>
    <s v="Corporate"/>
    <s v="Technology"/>
    <s v="Computer Peripherals"/>
    <s v="Small Pack"/>
    <d v="2015-10-29T00:00:00"/>
    <n v="2.0601807296063718E-4"/>
    <m/>
    <x v="0"/>
    <n v="0"/>
    <n v="2"/>
    <x v="0"/>
  </r>
  <r>
    <n v="21025"/>
    <x v="0"/>
    <d v="2013-09-11T00:00:00"/>
    <x v="2"/>
    <x v="28"/>
    <n v="553.02"/>
    <n v="0.1"/>
    <s v="Regular"/>
    <n v="-49.38"/>
    <n v="15.98"/>
    <n v="6.5"/>
    <s v="George Ashbrook"/>
    <x v="1"/>
    <s v="Small Business"/>
    <s v="Technology"/>
    <s v="Computer Peripherals"/>
    <s v="Small Box"/>
    <d v="2013-09-13T00:00:00"/>
    <n v="8.7879390577951942E-5"/>
    <m/>
    <x v="0"/>
    <n v="0"/>
    <n v="2"/>
    <x v="0"/>
  </r>
  <r>
    <n v="41186"/>
    <x v="1"/>
    <d v="2013-11-22T00:00:00"/>
    <x v="0"/>
    <x v="15"/>
    <n v="553.3415"/>
    <n v="0.08"/>
    <s v="Regular"/>
    <n v="-67.709999999999994"/>
    <n v="20.99"/>
    <n v="0.99"/>
    <s v="Aleksandra Gannaway"/>
    <x v="0"/>
    <s v="Corporate"/>
    <s v="Technology"/>
    <s v="Telephones and Communication"/>
    <s v="Small Pack"/>
    <d v="2013-11-23T00:00:00"/>
    <n v="8.793047955135401E-5"/>
    <m/>
    <x v="0"/>
    <n v="0"/>
    <n v="1"/>
    <x v="0"/>
  </r>
  <r>
    <n v="23426"/>
    <x v="0"/>
    <d v="2014-02-16T00:00:00"/>
    <x v="1"/>
    <x v="22"/>
    <n v="1009.8"/>
    <n v="7.0000000000000007E-2"/>
    <s v="Regular"/>
    <n v="352.64"/>
    <n v="22.98"/>
    <n v="1.99"/>
    <s v="Erin Ashbrook"/>
    <x v="1"/>
    <s v="Consumer"/>
    <s v="Technology"/>
    <s v="Computer Peripherals"/>
    <s v="Small Pack"/>
    <d v="2014-02-18T00:00:00"/>
    <n v="1.6046545984885877E-4"/>
    <m/>
    <x v="0"/>
    <n v="0"/>
    <n v="2"/>
    <x v="0"/>
  </r>
  <r>
    <n v="23426"/>
    <x v="0"/>
    <d v="2014-02-16T00:00:00"/>
    <x v="1"/>
    <x v="47"/>
    <n v="29.71"/>
    <n v="0.09"/>
    <s v="Regular"/>
    <n v="-23.17"/>
    <n v="2.52"/>
    <n v="1.92"/>
    <s v="Erin Ashbrook"/>
    <x v="1"/>
    <s v="Consumer"/>
    <s v="Office Supplies"/>
    <s v="Scissors, Rulers and Trimmers"/>
    <s v="Wrap Bag"/>
    <d v="2014-02-17T00:00:00"/>
    <n v="4.7211614300946659E-6"/>
    <m/>
    <x v="0"/>
    <n v="0"/>
    <n v="1"/>
    <x v="0"/>
  </r>
  <r>
    <n v="23427"/>
    <x v="0"/>
    <d v="2014-08-08T00:00:00"/>
    <x v="3"/>
    <x v="49"/>
    <n v="442.76"/>
    <n v="0.09"/>
    <s v="Regular"/>
    <n v="-17.11"/>
    <n v="15.01"/>
    <n v="8.4"/>
    <s v="Cindy Chapman"/>
    <x v="0"/>
    <s v="Corporate"/>
    <s v="Office Supplies"/>
    <s v="Binders and Binder Accessories"/>
    <s v="Small Box"/>
    <d v="2014-08-15T00:00:00"/>
    <n v="7.0358176869360974E-5"/>
    <m/>
    <x v="0"/>
    <n v="0"/>
    <n v="7"/>
    <x v="0"/>
  </r>
  <r>
    <n v="23427"/>
    <x v="0"/>
    <d v="2014-08-08T00:00:00"/>
    <x v="3"/>
    <x v="21"/>
    <n v="2684.98"/>
    <n v="0.03"/>
    <s v="Regular"/>
    <n v="1115.1400000000001"/>
    <n v="120.98"/>
    <n v="9.07"/>
    <s v="Cindy Chapman"/>
    <x v="0"/>
    <s v="Corporate"/>
    <s v="Office Supplies"/>
    <s v="Binders and Binder Accessories"/>
    <s v="Small Box"/>
    <d v="2014-08-17T00:00:00"/>
    <n v="4.2666523112001268E-4"/>
    <m/>
    <x v="0"/>
    <n v="0"/>
    <n v="9"/>
    <x v="0"/>
  </r>
  <r>
    <n v="23428"/>
    <x v="0"/>
    <d v="2015-10-28T00:00:00"/>
    <x v="0"/>
    <x v="26"/>
    <n v="980.95"/>
    <n v="0.02"/>
    <s v="Regular"/>
    <n v="234.68"/>
    <n v="22.84"/>
    <n v="8.18"/>
    <s v="Alan Shonely"/>
    <x v="3"/>
    <s v="Small Business"/>
    <s v="Office Supplies"/>
    <s v="Paper"/>
    <s v="Small Box"/>
    <d v="2015-10-30T00:00:00"/>
    <n v="1.5588095943626265E-4"/>
    <m/>
    <x v="0"/>
    <n v="0"/>
    <n v="2"/>
    <x v="0"/>
  </r>
  <r>
    <n v="23488"/>
    <x v="1"/>
    <d v="2016-01-07T00:00:00"/>
    <x v="0"/>
    <x v="8"/>
    <n v="101.77"/>
    <n v="0.03"/>
    <s v="Regular"/>
    <n v="-73.19"/>
    <n v="3.28"/>
    <n v="3.97"/>
    <s v="Julia Barnett"/>
    <x v="0"/>
    <s v="Home Office"/>
    <s v="Office Supplies"/>
    <s v="Pens &amp; Art Supplies"/>
    <s v="Wrap Bag"/>
    <d v="2016-01-09T00:00:00"/>
    <n v="1.6172083431192666E-5"/>
    <m/>
    <x v="0"/>
    <n v="0"/>
    <n v="2"/>
    <x v="0"/>
  </r>
  <r>
    <n v="23488"/>
    <x v="1"/>
    <d v="2016-01-07T00:00:00"/>
    <x v="1"/>
    <x v="49"/>
    <n v="26133.39"/>
    <n v="0.04"/>
    <s v="Delivery Van"/>
    <n v="-11053.6"/>
    <n v="880.98"/>
    <n v="44.55"/>
    <s v="Julia West"/>
    <x v="2"/>
    <s v="Home Office"/>
    <s v="Furniture"/>
    <s v="Bookcases"/>
    <s v="Jumbo Box"/>
    <d v="2016-01-08T00:00:00"/>
    <n v="4.1528089163790525E-3"/>
    <s v="Quality Check"/>
    <x v="4"/>
    <n v="10074103.958000004"/>
    <n v="1"/>
    <x v="1"/>
  </r>
  <r>
    <n v="23489"/>
    <x v="0"/>
    <d v="2015-08-28T00:00:00"/>
    <x v="0"/>
    <x v="3"/>
    <n v="2004.6"/>
    <n v="0.02"/>
    <s v="Express"/>
    <n v="230.3"/>
    <n v="47.98"/>
    <n v="3.61"/>
    <s v="Ritsa Hightower"/>
    <x v="1"/>
    <s v="Corporate"/>
    <s v="Technology"/>
    <s v="Computer Peripherals"/>
    <s v="Small Pack"/>
    <d v="2015-08-28T00:00:00"/>
    <n v="3.185472972994873E-4"/>
    <m/>
    <x v="0"/>
    <n v="0"/>
    <n v="0"/>
    <x v="0"/>
  </r>
  <r>
    <n v="23524"/>
    <x v="0"/>
    <d v="2016-04-28T00:00:00"/>
    <x v="0"/>
    <x v="2"/>
    <n v="129.33000000000001"/>
    <n v="0.04"/>
    <s v="Express"/>
    <n v="48.25"/>
    <n v="4.13"/>
    <n v="0.99"/>
    <s v="Sandra Glassco"/>
    <x v="1"/>
    <s v="Home Office"/>
    <s v="Office Supplies"/>
    <s v="Labels"/>
    <s v="Small Box"/>
    <d v="2016-04-30T00:00:00"/>
    <n v="2.0551592317541003E-5"/>
    <m/>
    <x v="0"/>
    <n v="0"/>
    <n v="2"/>
    <x v="0"/>
  </r>
  <r>
    <n v="23524"/>
    <x v="0"/>
    <d v="2016-04-28T00:00:00"/>
    <x v="0"/>
    <x v="19"/>
    <n v="2461.23"/>
    <n v="0.06"/>
    <s v="Regular"/>
    <n v="748.2"/>
    <n v="55.48"/>
    <n v="14.3"/>
    <s v="Sandra Glassco"/>
    <x v="1"/>
    <s v="Home Office"/>
    <s v="Office Supplies"/>
    <s v="Paper"/>
    <s v="Small Box"/>
    <d v="2016-04-30T00:00:00"/>
    <n v="3.9110953034641181E-4"/>
    <m/>
    <x v="0"/>
    <n v="0"/>
    <n v="2"/>
    <x v="0"/>
  </r>
  <r>
    <n v="23555"/>
    <x v="0"/>
    <d v="2015-12-11T00:00:00"/>
    <x v="0"/>
    <x v="8"/>
    <n v="104.7"/>
    <n v="0.09"/>
    <s v="Regular"/>
    <n v="42.16"/>
    <n v="3.69"/>
    <n v="0.5"/>
    <s v="Adam Hart"/>
    <x v="0"/>
    <s v="Corporate"/>
    <s v="Office Supplies"/>
    <s v="Labels"/>
    <s v="Small Box"/>
    <d v="2015-12-12T00:00:00"/>
    <n v="1.6637684339646972E-5"/>
    <m/>
    <x v="0"/>
    <n v="0"/>
    <n v="1"/>
    <x v="0"/>
  </r>
  <r>
    <n v="23555"/>
    <x v="0"/>
    <d v="2015-12-11T00:00:00"/>
    <x v="0"/>
    <x v="33"/>
    <n v="284.45249999999999"/>
    <n v="0.06"/>
    <s v="Regular"/>
    <n v="-254.78"/>
    <n v="65.989999999999995"/>
    <n v="8.99"/>
    <s v="Adam Hart"/>
    <x v="0"/>
    <s v="Corporate"/>
    <s v="Technology"/>
    <s v="Telephones and Communication"/>
    <s v="Small Box"/>
    <d v="2015-12-12T00:00:00"/>
    <n v="4.5201823348838872E-5"/>
    <m/>
    <x v="0"/>
    <n v="0"/>
    <n v="1"/>
    <x v="0"/>
  </r>
  <r>
    <n v="23556"/>
    <x v="0"/>
    <d v="2014-01-09T00:00:00"/>
    <x v="4"/>
    <x v="41"/>
    <n v="11747.97"/>
    <n v="0.05"/>
    <s v="Express"/>
    <n v="3302.03"/>
    <n v="363.25"/>
    <n v="19.989999999999998"/>
    <s v="Patrick Gardner"/>
    <x v="3"/>
    <s v="Consumer"/>
    <s v="Office Supplies"/>
    <s v="Appliances"/>
    <s v="Small Box"/>
    <d v="2014-01-10T00:00:00"/>
    <n v="1.8668482950491159E-3"/>
    <m/>
    <x v="0"/>
    <n v="0"/>
    <n v="1"/>
    <x v="0"/>
  </r>
  <r>
    <n v="23557"/>
    <x v="1"/>
    <d v="2014-05-31T00:00:00"/>
    <x v="2"/>
    <x v="38"/>
    <n v="1011.16"/>
    <n v="0.02"/>
    <s v="Regular"/>
    <n v="547.96"/>
    <n v="136.97999999999999"/>
    <n v="24.49"/>
    <s v="Keith Dawkins"/>
    <x v="0"/>
    <s v="Home Office"/>
    <s v="Furniture"/>
    <s v="Office Furnishings"/>
    <s v="Large Box"/>
    <d v="2014-06-01T00:00:00"/>
    <n v="1.6068157494629831E-4"/>
    <m/>
    <x v="0"/>
    <n v="0"/>
    <n v="1"/>
    <x v="0"/>
  </r>
  <r>
    <n v="34499"/>
    <x v="0"/>
    <d v="2013-07-18T00:00:00"/>
    <x v="4"/>
    <x v="5"/>
    <n v="555.67999999999995"/>
    <n v="0.01"/>
    <s v="Delivery Van"/>
    <n v="-336.3"/>
    <n v="243.98"/>
    <n v="62.94"/>
    <s v="Joel Eaton"/>
    <x v="0"/>
    <s v="Home Office"/>
    <s v="Furniture"/>
    <s v="Chairs &amp; Chairmats"/>
    <s v="Jumbo Drum"/>
    <d v="2013-07-19T00:00:00"/>
    <n v="8.8302086283238091E-5"/>
    <m/>
    <x v="0"/>
    <n v="0"/>
    <n v="1"/>
    <x v="0"/>
  </r>
  <r>
    <n v="22053"/>
    <x v="0"/>
    <d v="2013-08-21T00:00:00"/>
    <x v="1"/>
    <x v="1"/>
    <n v="563.08000000000004"/>
    <n v="0.1"/>
    <s v="Regular"/>
    <n v="112.97"/>
    <n v="18.989999999999998"/>
    <n v="5.23"/>
    <s v="Sean Wendt"/>
    <x v="3"/>
    <s v="Corporate"/>
    <s v="Office Supplies"/>
    <s v="Binders and Binder Accessories"/>
    <s v="Small Box"/>
    <d v="2013-08-23T00:00:00"/>
    <n v="8.9478006666365024E-5"/>
    <m/>
    <x v="0"/>
    <n v="0"/>
    <n v="2"/>
    <x v="0"/>
  </r>
  <r>
    <n v="23584"/>
    <x v="0"/>
    <d v="2015-03-12T00:00:00"/>
    <x v="1"/>
    <x v="39"/>
    <n v="2671.21"/>
    <n v="0.06"/>
    <s v="Delivery Van"/>
    <n v="636.17999999999995"/>
    <n v="200.97"/>
    <n v="15.59"/>
    <s v="Alan Barnes"/>
    <x v="2"/>
    <s v="Corporate"/>
    <s v="Technology"/>
    <s v="Office Machines"/>
    <s v="Jumbo Drum"/>
    <d v="2015-03-14T00:00:00"/>
    <n v="4.2447706575843736E-4"/>
    <m/>
    <x v="0"/>
    <n v="0"/>
    <n v="2"/>
    <x v="0"/>
  </r>
  <r>
    <n v="40036"/>
    <x v="0"/>
    <d v="2013-06-07T00:00:00"/>
    <x v="2"/>
    <x v="12"/>
    <n v="568.33550000000002"/>
    <n v="0.02"/>
    <s v="Regular"/>
    <n v="-147.36000000000001"/>
    <n v="65.989999999999995"/>
    <n v="8.99"/>
    <s v="Heather Kirkland"/>
    <x v="2"/>
    <s v="Home Office"/>
    <s v="Technology"/>
    <s v="Telephones and Communication"/>
    <s v="Small Box"/>
    <d v="2013-06-08T00:00:00"/>
    <n v="9.0313148500624951E-5"/>
    <m/>
    <x v="0"/>
    <n v="0"/>
    <n v="1"/>
    <x v="0"/>
  </r>
  <r>
    <n v="23617"/>
    <x v="0"/>
    <d v="2014-05-05T00:00:00"/>
    <x v="2"/>
    <x v="24"/>
    <n v="247.34"/>
    <n v="0.04"/>
    <s v="Express"/>
    <n v="63.61"/>
    <n v="37.700000000000003"/>
    <n v="2.99"/>
    <s v="Christy Brittain"/>
    <x v="0"/>
    <s v="Consumer"/>
    <s v="Office Supplies"/>
    <s v="Binders and Binder Accessories"/>
    <s v="Small Box"/>
    <d v="2014-05-07T00:00:00"/>
    <n v="3.9304344265217592E-5"/>
    <m/>
    <x v="0"/>
    <n v="0"/>
    <n v="2"/>
    <x v="0"/>
  </r>
  <r>
    <n v="23618"/>
    <x v="0"/>
    <d v="2015-11-27T00:00:00"/>
    <x v="4"/>
    <x v="22"/>
    <n v="2601.7905000000001"/>
    <n v="0.02"/>
    <s v="Regular"/>
    <n v="748.2"/>
    <n v="65.989999999999995"/>
    <n v="5.26"/>
    <s v="Jill Stevenson"/>
    <x v="0"/>
    <s v="Consumer"/>
    <s v="Technology"/>
    <s v="Telephones and Communication"/>
    <s v="Small Box"/>
    <d v="2015-11-29T00:00:00"/>
    <n v="4.1344574075350782E-4"/>
    <m/>
    <x v="0"/>
    <n v="0"/>
    <n v="2"/>
    <x v="0"/>
  </r>
  <r>
    <n v="23619"/>
    <x v="1"/>
    <d v="2015-12-21T00:00:00"/>
    <x v="4"/>
    <x v="38"/>
    <n v="1043.1199999999999"/>
    <n v="0.06"/>
    <s v="Regular"/>
    <n v="-52.5"/>
    <n v="150.97999999999999"/>
    <n v="13.99"/>
    <s v="Nora Paige"/>
    <x v="3"/>
    <s v="Small Business"/>
    <s v="Technology"/>
    <s v="Office Machines"/>
    <s v="Medium Box"/>
    <d v="2015-12-22T00:00:00"/>
    <n v="1.6576027973612748E-4"/>
    <m/>
    <x v="0"/>
    <n v="0"/>
    <n v="1"/>
    <x v="0"/>
  </r>
  <r>
    <n v="23619"/>
    <x v="1"/>
    <d v="2015-12-21T00:00:00"/>
    <x v="4"/>
    <x v="22"/>
    <n v="285.91000000000003"/>
    <n v="0.02"/>
    <s v="Regular"/>
    <n v="-104.99"/>
    <n v="6.24"/>
    <n v="5.22"/>
    <s v="Nora Paige"/>
    <x v="3"/>
    <s v="Small Business"/>
    <s v="Furniture"/>
    <s v="Office Furnishings"/>
    <s v="Small Box"/>
    <d v="2015-12-23T00:00:00"/>
    <n v="4.5433431991866917E-5"/>
    <m/>
    <x v="0"/>
    <n v="0"/>
    <n v="2"/>
    <x v="0"/>
  </r>
  <r>
    <n v="23619"/>
    <x v="1"/>
    <d v="2015-12-21T00:00:00"/>
    <x v="4"/>
    <x v="25"/>
    <n v="2611.8035"/>
    <n v="0.06"/>
    <s v="Regular"/>
    <n v="644.80999999999995"/>
    <n v="65.989999999999995"/>
    <n v="5.92"/>
    <s v="Nora Paige"/>
    <x v="3"/>
    <s v="Small Business"/>
    <s v="Technology"/>
    <s v="Telephones and Communication"/>
    <s v="Small Box"/>
    <d v="2015-12-24T00:00:00"/>
    <n v="4.1503688815840639E-4"/>
    <m/>
    <x v="0"/>
    <n v="0"/>
    <n v="3"/>
    <x v="0"/>
  </r>
  <r>
    <n v="23648"/>
    <x v="0"/>
    <d v="2015-09-24T00:00:00"/>
    <x v="1"/>
    <x v="14"/>
    <n v="6768.16"/>
    <n v="0.03"/>
    <s v="Regular"/>
    <n v="907.49"/>
    <n v="152.47999999999999"/>
    <n v="6.5"/>
    <s v="Liz Carlisle"/>
    <x v="0"/>
    <s v="Corporate"/>
    <s v="Technology"/>
    <s v="Computer Peripherals"/>
    <s v="Small Box"/>
    <d v="2015-09-25T00:00:00"/>
    <n v="1.0755158513870587E-3"/>
    <m/>
    <x v="0"/>
    <n v="0"/>
    <n v="1"/>
    <x v="0"/>
  </r>
  <r>
    <n v="23648"/>
    <x v="0"/>
    <d v="2015-09-24T00:00:00"/>
    <x v="1"/>
    <x v="6"/>
    <n v="10.65"/>
    <n v="0.1"/>
    <s v="Regular"/>
    <n v="-0.64"/>
    <n v="2.61"/>
    <n v="0.5"/>
    <s v="Liz Carlisle"/>
    <x v="0"/>
    <s v="Corporate"/>
    <s v="Office Supplies"/>
    <s v="Labels"/>
    <s v="Small Box"/>
    <d v="2015-09-25T00:00:00"/>
    <n v="1.6923719027434599E-6"/>
    <m/>
    <x v="0"/>
    <n v="0"/>
    <n v="1"/>
    <x v="0"/>
  </r>
  <r>
    <n v="23649"/>
    <x v="0"/>
    <d v="2015-09-05T00:00:00"/>
    <x v="2"/>
    <x v="49"/>
    <n v="4587.9260000000004"/>
    <n v="0.1"/>
    <s v="Regular"/>
    <n v="687.41"/>
    <n v="195.99"/>
    <n v="4.2"/>
    <s v="Arthur Wiediger"/>
    <x v="1"/>
    <s v="Corporate"/>
    <s v="Technology"/>
    <s v="Telephones and Communication"/>
    <s v="Small Box"/>
    <d v="2015-09-08T00:00:00"/>
    <n v="7.2905887833485373E-4"/>
    <m/>
    <x v="0"/>
    <n v="0"/>
    <n v="3"/>
    <x v="0"/>
  </r>
  <r>
    <n v="23649"/>
    <x v="0"/>
    <d v="2015-09-05T00:00:00"/>
    <x v="2"/>
    <x v="3"/>
    <n v="4541.924"/>
    <n v="0.01"/>
    <s v="Regular"/>
    <n v="1222.1400000000001"/>
    <n v="125.99"/>
    <n v="8.08"/>
    <s v="Arthur Wiediger"/>
    <x v="1"/>
    <s v="Corporate"/>
    <s v="Technology"/>
    <s v="Telephones and Communication"/>
    <s v="Small Box"/>
    <d v="2015-09-06T00:00:00"/>
    <n v="7.2174878516396122E-4"/>
    <m/>
    <x v="0"/>
    <n v="0"/>
    <n v="1"/>
    <x v="0"/>
  </r>
  <r>
    <n v="23652"/>
    <x v="0"/>
    <d v="2016-08-30T00:00:00"/>
    <x v="2"/>
    <x v="40"/>
    <n v="305.48"/>
    <n v="0.1"/>
    <s v="Regular"/>
    <n v="47.14"/>
    <n v="11.55"/>
    <n v="2.36"/>
    <s v="Sara Luxemburg"/>
    <x v="0"/>
    <s v="Small Business"/>
    <s v="Office Supplies"/>
    <s v="Pens &amp; Art Supplies"/>
    <s v="Wrap Bag"/>
    <d v="2016-08-30T00:00:00"/>
    <n v="4.8543264680757948E-5"/>
    <m/>
    <x v="0"/>
    <n v="0"/>
    <n v="0"/>
    <x v="0"/>
  </r>
  <r>
    <n v="2752"/>
    <x v="0"/>
    <d v="2013-11-18T00:00:00"/>
    <x v="0"/>
    <x v="12"/>
    <n v="575.56899999999996"/>
    <n v="0.04"/>
    <s v="Regular"/>
    <n v="-86.52"/>
    <n v="65.989999999999995"/>
    <n v="5.63"/>
    <s v="Todd Boyes"/>
    <x v="1"/>
    <s v="Small Business"/>
    <s v="Technology"/>
    <s v="Telephones and Communication"/>
    <s v="Small Box"/>
    <d v="2013-11-20T00:00:00"/>
    <n v="9.1462610675131488E-5"/>
    <m/>
    <x v="0"/>
    <n v="0"/>
    <n v="2"/>
    <x v="0"/>
  </r>
  <r>
    <n v="23713"/>
    <x v="0"/>
    <d v="2015-11-28T00:00:00"/>
    <x v="2"/>
    <x v="28"/>
    <n v="3701.5205000000001"/>
    <n v="0.05"/>
    <s v="Regular"/>
    <n v="894.06"/>
    <n v="115.99"/>
    <n v="5.92"/>
    <s v="Katrina Bavinger"/>
    <x v="0"/>
    <s v="Consumer"/>
    <s v="Technology"/>
    <s v="Telephones and Communication"/>
    <s v="Small Box"/>
    <d v="2015-12-01T00:00:00"/>
    <n v="5.8820181142055618E-4"/>
    <m/>
    <x v="0"/>
    <n v="0"/>
    <n v="3"/>
    <x v="0"/>
  </r>
  <r>
    <n v="35265"/>
    <x v="0"/>
    <d v="2013-11-29T00:00:00"/>
    <x v="2"/>
    <x v="18"/>
    <n v="577"/>
    <n v="0.04"/>
    <s v="Delivery Van"/>
    <n v="-112.88"/>
    <n v="33.94"/>
    <n v="19.190000000000001"/>
    <s v="Sean Braxton"/>
    <x v="0"/>
    <s v="Small Business"/>
    <s v="Furniture"/>
    <s v="Chairs &amp; Chairmats"/>
    <s v="Jumbo Drum"/>
    <d v="2013-11-30T00:00:00"/>
    <n v="9.1690008251922662E-5"/>
    <m/>
    <x v="0"/>
    <n v="0"/>
    <n v="1"/>
    <x v="0"/>
  </r>
  <r>
    <n v="23748"/>
    <x v="1"/>
    <d v="2015-08-10T00:00:00"/>
    <x v="0"/>
    <x v="27"/>
    <n v="6163.52"/>
    <n v="0.02"/>
    <s v="Delivery Van"/>
    <n v="755.95"/>
    <n v="225.02"/>
    <n v="28.66"/>
    <s v="Naresj Patel"/>
    <x v="1"/>
    <s v="Small Business"/>
    <s v="Office Supplies"/>
    <s v="Storage &amp; Organization"/>
    <s v="Jumbo Drum"/>
    <d v="2015-08-12T00:00:00"/>
    <n v="9.7943362159599737E-4"/>
    <m/>
    <x v="0"/>
    <n v="0"/>
    <n v="2"/>
    <x v="0"/>
  </r>
  <r>
    <n v="23751"/>
    <x v="0"/>
    <d v="2016-03-18T00:00:00"/>
    <x v="4"/>
    <x v="14"/>
    <n v="10364.36"/>
    <n v="0.01"/>
    <s v="Delivery Van"/>
    <n v="1049.03"/>
    <n v="220.98"/>
    <n v="64.66"/>
    <s v="Ricardo Block"/>
    <x v="0"/>
    <s v="Corporate"/>
    <s v="Furniture"/>
    <s v="Bookcases"/>
    <s v="Jumbo Box"/>
    <d v="2016-03-19T00:00:00"/>
    <n v="1.6469813759547613E-3"/>
    <m/>
    <x v="0"/>
    <n v="0"/>
    <n v="1"/>
    <x v="0"/>
  </r>
  <r>
    <n v="23777"/>
    <x v="0"/>
    <d v="2015-11-26T00:00:00"/>
    <x v="2"/>
    <x v="18"/>
    <n v="487.7"/>
    <n v="0.06"/>
    <s v="Regular"/>
    <n v="-67.540000000000006"/>
    <n v="31.98"/>
    <n v="6.72"/>
    <s v="Emily Phan"/>
    <x v="3"/>
    <s v="Consumer"/>
    <s v="Office Supplies"/>
    <s v="Storage &amp; Organization"/>
    <s v="Small Box"/>
    <d v="2015-11-27T00:00:00"/>
    <n v="7.7499509574458717E-5"/>
    <m/>
    <x v="0"/>
    <n v="0"/>
    <n v="1"/>
    <x v="0"/>
  </r>
  <r>
    <n v="23778"/>
    <x v="0"/>
    <d v="2016-07-13T00:00:00"/>
    <x v="3"/>
    <x v="44"/>
    <n v="105.94"/>
    <n v="0.06"/>
    <s v="Regular"/>
    <n v="-566"/>
    <n v="4.4800000000000004"/>
    <n v="49"/>
    <s v="Carlos Meador"/>
    <x v="0"/>
    <s v="Corporate"/>
    <s v="Office Supplies"/>
    <s v="Appliances"/>
    <s v="Large Box"/>
    <d v="2016-07-17T00:00:00"/>
    <n v="1.683473045790067E-5"/>
    <m/>
    <x v="0"/>
    <n v="0"/>
    <n v="4"/>
    <x v="0"/>
  </r>
  <r>
    <n v="23781"/>
    <x v="0"/>
    <d v="2014-10-31T00:00:00"/>
    <x v="1"/>
    <x v="49"/>
    <n v="200.24"/>
    <n v="0"/>
    <s v="Regular"/>
    <n v="-59.85"/>
    <n v="6.48"/>
    <n v="5.84"/>
    <s v="Ashley Jarboe"/>
    <x v="0"/>
    <s v="Home Office"/>
    <s v="Office Supplies"/>
    <s v="Paper"/>
    <s v="Small Box"/>
    <d v="2014-11-02T00:00:00"/>
    <n v="3.181976993477469E-5"/>
    <m/>
    <x v="0"/>
    <n v="0"/>
    <n v="2"/>
    <x v="0"/>
  </r>
  <r>
    <n v="23808"/>
    <x v="0"/>
    <d v="2016-02-08T00:00:00"/>
    <x v="3"/>
    <x v="49"/>
    <n v="630.14"/>
    <n v="0.04"/>
    <s v="Regular"/>
    <n v="108"/>
    <n v="19.98"/>
    <n v="8.68"/>
    <s v="Ed Braxton"/>
    <x v="0"/>
    <s v="Consumer"/>
    <s v="Office Supplies"/>
    <s v="Paper"/>
    <s v="Small Box"/>
    <d v="2016-02-15T00:00:00"/>
    <n v="1.0013438786805294E-4"/>
    <m/>
    <x v="0"/>
    <n v="0"/>
    <n v="7"/>
    <x v="0"/>
  </r>
  <r>
    <n v="23808"/>
    <x v="0"/>
    <d v="2016-02-08T00:00:00"/>
    <x v="3"/>
    <x v="2"/>
    <n v="2813.8485000000001"/>
    <n v="0.08"/>
    <s v="Regular"/>
    <n v="377.15"/>
    <n v="125.99"/>
    <n v="7.69"/>
    <s v="Ed Braxton"/>
    <x v="0"/>
    <s v="Consumer"/>
    <s v="Technology"/>
    <s v="Telephones and Communication"/>
    <s v="Small Box"/>
    <d v="2016-02-10T00:00:00"/>
    <n v="4.4714348732176811E-4"/>
    <m/>
    <x v="0"/>
    <n v="0"/>
    <n v="2"/>
    <x v="0"/>
  </r>
  <r>
    <n v="23812"/>
    <x v="0"/>
    <d v="2015-07-27T00:00:00"/>
    <x v="1"/>
    <x v="1"/>
    <n v="5845.82"/>
    <n v="0.1"/>
    <s v="Delivery Van"/>
    <n v="2227.89"/>
    <n v="200.97"/>
    <n v="15.59"/>
    <s v="Toby Grace"/>
    <x v="0"/>
    <s v="Home Office"/>
    <s v="Technology"/>
    <s v="Office Machines"/>
    <s v="Jumbo Drum"/>
    <d v="2015-07-27T00:00:00"/>
    <n v="9.2894849920148101E-4"/>
    <m/>
    <x v="0"/>
    <n v="0"/>
    <n v="0"/>
    <x v="0"/>
  </r>
  <r>
    <n v="23844"/>
    <x v="0"/>
    <d v="2016-07-06T00:00:00"/>
    <x v="2"/>
    <x v="42"/>
    <n v="1861.36"/>
    <n v="0"/>
    <s v="Regular"/>
    <n v="627.85"/>
    <n v="42.98"/>
    <n v="4.62"/>
    <s v="Michael Granlund"/>
    <x v="3"/>
    <s v="Home Office"/>
    <s v="Office Supplies"/>
    <s v="Appliances"/>
    <s v="Small Box"/>
    <d v="2016-07-08T00:00:00"/>
    <n v="2.9578529247798748E-4"/>
    <m/>
    <x v="0"/>
    <n v="0"/>
    <n v="2"/>
    <x v="0"/>
  </r>
  <r>
    <n v="23844"/>
    <x v="0"/>
    <d v="2016-07-06T00:00:00"/>
    <x v="2"/>
    <x v="3"/>
    <n v="937.62"/>
    <n v="0.03"/>
    <s v="Regular"/>
    <n v="187.2"/>
    <n v="21.78"/>
    <n v="5.94"/>
    <s v="Michael Granlund"/>
    <x v="3"/>
    <s v="Home Office"/>
    <s v="Office Supplies"/>
    <s v="Appliances"/>
    <s v="Medium Box"/>
    <d v="2016-07-08T00:00:00"/>
    <n v="1.4899546886857493E-4"/>
    <m/>
    <x v="0"/>
    <n v="0"/>
    <n v="2"/>
    <x v="0"/>
  </r>
  <r>
    <n v="23844"/>
    <x v="0"/>
    <d v="2016-07-06T00:00:00"/>
    <x v="2"/>
    <x v="11"/>
    <n v="33.020000000000003"/>
    <n v="0.08"/>
    <s v="Regular"/>
    <n v="8.4"/>
    <n v="3.15"/>
    <n v="0.5"/>
    <s v="Michael Granlund"/>
    <x v="3"/>
    <s v="Home Office"/>
    <s v="Office Supplies"/>
    <s v="Labels"/>
    <s v="Small Box"/>
    <d v="2016-07-07T00:00:00"/>
    <n v="5.2471474393041364E-6"/>
    <m/>
    <x v="0"/>
    <n v="0"/>
    <n v="1"/>
    <x v="0"/>
  </r>
  <r>
    <n v="23847"/>
    <x v="0"/>
    <d v="2015-11-09T00:00:00"/>
    <x v="2"/>
    <x v="38"/>
    <n v="1278.6465000000001"/>
    <n v="0.01"/>
    <s v="Regular"/>
    <n v="-396.17"/>
    <n v="200.99"/>
    <n v="4.2"/>
    <s v="Darren Budd"/>
    <x v="1"/>
    <s v="Home Office"/>
    <s v="Technology"/>
    <s v="Telephones and Communication"/>
    <s v="Small Box"/>
    <d v="2015-11-11T00:00:00"/>
    <n v="2.0318736245457893E-4"/>
    <m/>
    <x v="0"/>
    <n v="0"/>
    <n v="2"/>
    <x v="0"/>
  </r>
  <r>
    <n v="23877"/>
    <x v="0"/>
    <d v="2016-07-12T00:00:00"/>
    <x v="2"/>
    <x v="48"/>
    <n v="1624.5965000000001"/>
    <n v="7.0000000000000007E-2"/>
    <s v="Regular"/>
    <n v="109.84"/>
    <n v="65.989999999999995"/>
    <n v="8.8000000000000007"/>
    <s v="Nicole Brennan"/>
    <x v="0"/>
    <s v="Home Office"/>
    <s v="Technology"/>
    <s v="Telephones and Communication"/>
    <s v="Small Box"/>
    <d v="2016-07-12T00:00:00"/>
    <n v="2.5816164036576201E-4"/>
    <m/>
    <x v="0"/>
    <n v="0"/>
    <n v="0"/>
    <x v="0"/>
  </r>
  <r>
    <n v="23877"/>
    <x v="0"/>
    <d v="2016-07-12T00:00:00"/>
    <x v="2"/>
    <x v="34"/>
    <n v="381.36"/>
    <n v="0"/>
    <s v="Express"/>
    <n v="128.03"/>
    <n v="10.01"/>
    <n v="1.99"/>
    <s v="Nicole Brennan"/>
    <x v="0"/>
    <s v="Home Office"/>
    <s v="Technology"/>
    <s v="Computer Peripherals"/>
    <s v="Small Pack"/>
    <d v="2016-07-14T00:00:00"/>
    <n v="6.0601215852605251E-5"/>
    <m/>
    <x v="0"/>
    <n v="0"/>
    <n v="2"/>
    <x v="0"/>
  </r>
  <r>
    <n v="23936"/>
    <x v="0"/>
    <d v="2016-12-17T00:00:00"/>
    <x v="4"/>
    <x v="40"/>
    <n v="71.39"/>
    <n v="0.09"/>
    <s v="Regular"/>
    <n v="-39.33"/>
    <n v="2.6"/>
    <n v="2.4"/>
    <s v="Darrin Van Huff"/>
    <x v="0"/>
    <s v="Home Office"/>
    <s v="Office Supplies"/>
    <s v="Pens &amp; Art Supplies"/>
    <s v="Wrap Bag"/>
    <d v="2016-12-19T00:00:00"/>
    <n v="1.1344453533977052E-5"/>
    <m/>
    <x v="0"/>
    <n v="0"/>
    <n v="2"/>
    <x v="0"/>
  </r>
  <r>
    <n v="23943"/>
    <x v="0"/>
    <d v="2014-06-23T00:00:00"/>
    <x v="1"/>
    <x v="37"/>
    <n v="376.53"/>
    <n v="0.03"/>
    <s v="Regular"/>
    <n v="3.44"/>
    <n v="15.94"/>
    <n v="5.45"/>
    <s v="Cindy Stewart"/>
    <x v="0"/>
    <s v="Corporate"/>
    <s v="Office Supplies"/>
    <s v="Pens &amp; Art Supplies"/>
    <s v="Small Pack"/>
    <d v="2014-06-25T00:00:00"/>
    <n v="5.9833689440375112E-5"/>
    <m/>
    <x v="0"/>
    <n v="0"/>
    <n v="2"/>
    <x v="0"/>
  </r>
  <r>
    <n v="23971"/>
    <x v="0"/>
    <d v="2016-11-21T00:00:00"/>
    <x v="1"/>
    <x v="33"/>
    <n v="66.63"/>
    <n v="0"/>
    <s v="Regular"/>
    <n v="-16.920000000000002"/>
    <n v="11.97"/>
    <n v="4.9800000000000004"/>
    <s v="Cynthia Arntzen"/>
    <x v="1"/>
    <s v="Home Office"/>
    <s v="Office Supplies"/>
    <s v="Appliances"/>
    <s v="Small Box"/>
    <d v="2016-11-24T00:00:00"/>
    <n v="1.058805069293866E-5"/>
    <m/>
    <x v="0"/>
    <n v="0"/>
    <n v="3"/>
    <x v="0"/>
  </r>
  <r>
    <n v="24003"/>
    <x v="0"/>
    <d v="2016-10-31T00:00:00"/>
    <x v="1"/>
    <x v="46"/>
    <n v="87.44"/>
    <n v="0.06"/>
    <s v="Regular"/>
    <n v="1.33"/>
    <n v="1.76"/>
    <n v="0.7"/>
    <s v="Dan Campbell"/>
    <x v="3"/>
    <s v="Corporate"/>
    <s v="Office Supplies"/>
    <s v="Pens &amp; Art Supplies"/>
    <s v="Wrap Bag"/>
    <d v="2016-11-02T00:00:00"/>
    <n v="1.3894929500083393E-5"/>
    <m/>
    <x v="0"/>
    <n v="0"/>
    <n v="2"/>
    <x v="0"/>
  </r>
  <r>
    <n v="24003"/>
    <x v="0"/>
    <d v="2016-10-31T00:00:00"/>
    <x v="1"/>
    <x v="29"/>
    <n v="1318.49"/>
    <n v="0.02"/>
    <s v="Regular"/>
    <n v="4.6900000000000004"/>
    <n v="24.98"/>
    <n v="8.7899999999999991"/>
    <s v="Dan Campbell"/>
    <x v="3"/>
    <s v="Corporate"/>
    <s v="Office Supplies"/>
    <s v="Storage &amp; Organization"/>
    <s v="Small Box"/>
    <d v="2016-11-01T00:00:00"/>
    <n v="2.0951881972283798E-4"/>
    <m/>
    <x v="0"/>
    <n v="0"/>
    <n v="1"/>
    <x v="0"/>
  </r>
  <r>
    <n v="24003"/>
    <x v="0"/>
    <d v="2016-10-31T00:00:00"/>
    <x v="1"/>
    <x v="6"/>
    <n v="129.78649999999999"/>
    <n v="0.05"/>
    <s v="Express"/>
    <n v="-116.51"/>
    <n v="35.99"/>
    <n v="5.99"/>
    <s v="Dan Campbell"/>
    <x v="3"/>
    <s v="Corporate"/>
    <s v="Technology"/>
    <s v="Telephones and Communication"/>
    <s v="Wrap Bag"/>
    <d v="2016-11-02T00:00:00"/>
    <n v="2.0624133892527139E-5"/>
    <m/>
    <x v="0"/>
    <n v="0"/>
    <n v="2"/>
    <x v="0"/>
  </r>
  <r>
    <n v="24003"/>
    <x v="0"/>
    <d v="2016-10-31T00:00:00"/>
    <x v="1"/>
    <x v="32"/>
    <n v="11.89"/>
    <n v="0.06"/>
    <s v="Regular"/>
    <n v="-6.12"/>
    <n v="1.26"/>
    <n v="0.7"/>
    <s v="Dan Campbell"/>
    <x v="0"/>
    <s v="Corporate"/>
    <s v="Office Supplies"/>
    <s v="Rubber Bands"/>
    <s v="Wrap Bag"/>
    <d v="2016-10-31T00:00:00"/>
    <n v="1.8894180209971585E-6"/>
    <m/>
    <x v="0"/>
    <n v="0"/>
    <n v="0"/>
    <x v="0"/>
  </r>
  <r>
    <n v="22117"/>
    <x v="0"/>
    <d v="2013-08-12T00:00:00"/>
    <x v="1"/>
    <x v="18"/>
    <n v="581.52"/>
    <n v="0.03"/>
    <s v="Express"/>
    <n v="175.16"/>
    <n v="35.44"/>
    <n v="7.5"/>
    <s v="Rick Hansen"/>
    <x v="0"/>
    <s v="Home Office"/>
    <s v="Office Supplies"/>
    <s v="Paper"/>
    <s v="Small Box"/>
    <d v="2013-08-13T00:00:00"/>
    <n v="9.2408273134589368E-5"/>
    <m/>
    <x v="0"/>
    <n v="0"/>
    <n v="1"/>
    <x v="0"/>
  </r>
  <r>
    <n v="229"/>
    <x v="0"/>
    <d v="2013-12-28T00:00:00"/>
    <x v="1"/>
    <x v="16"/>
    <n v="586.11"/>
    <n v="0.11"/>
    <s v="Regular"/>
    <n v="98.44"/>
    <n v="12.64"/>
    <n v="4.9800000000000004"/>
    <s v="Matt Abelman"/>
    <x v="3"/>
    <s v="Consumer"/>
    <s v="Furniture"/>
    <s v="Office Furnishings"/>
    <s v="Small Pack"/>
    <d v="2013-12-30T00:00:00"/>
    <n v="9.313766158844783E-5"/>
    <m/>
    <x v="0"/>
    <n v="0"/>
    <n v="2"/>
    <x v="0"/>
  </r>
  <r>
    <n v="45412"/>
    <x v="0"/>
    <d v="2013-04-22T00:00:00"/>
    <x v="4"/>
    <x v="17"/>
    <n v="586.61900000000003"/>
    <n v="0.06"/>
    <s v="Regular"/>
    <n v="83.07"/>
    <n v="35.99"/>
    <n v="1.1000000000000001"/>
    <s v="Arianne Irving"/>
    <x v="0"/>
    <s v="Corporate"/>
    <s v="Technology"/>
    <s v="Telephones and Communication"/>
    <s v="Small Box"/>
    <d v="2013-04-23T00:00:00"/>
    <n v="9.3218545841827766E-5"/>
    <m/>
    <x v="0"/>
    <n v="0"/>
    <n v="1"/>
    <x v="0"/>
  </r>
  <r>
    <n v="24033"/>
    <x v="0"/>
    <d v="2014-01-02T00:00:00"/>
    <x v="0"/>
    <x v="29"/>
    <n v="1227.18"/>
    <n v="0"/>
    <s v="Delivery Van"/>
    <n v="-252.53"/>
    <n v="23.99"/>
    <n v="15.68"/>
    <s v="Steven Ward"/>
    <x v="0"/>
    <s v="Consumer"/>
    <s v="Furniture"/>
    <s v="Office Furnishings"/>
    <s v="Jumbo Drum"/>
    <d v="2014-01-04T00:00:00"/>
    <n v="1.950089156440112E-4"/>
    <m/>
    <x v="0"/>
    <n v="0"/>
    <n v="2"/>
    <x v="0"/>
  </r>
  <r>
    <n v="24038"/>
    <x v="0"/>
    <d v="2014-06-20T00:00:00"/>
    <x v="0"/>
    <x v="28"/>
    <n v="103.07"/>
    <n v="0.1"/>
    <s v="Regular"/>
    <n v="-0.95"/>
    <n v="2.78"/>
    <n v="1.34"/>
    <s v="Jack Lebron"/>
    <x v="2"/>
    <s v="Corporate"/>
    <s v="Office Supplies"/>
    <s v="Pens &amp; Art Supplies"/>
    <s v="Wrap Bag"/>
    <d v="2014-06-22T00:00:00"/>
    <n v="1.6378664039039285E-5"/>
    <m/>
    <x v="0"/>
    <n v="0"/>
    <n v="2"/>
    <x v="0"/>
  </r>
  <r>
    <n v="24038"/>
    <x v="0"/>
    <d v="2014-06-20T00:00:00"/>
    <x v="0"/>
    <x v="0"/>
    <n v="896.18050000000005"/>
    <n v="0"/>
    <s v="Express"/>
    <n v="82.04"/>
    <n v="65.989999999999995"/>
    <n v="5.26"/>
    <s v="Jack Lebron"/>
    <x v="3"/>
    <s v="Corporate"/>
    <s v="Technology"/>
    <s v="Telephones and Communication"/>
    <s v="Small Box"/>
    <d v="2014-06-22T00:00:00"/>
    <n v="1.4241039417714417E-4"/>
    <m/>
    <x v="0"/>
    <n v="0"/>
    <n v="2"/>
    <x v="0"/>
  </r>
  <r>
    <n v="24039"/>
    <x v="0"/>
    <d v="2015-07-17T00:00:00"/>
    <x v="2"/>
    <x v="33"/>
    <n v="199.16"/>
    <n v="0.1"/>
    <s v="Regular"/>
    <n v="-64.87"/>
    <n v="40.98"/>
    <n v="1.99"/>
    <s v="Sean Wendt"/>
    <x v="3"/>
    <s v="Corporate"/>
    <s v="Technology"/>
    <s v="Computer Peripherals"/>
    <s v="Small Pack"/>
    <d v="2015-07-19T00:00:00"/>
    <n v="3.164814912210211E-5"/>
    <m/>
    <x v="0"/>
    <n v="0"/>
    <n v="2"/>
    <x v="0"/>
  </r>
  <r>
    <n v="24066"/>
    <x v="1"/>
    <d v="2015-04-13T00:00:00"/>
    <x v="0"/>
    <x v="49"/>
    <n v="4278.6099999999997"/>
    <n v="7.0000000000000007E-2"/>
    <s v="Delivery Van"/>
    <n v="-955.56"/>
    <n v="150.97999999999999"/>
    <n v="66.27"/>
    <s v="Gary Hwang"/>
    <x v="0"/>
    <s v="Home Office"/>
    <s v="Furniture"/>
    <s v="Bookcases"/>
    <s v="Jumbo Box"/>
    <d v="2015-04-15T00:00:00"/>
    <n v="6.7990604195278823E-4"/>
    <m/>
    <x v="0"/>
    <n v="0"/>
    <n v="2"/>
    <x v="0"/>
  </r>
  <r>
    <n v="24067"/>
    <x v="0"/>
    <d v="2015-08-22T00:00:00"/>
    <x v="0"/>
    <x v="23"/>
    <n v="120.56"/>
    <n v="7.0000000000000007E-2"/>
    <s v="Regular"/>
    <n v="-79.349999999999994"/>
    <n v="5.98"/>
    <n v="7.5"/>
    <s v="Frank Atkinson"/>
    <x v="3"/>
    <s v="Corporate"/>
    <s v="Office Supplies"/>
    <s v="Paper"/>
    <s v="Small Box"/>
    <d v="2015-08-23T00:00:00"/>
    <n v="1.9157967755375731E-5"/>
    <m/>
    <x v="0"/>
    <n v="0"/>
    <n v="1"/>
    <x v="0"/>
  </r>
  <r>
    <n v="24067"/>
    <x v="0"/>
    <d v="2015-08-22T00:00:00"/>
    <x v="0"/>
    <x v="19"/>
    <n v="2640.6864999999998"/>
    <n v="0.03"/>
    <s v="Express"/>
    <n v="751.38"/>
    <n v="65.989999999999995"/>
    <n v="5.92"/>
    <s v="Frank Atkinson"/>
    <x v="3"/>
    <s v="Corporate"/>
    <s v="Technology"/>
    <s v="Telephones and Communication"/>
    <s v="Small Box"/>
    <d v="2015-08-23T00:00:00"/>
    <n v="4.196266325402786E-4"/>
    <m/>
    <x v="0"/>
    <n v="0"/>
    <n v="1"/>
    <x v="0"/>
  </r>
  <r>
    <n v="24067"/>
    <x v="0"/>
    <d v="2015-08-22T00:00:00"/>
    <x v="0"/>
    <x v="49"/>
    <n v="128.25"/>
    <n v="7.0000000000000007E-2"/>
    <s v="Express"/>
    <n v="-95.31"/>
    <n v="3.98"/>
    <n v="5.26"/>
    <s v="Frank Atkinson"/>
    <x v="3"/>
    <s v="Corporate"/>
    <s v="Office Supplies"/>
    <s v="Binders and Binder Accessories"/>
    <s v="Small Box"/>
    <d v="2015-08-24T00:00:00"/>
    <n v="2.0379971504868427E-5"/>
    <m/>
    <x v="0"/>
    <n v="0"/>
    <n v="2"/>
    <x v="0"/>
  </r>
  <r>
    <n v="34438"/>
    <x v="0"/>
    <d v="2013-12-11T00:00:00"/>
    <x v="0"/>
    <x v="2"/>
    <n v="588.54"/>
    <n v="0.04"/>
    <s v="Regular"/>
    <n v="-30.72"/>
    <n v="20.149999999999999"/>
    <n v="8.99"/>
    <s v="Harold Engle"/>
    <x v="3"/>
    <s v="Consumer"/>
    <s v="Office Supplies"/>
    <s v="Pens &amp; Art Supplies"/>
    <s v="Small Pack"/>
    <d v="2013-12-12T00:00:00"/>
    <n v="9.3523808416961105E-5"/>
    <m/>
    <x v="0"/>
    <n v="0"/>
    <n v="1"/>
    <x v="0"/>
  </r>
  <r>
    <n v="25634"/>
    <x v="0"/>
    <d v="2013-07-29T00:00:00"/>
    <x v="2"/>
    <x v="8"/>
    <n v="593.32000000000005"/>
    <n v="0.03"/>
    <s v="Regular"/>
    <n v="28.99"/>
    <n v="20.95"/>
    <n v="4"/>
    <s v="Mike Pelletier"/>
    <x v="2"/>
    <s v="Corporate"/>
    <s v="Technology"/>
    <s v="Computer Peripherals"/>
    <s v="Small Box"/>
    <d v="2013-08-01T00:00:00"/>
    <n v="9.4283389421197158E-5"/>
    <m/>
    <x v="0"/>
    <n v="0"/>
    <n v="3"/>
    <x v="0"/>
  </r>
  <r>
    <n v="13767"/>
    <x v="0"/>
    <d v="2013-08-26T00:00:00"/>
    <x v="0"/>
    <x v="8"/>
    <n v="597.66"/>
    <n v="0.08"/>
    <s v="Regular"/>
    <n v="-178"/>
    <n v="21.66"/>
    <n v="13.99"/>
    <s v="Nona Balk"/>
    <x v="0"/>
    <s v="Corporate"/>
    <s v="Office Supplies"/>
    <s v="Appliances"/>
    <s v="Medium Box"/>
    <d v="2013-08-28T00:00:00"/>
    <n v="9.4973050835085084E-5"/>
    <m/>
    <x v="0"/>
    <n v="0"/>
    <n v="2"/>
    <x v="0"/>
  </r>
  <r>
    <n v="24098"/>
    <x v="0"/>
    <d v="2015-04-17T00:00:00"/>
    <x v="1"/>
    <x v="3"/>
    <n v="199.58"/>
    <n v="0.05"/>
    <s v="Regular"/>
    <n v="46.31"/>
    <n v="4.82"/>
    <n v="1.49"/>
    <s v="Erin Mull"/>
    <x v="3"/>
    <s v="Small Business"/>
    <s v="Office Supplies"/>
    <s v="Binders and Binder Accessories"/>
    <s v="Small Box"/>
    <d v="2015-04-18T00:00:00"/>
    <n v="3.1714890549252561E-5"/>
    <m/>
    <x v="0"/>
    <n v="0"/>
    <n v="1"/>
    <x v="0"/>
  </r>
  <r>
    <n v="24098"/>
    <x v="0"/>
    <d v="2015-04-17T00:00:00"/>
    <x v="1"/>
    <x v="12"/>
    <n v="80.59"/>
    <n v="0.05"/>
    <s v="Regular"/>
    <n v="-20.49"/>
    <n v="7.64"/>
    <n v="5.83"/>
    <s v="Erin Mull"/>
    <x v="3"/>
    <s v="Small Business"/>
    <s v="Office Supplies"/>
    <s v="Paper"/>
    <s v="Wrap Bag"/>
    <d v="2015-04-19T00:00:00"/>
    <n v="1.2806408604891591E-5"/>
    <m/>
    <x v="0"/>
    <n v="0"/>
    <n v="2"/>
    <x v="0"/>
  </r>
  <r>
    <n v="24098"/>
    <x v="0"/>
    <d v="2015-04-17T00:00:00"/>
    <x v="1"/>
    <x v="1"/>
    <n v="4158.0725000000002"/>
    <n v="0.02"/>
    <s v="Regular"/>
    <n v="836.15"/>
    <n v="155.99"/>
    <n v="8.99"/>
    <s v="Erin Mull"/>
    <x v="3"/>
    <s v="Small Business"/>
    <s v="Technology"/>
    <s v="Telephones and Communication"/>
    <s v="Small Box"/>
    <d v="2015-04-18T00:00:00"/>
    <n v="6.607516496310099E-4"/>
    <m/>
    <x v="0"/>
    <n v="0"/>
    <n v="1"/>
    <x v="0"/>
  </r>
  <r>
    <n v="229"/>
    <x v="0"/>
    <d v="2013-12-28T00:00:00"/>
    <x v="1"/>
    <x v="37"/>
    <n v="599.1"/>
    <n v="0.02"/>
    <s v="Regular"/>
    <n v="3.82"/>
    <n v="24.92"/>
    <n v="12.98"/>
    <s v="Peter Fuller"/>
    <x v="0"/>
    <s v="Consumer"/>
    <s v="Office Supplies"/>
    <s v="Binders and Binder Accessories"/>
    <s v="Small Box"/>
    <d v="2013-12-29T00:00:00"/>
    <n v="9.5201878585315203E-5"/>
    <m/>
    <x v="0"/>
    <n v="0"/>
    <n v="1"/>
    <x v="0"/>
  </r>
  <r>
    <n v="12196"/>
    <x v="0"/>
    <d v="2013-06-02T00:00:00"/>
    <x v="2"/>
    <x v="1"/>
    <n v="599.52"/>
    <n v="0.04"/>
    <s v="Regular"/>
    <n v="25.14"/>
    <n v="17.98"/>
    <n v="8.51"/>
    <s v="Tracy Zic"/>
    <x v="0"/>
    <s v="Consumer"/>
    <s v="Technology"/>
    <s v="Office Machines"/>
    <s v="Medium Box"/>
    <d v="2013-06-03T00:00:00"/>
    <n v="9.5268620012465641E-5"/>
    <m/>
    <x v="0"/>
    <n v="0"/>
    <n v="1"/>
    <x v="0"/>
  </r>
  <r>
    <n v="9091"/>
    <x v="0"/>
    <d v="2013-11-11T00:00:00"/>
    <x v="0"/>
    <x v="3"/>
    <n v="605.77"/>
    <n v="0.05"/>
    <s v="Regular"/>
    <n v="129.33000000000001"/>
    <n v="14.34"/>
    <n v="5"/>
    <s v="Adam Hart"/>
    <x v="0"/>
    <s v="Corporate"/>
    <s v="Furniture"/>
    <s v="Office Furnishings"/>
    <s v="Small Pack"/>
    <d v="2013-11-12T00:00:00"/>
    <n v="9.6261796011728231E-5"/>
    <m/>
    <x v="0"/>
    <n v="0"/>
    <n v="1"/>
    <x v="0"/>
  </r>
  <r>
    <n v="20577"/>
    <x v="0"/>
    <d v="2013-02-09T00:00:00"/>
    <x v="1"/>
    <x v="0"/>
    <n v="611.67999999999995"/>
    <n v="0.05"/>
    <s v="Regular"/>
    <n v="134.75"/>
    <n v="39.06"/>
    <n v="10.55"/>
    <s v="Patrick O'Donnell"/>
    <x v="1"/>
    <s v="Home Office"/>
    <s v="Office Supplies"/>
    <s v="Binders and Binder Accessories"/>
    <s v="Small Box"/>
    <d v="2013-02-11T00:00:00"/>
    <n v="9.7200943236630936E-5"/>
    <m/>
    <x v="0"/>
    <n v="0"/>
    <n v="2"/>
    <x v="0"/>
  </r>
  <r>
    <n v="24160"/>
    <x v="0"/>
    <d v="2014-02-01T00:00:00"/>
    <x v="4"/>
    <x v="14"/>
    <n v="3644.596"/>
    <n v="0.06"/>
    <s v="Regular"/>
    <n v="1104.32"/>
    <n v="95.99"/>
    <n v="4.9000000000000004"/>
    <s v="Amy Hunt"/>
    <x v="0"/>
    <s v="Home Office"/>
    <s v="Technology"/>
    <s v="Telephones and Communication"/>
    <s v="Small Box"/>
    <d v="2014-02-02T00:00:00"/>
    <n v="5.7915604387335238E-4"/>
    <m/>
    <x v="0"/>
    <n v="0"/>
    <n v="1"/>
    <x v="0"/>
  </r>
  <r>
    <n v="24162"/>
    <x v="0"/>
    <d v="2016-08-22T00:00:00"/>
    <x v="2"/>
    <x v="10"/>
    <n v="10.94"/>
    <n v="0.08"/>
    <s v="Regular"/>
    <n v="-4.3499999999999996"/>
    <n v="9.68"/>
    <n v="2.0299999999999998"/>
    <s v="Sean Braxton"/>
    <x v="0"/>
    <s v="Small Business"/>
    <s v="Office Supplies"/>
    <s v="Paper"/>
    <s v="Wrap Bag"/>
    <d v="2016-08-24T00:00:00"/>
    <n v="1.7384552691092442E-6"/>
    <m/>
    <x v="0"/>
    <n v="0"/>
    <n v="2"/>
    <x v="0"/>
  </r>
  <r>
    <n v="24162"/>
    <x v="0"/>
    <d v="2016-08-22T00:00:00"/>
    <x v="2"/>
    <x v="47"/>
    <n v="1755.3"/>
    <n v="0.04"/>
    <s v="Delivery Van"/>
    <n v="-7.01"/>
    <n v="150.97999999999999"/>
    <n v="16.010000000000002"/>
    <s v="Sean Braxton"/>
    <x v="0"/>
    <s v="Small Business"/>
    <s v="Furniture"/>
    <s v="Tables"/>
    <s v="Jumbo Box"/>
    <d v="2016-08-23T00:00:00"/>
    <n v="2.7893149304090097E-4"/>
    <m/>
    <x v="0"/>
    <n v="0"/>
    <n v="1"/>
    <x v="0"/>
  </r>
  <r>
    <n v="24193"/>
    <x v="0"/>
    <d v="2016-03-14T00:00:00"/>
    <x v="2"/>
    <x v="22"/>
    <n v="9539.6"/>
    <n v="0.02"/>
    <s v="Delivery Van"/>
    <n v="-163.63"/>
    <n v="200.98"/>
    <n v="55.96"/>
    <s v="Beth Fritzler"/>
    <x v="0"/>
    <s v="Small Business"/>
    <s v="Furniture"/>
    <s v="Bookcases"/>
    <s v="Jumbo Box"/>
    <d v="2016-03-16T00:00:00"/>
    <n v="1.5159202820104706E-3"/>
    <m/>
    <x v="0"/>
    <n v="0"/>
    <n v="2"/>
    <x v="0"/>
  </r>
  <r>
    <n v="24193"/>
    <x v="0"/>
    <d v="2016-03-14T00:00:00"/>
    <x v="2"/>
    <x v="37"/>
    <n v="109.86"/>
    <n v="0.02"/>
    <s v="Regular"/>
    <n v="-63.87"/>
    <n v="4.28"/>
    <n v="5.17"/>
    <s v="Beth Fritzler"/>
    <x v="0"/>
    <s v="Small Business"/>
    <s v="Office Supplies"/>
    <s v="Paper"/>
    <s v="Small Box"/>
    <d v="2016-03-15T00:00:00"/>
    <n v="1.7457650444638169E-5"/>
    <m/>
    <x v="0"/>
    <n v="0"/>
    <n v="1"/>
    <x v="0"/>
  </r>
  <r>
    <n v="24193"/>
    <x v="0"/>
    <d v="2016-03-14T00:00:00"/>
    <x v="2"/>
    <x v="23"/>
    <n v="1426.5125"/>
    <n v="0.04"/>
    <s v="Regular"/>
    <n v="-175.18"/>
    <n v="85.99"/>
    <n v="0.99"/>
    <s v="Beth Fritzler"/>
    <x v="0"/>
    <s v="Small Business"/>
    <s v="Technology"/>
    <s v="Telephones and Communication"/>
    <s v="Wrap Bag"/>
    <d v="2016-03-16T00:00:00"/>
    <n v="2.2668447642369295E-4"/>
    <m/>
    <x v="0"/>
    <n v="0"/>
    <n v="2"/>
    <x v="0"/>
  </r>
  <r>
    <n v="23232"/>
    <x v="0"/>
    <d v="2013-04-16T00:00:00"/>
    <x v="0"/>
    <x v="0"/>
    <n v="614.15"/>
    <n v="0.03"/>
    <s v="Express"/>
    <n v="-54.37"/>
    <n v="39.979999999999997"/>
    <n v="7.12"/>
    <s v="Penelope Sewall"/>
    <x v="0"/>
    <s v="Home Office"/>
    <s v="Technology"/>
    <s v="Computer Peripherals"/>
    <s v="Small Box"/>
    <d v="2013-04-17T00:00:00"/>
    <n v="9.7593446391539522E-5"/>
    <m/>
    <x v="0"/>
    <n v="0"/>
    <n v="1"/>
    <x v="0"/>
  </r>
  <r>
    <n v="13895"/>
    <x v="0"/>
    <d v="2013-11-20T00:00:00"/>
    <x v="0"/>
    <x v="14"/>
    <n v="614.34"/>
    <n v="0.02"/>
    <s v="Regular"/>
    <n v="-171.7"/>
    <n v="14.03"/>
    <n v="9.3699999999999992"/>
    <s v="Michelle Ellison"/>
    <x v="1"/>
    <s v="Small Business"/>
    <s v="Office Supplies"/>
    <s v="Storage &amp; Organization"/>
    <s v="Small Box"/>
    <d v="2013-11-20T00:00:00"/>
    <n v="9.7623638941917113E-5"/>
    <m/>
    <x v="0"/>
    <n v="0"/>
    <n v="0"/>
    <x v="0"/>
  </r>
  <r>
    <n v="38917"/>
    <x v="0"/>
    <d v="2013-11-21T00:00:00"/>
    <x v="3"/>
    <x v="11"/>
    <n v="618.19650000000001"/>
    <n v="0.02"/>
    <s v="Regular"/>
    <n v="-132.53"/>
    <n v="65.989999999999995"/>
    <n v="8.8000000000000007"/>
    <s v="Joseph Airdo"/>
    <x v="1"/>
    <s v="Consumer"/>
    <s v="Technology"/>
    <s v="Telephones and Communication"/>
    <s v="Small Box"/>
    <d v="2013-11-28T00:00:00"/>
    <n v="9.8236468260502096E-5"/>
    <m/>
    <x v="0"/>
    <n v="0"/>
    <n v="7"/>
    <x v="0"/>
  </r>
  <r>
    <n v="1604"/>
    <x v="0"/>
    <d v="2013-07-16T00:00:00"/>
    <x v="3"/>
    <x v="43"/>
    <n v="622.82000000000005"/>
    <n v="0"/>
    <s v="Regular"/>
    <n v="128.88"/>
    <n v="12.64"/>
    <n v="4.9800000000000004"/>
    <s v="Rick Wilson"/>
    <x v="0"/>
    <s v="Consumer"/>
    <s v="Furniture"/>
    <s v="Office Furnishings"/>
    <s v="Small Pack"/>
    <d v="2013-07-16T00:00:00"/>
    <n v="9.8971180137716604E-5"/>
    <m/>
    <x v="0"/>
    <n v="0"/>
    <n v="0"/>
    <x v="0"/>
  </r>
  <r>
    <n v="24199"/>
    <x v="0"/>
    <d v="2016-06-16T00:00:00"/>
    <x v="1"/>
    <x v="18"/>
    <n v="706.53"/>
    <n v="0"/>
    <s v="Regular"/>
    <n v="-314.42"/>
    <n v="40.479999999999997"/>
    <n v="19.989999999999998"/>
    <s v="Randy Bradley"/>
    <x v="0"/>
    <s v="Small Business"/>
    <s v="Technology"/>
    <s v="Computer Peripherals"/>
    <s v="Small Box"/>
    <d v="2016-06-17T00:00:00"/>
    <n v="1.1227338220144007E-4"/>
    <m/>
    <x v="0"/>
    <n v="0"/>
    <n v="1"/>
    <x v="0"/>
  </r>
  <r>
    <n v="25634"/>
    <x v="0"/>
    <d v="2013-07-29T00:00:00"/>
    <x v="2"/>
    <x v="27"/>
    <n v="626.07000000000005"/>
    <n v="0.03"/>
    <s v="Express"/>
    <n v="185.32"/>
    <n v="23.99"/>
    <n v="6.71"/>
    <s v="Mike Pelletier"/>
    <x v="2"/>
    <s v="Corporate"/>
    <s v="Office Supplies"/>
    <s v="Envelopes"/>
    <s v="Small Box"/>
    <d v="2013-07-30T00:00:00"/>
    <n v="9.9487631657333147E-5"/>
    <m/>
    <x v="0"/>
    <n v="0"/>
    <n v="1"/>
    <x v="0"/>
  </r>
  <r>
    <n v="24294"/>
    <x v="0"/>
    <d v="2016-08-02T00:00:00"/>
    <x v="2"/>
    <x v="37"/>
    <n v="4865.72"/>
    <n v="0.03"/>
    <s v="Delivery Van"/>
    <n v="1951.3"/>
    <n v="200.97"/>
    <n v="15.59"/>
    <s v="Thomas Seio"/>
    <x v="2"/>
    <s v="Home Office"/>
    <s v="Technology"/>
    <s v="Office Machines"/>
    <s v="Jumbo Drum"/>
    <d v="2016-08-03T00:00:00"/>
    <n v="7.732026117011181E-4"/>
    <m/>
    <x v="0"/>
    <n v="0"/>
    <n v="1"/>
    <x v="0"/>
  </r>
  <r>
    <n v="24326"/>
    <x v="0"/>
    <d v="2014-09-29T00:00:00"/>
    <x v="1"/>
    <x v="4"/>
    <n v="1596.86"/>
    <n v="0.05"/>
    <s v="Regular"/>
    <n v="418.6"/>
    <n v="44.01"/>
    <n v="3.5"/>
    <s v="Cindy Schnelling"/>
    <x v="0"/>
    <s v="Corporate"/>
    <s v="Office Supplies"/>
    <s v="Appliances"/>
    <s v="Small Box"/>
    <d v="2014-10-01T00:00:00"/>
    <n v="2.5375408418919449E-4"/>
    <m/>
    <x v="0"/>
    <n v="0"/>
    <n v="2"/>
    <x v="0"/>
  </r>
  <r>
    <n v="24326"/>
    <x v="0"/>
    <d v="2014-09-29T00:00:00"/>
    <x v="1"/>
    <x v="47"/>
    <n v="78.36"/>
    <n v="0.06"/>
    <s v="Regular"/>
    <n v="8.52"/>
    <n v="6.68"/>
    <n v="1.5"/>
    <s v="Cindy Schnelling"/>
    <x v="0"/>
    <s v="Corporate"/>
    <s v="Office Supplies"/>
    <s v="Pens &amp; Art Supplies"/>
    <s v="Wrap Bag"/>
    <d v="2014-09-30T00:00:00"/>
    <n v="1.2452043408354697E-5"/>
    <m/>
    <x v="0"/>
    <n v="0"/>
    <n v="1"/>
    <x v="0"/>
  </r>
  <r>
    <n v="39139"/>
    <x v="0"/>
    <d v="2013-11-13T00:00:00"/>
    <x v="2"/>
    <x v="24"/>
    <n v="627.45299999999997"/>
    <n v="7.0000000000000007E-2"/>
    <s v="Regular"/>
    <n v="-408.25"/>
    <n v="125.99"/>
    <n v="8.08"/>
    <s v="Ed Braxton"/>
    <x v="0"/>
    <s v="Home Office"/>
    <s v="Technology"/>
    <s v="Telephones and Communication"/>
    <s v="Small Box"/>
    <d v="2013-11-13T00:00:00"/>
    <n v="9.970740164244997E-5"/>
    <m/>
    <x v="0"/>
    <n v="0"/>
    <n v="0"/>
    <x v="0"/>
  </r>
  <r>
    <n v="24358"/>
    <x v="0"/>
    <d v="2016-05-16T00:00:00"/>
    <x v="1"/>
    <x v="40"/>
    <n v="7333.45"/>
    <n v="7.0000000000000007E-2"/>
    <s v="Regular"/>
    <n v="-207.28"/>
    <n v="279.48"/>
    <n v="35"/>
    <s v="Christine Sundaresam"/>
    <x v="0"/>
    <s v="Small Business"/>
    <s v="Office Supplies"/>
    <s v="Storage &amp; Organization"/>
    <s v="Large Box"/>
    <d v="2016-05-16T00:00:00"/>
    <n v="1.165345045086763E-3"/>
    <m/>
    <x v="0"/>
    <n v="0"/>
    <n v="0"/>
    <x v="0"/>
  </r>
  <r>
    <n v="24384"/>
    <x v="0"/>
    <d v="2014-03-26T00:00:00"/>
    <x v="4"/>
    <x v="14"/>
    <n v="205.11"/>
    <n v="0.06"/>
    <s v="Regular"/>
    <n v="95.52"/>
    <n v="4.91"/>
    <n v="0.5"/>
    <s v="Linda Southworth"/>
    <x v="0"/>
    <s v="Consumer"/>
    <s v="Office Supplies"/>
    <s v="Labels"/>
    <s v="Small Box"/>
    <d v="2014-03-28T00:00:00"/>
    <n v="3.2593652673400105E-5"/>
    <m/>
    <x v="0"/>
    <n v="0"/>
    <n v="2"/>
    <x v="0"/>
  </r>
  <r>
    <n v="24384"/>
    <x v="0"/>
    <d v="2014-03-26T00:00:00"/>
    <x v="4"/>
    <x v="36"/>
    <n v="3981.23"/>
    <n v="7.0000000000000007E-2"/>
    <s v="Regular"/>
    <n v="294.94"/>
    <n v="193.17"/>
    <n v="19.989999999999998"/>
    <s v="Linda Southworth"/>
    <x v="0"/>
    <s v="Consumer"/>
    <s v="Office Supplies"/>
    <s v="Storage &amp; Organization"/>
    <s v="Small Box"/>
    <d v="2014-03-28T00:00:00"/>
    <n v="6.3264993336707459E-4"/>
    <m/>
    <x v="0"/>
    <n v="0"/>
    <n v="2"/>
    <x v="0"/>
  </r>
  <r>
    <n v="24384"/>
    <x v="0"/>
    <d v="2014-03-26T00:00:00"/>
    <x v="4"/>
    <x v="17"/>
    <n v="2458.2424999999998"/>
    <n v="0.1"/>
    <s v="Regular"/>
    <n v="110.54"/>
    <n v="155.99"/>
    <n v="8.99"/>
    <s v="Linda Southworth"/>
    <x v="0"/>
    <s v="Consumer"/>
    <s v="Technology"/>
    <s v="Telephones and Communication"/>
    <s v="Small Box"/>
    <d v="2014-03-28T00:00:00"/>
    <n v="3.9063479221876428E-4"/>
    <m/>
    <x v="0"/>
    <n v="0"/>
    <n v="2"/>
    <x v="0"/>
  </r>
  <r>
    <n v="24386"/>
    <x v="0"/>
    <d v="2015-06-26T00:00:00"/>
    <x v="0"/>
    <x v="26"/>
    <n v="4256.51"/>
    <n v="0.03"/>
    <s v="Regular"/>
    <n v="1653.96"/>
    <n v="100.97"/>
    <n v="7.18"/>
    <s v="Bruce Stewart"/>
    <x v="0"/>
    <s v="Corporate"/>
    <s v="Technology"/>
    <s v="Computer Peripherals"/>
    <s v="Small Box"/>
    <d v="2015-06-28T00:00:00"/>
    <n v="6.7639417161939575E-4"/>
    <m/>
    <x v="0"/>
    <n v="0"/>
    <n v="2"/>
    <x v="0"/>
  </r>
  <r>
    <n v="24386"/>
    <x v="0"/>
    <d v="2015-06-26T00:00:00"/>
    <x v="0"/>
    <x v="47"/>
    <n v="503.08"/>
    <n v="0.01"/>
    <s v="Regular"/>
    <n v="-102.74"/>
    <n v="40.98"/>
    <n v="6.5"/>
    <s v="Bruce Stewart"/>
    <x v="0"/>
    <s v="Corporate"/>
    <s v="Technology"/>
    <s v="Computer Peripherals"/>
    <s v="Small Box"/>
    <d v="2015-06-28T00:00:00"/>
    <n v="7.994351707344411E-5"/>
    <m/>
    <x v="0"/>
    <n v="0"/>
    <n v="2"/>
    <x v="0"/>
  </r>
  <r>
    <n v="24386"/>
    <x v="0"/>
    <d v="2015-06-26T00:00:00"/>
    <x v="0"/>
    <x v="0"/>
    <n v="76.94"/>
    <n v="0"/>
    <s v="Express"/>
    <n v="29.67"/>
    <n v="4.13"/>
    <n v="0.99"/>
    <s v="Bruce Stewart"/>
    <x v="0"/>
    <s v="Corporate"/>
    <s v="Office Supplies"/>
    <s v="Labels"/>
    <s v="Small Box"/>
    <d v="2015-06-27T00:00:00"/>
    <n v="1.2226393821322236E-5"/>
    <m/>
    <x v="0"/>
    <n v="0"/>
    <n v="1"/>
    <x v="0"/>
  </r>
  <r>
    <n v="24387"/>
    <x v="0"/>
    <d v="2014-08-10T00:00:00"/>
    <x v="1"/>
    <x v="9"/>
    <n v="1003.31"/>
    <n v="0.01"/>
    <s v="Regular"/>
    <n v="51.9"/>
    <n v="40.97"/>
    <n v="14.45"/>
    <s v="Bryan Mills"/>
    <x v="2"/>
    <s v="Small Business"/>
    <s v="Furniture"/>
    <s v="Office Furnishings"/>
    <s v="Large Box"/>
    <d v="2014-08-11T00:00:00"/>
    <n v="1.5943414589122447E-4"/>
    <m/>
    <x v="0"/>
    <n v="0"/>
    <n v="1"/>
    <x v="0"/>
  </r>
  <r>
    <n v="24387"/>
    <x v="0"/>
    <d v="2014-08-10T00:00:00"/>
    <x v="1"/>
    <x v="35"/>
    <n v="6048.18"/>
    <n v="0.04"/>
    <s v="Delivery Van"/>
    <n v="1418.36"/>
    <n v="349.45"/>
    <n v="60"/>
    <s v="Bryan Mills"/>
    <x v="2"/>
    <s v="Small Business"/>
    <s v="Furniture"/>
    <s v="Tables"/>
    <s v="Jumbo Drum"/>
    <d v="2014-08-10T00:00:00"/>
    <n v="9.6110515443520558E-4"/>
    <m/>
    <x v="0"/>
    <n v="0"/>
    <n v="0"/>
    <x v="0"/>
  </r>
  <r>
    <n v="24388"/>
    <x v="0"/>
    <d v="2014-01-26T00:00:00"/>
    <x v="1"/>
    <x v="0"/>
    <n v="8662.34"/>
    <n v="0"/>
    <s v="Delivery Van"/>
    <n v="-704.66"/>
    <n v="549.99"/>
    <n v="49"/>
    <s v="Erica Bern"/>
    <x v="3"/>
    <s v="Corporate"/>
    <s v="Technology"/>
    <s v="Copiers and Fax"/>
    <s v="Jumbo Drum"/>
    <d v="2014-01-27T00:00:00"/>
    <n v="1.3765165096723739E-3"/>
    <m/>
    <x v="0"/>
    <n v="0"/>
    <n v="1"/>
    <x v="0"/>
  </r>
  <r>
    <n v="24422"/>
    <x v="0"/>
    <d v="2014-12-29T00:00:00"/>
    <x v="1"/>
    <x v="17"/>
    <n v="3467.28"/>
    <n v="0.06"/>
    <s v="Delivery Van"/>
    <n v="-433.29"/>
    <n v="179.29"/>
    <n v="29.21"/>
    <s v="Craig Iolo"/>
    <x v="3"/>
    <s v="Corporate"/>
    <s v="Furniture"/>
    <s v="Tables"/>
    <s v="Jumbo Box"/>
    <d v="2014-12-31T00:00:00"/>
    <n v="5.5097908459571308E-4"/>
    <m/>
    <x v="0"/>
    <n v="0"/>
    <n v="2"/>
    <x v="0"/>
  </r>
  <r>
    <n v="24448"/>
    <x v="0"/>
    <d v="2015-02-05T00:00:00"/>
    <x v="0"/>
    <x v="19"/>
    <n v="11036.16"/>
    <n v="0.05"/>
    <s v="Delivery Van"/>
    <n v="1187.8"/>
    <n v="236.97"/>
    <n v="59.24"/>
    <s v="Roy Skaria"/>
    <x v="0"/>
    <s v="Corporate"/>
    <s v="Furniture"/>
    <s v="Tables"/>
    <s v="Jumbo Box"/>
    <d v="2015-02-07T00:00:00"/>
    <n v="1.7537358777634988E-3"/>
    <m/>
    <x v="0"/>
    <n v="0"/>
    <n v="2"/>
    <x v="0"/>
  </r>
  <r>
    <n v="24451"/>
    <x v="0"/>
    <d v="2015-12-03T00:00:00"/>
    <x v="1"/>
    <x v="37"/>
    <n v="1689.97"/>
    <n v="0.06"/>
    <s v="Delivery Van"/>
    <n v="-564.74"/>
    <n v="68.81"/>
    <n v="60"/>
    <s v="Jack Lebron"/>
    <x v="3"/>
    <s v="Corporate"/>
    <s v="Office Supplies"/>
    <s v="Appliances"/>
    <s v="Jumbo Drum"/>
    <d v="2015-12-04T00:00:00"/>
    <n v="2.6855002295580891E-4"/>
    <m/>
    <x v="0"/>
    <n v="0"/>
    <n v="1"/>
    <x v="0"/>
  </r>
  <r>
    <n v="24452"/>
    <x v="0"/>
    <d v="2016-05-07T00:00:00"/>
    <x v="0"/>
    <x v="31"/>
    <n v="115.71"/>
    <n v="0.08"/>
    <s v="Regular"/>
    <n v="-91.61"/>
    <n v="6.48"/>
    <n v="8.4"/>
    <s v="Valerie Jones"/>
    <x v="0"/>
    <s v="Consumer"/>
    <s v="Office Supplies"/>
    <s v="Paper"/>
    <s v="Small Box"/>
    <d v="2016-05-07T00:00:00"/>
    <n v="1.8387263179947957E-5"/>
    <m/>
    <x v="0"/>
    <n v="0"/>
    <n v="0"/>
    <x v="0"/>
  </r>
  <r>
    <n v="24486"/>
    <x v="0"/>
    <d v="2014-04-22T00:00:00"/>
    <x v="4"/>
    <x v="7"/>
    <n v="28.11"/>
    <n v="0.03"/>
    <s v="Regular"/>
    <n v="-31.62"/>
    <n v="8.1199999999999992"/>
    <n v="2.83"/>
    <s v="Pete Armstrong"/>
    <x v="1"/>
    <s v="Consumer"/>
    <s v="Technology"/>
    <s v="Computer Peripherals"/>
    <s v="Small Pack"/>
    <d v="2014-04-23T00:00:00"/>
    <n v="4.4669083742834423E-6"/>
    <m/>
    <x v="0"/>
    <n v="0"/>
    <n v="1"/>
    <x v="0"/>
  </r>
  <r>
    <n v="24486"/>
    <x v="0"/>
    <d v="2014-04-22T00:00:00"/>
    <x v="4"/>
    <x v="39"/>
    <n v="27.06"/>
    <n v="0"/>
    <s v="Regular"/>
    <n v="-0.06"/>
    <n v="1.76"/>
    <n v="0.7"/>
    <s v="Pete Armstrong"/>
    <x v="1"/>
    <s v="Consumer"/>
    <s v="Office Supplies"/>
    <s v="Pens &amp; Art Supplies"/>
    <s v="Wrap Bag"/>
    <d v="2014-04-23T00:00:00"/>
    <n v="4.3000548064073257E-6"/>
    <m/>
    <x v="0"/>
    <n v="0"/>
    <n v="1"/>
    <x v="0"/>
  </r>
  <r>
    <n v="37349"/>
    <x v="0"/>
    <d v="2013-02-15T00:00:00"/>
    <x v="1"/>
    <x v="30"/>
    <n v="631.73"/>
    <n v="0.03"/>
    <s v="Express"/>
    <n v="122.43"/>
    <n v="78.69"/>
    <n v="19.989999999999998"/>
    <s v="Bill Stewart"/>
    <x v="1"/>
    <s v="Corporate"/>
    <s v="Furniture"/>
    <s v="Office Furnishings"/>
    <s v="Small Box"/>
    <d v="2013-02-17T00:00:00"/>
    <n v="1.0038705184226534E-4"/>
    <m/>
    <x v="0"/>
    <n v="0"/>
    <n v="2"/>
    <x v="0"/>
  </r>
  <r>
    <n v="24519"/>
    <x v="1"/>
    <d v="2014-06-11T00:00:00"/>
    <x v="1"/>
    <x v="21"/>
    <n v="127.56"/>
    <n v="0.03"/>
    <s v="Regular"/>
    <n v="-60.72"/>
    <n v="5.34"/>
    <n v="5.63"/>
    <s v="Duane Huffman"/>
    <x v="1"/>
    <s v="Consumer"/>
    <s v="Office Supplies"/>
    <s v="Binders and Binder Accessories"/>
    <s v="Small Box"/>
    <d v="2014-06-12T00:00:00"/>
    <n v="2.0270324874549836E-5"/>
    <s v="Quality Check"/>
    <x v="2"/>
    <n v="9864256.7995000053"/>
    <n v="1"/>
    <x v="1"/>
  </r>
  <r>
    <n v="24544"/>
    <x v="0"/>
    <d v="2016-01-27T00:00:00"/>
    <x v="0"/>
    <x v="48"/>
    <n v="4587.3"/>
    <n v="0.08"/>
    <s v="Express"/>
    <n v="1771.15"/>
    <n v="150.97999999999999"/>
    <n v="13.99"/>
    <s v="Tanja Norvell"/>
    <x v="0"/>
    <s v="Corporate"/>
    <s v="Technology"/>
    <s v="Office Machines"/>
    <s v="Medium Box"/>
    <d v="2016-01-28T00:00:00"/>
    <n v="7.2895940182676755E-4"/>
    <m/>
    <x v="0"/>
    <n v="0"/>
    <n v="1"/>
    <x v="0"/>
  </r>
  <r>
    <n v="24544"/>
    <x v="0"/>
    <d v="2016-01-27T00:00:00"/>
    <x v="0"/>
    <x v="0"/>
    <n v="403.71"/>
    <n v="0.03"/>
    <s v="Delivery Van"/>
    <n v="-97.47"/>
    <n v="25.98"/>
    <n v="14.36"/>
    <s v="Tanja Norvell"/>
    <x v="0"/>
    <s v="Corporate"/>
    <s v="Furniture"/>
    <s v="Chairs &amp; Chairmats"/>
    <s v="Jumbo Drum"/>
    <d v="2016-01-28T00:00:00"/>
    <n v="6.4152813225968274E-5"/>
    <m/>
    <x v="0"/>
    <n v="0"/>
    <n v="1"/>
    <x v="0"/>
  </r>
  <r>
    <n v="24544"/>
    <x v="0"/>
    <d v="2016-01-27T00:00:00"/>
    <x v="0"/>
    <x v="20"/>
    <n v="1243.45"/>
    <n v="0.1"/>
    <s v="Regular"/>
    <n v="-1212.55"/>
    <n v="32.479999999999997"/>
    <n v="35"/>
    <s v="Tanja Norvell"/>
    <x v="0"/>
    <s v="Corporate"/>
    <s v="Office Supplies"/>
    <s v="Storage &amp; Organization"/>
    <s v="Large Box"/>
    <d v="2016-01-28T00:00:00"/>
    <n v="1.9759435140529158E-4"/>
    <m/>
    <x v="0"/>
    <n v="0"/>
    <n v="1"/>
    <x v="0"/>
  </r>
  <r>
    <n v="24546"/>
    <x v="0"/>
    <d v="2015-03-26T00:00:00"/>
    <x v="1"/>
    <x v="38"/>
    <n v="81.58"/>
    <n v="0.04"/>
    <s v="Regular"/>
    <n v="-7.78"/>
    <n v="10.98"/>
    <n v="3.37"/>
    <s v="Edward Nazzal"/>
    <x v="1"/>
    <s v="Home Office"/>
    <s v="Office Supplies"/>
    <s v="Scissors, Rulers and Trimmers"/>
    <s v="Small Pack"/>
    <d v="2015-03-27T00:00:00"/>
    <n v="1.2963727683174784E-5"/>
    <m/>
    <x v="0"/>
    <n v="0"/>
    <n v="1"/>
    <x v="0"/>
  </r>
  <r>
    <n v="24548"/>
    <x v="0"/>
    <d v="2014-03-14T00:00:00"/>
    <x v="0"/>
    <x v="1"/>
    <n v="269.3"/>
    <n v="0.04"/>
    <s v="Express"/>
    <n v="22.38"/>
    <n v="7.96"/>
    <n v="4.95"/>
    <s v="Deanra Eno"/>
    <x v="0"/>
    <s v="Corporate"/>
    <s v="Furniture"/>
    <s v="Office Furnishings"/>
    <s v="Small Box"/>
    <d v="2014-03-15T00:00:00"/>
    <n v="4.2793967456226643E-5"/>
    <m/>
    <x v="0"/>
    <n v="0"/>
    <n v="1"/>
    <x v="0"/>
  </r>
  <r>
    <n v="15014"/>
    <x v="0"/>
    <d v="2013-02-10T00:00:00"/>
    <x v="4"/>
    <x v="12"/>
    <n v="633.13"/>
    <n v="0.05"/>
    <s v="Delivery Van"/>
    <n v="-203.9"/>
    <n v="58.14"/>
    <n v="36.61"/>
    <s v="Ted Trevino"/>
    <x v="1"/>
    <s v="Corporate"/>
    <s v="Furniture"/>
    <s v="Bookcases"/>
    <s v="Jumbo Box"/>
    <d v="2013-02-13T00:00:00"/>
    <n v="1.0060952326610017E-4"/>
    <m/>
    <x v="0"/>
    <n v="0"/>
    <n v="3"/>
    <x v="0"/>
  </r>
  <r>
    <n v="24579"/>
    <x v="0"/>
    <d v="2015-11-18T00:00:00"/>
    <x v="0"/>
    <x v="22"/>
    <n v="13921.6"/>
    <n v="0.02"/>
    <s v="Regular"/>
    <n v="5183.04"/>
    <n v="300.64999999999998"/>
    <n v="24.49"/>
    <s v="Edward Nazzal"/>
    <x v="1"/>
    <s v="Small Business"/>
    <s v="Office Supplies"/>
    <s v="Appliances"/>
    <s v="Large Box"/>
    <d v="2015-11-19T00:00:00"/>
    <n v="2.2122558386134601E-3"/>
    <m/>
    <x v="0"/>
    <n v="0"/>
    <n v="1"/>
    <x v="0"/>
  </r>
  <r>
    <n v="24579"/>
    <x v="0"/>
    <d v="2015-11-18T00:00:00"/>
    <x v="0"/>
    <x v="42"/>
    <n v="467.5"/>
    <n v="0.08"/>
    <s v="Regular"/>
    <n v="-33.340000000000003"/>
    <n v="11.97"/>
    <n v="4.9800000000000004"/>
    <s v="Edward Nazzal"/>
    <x v="1"/>
    <s v="Small Business"/>
    <s v="Office Supplies"/>
    <s v="Appliances"/>
    <s v="Small Box"/>
    <d v="2015-11-20T00:00:00"/>
    <n v="7.4289564744842016E-5"/>
    <m/>
    <x v="0"/>
    <n v="0"/>
    <n v="2"/>
    <x v="0"/>
  </r>
  <r>
    <n v="17409"/>
    <x v="0"/>
    <d v="2013-08-17T00:00:00"/>
    <x v="2"/>
    <x v="48"/>
    <n v="633.55999999999995"/>
    <n v="0.09"/>
    <s v="Regular"/>
    <n v="-158.87"/>
    <n v="20.97"/>
    <n v="6.5"/>
    <s v="Muhammed MacIntyre"/>
    <x v="2"/>
    <s v="Small Business"/>
    <s v="Technology"/>
    <s v="Computer Peripherals"/>
    <s v="Small Box"/>
    <d v="2013-08-19T00:00:00"/>
    <n v="1.0067785377484943E-4"/>
    <m/>
    <x v="0"/>
    <n v="0"/>
    <n v="2"/>
    <x v="0"/>
  </r>
  <r>
    <n v="24608"/>
    <x v="0"/>
    <d v="2015-08-14T00:00:00"/>
    <x v="4"/>
    <x v="29"/>
    <n v="197.36"/>
    <n v="7.0000000000000007E-2"/>
    <s v="Regular"/>
    <n v="-43.5"/>
    <n v="4.18"/>
    <n v="2.99"/>
    <s v="Quincy Jones"/>
    <x v="0"/>
    <s v="Home Office"/>
    <s v="Office Supplies"/>
    <s v="Binders and Binder Accessories"/>
    <s v="Small Box"/>
    <d v="2015-08-15T00:00:00"/>
    <n v="3.1362114434314484E-5"/>
    <m/>
    <x v="0"/>
    <n v="0"/>
    <n v="1"/>
    <x v="0"/>
  </r>
  <r>
    <n v="10080"/>
    <x v="0"/>
    <d v="2013-02-12T00:00:00"/>
    <x v="3"/>
    <x v="17"/>
    <n v="637.04"/>
    <n v="0"/>
    <s v="Regular"/>
    <n v="-26.83"/>
    <n v="30.73"/>
    <n v="4"/>
    <s v="Grant Thornton"/>
    <x v="0"/>
    <s v="Corporate"/>
    <s v="Technology"/>
    <s v="Computer Peripherals"/>
    <s v="Small Box"/>
    <d v="2013-02-19T00:00:00"/>
    <n v="1.0123085417123884E-4"/>
    <m/>
    <x v="0"/>
    <n v="0"/>
    <n v="7"/>
    <x v="0"/>
  </r>
  <r>
    <n v="24614"/>
    <x v="0"/>
    <d v="2016-11-21T00:00:00"/>
    <x v="3"/>
    <x v="15"/>
    <n v="1644.59"/>
    <n v="0.09"/>
    <s v="Regular"/>
    <n v="-52.92"/>
    <n v="50.98"/>
    <n v="6.5"/>
    <s v="Ionia McGrath"/>
    <x v="3"/>
    <s v="Home Office"/>
    <s v="Technology"/>
    <s v="Computer Peripherals"/>
    <s v="Small Box"/>
    <d v="2016-11-28T00:00:00"/>
    <n v="2.6133877066036306E-4"/>
    <m/>
    <x v="0"/>
    <n v="0"/>
    <n v="7"/>
    <x v="0"/>
  </r>
  <r>
    <n v="24640"/>
    <x v="0"/>
    <d v="2014-01-29T00:00:00"/>
    <x v="4"/>
    <x v="47"/>
    <n v="1379.98"/>
    <n v="0.06"/>
    <s v="Delivery Van"/>
    <n v="-151.72999999999999"/>
    <n v="113.98"/>
    <n v="30"/>
    <s v="Patrick O'Donnell"/>
    <x v="1"/>
    <s v="Home Office"/>
    <s v="Furniture"/>
    <s v="Chairs &amp; Chairmats"/>
    <s v="Jumbo Drum"/>
    <d v="2014-01-30T00:00:00"/>
    <n v="2.192900824739831E-4"/>
    <m/>
    <x v="0"/>
    <n v="0"/>
    <n v="1"/>
    <x v="0"/>
  </r>
  <r>
    <n v="24644"/>
    <x v="0"/>
    <d v="2016-07-28T00:00:00"/>
    <x v="1"/>
    <x v="19"/>
    <n v="5897.47"/>
    <n v="0"/>
    <s v="Delivery Van"/>
    <n v="-1764.29"/>
    <n v="122.99"/>
    <n v="70.2"/>
    <s v="Tony Molinari"/>
    <x v="3"/>
    <s v="Corporate"/>
    <s v="Furniture"/>
    <s v="Chairs &amp; Chairmats"/>
    <s v="Jumbo Drum"/>
    <d v="2016-07-29T00:00:00"/>
    <n v="9.3715610565938713E-4"/>
    <m/>
    <x v="0"/>
    <n v="0"/>
    <n v="1"/>
    <x v="0"/>
  </r>
  <r>
    <n v="24646"/>
    <x v="0"/>
    <d v="2014-04-15T00:00:00"/>
    <x v="2"/>
    <x v="19"/>
    <n v="662.51"/>
    <n v="0.09"/>
    <s v="Regular"/>
    <n v="293.32"/>
    <n v="15.67"/>
    <n v="1.39"/>
    <s v="Trudy Brown"/>
    <x v="0"/>
    <s v="Small Business"/>
    <s v="Office Supplies"/>
    <s v="Envelopes"/>
    <s v="Small Box"/>
    <d v="2014-04-16T00:00:00"/>
    <n v="1.0527824500343376E-4"/>
    <m/>
    <x v="0"/>
    <n v="0"/>
    <n v="1"/>
    <x v="0"/>
  </r>
  <r>
    <n v="24646"/>
    <x v="0"/>
    <d v="2014-04-15T00:00:00"/>
    <x v="2"/>
    <x v="36"/>
    <n v="61.18"/>
    <n v="0"/>
    <s v="Regular"/>
    <n v="6.85"/>
    <n v="2.88"/>
    <n v="0.7"/>
    <s v="Trudy Brown"/>
    <x v="0"/>
    <s v="Small Business"/>
    <s v="Office Supplies"/>
    <s v="Pens &amp; Art Supplies"/>
    <s v="Wrap Bag"/>
    <d v="2014-04-17T00:00:00"/>
    <n v="9.7220012215816782E-6"/>
    <m/>
    <x v="0"/>
    <n v="0"/>
    <n v="2"/>
    <x v="0"/>
  </r>
  <r>
    <n v="24677"/>
    <x v="0"/>
    <d v="2015-03-05T00:00:00"/>
    <x v="3"/>
    <x v="14"/>
    <n v="364.4"/>
    <n v="0.05"/>
    <s v="Regular"/>
    <n v="51.08"/>
    <n v="8.5"/>
    <n v="1.99"/>
    <s v="Joni Wasserman"/>
    <x v="0"/>
    <s v="Consumer"/>
    <s v="Technology"/>
    <s v="Computer Peripherals"/>
    <s v="Small Pack"/>
    <d v="2015-03-07T00:00:00"/>
    <n v="5.7906133461006268E-5"/>
    <m/>
    <x v="0"/>
    <n v="0"/>
    <n v="2"/>
    <x v="0"/>
  </r>
  <r>
    <n v="28643"/>
    <x v="0"/>
    <d v="2013-04-27T00:00:00"/>
    <x v="2"/>
    <x v="18"/>
    <n v="659.5"/>
    <n v="0.09"/>
    <s v="Regular"/>
    <n v="248.98"/>
    <n v="41.94"/>
    <n v="2.99"/>
    <s v="Thomas Thornton"/>
    <x v="0"/>
    <s v="Consumer"/>
    <s v="Office Supplies"/>
    <s v="Binders and Binder Accessories"/>
    <s v="Small Box"/>
    <d v="2013-04-28T00:00:00"/>
    <n v="1.0479993144218891E-4"/>
    <m/>
    <x v="0"/>
    <n v="0"/>
    <n v="1"/>
    <x v="0"/>
  </r>
  <r>
    <n v="24743"/>
    <x v="0"/>
    <d v="2015-06-28T00:00:00"/>
    <x v="3"/>
    <x v="43"/>
    <n v="9633.59"/>
    <n v="0.06"/>
    <s v="Delivery Van"/>
    <n v="176.67"/>
    <n v="216.6"/>
    <n v="64.2"/>
    <s v="Sylvia Foulston"/>
    <x v="2"/>
    <s v="Corporate"/>
    <s v="Furniture"/>
    <s v="Chairs &amp; Chairmats"/>
    <s v="Jumbo Drum"/>
    <d v="2015-07-05T00:00:00"/>
    <n v="1.5308560599577811E-3"/>
    <m/>
    <x v="0"/>
    <n v="0"/>
    <n v="7"/>
    <x v="0"/>
  </r>
  <r>
    <n v="24743"/>
    <x v="0"/>
    <d v="2015-06-28T00:00:00"/>
    <x v="3"/>
    <x v="27"/>
    <n v="3758.77"/>
    <n v="0"/>
    <s v="Regular"/>
    <n v="753.61"/>
    <n v="140.81"/>
    <n v="24.49"/>
    <s v="Sylvia Foulston"/>
    <x v="2"/>
    <s v="Corporate"/>
    <s v="Furniture"/>
    <s v="Chairs &amp; Chairmats"/>
    <s v="Large Box"/>
    <d v="2015-07-03T00:00:00"/>
    <n v="5.9729922411972162E-4"/>
    <m/>
    <x v="0"/>
    <n v="0"/>
    <n v="5"/>
    <x v="0"/>
  </r>
  <r>
    <n v="24775"/>
    <x v="0"/>
    <d v="2015-02-16T00:00:00"/>
    <x v="1"/>
    <x v="0"/>
    <n v="1616.66"/>
    <n v="0"/>
    <s v="Delivery Van"/>
    <n v="112.58"/>
    <n v="100.98"/>
    <n v="56.22"/>
    <s v="Tracy Blumstein"/>
    <x v="0"/>
    <s v="Home Office"/>
    <s v="Furniture"/>
    <s v="Bookcases"/>
    <s v="Jumbo Box"/>
    <d v="2015-02-18T00:00:00"/>
    <n v="2.5690046575485841E-4"/>
    <m/>
    <x v="0"/>
    <n v="0"/>
    <n v="2"/>
    <x v="0"/>
  </r>
  <r>
    <n v="24775"/>
    <x v="0"/>
    <d v="2015-02-16T00:00:00"/>
    <x v="1"/>
    <x v="24"/>
    <n v="96.21"/>
    <n v="0.06"/>
    <s v="Regular"/>
    <n v="-19.34"/>
    <n v="14.58"/>
    <n v="57.4"/>
    <s v="Tracy Blumstein"/>
    <x v="0"/>
    <s v="Home Office"/>
    <s v="Furniture"/>
    <s v="Office Furnishings"/>
    <s v="Small Box"/>
    <d v="2015-02-17T00:00:00"/>
    <n v="1.5288554062248664E-5"/>
    <m/>
    <x v="0"/>
    <n v="0"/>
    <n v="1"/>
    <x v="0"/>
  </r>
  <r>
    <n v="35910"/>
    <x v="1"/>
    <d v="2013-11-24T00:00:00"/>
    <x v="0"/>
    <x v="45"/>
    <n v="660.05899999999997"/>
    <n v="0.05"/>
    <s v="Regular"/>
    <n v="-0.65"/>
    <n v="20.99"/>
    <n v="1.25"/>
    <s v="Kristen Hastings"/>
    <x v="0"/>
    <s v="Corporate"/>
    <s v="Technology"/>
    <s v="Telephones and Communication"/>
    <s v="Small Pack"/>
    <d v="2013-11-26T00:00:00"/>
    <n v="1.0488876110356295E-4"/>
    <m/>
    <x v="0"/>
    <n v="0"/>
    <n v="2"/>
    <x v="0"/>
  </r>
  <r>
    <n v="24865"/>
    <x v="0"/>
    <d v="2015-03-19T00:00:00"/>
    <x v="0"/>
    <x v="19"/>
    <n v="175.23"/>
    <n v="0.04"/>
    <s v="Regular"/>
    <n v="-13.35"/>
    <n v="3.69"/>
    <n v="2.5"/>
    <s v="Valerie Jones"/>
    <x v="0"/>
    <s v="Consumer"/>
    <s v="Office Supplies"/>
    <s v="Envelopes"/>
    <s v="Small Box"/>
    <d v="2015-03-20T00:00:00"/>
    <n v="2.7845476856125491E-5"/>
    <m/>
    <x v="0"/>
    <n v="0"/>
    <n v="1"/>
    <x v="0"/>
  </r>
  <r>
    <n v="24869"/>
    <x v="0"/>
    <d v="2016-06-10T00:00:00"/>
    <x v="2"/>
    <x v="39"/>
    <n v="132.72"/>
    <n v="0.05"/>
    <s v="Regular"/>
    <n v="-9.18"/>
    <n v="8.85"/>
    <n v="5.6"/>
    <s v="Nat Gilpin"/>
    <x v="1"/>
    <s v="Consumer"/>
    <s v="Office Supplies"/>
    <s v="Binders and Binder Accessories"/>
    <s v="Small Box"/>
    <d v="2016-06-11T00:00:00"/>
    <n v="2.1090290979541033E-5"/>
    <m/>
    <x v="0"/>
    <n v="0"/>
    <n v="1"/>
    <x v="0"/>
  </r>
  <r>
    <n v="24871"/>
    <x v="0"/>
    <d v="2014-03-23T00:00:00"/>
    <x v="4"/>
    <x v="24"/>
    <n v="143.78"/>
    <n v="0.04"/>
    <s v="Regular"/>
    <n v="75.3"/>
    <n v="22.72"/>
    <n v="8.99"/>
    <s v="Carl Ludwig"/>
    <x v="2"/>
    <s v="Corporate"/>
    <s v="Furniture"/>
    <s v="Office Furnishings"/>
    <s v="Small Pack"/>
    <d v="2014-03-24T00:00:00"/>
    <n v="2.2847815227836121E-5"/>
    <m/>
    <x v="0"/>
    <n v="0"/>
    <n v="1"/>
    <x v="0"/>
  </r>
  <r>
    <n v="24899"/>
    <x v="0"/>
    <d v="2014-08-20T00:00:00"/>
    <x v="2"/>
    <x v="4"/>
    <n v="252.99"/>
    <n v="0.08"/>
    <s v="Regular"/>
    <n v="28.76"/>
    <n v="7.08"/>
    <n v="2.35"/>
    <s v="Maria Bertelson"/>
    <x v="0"/>
    <s v="Home Office"/>
    <s v="Office Supplies"/>
    <s v="Pens &amp; Art Supplies"/>
    <s v="Wrap Bag"/>
    <d v="2014-08-22T00:00:00"/>
    <n v="4.0202175368550979E-5"/>
    <m/>
    <x v="0"/>
    <n v="0"/>
    <n v="2"/>
    <x v="0"/>
  </r>
  <r>
    <n v="28995"/>
    <x v="0"/>
    <d v="2013-05-12T00:00:00"/>
    <x v="0"/>
    <x v="41"/>
    <n v="667.35"/>
    <n v="0.04"/>
    <s v="Regular"/>
    <n v="80.92"/>
    <n v="19.98"/>
    <n v="8.68"/>
    <s v="Hilary Holden"/>
    <x v="3"/>
    <s v="Corporate"/>
    <s v="Office Supplies"/>
    <s v="Paper"/>
    <s v="Small Box"/>
    <d v="2013-05-13T00:00:00"/>
    <n v="1.0604736049726272E-4"/>
    <m/>
    <x v="0"/>
    <n v="0"/>
    <n v="1"/>
    <x v="0"/>
  </r>
  <r>
    <n v="12704"/>
    <x v="1"/>
    <d v="2013-02-09T00:00:00"/>
    <x v="3"/>
    <x v="2"/>
    <n v="669.02"/>
    <n v="0.02"/>
    <s v="Delivery Van"/>
    <n v="-1274.02"/>
    <n v="20.98"/>
    <n v="53.03"/>
    <s v="Carlos Soltero"/>
    <x v="2"/>
    <s v="Small Business"/>
    <s v="Office Supplies"/>
    <s v="Storage &amp; Organization"/>
    <s v="Jumbo Drum"/>
    <d v="2013-02-11T00:00:00"/>
    <n v="1.0631273712426569E-4"/>
    <m/>
    <x v="0"/>
    <n v="0"/>
    <n v="2"/>
    <x v="0"/>
  </r>
  <r>
    <n v="24931"/>
    <x v="0"/>
    <d v="2014-11-07T00:00:00"/>
    <x v="3"/>
    <x v="32"/>
    <n v="149.63999999999999"/>
    <n v="0.05"/>
    <s v="Regular"/>
    <n v="13.77"/>
    <n v="16.739999999999998"/>
    <n v="5.08"/>
    <s v="MaryBeth Skach"/>
    <x v="0"/>
    <s v="Home Office"/>
    <s v="Office Supplies"/>
    <s v="Binders and Binder Accessories"/>
    <s v="Small Box"/>
    <d v="2014-11-11T00:00:00"/>
    <n v="2.3779017044744726E-5"/>
    <m/>
    <x v="0"/>
    <n v="0"/>
    <n v="4"/>
    <x v="0"/>
  </r>
  <r>
    <n v="24960"/>
    <x v="0"/>
    <d v="2014-01-27T00:00:00"/>
    <x v="0"/>
    <x v="25"/>
    <n v="1760.35"/>
    <n v="0.01"/>
    <s v="Express"/>
    <n v="-17.079999999999998"/>
    <n v="34.979999999999997"/>
    <n v="7.53"/>
    <s v="Cynthia Arntzen"/>
    <x v="1"/>
    <s v="Small Business"/>
    <s v="Technology"/>
    <s v="Computer Peripherals"/>
    <s v="Small Box"/>
    <d v="2014-01-28T00:00:00"/>
    <n v="2.7973397924830511E-4"/>
    <m/>
    <x v="0"/>
    <n v="0"/>
    <n v="1"/>
    <x v="0"/>
  </r>
  <r>
    <n v="24960"/>
    <x v="0"/>
    <d v="2014-01-27T00:00:00"/>
    <x v="0"/>
    <x v="4"/>
    <n v="1436.94"/>
    <n v="0"/>
    <s v="Regular"/>
    <n v="639.66"/>
    <n v="37.94"/>
    <n v="5.08"/>
    <s v="Cynthia Arntzen"/>
    <x v="1"/>
    <s v="Small Business"/>
    <s v="Office Supplies"/>
    <s v="Paper"/>
    <s v="Wrap Bag"/>
    <d v="2014-01-28T00:00:00"/>
    <n v="2.2834149126086268E-4"/>
    <m/>
    <x v="0"/>
    <n v="0"/>
    <n v="1"/>
    <x v="0"/>
  </r>
  <r>
    <n v="24960"/>
    <x v="0"/>
    <d v="2014-01-27T00:00:00"/>
    <x v="0"/>
    <x v="31"/>
    <n v="125.8"/>
    <n v="0.03"/>
    <s v="Regular"/>
    <n v="-35.979999999999997"/>
    <n v="6.48"/>
    <n v="5.87"/>
    <s v="Cynthia Arntzen"/>
    <x v="1"/>
    <s v="Small Business"/>
    <s v="Office Supplies"/>
    <s v="Paper"/>
    <s v="Small Box"/>
    <d v="2014-01-29T00:00:00"/>
    <n v="1.999064651315749E-5"/>
    <m/>
    <x v="0"/>
    <n v="0"/>
    <n v="2"/>
    <x v="0"/>
  </r>
  <r>
    <n v="24960"/>
    <x v="0"/>
    <d v="2014-01-27T00:00:00"/>
    <x v="0"/>
    <x v="34"/>
    <n v="5797.68"/>
    <n v="0.04"/>
    <s v="Regular"/>
    <n v="1366.57"/>
    <n v="200.99"/>
    <n v="4.2"/>
    <s v="Cynthia Arntzen"/>
    <x v="1"/>
    <s v="Small Business"/>
    <s v="Technology"/>
    <s v="Telephones and Communication"/>
    <s v="Small Box"/>
    <d v="2014-01-28T00:00:00"/>
    <n v="9.2129866038476085E-4"/>
    <m/>
    <x v="0"/>
    <n v="0"/>
    <n v="1"/>
    <x v="0"/>
  </r>
  <r>
    <n v="43936"/>
    <x v="0"/>
    <d v="2013-03-13T00:00:00"/>
    <x v="1"/>
    <x v="3"/>
    <n v="670.65"/>
    <n v="0.08"/>
    <s v="Regular"/>
    <n v="41.66"/>
    <n v="15.94"/>
    <n v="5.45"/>
    <s v="Carl Weiss"/>
    <x v="0"/>
    <s v="Consumer"/>
    <s v="Office Supplies"/>
    <s v="Pens &amp; Art Supplies"/>
    <s v="Small Pack"/>
    <d v="2013-03-14T00:00:00"/>
    <n v="1.0657175742487337E-4"/>
    <m/>
    <x v="0"/>
    <n v="0"/>
    <n v="1"/>
    <x v="0"/>
  </r>
  <r>
    <n v="24965"/>
    <x v="0"/>
    <d v="2014-03-29T00:00:00"/>
    <x v="3"/>
    <x v="24"/>
    <n v="2528.4899999999998"/>
    <n v="7.0000000000000007E-2"/>
    <s v="Express"/>
    <n v="580.15"/>
    <n v="420.98"/>
    <n v="19.989999999999998"/>
    <s v="Jack Lebron"/>
    <x v="3"/>
    <s v="Corporate"/>
    <s v="Office Supplies"/>
    <s v="Binders and Binder Accessories"/>
    <s v="Small Box"/>
    <d v="2014-04-03T00:00:00"/>
    <n v="4.0179769318007613E-4"/>
    <m/>
    <x v="0"/>
    <n v="0"/>
    <n v="5"/>
    <x v="0"/>
  </r>
  <r>
    <n v="24965"/>
    <x v="0"/>
    <d v="2014-03-29T00:00:00"/>
    <x v="3"/>
    <x v="3"/>
    <n v="1146.1099999999999"/>
    <n v="0.09"/>
    <s v="Regular"/>
    <n v="330.63"/>
    <n v="29.18"/>
    <n v="8.5500000000000007"/>
    <s v="Jack Lebron"/>
    <x v="3"/>
    <s v="Corporate"/>
    <s v="Furniture"/>
    <s v="Office Furnishings"/>
    <s v="Small Box"/>
    <d v="2014-03-29T00:00:00"/>
    <n v="1.8212623112237621E-4"/>
    <m/>
    <x v="0"/>
    <n v="0"/>
    <n v="0"/>
    <x v="0"/>
  </r>
  <r>
    <n v="24966"/>
    <x v="0"/>
    <d v="2014-12-17T00:00:00"/>
    <x v="4"/>
    <x v="41"/>
    <n v="4152.12"/>
    <n v="0"/>
    <s v="Regular"/>
    <n v="817.98"/>
    <n v="120.33"/>
    <n v="19.989999999999998"/>
    <s v="Deborah Brumfield"/>
    <x v="0"/>
    <s v="Corporate"/>
    <s v="Office Supplies"/>
    <s v="Storage &amp; Organization"/>
    <s v="Small Box"/>
    <d v="2014-12-18T00:00:00"/>
    <n v="6.5980574880931215E-4"/>
    <m/>
    <x v="0"/>
    <n v="0"/>
    <n v="1"/>
    <x v="0"/>
  </r>
  <r>
    <n v="29382"/>
    <x v="0"/>
    <d v="2013-11-17T00:00:00"/>
    <x v="0"/>
    <x v="41"/>
    <n v="684.66"/>
    <n v="7.0000000000000007E-2"/>
    <s v="Express"/>
    <n v="35.090000000000003"/>
    <n v="19.98"/>
    <n v="10.49"/>
    <s v="Greg Guthrie"/>
    <x v="3"/>
    <s v="Small Business"/>
    <s v="Furniture"/>
    <s v="Office Furnishings"/>
    <s v="Small Box"/>
    <d v="2013-11-19T00:00:00"/>
    <n v="1.087980607448204E-4"/>
    <m/>
    <x v="0"/>
    <n v="0"/>
    <n v="2"/>
    <x v="0"/>
  </r>
  <r>
    <n v="25027"/>
    <x v="0"/>
    <d v="2016-12-16T00:00:00"/>
    <x v="4"/>
    <x v="13"/>
    <n v="3585.91"/>
    <n v="0.06"/>
    <s v="Delivery Van"/>
    <n v="-178.54"/>
    <n v="146.34"/>
    <n v="43.75"/>
    <s v="Mick Brown"/>
    <x v="0"/>
    <s v="Consumer"/>
    <s v="Furniture"/>
    <s v="Tables"/>
    <s v="Jumbo Box"/>
    <d v="2016-12-18T00:00:00"/>
    <n v="5.698303596025164E-4"/>
    <m/>
    <x v="0"/>
    <n v="0"/>
    <n v="2"/>
    <x v="0"/>
  </r>
  <r>
    <n v="27969"/>
    <x v="0"/>
    <d v="2013-06-08T00:00:00"/>
    <x v="3"/>
    <x v="1"/>
    <n v="687.47"/>
    <n v="0.1"/>
    <s v="Delivery Van"/>
    <n v="-1533.15"/>
    <n v="20.98"/>
    <n v="53.03"/>
    <s v="Ed Braxton"/>
    <x v="0"/>
    <s v="Home Office"/>
    <s v="Office Supplies"/>
    <s v="Storage &amp; Organization"/>
    <s v="Jumbo Drum"/>
    <d v="2013-06-13T00:00:00"/>
    <n v="1.0924459267408887E-4"/>
    <m/>
    <x v="0"/>
    <n v="0"/>
    <n v="5"/>
    <x v="0"/>
  </r>
  <r>
    <n v="25060"/>
    <x v="0"/>
    <d v="2016-07-20T00:00:00"/>
    <x v="2"/>
    <x v="24"/>
    <n v="7767.02"/>
    <n v="0.03"/>
    <s v="Regular"/>
    <n v="2070.62"/>
    <n v="1270.99"/>
    <n v="19.989999999999998"/>
    <s v="Brosina Hoffman"/>
    <x v="0"/>
    <s v="Consumer"/>
    <s v="Office Supplies"/>
    <s v="Binders and Binder Accessories"/>
    <s v="Small Box"/>
    <d v="2016-07-22T00:00:00"/>
    <n v="1.2342428559668083E-3"/>
    <m/>
    <x v="0"/>
    <n v="0"/>
    <n v="2"/>
    <x v="0"/>
  </r>
  <r>
    <n v="25060"/>
    <x v="0"/>
    <d v="2016-07-20T00:00:00"/>
    <x v="2"/>
    <x v="10"/>
    <n v="1893.93"/>
    <n v="7.0000000000000007E-2"/>
    <s v="Delivery Van"/>
    <n v="-4654.7299999999996"/>
    <n v="2036.48"/>
    <n v="14.7"/>
    <s v="Brosina Hoffman"/>
    <x v="0"/>
    <s v="Consumer"/>
    <s v="Technology"/>
    <s v="Office Machines"/>
    <s v="Jumbo Drum"/>
    <d v="2016-07-22T00:00:00"/>
    <n v="3.0096093124534469E-4"/>
    <m/>
    <x v="0"/>
    <n v="0"/>
    <n v="2"/>
    <x v="0"/>
  </r>
  <r>
    <n v="25061"/>
    <x v="0"/>
    <d v="2014-12-18T00:00:00"/>
    <x v="4"/>
    <x v="17"/>
    <n v="941.13"/>
    <n v="0.1"/>
    <s v="Regular"/>
    <n v="344.95"/>
    <n v="48.04"/>
    <n v="7.23"/>
    <s v="Noah Childs"/>
    <x v="1"/>
    <s v="Home Office"/>
    <s v="Office Supplies"/>
    <s v="Paper"/>
    <s v="Small Box"/>
    <d v="2014-12-20T00:00:00"/>
    <n v="1.495532365097608E-4"/>
    <m/>
    <x v="0"/>
    <n v="0"/>
    <n v="2"/>
    <x v="0"/>
  </r>
  <r>
    <n v="8933"/>
    <x v="0"/>
    <d v="2013-10-07T00:00:00"/>
    <x v="0"/>
    <x v="49"/>
    <n v="688.02"/>
    <n v="0.06"/>
    <s v="Regular"/>
    <n v="154.99"/>
    <n v="22.98"/>
    <n v="7.58"/>
    <s v="Lori Olson"/>
    <x v="3"/>
    <s v="Consumer"/>
    <s v="Furniture"/>
    <s v="Office Furnishings"/>
    <s v="Small Box"/>
    <d v="2013-10-09T00:00:00"/>
    <n v="1.0933199216202397E-4"/>
    <m/>
    <x v="0"/>
    <n v="0"/>
    <n v="2"/>
    <x v="0"/>
  </r>
  <r>
    <n v="10242"/>
    <x v="0"/>
    <d v="2013-12-12T00:00:00"/>
    <x v="4"/>
    <x v="1"/>
    <n v="690.88"/>
    <n v="0.08"/>
    <s v="Regular"/>
    <n v="119.25"/>
    <n v="22.98"/>
    <n v="7.58"/>
    <s v="Maria Bertelson"/>
    <x v="0"/>
    <s v="Home Office"/>
    <s v="Furniture"/>
    <s v="Office Furnishings"/>
    <s v="Small Box"/>
    <d v="2013-12-13T00:00:00"/>
    <n v="1.0978646949928653E-4"/>
    <m/>
    <x v="0"/>
    <n v="0"/>
    <n v="1"/>
    <x v="0"/>
  </r>
  <r>
    <n v="25095"/>
    <x v="1"/>
    <d v="2014-01-25T00:00:00"/>
    <x v="3"/>
    <x v="31"/>
    <n v="693.06"/>
    <n v="0.06"/>
    <s v="Regular"/>
    <n v="148.30000000000001"/>
    <n v="39.979999999999997"/>
    <n v="9.83"/>
    <s v="Brian Stugart"/>
    <x v="1"/>
    <s v="Consumer"/>
    <s v="Office Supplies"/>
    <s v="Envelopes"/>
    <s v="Small Box"/>
    <d v="2014-01-30T00:00:00"/>
    <n v="1.1013288928782932E-4"/>
    <m/>
    <x v="0"/>
    <n v="0"/>
    <n v="5"/>
    <x v="0"/>
  </r>
  <r>
    <n v="25095"/>
    <x v="1"/>
    <d v="2014-01-25T00:00:00"/>
    <x v="3"/>
    <x v="26"/>
    <n v="4475.03"/>
    <n v="0.08"/>
    <s v="Delivery Van"/>
    <n v="-167.83"/>
    <n v="115.99"/>
    <n v="56.14"/>
    <s v="Brian Stugart"/>
    <x v="1"/>
    <s v="Consumer"/>
    <s v="Technology"/>
    <s v="Office Machines"/>
    <s v="Jumbo Drum"/>
    <d v="2014-01-25T00:00:00"/>
    <n v="7.1111878271681362E-4"/>
    <m/>
    <x v="0"/>
    <n v="0"/>
    <n v="0"/>
    <x v="0"/>
  </r>
  <r>
    <n v="25120"/>
    <x v="0"/>
    <d v="2016-02-05T00:00:00"/>
    <x v="4"/>
    <x v="19"/>
    <n v="237.15"/>
    <n v="0"/>
    <s v="Regular"/>
    <n v="123.02"/>
    <n v="4.91"/>
    <n v="0.5"/>
    <s v="Michael Grace"/>
    <x v="0"/>
    <s v="Corporate"/>
    <s v="Office Supplies"/>
    <s v="Labels"/>
    <s v="Small Box"/>
    <d v="2016-02-07T00:00:00"/>
    <n v="3.7685070116019865E-5"/>
    <m/>
    <x v="0"/>
    <n v="0"/>
    <n v="2"/>
    <x v="0"/>
  </r>
  <r>
    <n v="25120"/>
    <x v="0"/>
    <d v="2016-02-05T00:00:00"/>
    <x v="4"/>
    <x v="21"/>
    <n v="179.22"/>
    <n v="0.01"/>
    <s v="Regular"/>
    <n v="-139.9"/>
    <n v="7.28"/>
    <n v="11.15"/>
    <s v="Michael Grace"/>
    <x v="0"/>
    <s v="Corporate"/>
    <s v="Office Supplies"/>
    <s v="Paper"/>
    <s v="Small Box"/>
    <d v="2016-02-06T00:00:00"/>
    <n v="2.8479520414054731E-5"/>
    <m/>
    <x v="0"/>
    <n v="0"/>
    <n v="1"/>
    <x v="0"/>
  </r>
  <r>
    <n v="25120"/>
    <x v="0"/>
    <d v="2016-02-05T00:00:00"/>
    <x v="4"/>
    <x v="12"/>
    <n v="71.86"/>
    <n v="0.1"/>
    <s v="Regular"/>
    <n v="-35.520000000000003"/>
    <n v="6.68"/>
    <n v="6.93"/>
    <s v="Michael Grace"/>
    <x v="0"/>
    <s v="Corporate"/>
    <s v="Office Supplies"/>
    <s v="Paper"/>
    <s v="Small Box"/>
    <d v="2016-02-08T00:00:00"/>
    <n v="1.1419140369121598E-5"/>
    <m/>
    <x v="0"/>
    <n v="0"/>
    <n v="3"/>
    <x v="0"/>
  </r>
  <r>
    <n v="19492"/>
    <x v="0"/>
    <d v="2013-12-12T00:00:00"/>
    <x v="0"/>
    <x v="32"/>
    <n v="691.09"/>
    <n v="0.08"/>
    <s v="Regular"/>
    <n v="364.03"/>
    <n v="78.69"/>
    <n v="19.989999999999998"/>
    <s v="Jason Gross"/>
    <x v="0"/>
    <s v="Small Business"/>
    <s v="Furniture"/>
    <s v="Office Furnishings"/>
    <s v="Small Box"/>
    <d v="2013-12-14T00:00:00"/>
    <n v="1.0981984021286177E-4"/>
    <m/>
    <x v="0"/>
    <n v="0"/>
    <n v="2"/>
    <x v="0"/>
  </r>
  <r>
    <n v="30947"/>
    <x v="0"/>
    <d v="2013-07-14T00:00:00"/>
    <x v="3"/>
    <x v="35"/>
    <n v="691.59"/>
    <n v="0.03"/>
    <s v="Regular"/>
    <n v="261.24"/>
    <n v="41.94"/>
    <n v="2.99"/>
    <s v="Charles McCrossin"/>
    <x v="2"/>
    <s v="Corporate"/>
    <s v="Office Supplies"/>
    <s v="Binders and Binder Accessories"/>
    <s v="Small Box"/>
    <d v="2013-07-18T00:00:00"/>
    <n v="1.0989929429280277E-4"/>
    <m/>
    <x v="0"/>
    <n v="0"/>
    <n v="4"/>
    <x v="0"/>
  </r>
  <r>
    <n v="2084"/>
    <x v="0"/>
    <d v="2013-03-16T00:00:00"/>
    <x v="0"/>
    <x v="18"/>
    <n v="692.73"/>
    <n v="0.01"/>
    <s v="Regular"/>
    <n v="94.97"/>
    <n v="40.99"/>
    <n v="17.48"/>
    <s v="Andy Reiter"/>
    <x v="3"/>
    <s v="Corporate"/>
    <s v="Office Supplies"/>
    <s v="Paper"/>
    <s v="Small Box"/>
    <d v="2013-03-18T00:00:00"/>
    <n v="1.1008044959506826E-4"/>
    <m/>
    <x v="0"/>
    <n v="0"/>
    <n v="2"/>
    <x v="0"/>
  </r>
  <r>
    <n v="2752"/>
    <x v="0"/>
    <d v="2013-11-18T00:00:00"/>
    <x v="0"/>
    <x v="49"/>
    <n v="695.47"/>
    <n v="0.03"/>
    <s v="Regular"/>
    <n v="226.73"/>
    <n v="22.98"/>
    <n v="1.99"/>
    <s v="Todd Boyes"/>
    <x v="1"/>
    <s v="Small Business"/>
    <s v="Technology"/>
    <s v="Computer Peripherals"/>
    <s v="Small Pack"/>
    <d v="2013-11-20T00:00:00"/>
    <n v="1.1051585795314499E-4"/>
    <m/>
    <x v="0"/>
    <n v="0"/>
    <n v="2"/>
    <x v="0"/>
  </r>
  <r>
    <n v="44614"/>
    <x v="0"/>
    <d v="2013-06-14T00:00:00"/>
    <x v="3"/>
    <x v="40"/>
    <n v="700.35"/>
    <n v="0.06"/>
    <s v="Regular"/>
    <n v="-123.01"/>
    <n v="26.31"/>
    <n v="5.89"/>
    <s v="George Bell"/>
    <x v="1"/>
    <s v="Corporate"/>
    <s v="Technology"/>
    <s v="Computer Peripherals"/>
    <s v="Small Box"/>
    <d v="2013-06-23T00:00:00"/>
    <n v="1.1129132977336922E-4"/>
    <m/>
    <x v="0"/>
    <n v="0"/>
    <n v="9"/>
    <x v="0"/>
  </r>
  <r>
    <n v="13410"/>
    <x v="1"/>
    <d v="2013-06-06T00:00:00"/>
    <x v="2"/>
    <x v="8"/>
    <n v="701.94"/>
    <n v="0.01"/>
    <s v="Regular"/>
    <n v="158.91"/>
    <n v="23.99"/>
    <n v="6.3"/>
    <s v="Bobby Odegard"/>
    <x v="1"/>
    <s v="Corporate"/>
    <s v="Technology"/>
    <s v="Office Machines"/>
    <s v="Medium Box"/>
    <d v="2013-06-07T00:00:00"/>
    <n v="1.1154399374758163E-4"/>
    <m/>
    <x v="0"/>
    <n v="0"/>
    <n v="1"/>
    <x v="0"/>
  </r>
  <r>
    <n v="25280"/>
    <x v="0"/>
    <d v="2014-05-21T00:00:00"/>
    <x v="2"/>
    <x v="43"/>
    <n v="202.64"/>
    <n v="0.03"/>
    <s v="Regular"/>
    <n v="28.75"/>
    <n v="4.13"/>
    <n v="1.17"/>
    <s v="Stefania Perrino"/>
    <x v="3"/>
    <s v="Corporate"/>
    <s v="Office Supplies"/>
    <s v="Pens &amp; Art Supplies"/>
    <s v="Wrap Bag"/>
    <d v="2014-05-22T00:00:00"/>
    <n v="3.220114951849152E-5"/>
    <m/>
    <x v="0"/>
    <n v="0"/>
    <n v="1"/>
    <x v="0"/>
  </r>
  <r>
    <n v="25314"/>
    <x v="0"/>
    <d v="2015-02-23T00:00:00"/>
    <x v="0"/>
    <x v="16"/>
    <n v="7679.5119999999997"/>
    <n v="0"/>
    <s v="Regular"/>
    <n v="2307.42"/>
    <n v="205.99"/>
    <n v="5"/>
    <s v="Nick Crebassa"/>
    <x v="0"/>
    <s v="Corporate"/>
    <s v="Technology"/>
    <s v="Telephones and Communication"/>
    <s v="Small Box"/>
    <d v="2015-02-25T00:00:00"/>
    <n v="1.2203371207118528E-3"/>
    <m/>
    <x v="0"/>
    <n v="0"/>
    <n v="2"/>
    <x v="0"/>
  </r>
  <r>
    <n v="34209"/>
    <x v="1"/>
    <d v="2013-08-24T00:00:00"/>
    <x v="0"/>
    <x v="25"/>
    <n v="705.44"/>
    <n v="0.04"/>
    <s v="Regular"/>
    <n v="165.9"/>
    <n v="14.2"/>
    <n v="5.3"/>
    <s v="Ritsa Hightower"/>
    <x v="1"/>
    <s v="Corporate"/>
    <s v="Furniture"/>
    <s v="Office Furnishings"/>
    <s v="Wrap Bag"/>
    <d v="2013-08-26T00:00:00"/>
    <n v="1.1210017230716868E-4"/>
    <m/>
    <x v="0"/>
    <n v="0"/>
    <n v="2"/>
    <x v="0"/>
  </r>
  <r>
    <n v="30374"/>
    <x v="0"/>
    <d v="2013-03-21T00:00:00"/>
    <x v="1"/>
    <x v="47"/>
    <n v="709.54"/>
    <n v="7.0000000000000007E-2"/>
    <s v="Regular"/>
    <n v="131.44"/>
    <n v="59.98"/>
    <n v="3.99"/>
    <s v="Michelle Moray"/>
    <x v="0"/>
    <s v="Corporate"/>
    <s v="Office Supplies"/>
    <s v="Appliances"/>
    <s v="Small Box"/>
    <d v="2013-03-22T00:00:00"/>
    <n v="1.1275169576268492E-4"/>
    <m/>
    <x v="0"/>
    <n v="0"/>
    <n v="1"/>
    <x v="0"/>
  </r>
  <r>
    <n v="42695"/>
    <x v="0"/>
    <d v="2013-12-22T00:00:00"/>
    <x v="2"/>
    <x v="47"/>
    <n v="710.32799999999997"/>
    <n v="0.02"/>
    <s v="Regular"/>
    <n v="-10.3"/>
    <n v="65.989999999999995"/>
    <n v="5.31"/>
    <s v="Delfina Latchford"/>
    <x v="2"/>
    <s v="Small Business"/>
    <s v="Technology"/>
    <s v="Telephones and Communication"/>
    <s v="Small Box"/>
    <d v="2013-12-24T00:00:00"/>
    <n v="1.1287691539267196E-4"/>
    <m/>
    <x v="0"/>
    <n v="0"/>
    <n v="2"/>
    <x v="0"/>
  </r>
  <r>
    <n v="25318"/>
    <x v="0"/>
    <d v="2014-11-19T00:00:00"/>
    <x v="1"/>
    <x v="21"/>
    <n v="440.92"/>
    <n v="0.05"/>
    <s v="Express"/>
    <n v="-65.180000000000007"/>
    <n v="19.98"/>
    <n v="10.49"/>
    <s v="Julia West"/>
    <x v="2"/>
    <s v="Small Business"/>
    <s v="Furniture"/>
    <s v="Office Furnishings"/>
    <s v="Small Box"/>
    <d v="2014-11-21T00:00:00"/>
    <n v="7.0065785855178065E-5"/>
    <m/>
    <x v="0"/>
    <n v="0"/>
    <n v="2"/>
    <x v="0"/>
  </r>
  <r>
    <n v="25347"/>
    <x v="0"/>
    <d v="2016-06-12T00:00:00"/>
    <x v="3"/>
    <x v="2"/>
    <n v="967.27"/>
    <n v="7.0000000000000007E-2"/>
    <s v="Regular"/>
    <n v="309.31"/>
    <n v="35.44"/>
    <n v="7.5"/>
    <s v="Theone Pippenger"/>
    <x v="3"/>
    <s v="Corporate"/>
    <s v="Office Supplies"/>
    <s v="Paper"/>
    <s v="Small Box"/>
    <d v="2016-06-19T00:00:00"/>
    <n v="1.5370709580907665E-4"/>
    <m/>
    <x v="0"/>
    <n v="0"/>
    <n v="7"/>
    <x v="0"/>
  </r>
  <r>
    <n v="25348"/>
    <x v="0"/>
    <d v="2015-05-09T00:00:00"/>
    <x v="1"/>
    <x v="24"/>
    <n v="343.36"/>
    <n v="0.08"/>
    <s v="Regular"/>
    <n v="-41.27"/>
    <n v="56.96"/>
    <n v="13.22"/>
    <s v="Ryan Crowe"/>
    <x v="0"/>
    <s v="Small Business"/>
    <s v="Office Supplies"/>
    <s v="Appliances"/>
    <s v="Small Box"/>
    <d v="2015-05-11T00:00:00"/>
    <n v="5.4562705777088679E-5"/>
    <m/>
    <x v="0"/>
    <n v="0"/>
    <n v="2"/>
    <x v="0"/>
  </r>
  <r>
    <n v="25348"/>
    <x v="0"/>
    <d v="2015-05-09T00:00:00"/>
    <x v="1"/>
    <x v="38"/>
    <n v="309.22149999999999"/>
    <n v="0.09"/>
    <s v="Regular"/>
    <n v="-68.3"/>
    <n v="55.99"/>
    <n v="1.25"/>
    <s v="Ryan Crowe"/>
    <x v="0"/>
    <s v="Small Business"/>
    <s v="Technology"/>
    <s v="Telephones and Communication"/>
    <s v="Small Pack"/>
    <d v="2015-05-11T00:00:00"/>
    <n v="4.9137819560956508E-5"/>
    <m/>
    <x v="0"/>
    <n v="0"/>
    <n v="2"/>
    <x v="0"/>
  </r>
  <r>
    <n v="14023"/>
    <x v="0"/>
    <d v="2013-02-20T00:00:00"/>
    <x v="2"/>
    <x v="45"/>
    <n v="711.1"/>
    <n v="0.08"/>
    <s v="Regular"/>
    <n v="241.08"/>
    <n v="21.38"/>
    <n v="2.99"/>
    <s v="Edward Becker"/>
    <x v="1"/>
    <s v="Corporate"/>
    <s v="Office Supplies"/>
    <s v="Binders and Binder Accessories"/>
    <s v="Small Box"/>
    <d v="2013-02-22T00:00:00"/>
    <n v="1.1299959249210088E-4"/>
    <m/>
    <x v="0"/>
    <n v="0"/>
    <n v="2"/>
    <x v="0"/>
  </r>
  <r>
    <n v="19492"/>
    <x v="0"/>
    <d v="2013-12-12T00:00:00"/>
    <x v="0"/>
    <x v="15"/>
    <n v="713.7"/>
    <n v="0.02"/>
    <s v="Regular"/>
    <n v="176.09"/>
    <n v="21.98"/>
    <n v="2.87"/>
    <s v="Jason Gross"/>
    <x v="0"/>
    <s v="Small Business"/>
    <s v="Office Supplies"/>
    <s v="Pens &amp; Art Supplies"/>
    <s v="Small Pack"/>
    <d v="2013-12-13T00:00:00"/>
    <n v="1.1341275370779412E-4"/>
    <m/>
    <x v="0"/>
    <n v="0"/>
    <n v="1"/>
    <x v="0"/>
  </r>
  <r>
    <n v="25376"/>
    <x v="0"/>
    <d v="2014-03-26T00:00:00"/>
    <x v="1"/>
    <x v="47"/>
    <n v="76.61"/>
    <n v="0.09"/>
    <s v="Regular"/>
    <n v="-31.83"/>
    <n v="6.28"/>
    <n v="5.29"/>
    <s v="Greg Guthrie"/>
    <x v="3"/>
    <s v="Corporate"/>
    <s v="Furniture"/>
    <s v="Office Furnishings"/>
    <s v="Small Box"/>
    <d v="2014-03-27T00:00:00"/>
    <n v="1.217395412856117E-5"/>
    <m/>
    <x v="0"/>
    <n v="0"/>
    <n v="1"/>
    <x v="0"/>
  </r>
  <r>
    <n v="25377"/>
    <x v="0"/>
    <d v="2015-11-26T00:00:00"/>
    <x v="3"/>
    <x v="7"/>
    <n v="4343.51"/>
    <n v="0.09"/>
    <s v="Delivery Van"/>
    <n v="-3755.03"/>
    <n v="1500.97"/>
    <n v="29.7"/>
    <s v="Don Jones"/>
    <x v="2"/>
    <s v="Corporate"/>
    <s v="Technology"/>
    <s v="Office Machines"/>
    <s v="Jumbo Drum"/>
    <d v="2015-12-03T00:00:00"/>
    <n v="6.9021918152913108E-4"/>
    <m/>
    <x v="0"/>
    <n v="0"/>
    <n v="7"/>
    <x v="0"/>
  </r>
  <r>
    <n v="25378"/>
    <x v="0"/>
    <d v="2014-12-18T00:00:00"/>
    <x v="2"/>
    <x v="25"/>
    <n v="3713.0124999999998"/>
    <n v="0.09"/>
    <s v="Regular"/>
    <n v="803.6"/>
    <n v="95.99"/>
    <n v="7.69"/>
    <s v="Tim Taslimi"/>
    <x v="0"/>
    <s v="Corporate"/>
    <s v="Technology"/>
    <s v="Telephones and Communication"/>
    <s v="Small Box"/>
    <d v="2014-12-20T00:00:00"/>
    <n v="5.9002798399392022E-4"/>
    <m/>
    <x v="0"/>
    <n v="0"/>
    <n v="2"/>
    <x v="0"/>
  </r>
  <r>
    <n v="25440"/>
    <x v="0"/>
    <d v="2016-02-07T00:00:00"/>
    <x v="0"/>
    <x v="49"/>
    <n v="6589.3040000000001"/>
    <n v="0.02"/>
    <s v="Delivery Van"/>
    <n v="912.48"/>
    <n v="259.70999999999998"/>
    <n v="66.67"/>
    <s v="Kelly Andreada"/>
    <x v="0"/>
    <s v="Home Office"/>
    <s v="Furniture"/>
    <s v="Tables"/>
    <s v="Jumbo Box"/>
    <d v="2016-02-07T00:00:00"/>
    <n v="1.047094173543201E-3"/>
    <m/>
    <x v="0"/>
    <n v="0"/>
    <n v="0"/>
    <x v="0"/>
  </r>
  <r>
    <n v="25442"/>
    <x v="0"/>
    <d v="2015-01-04T00:00:00"/>
    <x v="0"/>
    <x v="1"/>
    <n v="1666"/>
    <n v="0.08"/>
    <s v="Regular"/>
    <n v="742.96"/>
    <n v="55.48"/>
    <n v="4.8499999999999996"/>
    <s v="George Zrebassa"/>
    <x v="3"/>
    <s v="Home Office"/>
    <s v="Office Supplies"/>
    <s v="Paper"/>
    <s v="Small Box"/>
    <d v="2015-01-06T00:00:00"/>
    <n v="2.6474099436343704E-4"/>
    <m/>
    <x v="0"/>
    <n v="0"/>
    <n v="2"/>
    <x v="0"/>
  </r>
  <r>
    <n v="25442"/>
    <x v="0"/>
    <d v="2015-01-04T00:00:00"/>
    <x v="0"/>
    <x v="42"/>
    <n v="453.98"/>
    <n v="0.02"/>
    <s v="Regular"/>
    <n v="67.599999999999994"/>
    <n v="11.34"/>
    <n v="5.01"/>
    <s v="George Zrebassa"/>
    <x v="3"/>
    <s v="Home Office"/>
    <s v="Office Supplies"/>
    <s v="Paper"/>
    <s v="Small Box"/>
    <d v="2015-01-06T00:00:00"/>
    <n v="7.214112642323718E-5"/>
    <m/>
    <x v="0"/>
    <n v="0"/>
    <n v="2"/>
    <x v="0"/>
  </r>
  <r>
    <n v="25443"/>
    <x v="0"/>
    <d v="2015-09-22T00:00:00"/>
    <x v="4"/>
    <x v="15"/>
    <n v="570.24"/>
    <n v="0.01"/>
    <s v="Regular"/>
    <n v="-57.83"/>
    <n v="15.99"/>
    <n v="11.28"/>
    <s v="Rick Wilson"/>
    <x v="0"/>
    <s v="Corporate"/>
    <s v="Technology"/>
    <s v="Office Machines"/>
    <s v="Medium Box"/>
    <d v="2015-09-22T00:00:00"/>
    <n v="9.0615789091120244E-5"/>
    <m/>
    <x v="0"/>
    <n v="0"/>
    <n v="0"/>
    <x v="0"/>
  </r>
  <r>
    <n v="25445"/>
    <x v="0"/>
    <d v="2016-05-25T00:00:00"/>
    <x v="3"/>
    <x v="25"/>
    <n v="1444"/>
    <n v="0.08"/>
    <s v="Regular"/>
    <n v="617.05999999999995"/>
    <n v="30.56"/>
    <n v="2.99"/>
    <s v="Tracy Hopkins"/>
    <x v="0"/>
    <s v="Small Business"/>
    <s v="Office Supplies"/>
    <s v="Binders and Binder Accessories"/>
    <s v="Small Box"/>
    <d v="2016-05-27T00:00:00"/>
    <n v="2.2946338286962967E-4"/>
    <m/>
    <x v="0"/>
    <n v="0"/>
    <n v="2"/>
    <x v="0"/>
  </r>
  <r>
    <n v="25447"/>
    <x v="0"/>
    <d v="2015-05-23T00:00:00"/>
    <x v="2"/>
    <x v="13"/>
    <n v="536.21"/>
    <n v="0.09"/>
    <s v="Regular"/>
    <n v="106.98"/>
    <n v="22.72"/>
    <n v="8.99"/>
    <s v="Randy Ferguson"/>
    <x v="0"/>
    <s v="Corporate"/>
    <s v="Furniture"/>
    <s v="Office Furnishings"/>
    <s v="Small Pack"/>
    <d v="2015-05-24T00:00:00"/>
    <n v="8.5208144410335281E-5"/>
    <m/>
    <x v="0"/>
    <n v="0"/>
    <n v="1"/>
    <x v="0"/>
  </r>
  <r>
    <n v="25447"/>
    <x v="0"/>
    <d v="2015-05-23T00:00:00"/>
    <x v="2"/>
    <x v="31"/>
    <n v="4428.5600000000004"/>
    <n v="0.03"/>
    <s v="Delivery Van"/>
    <n v="213.62"/>
    <n v="296.18"/>
    <n v="54.12"/>
    <s v="Randy Ferguson"/>
    <x v="0"/>
    <s v="Corporate"/>
    <s v="Furniture"/>
    <s v="Tables"/>
    <s v="Jumbo Box"/>
    <d v="2015-05-26T00:00:00"/>
    <n v="7.0373432052709653E-4"/>
    <m/>
    <x v="0"/>
    <n v="0"/>
    <n v="3"/>
    <x v="0"/>
  </r>
  <r>
    <n v="25473"/>
    <x v="0"/>
    <d v="2015-10-14T00:00:00"/>
    <x v="0"/>
    <x v="45"/>
    <n v="17304.849999999999"/>
    <n v="0.05"/>
    <s v="Delivery Van"/>
    <n v="7434.48"/>
    <n v="500.98"/>
    <n v="28.14"/>
    <s v="Mary Zewe"/>
    <x v="0"/>
    <s v="Corporate"/>
    <s v="Technology"/>
    <s v="Office Machines"/>
    <s v="Jumbo Drum"/>
    <d v="2015-10-16T00:00:00"/>
    <n v="2.7498818705342875E-3"/>
    <m/>
    <x v="0"/>
    <n v="0"/>
    <n v="2"/>
    <x v="0"/>
  </r>
  <r>
    <n v="25473"/>
    <x v="0"/>
    <d v="2015-10-14T00:00:00"/>
    <x v="0"/>
    <x v="17"/>
    <n v="794.32"/>
    <n v="0.08"/>
    <s v="Regular"/>
    <n v="67.61"/>
    <n v="40.99"/>
    <n v="17.48"/>
    <s v="Mary Zewe"/>
    <x v="0"/>
    <s v="Corporate"/>
    <s v="Office Supplies"/>
    <s v="Paper"/>
    <s v="Small Box"/>
    <d v="2015-10-17T00:00:00"/>
    <n v="1.2622392955748216E-4"/>
    <m/>
    <x v="0"/>
    <n v="0"/>
    <n v="3"/>
    <x v="0"/>
  </r>
  <r>
    <n v="25476"/>
    <x v="0"/>
    <d v="2015-10-02T00:00:00"/>
    <x v="2"/>
    <x v="36"/>
    <n v="676.69"/>
    <n v="0.09"/>
    <s v="Regular"/>
    <n v="138.1"/>
    <n v="35.409999999999997"/>
    <n v="1.99"/>
    <s v="Cyra Reiten"/>
    <x v="0"/>
    <s v="Consumer"/>
    <s v="Technology"/>
    <s v="Computer Peripherals"/>
    <s v="Small Pack"/>
    <d v="2015-10-04T00:00:00"/>
    <n v="1.0753156271056075E-4"/>
    <m/>
    <x v="0"/>
    <n v="0"/>
    <n v="2"/>
    <x v="0"/>
  </r>
  <r>
    <n v="25476"/>
    <x v="0"/>
    <d v="2015-10-02T00:00:00"/>
    <x v="2"/>
    <x v="6"/>
    <n v="13698.96"/>
    <n v="0.05"/>
    <s v="Regular"/>
    <n v="-9078.94"/>
    <n v="3499.99"/>
    <n v="24.49"/>
    <s v="Cyra Reiten"/>
    <x v="0"/>
    <s v="Consumer"/>
    <s v="Technology"/>
    <s v="Copiers and Fax"/>
    <s v="Large Box"/>
    <d v="2015-10-03T00:00:00"/>
    <n v="2.1768765258973282E-3"/>
    <m/>
    <x v="0"/>
    <n v="0"/>
    <n v="1"/>
    <x v="0"/>
  </r>
  <r>
    <n v="25507"/>
    <x v="0"/>
    <d v="2016-08-05T00:00:00"/>
    <x v="2"/>
    <x v="30"/>
    <n v="555.20000000000005"/>
    <n v="0.06"/>
    <s v="Regular"/>
    <n v="-267.86"/>
    <n v="64.650000000000006"/>
    <n v="35"/>
    <s v="Ed Braxton"/>
    <x v="0"/>
    <s v="Home Office"/>
    <s v="Office Supplies"/>
    <s v="Storage &amp; Organization"/>
    <s v="Large Box"/>
    <d v="2016-08-06T00:00:00"/>
    <n v="8.822581036649475E-5"/>
    <m/>
    <x v="0"/>
    <n v="0"/>
    <n v="1"/>
    <x v="0"/>
  </r>
  <r>
    <n v="25509"/>
    <x v="0"/>
    <d v="2016-05-22T00:00:00"/>
    <x v="1"/>
    <x v="16"/>
    <n v="212.28"/>
    <n v="0.06"/>
    <s v="Regular"/>
    <n v="-103.22"/>
    <n v="4.9800000000000004"/>
    <n v="4.95"/>
    <s v="Quincy Jones"/>
    <x v="0"/>
    <s v="Corporate"/>
    <s v="Office Supplies"/>
    <s v="Binders and Binder Accessories"/>
    <s v="Small Box"/>
    <d v="2016-05-24T00:00:00"/>
    <n v="3.373302417975415E-5"/>
    <m/>
    <x v="0"/>
    <n v="0"/>
    <n v="2"/>
    <x v="0"/>
  </r>
  <r>
    <n v="25541"/>
    <x v="0"/>
    <d v="2016-01-14T00:00:00"/>
    <x v="3"/>
    <x v="29"/>
    <n v="297.76"/>
    <n v="7.0000000000000007E-2"/>
    <s v="Regular"/>
    <n v="-111.34"/>
    <n v="5.98"/>
    <n v="5.79"/>
    <s v="Mike Gockenbach"/>
    <x v="0"/>
    <s v="Consumer"/>
    <s v="Office Supplies"/>
    <s v="Paper"/>
    <s v="Small Box"/>
    <d v="2016-01-16T00:00:00"/>
    <n v="4.7316493686468793E-5"/>
    <m/>
    <x v="0"/>
    <n v="0"/>
    <n v="2"/>
    <x v="0"/>
  </r>
  <r>
    <n v="25542"/>
    <x v="0"/>
    <d v="2015-12-30T00:00:00"/>
    <x v="3"/>
    <x v="4"/>
    <n v="257.45999999999998"/>
    <n v="0.09"/>
    <s v="Express"/>
    <n v="-18.66"/>
    <n v="7.28"/>
    <n v="4.2300000000000004"/>
    <s v="Matt Hagelstein"/>
    <x v="1"/>
    <s v="Home Office"/>
    <s v="Office Supplies"/>
    <s v="Paper"/>
    <s v="Wrap Bag"/>
    <d v="2015-12-30T00:00:00"/>
    <n v="4.0912494843223585E-5"/>
    <m/>
    <x v="0"/>
    <n v="0"/>
    <n v="0"/>
    <x v="0"/>
  </r>
  <r>
    <n v="25569"/>
    <x v="0"/>
    <d v="2015-07-09T00:00:00"/>
    <x v="0"/>
    <x v="40"/>
    <n v="311.20999999999998"/>
    <n v="0.09"/>
    <s v="Regular"/>
    <n v="-14.03"/>
    <n v="12.28"/>
    <n v="6.47"/>
    <s v="Frank Carlisle"/>
    <x v="1"/>
    <s v="Small Business"/>
    <s v="Office Supplies"/>
    <s v="Paper"/>
    <s v="Small Box"/>
    <d v="2015-07-11T00:00:00"/>
    <n v="4.9453808436881887E-5"/>
    <m/>
    <x v="0"/>
    <n v="0"/>
    <n v="2"/>
    <x v="0"/>
  </r>
  <r>
    <n v="25574"/>
    <x v="0"/>
    <d v="2016-03-12T00:00:00"/>
    <x v="2"/>
    <x v="19"/>
    <n v="5074.07"/>
    <n v="0"/>
    <s v="Delivery Van"/>
    <n v="-1390.53"/>
    <n v="100.98"/>
    <n v="57.38"/>
    <s v="Rob Beeghly"/>
    <x v="0"/>
    <s v="Consumer"/>
    <s v="Furniture"/>
    <s v="Bookcases"/>
    <s v="Jumbo Box"/>
    <d v="2016-03-12T00:00:00"/>
    <n v="8.0631112681253593E-4"/>
    <m/>
    <x v="0"/>
    <n v="0"/>
    <n v="0"/>
    <x v="0"/>
  </r>
  <r>
    <n v="25574"/>
    <x v="0"/>
    <d v="2016-03-12T00:00:00"/>
    <x v="2"/>
    <x v="48"/>
    <n v="1526.67"/>
    <n v="0.01"/>
    <s v="Express"/>
    <n v="118.82"/>
    <n v="47.98"/>
    <n v="3.61"/>
    <s v="Rob Beeghly"/>
    <x v="0"/>
    <s v="Consumer"/>
    <s v="Technology"/>
    <s v="Computer Peripherals"/>
    <s v="Small Pack"/>
    <d v="2016-03-13T00:00:00"/>
    <n v="2.4260032044707587E-4"/>
    <m/>
    <x v="0"/>
    <n v="0"/>
    <n v="1"/>
    <x v="0"/>
  </r>
  <r>
    <n v="25601"/>
    <x v="0"/>
    <d v="2016-01-06T00:00:00"/>
    <x v="4"/>
    <x v="16"/>
    <n v="257.41000000000003"/>
    <n v="0.09"/>
    <s v="Regular"/>
    <n v="-131.08000000000001"/>
    <n v="5.98"/>
    <n v="4.6900000000000004"/>
    <s v="Valerie Dominguez"/>
    <x v="0"/>
    <s v="Corporate"/>
    <s v="Office Supplies"/>
    <s v="Storage &amp; Organization"/>
    <s v="Small Box"/>
    <d v="2016-01-07T00:00:00"/>
    <n v="4.0904549435229491E-5"/>
    <m/>
    <x v="0"/>
    <n v="0"/>
    <n v="1"/>
    <x v="0"/>
  </r>
  <r>
    <n v="43972"/>
    <x v="0"/>
    <d v="2013-03-16T00:00:00"/>
    <x v="3"/>
    <x v="47"/>
    <n v="714.39099999999996"/>
    <n v="0"/>
    <s v="Regular"/>
    <n v="-62.33"/>
    <n v="65.989999999999995"/>
    <n v="8.99"/>
    <s v="Chris Cortes"/>
    <x v="3"/>
    <s v="Consumer"/>
    <s v="Technology"/>
    <s v="Telephones and Communication"/>
    <s v="Small Box"/>
    <d v="2013-03-18T00:00:00"/>
    <n v="1.1352255924627258E-4"/>
    <m/>
    <x v="0"/>
    <n v="0"/>
    <n v="2"/>
    <x v="0"/>
  </r>
  <r>
    <n v="8131"/>
    <x v="0"/>
    <d v="2013-05-03T00:00:00"/>
    <x v="1"/>
    <x v="37"/>
    <n v="717.29"/>
    <n v="0.01"/>
    <s v="Regular"/>
    <n v="191.29"/>
    <n v="29.89"/>
    <n v="1.99"/>
    <s v="Helen Abelman"/>
    <x v="3"/>
    <s v="Home Office"/>
    <s v="Technology"/>
    <s v="Computer Peripherals"/>
    <s v="Small Pack"/>
    <d v="2013-05-03T00:00:00"/>
    <n v="1.1398323400177054E-4"/>
    <m/>
    <x v="0"/>
    <n v="0"/>
    <n v="0"/>
    <x v="0"/>
  </r>
  <r>
    <n v="25637"/>
    <x v="0"/>
    <d v="2015-02-24T00:00:00"/>
    <x v="2"/>
    <x v="47"/>
    <n v="2409.424"/>
    <n v="0.1"/>
    <s v="Delivery Van"/>
    <n v="50.95"/>
    <n v="259.70999999999998"/>
    <n v="66.67"/>
    <s v="Erin Mull"/>
    <x v="3"/>
    <s v="Small Business"/>
    <s v="Furniture"/>
    <s v="Tables"/>
    <s v="Jumbo Box"/>
    <d v="2015-02-26T00:00:00"/>
    <n v="3.8287713421556412E-4"/>
    <m/>
    <x v="0"/>
    <n v="0"/>
    <n v="2"/>
    <x v="0"/>
  </r>
  <r>
    <n v="25638"/>
    <x v="0"/>
    <d v="2016-08-06T00:00:00"/>
    <x v="0"/>
    <x v="48"/>
    <n v="163.89"/>
    <n v="0.02"/>
    <s v="Regular"/>
    <n v="-108.55"/>
    <n v="4.8899999999999997"/>
    <n v="4.93"/>
    <s v="Ivan Gibson"/>
    <x v="0"/>
    <s v="Corporate"/>
    <s v="Technology"/>
    <s v="Computer Peripherals"/>
    <s v="Small Pack"/>
    <d v="2016-08-07T00:00:00"/>
    <n v="2.6043458323063439E-5"/>
    <m/>
    <x v="0"/>
    <n v="0"/>
    <n v="1"/>
    <x v="0"/>
  </r>
  <r>
    <n v="25638"/>
    <x v="0"/>
    <d v="2016-08-06T00:00:00"/>
    <x v="0"/>
    <x v="47"/>
    <n v="115.45"/>
    <n v="7.0000000000000007E-2"/>
    <s v="Regular"/>
    <n v="23.53"/>
    <n v="10.06"/>
    <n v="2.06"/>
    <s v="Ivan Gibson"/>
    <x v="0"/>
    <s v="Corporate"/>
    <s v="Office Supplies"/>
    <s v="Paper"/>
    <s v="Wrap Bag"/>
    <d v="2016-08-07T00:00:00"/>
    <n v="1.8345947058378634E-5"/>
    <m/>
    <x v="0"/>
    <n v="0"/>
    <n v="1"/>
    <x v="0"/>
  </r>
  <r>
    <n v="25666"/>
    <x v="0"/>
    <d v="2015-09-02T00:00:00"/>
    <x v="1"/>
    <x v="45"/>
    <n v="5072.34"/>
    <n v="0.06"/>
    <s v="Regular"/>
    <n v="369.46"/>
    <n v="140.85"/>
    <n v="19.989999999999998"/>
    <s v="Hunter Lopez"/>
    <x v="3"/>
    <s v="Consumer"/>
    <s v="Office Supplies"/>
    <s v="Storage &amp; Organization"/>
    <s v="Small Box"/>
    <d v="2015-09-03T00:00:00"/>
    <n v="8.0603621569594005E-4"/>
    <m/>
    <x v="0"/>
    <n v="0"/>
    <n v="1"/>
    <x v="0"/>
  </r>
  <r>
    <n v="25669"/>
    <x v="0"/>
    <d v="2014-01-16T00:00:00"/>
    <x v="1"/>
    <x v="47"/>
    <n v="45.63"/>
    <n v="0.02"/>
    <s v="Regular"/>
    <n v="15.42"/>
    <n v="3.69"/>
    <n v="0.5"/>
    <s v="Ann Blume"/>
    <x v="3"/>
    <s v="Small Business"/>
    <s v="Office Supplies"/>
    <s v="Labels"/>
    <s v="Small Box"/>
    <d v="2014-01-16T00:00:00"/>
    <n v="7.2509793354163453E-6"/>
    <m/>
    <x v="0"/>
    <n v="0"/>
    <n v="0"/>
    <x v="0"/>
  </r>
  <r>
    <n v="25697"/>
    <x v="0"/>
    <d v="2014-04-26T00:00:00"/>
    <x v="3"/>
    <x v="19"/>
    <n v="400.25"/>
    <n v="0.02"/>
    <s v="Regular"/>
    <n v="-37.5"/>
    <n v="8.4600000000000009"/>
    <n v="3.62"/>
    <s v="Joni Blumstein"/>
    <x v="1"/>
    <s v="Consumer"/>
    <s v="Technology"/>
    <s v="Computer Peripherals"/>
    <s v="Small Pack"/>
    <d v="2014-04-26T00:00:00"/>
    <n v="6.3602990992776506E-5"/>
    <m/>
    <x v="0"/>
    <n v="0"/>
    <n v="0"/>
    <x v="0"/>
  </r>
  <r>
    <n v="25733"/>
    <x v="0"/>
    <d v="2015-05-12T00:00:00"/>
    <x v="3"/>
    <x v="37"/>
    <n v="557.23"/>
    <n v="0.09"/>
    <s v="Regular"/>
    <n v="-42.99"/>
    <n v="24.92"/>
    <n v="12.98"/>
    <s v="Eugene Barchas"/>
    <x v="2"/>
    <s v="Home Office"/>
    <s v="Office Supplies"/>
    <s v="Binders and Binder Accessories"/>
    <s v="Small Box"/>
    <d v="2015-05-17T00:00:00"/>
    <n v="8.8548393931055236E-5"/>
    <m/>
    <x v="0"/>
    <n v="0"/>
    <n v="5"/>
    <x v="0"/>
  </r>
  <r>
    <n v="4743"/>
    <x v="0"/>
    <d v="2013-03-30T00:00:00"/>
    <x v="3"/>
    <x v="1"/>
    <n v="719.64"/>
    <n v="0.01"/>
    <s v="Regular"/>
    <n v="-245.62"/>
    <n v="20.89"/>
    <n v="11.52"/>
    <s v="Gary Zandusky"/>
    <x v="1"/>
    <s v="Home Office"/>
    <s v="Office Supplies"/>
    <s v="Storage &amp; Organization"/>
    <s v="Small Box"/>
    <d v="2013-04-06T00:00:00"/>
    <n v="1.1435666817749329E-4"/>
    <m/>
    <x v="0"/>
    <n v="0"/>
    <n v="7"/>
    <x v="0"/>
  </r>
  <r>
    <n v="25767"/>
    <x v="0"/>
    <d v="2015-03-03T00:00:00"/>
    <x v="0"/>
    <x v="38"/>
    <n v="261.88"/>
    <n v="0.08"/>
    <s v="Regular"/>
    <n v="-59.2"/>
    <n v="39.479999999999997"/>
    <n v="1.99"/>
    <s v="Ann Chong"/>
    <x v="2"/>
    <s v="Corporate"/>
    <s v="Technology"/>
    <s v="Computer Peripherals"/>
    <s v="Small Pack"/>
    <d v="2015-03-03T00:00:00"/>
    <n v="4.161486890990209E-5"/>
    <m/>
    <x v="0"/>
    <n v="0"/>
    <n v="0"/>
    <x v="0"/>
  </r>
  <r>
    <n v="25767"/>
    <x v="0"/>
    <d v="2015-03-03T00:00:00"/>
    <x v="0"/>
    <x v="0"/>
    <n v="593.73"/>
    <n v="0.04"/>
    <s v="Regular"/>
    <n v="108.01"/>
    <n v="38.76"/>
    <n v="13.26"/>
    <s v="Ann Chong"/>
    <x v="2"/>
    <s v="Corporate"/>
    <s v="Office Supplies"/>
    <s v="Paper"/>
    <s v="Small Box"/>
    <d v="2015-03-04T00:00:00"/>
    <n v="9.4348541766748785E-5"/>
    <m/>
    <x v="0"/>
    <n v="0"/>
    <n v="1"/>
    <x v="0"/>
  </r>
  <r>
    <n v="25797"/>
    <x v="0"/>
    <d v="2015-09-01T00:00:00"/>
    <x v="2"/>
    <x v="2"/>
    <n v="925.43"/>
    <n v="0"/>
    <s v="Regular"/>
    <n v="368.86"/>
    <n v="31.78"/>
    <n v="1.99"/>
    <s v="Roland Fjeld"/>
    <x v="0"/>
    <s v="Corporate"/>
    <s v="Technology"/>
    <s v="Computer Peripherals"/>
    <s v="Small Pack"/>
    <d v="2015-09-03T00:00:00"/>
    <n v="1.4705837839961314E-4"/>
    <m/>
    <x v="0"/>
    <n v="0"/>
    <n v="2"/>
    <x v="0"/>
  </r>
  <r>
    <n v="25799"/>
    <x v="1"/>
    <d v="2014-02-24T00:00:00"/>
    <x v="3"/>
    <x v="28"/>
    <n v="136.5"/>
    <n v="0.05"/>
    <s v="Regular"/>
    <n v="-216.66"/>
    <n v="3.34"/>
    <n v="7.49"/>
    <s v="Saphhira Shifley"/>
    <x v="0"/>
    <s v="Corporate"/>
    <s v="Office Supplies"/>
    <s v="Pens &amp; Art Supplies"/>
    <s v="Wrap Bag"/>
    <d v="2014-02-27T00:00:00"/>
    <n v="2.1690963823895051E-5"/>
    <m/>
    <x v="0"/>
    <n v="0"/>
    <n v="3"/>
    <x v="0"/>
  </r>
  <r>
    <n v="25825"/>
    <x v="0"/>
    <d v="2015-07-19T00:00:00"/>
    <x v="2"/>
    <x v="22"/>
    <n v="483.74"/>
    <n v="0.02"/>
    <s v="Regular"/>
    <n v="206.27"/>
    <n v="10.31"/>
    <n v="1.79"/>
    <s v="Michael Granlund"/>
    <x v="3"/>
    <s v="Corporate"/>
    <s v="Office Supplies"/>
    <s v="Paper"/>
    <s v="Wrap Bag"/>
    <d v="2015-07-22T00:00:00"/>
    <n v="7.6870233261325946E-5"/>
    <m/>
    <x v="0"/>
    <n v="0"/>
    <n v="3"/>
    <x v="0"/>
  </r>
  <r>
    <n v="25825"/>
    <x v="0"/>
    <d v="2015-07-19T00:00:00"/>
    <x v="2"/>
    <x v="40"/>
    <n v="159.65"/>
    <n v="0.06"/>
    <s v="Regular"/>
    <n v="-1.79"/>
    <n v="5.85"/>
    <n v="2.27"/>
    <s v="Michael Granlund"/>
    <x v="3"/>
    <s v="Corporate"/>
    <s v="Office Supplies"/>
    <s v="Pens &amp; Art Supplies"/>
    <s v="Wrap Bag"/>
    <d v="2015-07-19T00:00:00"/>
    <n v="2.53696877251637E-5"/>
    <m/>
    <x v="0"/>
    <n v="0"/>
    <n v="0"/>
    <x v="0"/>
  </r>
  <r>
    <n v="20103"/>
    <x v="0"/>
    <d v="2013-02-11T00:00:00"/>
    <x v="4"/>
    <x v="13"/>
    <n v="726.82"/>
    <n v="0.1"/>
    <s v="Express"/>
    <n v="-173.88"/>
    <n v="30.42"/>
    <n v="8.65"/>
    <s v="Thais Sissman"/>
    <x v="0"/>
    <s v="Small Business"/>
    <s v="Technology"/>
    <s v="Computer Peripherals"/>
    <s v="Small Box"/>
    <d v="2013-02-13T00:00:00"/>
    <n v="1.1549762876544616E-4"/>
    <m/>
    <x v="0"/>
    <n v="0"/>
    <n v="2"/>
    <x v="0"/>
  </r>
  <r>
    <n v="27969"/>
    <x v="0"/>
    <d v="2013-06-08T00:00:00"/>
    <x v="3"/>
    <x v="32"/>
    <n v="732.72"/>
    <n v="0.03"/>
    <s v="Regular"/>
    <n v="8.6"/>
    <n v="83.1"/>
    <n v="6.13"/>
    <s v="Ed Braxton"/>
    <x v="0"/>
    <s v="Home Office"/>
    <s v="Technology"/>
    <s v="Computer Peripherals"/>
    <s v="Small Box"/>
    <d v="2013-06-12T00:00:00"/>
    <n v="1.1643518690875005E-4"/>
    <m/>
    <x v="0"/>
    <n v="0"/>
    <n v="4"/>
    <x v="0"/>
  </r>
  <r>
    <n v="31780"/>
    <x v="0"/>
    <d v="2013-01-29T00:00:00"/>
    <x v="4"/>
    <x v="35"/>
    <n v="734.25"/>
    <n v="0.08"/>
    <s v="Express"/>
    <n v="160.58000000000001"/>
    <n v="42.98"/>
    <n v="4.62"/>
    <s v="Max Ludwig"/>
    <x v="0"/>
    <s v="Corporate"/>
    <s v="Office Supplies"/>
    <s v="Appliances"/>
    <s v="Small Box"/>
    <d v="2013-01-31T00:00:00"/>
    <n v="1.1667831639336952E-4"/>
    <m/>
    <x v="0"/>
    <n v="0"/>
    <n v="2"/>
    <x v="0"/>
  </r>
  <r>
    <n v="25831"/>
    <x v="0"/>
    <d v="2016-09-14T00:00:00"/>
    <x v="4"/>
    <x v="24"/>
    <n v="250.376"/>
    <n v="0.01"/>
    <s v="Regular"/>
    <n v="-131.85"/>
    <n v="45.99"/>
    <n v="4.99"/>
    <s v="Tracy Blumstein"/>
    <x v="0"/>
    <s v="Home Office"/>
    <s v="Technology"/>
    <s v="Telephones and Communication"/>
    <s v="Small Box"/>
    <d v="2016-09-16T00:00:00"/>
    <n v="3.9786789438619389E-5"/>
    <m/>
    <x v="0"/>
    <n v="0"/>
    <n v="2"/>
    <x v="0"/>
  </r>
  <r>
    <n v="25860"/>
    <x v="0"/>
    <d v="2013-01-02T00:00:00"/>
    <x v="3"/>
    <x v="32"/>
    <n v="740.2"/>
    <n v="0.05"/>
    <s v="Express"/>
    <n v="239.94"/>
    <n v="83.98"/>
    <n v="5.01"/>
    <s v="Elpida Rittenbach"/>
    <x v="3"/>
    <s v="Consumer"/>
    <s v="Office Supplies"/>
    <s v="Envelopes"/>
    <s v="Small Box"/>
    <d v="2013-01-04T00:00:00"/>
    <n v="1.1762381994466752E-4"/>
    <m/>
    <x v="0"/>
    <n v="0"/>
    <n v="2"/>
    <x v="0"/>
  </r>
  <r>
    <n v="40321"/>
    <x v="0"/>
    <d v="2013-06-23T00:00:00"/>
    <x v="0"/>
    <x v="31"/>
    <n v="740.49"/>
    <n v="0.1"/>
    <s v="Regular"/>
    <n v="88.9"/>
    <n v="42.76"/>
    <n v="6.22"/>
    <s v="Andy Gerbode"/>
    <x v="0"/>
    <s v="Consumer"/>
    <s v="Office Supplies"/>
    <s v="Storage &amp; Organization"/>
    <s v="Small Box"/>
    <d v="2013-06-24T00:00:00"/>
    <n v="1.176699033110333E-4"/>
    <m/>
    <x v="0"/>
    <n v="0"/>
    <n v="1"/>
    <x v="0"/>
  </r>
  <r>
    <n v="25863"/>
    <x v="0"/>
    <d v="2014-04-22T00:00:00"/>
    <x v="2"/>
    <x v="31"/>
    <n v="340.68849999999998"/>
    <n v="0"/>
    <s v="Express"/>
    <n v="-10.85"/>
    <n v="20.99"/>
    <n v="4.8099999999999996"/>
    <s v="George Bell"/>
    <x v="1"/>
    <s v="Corporate"/>
    <s v="Technology"/>
    <s v="Telephones and Communication"/>
    <s v="Medium Box"/>
    <d v="2014-04-24T00:00:00"/>
    <n v="5.4138182627963868E-5"/>
    <m/>
    <x v="0"/>
    <n v="0"/>
    <n v="2"/>
    <x v="0"/>
  </r>
  <r>
    <n v="29797"/>
    <x v="0"/>
    <d v="2013-06-26T00:00:00"/>
    <x v="0"/>
    <x v="29"/>
    <n v="742.05"/>
    <n v="0.05"/>
    <s v="Regular"/>
    <n v="-337.98"/>
    <n v="14.89"/>
    <n v="13.56"/>
    <s v="Mark Packer"/>
    <x v="3"/>
    <s v="Small Business"/>
    <s v="Furniture"/>
    <s v="Office Furnishings"/>
    <s v="Large Box"/>
    <d v="2013-06-28T00:00:00"/>
    <n v="1.1791780004044923E-4"/>
    <m/>
    <x v="0"/>
    <n v="0"/>
    <n v="2"/>
    <x v="0"/>
  </r>
  <r>
    <n v="25895"/>
    <x v="0"/>
    <d v="2015-04-17T00:00:00"/>
    <x v="4"/>
    <x v="4"/>
    <n v="709.91"/>
    <n v="0.09"/>
    <s v="Regular"/>
    <n v="-93.43"/>
    <n v="19.350000000000001"/>
    <n v="12.79"/>
    <s v="Candace McMahon"/>
    <x v="1"/>
    <s v="Corporate"/>
    <s v="Office Supplies"/>
    <s v="Binders and Binder Accessories"/>
    <s v="Small Box"/>
    <d v="2015-04-20T00:00:00"/>
    <n v="1.1281049178184127E-4"/>
    <m/>
    <x v="0"/>
    <n v="0"/>
    <n v="3"/>
    <x v="0"/>
  </r>
  <r>
    <n v="25926"/>
    <x v="0"/>
    <d v="2016-11-20T00:00:00"/>
    <x v="0"/>
    <x v="17"/>
    <n v="3300.2159999999999"/>
    <n v="0.1"/>
    <s v="Delivery Van"/>
    <n v="-855.03"/>
    <n v="218.75"/>
    <n v="69.64"/>
    <s v="Michelle Moray"/>
    <x v="0"/>
    <s v="Corporate"/>
    <s v="Furniture"/>
    <s v="Tables"/>
    <s v="Jumbo Box"/>
    <d v="2016-11-21T00:00:00"/>
    <n v="5.2443125177318401E-4"/>
    <m/>
    <x v="0"/>
    <n v="0"/>
    <n v="1"/>
    <x v="0"/>
  </r>
  <r>
    <n v="25926"/>
    <x v="0"/>
    <d v="2016-11-20T00:00:00"/>
    <x v="0"/>
    <x v="9"/>
    <n v="331.54"/>
    <n v="0.05"/>
    <s v="Regular"/>
    <n v="9.41"/>
    <n v="14.27"/>
    <n v="7.27"/>
    <s v="Michelle Moray"/>
    <x v="0"/>
    <s v="Corporate"/>
    <s v="Office Supplies"/>
    <s v="Binders and Binder Accessories"/>
    <s v="Small Box"/>
    <d v="2016-11-22T00:00:00"/>
    <n v="5.2684411327283261E-5"/>
    <m/>
    <x v="0"/>
    <n v="0"/>
    <n v="2"/>
    <x v="0"/>
  </r>
  <r>
    <n v="25927"/>
    <x v="0"/>
    <d v="2016-04-22T00:00:00"/>
    <x v="4"/>
    <x v="16"/>
    <n v="945.9"/>
    <n v="0.08"/>
    <s v="Regular"/>
    <n v="105.7"/>
    <n v="22.01"/>
    <n v="5.53"/>
    <s v="Rick Duston"/>
    <x v="3"/>
    <s v="Corporate"/>
    <s v="Office Supplies"/>
    <s v="Pens &amp; Art Supplies"/>
    <s v="Small Pack"/>
    <d v="2016-04-24T00:00:00"/>
    <n v="1.50311228432398E-4"/>
    <m/>
    <x v="0"/>
    <n v="0"/>
    <n v="2"/>
    <x v="0"/>
  </r>
  <r>
    <n v="14534"/>
    <x v="1"/>
    <d v="2013-07-18T00:00:00"/>
    <x v="4"/>
    <x v="19"/>
    <n v="745.99"/>
    <n v="0.02"/>
    <s v="Regular"/>
    <n v="226.09"/>
    <n v="15.98"/>
    <n v="4"/>
    <s v="Valerie Dominguez"/>
    <x v="0"/>
    <s v="Corporate"/>
    <s v="Technology"/>
    <s v="Computer Peripherals"/>
    <s v="Small Box"/>
    <d v="2013-07-18T00:00:00"/>
    <n v="1.1854389819038438E-4"/>
    <m/>
    <x v="0"/>
    <n v="0"/>
    <n v="0"/>
    <x v="0"/>
  </r>
  <r>
    <n v="25953"/>
    <x v="0"/>
    <d v="2016-09-27T00:00:00"/>
    <x v="1"/>
    <x v="40"/>
    <n v="258.54000000000002"/>
    <n v="0.1"/>
    <s v="Regular"/>
    <n v="-16.3"/>
    <n v="9.85"/>
    <n v="4.82"/>
    <s v="Liz Carlisle"/>
    <x v="0"/>
    <s v="Corporate"/>
    <s v="Office Supplies"/>
    <s v="Pens &amp; Art Supplies"/>
    <s v="Wrap Bag"/>
    <d v="2016-09-28T00:00:00"/>
    <n v="4.1084115655896164E-5"/>
    <m/>
    <x v="0"/>
    <n v="0"/>
    <n v="1"/>
    <x v="0"/>
  </r>
  <r>
    <n v="25953"/>
    <x v="0"/>
    <d v="2016-09-27T00:00:00"/>
    <x v="1"/>
    <x v="23"/>
    <n v="1972.884"/>
    <n v="0.04"/>
    <s v="Regular"/>
    <n v="140.91"/>
    <n v="125.99"/>
    <n v="7.69"/>
    <s v="Liz Carlisle"/>
    <x v="0"/>
    <s v="Corporate"/>
    <s v="Technology"/>
    <s v="Telephones and Communication"/>
    <s v="Small Box"/>
    <d v="2016-09-28T00:00:00"/>
    <n v="3.1350736610066929E-4"/>
    <m/>
    <x v="0"/>
    <n v="0"/>
    <n v="1"/>
    <x v="0"/>
  </r>
  <r>
    <n v="25986"/>
    <x v="0"/>
    <d v="2015-06-22T00:00:00"/>
    <x v="4"/>
    <x v="25"/>
    <n v="278.07"/>
    <n v="0.08"/>
    <s v="Regular"/>
    <n v="-71.45"/>
    <n v="5.78"/>
    <n v="4.96"/>
    <s v="Barry Pond"/>
    <x v="0"/>
    <s v="Consumer"/>
    <s v="Office Supplies"/>
    <s v="Paper"/>
    <s v="Small Box"/>
    <d v="2015-06-23T00:00:00"/>
    <n v="4.4187592018391913E-5"/>
    <m/>
    <x v="0"/>
    <n v="0"/>
    <n v="1"/>
    <x v="0"/>
  </r>
  <r>
    <n v="26016"/>
    <x v="0"/>
    <d v="2016-10-07T00:00:00"/>
    <x v="0"/>
    <x v="5"/>
    <n v="154.94"/>
    <n v="0.09"/>
    <s v="Regular"/>
    <n v="-358.43"/>
    <n v="77.510000000000005"/>
    <n v="4"/>
    <s v="Ken Lonsdale"/>
    <x v="0"/>
    <s v="Consumer"/>
    <s v="Technology"/>
    <s v="Computer Peripherals"/>
    <s v="Small Box"/>
    <d v="2016-10-09T00:00:00"/>
    <n v="2.4621230292119406E-5"/>
    <m/>
    <x v="0"/>
    <n v="0"/>
    <n v="2"/>
    <x v="0"/>
  </r>
  <r>
    <n v="26016"/>
    <x v="0"/>
    <d v="2016-10-07T00:00:00"/>
    <x v="0"/>
    <x v="14"/>
    <n v="1642.6420000000001"/>
    <n v="0.08"/>
    <s v="Express"/>
    <n v="314.83999999999997"/>
    <n v="45.99"/>
    <n v="4.99"/>
    <s v="Ken Lonsdale"/>
    <x v="0"/>
    <s v="Consumer"/>
    <s v="Technology"/>
    <s v="Telephones and Communication"/>
    <s v="Small Box"/>
    <d v="2016-10-09T00:00:00"/>
    <n v="2.6102921756491294E-4"/>
    <m/>
    <x v="0"/>
    <n v="0"/>
    <n v="2"/>
    <x v="0"/>
  </r>
  <r>
    <n v="26021"/>
    <x v="0"/>
    <d v="2015-09-14T00:00:00"/>
    <x v="1"/>
    <x v="35"/>
    <n v="328.62700000000001"/>
    <n v="0"/>
    <s v="Regular"/>
    <n v="-7.77"/>
    <n v="20.99"/>
    <n v="4.8099999999999996"/>
    <s v="Nicole Brennan"/>
    <x v="0"/>
    <s v="Consumer"/>
    <s v="Technology"/>
    <s v="Telephones and Communication"/>
    <s v="Medium Box"/>
    <d v="2015-09-16T00:00:00"/>
    <n v="5.2221511857546948E-5"/>
    <m/>
    <x v="0"/>
    <n v="0"/>
    <n v="2"/>
    <x v="0"/>
  </r>
  <r>
    <n v="7175"/>
    <x v="0"/>
    <d v="2013-02-07T00:00:00"/>
    <x v="1"/>
    <x v="12"/>
    <n v="748.25"/>
    <n v="0.05"/>
    <s v="Delivery Van"/>
    <n v="-86.99"/>
    <n v="70.98"/>
    <n v="26.74"/>
    <s v="Helen Andreada"/>
    <x v="0"/>
    <s v="Corporate"/>
    <s v="Furniture"/>
    <s v="Bookcases"/>
    <s v="Jumbo Box"/>
    <d v="2013-02-09T00:00:00"/>
    <n v="1.1890303063171774E-4"/>
    <m/>
    <x v="0"/>
    <n v="0"/>
    <n v="2"/>
    <x v="0"/>
  </r>
  <r>
    <n v="26050"/>
    <x v="0"/>
    <d v="2014-06-16T00:00:00"/>
    <x v="0"/>
    <x v="14"/>
    <n v="365.24"/>
    <n v="0.09"/>
    <s v="Regular"/>
    <n v="-163.13"/>
    <n v="8.74"/>
    <n v="8.2899999999999991"/>
    <s v="Edward Nazzal"/>
    <x v="1"/>
    <s v="Home Office"/>
    <s v="Office Supplies"/>
    <s v="Envelopes"/>
    <s v="Small Box"/>
    <d v="2014-06-17T00:00:00"/>
    <n v="5.8039616315307164E-5"/>
    <m/>
    <x v="0"/>
    <n v="0"/>
    <n v="1"/>
    <x v="0"/>
  </r>
  <r>
    <n v="28515"/>
    <x v="0"/>
    <d v="2013-06-30T00:00:00"/>
    <x v="0"/>
    <x v="15"/>
    <n v="750.86"/>
    <n v="0"/>
    <s v="Regular"/>
    <n v="302.12"/>
    <n v="21.38"/>
    <n v="2.99"/>
    <s v="Frank Atkinson"/>
    <x v="3"/>
    <s v="Corporate"/>
    <s v="Office Supplies"/>
    <s v="Binders and Binder Accessories"/>
    <s v="Small Box"/>
    <d v="2013-07-01T00:00:00"/>
    <n v="1.193177809290098E-4"/>
    <m/>
    <x v="0"/>
    <n v="0"/>
    <n v="1"/>
    <x v="0"/>
  </r>
  <r>
    <n v="39043"/>
    <x v="1"/>
    <d v="2013-12-22T00:00:00"/>
    <x v="2"/>
    <x v="4"/>
    <n v="750.89"/>
    <n v="7.0000000000000007E-2"/>
    <s v="Express"/>
    <n v="-1176.28"/>
    <n v="20.34"/>
    <n v="35"/>
    <s v="Luke Schmidt"/>
    <x v="0"/>
    <s v="Home Office"/>
    <s v="Office Supplies"/>
    <s v="Storage &amp; Organization"/>
    <s v="Large Box"/>
    <d v="2013-12-23T00:00:00"/>
    <n v="1.1932254817380625E-4"/>
    <m/>
    <x v="0"/>
    <n v="0"/>
    <n v="1"/>
    <x v="0"/>
  </r>
  <r>
    <n v="26055"/>
    <x v="0"/>
    <d v="2015-11-25T00:00:00"/>
    <x v="2"/>
    <x v="19"/>
    <n v="6733.52"/>
    <n v="0.04"/>
    <s v="Regular"/>
    <n v="246"/>
    <n v="152.47999999999999"/>
    <n v="4"/>
    <s v="Julia Barnett"/>
    <x v="0"/>
    <s v="Home Office"/>
    <s v="Technology"/>
    <s v="Computer Peripherals"/>
    <s v="Small Box"/>
    <d v="2015-11-26T00:00:00"/>
    <n v="1.0700112727287459E-3"/>
    <m/>
    <x v="0"/>
    <n v="0"/>
    <n v="1"/>
    <x v="0"/>
  </r>
  <r>
    <n v="26084"/>
    <x v="0"/>
    <d v="2015-10-16T00:00:00"/>
    <x v="3"/>
    <x v="15"/>
    <n v="228.82"/>
    <n v="0.03"/>
    <s v="Express"/>
    <n v="-107"/>
    <n v="6.68"/>
    <n v="7.3"/>
    <s v="Patrick Ryan"/>
    <x v="0"/>
    <s v="Corporate"/>
    <s v="Office Supplies"/>
    <s v="Paper"/>
    <s v="Small Box"/>
    <d v="2015-10-21T00:00:00"/>
    <n v="3.6361365144202675E-5"/>
    <m/>
    <x v="0"/>
    <n v="0"/>
    <n v="5"/>
    <x v="0"/>
  </r>
  <r>
    <n v="26116"/>
    <x v="0"/>
    <d v="2015-10-29T00:00:00"/>
    <x v="1"/>
    <x v="45"/>
    <n v="697.41"/>
    <n v="0.04"/>
    <s v="Regular"/>
    <n v="81.709999999999994"/>
    <n v="18.97"/>
    <n v="9.0299999999999994"/>
    <s v="Carlos Soltero"/>
    <x v="2"/>
    <s v="Small Business"/>
    <s v="Office Supplies"/>
    <s v="Paper"/>
    <s v="Small Box"/>
    <d v="2015-10-30T00:00:00"/>
    <n v="1.1082413978331609E-4"/>
    <m/>
    <x v="0"/>
    <n v="0"/>
    <n v="1"/>
    <x v="0"/>
  </r>
  <r>
    <n v="26144"/>
    <x v="0"/>
    <d v="2014-10-26T00:00:00"/>
    <x v="0"/>
    <x v="2"/>
    <n v="75.739999999999995"/>
    <n v="0.1"/>
    <s v="Regular"/>
    <n v="13.23"/>
    <n v="2.88"/>
    <n v="0.99"/>
    <s v="Lindsay Castell"/>
    <x v="0"/>
    <s v="Small Business"/>
    <s v="Office Supplies"/>
    <s v="Labels"/>
    <s v="Small Box"/>
    <d v="2014-10-27T00:00:00"/>
    <n v="1.2035704029463817E-5"/>
    <m/>
    <x v="0"/>
    <n v="0"/>
    <n v="1"/>
    <x v="0"/>
  </r>
  <r>
    <n v="26145"/>
    <x v="0"/>
    <d v="2014-07-04T00:00:00"/>
    <x v="3"/>
    <x v="31"/>
    <n v="99.36"/>
    <n v="0"/>
    <s v="Regular"/>
    <n v="-51.2"/>
    <n v="4.91"/>
    <n v="5.68"/>
    <s v="George Bell"/>
    <x v="1"/>
    <s v="Corporate"/>
    <s v="Office Supplies"/>
    <s v="Binders and Binder Accessories"/>
    <s v="Small Box"/>
    <d v="2014-07-08T00:00:00"/>
    <n v="1.5789114765877012E-5"/>
    <m/>
    <x v="0"/>
    <n v="0"/>
    <n v="4"/>
    <x v="0"/>
  </r>
  <r>
    <n v="26145"/>
    <x v="0"/>
    <d v="2014-07-04T00:00:00"/>
    <x v="3"/>
    <x v="46"/>
    <n v="510.15"/>
    <n v="0.04"/>
    <s v="Regular"/>
    <n v="-362.11"/>
    <n v="9.98"/>
    <n v="12.52"/>
    <s v="George Bell"/>
    <x v="1"/>
    <s v="Corporate"/>
    <s v="Furniture"/>
    <s v="Office Furnishings"/>
    <s v="Small Box"/>
    <d v="2014-07-04T00:00:00"/>
    <n v="8.1066997763809954E-5"/>
    <m/>
    <x v="0"/>
    <n v="0"/>
    <n v="0"/>
    <x v="0"/>
  </r>
  <r>
    <n v="26145"/>
    <x v="0"/>
    <d v="2014-07-04T00:00:00"/>
    <x v="3"/>
    <x v="40"/>
    <n v="735.09"/>
    <n v="0.1"/>
    <s v="Regular"/>
    <n v="153.5"/>
    <n v="29.34"/>
    <n v="7.87"/>
    <s v="George Bell"/>
    <x v="1"/>
    <s v="Corporate"/>
    <s v="Furniture"/>
    <s v="Office Furnishings"/>
    <s v="Small Box"/>
    <d v="2014-07-06T00:00:00"/>
    <n v="1.1681179924767042E-4"/>
    <m/>
    <x v="0"/>
    <n v="0"/>
    <n v="2"/>
    <x v="0"/>
  </r>
  <r>
    <n v="26146"/>
    <x v="0"/>
    <d v="2016-10-11T00:00:00"/>
    <x v="3"/>
    <x v="44"/>
    <n v="1351.76"/>
    <n v="0.03"/>
    <s v="Regular"/>
    <n v="107.31"/>
    <n v="104.65"/>
    <n v="18.93"/>
    <s v="John Dryer"/>
    <x v="0"/>
    <s v="Corporate"/>
    <s v="Office Supplies"/>
    <s v="Appliances"/>
    <s v="Small Box"/>
    <d v="2016-10-18T00:00:00"/>
    <n v="2.1480569420211261E-4"/>
    <m/>
    <x v="0"/>
    <n v="0"/>
    <n v="7"/>
    <x v="0"/>
  </r>
  <r>
    <n v="26146"/>
    <x v="0"/>
    <d v="2016-10-11T00:00:00"/>
    <x v="3"/>
    <x v="46"/>
    <n v="595.4"/>
    <n v="0.03"/>
    <s v="Regular"/>
    <n v="-148.85"/>
    <n v="11.66"/>
    <n v="7.95"/>
    <s v="John Dryer"/>
    <x v="0"/>
    <s v="Corporate"/>
    <s v="Office Supplies"/>
    <s v="Pens &amp; Art Supplies"/>
    <s v="Small Pack"/>
    <d v="2016-10-20T00:00:00"/>
    <n v="9.4613918393751737E-5"/>
    <m/>
    <x v="0"/>
    <n v="0"/>
    <n v="9"/>
    <x v="0"/>
  </r>
  <r>
    <n v="26176"/>
    <x v="0"/>
    <d v="2014-11-19T00:00:00"/>
    <x v="0"/>
    <x v="39"/>
    <n v="94.32"/>
    <n v="0.06"/>
    <s v="Regular"/>
    <n v="-66.87"/>
    <n v="6.48"/>
    <n v="8.19"/>
    <s v="Gary McGarr"/>
    <x v="0"/>
    <s v="Home Office"/>
    <s v="Office Supplies"/>
    <s v="Paper"/>
    <s v="Small Box"/>
    <d v="2014-11-21T00:00:00"/>
    <n v="1.4988217640071656E-5"/>
    <m/>
    <x v="0"/>
    <n v="0"/>
    <n v="2"/>
    <x v="0"/>
  </r>
  <r>
    <n v="26176"/>
    <x v="0"/>
    <d v="2014-11-19T00:00:00"/>
    <x v="0"/>
    <x v="49"/>
    <n v="554.42949999999996"/>
    <n v="0.03"/>
    <s v="Regular"/>
    <n v="34.01"/>
    <n v="20.99"/>
    <n v="4.8099999999999996"/>
    <s v="Gary McGarr"/>
    <x v="0"/>
    <s v="Home Office"/>
    <s v="Technology"/>
    <s v="Telephones and Communication"/>
    <s v="Medium Box"/>
    <d v="2014-11-20T00:00:00"/>
    <n v="8.8103371629305637E-5"/>
    <m/>
    <x v="0"/>
    <n v="0"/>
    <n v="1"/>
    <x v="0"/>
  </r>
  <r>
    <n v="22115"/>
    <x v="0"/>
    <d v="2013-06-15T00:00:00"/>
    <x v="3"/>
    <x v="33"/>
    <n v="751.94"/>
    <n v="0.02"/>
    <s v="Delivery Van"/>
    <n v="-283.94"/>
    <n v="145.44999999999999"/>
    <n v="17.850000000000001"/>
    <s v="Eric Barreto"/>
    <x v="3"/>
    <s v="Consumer"/>
    <s v="Technology"/>
    <s v="Office Machines"/>
    <s v="Jumbo Drum"/>
    <d v="2013-06-15T00:00:00"/>
    <n v="1.1948940174168238E-4"/>
    <m/>
    <x v="0"/>
    <n v="0"/>
    <n v="0"/>
    <x v="0"/>
  </r>
  <r>
    <n v="30917"/>
    <x v="0"/>
    <d v="2013-11-01T00:00:00"/>
    <x v="3"/>
    <x v="30"/>
    <n v="753.8"/>
    <n v="0.06"/>
    <s v="Regular"/>
    <n v="-32.299999999999997"/>
    <n v="96.45"/>
    <n v="13.99"/>
    <s v="Marc Crier"/>
    <x v="0"/>
    <s v="Corporate"/>
    <s v="Technology"/>
    <s v="Office Machines"/>
    <s v="Medium Box"/>
    <d v="2013-11-05T00:00:00"/>
    <n v="1.1978497091906291E-4"/>
    <m/>
    <x v="0"/>
    <n v="0"/>
    <n v="4"/>
    <x v="0"/>
  </r>
  <r>
    <n v="26214"/>
    <x v="0"/>
    <d v="2014-11-20T00:00:00"/>
    <x v="4"/>
    <x v="23"/>
    <n v="305.68"/>
    <n v="0.1"/>
    <s v="Express"/>
    <n v="128.16999999999999"/>
    <n v="15.74"/>
    <n v="1.39"/>
    <s v="Beth Fritzler"/>
    <x v="0"/>
    <s v="Small Business"/>
    <s v="Office Supplies"/>
    <s v="Envelopes"/>
    <s v="Small Box"/>
    <d v="2014-11-21T00:00:00"/>
    <n v="4.857504631273435E-5"/>
    <m/>
    <x v="0"/>
    <n v="0"/>
    <n v="1"/>
    <x v="0"/>
  </r>
  <r>
    <n v="26214"/>
    <x v="0"/>
    <d v="2014-11-20T00:00:00"/>
    <x v="4"/>
    <x v="26"/>
    <n v="1901.29"/>
    <n v="0.08"/>
    <s v="Regular"/>
    <n v="870.8"/>
    <n v="46.94"/>
    <n v="6.77"/>
    <s v="Beth Fritzler"/>
    <x v="0"/>
    <s v="Small Business"/>
    <s v="Furniture"/>
    <s v="Office Furnishings"/>
    <s v="Small Box"/>
    <d v="2014-11-21T00:00:00"/>
    <n v="3.0213049530207633E-4"/>
    <m/>
    <x v="0"/>
    <n v="0"/>
    <n v="1"/>
    <x v="0"/>
  </r>
  <r>
    <n v="26240"/>
    <x v="1"/>
    <d v="2016-12-19T00:00:00"/>
    <x v="1"/>
    <x v="28"/>
    <n v="1483.44"/>
    <n v="0.04"/>
    <s v="Regular"/>
    <n v="439.77"/>
    <n v="39.479999999999997"/>
    <n v="1.99"/>
    <s v="Carlos Soltero"/>
    <x v="3"/>
    <s v="Consumer"/>
    <s v="Technology"/>
    <s v="Computer Peripherals"/>
    <s v="Small Pack"/>
    <d v="2016-12-22T00:00:00"/>
    <n v="2.3573072069537636E-4"/>
    <s v="Quality Check"/>
    <x v="2"/>
    <n v="9642602.8045000061"/>
    <n v="3"/>
    <x v="1"/>
  </r>
  <r>
    <n v="26240"/>
    <x v="1"/>
    <d v="2016-12-19T00:00:00"/>
    <x v="1"/>
    <x v="20"/>
    <n v="145.68"/>
    <n v="0.04"/>
    <s v="Regular"/>
    <n v="12"/>
    <n v="3.7"/>
    <n v="1.61"/>
    <s v="Carlos Soltero"/>
    <x v="3"/>
    <s v="Consumer"/>
    <s v="Furniture"/>
    <s v="Office Furnishings"/>
    <s v="Wrap Bag"/>
    <d v="2016-12-20T00:00:00"/>
    <n v="2.3149740731611948E-5"/>
    <s v="Quality Check"/>
    <x v="2"/>
    <n v="9641119.3645000048"/>
    <n v="1"/>
    <x v="1"/>
  </r>
  <r>
    <n v="26243"/>
    <x v="0"/>
    <d v="2014-07-16T00:00:00"/>
    <x v="3"/>
    <x v="3"/>
    <n v="71.319999999999993"/>
    <n v="0.08"/>
    <s v="Regular"/>
    <n v="-4.9000000000000004"/>
    <n v="1.82"/>
    <n v="1"/>
    <s v="Eleni McCrary"/>
    <x v="3"/>
    <s v="Corporate"/>
    <s v="Office Supplies"/>
    <s v="Pens &amp; Art Supplies"/>
    <s v="Wrap Bag"/>
    <d v="2014-07-20T00:00:00"/>
    <n v="1.133332996278531E-5"/>
    <m/>
    <x v="0"/>
    <n v="0"/>
    <n v="4"/>
    <x v="0"/>
  </r>
  <r>
    <n v="38215"/>
    <x v="0"/>
    <d v="2013-01-02T00:00:00"/>
    <x v="1"/>
    <x v="3"/>
    <n v="756.72950000000003"/>
    <n v="7.0000000000000007E-2"/>
    <s v="Regular"/>
    <n v="64.78"/>
    <n v="20.99"/>
    <n v="4.8099999999999996"/>
    <s v="Dennis Pardue"/>
    <x v="0"/>
    <s v="Small Business"/>
    <s v="Technology"/>
    <s v="Telephones and Communication"/>
    <s v="Medium Box"/>
    <d v="2013-01-03T00:00:00"/>
    <n v="1.2025049237343729E-4"/>
    <m/>
    <x v="0"/>
    <n v="0"/>
    <n v="1"/>
    <x v="0"/>
  </r>
  <r>
    <n v="26272"/>
    <x v="0"/>
    <d v="2015-06-29T00:00:00"/>
    <x v="3"/>
    <x v="24"/>
    <n v="905.94"/>
    <n v="0.04"/>
    <s v="Express"/>
    <n v="-4.1900000000000004"/>
    <n v="140.81"/>
    <n v="24.49"/>
    <s v="Carlos Daly"/>
    <x v="2"/>
    <s v="Home Office"/>
    <s v="Furniture"/>
    <s v="Chairs &amp; Chairmats"/>
    <s v="Large Box"/>
    <d v="2015-07-08T00:00:00"/>
    <n v="1.439612583635127E-4"/>
    <m/>
    <x v="0"/>
    <n v="0"/>
    <n v="9"/>
    <x v="0"/>
  </r>
  <r>
    <n v="26274"/>
    <x v="0"/>
    <d v="2015-06-12T00:00:00"/>
    <x v="2"/>
    <x v="26"/>
    <n v="377.83"/>
    <n v="0.06"/>
    <s v="Regular"/>
    <n v="122.06"/>
    <n v="9.11"/>
    <n v="2.15"/>
    <s v="Alan Schoenberger"/>
    <x v="0"/>
    <s v="Corporate"/>
    <s v="Office Supplies"/>
    <s v="Paper"/>
    <s v="Wrap Bag"/>
    <d v="2015-06-13T00:00:00"/>
    <n v="6.0040270048221734E-5"/>
    <m/>
    <x v="0"/>
    <n v="0"/>
    <n v="1"/>
    <x v="0"/>
  </r>
  <r>
    <n v="30884"/>
    <x v="0"/>
    <d v="2013-09-26T00:00:00"/>
    <x v="3"/>
    <x v="24"/>
    <n v="763.44799999999998"/>
    <n v="0.05"/>
    <s v="Delivery Van"/>
    <n v="-352.96"/>
    <n v="146.05000000000001"/>
    <n v="80.2"/>
    <s v="Carlos Meador"/>
    <x v="3"/>
    <s v="Corporate"/>
    <s v="Furniture"/>
    <s v="Tables"/>
    <s v="Jumbo Box"/>
    <d v="2013-10-01T00:00:00"/>
    <n v="1.213181168456046E-4"/>
    <m/>
    <x v="0"/>
    <n v="0"/>
    <n v="5"/>
    <x v="0"/>
  </r>
  <r>
    <n v="26279"/>
    <x v="0"/>
    <d v="2016-07-30T00:00:00"/>
    <x v="2"/>
    <x v="38"/>
    <n v="211.74350000000001"/>
    <n v="0.04"/>
    <s v="Regular"/>
    <n v="-33.31"/>
    <n v="35.99"/>
    <n v="1.25"/>
    <s v="Edward Nazzal"/>
    <x v="1"/>
    <s v="Home Office"/>
    <s v="Technology"/>
    <s v="Telephones and Communication"/>
    <s v="Small Pack"/>
    <d v="2016-08-01T00:00:00"/>
    <n v="3.3647769951977451E-5"/>
    <m/>
    <x v="0"/>
    <n v="0"/>
    <n v="2"/>
    <x v="0"/>
  </r>
  <r>
    <n v="26304"/>
    <x v="0"/>
    <d v="2014-03-19T00:00:00"/>
    <x v="4"/>
    <x v="16"/>
    <n v="7452.1369999999997"/>
    <n v="0.02"/>
    <s v="Regular"/>
    <n v="2028.36"/>
    <n v="205.99"/>
    <n v="5.99"/>
    <s v="Art Ferguson"/>
    <x v="3"/>
    <s v="Corporate"/>
    <s v="Technology"/>
    <s v="Telephones and Communication"/>
    <s v="Small Box"/>
    <d v="2014-03-20T00:00:00"/>
    <n v="1.1842053778586797E-3"/>
    <m/>
    <x v="0"/>
    <n v="0"/>
    <n v="1"/>
    <x v="0"/>
  </r>
  <r>
    <n v="26306"/>
    <x v="0"/>
    <d v="2015-10-30T00:00:00"/>
    <x v="3"/>
    <x v="20"/>
    <n v="7725.66"/>
    <n v="0.05"/>
    <s v="Delivery Van"/>
    <n v="-737.41"/>
    <n v="200.98"/>
    <n v="55.96"/>
    <s v="Brendan Murry"/>
    <x v="0"/>
    <s v="Corporate"/>
    <s v="Furniture"/>
    <s v="Bookcases"/>
    <s v="Jumbo Box"/>
    <d v="2015-11-03T00:00:00"/>
    <n v="1.227670414474088E-3"/>
    <m/>
    <x v="0"/>
    <n v="0"/>
    <n v="4"/>
    <x v="0"/>
  </r>
  <r>
    <n v="26310"/>
    <x v="0"/>
    <d v="2015-07-29T00:00:00"/>
    <x v="2"/>
    <x v="33"/>
    <n v="77.41"/>
    <n v="0.05"/>
    <s v="Regular"/>
    <n v="9.35"/>
    <n v="15.67"/>
    <n v="1.39"/>
    <s v="Neil French"/>
    <x v="0"/>
    <s v="Corporate"/>
    <s v="Office Supplies"/>
    <s v="Envelopes"/>
    <s v="Small Box"/>
    <d v="2015-07-31T00:00:00"/>
    <n v="1.2301080656466782E-5"/>
    <m/>
    <x v="0"/>
    <n v="0"/>
    <n v="2"/>
    <x v="0"/>
  </r>
  <r>
    <n v="26310"/>
    <x v="0"/>
    <d v="2015-07-29T00:00:00"/>
    <x v="2"/>
    <x v="23"/>
    <n v="112.67"/>
    <n v="0.09"/>
    <s v="Regular"/>
    <n v="-37.85"/>
    <n v="5.98"/>
    <n v="5.14"/>
    <s v="Neil French"/>
    <x v="0"/>
    <s v="Corporate"/>
    <s v="Office Supplies"/>
    <s v="Paper"/>
    <s v="Small Box"/>
    <d v="2015-07-30T00:00:00"/>
    <n v="1.7904182373906633E-5"/>
    <m/>
    <x v="0"/>
    <n v="0"/>
    <n v="1"/>
    <x v="0"/>
  </r>
  <r>
    <n v="26336"/>
    <x v="0"/>
    <d v="2015-05-26T00:00:00"/>
    <x v="0"/>
    <x v="20"/>
    <n v="1516.82"/>
    <n v="0.1"/>
    <s v="Regular"/>
    <n v="-83.28"/>
    <n v="40.98"/>
    <n v="6.5"/>
    <s v="Benjamin Farhat"/>
    <x v="0"/>
    <s v="Home Office"/>
    <s v="Technology"/>
    <s v="Computer Peripherals"/>
    <s v="Small Box"/>
    <d v="2015-05-28T00:00:00"/>
    <n v="2.4103507507223802E-4"/>
    <m/>
    <x v="0"/>
    <n v="0"/>
    <n v="2"/>
    <x v="0"/>
  </r>
  <r>
    <n v="26336"/>
    <x v="0"/>
    <d v="2015-05-26T00:00:00"/>
    <x v="0"/>
    <x v="22"/>
    <n v="2752.68"/>
    <n v="0.04"/>
    <s v="Regular"/>
    <n v="430.32"/>
    <n v="62.18"/>
    <n v="12.78"/>
    <s v="Benjamin Farhat"/>
    <x v="0"/>
    <s v="Home Office"/>
    <s v="Office Supplies"/>
    <s v="Storage &amp; Organization"/>
    <s v="Small Box"/>
    <d v="2015-05-27T00:00:00"/>
    <n v="4.3742331354402504E-4"/>
    <m/>
    <x v="0"/>
    <n v="0"/>
    <n v="1"/>
    <x v="0"/>
  </r>
  <r>
    <n v="26337"/>
    <x v="0"/>
    <d v="2016-11-07T00:00:00"/>
    <x v="1"/>
    <x v="22"/>
    <n v="153.27000000000001"/>
    <n v="0.08"/>
    <s v="Regular"/>
    <n v="60.29"/>
    <n v="3.69"/>
    <n v="0.5"/>
    <s v="Henry Goldwyn"/>
    <x v="0"/>
    <s v="Small Business"/>
    <s v="Office Supplies"/>
    <s v="Labels"/>
    <s v="Small Box"/>
    <d v="2016-11-10T00:00:00"/>
    <n v="2.4355853665116443E-5"/>
    <m/>
    <x v="0"/>
    <n v="0"/>
    <n v="3"/>
    <x v="0"/>
  </r>
  <r>
    <n v="26370"/>
    <x v="0"/>
    <d v="2014-08-08T00:00:00"/>
    <x v="2"/>
    <x v="47"/>
    <n v="270.23"/>
    <n v="0.08"/>
    <s v="Regular"/>
    <n v="52.02"/>
    <n v="22.84"/>
    <n v="5.47"/>
    <s v="Fred Wasserman"/>
    <x v="2"/>
    <s v="Home Office"/>
    <s v="Office Supplies"/>
    <s v="Paper"/>
    <s v="Small Box"/>
    <d v="2014-08-10T00:00:00"/>
    <n v="4.2941752044916922E-5"/>
    <m/>
    <x v="0"/>
    <n v="0"/>
    <n v="2"/>
    <x v="0"/>
  </r>
  <r>
    <n v="26370"/>
    <x v="0"/>
    <d v="2014-08-08T00:00:00"/>
    <x v="2"/>
    <x v="17"/>
    <n v="660.27"/>
    <n v="0.09"/>
    <s v="Express"/>
    <n v="63.83"/>
    <n v="34.76"/>
    <n v="5.49"/>
    <s v="Fred Wasserman"/>
    <x v="2"/>
    <s v="Home Office"/>
    <s v="Office Supplies"/>
    <s v="Storage &amp; Organization"/>
    <s v="Small Box"/>
    <d v="2014-08-10T00:00:00"/>
    <n v="1.0492229072529805E-4"/>
    <m/>
    <x v="0"/>
    <n v="0"/>
    <n v="2"/>
    <x v="0"/>
  </r>
  <r>
    <n v="15335"/>
    <x v="0"/>
    <d v="2013-09-17T00:00:00"/>
    <x v="4"/>
    <x v="27"/>
    <n v="765.96"/>
    <n v="0.1"/>
    <s v="Regular"/>
    <n v="240.06"/>
    <n v="31.78"/>
    <n v="1.99"/>
    <s v="Thea Hudgings"/>
    <x v="0"/>
    <s v="Consumer"/>
    <s v="Technology"/>
    <s v="Computer Peripherals"/>
    <s v="Small Pack"/>
    <d v="2013-09-19T00:00:00"/>
    <n v="1.2171729414322823E-4"/>
    <m/>
    <x v="0"/>
    <n v="0"/>
    <n v="2"/>
    <x v="0"/>
  </r>
  <r>
    <n v="26406"/>
    <x v="0"/>
    <d v="2014-04-12T00:00:00"/>
    <x v="2"/>
    <x v="42"/>
    <n v="167.46"/>
    <n v="0.09"/>
    <s v="Regular"/>
    <n v="-134.30000000000001"/>
    <n v="4.24"/>
    <n v="5.41"/>
    <s v="Edward Becker"/>
    <x v="1"/>
    <s v="Home Office"/>
    <s v="Office Supplies"/>
    <s v="Binders and Binder Accessories"/>
    <s v="Small Box"/>
    <d v="2014-04-15T00:00:00"/>
    <n v="2.6610760453842235E-5"/>
    <m/>
    <x v="0"/>
    <n v="0"/>
    <n v="3"/>
    <x v="0"/>
  </r>
  <r>
    <n v="26437"/>
    <x v="0"/>
    <d v="2014-11-28T00:00:00"/>
    <x v="1"/>
    <x v="6"/>
    <n v="52.43"/>
    <n v="0.03"/>
    <s v="Express"/>
    <n v="-12.98"/>
    <n v="9.65"/>
    <n v="6.22"/>
    <s v="Sara Luxemburg"/>
    <x v="0"/>
    <s v="Corporate"/>
    <s v="Furniture"/>
    <s v="Office Furnishings"/>
    <s v="Small Box"/>
    <d v="2014-11-29T00:00:00"/>
    <n v="8.331554822614047E-6"/>
    <m/>
    <x v="0"/>
    <n v="0"/>
    <n v="1"/>
    <x v="0"/>
  </r>
  <r>
    <n v="26437"/>
    <x v="0"/>
    <d v="2014-11-28T00:00:00"/>
    <x v="1"/>
    <x v="25"/>
    <n v="254.51"/>
    <n v="0.08"/>
    <s v="Regular"/>
    <n v="49.05"/>
    <n v="5.58"/>
    <n v="0.7"/>
    <s v="Sara Luxemburg"/>
    <x v="0"/>
    <s v="Corporate"/>
    <s v="Office Supplies"/>
    <s v="Pens &amp; Art Supplies"/>
    <s v="Wrap Bag"/>
    <d v="2014-11-30T00:00:00"/>
    <n v="4.0443715771571637E-5"/>
    <m/>
    <x v="0"/>
    <n v="0"/>
    <n v="2"/>
    <x v="0"/>
  </r>
  <r>
    <n v="26439"/>
    <x v="0"/>
    <d v="2014-09-15T00:00:00"/>
    <x v="4"/>
    <x v="28"/>
    <n v="1230.83"/>
    <n v="0"/>
    <s v="Regular"/>
    <n v="75.5"/>
    <n v="30.98"/>
    <n v="6.5"/>
    <s v="Justin Deggeller"/>
    <x v="0"/>
    <s v="Corporate"/>
    <s v="Technology"/>
    <s v="Computer Peripherals"/>
    <s v="Small Box"/>
    <d v="2014-09-16T00:00:00"/>
    <n v="1.9558893042758053E-4"/>
    <m/>
    <x v="0"/>
    <n v="0"/>
    <n v="1"/>
    <x v="0"/>
  </r>
  <r>
    <n v="26439"/>
    <x v="0"/>
    <d v="2014-09-15T00:00:00"/>
    <x v="4"/>
    <x v="4"/>
    <n v="169.93"/>
    <n v="0.04"/>
    <s v="Regular"/>
    <n v="-114.35"/>
    <n v="4.28"/>
    <n v="5.74"/>
    <s v="Justin Deggeller"/>
    <x v="0"/>
    <s v="Corporate"/>
    <s v="Office Supplies"/>
    <s v="Paper"/>
    <s v="Small Box"/>
    <d v="2014-09-15T00:00:00"/>
    <n v="2.7003263608750814E-5"/>
    <m/>
    <x v="0"/>
    <n v="0"/>
    <n v="0"/>
    <x v="0"/>
  </r>
  <r>
    <n v="26439"/>
    <x v="0"/>
    <d v="2014-09-15T00:00:00"/>
    <x v="4"/>
    <x v="9"/>
    <n v="1176.944"/>
    <n v="0.1"/>
    <s v="Regular"/>
    <n v="53.65"/>
    <n v="65.989999999999995"/>
    <n v="4.99"/>
    <s v="Justin Deggeller"/>
    <x v="0"/>
    <s v="Corporate"/>
    <s v="Technology"/>
    <s v="Telephones and Communication"/>
    <s v="Small Box"/>
    <d v="2014-09-17T00:00:00"/>
    <n v="1.8702600532417827E-4"/>
    <m/>
    <x v="0"/>
    <n v="0"/>
    <n v="2"/>
    <x v="0"/>
  </r>
  <r>
    <n v="26464"/>
    <x v="0"/>
    <d v="2014-12-11T00:00:00"/>
    <x v="0"/>
    <x v="13"/>
    <n v="268.58"/>
    <n v="0.03"/>
    <s v="Regular"/>
    <n v="-26.33"/>
    <n v="10.89"/>
    <n v="4.5"/>
    <s v="Tamara Willingham"/>
    <x v="0"/>
    <s v="Corporate"/>
    <s v="Office Supplies"/>
    <s v="Appliances"/>
    <s v="Small Box"/>
    <d v="2014-12-11T00:00:00"/>
    <n v="4.267955358111159E-5"/>
    <m/>
    <x v="0"/>
    <n v="0"/>
    <n v="0"/>
    <x v="0"/>
  </r>
  <r>
    <n v="26464"/>
    <x v="0"/>
    <d v="2014-12-11T00:00:00"/>
    <x v="0"/>
    <x v="27"/>
    <n v="1280.6500000000001"/>
    <n v="0.06"/>
    <s v="Regular"/>
    <n v="75.36"/>
    <n v="50.98"/>
    <n v="22.24"/>
    <s v="Tamara Willingham"/>
    <x v="0"/>
    <s v="Corporate"/>
    <s v="Furniture"/>
    <s v="Office Furnishings"/>
    <s v="Large Box"/>
    <d v="2014-12-12T00:00:00"/>
    <n v="2.0350573495290256E-4"/>
    <m/>
    <x v="0"/>
    <n v="0"/>
    <n v="1"/>
    <x v="0"/>
  </r>
  <r>
    <n v="26466"/>
    <x v="0"/>
    <d v="2016-06-11T00:00:00"/>
    <x v="1"/>
    <x v="8"/>
    <n v="909.721"/>
    <n v="0.01"/>
    <s v="Regular"/>
    <n v="287.99"/>
    <n v="35.99"/>
    <n v="5.99"/>
    <s v="Rick Wilson"/>
    <x v="0"/>
    <s v="Corporate"/>
    <s v="Technology"/>
    <s v="Telephones and Communication"/>
    <s v="Wrap Bag"/>
    <d v="2016-06-12T00:00:00"/>
    <n v="1.4456209011602658E-4"/>
    <m/>
    <x v="0"/>
    <n v="0"/>
    <n v="1"/>
    <x v="0"/>
  </r>
  <r>
    <n v="28455"/>
    <x v="1"/>
    <d v="2013-05-30T00:00:00"/>
    <x v="4"/>
    <x v="4"/>
    <n v="767.04"/>
    <n v="0.02"/>
    <s v="Regular"/>
    <n v="238.84"/>
    <n v="20.89"/>
    <n v="1.99"/>
    <s v="Jack OBriant"/>
    <x v="0"/>
    <s v="Small Business"/>
    <s v="Technology"/>
    <s v="Computer Peripherals"/>
    <s v="Small Pack"/>
    <d v="2013-05-31T00:00:00"/>
    <n v="1.2188891495590079E-4"/>
    <m/>
    <x v="0"/>
    <n v="0"/>
    <n v="1"/>
    <x v="0"/>
  </r>
  <r>
    <n v="26503"/>
    <x v="0"/>
    <d v="2014-04-21T00:00:00"/>
    <x v="4"/>
    <x v="43"/>
    <n v="671.78"/>
    <n v="0.1"/>
    <s v="Regular"/>
    <n v="297.23"/>
    <n v="15.57"/>
    <n v="1.39"/>
    <s v="Thais Sissman"/>
    <x v="0"/>
    <s v="Small Business"/>
    <s v="Office Supplies"/>
    <s v="Envelopes"/>
    <s v="Small Box"/>
    <d v="2014-04-23T00:00:00"/>
    <n v="1.0675132364554004E-4"/>
    <m/>
    <x v="0"/>
    <n v="0"/>
    <n v="2"/>
    <x v="0"/>
  </r>
  <r>
    <n v="26503"/>
    <x v="0"/>
    <d v="2014-04-21T00:00:00"/>
    <x v="4"/>
    <x v="47"/>
    <n v="262.08999999999997"/>
    <n v="0.01"/>
    <s v="Regular"/>
    <n v="58.69"/>
    <n v="19.98"/>
    <n v="10.49"/>
    <s v="Thais Sissman"/>
    <x v="0"/>
    <s v="Small Business"/>
    <s v="Furniture"/>
    <s v="Office Furnishings"/>
    <s v="Small Box"/>
    <d v="2014-04-22T00:00:00"/>
    <n v="4.1648239623477309E-5"/>
    <m/>
    <x v="0"/>
    <n v="0"/>
    <n v="1"/>
    <x v="0"/>
  </r>
  <r>
    <n v="26529"/>
    <x v="0"/>
    <d v="2014-01-28T00:00:00"/>
    <x v="3"/>
    <x v="26"/>
    <n v="12125.14"/>
    <n v="0.08"/>
    <s v="Delivery Van"/>
    <n v="3376.03"/>
    <n v="297.64"/>
    <n v="14.7"/>
    <s v="Pauline Webber"/>
    <x v="0"/>
    <s v="Consumer"/>
    <s v="Technology"/>
    <s v="Office Machines"/>
    <s v="Jumbo Drum"/>
    <d v="2014-02-01T00:00:00"/>
    <n v="1.9267836857118155E-3"/>
    <m/>
    <x v="0"/>
    <n v="0"/>
    <n v="4"/>
    <x v="0"/>
  </r>
  <r>
    <n v="26531"/>
    <x v="0"/>
    <d v="2014-06-20T00:00:00"/>
    <x v="4"/>
    <x v="27"/>
    <n v="4688.9485000000004"/>
    <n v="0"/>
    <s v="Regular"/>
    <n v="1215.44"/>
    <n v="205.99"/>
    <n v="5.26"/>
    <s v="Michelle Lonsdale"/>
    <x v="2"/>
    <s v="Corporate"/>
    <s v="Technology"/>
    <s v="Telephones and Communication"/>
    <s v="Small Box"/>
    <d v="2014-06-22T00:00:00"/>
    <n v="7.4511217791653451E-4"/>
    <m/>
    <x v="0"/>
    <n v="0"/>
    <n v="2"/>
    <x v="0"/>
  </r>
  <r>
    <n v="26535"/>
    <x v="0"/>
    <d v="2015-03-20T00:00:00"/>
    <x v="2"/>
    <x v="15"/>
    <n v="141.69999999999999"/>
    <n v="0.02"/>
    <s v="Regular"/>
    <n v="-103.21"/>
    <n v="3.98"/>
    <n v="5.26"/>
    <s v="Candace McMahon"/>
    <x v="1"/>
    <s v="Corporate"/>
    <s v="Office Supplies"/>
    <s v="Binders and Binder Accessories"/>
    <s v="Small Box"/>
    <d v="2015-03-22T00:00:00"/>
    <n v="2.2517286255281528E-5"/>
    <m/>
    <x v="0"/>
    <n v="0"/>
    <n v="2"/>
    <x v="0"/>
  </r>
  <r>
    <n v="26567"/>
    <x v="0"/>
    <d v="2016-09-04T00:00:00"/>
    <x v="1"/>
    <x v="30"/>
    <n v="50.7"/>
    <n v="0.08"/>
    <s v="Regular"/>
    <n v="-44.07"/>
    <n v="5.4"/>
    <n v="7.78"/>
    <s v="Sylvia Foulston"/>
    <x v="2"/>
    <s v="Corporate"/>
    <s v="Office Supplies"/>
    <s v="Binders and Binder Accessories"/>
    <s v="Small Box"/>
    <d v="2016-09-04T00:00:00"/>
    <n v="8.0566437060181612E-6"/>
    <m/>
    <x v="0"/>
    <n v="0"/>
    <n v="0"/>
    <x v="0"/>
  </r>
  <r>
    <n v="26567"/>
    <x v="0"/>
    <d v="2016-09-04T00:00:00"/>
    <x v="1"/>
    <x v="12"/>
    <n v="90.06"/>
    <n v="0.09"/>
    <s v="Express"/>
    <n v="-100.51"/>
    <n v="8.4600000000000009"/>
    <n v="8.99"/>
    <s v="Sylvia Foulston"/>
    <x v="2"/>
    <s v="Corporate"/>
    <s v="Technology"/>
    <s v="Computer Peripherals"/>
    <s v="Small Pack"/>
    <d v="2016-09-07T00:00:00"/>
    <n v="1.4311268878974272E-5"/>
    <m/>
    <x v="0"/>
    <n v="0"/>
    <n v="3"/>
    <x v="0"/>
  </r>
  <r>
    <n v="26567"/>
    <x v="0"/>
    <d v="2016-09-04T00:00:00"/>
    <x v="1"/>
    <x v="21"/>
    <n v="338.52"/>
    <n v="0.21"/>
    <s v="Regular"/>
    <n v="-17.75"/>
    <n v="14.98"/>
    <n v="8.99"/>
    <s v="Sylvia Foulston"/>
    <x v="2"/>
    <s v="Corporate"/>
    <s v="Furniture"/>
    <s v="Office Furnishings"/>
    <s v="Small Pack"/>
    <d v="2016-09-05T00:00:00"/>
    <n v="5.3793590283259722E-5"/>
    <m/>
    <x v="0"/>
    <n v="0"/>
    <n v="1"/>
    <x v="0"/>
  </r>
  <r>
    <n v="26567"/>
    <x v="0"/>
    <d v="2016-09-04T00:00:00"/>
    <x v="1"/>
    <x v="25"/>
    <n v="6109.817"/>
    <n v="0.04"/>
    <s v="Regular"/>
    <n v="1374.95"/>
    <n v="155.99"/>
    <n v="8.08"/>
    <s v="Sylvia Foulston"/>
    <x v="2"/>
    <s v="Corporate"/>
    <s v="Technology"/>
    <s v="Telephones and Communication"/>
    <s v="Small Box"/>
    <d v="2016-09-05T00:00:00"/>
    <n v="9.7089977668585333E-4"/>
    <m/>
    <x v="0"/>
    <n v="0"/>
    <n v="1"/>
    <x v="0"/>
  </r>
  <r>
    <n v="26182"/>
    <x v="0"/>
    <d v="2013-01-16T00:00:00"/>
    <x v="2"/>
    <x v="6"/>
    <n v="770.76"/>
    <n v="0.08"/>
    <s v="Delivery Van"/>
    <n v="-192.51"/>
    <n v="200.98"/>
    <n v="23.76"/>
    <s v="Doug Bickford"/>
    <x v="1"/>
    <s v="Corporate"/>
    <s v="Furniture"/>
    <s v="Chairs &amp; Chairmats"/>
    <s v="Jumbo Drum"/>
    <d v="2013-01-16T00:00:00"/>
    <n v="1.2248005331066188E-4"/>
    <m/>
    <x v="0"/>
    <n v="0"/>
    <n v="0"/>
    <x v="0"/>
  </r>
  <r>
    <n v="26657"/>
    <x v="0"/>
    <d v="2015-09-29T00:00:00"/>
    <x v="4"/>
    <x v="2"/>
    <n v="1107.6400000000001"/>
    <n v="0.06"/>
    <s v="Regular"/>
    <n v="333.17"/>
    <n v="40.98"/>
    <n v="7.47"/>
    <s v="Troy Blackwell"/>
    <x v="0"/>
    <s v="Home Office"/>
    <s v="Office Supplies"/>
    <s v="Binders and Binder Accessories"/>
    <s v="Small Box"/>
    <d v="2015-10-01T00:00:00"/>
    <n v="1.7601303421171512E-4"/>
    <m/>
    <x v="0"/>
    <n v="0"/>
    <n v="2"/>
    <x v="0"/>
  </r>
  <r>
    <n v="26661"/>
    <x v="0"/>
    <d v="2015-12-19T00:00:00"/>
    <x v="4"/>
    <x v="48"/>
    <n v="1772.2245"/>
    <n v="0.02"/>
    <s v="Regular"/>
    <n v="390.86"/>
    <n v="65.989999999999995"/>
    <n v="4.99"/>
    <s v="Ruben Ausman"/>
    <x v="1"/>
    <s v="Corporate"/>
    <s v="Technology"/>
    <s v="Telephones and Communication"/>
    <s v="Small Box"/>
    <d v="2015-12-20T00:00:00"/>
    <n v="2.8162093419282412E-4"/>
    <m/>
    <x v="0"/>
    <n v="0"/>
    <n v="1"/>
    <x v="0"/>
  </r>
  <r>
    <n v="26689"/>
    <x v="0"/>
    <d v="2016-09-29T00:00:00"/>
    <x v="0"/>
    <x v="5"/>
    <n v="198.44"/>
    <n v="0.01"/>
    <s v="Regular"/>
    <n v="-87.46"/>
    <n v="99.23"/>
    <n v="8.99"/>
    <s v="Tamara Willingham"/>
    <x v="0"/>
    <s v="Corporate"/>
    <s v="Furniture"/>
    <s v="Office Furnishings"/>
    <s v="Small Pack"/>
    <d v="2016-10-02T00:00:00"/>
    <n v="3.1533735246987057E-5"/>
    <m/>
    <x v="0"/>
    <n v="0"/>
    <n v="3"/>
    <x v="0"/>
  </r>
  <r>
    <n v="26691"/>
    <x v="0"/>
    <d v="2015-08-03T00:00:00"/>
    <x v="2"/>
    <x v="4"/>
    <n v="270.43"/>
    <n v="7.0000000000000007E-2"/>
    <s v="Regular"/>
    <n v="-83.16"/>
    <n v="7.68"/>
    <n v="6.16"/>
    <s v="Liz Thompson"/>
    <x v="1"/>
    <s v="Corporate"/>
    <s v="Office Supplies"/>
    <s v="Binders and Binder Accessories"/>
    <s v="Small Box"/>
    <d v="2015-08-04T00:00:00"/>
    <n v="4.2973533676893323E-5"/>
    <m/>
    <x v="0"/>
    <n v="0"/>
    <n v="1"/>
    <x v="0"/>
  </r>
  <r>
    <n v="15618"/>
    <x v="0"/>
    <d v="2013-08-04T00:00:00"/>
    <x v="4"/>
    <x v="39"/>
    <n v="782.45050000000003"/>
    <n v="0.06"/>
    <s v="Regular"/>
    <n v="-11.4"/>
    <n v="65.989999999999995"/>
    <n v="3.99"/>
    <s v="Joy Smith"/>
    <x v="3"/>
    <s v="Consumer"/>
    <s v="Technology"/>
    <s v="Telephones and Communication"/>
    <s v="Small Box"/>
    <d v="2013-08-06T00:00:00"/>
    <n v="1.243377691537626E-4"/>
    <m/>
    <x v="0"/>
    <n v="0"/>
    <n v="2"/>
    <x v="0"/>
  </r>
  <r>
    <n v="42690"/>
    <x v="0"/>
    <d v="2013-09-28T00:00:00"/>
    <x v="3"/>
    <x v="25"/>
    <n v="786.13"/>
    <n v="0.04"/>
    <s v="Regular"/>
    <n v="-236.12"/>
    <n v="16.739999999999998"/>
    <n v="7.04"/>
    <s v="Olvera Toch"/>
    <x v="1"/>
    <s v="Home Office"/>
    <s v="Office Supplies"/>
    <s v="Storage &amp; Organization"/>
    <s v="Small Box"/>
    <d v="2013-10-02T00:00:00"/>
    <n v="1.2492247172804846E-4"/>
    <m/>
    <x v="0"/>
    <n v="0"/>
    <n v="4"/>
    <x v="0"/>
  </r>
  <r>
    <n v="26726"/>
    <x v="0"/>
    <d v="2015-12-27T00:00:00"/>
    <x v="0"/>
    <x v="4"/>
    <n v="173.11"/>
    <n v="0.02"/>
    <s v="Regular"/>
    <n v="-121.58"/>
    <n v="4.37"/>
    <n v="5.15"/>
    <s v="Roland Black"/>
    <x v="3"/>
    <s v="Small Business"/>
    <s v="Office Supplies"/>
    <s v="Appliances"/>
    <s v="Small Box"/>
    <d v="2015-12-27T00:00:00"/>
    <n v="2.7508591557175621E-5"/>
    <m/>
    <x v="0"/>
    <n v="0"/>
    <n v="0"/>
    <x v="0"/>
  </r>
  <r>
    <n v="26726"/>
    <x v="0"/>
    <d v="2015-12-27T00:00:00"/>
    <x v="0"/>
    <x v="11"/>
    <n v="86.68"/>
    <n v="0.08"/>
    <s v="Regular"/>
    <n v="-474.91"/>
    <n v="3.48"/>
    <n v="49"/>
    <s v="Roland Black"/>
    <x v="3"/>
    <s v="Small Business"/>
    <s v="Office Supplies"/>
    <s v="Appliances"/>
    <s v="Large Box"/>
    <d v="2015-12-29T00:00:00"/>
    <n v="1.3774159298573063E-5"/>
    <m/>
    <x v="0"/>
    <n v="0"/>
    <n v="2"/>
    <x v="0"/>
  </r>
  <r>
    <n v="26726"/>
    <x v="0"/>
    <d v="2015-12-27T00:00:00"/>
    <x v="0"/>
    <x v="26"/>
    <n v="833.51"/>
    <n v="0.05"/>
    <s v="Regular"/>
    <n v="364.99"/>
    <n v="20.98"/>
    <n v="1.49"/>
    <s v="Roland Black"/>
    <x v="3"/>
    <s v="Small Business"/>
    <s v="Office Supplies"/>
    <s v="Binders and Binder Accessories"/>
    <s v="Small Box"/>
    <d v="2015-12-28T00:00:00"/>
    <n v="1.3245154034325835E-4"/>
    <m/>
    <x v="0"/>
    <n v="0"/>
    <n v="1"/>
    <x v="0"/>
  </r>
  <r>
    <n v="26758"/>
    <x v="0"/>
    <d v="2016-05-23T00:00:00"/>
    <x v="2"/>
    <x v="19"/>
    <n v="3519.12"/>
    <n v="0.09"/>
    <s v="Express"/>
    <n v="315.33"/>
    <n v="77.510000000000005"/>
    <n v="4"/>
    <s v="Justin Ellison"/>
    <x v="0"/>
    <s v="Home Office"/>
    <s v="Technology"/>
    <s v="Computer Peripherals"/>
    <s v="Small Box"/>
    <d v="2016-05-25T00:00:00"/>
    <n v="5.5921688360399669E-4"/>
    <m/>
    <x v="0"/>
    <n v="0"/>
    <n v="2"/>
    <x v="0"/>
  </r>
  <r>
    <n v="26758"/>
    <x v="0"/>
    <d v="2016-05-23T00:00:00"/>
    <x v="2"/>
    <x v="4"/>
    <n v="108.33"/>
    <n v="0"/>
    <s v="Regular"/>
    <n v="17"/>
    <n v="2.88"/>
    <n v="0.7"/>
    <s v="Justin Ellison"/>
    <x v="0"/>
    <s v="Home Office"/>
    <s v="Office Supplies"/>
    <s v="Pens &amp; Art Supplies"/>
    <s v="Wrap Bag"/>
    <d v="2016-05-25T00:00:00"/>
    <n v="1.7214520960018686E-5"/>
    <m/>
    <x v="0"/>
    <n v="0"/>
    <n v="2"/>
    <x v="0"/>
  </r>
  <r>
    <n v="26759"/>
    <x v="0"/>
    <d v="2015-01-24T00:00:00"/>
    <x v="2"/>
    <x v="49"/>
    <n v="251.11"/>
    <n v="0.03"/>
    <s v="Regular"/>
    <n v="10.039999999999999"/>
    <n v="7.84"/>
    <n v="4.71"/>
    <s v="Bobby Odegard"/>
    <x v="1"/>
    <s v="Consumer"/>
    <s v="Office Supplies"/>
    <s v="Binders and Binder Accessories"/>
    <s v="Small Box"/>
    <d v="2015-01-26T00:00:00"/>
    <n v="3.9903428027972794E-5"/>
    <m/>
    <x v="0"/>
    <n v="0"/>
    <n v="2"/>
    <x v="0"/>
  </r>
  <r>
    <n v="42369"/>
    <x v="0"/>
    <d v="2013-08-05T00:00:00"/>
    <x v="1"/>
    <x v="14"/>
    <n v="786.26"/>
    <n v="0.01"/>
    <s v="Regular"/>
    <n v="274.98"/>
    <n v="17.48"/>
    <n v="1.99"/>
    <s v="Patricia Hirasaki"/>
    <x v="1"/>
    <s v="Home Office"/>
    <s v="Technology"/>
    <s v="Computer Peripherals"/>
    <s v="Small Pack"/>
    <d v="2013-08-06T00:00:00"/>
    <n v="1.2494312978883314E-4"/>
    <m/>
    <x v="0"/>
    <n v="0"/>
    <n v="1"/>
    <x v="0"/>
  </r>
  <r>
    <n v="26787"/>
    <x v="0"/>
    <d v="2014-09-19T00:00:00"/>
    <x v="0"/>
    <x v="13"/>
    <n v="1119.9100000000001"/>
    <n v="0.08"/>
    <s v="Express"/>
    <n v="434.71"/>
    <n v="48.04"/>
    <n v="5.79"/>
    <s v="Jamie Frazer"/>
    <x v="0"/>
    <s v="Small Business"/>
    <s v="Office Supplies"/>
    <s v="Paper"/>
    <s v="Small Box"/>
    <d v="2014-09-21T00:00:00"/>
    <n v="1.7796283733346744E-4"/>
    <m/>
    <x v="0"/>
    <n v="0"/>
    <n v="2"/>
    <x v="0"/>
  </r>
  <r>
    <n v="26791"/>
    <x v="0"/>
    <d v="2014-04-29T00:00:00"/>
    <x v="3"/>
    <x v="22"/>
    <n v="500.48"/>
    <n v="0.08"/>
    <s v="Regular"/>
    <n v="-48.2"/>
    <n v="11.29"/>
    <n v="5.03"/>
    <s v="Harold Engle"/>
    <x v="3"/>
    <s v="Home Office"/>
    <s v="Office Supplies"/>
    <s v="Storage &amp; Organization"/>
    <s v="Small Box"/>
    <d v="2014-05-06T00:00:00"/>
    <n v="7.9530355857750879E-5"/>
    <m/>
    <x v="0"/>
    <n v="0"/>
    <n v="7"/>
    <x v="0"/>
  </r>
  <r>
    <n v="26853"/>
    <x v="0"/>
    <d v="2015-06-12T00:00:00"/>
    <x v="3"/>
    <x v="36"/>
    <n v="64.44"/>
    <n v="0"/>
    <s v="Regular"/>
    <n v="-89.02"/>
    <n v="2.66"/>
    <n v="6.35"/>
    <s v="Russell Applegate"/>
    <x v="1"/>
    <s v="Small Business"/>
    <s v="Office Supplies"/>
    <s v="Envelopes"/>
    <s v="Small Box"/>
    <d v="2015-06-16T00:00:00"/>
    <n v="1.0240041822797047E-5"/>
    <m/>
    <x v="0"/>
    <n v="0"/>
    <n v="4"/>
    <x v="0"/>
  </r>
  <r>
    <n v="26854"/>
    <x v="0"/>
    <d v="2016-06-21T00:00:00"/>
    <x v="2"/>
    <x v="10"/>
    <n v="34.11"/>
    <n v="0.02"/>
    <s v="Regular"/>
    <n v="-12.95"/>
    <n v="25.38"/>
    <n v="8.99"/>
    <s v="Charlotte Melton"/>
    <x v="2"/>
    <s v="Home Office"/>
    <s v="Furniture"/>
    <s v="Office Furnishings"/>
    <s v="Small Pack"/>
    <d v="2016-06-22T00:00:00"/>
    <n v="5.4203573335755317E-6"/>
    <m/>
    <x v="0"/>
    <n v="0"/>
    <n v="1"/>
    <x v="0"/>
  </r>
  <r>
    <n v="26855"/>
    <x v="0"/>
    <d v="2016-03-15T00:00:00"/>
    <x v="0"/>
    <x v="44"/>
    <n v="396.04"/>
    <n v="0.08"/>
    <s v="Regular"/>
    <n v="230.02"/>
    <n v="30.93"/>
    <n v="3.92"/>
    <s v="Naresj Patel"/>
    <x v="1"/>
    <s v="Small Business"/>
    <s v="Furniture"/>
    <s v="Office Furnishings"/>
    <s v="Small Pack"/>
    <d v="2016-03-16T00:00:00"/>
    <n v="6.2933987639673226E-5"/>
    <m/>
    <x v="0"/>
    <n v="0"/>
    <n v="1"/>
    <x v="0"/>
  </r>
  <r>
    <n v="26912"/>
    <x v="0"/>
    <d v="2015-04-27T00:00:00"/>
    <x v="3"/>
    <x v="36"/>
    <n v="1090.1099999999999"/>
    <n v="0.08"/>
    <s v="Regular"/>
    <n v="55.87"/>
    <n v="53.98"/>
    <n v="5.5"/>
    <s v="Noel Staavos"/>
    <x v="3"/>
    <s v="Home Office"/>
    <s v="Technology"/>
    <s v="Computer Peripherals"/>
    <s v="Small Box"/>
    <d v="2015-05-06T00:00:00"/>
    <n v="1.7322737416898337E-4"/>
    <m/>
    <x v="0"/>
    <n v="0"/>
    <n v="9"/>
    <x v="0"/>
  </r>
  <r>
    <n v="26913"/>
    <x v="0"/>
    <d v="2016-09-29T00:00:00"/>
    <x v="0"/>
    <x v="11"/>
    <n v="642.91449999999998"/>
    <n v="0.01"/>
    <s v="Regular"/>
    <n v="-118.8"/>
    <n v="65.989999999999995"/>
    <n v="8.99"/>
    <s v="Amy Hunt"/>
    <x v="0"/>
    <s v="Consumer"/>
    <s v="Technology"/>
    <s v="Telephones and Communication"/>
    <s v="Small Box"/>
    <d v="2016-10-01T00:00:00"/>
    <n v="1.0216436015646573E-4"/>
    <m/>
    <x v="0"/>
    <n v="0"/>
    <n v="2"/>
    <x v="0"/>
  </r>
  <r>
    <n v="26918"/>
    <x v="0"/>
    <d v="2016-04-06T00:00:00"/>
    <x v="3"/>
    <x v="18"/>
    <n v="77.959999999999994"/>
    <n v="0.05"/>
    <s v="Regular"/>
    <n v="16.649999999999999"/>
    <n v="4.84"/>
    <n v="0.71"/>
    <s v="Russell Applegate"/>
    <x v="1"/>
    <s v="Home Office"/>
    <s v="Office Supplies"/>
    <s v="Pens &amp; Art Supplies"/>
    <s v="Wrap Bag"/>
    <d v="2016-04-15T00:00:00"/>
    <n v="1.2388480144401889E-5"/>
    <m/>
    <x v="0"/>
    <n v="0"/>
    <n v="9"/>
    <x v="0"/>
  </r>
  <r>
    <n v="26919"/>
    <x v="0"/>
    <d v="2015-12-10T00:00:00"/>
    <x v="3"/>
    <x v="47"/>
    <n v="3534.56"/>
    <n v="0.03"/>
    <s v="Regular"/>
    <n v="763.32"/>
    <n v="300.64999999999998"/>
    <n v="24.49"/>
    <s v="Mick Crebagga"/>
    <x v="0"/>
    <s v="Home Office"/>
    <s v="Office Supplies"/>
    <s v="Appliances"/>
    <s v="Large Box"/>
    <d v="2015-12-12T00:00:00"/>
    <n v="5.6167042559257497E-4"/>
    <m/>
    <x v="0"/>
    <n v="0"/>
    <n v="2"/>
    <x v="0"/>
  </r>
  <r>
    <n v="26919"/>
    <x v="0"/>
    <d v="2015-12-10T00:00:00"/>
    <x v="3"/>
    <x v="1"/>
    <n v="155.27000000000001"/>
    <n v="0.1"/>
    <s v="Regular"/>
    <n v="-151.55000000000001"/>
    <n v="4.9800000000000004"/>
    <n v="7.54"/>
    <s v="Mick Crebagga"/>
    <x v="0"/>
    <s v="Home Office"/>
    <s v="Office Supplies"/>
    <s v="Paper"/>
    <s v="Small Box"/>
    <d v="2015-12-12T00:00:00"/>
    <n v="2.4673669984880474E-5"/>
    <m/>
    <x v="0"/>
    <n v="0"/>
    <n v="2"/>
    <x v="0"/>
  </r>
  <r>
    <n v="26945"/>
    <x v="0"/>
    <d v="2016-02-06T00:00:00"/>
    <x v="1"/>
    <x v="8"/>
    <n v="221.33"/>
    <n v="0"/>
    <s v="Regular"/>
    <n v="77.33"/>
    <n v="7.28"/>
    <n v="1.77"/>
    <s v="Mick Crebagga"/>
    <x v="0"/>
    <s v="Home Office"/>
    <s v="Office Supplies"/>
    <s v="Paper"/>
    <s v="Wrap Bag"/>
    <d v="2016-02-06T00:00:00"/>
    <n v="3.5171143026686387E-5"/>
    <m/>
    <x v="0"/>
    <n v="0"/>
    <n v="0"/>
    <x v="0"/>
  </r>
  <r>
    <n v="26948"/>
    <x v="0"/>
    <d v="2014-11-22T00:00:00"/>
    <x v="0"/>
    <x v="28"/>
    <n v="273.89"/>
    <n v="0.05"/>
    <s v="Regular"/>
    <n v="-160.4"/>
    <n v="7.3"/>
    <n v="7.72"/>
    <s v="Matt Collister"/>
    <x v="0"/>
    <s v="Home Office"/>
    <s v="Office Supplies"/>
    <s v="Binders and Binder Accessories"/>
    <s v="Small Box"/>
    <d v="2014-11-23T00:00:00"/>
    <n v="4.3523355910085091E-5"/>
    <m/>
    <x v="0"/>
    <n v="0"/>
    <n v="1"/>
    <x v="0"/>
  </r>
  <r>
    <n v="15618"/>
    <x v="0"/>
    <d v="2013-08-04T00:00:00"/>
    <x v="4"/>
    <x v="14"/>
    <n v="792.8"/>
    <n v="0.08"/>
    <s v="Regular"/>
    <n v="26.27"/>
    <n v="18.97"/>
    <n v="9.5399999999999991"/>
    <s v="Joy Smith"/>
    <x v="3"/>
    <s v="Consumer"/>
    <s v="Office Supplies"/>
    <s v="Paper"/>
    <s v="Small Box"/>
    <d v="2013-08-06T00:00:00"/>
    <n v="1.2598238915446149E-4"/>
    <m/>
    <x v="0"/>
    <n v="0"/>
    <n v="2"/>
    <x v="0"/>
  </r>
  <r>
    <n v="26976"/>
    <x v="0"/>
    <d v="2014-05-20T00:00:00"/>
    <x v="2"/>
    <x v="14"/>
    <n v="729.75"/>
    <n v="0.02"/>
    <s v="Regular"/>
    <n v="375.25"/>
    <n v="15.67"/>
    <n v="1.39"/>
    <s v="Thea Hendricks"/>
    <x v="0"/>
    <s v="Home Office"/>
    <s v="Office Supplies"/>
    <s v="Envelopes"/>
    <s v="Small Box"/>
    <d v="2014-05-21T00:00:00"/>
    <n v="1.1596322967390046E-4"/>
    <m/>
    <x v="0"/>
    <n v="0"/>
    <n v="1"/>
    <x v="0"/>
  </r>
  <r>
    <n v="26976"/>
    <x v="0"/>
    <d v="2014-05-20T00:00:00"/>
    <x v="2"/>
    <x v="2"/>
    <n v="1417.21"/>
    <n v="7.0000000000000007E-2"/>
    <s v="Regular"/>
    <n v="63.88"/>
    <n v="51.65"/>
    <n v="18.45"/>
    <s v="Thea Hendricks"/>
    <x v="0"/>
    <s v="Home Office"/>
    <s v="Furniture"/>
    <s v="Office Furnishings"/>
    <s v="Medium Box"/>
    <d v="2014-05-22T00:00:00"/>
    <n v="2.2520623326639051E-4"/>
    <m/>
    <x v="0"/>
    <n v="0"/>
    <n v="2"/>
    <x v="0"/>
  </r>
  <r>
    <n v="26976"/>
    <x v="0"/>
    <d v="2014-05-20T00:00:00"/>
    <x v="2"/>
    <x v="11"/>
    <n v="1154.9375"/>
    <n v="0.04"/>
    <s v="Express"/>
    <n v="-176.06"/>
    <n v="125.99"/>
    <n v="8.99"/>
    <s v="Thea Hendricks"/>
    <x v="0"/>
    <s v="Home Office"/>
    <s v="Technology"/>
    <s v="Telephones and Communication"/>
    <s v="Small Box"/>
    <d v="2014-05-21T00:00:00"/>
    <n v="1.8352899290373473E-4"/>
    <m/>
    <x v="0"/>
    <n v="0"/>
    <n v="1"/>
    <x v="0"/>
  </r>
  <r>
    <n v="27015"/>
    <x v="0"/>
    <d v="2014-12-31T00:00:00"/>
    <x v="3"/>
    <x v="37"/>
    <n v="1339.25"/>
    <n v="0.03"/>
    <s v="Regular"/>
    <n v="142.51"/>
    <n v="56.96"/>
    <n v="13.22"/>
    <s v="Maria Bertelson"/>
    <x v="1"/>
    <s v="Home Office"/>
    <s v="Office Supplies"/>
    <s v="Appliances"/>
    <s v="Small Box"/>
    <d v="2014-12-31T00:00:00"/>
    <n v="2.1281775312198862E-4"/>
    <m/>
    <x v="0"/>
    <n v="0"/>
    <n v="0"/>
    <x v="0"/>
  </r>
  <r>
    <n v="23271"/>
    <x v="0"/>
    <d v="2013-11-03T00:00:00"/>
    <x v="0"/>
    <x v="10"/>
    <n v="794.58"/>
    <n v="0.09"/>
    <s v="Delivery Van"/>
    <n v="-1748.34"/>
    <n v="808.49"/>
    <n v="55.3"/>
    <s v="Ann Blume"/>
    <x v="3"/>
    <s v="Small Business"/>
    <s v="Technology"/>
    <s v="Office Machines"/>
    <s v="Jumbo Drum"/>
    <d v="2013-11-04T00:00:00"/>
    <n v="1.2626524567905151E-4"/>
    <m/>
    <x v="0"/>
    <n v="0"/>
    <n v="1"/>
    <x v="0"/>
  </r>
  <r>
    <n v="26051"/>
    <x v="0"/>
    <d v="2013-06-27T00:00:00"/>
    <x v="2"/>
    <x v="21"/>
    <n v="795.74"/>
    <n v="0"/>
    <s v="Delivery Van"/>
    <n v="-127.39"/>
    <n v="33.94"/>
    <n v="19.190000000000001"/>
    <s v="Annie Cyprus"/>
    <x v="2"/>
    <s v="Home Office"/>
    <s v="Furniture"/>
    <s v="Chairs &amp; Chairmats"/>
    <s v="Jumbo Drum"/>
    <d v="2013-06-29T00:00:00"/>
    <n v="1.2644957914451462E-4"/>
    <m/>
    <x v="0"/>
    <n v="0"/>
    <n v="2"/>
    <x v="0"/>
  </r>
  <r>
    <n v="11877"/>
    <x v="0"/>
    <d v="2013-05-23T00:00:00"/>
    <x v="2"/>
    <x v="23"/>
    <n v="796.14"/>
    <n v="0.03"/>
    <s v="Regular"/>
    <n v="320.07"/>
    <n v="41.94"/>
    <n v="2.99"/>
    <s v="David Wiener"/>
    <x v="3"/>
    <s v="Consumer"/>
    <s v="Office Supplies"/>
    <s v="Binders and Binder Accessories"/>
    <s v="Small Box"/>
    <d v="2013-05-24T00:00:00"/>
    <n v="1.2651314240846742E-4"/>
    <m/>
    <x v="0"/>
    <n v="0"/>
    <n v="1"/>
    <x v="0"/>
  </r>
  <r>
    <n v="27078"/>
    <x v="0"/>
    <d v="2015-08-12T00:00:00"/>
    <x v="2"/>
    <x v="21"/>
    <n v="152.44"/>
    <n v="0.03"/>
    <s v="Regular"/>
    <n v="-40.76"/>
    <n v="6.48"/>
    <n v="5.86"/>
    <s v="Nathan Mautz"/>
    <x v="3"/>
    <s v="Corporate"/>
    <s v="Office Supplies"/>
    <s v="Paper"/>
    <s v="Small Box"/>
    <d v="2015-08-13T00:00:00"/>
    <n v="2.4223959892414369E-5"/>
    <m/>
    <x v="0"/>
    <n v="0"/>
    <n v="1"/>
    <x v="0"/>
  </r>
  <r>
    <n v="27109"/>
    <x v="0"/>
    <d v="2015-02-07T00:00:00"/>
    <x v="1"/>
    <x v="25"/>
    <n v="538.22"/>
    <n v="0.01"/>
    <s v="Regular"/>
    <n v="-154.66"/>
    <n v="10.97"/>
    <n v="6.5"/>
    <s v="Barry French"/>
    <x v="2"/>
    <s v="Consumer"/>
    <s v="Technology"/>
    <s v="Computer Peripherals"/>
    <s v="Small Box"/>
    <d v="2015-02-09T00:00:00"/>
    <n v="8.5527549811698132E-5"/>
    <m/>
    <x v="0"/>
    <n v="0"/>
    <n v="2"/>
    <x v="0"/>
  </r>
  <r>
    <n v="27111"/>
    <x v="0"/>
    <d v="2016-03-11T00:00:00"/>
    <x v="0"/>
    <x v="11"/>
    <n v="1064.23"/>
    <n v="0.06"/>
    <s v="Regular"/>
    <n v="-127.56"/>
    <n v="99.99"/>
    <n v="19.989999999999998"/>
    <s v="Heather Kirkland"/>
    <x v="2"/>
    <s v="Home Office"/>
    <s v="Technology"/>
    <s v="Computer Peripherals"/>
    <s v="Small Box"/>
    <d v="2016-03-14T00:00:00"/>
    <n v="1.6911483099123683E-4"/>
    <m/>
    <x v="0"/>
    <n v="0"/>
    <n v="3"/>
    <x v="0"/>
  </r>
  <r>
    <n v="27111"/>
    <x v="0"/>
    <d v="2016-03-11T00:00:00"/>
    <x v="0"/>
    <x v="31"/>
    <n v="3497.05"/>
    <n v="0"/>
    <s v="Regular"/>
    <n v="282.18"/>
    <n v="193.17"/>
    <n v="19.989999999999998"/>
    <s v="Heather Kirkland"/>
    <x v="2"/>
    <s v="Home Office"/>
    <s v="Office Supplies"/>
    <s v="Storage &amp; Organization"/>
    <s v="Small Box"/>
    <d v="2016-03-12T00:00:00"/>
    <n v="5.5570978051540062E-4"/>
    <m/>
    <x v="0"/>
    <n v="0"/>
    <n v="1"/>
    <x v="0"/>
  </r>
  <r>
    <n v="27111"/>
    <x v="0"/>
    <d v="2016-03-11T00:00:00"/>
    <x v="0"/>
    <x v="14"/>
    <n v="774.05250000000001"/>
    <n v="0.08"/>
    <s v="Express"/>
    <n v="-96.34"/>
    <n v="20.99"/>
    <n v="3.3"/>
    <s v="Heather Kirkland"/>
    <x v="2"/>
    <s v="Home Office"/>
    <s v="Technology"/>
    <s v="Telephones and Communication"/>
    <s v="Small Pack"/>
    <d v="2016-03-11T00:00:00"/>
    <n v="1.2300325842707344E-4"/>
    <m/>
    <x v="0"/>
    <n v="0"/>
    <n v="0"/>
    <x v="0"/>
  </r>
  <r>
    <n v="27137"/>
    <x v="0"/>
    <d v="2014-12-31T00:00:00"/>
    <x v="0"/>
    <x v="5"/>
    <n v="60.5625"/>
    <n v="0.02"/>
    <s v="Regular"/>
    <n v="-165.54"/>
    <n v="35.99"/>
    <n v="1.1000000000000001"/>
    <s v="Alyssa Tate"/>
    <x v="3"/>
    <s v="Small Business"/>
    <s v="Technology"/>
    <s v="Telephones and Communication"/>
    <s v="Small Box"/>
    <d v="2015-01-02T00:00:00"/>
    <n v="9.6238754328545352E-6"/>
    <m/>
    <x v="0"/>
    <n v="0"/>
    <n v="2"/>
    <x v="0"/>
  </r>
  <r>
    <n v="19206"/>
    <x v="0"/>
    <d v="2013-03-30T00:00:00"/>
    <x v="3"/>
    <x v="1"/>
    <n v="800"/>
    <n v="0.1"/>
    <s v="Delivery Van"/>
    <n v="-210.3"/>
    <n v="25.98"/>
    <n v="14.36"/>
    <s v="Michelle Moray"/>
    <x v="0"/>
    <s v="Corporate"/>
    <s v="Furniture"/>
    <s v="Chairs &amp; Chairmats"/>
    <s v="Jumbo Drum"/>
    <d v="2013-04-01T00:00:00"/>
    <n v="1.2712652790561202E-4"/>
    <m/>
    <x v="0"/>
    <n v="0"/>
    <n v="2"/>
    <x v="0"/>
  </r>
  <r>
    <n v="20966"/>
    <x v="0"/>
    <d v="2013-09-18T00:00:00"/>
    <x v="3"/>
    <x v="34"/>
    <n v="801.44"/>
    <n v="0.01"/>
    <s v="Regular"/>
    <n v="308.12"/>
    <n v="22.24"/>
    <n v="1.99"/>
    <s v="Mike Gockenbach"/>
    <x v="0"/>
    <s v="Consumer"/>
    <s v="Technology"/>
    <s v="Computer Peripherals"/>
    <s v="Small Pack"/>
    <d v="2013-09-22T00:00:00"/>
    <n v="1.2735535565584213E-4"/>
    <m/>
    <x v="0"/>
    <n v="0"/>
    <n v="4"/>
    <x v="0"/>
  </r>
  <r>
    <n v="27169"/>
    <x v="0"/>
    <d v="2014-09-11T00:00:00"/>
    <x v="2"/>
    <x v="18"/>
    <n v="109.9"/>
    <n v="0.01"/>
    <s v="Regular"/>
    <n v="-28.95"/>
    <n v="6.54"/>
    <n v="5.27"/>
    <s v="Helen Andreada"/>
    <x v="0"/>
    <s v="Corporate"/>
    <s v="Office Supplies"/>
    <s v="Binders and Binder Accessories"/>
    <s v="Small Box"/>
    <d v="2014-09-12T00:00:00"/>
    <n v="1.7464006771033452E-5"/>
    <m/>
    <x v="0"/>
    <n v="0"/>
    <n v="1"/>
    <x v="0"/>
  </r>
  <r>
    <n v="27201"/>
    <x v="0"/>
    <d v="2015-07-25T00:00:00"/>
    <x v="0"/>
    <x v="12"/>
    <n v="5056.8900000000003"/>
    <n v="0.02"/>
    <s v="Delivery Van"/>
    <n v="789.05"/>
    <n v="500.98"/>
    <n v="26"/>
    <s v="Scot Coram"/>
    <x v="1"/>
    <s v="Corporate"/>
    <s v="Furniture"/>
    <s v="Chairs &amp; Chairmats"/>
    <s v="Jumbo Drum"/>
    <d v="2015-07-25T00:00:00"/>
    <n v="8.0358108462576293E-4"/>
    <m/>
    <x v="0"/>
    <n v="0"/>
    <n v="0"/>
    <x v="0"/>
  </r>
  <r>
    <n v="27201"/>
    <x v="0"/>
    <d v="2015-07-25T00:00:00"/>
    <x v="0"/>
    <x v="22"/>
    <n v="3500.1"/>
    <n v="0.01"/>
    <s v="Delivery Van"/>
    <n v="-2661.32"/>
    <n v="70.89"/>
    <n v="89.3"/>
    <s v="Scot Coram"/>
    <x v="1"/>
    <s v="Corporate"/>
    <s v="Furniture"/>
    <s v="Tables"/>
    <s v="Jumbo Box"/>
    <d v="2015-07-25T00:00:00"/>
    <n v="5.5619445040304069E-4"/>
    <m/>
    <x v="0"/>
    <n v="0"/>
    <n v="0"/>
    <x v="0"/>
  </r>
  <r>
    <n v="33703"/>
    <x v="0"/>
    <d v="2013-02-06T00:00:00"/>
    <x v="2"/>
    <x v="13"/>
    <n v="802.19"/>
    <n v="0"/>
    <s v="Regular"/>
    <n v="56.26"/>
    <n v="29.74"/>
    <n v="6.64"/>
    <s v="Carl Ludwig"/>
    <x v="2"/>
    <s v="Corporate"/>
    <s v="Office Supplies"/>
    <s v="Storage &amp; Organization"/>
    <s v="Small Box"/>
    <d v="2013-02-07T00:00:00"/>
    <n v="1.2747453677575363E-4"/>
    <m/>
    <x v="0"/>
    <n v="0"/>
    <n v="1"/>
    <x v="0"/>
  </r>
  <r>
    <n v="27264"/>
    <x v="0"/>
    <d v="2014-06-04T00:00:00"/>
    <x v="3"/>
    <x v="7"/>
    <n v="74.05"/>
    <n v="0.02"/>
    <s v="Regular"/>
    <n v="44.54"/>
    <n v="19.989999999999998"/>
    <n v="11.17"/>
    <s v="Henry Goldwyn"/>
    <x v="2"/>
    <s v="Small Business"/>
    <s v="Furniture"/>
    <s v="Office Furnishings"/>
    <s v="Large Box"/>
    <d v="2014-06-06T00:00:00"/>
    <n v="1.1767149239263211E-5"/>
    <m/>
    <x v="0"/>
    <n v="0"/>
    <n v="2"/>
    <x v="0"/>
  </r>
  <r>
    <n v="27265"/>
    <x v="0"/>
    <d v="2015-05-06T00:00:00"/>
    <x v="1"/>
    <x v="46"/>
    <n v="14981.74"/>
    <n v="0.02"/>
    <s v="Regular"/>
    <n v="-1791.5"/>
    <n v="299.99"/>
    <n v="11.64"/>
    <s v="Christina Anderson"/>
    <x v="0"/>
    <s v="Corporate"/>
    <s v="Technology"/>
    <s v="Copiers and Fax"/>
    <s v="Large Box"/>
    <d v="2015-05-06T00:00:00"/>
    <n v="2.3807207352307797E-3"/>
    <m/>
    <x v="0"/>
    <n v="0"/>
    <n v="0"/>
    <x v="0"/>
  </r>
  <r>
    <n v="27265"/>
    <x v="0"/>
    <d v="2015-05-06T00:00:00"/>
    <x v="1"/>
    <x v="45"/>
    <n v="5587.2"/>
    <n v="0.05"/>
    <s v="Express"/>
    <n v="2254.16"/>
    <n v="162.93"/>
    <n v="19.989999999999998"/>
    <s v="Christina Anderson"/>
    <x v="0"/>
    <s v="Corporate"/>
    <s v="Office Supplies"/>
    <s v="Envelopes"/>
    <s v="Small Box"/>
    <d v="2015-05-07T00:00:00"/>
    <n v="8.8785167089279428E-4"/>
    <m/>
    <x v="0"/>
    <n v="0"/>
    <n v="1"/>
    <x v="0"/>
  </r>
  <r>
    <n v="27265"/>
    <x v="0"/>
    <d v="2015-05-06T00:00:00"/>
    <x v="1"/>
    <x v="46"/>
    <n v="401.39"/>
    <n v="0.03"/>
    <s v="Express"/>
    <n v="161.94999999999999"/>
    <n v="8.34"/>
    <n v="0.96"/>
    <s v="Christina Anderson"/>
    <x v="0"/>
    <s v="Corporate"/>
    <s v="Furniture"/>
    <s v="Office Furnishings"/>
    <s v="Wrap Bag"/>
    <d v="2015-05-08T00:00:00"/>
    <n v="6.378414629504201E-5"/>
    <m/>
    <x v="0"/>
    <n v="0"/>
    <n v="2"/>
    <x v="0"/>
  </r>
  <r>
    <n v="27266"/>
    <x v="0"/>
    <d v="2014-09-08T00:00:00"/>
    <x v="1"/>
    <x v="32"/>
    <n v="1031.06"/>
    <n v="0.03"/>
    <s v="Regular"/>
    <n v="39.36"/>
    <n v="115.79"/>
    <n v="1.99"/>
    <s v="Art Ferguson"/>
    <x v="3"/>
    <s v="Corporate"/>
    <s v="Technology"/>
    <s v="Computer Peripherals"/>
    <s v="Small Pack"/>
    <d v="2014-09-11T00:00:00"/>
    <n v="1.6384384732795039E-4"/>
    <m/>
    <x v="0"/>
    <n v="0"/>
    <n v="3"/>
    <x v="0"/>
  </r>
  <r>
    <n v="27302"/>
    <x v="0"/>
    <d v="2015-09-12T00:00:00"/>
    <x v="3"/>
    <x v="18"/>
    <n v="237.54"/>
    <n v="0.04"/>
    <s v="Regular"/>
    <n v="29.76"/>
    <n v="13.79"/>
    <n v="8.7799999999999994"/>
    <s v="Maya Herman"/>
    <x v="0"/>
    <s v="Corporate"/>
    <s v="Furniture"/>
    <s v="Office Furnishings"/>
    <s v="Small Box"/>
    <d v="2015-09-12T00:00:00"/>
    <n v="3.7747044298373844E-5"/>
    <m/>
    <x v="0"/>
    <n v="0"/>
    <n v="0"/>
    <x v="0"/>
  </r>
  <r>
    <n v="27302"/>
    <x v="0"/>
    <d v="2015-09-12T00:00:00"/>
    <x v="3"/>
    <x v="7"/>
    <n v="143.5"/>
    <n v="0.08"/>
    <s v="Regular"/>
    <n v="-27.51"/>
    <n v="48.91"/>
    <n v="5.81"/>
    <s v="Maya Herman"/>
    <x v="0"/>
    <s v="Corporate"/>
    <s v="Office Supplies"/>
    <s v="Paper"/>
    <s v="Small Box"/>
    <d v="2015-09-12T00:00:00"/>
    <n v="2.2803320943069154E-5"/>
    <m/>
    <x v="0"/>
    <n v="0"/>
    <n v="0"/>
    <x v="0"/>
  </r>
  <r>
    <n v="7559"/>
    <x v="0"/>
    <d v="2013-10-12T00:00:00"/>
    <x v="1"/>
    <x v="20"/>
    <n v="806.05"/>
    <n v="0.04"/>
    <s v="Regular"/>
    <n v="-63.39"/>
    <n v="20.95"/>
    <n v="5.99"/>
    <s v="Patrick Ryan"/>
    <x v="0"/>
    <s v="Corporate"/>
    <s v="Technology"/>
    <s v="Computer Peripherals"/>
    <s v="Small Box"/>
    <d v="2013-10-13T00:00:00"/>
    <n v="1.280879222728982E-4"/>
    <m/>
    <x v="0"/>
    <n v="0"/>
    <n v="1"/>
    <x v="0"/>
  </r>
  <r>
    <n v="27363"/>
    <x v="0"/>
    <d v="2014-10-18T00:00:00"/>
    <x v="4"/>
    <x v="18"/>
    <n v="323.26"/>
    <n v="0.06"/>
    <s v="Regular"/>
    <n v="98.34"/>
    <n v="20.239999999999998"/>
    <n v="6.67"/>
    <s v="Deborah Brumfield"/>
    <x v="0"/>
    <s v="Small Business"/>
    <s v="Furniture"/>
    <s v="Office Furnishings"/>
    <s v="Small Pack"/>
    <d v="2014-10-19T00:00:00"/>
    <n v="5.1368651763460171E-5"/>
    <m/>
    <x v="0"/>
    <n v="0"/>
    <n v="1"/>
    <x v="0"/>
  </r>
  <r>
    <n v="27363"/>
    <x v="0"/>
    <d v="2014-10-18T00:00:00"/>
    <x v="4"/>
    <x v="24"/>
    <n v="646.14"/>
    <n v="7.0000000000000007E-2"/>
    <s v="Regular"/>
    <n v="-265.62"/>
    <n v="101.41"/>
    <n v="35"/>
    <s v="Deborah Brumfield"/>
    <x v="0"/>
    <s v="Small Business"/>
    <s v="Office Supplies"/>
    <s v="Storage &amp; Organization"/>
    <s v="Large Box"/>
    <d v="2014-10-20T00:00:00"/>
    <n v="1.0267691842616517E-4"/>
    <m/>
    <x v="0"/>
    <n v="0"/>
    <n v="2"/>
    <x v="0"/>
  </r>
  <r>
    <n v="27364"/>
    <x v="0"/>
    <d v="2014-05-20T00:00:00"/>
    <x v="4"/>
    <x v="13"/>
    <n v="74.069999999999993"/>
    <n v="0.04"/>
    <s v="Regular"/>
    <n v="4.37"/>
    <n v="2.88"/>
    <n v="1.49"/>
    <s v="Joseph Airdo"/>
    <x v="0"/>
    <s v="Corporate"/>
    <s v="Office Supplies"/>
    <s v="Binders and Binder Accessories"/>
    <s v="Small Box"/>
    <d v="2014-05-22T00:00:00"/>
    <n v="1.1770327402460851E-5"/>
    <m/>
    <x v="0"/>
    <n v="0"/>
    <n v="2"/>
    <x v="0"/>
  </r>
  <r>
    <n v="27364"/>
    <x v="0"/>
    <d v="2014-05-20T00:00:00"/>
    <x v="4"/>
    <x v="8"/>
    <n v="1529.0564999999999"/>
    <n v="0.06"/>
    <s v="Regular"/>
    <n v="201.73"/>
    <n v="65.989999999999995"/>
    <n v="3.99"/>
    <s v="Joseph Airdo"/>
    <x v="0"/>
    <s v="Corporate"/>
    <s v="Technology"/>
    <s v="Telephones and Communication"/>
    <s v="Small Box"/>
    <d v="2014-05-22T00:00:00"/>
    <n v="2.4297955477063429E-4"/>
    <m/>
    <x v="0"/>
    <n v="0"/>
    <n v="2"/>
    <x v="0"/>
  </r>
  <r>
    <n v="27392"/>
    <x v="0"/>
    <d v="2015-03-02T00:00:00"/>
    <x v="3"/>
    <x v="4"/>
    <n v="5753.85"/>
    <n v="0"/>
    <s v="Regular"/>
    <n v="2509.52"/>
    <n v="150.97999999999999"/>
    <n v="13.99"/>
    <s v="Frank Price"/>
    <x v="2"/>
    <s v="Corporate"/>
    <s v="Technology"/>
    <s v="Office Machines"/>
    <s v="Medium Box"/>
    <d v="2015-03-11T00:00:00"/>
    <n v="9.1433371573713213E-4"/>
    <m/>
    <x v="0"/>
    <n v="0"/>
    <n v="9"/>
    <x v="0"/>
  </r>
  <r>
    <n v="13958"/>
    <x v="0"/>
    <d v="2013-01-23T00:00:00"/>
    <x v="3"/>
    <x v="11"/>
    <n v="808.673"/>
    <n v="0.06"/>
    <s v="Regular"/>
    <n v="-10.67"/>
    <n v="85.99"/>
    <n v="0.99"/>
    <s v="Jill Matthias"/>
    <x v="0"/>
    <s v="Consumer"/>
    <s v="Technology"/>
    <s v="Telephones and Communication"/>
    <s v="Wrap Bag"/>
    <d v="2013-02-01T00:00:00"/>
    <n v="1.2850473837626873E-4"/>
    <m/>
    <x v="0"/>
    <n v="0"/>
    <n v="9"/>
    <x v="0"/>
  </r>
  <r>
    <n v="21889"/>
    <x v="0"/>
    <d v="2013-04-01T00:00:00"/>
    <x v="3"/>
    <x v="18"/>
    <n v="817.18"/>
    <n v="0.1"/>
    <s v="Regular"/>
    <n v="103.38"/>
    <n v="55.29"/>
    <n v="5.08"/>
    <s v="Becky Castell"/>
    <x v="2"/>
    <s v="Consumer"/>
    <s v="Office Supplies"/>
    <s v="Storage &amp; Organization"/>
    <s v="Small Box"/>
    <d v="2013-04-03T00:00:00"/>
    <n v="1.2985657009238503E-4"/>
    <m/>
    <x v="0"/>
    <n v="0"/>
    <n v="2"/>
    <x v="0"/>
  </r>
  <r>
    <n v="27430"/>
    <x v="0"/>
    <d v="2014-01-31T00:00:00"/>
    <x v="0"/>
    <x v="7"/>
    <n v="315.27"/>
    <n v="0.08"/>
    <s v="Regular"/>
    <n v="278.60000000000002"/>
    <n v="105.98"/>
    <n v="13.99"/>
    <s v="Anthony Garverick"/>
    <x v="3"/>
    <s v="Small Business"/>
    <s v="Furniture"/>
    <s v="Office Furnishings"/>
    <s v="Medium Box"/>
    <d v="2014-02-01T00:00:00"/>
    <n v="5.0098975566002873E-5"/>
    <m/>
    <x v="0"/>
    <n v="0"/>
    <n v="1"/>
    <x v="0"/>
  </r>
  <r>
    <n v="27456"/>
    <x v="0"/>
    <d v="2016-04-10T00:00:00"/>
    <x v="2"/>
    <x v="8"/>
    <n v="9492.92"/>
    <n v="0.05"/>
    <s v="Delivery Van"/>
    <n v="772.04"/>
    <n v="328.14"/>
    <n v="91.05"/>
    <s v="Duane Benoit"/>
    <x v="1"/>
    <s v="Home Office"/>
    <s v="Office Supplies"/>
    <s v="Appliances"/>
    <s v="Jumbo Drum"/>
    <d v="2016-04-11T00:00:00"/>
    <n v="1.508502449107178E-3"/>
    <m/>
    <x v="0"/>
    <n v="0"/>
    <n v="1"/>
    <x v="0"/>
  </r>
  <r>
    <n v="27460"/>
    <x v="0"/>
    <d v="2016-05-12T00:00:00"/>
    <x v="2"/>
    <x v="38"/>
    <n v="855.03"/>
    <n v="0.08"/>
    <s v="Regular"/>
    <n v="-1.68"/>
    <n v="128.24"/>
    <n v="12.65"/>
    <s v="Evan Bailliet"/>
    <x v="0"/>
    <s v="Corporate"/>
    <s v="Furniture"/>
    <s v="Chairs &amp; Chairmats"/>
    <s v="Medium Box"/>
    <d v="2016-05-13T00:00:00"/>
    <n v="1.3587124394391929E-4"/>
    <m/>
    <x v="0"/>
    <n v="0"/>
    <n v="1"/>
    <x v="0"/>
  </r>
  <r>
    <n v="27460"/>
    <x v="0"/>
    <d v="2016-05-12T00:00:00"/>
    <x v="2"/>
    <x v="48"/>
    <n v="196.58"/>
    <n v="0.04"/>
    <s v="Regular"/>
    <n v="-102.16"/>
    <n v="5.98"/>
    <n v="4.38"/>
    <s v="Evan Bailliet"/>
    <x v="0"/>
    <s v="Corporate"/>
    <s v="Technology"/>
    <s v="Computer Peripherals"/>
    <s v="Small Pack"/>
    <d v="2016-05-14T00:00:00"/>
    <n v="3.1238166069606514E-5"/>
    <m/>
    <x v="0"/>
    <n v="0"/>
    <n v="2"/>
    <x v="0"/>
  </r>
  <r>
    <n v="27490"/>
    <x v="1"/>
    <d v="2015-03-14T00:00:00"/>
    <x v="2"/>
    <x v="31"/>
    <n v="611.71"/>
    <n v="0.02"/>
    <s v="Regular"/>
    <n v="93.23"/>
    <n v="31.74"/>
    <n v="12.62"/>
    <s v="Daniel Raglin"/>
    <x v="1"/>
    <s v="Corporate"/>
    <s v="Office Supplies"/>
    <s v="Binders and Binder Accessories"/>
    <s v="Small Box"/>
    <d v="2015-03-16T00:00:00"/>
    <n v="9.7205710481427409E-5"/>
    <m/>
    <x v="0"/>
    <n v="0"/>
    <n v="2"/>
    <x v="0"/>
  </r>
  <r>
    <n v="27491"/>
    <x v="0"/>
    <d v="2016-04-09T00:00:00"/>
    <x v="2"/>
    <x v="11"/>
    <n v="985.01"/>
    <n v="0.04"/>
    <s v="Regular"/>
    <n v="186.05"/>
    <n v="90.48"/>
    <n v="19.989999999999998"/>
    <s v="Roy Collins"/>
    <x v="0"/>
    <s v="Corporate"/>
    <s v="Office Supplies"/>
    <s v="Envelopes"/>
    <s v="Small Box"/>
    <d v="2016-04-11T00:00:00"/>
    <n v="1.5652612656538362E-4"/>
    <m/>
    <x v="0"/>
    <n v="0"/>
    <n v="2"/>
    <x v="0"/>
  </r>
  <r>
    <n v="27491"/>
    <x v="0"/>
    <d v="2016-04-09T00:00:00"/>
    <x v="2"/>
    <x v="45"/>
    <n v="350.71"/>
    <n v="0.02"/>
    <s v="Regular"/>
    <n v="-15.3"/>
    <n v="9.77"/>
    <n v="6.02"/>
    <s v="Roy Collins"/>
    <x v="0"/>
    <s v="Corporate"/>
    <s v="Furniture"/>
    <s v="Office Furnishings"/>
    <s v="Medium Box"/>
    <d v="2016-04-10T00:00:00"/>
    <n v="5.5730680752221483E-5"/>
    <m/>
    <x v="0"/>
    <n v="0"/>
    <n v="1"/>
    <x v="0"/>
  </r>
  <r>
    <n v="27491"/>
    <x v="0"/>
    <d v="2016-04-09T00:00:00"/>
    <x v="2"/>
    <x v="5"/>
    <n v="75.23"/>
    <n v="0.09"/>
    <s v="Regular"/>
    <n v="-51.5"/>
    <n v="34.99"/>
    <n v="7.73"/>
    <s v="Roy Collins"/>
    <x v="0"/>
    <s v="Corporate"/>
    <s v="Office Supplies"/>
    <s v="Pens &amp; Art Supplies"/>
    <s v="Small Box"/>
    <d v="2016-04-11T00:00:00"/>
    <n v="1.195466086792399E-5"/>
    <m/>
    <x v="0"/>
    <n v="0"/>
    <n v="2"/>
    <x v="0"/>
  </r>
  <r>
    <n v="36134"/>
    <x v="0"/>
    <d v="2013-11-22T00:00:00"/>
    <x v="3"/>
    <x v="24"/>
    <n v="826.97349999999994"/>
    <n v="0.01"/>
    <s v="Regular"/>
    <n v="-413.33"/>
    <n v="155.99"/>
    <n v="8.99"/>
    <s v="Grant Carroll"/>
    <x v="2"/>
    <s v="Corporate"/>
    <s v="Technology"/>
    <s v="Telephones and Communication"/>
    <s v="Small Box"/>
    <d v="2013-11-22T00:00:00"/>
    <n v="1.3141283715618953E-4"/>
    <m/>
    <x v="0"/>
    <n v="0"/>
    <n v="0"/>
    <x v="0"/>
  </r>
  <r>
    <n v="27553"/>
    <x v="0"/>
    <d v="2014-08-12T00:00:00"/>
    <x v="4"/>
    <x v="25"/>
    <n v="18235.47"/>
    <n v="0.03"/>
    <s v="Delivery Van"/>
    <n v="1166.93"/>
    <n v="370.98"/>
    <n v="99"/>
    <s v="Jim Radford"/>
    <x v="2"/>
    <s v="Corporate"/>
    <s v="Office Supplies"/>
    <s v="Storage &amp; Organization"/>
    <s v="Jumbo Drum"/>
    <d v="2014-08-14T00:00:00"/>
    <n v="2.8977649822836886E-3"/>
    <m/>
    <x v="0"/>
    <n v="0"/>
    <n v="2"/>
    <x v="0"/>
  </r>
  <r>
    <n v="27553"/>
    <x v="0"/>
    <d v="2014-08-12T00:00:00"/>
    <x v="4"/>
    <x v="18"/>
    <n v="2631.107"/>
    <n v="0"/>
    <s v="Regular"/>
    <n v="297.11"/>
    <n v="179.99"/>
    <n v="13.99"/>
    <s v="Jim Radford"/>
    <x v="2"/>
    <s v="Corporate"/>
    <s v="Technology"/>
    <s v="Telephones and Communication"/>
    <s v="Medium Box"/>
    <d v="2014-08-14T00:00:00"/>
    <n v="4.1810437182268888E-4"/>
    <m/>
    <x v="0"/>
    <n v="0"/>
    <n v="2"/>
    <x v="0"/>
  </r>
  <r>
    <n v="27554"/>
    <x v="0"/>
    <d v="2014-03-10T00:00:00"/>
    <x v="1"/>
    <x v="22"/>
    <n v="12685.544"/>
    <n v="0.02"/>
    <s v="Delivery Van"/>
    <n v="3985.11"/>
    <n v="348.21"/>
    <n v="40.19"/>
    <s v="Benjamin Venier"/>
    <x v="0"/>
    <s v="Small Business"/>
    <s v="Furniture"/>
    <s v="Tables"/>
    <s v="Jumbo Box"/>
    <d v="2014-03-12T00:00:00"/>
    <n v="2.0158364541423362E-3"/>
    <m/>
    <x v="0"/>
    <n v="0"/>
    <n v="2"/>
    <x v="0"/>
  </r>
  <r>
    <n v="27555"/>
    <x v="0"/>
    <d v="2016-09-01T00:00:00"/>
    <x v="1"/>
    <x v="1"/>
    <n v="209.42"/>
    <n v="0.1"/>
    <s v="Regular"/>
    <n v="65.41"/>
    <n v="6.74"/>
    <n v="1.72"/>
    <s v="Ralph Knight"/>
    <x v="2"/>
    <s v="Consumer"/>
    <s v="Office Supplies"/>
    <s v="Paper"/>
    <s v="Wrap Bag"/>
    <d v="2016-09-03T00:00:00"/>
    <n v="3.3278546842491586E-5"/>
    <m/>
    <x v="0"/>
    <n v="0"/>
    <n v="2"/>
    <x v="0"/>
  </r>
  <r>
    <n v="27558"/>
    <x v="0"/>
    <d v="2014-07-07T00:00:00"/>
    <x v="2"/>
    <x v="36"/>
    <n v="423.24"/>
    <n v="0.1"/>
    <s v="Regular"/>
    <n v="128.83000000000001"/>
    <n v="21.38"/>
    <n v="2.99"/>
    <s v="Cindy Chapman"/>
    <x v="0"/>
    <s v="Consumer"/>
    <s v="Office Supplies"/>
    <s v="Binders and Binder Accessories"/>
    <s v="Small Box"/>
    <d v="2014-07-08T00:00:00"/>
    <n v="6.7256289588464043E-5"/>
    <m/>
    <x v="0"/>
    <n v="0"/>
    <n v="1"/>
    <x v="0"/>
  </r>
  <r>
    <n v="27559"/>
    <x v="0"/>
    <d v="2014-10-30T00:00:00"/>
    <x v="0"/>
    <x v="28"/>
    <n v="465.9"/>
    <n v="0.05"/>
    <s v="Regular"/>
    <n v="79.34"/>
    <n v="12.28"/>
    <n v="4.8600000000000003"/>
    <s v="Aaron Hawkins"/>
    <x v="3"/>
    <s v="Home Office"/>
    <s v="Office Supplies"/>
    <s v="Paper"/>
    <s v="Small Box"/>
    <d v="2014-10-31T00:00:00"/>
    <n v="7.4035311689030792E-5"/>
    <m/>
    <x v="0"/>
    <n v="0"/>
    <n v="1"/>
    <x v="0"/>
  </r>
  <r>
    <n v="27589"/>
    <x v="0"/>
    <d v="2014-09-15T00:00:00"/>
    <x v="4"/>
    <x v="17"/>
    <n v="845.7"/>
    <n v="0.02"/>
    <s v="Express"/>
    <n v="221.6"/>
    <n v="39.479999999999997"/>
    <n v="1.99"/>
    <s v="Darren Budd"/>
    <x v="1"/>
    <s v="Corporate"/>
    <s v="Technology"/>
    <s v="Computer Peripherals"/>
    <s v="Small Pack"/>
    <d v="2014-09-17T00:00:00"/>
    <n v="1.343886308122201E-4"/>
    <m/>
    <x v="0"/>
    <n v="0"/>
    <n v="2"/>
    <x v="0"/>
  </r>
  <r>
    <n v="27589"/>
    <x v="0"/>
    <d v="2014-09-15T00:00:00"/>
    <x v="4"/>
    <x v="13"/>
    <n v="467"/>
    <n v="0.04"/>
    <s v="Regular"/>
    <n v="69.97"/>
    <n v="17.670000000000002"/>
    <n v="8.99"/>
    <s v="Darren Budd"/>
    <x v="1"/>
    <s v="Corporate"/>
    <s v="Furniture"/>
    <s v="Office Furnishings"/>
    <s v="Small Pack"/>
    <d v="2014-09-16T00:00:00"/>
    <n v="7.4210110664901013E-5"/>
    <m/>
    <x v="0"/>
    <n v="0"/>
    <n v="1"/>
    <x v="0"/>
  </r>
  <r>
    <n v="27589"/>
    <x v="0"/>
    <d v="2014-09-15T00:00:00"/>
    <x v="4"/>
    <x v="45"/>
    <n v="64.430000000000007"/>
    <n v="7.0000000000000007E-2"/>
    <s v="Regular"/>
    <n v="-18.64"/>
    <n v="1.88"/>
    <n v="1.49"/>
    <s v="Darren Budd"/>
    <x v="1"/>
    <s v="Corporate"/>
    <s v="Furniture"/>
    <s v="Tables"/>
    <s v="Jumbo Box"/>
    <d v="2014-09-16T00:00:00"/>
    <n v="1.0238452741198229E-5"/>
    <m/>
    <x v="0"/>
    <n v="0"/>
    <n v="1"/>
    <x v="0"/>
  </r>
  <r>
    <n v="27616"/>
    <x v="0"/>
    <d v="2015-07-30T00:00:00"/>
    <x v="3"/>
    <x v="7"/>
    <n v="614.14"/>
    <n v="0.09"/>
    <s v="Regular"/>
    <n v="-735.27"/>
    <n v="199.99"/>
    <n v="24.49"/>
    <s v="Susan Pistek"/>
    <x v="0"/>
    <s v="Home Office"/>
    <s v="Technology"/>
    <s v="Copiers and Fax"/>
    <s v="Large Box"/>
    <d v="2015-08-01T00:00:00"/>
    <n v="9.7591857309940698E-5"/>
    <m/>
    <x v="0"/>
    <n v="0"/>
    <n v="2"/>
    <x v="0"/>
  </r>
  <r>
    <n v="2759"/>
    <x v="0"/>
    <d v="2013-11-24T00:00:00"/>
    <x v="2"/>
    <x v="13"/>
    <n v="827.47"/>
    <n v="0"/>
    <s v="Regular"/>
    <n v="45.37"/>
    <n v="30.98"/>
    <n v="6.5"/>
    <s v="Brenda Bowman"/>
    <x v="0"/>
    <s v="Small Business"/>
    <s v="Technology"/>
    <s v="Computer Peripherals"/>
    <s v="Small Box"/>
    <d v="2013-11-26T00:00:00"/>
    <n v="1.3149173505757098E-4"/>
    <m/>
    <x v="0"/>
    <n v="0"/>
    <n v="2"/>
    <x v="0"/>
  </r>
  <r>
    <n v="19687"/>
    <x v="0"/>
    <d v="2013-08-13T00:00:00"/>
    <x v="4"/>
    <x v="9"/>
    <n v="829.61699999999996"/>
    <n v="0.1"/>
    <s v="Regular"/>
    <n v="25.53"/>
    <n v="45.99"/>
    <n v="4.99"/>
    <s v="George Ashbrook"/>
    <x v="1"/>
    <s v="Consumer"/>
    <s v="Technology"/>
    <s v="Telephones and Communication"/>
    <s v="Small Box"/>
    <d v="2013-08-15T00:00:00"/>
    <n v="1.3183291087683765E-4"/>
    <m/>
    <x v="0"/>
    <n v="0"/>
    <n v="2"/>
    <x v="0"/>
  </r>
  <r>
    <n v="30023"/>
    <x v="0"/>
    <d v="2013-10-15T00:00:00"/>
    <x v="3"/>
    <x v="45"/>
    <n v="840.24"/>
    <n v="0"/>
    <s v="Regular"/>
    <n v="19.73"/>
    <n v="21.38"/>
    <n v="8.99"/>
    <s v="Giulietta Dortch"/>
    <x v="3"/>
    <s v="Consumer"/>
    <s v="Office Supplies"/>
    <s v="Pens &amp; Art Supplies"/>
    <s v="Small Pack"/>
    <d v="2013-10-15T00:00:00"/>
    <n v="1.3352099225926429E-4"/>
    <m/>
    <x v="0"/>
    <n v="0"/>
    <n v="0"/>
    <x v="0"/>
  </r>
  <r>
    <n v="45863"/>
    <x v="0"/>
    <d v="2013-09-19T00:00:00"/>
    <x v="3"/>
    <x v="33"/>
    <n v="845.61400000000003"/>
    <n v="0.01"/>
    <s v="Express"/>
    <n v="-653.49"/>
    <n v="195.99"/>
    <n v="4.2"/>
    <s v="Patrick Jones"/>
    <x v="3"/>
    <s v="Home Office"/>
    <s v="Technology"/>
    <s v="Telephones and Communication"/>
    <s v="Small Box"/>
    <d v="2013-09-23T00:00:00"/>
    <n v="1.3437496471047024E-4"/>
    <m/>
    <x v="0"/>
    <n v="0"/>
    <n v="4"/>
    <x v="0"/>
  </r>
  <r>
    <n v="45733"/>
    <x v="0"/>
    <d v="2013-12-06T00:00:00"/>
    <x v="1"/>
    <x v="20"/>
    <n v="851.17"/>
    <n v="7.0000000000000007E-2"/>
    <s v="Regular"/>
    <n v="-131.28"/>
    <n v="22.38"/>
    <n v="15.1"/>
    <s v="Maya Herman"/>
    <x v="0"/>
    <s v="Corporate"/>
    <s v="Office Supplies"/>
    <s v="Binders and Binder Accessories"/>
    <s v="Small Box"/>
    <d v="2013-12-07T00:00:00"/>
    <n v="1.3525785844677472E-4"/>
    <m/>
    <x v="0"/>
    <n v="0"/>
    <n v="1"/>
    <x v="0"/>
  </r>
  <r>
    <n v="23362"/>
    <x v="0"/>
    <d v="2013-08-27T00:00:00"/>
    <x v="4"/>
    <x v="22"/>
    <n v="852.05"/>
    <n v="0.1"/>
    <s v="Regular"/>
    <n v="-20.6"/>
    <n v="19.98"/>
    <n v="10.49"/>
    <s v="Randy Bradley"/>
    <x v="0"/>
    <s v="Small Business"/>
    <s v="Furniture"/>
    <s v="Office Furnishings"/>
    <s v="Small Box"/>
    <d v="2013-08-29T00:00:00"/>
    <n v="1.3539769762747089E-4"/>
    <m/>
    <x v="0"/>
    <n v="0"/>
    <n v="2"/>
    <x v="0"/>
  </r>
  <r>
    <n v="27715"/>
    <x v="0"/>
    <d v="2014-09-19T00:00:00"/>
    <x v="0"/>
    <x v="47"/>
    <n v="94.52"/>
    <n v="0.06"/>
    <s v="Regular"/>
    <n v="-36.229999999999997"/>
    <n v="7.45"/>
    <n v="6.28"/>
    <s v="Darrin Sayre"/>
    <x v="0"/>
    <s v="Consumer"/>
    <s v="Office Supplies"/>
    <s v="Binders and Binder Accessories"/>
    <s v="Small Box"/>
    <d v="2014-09-21T00:00:00"/>
    <n v="1.5019999272048059E-5"/>
    <m/>
    <x v="0"/>
    <n v="0"/>
    <n v="2"/>
    <x v="0"/>
  </r>
  <r>
    <n v="27717"/>
    <x v="0"/>
    <d v="2014-10-26T00:00:00"/>
    <x v="1"/>
    <x v="23"/>
    <n v="75.19"/>
    <n v="0.05"/>
    <s v="Regular"/>
    <n v="-93.67"/>
    <n v="3.75"/>
    <n v="7.5"/>
    <s v="Tracy Collins"/>
    <x v="0"/>
    <s v="Corporate"/>
    <s v="Office Supplies"/>
    <s v="Labels"/>
    <s v="Small Box"/>
    <d v="2014-10-29T00:00:00"/>
    <n v="1.1948304541528709E-5"/>
    <m/>
    <x v="0"/>
    <n v="0"/>
    <n v="3"/>
    <x v="0"/>
  </r>
  <r>
    <n v="34661"/>
    <x v="1"/>
    <d v="2013-01-20T00:00:00"/>
    <x v="1"/>
    <x v="27"/>
    <n v="864.16"/>
    <n v="0.09"/>
    <s v="Regular"/>
    <n v="-175.47"/>
    <n v="33.979999999999997"/>
    <n v="19.989999999999998"/>
    <s v="Nathan Mautz"/>
    <x v="3"/>
    <s v="Corporate"/>
    <s v="Furniture"/>
    <s v="Office Furnishings"/>
    <s v="Small Box"/>
    <d v="2013-01-22T00:00:00"/>
    <n v="1.3732207544364208E-4"/>
    <s v="Quality Check"/>
    <x v="2"/>
    <n v="9452326.0090000071"/>
    <n v="2"/>
    <x v="1"/>
  </r>
  <r>
    <n v="20325"/>
    <x v="0"/>
    <d v="2013-07-03T00:00:00"/>
    <x v="1"/>
    <x v="37"/>
    <n v="870.48"/>
    <n v="7.0000000000000007E-2"/>
    <s v="Regular"/>
    <n v="104.37"/>
    <n v="36.549999999999997"/>
    <n v="13.89"/>
    <s v="Sara Luxemburg"/>
    <x v="0"/>
    <s v="Small Business"/>
    <s v="Office Supplies"/>
    <s v="Pens &amp; Art Supplies"/>
    <s v="Wrap Bag"/>
    <d v="2013-07-06T00:00:00"/>
    <n v="1.3832637501409644E-4"/>
    <m/>
    <x v="0"/>
    <n v="0"/>
    <n v="3"/>
    <x v="0"/>
  </r>
  <r>
    <n v="10435"/>
    <x v="0"/>
    <d v="2013-08-10T00:00:00"/>
    <x v="4"/>
    <x v="28"/>
    <n v="871.25"/>
    <n v="0.06"/>
    <s v="Regular"/>
    <n v="-14.31"/>
    <n v="22.99"/>
    <n v="8.99"/>
    <s v="Evan Minnotte"/>
    <x v="3"/>
    <s v="Corporate"/>
    <s v="Office Supplies"/>
    <s v="Pens &amp; Art Supplies"/>
    <s v="Small Pack"/>
    <d v="2013-08-12T00:00:00"/>
    <n v="1.3844873429720559E-4"/>
    <m/>
    <x v="0"/>
    <n v="0"/>
    <n v="2"/>
    <x v="0"/>
  </r>
  <r>
    <n v="27778"/>
    <x v="0"/>
    <d v="2014-09-02T00:00:00"/>
    <x v="1"/>
    <x v="10"/>
    <n v="232.67"/>
    <n v="0.02"/>
    <s v="Regular"/>
    <n v="-105.14"/>
    <n v="223.98"/>
    <n v="15.01"/>
    <s v="Roy Skaria"/>
    <x v="2"/>
    <s v="Corporate"/>
    <s v="Office Supplies"/>
    <s v="Binders and Binder Accessories"/>
    <s v="Small Box"/>
    <d v="2014-09-04T00:00:00"/>
    <n v="3.6973161559748435E-5"/>
    <m/>
    <x v="0"/>
    <n v="0"/>
    <n v="2"/>
    <x v="0"/>
  </r>
  <r>
    <n v="27778"/>
    <x v="0"/>
    <d v="2014-09-02T00:00:00"/>
    <x v="1"/>
    <x v="41"/>
    <n v="4805.92"/>
    <n v="7.0000000000000007E-2"/>
    <s v="Delivery Van"/>
    <n v="-393.96"/>
    <n v="140.97999999999999"/>
    <n v="36.090000000000003"/>
    <s v="Roy Skaria"/>
    <x v="2"/>
    <s v="Corporate"/>
    <s v="Furniture"/>
    <s v="Bookcases"/>
    <s v="Jumbo Box"/>
    <d v="2014-09-04T00:00:00"/>
    <n v="7.6369990374017358E-4"/>
    <m/>
    <x v="0"/>
    <n v="0"/>
    <n v="2"/>
    <x v="0"/>
  </r>
  <r>
    <n v="27778"/>
    <x v="0"/>
    <d v="2014-09-02T00:00:00"/>
    <x v="1"/>
    <x v="12"/>
    <n v="6350.29"/>
    <n v="0.02"/>
    <s v="Regular"/>
    <n v="-735.97"/>
    <n v="599.99"/>
    <n v="24.49"/>
    <s v="Roy Skaria"/>
    <x v="0"/>
    <s v="Corporate"/>
    <s v="Technology"/>
    <s v="Copiers and Fax"/>
    <s v="Large Box"/>
    <d v="2014-09-04T00:00:00"/>
    <n v="1.0091128986171611E-3"/>
    <m/>
    <x v="0"/>
    <n v="0"/>
    <n v="2"/>
    <x v="0"/>
  </r>
  <r>
    <n v="40005"/>
    <x v="0"/>
    <d v="2013-07-25T00:00:00"/>
    <x v="0"/>
    <x v="17"/>
    <n v="873.82"/>
    <n v="0.1"/>
    <s v="Regular"/>
    <n v="244.45"/>
    <n v="45.98"/>
    <n v="4.8"/>
    <s v="Mark Packer"/>
    <x v="3"/>
    <s v="Small Business"/>
    <s v="Furniture"/>
    <s v="Office Furnishings"/>
    <s v="Wrap Bag"/>
    <d v="2013-07-28T00:00:00"/>
    <n v="1.3885712826810237E-4"/>
    <m/>
    <x v="0"/>
    <n v="0"/>
    <n v="3"/>
    <x v="0"/>
  </r>
  <r>
    <n v="7363"/>
    <x v="0"/>
    <d v="2013-11-09T00:00:00"/>
    <x v="4"/>
    <x v="37"/>
    <n v="875.52"/>
    <n v="0.09"/>
    <s v="Regular"/>
    <n v="5.71"/>
    <n v="37.93"/>
    <n v="13.99"/>
    <s v="Sung Shariari"/>
    <x v="0"/>
    <s v="Corporate"/>
    <s v="Furniture"/>
    <s v="Office Furnishings"/>
    <s v="Wrap Bag"/>
    <d v="2013-11-11T00:00:00"/>
    <n v="1.3912727213990177E-4"/>
    <m/>
    <x v="0"/>
    <n v="0"/>
    <n v="2"/>
    <x v="0"/>
  </r>
  <r>
    <n v="27813"/>
    <x v="0"/>
    <d v="2016-01-13T00:00:00"/>
    <x v="4"/>
    <x v="12"/>
    <n v="401.14"/>
    <n v="0.1"/>
    <s v="Regular"/>
    <n v="-131.03"/>
    <n v="40.98"/>
    <n v="6.5"/>
    <s v="Liz Price"/>
    <x v="0"/>
    <s v="Consumer"/>
    <s v="Technology"/>
    <s v="Computer Peripherals"/>
    <s v="Small Box"/>
    <d v="2016-01-15T00:00:00"/>
    <n v="6.3744419255071501E-5"/>
    <m/>
    <x v="0"/>
    <n v="0"/>
    <n v="2"/>
    <x v="0"/>
  </r>
  <r>
    <n v="27840"/>
    <x v="0"/>
    <d v="2016-07-03T00:00:00"/>
    <x v="0"/>
    <x v="30"/>
    <n v="1209.3699999999999"/>
    <n v="0.09"/>
    <s v="Delivery Van"/>
    <n v="-407.85"/>
    <n v="150.97999999999999"/>
    <n v="66.27"/>
    <s v="Maria Bertelson"/>
    <x v="1"/>
    <s v="Home Office"/>
    <s v="Furniture"/>
    <s v="Bookcases"/>
    <s v="Jumbo Box"/>
    <d v="2016-07-04T00:00:00"/>
    <n v="1.9217876131651248E-4"/>
    <m/>
    <x v="0"/>
    <n v="0"/>
    <n v="1"/>
    <x v="0"/>
  </r>
  <r>
    <n v="27844"/>
    <x v="0"/>
    <d v="2014-06-29T00:00:00"/>
    <x v="3"/>
    <x v="40"/>
    <n v="135.86000000000001"/>
    <n v="0.04"/>
    <s v="Regular"/>
    <n v="-73.42"/>
    <n v="4.9800000000000004"/>
    <n v="5.49"/>
    <s v="Rose O'Brian"/>
    <x v="1"/>
    <s v="Home Office"/>
    <s v="Office Supplies"/>
    <s v="Paper"/>
    <s v="Small Box"/>
    <d v="2014-07-01T00:00:00"/>
    <n v="2.1589262601570561E-5"/>
    <m/>
    <x v="0"/>
    <n v="0"/>
    <n v="2"/>
    <x v="0"/>
  </r>
  <r>
    <n v="27845"/>
    <x v="0"/>
    <d v="2014-07-13T00:00:00"/>
    <x v="2"/>
    <x v="45"/>
    <n v="220.45"/>
    <n v="0.1"/>
    <s v="Regular"/>
    <n v="101.4"/>
    <n v="6.3"/>
    <n v="0.5"/>
    <s v="Craig Molinari"/>
    <x v="0"/>
    <s v="Small Business"/>
    <s v="Office Supplies"/>
    <s v="Labels"/>
    <s v="Small Box"/>
    <d v="2014-07-14T00:00:00"/>
    <n v="3.5031303845990208E-5"/>
    <m/>
    <x v="0"/>
    <n v="0"/>
    <n v="1"/>
    <x v="0"/>
  </r>
  <r>
    <n v="27909"/>
    <x v="0"/>
    <d v="2015-02-06T00:00:00"/>
    <x v="1"/>
    <x v="10"/>
    <n v="62.26"/>
    <n v="0.09"/>
    <s v="Regular"/>
    <n v="-23.24"/>
    <n v="54.96"/>
    <n v="10.75"/>
    <s v="Monica Federle"/>
    <x v="2"/>
    <s v="Corporate"/>
    <s v="Office Supplies"/>
    <s v="Paper"/>
    <s v="Small Box"/>
    <d v="2015-02-08T00:00:00"/>
    <n v="9.8936220342542544E-6"/>
    <m/>
    <x v="0"/>
    <n v="0"/>
    <n v="2"/>
    <x v="0"/>
  </r>
  <r>
    <n v="27909"/>
    <x v="0"/>
    <d v="2015-02-06T00:00:00"/>
    <x v="1"/>
    <x v="43"/>
    <n v="58.53"/>
    <n v="7.0000000000000007E-2"/>
    <s v="Regular"/>
    <n v="-24.86"/>
    <n v="1.26"/>
    <n v="0.7"/>
    <s v="Monica Federle"/>
    <x v="2"/>
    <s v="Corporate"/>
    <s v="Office Supplies"/>
    <s v="Rubber Bands"/>
    <s v="Wrap Bag"/>
    <d v="2015-02-09T00:00:00"/>
    <n v="9.3008945978943397E-6"/>
    <m/>
    <x v="0"/>
    <n v="0"/>
    <n v="3"/>
    <x v="0"/>
  </r>
  <r>
    <n v="27936"/>
    <x v="0"/>
    <d v="2014-07-07T00:00:00"/>
    <x v="0"/>
    <x v="9"/>
    <n v="1028.1600000000001"/>
    <n v="7.0000000000000007E-2"/>
    <s v="Regular"/>
    <n v="405.16"/>
    <n v="55.99"/>
    <n v="1.25"/>
    <s v="Irene Maddox"/>
    <x v="0"/>
    <s v="Consumer"/>
    <s v="Technology"/>
    <s v="Telephones and Communication"/>
    <s v="Small Pack"/>
    <d v="2014-07-09T00:00:00"/>
    <n v="1.6338301366429256E-4"/>
    <m/>
    <x v="0"/>
    <n v="0"/>
    <n v="2"/>
    <x v="0"/>
  </r>
  <r>
    <n v="27936"/>
    <x v="0"/>
    <d v="2014-07-07T00:00:00"/>
    <x v="0"/>
    <x v="7"/>
    <n v="9172.32"/>
    <n v="0.06"/>
    <s v="Delivery Van"/>
    <n v="-8570.4500000000007"/>
    <n v="3502.14"/>
    <n v="8.73"/>
    <s v="Irene Maddox"/>
    <x v="0"/>
    <s v="Consumer"/>
    <s v="Technology"/>
    <s v="Office Machines"/>
    <s v="Jumbo Box"/>
    <d v="2014-07-09T00:00:00"/>
    <n v="1.457556493049004E-3"/>
    <m/>
    <x v="0"/>
    <n v="0"/>
    <n v="2"/>
    <x v="0"/>
  </r>
  <r>
    <n v="27938"/>
    <x v="0"/>
    <d v="2016-05-05T00:00:00"/>
    <x v="4"/>
    <x v="42"/>
    <n v="1233.51"/>
    <n v="0.05"/>
    <s v="Regular"/>
    <n v="308.67"/>
    <n v="30.98"/>
    <n v="9.18"/>
    <s v="Noel Staavos"/>
    <x v="3"/>
    <s v="Home Office"/>
    <s v="Office Supplies"/>
    <s v="Paper"/>
    <s v="Small Box"/>
    <d v="2016-05-05T00:00:00"/>
    <n v="1.9601480429606434E-4"/>
    <m/>
    <x v="0"/>
    <n v="0"/>
    <n v="0"/>
    <x v="0"/>
  </r>
  <r>
    <n v="35910"/>
    <x v="1"/>
    <d v="2013-11-24T00:00:00"/>
    <x v="0"/>
    <x v="2"/>
    <n v="881.50099999999998"/>
    <n v="0.02"/>
    <s v="Express"/>
    <n v="334.53"/>
    <n v="35.99"/>
    <n v="3.3"/>
    <s v="Kristen Hastings"/>
    <x v="0"/>
    <s v="Corporate"/>
    <s v="Technology"/>
    <s v="Telephones and Communication"/>
    <s v="Small Pack"/>
    <d v="2013-11-25T00:00:00"/>
    <n v="1.4007770184415612E-4"/>
    <m/>
    <x v="0"/>
    <n v="0"/>
    <n v="1"/>
    <x v="0"/>
  </r>
  <r>
    <n v="15808"/>
    <x v="0"/>
    <d v="2013-12-14T00:00:00"/>
    <x v="1"/>
    <x v="22"/>
    <n v="882.96"/>
    <n v="0.06"/>
    <s v="Regular"/>
    <n v="11.65"/>
    <n v="19.98"/>
    <n v="4"/>
    <s v="Bill Donatelli"/>
    <x v="1"/>
    <s v="Corporate"/>
    <s v="Technology"/>
    <s v="Computer Peripherals"/>
    <s v="Small Box"/>
    <d v="2013-12-16T00:00:00"/>
    <n v="1.4030954884942397E-4"/>
    <m/>
    <x v="0"/>
    <n v="0"/>
    <n v="2"/>
    <x v="0"/>
  </r>
  <r>
    <n v="24610"/>
    <x v="0"/>
    <d v="2013-01-18T00:00:00"/>
    <x v="2"/>
    <x v="6"/>
    <n v="883.31"/>
    <n v="0.01"/>
    <s v="Delivery Van"/>
    <n v="-79.959999999999994"/>
    <n v="200.98"/>
    <n v="23.76"/>
    <s v="Dean Katz"/>
    <x v="0"/>
    <s v="Home Office"/>
    <s v="Furniture"/>
    <s v="Chairs &amp; Chairmats"/>
    <s v="Jumbo Drum"/>
    <d v="2013-01-20T00:00:00"/>
    <n v="1.4036516670538267E-4"/>
    <m/>
    <x v="0"/>
    <n v="0"/>
    <n v="2"/>
    <x v="0"/>
  </r>
  <r>
    <n v="28003"/>
    <x v="1"/>
    <d v="2014-03-19T00:00:00"/>
    <x v="1"/>
    <x v="48"/>
    <n v="157.79"/>
    <n v="0.09"/>
    <s v="Regular"/>
    <n v="-95.92"/>
    <n v="4.9800000000000004"/>
    <n v="6.07"/>
    <s v="Charles McCrossin"/>
    <x v="2"/>
    <s v="Corporate"/>
    <s v="Office Supplies"/>
    <s v="Paper"/>
    <s v="Small Box"/>
    <d v="2014-03-21T00:00:00"/>
    <n v="2.507411854778315E-5"/>
    <s v="Quality Check"/>
    <x v="2"/>
    <n v="9420412.5280000065"/>
    <n v="2"/>
    <x v="1"/>
  </r>
  <r>
    <n v="325"/>
    <x v="0"/>
    <d v="2013-10-16T00:00:00"/>
    <x v="3"/>
    <x v="32"/>
    <n v="884.12750000000005"/>
    <n v="0.06"/>
    <s v="Regular"/>
    <n v="-178.71"/>
    <n v="115.99"/>
    <n v="4.2300000000000004"/>
    <s v="Craig Iolo"/>
    <x v="3"/>
    <s v="Corporate"/>
    <s v="Technology"/>
    <s v="Telephones and Communication"/>
    <s v="Small Box"/>
    <d v="2013-10-20T00:00:00"/>
    <n v="1.4049507412608624E-4"/>
    <m/>
    <x v="0"/>
    <n v="0"/>
    <n v="4"/>
    <x v="0"/>
  </r>
  <r>
    <n v="5189"/>
    <x v="1"/>
    <d v="2013-11-25T00:00:00"/>
    <x v="3"/>
    <x v="47"/>
    <n v="900.06"/>
    <n v="0.05"/>
    <s v="Regular"/>
    <n v="-221.12"/>
    <n v="73.98"/>
    <n v="14.52"/>
    <s v="Evan Henry"/>
    <x v="0"/>
    <s v="Corporate"/>
    <s v="Technology"/>
    <s v="Computer Peripherals"/>
    <s v="Small Box"/>
    <d v="2013-12-02T00:00:00"/>
    <n v="1.4302687838340644E-4"/>
    <m/>
    <x v="0"/>
    <n v="0"/>
    <n v="7"/>
    <x v="0"/>
  </r>
  <r>
    <n v="15808"/>
    <x v="0"/>
    <d v="2013-12-14T00:00:00"/>
    <x v="1"/>
    <x v="3"/>
    <n v="906.64"/>
    <n v="7.0000000000000007E-2"/>
    <s v="Express"/>
    <n v="-148.93"/>
    <n v="22.38"/>
    <n v="15.1"/>
    <s v="Bill Donatelli"/>
    <x v="1"/>
    <s v="Corporate"/>
    <s v="Office Supplies"/>
    <s v="Binders and Binder Accessories"/>
    <s v="Small Box"/>
    <d v="2013-12-14T00:00:00"/>
    <n v="1.4407249407543009E-4"/>
    <m/>
    <x v="0"/>
    <n v="0"/>
    <n v="0"/>
    <x v="0"/>
  </r>
  <r>
    <n v="10502"/>
    <x v="0"/>
    <d v="2013-05-14T00:00:00"/>
    <x v="2"/>
    <x v="45"/>
    <n v="912.44"/>
    <n v="0.04"/>
    <s v="Regular"/>
    <n v="182.72"/>
    <n v="25.38"/>
    <n v="8.99"/>
    <s v="Karen Seio"/>
    <x v="3"/>
    <s v="Consumer"/>
    <s v="Furniture"/>
    <s v="Office Furnishings"/>
    <s v="Small Pack"/>
    <d v="2013-05-16T00:00:00"/>
    <n v="1.4499416140274578E-4"/>
    <m/>
    <x v="0"/>
    <n v="0"/>
    <n v="2"/>
    <x v="0"/>
  </r>
  <r>
    <n v="2656"/>
    <x v="0"/>
    <d v="2013-05-03T00:00:00"/>
    <x v="1"/>
    <x v="8"/>
    <n v="913.41"/>
    <n v="0.01"/>
    <s v="Regular"/>
    <n v="237.14"/>
    <n v="35.99"/>
    <n v="1.25"/>
    <s v="Nathan Cano"/>
    <x v="3"/>
    <s v="Consumer"/>
    <s v="Technology"/>
    <s v="Telephones and Communication"/>
    <s v="Small Pack"/>
    <d v="2013-05-05T00:00:00"/>
    <n v="1.4514830231783133E-4"/>
    <m/>
    <x v="0"/>
    <n v="0"/>
    <n v="2"/>
    <x v="0"/>
  </r>
  <r>
    <n v="43781"/>
    <x v="0"/>
    <d v="2013-02-02T00:00:00"/>
    <x v="2"/>
    <x v="36"/>
    <n v="917.39"/>
    <n v="0.02"/>
    <s v="Express"/>
    <n v="393.41"/>
    <n v="40.98"/>
    <n v="2.99"/>
    <s v="Claudia Miner"/>
    <x v="2"/>
    <s v="Small Business"/>
    <s v="Office Supplies"/>
    <s v="Binders and Binder Accessories"/>
    <s v="Small Box"/>
    <d v="2013-02-03T00:00:00"/>
    <n v="1.4578075679416177E-4"/>
    <m/>
    <x v="0"/>
    <n v="0"/>
    <n v="1"/>
    <x v="0"/>
  </r>
  <r>
    <n v="28035"/>
    <x v="0"/>
    <d v="2014-05-08T00:00:00"/>
    <x v="2"/>
    <x v="23"/>
    <n v="376.21"/>
    <n v="0.03"/>
    <s v="Regular"/>
    <n v="89.56"/>
    <n v="18.989999999999998"/>
    <n v="5.23"/>
    <s v="Don Miller"/>
    <x v="2"/>
    <s v="Home Office"/>
    <s v="Office Supplies"/>
    <s v="Binders and Binder Accessories"/>
    <s v="Small Box"/>
    <d v="2014-05-10T00:00:00"/>
    <n v="5.9782838829212868E-5"/>
    <m/>
    <x v="0"/>
    <n v="0"/>
    <n v="2"/>
    <x v="0"/>
  </r>
  <r>
    <n v="28037"/>
    <x v="1"/>
    <d v="2016-12-12T00:00:00"/>
    <x v="0"/>
    <x v="48"/>
    <n v="203.53"/>
    <n v="0.06"/>
    <s v="Regular"/>
    <n v="-101.28"/>
    <n v="6.68"/>
    <n v="6.93"/>
    <s v="Maxwell Schwartz"/>
    <x v="0"/>
    <s v="Corporate"/>
    <s v="Office Supplies"/>
    <s v="Paper"/>
    <s v="Small Box"/>
    <d v="2016-12-13T00:00:00"/>
    <n v="3.2342577780786515E-5"/>
    <m/>
    <x v="0"/>
    <n v="0"/>
    <n v="1"/>
    <x v="0"/>
  </r>
  <r>
    <n v="28129"/>
    <x v="0"/>
    <d v="2015-01-25T00:00:00"/>
    <x v="4"/>
    <x v="33"/>
    <n v="107.41"/>
    <n v="0.05"/>
    <s v="Regular"/>
    <n v="0.19"/>
    <n v="19.98"/>
    <n v="5.86"/>
    <s v="Nora Paige"/>
    <x v="0"/>
    <s v="Small Business"/>
    <s v="Office Supplies"/>
    <s v="Paper"/>
    <s v="Small Box"/>
    <d v="2015-01-26T00:00:00"/>
    <n v="1.7068325452927232E-5"/>
    <m/>
    <x v="0"/>
    <n v="0"/>
    <n v="1"/>
    <x v="0"/>
  </r>
  <r>
    <n v="28130"/>
    <x v="0"/>
    <d v="2016-07-30T00:00:00"/>
    <x v="3"/>
    <x v="9"/>
    <n v="404.24"/>
    <n v="0.02"/>
    <s v="Express"/>
    <n v="-76.989999999999995"/>
    <n v="15.99"/>
    <n v="13.18"/>
    <s v="Guy Thornton"/>
    <x v="1"/>
    <s v="Corporate"/>
    <s v="Office Supplies"/>
    <s v="Binders and Binder Accessories"/>
    <s v="Small Box"/>
    <d v="2016-08-03T00:00:00"/>
    <n v="6.423703455070575E-5"/>
    <m/>
    <x v="0"/>
    <n v="0"/>
    <n v="4"/>
    <x v="0"/>
  </r>
  <r>
    <n v="28130"/>
    <x v="0"/>
    <d v="2016-07-30T00:00:00"/>
    <x v="3"/>
    <x v="1"/>
    <n v="1381.88"/>
    <n v="0.09"/>
    <s v="Express"/>
    <n v="598.20000000000005"/>
    <n v="46.94"/>
    <n v="6.77"/>
    <s v="Guy Thornton"/>
    <x v="1"/>
    <s v="Corporate"/>
    <s v="Furniture"/>
    <s v="Office Furnishings"/>
    <s v="Small Box"/>
    <d v="2016-07-30T00:00:00"/>
    <n v="2.1959200797775892E-4"/>
    <m/>
    <x v="0"/>
    <n v="0"/>
    <n v="0"/>
    <x v="0"/>
  </r>
  <r>
    <n v="28135"/>
    <x v="0"/>
    <d v="2016-09-25T00:00:00"/>
    <x v="1"/>
    <x v="4"/>
    <n v="1601.24"/>
    <n v="0.08"/>
    <s v="Regular"/>
    <n v="520.69000000000005"/>
    <n v="46.89"/>
    <n v="5.0999999999999996"/>
    <s v="Jeremy Lonsdale"/>
    <x v="2"/>
    <s v="Corporate"/>
    <s v="Office Supplies"/>
    <s v="Appliances"/>
    <s v="Medium Box"/>
    <d v="2016-09-27T00:00:00"/>
    <n v="2.5445010192947775E-4"/>
    <m/>
    <x v="0"/>
    <n v="0"/>
    <n v="2"/>
    <x v="0"/>
  </r>
  <r>
    <n v="28135"/>
    <x v="0"/>
    <d v="2016-09-25T00:00:00"/>
    <x v="1"/>
    <x v="42"/>
    <n v="501.31"/>
    <n v="0.05"/>
    <s v="Regular"/>
    <n v="38.229999999999997"/>
    <n v="12.98"/>
    <n v="3.14"/>
    <s v="Jeremy Lonsdale"/>
    <x v="2"/>
    <s v="Corporate"/>
    <s v="Office Supplies"/>
    <s v="Scissors, Rulers and Trimmers"/>
    <s v="Small Pack"/>
    <d v="2016-09-25T00:00:00"/>
    <n v="7.9662249630452943E-5"/>
    <m/>
    <x v="0"/>
    <n v="0"/>
    <n v="0"/>
    <x v="0"/>
  </r>
  <r>
    <n v="28165"/>
    <x v="0"/>
    <d v="2015-07-09T00:00:00"/>
    <x v="2"/>
    <x v="5"/>
    <n v="24.96"/>
    <n v="0.05"/>
    <s v="Regular"/>
    <n v="-12.8"/>
    <n v="10.91"/>
    <n v="2.99"/>
    <s v="Grant Carroll"/>
    <x v="2"/>
    <s v="Corporate"/>
    <s v="Office Supplies"/>
    <s v="Binders and Binder Accessories"/>
    <s v="Small Box"/>
    <d v="2015-07-11T00:00:00"/>
    <n v="3.9663476706550952E-6"/>
    <m/>
    <x v="0"/>
    <n v="0"/>
    <n v="2"/>
    <x v="0"/>
  </r>
  <r>
    <n v="28224"/>
    <x v="0"/>
    <d v="2015-12-19T00:00:00"/>
    <x v="1"/>
    <x v="13"/>
    <n v="163.41"/>
    <n v="7.0000000000000007E-2"/>
    <s v="Regular"/>
    <n v="-91.28"/>
    <n v="6.23"/>
    <n v="6.97"/>
    <s v="Kean Thornton"/>
    <x v="0"/>
    <s v="Corporate"/>
    <s v="Office Supplies"/>
    <s v="Binders and Binder Accessories"/>
    <s v="Small Box"/>
    <d v="2015-12-20T00:00:00"/>
    <n v="2.5967182406320074E-5"/>
    <m/>
    <x v="0"/>
    <n v="0"/>
    <n v="1"/>
    <x v="0"/>
  </r>
  <r>
    <n v="28228"/>
    <x v="0"/>
    <d v="2015-07-11T00:00:00"/>
    <x v="2"/>
    <x v="33"/>
    <n v="346.23"/>
    <n v="0"/>
    <s v="Regular"/>
    <n v="8.4600000000000009"/>
    <n v="60.98"/>
    <n v="19.989999999999998"/>
    <s v="Meg Tillman"/>
    <x v="0"/>
    <s v="Small Business"/>
    <s v="Office Supplies"/>
    <s v="Envelopes"/>
    <s v="Small Box"/>
    <d v="2015-07-12T00:00:00"/>
    <n v="5.501877219595006E-5"/>
    <m/>
    <x v="0"/>
    <n v="0"/>
    <n v="1"/>
    <x v="0"/>
  </r>
  <r>
    <n v="28256"/>
    <x v="0"/>
    <d v="2016-02-24T00:00:00"/>
    <x v="0"/>
    <x v="23"/>
    <n v="467.4"/>
    <n v="0.01"/>
    <s v="Delivery Van"/>
    <n v="-851.09"/>
    <n v="20.98"/>
    <n v="53.03"/>
    <s v="Brian Moss"/>
    <x v="0"/>
    <s v="Corporate"/>
    <s v="Office Supplies"/>
    <s v="Storage &amp; Organization"/>
    <s v="Jumbo Drum"/>
    <d v="2016-02-24T00:00:00"/>
    <n v="7.4273673928853815E-5"/>
    <m/>
    <x v="0"/>
    <n v="0"/>
    <n v="0"/>
    <x v="0"/>
  </r>
  <r>
    <n v="28259"/>
    <x v="0"/>
    <d v="2016-11-04T00:00:00"/>
    <x v="0"/>
    <x v="21"/>
    <n v="249.24"/>
    <n v="0.06"/>
    <s v="Regular"/>
    <n v="-92.1"/>
    <n v="10.97"/>
    <n v="6.5"/>
    <s v="Thea Hudgings"/>
    <x v="0"/>
    <s v="Consumer"/>
    <s v="Technology"/>
    <s v="Computer Peripherals"/>
    <s v="Small Box"/>
    <d v="2016-11-06T00:00:00"/>
    <n v="3.9606269768993426E-5"/>
    <m/>
    <x v="0"/>
    <n v="0"/>
    <n v="2"/>
    <x v="0"/>
  </r>
  <r>
    <n v="35043"/>
    <x v="0"/>
    <d v="2013-07-19T00:00:00"/>
    <x v="2"/>
    <x v="32"/>
    <n v="924.11149999999998"/>
    <n v="0.06"/>
    <s v="Regular"/>
    <n v="-287.99"/>
    <n v="125.99"/>
    <n v="8.08"/>
    <s v="Maribeth Iolo"/>
    <x v="0"/>
    <s v="Home Office"/>
    <s v="Technology"/>
    <s v="Telephones and Communication"/>
    <s v="Small Box"/>
    <d v="2013-07-20T00:00:00"/>
    <n v="1.468488579908087E-4"/>
    <m/>
    <x v="0"/>
    <n v="0"/>
    <n v="1"/>
    <x v="0"/>
  </r>
  <r>
    <n v="28290"/>
    <x v="0"/>
    <d v="2016-01-11T00:00:00"/>
    <x v="3"/>
    <x v="16"/>
    <n v="1307.3499999999999"/>
    <n v="0.05"/>
    <s v="Express"/>
    <n v="-154.24"/>
    <n v="30.42"/>
    <n v="8.65"/>
    <s v="Maria Bertelson"/>
    <x v="1"/>
    <s v="Home Office"/>
    <s v="Technology"/>
    <s v="Computer Peripherals"/>
    <s v="Small Box"/>
    <d v="2016-01-15T00:00:00"/>
    <n v="2.0774858282175232E-4"/>
    <m/>
    <x v="0"/>
    <n v="0"/>
    <n v="4"/>
    <x v="0"/>
  </r>
  <r>
    <n v="28290"/>
    <x v="0"/>
    <d v="2016-01-11T00:00:00"/>
    <x v="3"/>
    <x v="7"/>
    <n v="523.58000000000004"/>
    <n v="0.01"/>
    <s v="Express"/>
    <n v="-179.36"/>
    <n v="161.55000000000001"/>
    <n v="19.989999999999998"/>
    <s v="Maria Bertelson"/>
    <x v="1"/>
    <s v="Home Office"/>
    <s v="Office Supplies"/>
    <s v="Storage &amp; Organization"/>
    <s v="Small Box"/>
    <d v="2016-01-13T00:00:00"/>
    <n v="8.3201134351025427E-5"/>
    <m/>
    <x v="0"/>
    <n v="0"/>
    <n v="2"/>
    <x v="0"/>
  </r>
  <r>
    <n v="28291"/>
    <x v="1"/>
    <d v="2016-03-04T00:00:00"/>
    <x v="1"/>
    <x v="39"/>
    <n v="3950.6"/>
    <n v="0.02"/>
    <s v="Delivery Van"/>
    <n v="-477.66"/>
    <n v="280.98"/>
    <n v="57"/>
    <s v="Carl Weiss"/>
    <x v="0"/>
    <s v="Consumer"/>
    <s v="Furniture"/>
    <s v="Chairs &amp; Chairmats"/>
    <s v="Jumbo Drum"/>
    <d v="2016-03-05T00:00:00"/>
    <n v="6.2778257642988854E-4"/>
    <s v="Quality Check"/>
    <x v="1"/>
    <n v="9406238.5690000076"/>
    <n v="1"/>
    <x v="1"/>
  </r>
  <r>
    <n v="28294"/>
    <x v="0"/>
    <d v="2015-05-22T00:00:00"/>
    <x v="0"/>
    <x v="43"/>
    <n v="63.47"/>
    <n v="0"/>
    <s v="Regular"/>
    <n v="-19.920000000000002"/>
    <n v="1.26"/>
    <n v="0.7"/>
    <s v="Lindsay Castell"/>
    <x v="0"/>
    <s v="Corporate"/>
    <s v="Office Supplies"/>
    <s v="Rubber Bands"/>
    <s v="Wrap Bag"/>
    <d v="2015-05-23T00:00:00"/>
    <n v="1.0085900907711494E-5"/>
    <m/>
    <x v="0"/>
    <n v="0"/>
    <n v="1"/>
    <x v="0"/>
  </r>
  <r>
    <n v="28324"/>
    <x v="0"/>
    <d v="2014-08-07T00:00:00"/>
    <x v="0"/>
    <x v="25"/>
    <n v="385.99"/>
    <n v="0.09"/>
    <s v="Regular"/>
    <n v="-40.72"/>
    <n v="8.67"/>
    <n v="3.5"/>
    <s v="Edward Nazzal"/>
    <x v="1"/>
    <s v="Small Business"/>
    <s v="Office Supplies"/>
    <s v="Appliances"/>
    <s v="Small Box"/>
    <d v="2014-08-09T00:00:00"/>
    <n v="6.1336960632858982E-5"/>
    <m/>
    <x v="0"/>
    <n v="0"/>
    <n v="2"/>
    <x v="0"/>
  </r>
  <r>
    <n v="28354"/>
    <x v="0"/>
    <d v="2016-03-27T00:00:00"/>
    <x v="3"/>
    <x v="41"/>
    <n v="507.66"/>
    <n v="0.1"/>
    <s v="Regular"/>
    <n v="106.71"/>
    <n v="15.98"/>
    <n v="4"/>
    <s v="Dave Kipp"/>
    <x v="0"/>
    <s v="Corporate"/>
    <s v="Technology"/>
    <s v="Computer Peripherals"/>
    <s v="Small Box"/>
    <d v="2016-04-01T00:00:00"/>
    <n v="8.0671316445703748E-5"/>
    <m/>
    <x v="0"/>
    <n v="0"/>
    <n v="5"/>
    <x v="0"/>
  </r>
  <r>
    <n v="28387"/>
    <x v="1"/>
    <d v="2015-06-29T00:00:00"/>
    <x v="2"/>
    <x v="4"/>
    <n v="3212.97"/>
    <n v="0.03"/>
    <s v="Regular"/>
    <n v="1125.42"/>
    <n v="83.93"/>
    <n v="19.989999999999998"/>
    <s v="Maureen Gastineau"/>
    <x v="0"/>
    <s v="Consumer"/>
    <s v="Office Supplies"/>
    <s v="Envelopes"/>
    <s v="Small Box"/>
    <d v="2015-06-30T00:00:00"/>
    <n v="5.105671504561178E-4"/>
    <m/>
    <x v="0"/>
    <n v="0"/>
    <n v="1"/>
    <x v="0"/>
  </r>
  <r>
    <n v="28387"/>
    <x v="1"/>
    <d v="2015-06-29T00:00:00"/>
    <x v="2"/>
    <x v="44"/>
    <n v="292.95"/>
    <n v="0.06"/>
    <s v="Regular"/>
    <n v="60.36"/>
    <n v="22.84"/>
    <n v="5.47"/>
    <s v="Maureen Gastineau"/>
    <x v="0"/>
    <s v="Consumer"/>
    <s v="Office Supplies"/>
    <s v="Paper"/>
    <s v="Small Box"/>
    <d v="2015-06-30T00:00:00"/>
    <n v="4.6552145437436295E-5"/>
    <m/>
    <x v="0"/>
    <n v="0"/>
    <n v="1"/>
    <x v="0"/>
  </r>
  <r>
    <n v="28419"/>
    <x v="1"/>
    <d v="2016-10-31T00:00:00"/>
    <x v="3"/>
    <x v="32"/>
    <n v="133.85"/>
    <n v="0.03"/>
    <s v="Express"/>
    <n v="-5.28"/>
    <n v="13.48"/>
    <n v="4.51"/>
    <s v="Rachel Payne"/>
    <x v="0"/>
    <s v="Consumer"/>
    <s v="Office Supplies"/>
    <s v="Storage &amp; Organization"/>
    <s v="Small Box"/>
    <d v="2016-11-04T00:00:00"/>
    <n v="2.1269857200207709E-5"/>
    <m/>
    <x v="0"/>
    <n v="0"/>
    <n v="4"/>
    <x v="0"/>
  </r>
  <r>
    <n v="28420"/>
    <x v="0"/>
    <d v="2016-09-24T00:00:00"/>
    <x v="3"/>
    <x v="5"/>
    <n v="45.64"/>
    <n v="0.08"/>
    <s v="Express"/>
    <n v="-0.11"/>
    <n v="15.57"/>
    <n v="1.39"/>
    <s v="Bill Donatelli"/>
    <x v="1"/>
    <s v="Corporate"/>
    <s v="Office Supplies"/>
    <s v="Envelopes"/>
    <s v="Small Box"/>
    <d v="2016-09-24T00:00:00"/>
    <n v="7.2525684170151652E-6"/>
    <m/>
    <x v="0"/>
    <n v="0"/>
    <n v="0"/>
    <x v="0"/>
  </r>
  <r>
    <n v="28451"/>
    <x v="0"/>
    <d v="2016-01-06T00:00:00"/>
    <x v="1"/>
    <x v="36"/>
    <n v="4201.08"/>
    <n v="0.01"/>
    <s v="Regular"/>
    <n v="1162.76"/>
    <n v="194.3"/>
    <n v="11.54"/>
    <s v="Pauline Chand"/>
    <x v="1"/>
    <s v="Small Business"/>
    <s v="Furniture"/>
    <s v="Office Furnishings"/>
    <s v="Large Box"/>
    <d v="2016-01-08T00:00:00"/>
    <n v="6.675858923171356E-4"/>
    <m/>
    <x v="0"/>
    <n v="0"/>
    <n v="2"/>
    <x v="0"/>
  </r>
  <r>
    <n v="28451"/>
    <x v="0"/>
    <d v="2016-01-06T00:00:00"/>
    <x v="1"/>
    <x v="26"/>
    <n v="8958.4599999999991"/>
    <n v="0.02"/>
    <s v="Regular"/>
    <n v="2593.14"/>
    <n v="209.84"/>
    <n v="21.21"/>
    <s v="Pauline Chand"/>
    <x v="1"/>
    <s v="Small Business"/>
    <s v="Furniture"/>
    <s v="Office Furnishings"/>
    <s v="Large Box"/>
    <d v="2016-01-07T00:00:00"/>
    <n v="1.4235723939766362E-3"/>
    <m/>
    <x v="0"/>
    <n v="0"/>
    <n v="1"/>
    <x v="0"/>
  </r>
  <r>
    <n v="28451"/>
    <x v="0"/>
    <d v="2016-01-06T00:00:00"/>
    <x v="1"/>
    <x v="15"/>
    <n v="4913.7"/>
    <n v="0"/>
    <s v="Delivery Van"/>
    <n v="1054.93"/>
    <n v="145.44999999999999"/>
    <n v="17.850000000000001"/>
    <s v="Pauline Chand"/>
    <x v="1"/>
    <s v="Small Business"/>
    <s v="Technology"/>
    <s v="Office Machines"/>
    <s v="Jumbo Drum"/>
    <d v="2016-01-08T00:00:00"/>
    <n v="7.8082702521225719E-4"/>
    <m/>
    <x v="0"/>
    <n v="0"/>
    <n v="2"/>
    <x v="0"/>
  </r>
  <r>
    <n v="28453"/>
    <x v="0"/>
    <d v="2015-12-28T00:00:00"/>
    <x v="1"/>
    <x v="27"/>
    <n v="560.03"/>
    <n v="0.04"/>
    <s v="Regular"/>
    <n v="-139.87"/>
    <n v="21.66"/>
    <n v="13.99"/>
    <s v="Lycoris Saunders"/>
    <x v="0"/>
    <s v="Home Office"/>
    <s v="Office Supplies"/>
    <s v="Appliances"/>
    <s v="Medium Box"/>
    <d v="2015-12-28T00:00:00"/>
    <n v="8.8993336778724869E-5"/>
    <m/>
    <x v="0"/>
    <n v="0"/>
    <n v="0"/>
    <x v="0"/>
  </r>
  <r>
    <n v="5863"/>
    <x v="0"/>
    <d v="2013-11-21T00:00:00"/>
    <x v="4"/>
    <x v="42"/>
    <n v="933.21"/>
    <n v="0.05"/>
    <s v="Regular"/>
    <n v="207.18"/>
    <n v="22.98"/>
    <n v="7.58"/>
    <s v="Guy Thornton"/>
    <x v="0"/>
    <s v="Corporate"/>
    <s v="Furniture"/>
    <s v="Office Furnishings"/>
    <s v="Small Box"/>
    <d v="2013-11-22T00:00:00"/>
    <n v="1.4829468388349523E-4"/>
    <m/>
    <x v="0"/>
    <n v="0"/>
    <n v="1"/>
    <x v="0"/>
  </r>
  <r>
    <n v="32389"/>
    <x v="0"/>
    <d v="2013-10-31T00:00:00"/>
    <x v="4"/>
    <x v="9"/>
    <n v="934.07"/>
    <n v="7.0000000000000007E-2"/>
    <s v="Regular"/>
    <n v="-7.5"/>
    <n v="39.99"/>
    <n v="10.25"/>
    <s v="Dave Poirier"/>
    <x v="3"/>
    <s v="Small Business"/>
    <s v="Technology"/>
    <s v="Computer Peripherals"/>
    <s v="Small Box"/>
    <d v="2013-11-02T00:00:00"/>
    <n v="1.4843134490099378E-4"/>
    <m/>
    <x v="0"/>
    <n v="0"/>
    <n v="2"/>
    <x v="0"/>
  </r>
  <r>
    <n v="13127"/>
    <x v="0"/>
    <d v="2013-07-31T00:00:00"/>
    <x v="4"/>
    <x v="44"/>
    <n v="951.31"/>
    <n v="0.06"/>
    <s v="Delivery Van"/>
    <n v="-333.07"/>
    <n v="68.81"/>
    <n v="60"/>
    <s v="Sam Craven"/>
    <x v="0"/>
    <s v="Home Office"/>
    <s v="Office Supplies"/>
    <s v="Appliances"/>
    <s v="Jumbo Drum"/>
    <d v="2013-08-03T00:00:00"/>
    <n v="1.511709215773597E-4"/>
    <m/>
    <x v="0"/>
    <n v="0"/>
    <n v="3"/>
    <x v="0"/>
  </r>
  <r>
    <n v="36448"/>
    <x v="0"/>
    <d v="2013-09-10T00:00:00"/>
    <x v="4"/>
    <x v="14"/>
    <n v="964.09"/>
    <n v="0.02"/>
    <s v="Regular"/>
    <n v="105.37"/>
    <n v="22.01"/>
    <n v="5.53"/>
    <s v="Allen Golden"/>
    <x v="1"/>
    <s v="Consumer"/>
    <s v="Office Supplies"/>
    <s v="Pens &amp; Art Supplies"/>
    <s v="Small Pack"/>
    <d v="2013-09-11T00:00:00"/>
    <n v="1.5320176786065185E-4"/>
    <m/>
    <x v="0"/>
    <n v="0"/>
    <n v="1"/>
    <x v="0"/>
  </r>
  <r>
    <n v="28485"/>
    <x v="0"/>
    <d v="2015-01-11T00:00:00"/>
    <x v="0"/>
    <x v="47"/>
    <n v="49.18"/>
    <n v="7.0000000000000007E-2"/>
    <s v="Regular"/>
    <n v="0.57999999999999996"/>
    <n v="4.28"/>
    <n v="0.94"/>
    <s v="Giulietta Dortch"/>
    <x v="0"/>
    <s v="Consumer"/>
    <s v="Office Supplies"/>
    <s v="Pens &amp; Art Supplies"/>
    <s v="Wrap Bag"/>
    <d v="2015-01-11T00:00:00"/>
    <n v="7.8151033029974993E-6"/>
    <m/>
    <x v="0"/>
    <n v="0"/>
    <n v="0"/>
    <x v="0"/>
  </r>
  <r>
    <n v="28486"/>
    <x v="0"/>
    <d v="2016-08-26T00:00:00"/>
    <x v="0"/>
    <x v="5"/>
    <n v="811.13"/>
    <n v="0.08"/>
    <s v="Regular"/>
    <n v="-517.47"/>
    <n v="415.88"/>
    <n v="11.37"/>
    <s v="Carlos Daly"/>
    <x v="2"/>
    <s v="Corporate"/>
    <s v="Office Supplies"/>
    <s v="Storage &amp; Organization"/>
    <s v="Small Box"/>
    <d v="2016-08-27T00:00:00"/>
    <n v="1.2889517572509885E-4"/>
    <m/>
    <x v="0"/>
    <n v="0"/>
    <n v="1"/>
    <x v="0"/>
  </r>
  <r>
    <n v="2241"/>
    <x v="0"/>
    <d v="2013-05-10T00:00:00"/>
    <x v="1"/>
    <x v="28"/>
    <n v="967.78"/>
    <n v="0.04"/>
    <s v="Regular"/>
    <n v="369.33"/>
    <n v="24.95"/>
    <n v="2.99"/>
    <s v="Sarah Brown"/>
    <x v="0"/>
    <s v="Consumer"/>
    <s v="Office Supplies"/>
    <s v="Binders and Binder Accessories"/>
    <s v="Small Box"/>
    <d v="2013-05-12T00:00:00"/>
    <n v="1.5378813897061648E-4"/>
    <m/>
    <x v="0"/>
    <n v="0"/>
    <n v="2"/>
    <x v="0"/>
  </r>
  <r>
    <n v="13440"/>
    <x v="0"/>
    <d v="2013-10-13T00:00:00"/>
    <x v="2"/>
    <x v="21"/>
    <n v="971.82"/>
    <n v="7.0000000000000007E-2"/>
    <s v="Regular"/>
    <n v="326.39"/>
    <n v="43.98"/>
    <n v="1.99"/>
    <s v="Jim Mitchum"/>
    <x v="1"/>
    <s v="Consumer"/>
    <s v="Technology"/>
    <s v="Computer Peripherals"/>
    <s v="Small Pack"/>
    <d v="2013-10-15T00:00:00"/>
    <n v="1.5443012793653983E-4"/>
    <m/>
    <x v="0"/>
    <n v="0"/>
    <n v="2"/>
    <x v="0"/>
  </r>
  <r>
    <n v="31492"/>
    <x v="0"/>
    <d v="2013-10-15T00:00:00"/>
    <x v="1"/>
    <x v="41"/>
    <n v="971.95"/>
    <n v="0.09"/>
    <s v="Express"/>
    <n v="-21.1"/>
    <n v="29.74"/>
    <n v="6.64"/>
    <s v="Nicole Hansen"/>
    <x v="2"/>
    <s v="Small Business"/>
    <s v="Office Supplies"/>
    <s v="Storage &amp; Organization"/>
    <s v="Small Box"/>
    <d v="2013-10-18T00:00:00"/>
    <n v="1.544507859973245E-4"/>
    <m/>
    <x v="0"/>
    <n v="0"/>
    <n v="3"/>
    <x v="0"/>
  </r>
  <r>
    <n v="17825"/>
    <x v="0"/>
    <d v="2013-01-13T00:00:00"/>
    <x v="2"/>
    <x v="27"/>
    <n v="981.9"/>
    <n v="0.06"/>
    <s v="Regular"/>
    <n v="11.38"/>
    <n v="37.76"/>
    <n v="12.9"/>
    <s v="Larry Hughes"/>
    <x v="1"/>
    <s v="Home Office"/>
    <s v="Office Supplies"/>
    <s v="Storage &amp; Organization"/>
    <s v="Small Box"/>
    <d v="2013-01-16T00:00:00"/>
    <n v="1.5603192218815055E-4"/>
    <m/>
    <x v="0"/>
    <n v="0"/>
    <n v="3"/>
    <x v="0"/>
  </r>
  <r>
    <n v="3109"/>
    <x v="0"/>
    <d v="2013-07-23T00:00:00"/>
    <x v="3"/>
    <x v="43"/>
    <n v="1005.74"/>
    <n v="0.1"/>
    <s v="Regular"/>
    <n v="199.3"/>
    <n v="22.23"/>
    <n v="8.99"/>
    <s v="Liz MacKendrick"/>
    <x v="1"/>
    <s v="Corporate"/>
    <s v="Furniture"/>
    <s v="Office Furnishings"/>
    <s v="Small Pack"/>
    <d v="2013-07-30T00:00:00"/>
    <n v="1.598202927197378E-4"/>
    <m/>
    <x v="0"/>
    <n v="0"/>
    <n v="7"/>
    <x v="0"/>
  </r>
  <r>
    <n v="28545"/>
    <x v="0"/>
    <d v="2014-08-23T00:00:00"/>
    <x v="0"/>
    <x v="0"/>
    <n v="5296.19"/>
    <n v="0.1"/>
    <s v="Regular"/>
    <n v="1164.05"/>
    <n v="363.25"/>
    <n v="19.989999999999998"/>
    <s v="Kelly Andreada"/>
    <x v="0"/>
    <s v="Home Office"/>
    <s v="Office Supplies"/>
    <s v="Appliances"/>
    <s v="Small Box"/>
    <d v="2014-08-24T00:00:00"/>
    <n v="8.4160780728552908E-4"/>
    <m/>
    <x v="0"/>
    <n v="0"/>
    <n v="1"/>
    <x v="0"/>
  </r>
  <r>
    <n v="28550"/>
    <x v="0"/>
    <d v="2014-03-20T00:00:00"/>
    <x v="2"/>
    <x v="14"/>
    <n v="21532.26"/>
    <n v="0.09"/>
    <s v="Delivery Van"/>
    <n v="8323.39"/>
    <n v="500.97"/>
    <n v="69.3"/>
    <s v="Cindy Schnelling"/>
    <x v="0"/>
    <s v="Corporate"/>
    <s v="Technology"/>
    <s v="Office Machines"/>
    <s v="Jumbo Drum"/>
    <d v="2014-03-23T00:00:00"/>
    <n v="3.4216518147011164E-3"/>
    <m/>
    <x v="0"/>
    <n v="0"/>
    <n v="3"/>
    <x v="0"/>
  </r>
  <r>
    <n v="28550"/>
    <x v="0"/>
    <d v="2014-03-20T00:00:00"/>
    <x v="2"/>
    <x v="10"/>
    <n v="7.64"/>
    <n v="0.1"/>
    <s v="Regular"/>
    <n v="-6.6"/>
    <n v="4.76"/>
    <n v="3.01"/>
    <s v="Cindy Schnelling"/>
    <x v="0"/>
    <s v="Corporate"/>
    <s v="Office Supplies"/>
    <s v="Paper"/>
    <s v="Wrap Bag"/>
    <d v="2014-03-21T00:00:00"/>
    <n v="1.2140583414985946E-6"/>
    <m/>
    <x v="0"/>
    <n v="0"/>
    <n v="1"/>
    <x v="0"/>
  </r>
  <r>
    <n v="28614"/>
    <x v="0"/>
    <d v="2016-10-19T00:00:00"/>
    <x v="1"/>
    <x v="29"/>
    <n v="7827.51"/>
    <n v="0.05"/>
    <s v="Regular"/>
    <n v="2992.8"/>
    <n v="159.99"/>
    <n v="5.5"/>
    <s v="Tanja Norvell"/>
    <x v="0"/>
    <s v="Consumer"/>
    <s v="Technology"/>
    <s v="Computer Peripherals"/>
    <s v="Small Box"/>
    <d v="2016-10-21T00:00:00"/>
    <n v="1.2438552105580715E-3"/>
    <m/>
    <x v="0"/>
    <n v="0"/>
    <n v="2"/>
    <x v="0"/>
  </r>
  <r>
    <n v="28641"/>
    <x v="0"/>
    <d v="2014-10-12T00:00:00"/>
    <x v="2"/>
    <x v="15"/>
    <n v="278.64999999999998"/>
    <n v="0.05"/>
    <s v="Express"/>
    <n v="-36.340000000000003"/>
    <n v="8.32"/>
    <n v="2.38"/>
    <s v="Liz Pelletier"/>
    <x v="0"/>
    <s v="Home Office"/>
    <s v="Technology"/>
    <s v="Computer Peripherals"/>
    <s v="Small Pack"/>
    <d v="2014-10-13T00:00:00"/>
    <n v="4.4279758751123482E-5"/>
    <m/>
    <x v="0"/>
    <n v="0"/>
    <n v="1"/>
    <x v="0"/>
  </r>
  <r>
    <n v="28642"/>
    <x v="0"/>
    <d v="2014-01-18T00:00:00"/>
    <x v="0"/>
    <x v="26"/>
    <n v="230.29"/>
    <n v="0"/>
    <s v="Regular"/>
    <n v="14.48"/>
    <n v="5.28"/>
    <n v="2.99"/>
    <s v="Pauline Chand"/>
    <x v="1"/>
    <s v="Corporate"/>
    <s v="Office Supplies"/>
    <s v="Binders and Binder Accessories"/>
    <s v="Small Box"/>
    <d v="2014-01-20T00:00:00"/>
    <n v="3.659496013922924E-5"/>
    <m/>
    <x v="0"/>
    <n v="0"/>
    <n v="2"/>
    <x v="0"/>
  </r>
  <r>
    <n v="28642"/>
    <x v="0"/>
    <d v="2014-01-18T00:00:00"/>
    <x v="0"/>
    <x v="40"/>
    <n v="1592.0415"/>
    <n v="0"/>
    <s v="Regular"/>
    <n v="-52.7"/>
    <n v="65.989999999999995"/>
    <n v="19.989999999999998"/>
    <s v="Pauline Chand"/>
    <x v="1"/>
    <s v="Corporate"/>
    <s v="Technology"/>
    <s v="Telephones and Communication"/>
    <s v="Small Box"/>
    <d v="2014-01-20T00:00:00"/>
    <n v="2.5298838522080301E-4"/>
    <m/>
    <x v="0"/>
    <n v="0"/>
    <n v="2"/>
    <x v="0"/>
  </r>
  <r>
    <n v="37603"/>
    <x v="0"/>
    <d v="2013-11-24T00:00:00"/>
    <x v="4"/>
    <x v="9"/>
    <n v="1008.19"/>
    <n v="0.03"/>
    <s v="Regular"/>
    <n v="210.01"/>
    <n v="45.19"/>
    <n v="1.99"/>
    <s v="Liz Price"/>
    <x v="0"/>
    <s v="Consumer"/>
    <s v="Technology"/>
    <s v="Computer Peripherals"/>
    <s v="Small Pack"/>
    <d v="2013-11-26T00:00:00"/>
    <n v="1.6020961771144872E-4"/>
    <m/>
    <x v="0"/>
    <n v="0"/>
    <n v="2"/>
    <x v="0"/>
  </r>
  <r>
    <n v="28674"/>
    <x v="0"/>
    <d v="2014-08-15T00:00:00"/>
    <x v="0"/>
    <x v="27"/>
    <n v="161.96"/>
    <n v="0"/>
    <s v="Regular"/>
    <n v="-51.12"/>
    <n v="5.78"/>
    <n v="5.67"/>
    <s v="Susan Gilcrest"/>
    <x v="0"/>
    <s v="Home Office"/>
    <s v="Office Supplies"/>
    <s v="Paper"/>
    <s v="Small Box"/>
    <d v="2014-08-16T00:00:00"/>
    <n v="2.5736765574491153E-5"/>
    <m/>
    <x v="0"/>
    <n v="0"/>
    <n v="1"/>
    <x v="0"/>
  </r>
  <r>
    <n v="28675"/>
    <x v="0"/>
    <d v="2016-10-08T00:00:00"/>
    <x v="1"/>
    <x v="0"/>
    <n v="822.84249999999997"/>
    <n v="0.1"/>
    <s v="Regular"/>
    <n v="4.3899999999999997"/>
    <n v="65.989999999999995"/>
    <n v="5.92"/>
    <s v="Ralph Knight"/>
    <x v="2"/>
    <s v="Consumer"/>
    <s v="Technology"/>
    <s v="Telephones and Communication"/>
    <s v="Small Box"/>
    <d v="2016-10-09T00:00:00"/>
    <n v="1.3075638754771695E-4"/>
    <m/>
    <x v="0"/>
    <n v="0"/>
    <n v="1"/>
    <x v="0"/>
  </r>
  <r>
    <n v="28737"/>
    <x v="0"/>
    <d v="2014-10-03T00:00:00"/>
    <x v="1"/>
    <x v="29"/>
    <n v="413.37"/>
    <n v="0.04"/>
    <s v="Regular"/>
    <n v="-224.41"/>
    <n v="8.4499999999999993"/>
    <n v="7.77"/>
    <s v="Brad Thomas"/>
    <x v="0"/>
    <s v="Home Office"/>
    <s v="Office Supplies"/>
    <s v="Scissors, Rulers and Trimmers"/>
    <s v="Small Pack"/>
    <d v="2014-10-05T00:00:00"/>
    <n v="6.5687866050428552E-5"/>
    <m/>
    <x v="0"/>
    <n v="0"/>
    <n v="2"/>
    <x v="0"/>
  </r>
  <r>
    <n v="28737"/>
    <x v="0"/>
    <d v="2014-10-03T00:00:00"/>
    <x v="1"/>
    <x v="35"/>
    <n v="1721.6410000000001"/>
    <n v="0.04"/>
    <s v="Regular"/>
    <n v="242.44"/>
    <n v="115.99"/>
    <n v="4.2300000000000004"/>
    <s v="Brad Thomas"/>
    <x v="0"/>
    <s v="Home Office"/>
    <s v="Technology"/>
    <s v="Telephones and Communication"/>
    <s v="Small Box"/>
    <d v="2014-10-05T00:00:00"/>
    <n v="2.735828032874322E-4"/>
    <m/>
    <x v="0"/>
    <n v="0"/>
    <n v="2"/>
    <x v="0"/>
  </r>
  <r>
    <n v="28741"/>
    <x v="0"/>
    <d v="2014-02-28T00:00:00"/>
    <x v="2"/>
    <x v="44"/>
    <n v="70.13"/>
    <n v="0.02"/>
    <s v="Regular"/>
    <n v="21.51"/>
    <n v="5.43"/>
    <n v="0.95"/>
    <s v="Craig Molinari"/>
    <x v="0"/>
    <s v="Small Business"/>
    <s v="Office Supplies"/>
    <s v="Paper"/>
    <s v="Wrap Bag"/>
    <d v="2014-03-01T00:00:00"/>
    <n v="1.1144229252525712E-5"/>
    <m/>
    <x v="0"/>
    <n v="0"/>
    <n v="1"/>
    <x v="0"/>
  </r>
  <r>
    <n v="28741"/>
    <x v="0"/>
    <d v="2014-02-28T00:00:00"/>
    <x v="2"/>
    <x v="33"/>
    <n v="59.76"/>
    <n v="0.04"/>
    <s v="Regular"/>
    <n v="-10.34"/>
    <n v="10.98"/>
    <n v="3.37"/>
    <s v="Craig Molinari"/>
    <x v="0"/>
    <s v="Small Business"/>
    <s v="Office Supplies"/>
    <s v="Scissors, Rulers and Trimmers"/>
    <s v="Small Pack"/>
    <d v="2014-03-01T00:00:00"/>
    <n v="9.4963516345492169E-6"/>
    <m/>
    <x v="0"/>
    <n v="0"/>
    <n v="1"/>
    <x v="0"/>
  </r>
  <r>
    <n v="28742"/>
    <x v="0"/>
    <d v="2015-04-29T00:00:00"/>
    <x v="3"/>
    <x v="34"/>
    <n v="587.91999999999996"/>
    <n v="0.09"/>
    <s v="Regular"/>
    <n v="-7.92"/>
    <n v="16.91"/>
    <n v="6.25"/>
    <s v="Rick Hansen"/>
    <x v="0"/>
    <s v="Corporate"/>
    <s v="Office Supplies"/>
    <s v="Storage &amp; Organization"/>
    <s v="Small Box"/>
    <d v="2015-04-29T00:00:00"/>
    <n v="9.3425285357834266E-5"/>
    <m/>
    <x v="0"/>
    <n v="0"/>
    <n v="0"/>
    <x v="0"/>
  </r>
  <r>
    <n v="28742"/>
    <x v="0"/>
    <d v="2015-04-29T00:00:00"/>
    <x v="3"/>
    <x v="38"/>
    <n v="2171.4639999999999"/>
    <n v="0.04"/>
    <s v="Delivery Van"/>
    <n v="-209.56"/>
    <n v="376.13"/>
    <n v="85.63"/>
    <s v="Rick Hansen"/>
    <x v="0"/>
    <s v="Corporate"/>
    <s v="Furniture"/>
    <s v="Tables"/>
    <s v="Jumbo Box"/>
    <d v="2015-05-06T00:00:00"/>
    <n v="3.4506334849003983E-4"/>
    <m/>
    <x v="0"/>
    <n v="0"/>
    <n v="7"/>
    <x v="0"/>
  </r>
  <r>
    <n v="29058"/>
    <x v="0"/>
    <d v="2013-01-03T00:00:00"/>
    <x v="0"/>
    <x v="26"/>
    <n v="1011.67"/>
    <n v="0.04"/>
    <s v="Regular"/>
    <n v="-74.64"/>
    <n v="24.98"/>
    <n v="8.7899999999999991"/>
    <s v="Valerie Jones"/>
    <x v="0"/>
    <s v="Consumer"/>
    <s v="Office Supplies"/>
    <s v="Storage &amp; Organization"/>
    <s v="Small Box"/>
    <d v="2013-01-03T00:00:00"/>
    <n v="1.6076261810783814E-4"/>
    <m/>
    <x v="0"/>
    <n v="0"/>
    <n v="0"/>
    <x v="0"/>
  </r>
  <r>
    <n v="28772"/>
    <x v="0"/>
    <d v="2016-02-07T00:00:00"/>
    <x v="0"/>
    <x v="18"/>
    <n v="950.46400000000006"/>
    <n v="0.02"/>
    <s v="Regular"/>
    <n v="-763.8"/>
    <n v="71.37"/>
    <n v="69"/>
    <s v="Nick Zandusky"/>
    <x v="0"/>
    <s v="Small Business"/>
    <s v="Furniture"/>
    <s v="Tables"/>
    <s v="Large Box"/>
    <d v="2016-02-08T00:00:00"/>
    <n v="1.5103648527409953E-4"/>
    <m/>
    <x v="0"/>
    <n v="0"/>
    <n v="1"/>
    <x v="0"/>
  </r>
  <r>
    <n v="28772"/>
    <x v="0"/>
    <d v="2016-02-07T00:00:00"/>
    <x v="0"/>
    <x v="6"/>
    <n v="705.68700000000001"/>
    <n v="0.03"/>
    <s v="Express"/>
    <n v="-803.08"/>
    <n v="205.99"/>
    <n v="8.99"/>
    <s v="Nick Zandusky"/>
    <x v="0"/>
    <s v="Small Business"/>
    <s v="Technology"/>
    <s v="Telephones and Communication"/>
    <s v="Small Box"/>
    <d v="2016-02-09T00:00:00"/>
    <n v="1.1213942262265953E-4"/>
    <m/>
    <x v="0"/>
    <n v="0"/>
    <n v="2"/>
    <x v="0"/>
  </r>
  <r>
    <n v="28805"/>
    <x v="0"/>
    <d v="2014-04-02T00:00:00"/>
    <x v="4"/>
    <x v="39"/>
    <n v="97.93"/>
    <n v="7.0000000000000007E-2"/>
    <s v="Regular"/>
    <n v="-616.80999999999995"/>
    <n v="3.48"/>
    <n v="49"/>
    <s v="Bill Stewart"/>
    <x v="1"/>
    <s v="Corporate"/>
    <s v="Office Supplies"/>
    <s v="Appliances"/>
    <s v="Large Box"/>
    <d v="2014-04-04T00:00:00"/>
    <n v="1.556187609724573E-5"/>
    <m/>
    <x v="0"/>
    <n v="0"/>
    <n v="2"/>
    <x v="0"/>
  </r>
  <r>
    <n v="28805"/>
    <x v="0"/>
    <d v="2014-04-02T00:00:00"/>
    <x v="4"/>
    <x v="6"/>
    <n v="25.52"/>
    <n v="7.0000000000000007E-2"/>
    <s v="Regular"/>
    <n v="-1.99"/>
    <n v="5.98"/>
    <n v="1.49"/>
    <s v="Bill Stewart"/>
    <x v="1"/>
    <s v="Corporate"/>
    <s v="Office Supplies"/>
    <s v="Binders and Binder Accessories"/>
    <s v="Small Box"/>
    <d v="2014-04-04T00:00:00"/>
    <n v="4.0553362401890231E-6"/>
    <m/>
    <x v="0"/>
    <n v="0"/>
    <n v="2"/>
    <x v="0"/>
  </r>
  <r>
    <n v="28805"/>
    <x v="0"/>
    <d v="2014-04-02T00:00:00"/>
    <x v="4"/>
    <x v="19"/>
    <n v="487.5"/>
    <n v="0.05"/>
    <s v="Regular"/>
    <n v="-25.88"/>
    <n v="10.23"/>
    <n v="4.68"/>
    <s v="Bill Stewart"/>
    <x v="1"/>
    <s v="Corporate"/>
    <s v="Office Supplies"/>
    <s v="Scissors, Rulers and Trimmers"/>
    <s v="Small Pack"/>
    <d v="2014-04-04T00:00:00"/>
    <n v="7.7467727942482316E-5"/>
    <m/>
    <x v="0"/>
    <n v="0"/>
    <n v="2"/>
    <x v="0"/>
  </r>
  <r>
    <n v="28807"/>
    <x v="0"/>
    <d v="2014-03-31T00:00:00"/>
    <x v="0"/>
    <x v="32"/>
    <n v="59.35"/>
    <n v="0.02"/>
    <s v="Express"/>
    <n v="-42.61"/>
    <n v="4.9800000000000004"/>
    <n v="8.33"/>
    <s v="Patrick Bzostek"/>
    <x v="0"/>
    <s v="Consumer"/>
    <s v="Office Supplies"/>
    <s v="Paper"/>
    <s v="Small Box"/>
    <d v="2014-04-01T00:00:00"/>
    <n v="9.4311992889975918E-6"/>
    <m/>
    <x v="0"/>
    <n v="0"/>
    <n v="1"/>
    <x v="0"/>
  </r>
  <r>
    <n v="31718"/>
    <x v="0"/>
    <d v="2013-11-27T00:00:00"/>
    <x v="3"/>
    <x v="17"/>
    <n v="1017.2885"/>
    <n v="0.1"/>
    <s v="Regular"/>
    <n v="-115.3"/>
    <n v="65.989999999999995"/>
    <n v="8.99"/>
    <s v="Nona Balk"/>
    <x v="3"/>
    <s v="Corporate"/>
    <s v="Technology"/>
    <s v="Telephones and Communication"/>
    <s v="Small Box"/>
    <d v="2013-12-04T00:00:00"/>
    <n v="1.6165544360413522E-4"/>
    <m/>
    <x v="0"/>
    <n v="0"/>
    <n v="7"/>
    <x v="0"/>
  </r>
  <r>
    <n v="36003"/>
    <x v="0"/>
    <d v="2013-10-31T00:00:00"/>
    <x v="4"/>
    <x v="25"/>
    <n v="1031.18"/>
    <n v="0.01"/>
    <s v="Regular"/>
    <n v="349.82"/>
    <n v="19.98"/>
    <n v="5.77"/>
    <s v="Linda Southworth"/>
    <x v="0"/>
    <s v="Consumer"/>
    <s v="Office Supplies"/>
    <s v="Paper"/>
    <s v="Small Box"/>
    <d v="2013-11-02T00:00:00"/>
    <n v="1.6386291630713626E-4"/>
    <m/>
    <x v="0"/>
    <n v="0"/>
    <n v="2"/>
    <x v="0"/>
  </r>
  <r>
    <n v="37318"/>
    <x v="0"/>
    <d v="2013-04-15T00:00:00"/>
    <x v="4"/>
    <x v="1"/>
    <n v="1031.23"/>
    <n v="7.0000000000000007E-2"/>
    <s v="Regular"/>
    <n v="-138.54"/>
    <n v="33.979999999999997"/>
    <n v="19.989999999999998"/>
    <s v="Nat Gilpin"/>
    <x v="1"/>
    <s v="Consumer"/>
    <s v="Furniture"/>
    <s v="Office Furnishings"/>
    <s v="Small Box"/>
    <d v="2013-04-17T00:00:00"/>
    <n v="1.6387086171513034E-4"/>
    <m/>
    <x v="0"/>
    <n v="0"/>
    <n v="2"/>
    <x v="0"/>
  </r>
  <r>
    <n v="4007"/>
    <x v="0"/>
    <d v="2013-06-17T00:00:00"/>
    <x v="0"/>
    <x v="31"/>
    <n v="1038.4000000000001"/>
    <n v="0.01"/>
    <s v="Regular"/>
    <n v="112.36"/>
    <n v="56.96"/>
    <n v="13.22"/>
    <s v="Jack Lebron"/>
    <x v="3"/>
    <s v="Corporate"/>
    <s v="Office Supplies"/>
    <s v="Appliances"/>
    <s v="Small Box"/>
    <d v="2013-06-18T00:00:00"/>
    <n v="1.6501023322148441E-4"/>
    <m/>
    <x v="0"/>
    <n v="0"/>
    <n v="1"/>
    <x v="0"/>
  </r>
  <r>
    <n v="28867"/>
    <x v="0"/>
    <d v="2014-07-22T00:00:00"/>
    <x v="4"/>
    <x v="16"/>
    <n v="866.73"/>
    <n v="0.1"/>
    <s v="Regular"/>
    <n v="-199.98"/>
    <n v="20.97"/>
    <n v="6.5"/>
    <s v="Maxwell Schwartz"/>
    <x v="0"/>
    <s v="Corporate"/>
    <s v="Technology"/>
    <s v="Computer Peripherals"/>
    <s v="Small Box"/>
    <d v="2014-07-23T00:00:00"/>
    <n v="1.3773046941453887E-4"/>
    <m/>
    <x v="0"/>
    <n v="0"/>
    <n v="1"/>
    <x v="0"/>
  </r>
  <r>
    <n v="28867"/>
    <x v="0"/>
    <d v="2014-07-22T00:00:00"/>
    <x v="4"/>
    <x v="24"/>
    <n v="642.41999999999996"/>
    <n v="0.03"/>
    <s v="Regular"/>
    <n v="80.010000000000005"/>
    <n v="104.85"/>
    <n v="19.989999999999998"/>
    <s v="Maxwell Schwartz"/>
    <x v="0"/>
    <s v="Corporate"/>
    <s v="Office Supplies"/>
    <s v="Paper"/>
    <s v="Small Box"/>
    <d v="2014-07-23T00:00:00"/>
    <n v="1.0208578007140407E-4"/>
    <m/>
    <x v="0"/>
    <n v="0"/>
    <n v="1"/>
    <x v="0"/>
  </r>
  <r>
    <n v="28867"/>
    <x v="0"/>
    <d v="2014-07-22T00:00:00"/>
    <x v="4"/>
    <x v="27"/>
    <n v="2169.7525000000001"/>
    <n v="0.02"/>
    <s v="Regular"/>
    <n v="374.75"/>
    <n v="95.99"/>
    <n v="8.99"/>
    <s v="Maxwell Schwartz"/>
    <x v="0"/>
    <s v="Corporate"/>
    <s v="Technology"/>
    <s v="Telephones and Communication"/>
    <s v="Small Box"/>
    <d v="2014-07-24T00:00:00"/>
    <n v="3.4479137717440179E-4"/>
    <m/>
    <x v="0"/>
    <n v="0"/>
    <n v="2"/>
    <x v="0"/>
  </r>
  <r>
    <n v="28870"/>
    <x v="0"/>
    <d v="2014-11-10T00:00:00"/>
    <x v="0"/>
    <x v="34"/>
    <n v="3310.9454999999998"/>
    <n v="0.05"/>
    <s v="Regular"/>
    <n v="822.4"/>
    <n v="115.99"/>
    <n v="2.5"/>
    <s v="Cindy Schnelling"/>
    <x v="2"/>
    <s v="Corporate"/>
    <s v="Technology"/>
    <s v="Telephones and Communication"/>
    <s v="Small Box"/>
    <d v="2014-11-13T00:00:00"/>
    <n v="5.2613625687463817E-4"/>
    <m/>
    <x v="0"/>
    <n v="0"/>
    <n v="3"/>
    <x v="0"/>
  </r>
  <r>
    <n v="28870"/>
    <x v="0"/>
    <d v="2014-11-10T00:00:00"/>
    <x v="0"/>
    <x v="40"/>
    <n v="1154.8900000000001"/>
    <n v="0.03"/>
    <s v="Regular"/>
    <n v="66.36"/>
    <n v="40.98"/>
    <n v="6.5"/>
    <s v="Cindy Schnelling"/>
    <x v="0"/>
    <s v="Corporate"/>
    <s v="Technology"/>
    <s v="Computer Peripherals"/>
    <s v="Small Box"/>
    <d v="2014-11-11T00:00:00"/>
    <n v="1.8352144476614033E-4"/>
    <m/>
    <x v="0"/>
    <n v="0"/>
    <n v="1"/>
    <x v="0"/>
  </r>
  <r>
    <n v="28871"/>
    <x v="0"/>
    <d v="2015-04-15T00:00:00"/>
    <x v="0"/>
    <x v="12"/>
    <n v="55.02"/>
    <n v="0.08"/>
    <s v="Regular"/>
    <n v="-56.12"/>
    <n v="5.0199999999999996"/>
    <n v="5.14"/>
    <s v="Claudia Miner"/>
    <x v="2"/>
    <s v="Small Business"/>
    <s v="Technology"/>
    <s v="Computer Peripherals"/>
    <s v="Small Pack"/>
    <d v="2015-04-15T00:00:00"/>
    <n v="8.7431269567084661E-6"/>
    <m/>
    <x v="0"/>
    <n v="0"/>
    <n v="0"/>
    <x v="0"/>
  </r>
  <r>
    <n v="28897"/>
    <x v="0"/>
    <d v="2016-08-24T00:00:00"/>
    <x v="4"/>
    <x v="34"/>
    <n v="146.15"/>
    <n v="0.02"/>
    <s v="Regular"/>
    <n v="-180.26"/>
    <n v="4.0599999999999996"/>
    <n v="6.89"/>
    <s v="Ed Ludwig"/>
    <x v="1"/>
    <s v="Consumer"/>
    <s v="Office Supplies"/>
    <s v="Appliances"/>
    <s v="Small Box"/>
    <d v="2016-08-26T00:00:00"/>
    <n v="2.3224427566756495E-5"/>
    <m/>
    <x v="0"/>
    <n v="0"/>
    <n v="2"/>
    <x v="0"/>
  </r>
  <r>
    <n v="28897"/>
    <x v="0"/>
    <d v="2016-08-24T00:00:00"/>
    <x v="4"/>
    <x v="39"/>
    <n v="877.47"/>
    <n v="7.0000000000000007E-2"/>
    <s v="Regular"/>
    <n v="151.24"/>
    <n v="60.98"/>
    <n v="19.989999999999998"/>
    <s v="Ed Ludwig"/>
    <x v="1"/>
    <s v="Consumer"/>
    <s v="Office Supplies"/>
    <s v="Envelopes"/>
    <s v="Small Box"/>
    <d v="2016-08-26T00:00:00"/>
    <n v="1.3943714305167173E-4"/>
    <m/>
    <x v="0"/>
    <n v="0"/>
    <n v="2"/>
    <x v="0"/>
  </r>
  <r>
    <n v="28899"/>
    <x v="0"/>
    <d v="2015-06-14T00:00:00"/>
    <x v="3"/>
    <x v="40"/>
    <n v="4488.2635"/>
    <n v="0.06"/>
    <s v="Regular"/>
    <n v="750.55"/>
    <n v="205.99"/>
    <n v="5"/>
    <s v="Janet Lee"/>
    <x v="0"/>
    <s v="Consumer"/>
    <s v="Technology"/>
    <s v="Telephones and Communication"/>
    <s v="Small Box"/>
    <d v="2015-06-16T00:00:00"/>
    <n v="7.1322169385061227E-4"/>
    <m/>
    <x v="0"/>
    <n v="0"/>
    <n v="2"/>
    <x v="0"/>
  </r>
  <r>
    <n v="25155"/>
    <x v="0"/>
    <d v="2013-01-20T00:00:00"/>
    <x v="3"/>
    <x v="25"/>
    <n v="1038.99"/>
    <n v="0"/>
    <s v="Regular"/>
    <n v="-180.45"/>
    <n v="19.940000000000001"/>
    <n v="14.87"/>
    <s v="John Dryer"/>
    <x v="0"/>
    <s v="Corporate"/>
    <s v="Furniture"/>
    <s v="Office Furnishings"/>
    <s v="Large Box"/>
    <d v="2013-01-27T00:00:00"/>
    <n v="1.6510398903581478E-4"/>
    <m/>
    <x v="0"/>
    <n v="0"/>
    <n v="7"/>
    <x v="0"/>
  </r>
  <r>
    <n v="34209"/>
    <x v="1"/>
    <d v="2013-08-24T00:00:00"/>
    <x v="0"/>
    <x v="8"/>
    <n v="1041.72"/>
    <n v="0.03"/>
    <s v="Regular"/>
    <n v="437.61"/>
    <n v="35.44"/>
    <n v="4.92"/>
    <s v="Ritsa Hightower"/>
    <x v="1"/>
    <s v="Corporate"/>
    <s v="Office Supplies"/>
    <s v="Paper"/>
    <s v="Small Box"/>
    <d v="2013-08-26T00:00:00"/>
    <n v="1.6553780831229269E-4"/>
    <m/>
    <x v="0"/>
    <n v="0"/>
    <n v="2"/>
    <x v="0"/>
  </r>
  <r>
    <n v="35137"/>
    <x v="1"/>
    <d v="2013-07-17T00:00:00"/>
    <x v="0"/>
    <x v="43"/>
    <n v="1041.78"/>
    <n v="0.1"/>
    <s v="Regular"/>
    <n v="283.79000000000002"/>
    <n v="23.99"/>
    <n v="6.71"/>
    <s v="Joe Elijah"/>
    <x v="0"/>
    <s v="Home Office"/>
    <s v="Office Supplies"/>
    <s v="Envelopes"/>
    <s v="Small Box"/>
    <d v="2013-07-20T00:00:00"/>
    <n v="1.6554734280188561E-4"/>
    <m/>
    <x v="0"/>
    <n v="0"/>
    <n v="3"/>
    <x v="0"/>
  </r>
  <r>
    <n v="28929"/>
    <x v="0"/>
    <d v="2015-10-09T00:00:00"/>
    <x v="4"/>
    <x v="4"/>
    <n v="230.97"/>
    <n v="0.08"/>
    <s v="Regular"/>
    <n v="-173.73"/>
    <n v="6.48"/>
    <n v="8.19"/>
    <s v="Saphhira Shifley"/>
    <x v="0"/>
    <s v="Corporate"/>
    <s v="Office Supplies"/>
    <s v="Paper"/>
    <s v="Small Box"/>
    <d v="2015-10-10T00:00:00"/>
    <n v="3.670301768794901E-5"/>
    <m/>
    <x v="0"/>
    <n v="0"/>
    <n v="1"/>
    <x v="0"/>
  </r>
  <r>
    <n v="28929"/>
    <x v="0"/>
    <d v="2015-10-09T00:00:00"/>
    <x v="4"/>
    <x v="19"/>
    <n v="723.17"/>
    <n v="0.09"/>
    <s v="Regular"/>
    <n v="-154.11000000000001"/>
    <n v="16.98"/>
    <n v="12.39"/>
    <s v="Saphhira Shifley"/>
    <x v="0"/>
    <s v="Corporate"/>
    <s v="Office Supplies"/>
    <s v="Envelopes"/>
    <s v="Small Box"/>
    <d v="2015-10-11T00:00:00"/>
    <n v="1.149176139818768E-4"/>
    <m/>
    <x v="0"/>
    <n v="0"/>
    <n v="2"/>
    <x v="0"/>
  </r>
  <r>
    <n v="17858"/>
    <x v="1"/>
    <d v="2013-09-25T00:00:00"/>
    <x v="4"/>
    <x v="19"/>
    <n v="1048.3900000000001"/>
    <n v="0.06"/>
    <s v="Express"/>
    <n v="206.56"/>
    <n v="22.98"/>
    <n v="7.58"/>
    <s v="Becky Castell"/>
    <x v="1"/>
    <s v="Consumer"/>
    <s v="Furniture"/>
    <s v="Office Furnishings"/>
    <s v="Small Box"/>
    <d v="2013-09-26T00:00:00"/>
    <n v="1.6659772573870575E-4"/>
    <m/>
    <x v="0"/>
    <n v="0"/>
    <n v="1"/>
    <x v="0"/>
  </r>
  <r>
    <n v="24196"/>
    <x v="0"/>
    <d v="2013-07-30T00:00:00"/>
    <x v="0"/>
    <x v="37"/>
    <n v="1049.49"/>
    <n v="0.05"/>
    <s v="Regular"/>
    <n v="-5.41"/>
    <n v="43.57"/>
    <n v="16.36"/>
    <s v="Nat Carroll"/>
    <x v="1"/>
    <s v="Home Office"/>
    <s v="Office Supplies"/>
    <s v="Storage &amp; Organization"/>
    <s v="Small Box"/>
    <d v="2013-08-01T00:00:00"/>
    <n v="1.6677252471457594E-4"/>
    <m/>
    <x v="0"/>
    <n v="0"/>
    <n v="2"/>
    <x v="0"/>
  </r>
  <r>
    <n v="28933"/>
    <x v="0"/>
    <d v="2016-07-09T00:00:00"/>
    <x v="1"/>
    <x v="10"/>
    <n v="11.16"/>
    <n v="0.01"/>
    <s v="Regular"/>
    <n v="-7.25"/>
    <n v="5.58"/>
    <n v="5.3"/>
    <s v="Shirley Jackson"/>
    <x v="0"/>
    <s v="Corporate"/>
    <s v="Office Supplies"/>
    <s v="Envelopes"/>
    <s v="Small Box"/>
    <d v="2016-07-10T00:00:00"/>
    <n v="1.7734150642832877E-6"/>
    <m/>
    <x v="0"/>
    <n v="0"/>
    <n v="1"/>
    <x v="0"/>
  </r>
  <r>
    <n v="28933"/>
    <x v="0"/>
    <d v="2016-07-09T00:00:00"/>
    <x v="1"/>
    <x v="28"/>
    <n v="156.19999999999999"/>
    <n v="0.03"/>
    <s v="Regular"/>
    <n v="43"/>
    <n v="3.98"/>
    <n v="0.7"/>
    <s v="Shirley Jackson"/>
    <x v="0"/>
    <s v="Corporate"/>
    <s v="Office Supplies"/>
    <s v="Pens &amp; Art Supplies"/>
    <s v="Wrap Bag"/>
    <d v="2016-07-10T00:00:00"/>
    <n v="2.4821454573570742E-5"/>
    <m/>
    <x v="0"/>
    <n v="0"/>
    <n v="1"/>
    <x v="0"/>
  </r>
  <r>
    <n v="28963"/>
    <x v="0"/>
    <d v="2014-12-04T00:00:00"/>
    <x v="2"/>
    <x v="4"/>
    <n v="6072.1875"/>
    <n v="0.09"/>
    <s v="Regular"/>
    <n v="1372.09"/>
    <n v="205.99"/>
    <n v="2.5"/>
    <s v="Joel Eaton"/>
    <x v="0"/>
    <s v="Home Office"/>
    <s v="Technology"/>
    <s v="Telephones and Communication"/>
    <s v="Small Box"/>
    <d v="2014-12-06T00:00:00"/>
    <n v="9.6492014208357307E-4"/>
    <m/>
    <x v="0"/>
    <n v="0"/>
    <n v="2"/>
    <x v="0"/>
  </r>
  <r>
    <n v="21889"/>
    <x v="0"/>
    <d v="2013-04-01T00:00:00"/>
    <x v="3"/>
    <x v="36"/>
    <n v="1049.79"/>
    <n v="0.08"/>
    <s v="Regular"/>
    <n v="135.79"/>
    <n v="51.75"/>
    <n v="19.989999999999998"/>
    <s v="Becky Castell"/>
    <x v="2"/>
    <s v="Consumer"/>
    <s v="Furniture"/>
    <s v="Office Furnishings"/>
    <s v="Small Box"/>
    <d v="2013-04-08T00:00:00"/>
    <n v="1.6682019716254053E-4"/>
    <m/>
    <x v="0"/>
    <n v="0"/>
    <n v="7"/>
    <x v="0"/>
  </r>
  <r>
    <n v="10081"/>
    <x v="0"/>
    <d v="2013-08-07T00:00:00"/>
    <x v="2"/>
    <x v="46"/>
    <n v="1058.43"/>
    <n v="0.02"/>
    <s v="Regular"/>
    <n v="245"/>
    <n v="20.28"/>
    <n v="6.68"/>
    <s v="Sanjit Engle"/>
    <x v="0"/>
    <s v="Home Office"/>
    <s v="Furniture"/>
    <s v="Office Furnishings"/>
    <s v="Small Box"/>
    <d v="2013-08-08T00:00:00"/>
    <n v="1.6819316366392117E-4"/>
    <m/>
    <x v="0"/>
    <n v="0"/>
    <n v="1"/>
    <x v="0"/>
  </r>
  <r>
    <n v="29028"/>
    <x v="0"/>
    <d v="2014-02-05T00:00:00"/>
    <x v="1"/>
    <x v="16"/>
    <n v="17131.36"/>
    <n v="0.08"/>
    <s v="Delivery Van"/>
    <n v="4722.7700000000004"/>
    <n v="400.97"/>
    <n v="14.7"/>
    <s v="Marc Crier"/>
    <x v="0"/>
    <s v="Corporate"/>
    <s v="Technology"/>
    <s v="Office Machines"/>
    <s v="Jumbo Drum"/>
    <d v="2014-02-07T00:00:00"/>
    <n v="2.7223128938763568E-3"/>
    <m/>
    <x v="0"/>
    <n v="0"/>
    <n v="2"/>
    <x v="0"/>
  </r>
  <r>
    <n v="29030"/>
    <x v="0"/>
    <d v="2015-01-01T00:00:00"/>
    <x v="4"/>
    <x v="12"/>
    <n v="192.58"/>
    <n v="0.05"/>
    <s v="Regular"/>
    <n v="24.6"/>
    <n v="19.84"/>
    <n v="4.0999999999999996"/>
    <s v="Roy Skaria"/>
    <x v="2"/>
    <s v="Corporate"/>
    <s v="Office Supplies"/>
    <s v="Pens &amp; Art Supplies"/>
    <s v="Wrap Bag"/>
    <d v="2015-01-02T00:00:00"/>
    <n v="3.0602533430078452E-5"/>
    <m/>
    <x v="0"/>
    <n v="0"/>
    <n v="1"/>
    <x v="0"/>
  </r>
  <r>
    <n v="8001"/>
    <x v="0"/>
    <d v="2013-11-19T00:00:00"/>
    <x v="0"/>
    <x v="43"/>
    <n v="1059.72"/>
    <n v="0.01"/>
    <s v="Regular"/>
    <n v="112.22"/>
    <n v="20.98"/>
    <n v="5.42"/>
    <s v="Charles Crestani"/>
    <x v="0"/>
    <s v="Consumer"/>
    <s v="Office Supplies"/>
    <s v="Storage &amp; Organization"/>
    <s v="Small Box"/>
    <d v="2013-11-21T00:00:00"/>
    <n v="1.6839815519016895E-4"/>
    <m/>
    <x v="0"/>
    <n v="0"/>
    <n v="2"/>
    <x v="0"/>
  </r>
  <r>
    <n v="21319"/>
    <x v="0"/>
    <d v="2013-04-29T00:00:00"/>
    <x v="4"/>
    <x v="3"/>
    <n v="1060.3399999999999"/>
    <n v="0.04"/>
    <s v="Delivery Van"/>
    <n v="-174.94"/>
    <n v="23.99"/>
    <n v="15.68"/>
    <s v="Chuck Sachs"/>
    <x v="3"/>
    <s v="Consumer"/>
    <s v="Furniture"/>
    <s v="Office Furnishings"/>
    <s v="Jumbo Drum"/>
    <d v="2013-04-30T00:00:00"/>
    <n v="1.6849667824929578E-4"/>
    <m/>
    <x v="0"/>
    <n v="0"/>
    <n v="1"/>
    <x v="0"/>
  </r>
  <r>
    <n v="19174"/>
    <x v="0"/>
    <d v="2013-07-16T00:00:00"/>
    <x v="4"/>
    <x v="23"/>
    <n v="1061.905"/>
    <n v="0.06"/>
    <s v="Regular"/>
    <n v="152.75"/>
    <n v="65.989999999999995"/>
    <n v="2.5"/>
    <s v="Fred McMath"/>
    <x v="3"/>
    <s v="Small Business"/>
    <s v="Technology"/>
    <s v="Telephones and Communication"/>
    <s v="Small Box"/>
    <d v="2013-07-17T00:00:00"/>
    <n v="1.6874536951951114E-4"/>
    <m/>
    <x v="0"/>
    <n v="0"/>
    <n v="1"/>
    <x v="0"/>
  </r>
  <r>
    <n v="29090"/>
    <x v="0"/>
    <d v="2015-01-15T00:00:00"/>
    <x v="4"/>
    <x v="37"/>
    <n v="99.1"/>
    <n v="0.02"/>
    <s v="Regular"/>
    <n v="28.42"/>
    <n v="4.13"/>
    <n v="0.99"/>
    <s v="Muhammed Lee"/>
    <x v="0"/>
    <s v="Consumer"/>
    <s v="Office Supplies"/>
    <s v="Labels"/>
    <s v="Small Box"/>
    <d v="2015-01-16T00:00:00"/>
    <n v="1.5747798644307686E-5"/>
    <m/>
    <x v="0"/>
    <n v="0"/>
    <n v="1"/>
    <x v="0"/>
  </r>
  <r>
    <n v="29090"/>
    <x v="0"/>
    <d v="2015-01-15T00:00:00"/>
    <x v="4"/>
    <x v="45"/>
    <n v="380.34"/>
    <n v="0.02"/>
    <s v="Regular"/>
    <n v="-108.2"/>
    <n v="10.48"/>
    <n v="6.91"/>
    <s v="Muhammed Lee"/>
    <x v="0"/>
    <s v="Consumer"/>
    <s v="Office Supplies"/>
    <s v="Storage &amp; Organization"/>
    <s v="Small Box"/>
    <d v="2015-01-15T00:00:00"/>
    <n v="6.0439129529525589E-5"/>
    <m/>
    <x v="0"/>
    <n v="0"/>
    <n v="0"/>
    <x v="0"/>
  </r>
  <r>
    <n v="29095"/>
    <x v="1"/>
    <d v="2014-03-08T00:00:00"/>
    <x v="2"/>
    <x v="42"/>
    <n v="291.67"/>
    <n v="0.01"/>
    <s v="Regular"/>
    <n v="54.46"/>
    <n v="6.75"/>
    <n v="2.99"/>
    <s v="Delfina Latchford"/>
    <x v="2"/>
    <s v="Small Business"/>
    <s v="Office Supplies"/>
    <s v="Binders and Binder Accessories"/>
    <s v="Small Box"/>
    <d v="2014-03-09T00:00:00"/>
    <n v="4.6348742992787321E-5"/>
    <m/>
    <x v="0"/>
    <n v="0"/>
    <n v="1"/>
    <x v="0"/>
  </r>
  <r>
    <n v="42561"/>
    <x v="0"/>
    <d v="2013-02-06T00:00:00"/>
    <x v="3"/>
    <x v="0"/>
    <n v="1062.9590000000001"/>
    <n v="7.0000000000000007E-2"/>
    <s v="Express"/>
    <n v="298.48"/>
    <n v="85.99"/>
    <n v="2.5"/>
    <s v="Beth Paige"/>
    <x v="2"/>
    <s v="Consumer"/>
    <s v="Technology"/>
    <s v="Telephones and Communication"/>
    <s v="Small Box"/>
    <d v="2013-02-08T00:00:00"/>
    <n v="1.6891285872002682E-4"/>
    <m/>
    <x v="0"/>
    <n v="0"/>
    <n v="2"/>
    <x v="0"/>
  </r>
  <r>
    <n v="29127"/>
    <x v="0"/>
    <d v="2016-03-31T00:00:00"/>
    <x v="1"/>
    <x v="31"/>
    <n v="31.13"/>
    <n v="0.06"/>
    <s v="Regular"/>
    <n v="-0.81"/>
    <n v="1.68"/>
    <n v="1"/>
    <s v="Thea Hudgings"/>
    <x v="0"/>
    <s v="Consumer"/>
    <s v="Office Supplies"/>
    <s v="Pens &amp; Art Supplies"/>
    <s v="Wrap Bag"/>
    <d v="2016-04-02T00:00:00"/>
    <n v="4.9468110171271272E-6"/>
    <m/>
    <x v="0"/>
    <n v="0"/>
    <n v="2"/>
    <x v="0"/>
  </r>
  <r>
    <n v="29152"/>
    <x v="0"/>
    <d v="2014-07-23T00:00:00"/>
    <x v="3"/>
    <x v="7"/>
    <n v="58.63"/>
    <n v="0"/>
    <s v="Regular"/>
    <n v="-40.86"/>
    <n v="17.48"/>
    <n v="1.99"/>
    <s v="Ashley Jarboe"/>
    <x v="0"/>
    <s v="Small Business"/>
    <s v="Technology"/>
    <s v="Computer Peripherals"/>
    <s v="Small Pack"/>
    <d v="2014-07-27T00:00:00"/>
    <n v="9.3167854138825404E-6"/>
    <m/>
    <x v="0"/>
    <n v="0"/>
    <n v="4"/>
    <x v="0"/>
  </r>
  <r>
    <n v="29152"/>
    <x v="0"/>
    <d v="2014-07-23T00:00:00"/>
    <x v="3"/>
    <x v="44"/>
    <n v="94.99"/>
    <n v="0.06"/>
    <s v="Regular"/>
    <n v="-106.29"/>
    <n v="6.98"/>
    <n v="9.69"/>
    <s v="Ashley Jarboe"/>
    <x v="0"/>
    <s v="Small Business"/>
    <s v="Office Supplies"/>
    <s v="Storage &amp; Organization"/>
    <s v="Small Box"/>
    <d v="2014-07-23T00:00:00"/>
    <n v="1.5094686107192605E-5"/>
    <m/>
    <x v="0"/>
    <n v="0"/>
    <n v="0"/>
    <x v="0"/>
  </r>
  <r>
    <n v="4965"/>
    <x v="0"/>
    <d v="2013-10-20T00:00:00"/>
    <x v="3"/>
    <x v="39"/>
    <n v="1068.79"/>
    <n v="7.0000000000000007E-2"/>
    <s v="Regular"/>
    <n v="56.05"/>
    <n v="76.72"/>
    <n v="19.95"/>
    <s v="Paul Lucas"/>
    <x v="3"/>
    <s v="Corporate"/>
    <s v="Office Supplies"/>
    <s v="Appliances"/>
    <s v="Large Box"/>
    <d v="2013-10-20T00:00:00"/>
    <n v="1.6983945220029882E-4"/>
    <m/>
    <x v="0"/>
    <n v="0"/>
    <n v="0"/>
    <x v="0"/>
  </r>
  <r>
    <n v="29191"/>
    <x v="0"/>
    <d v="2015-06-28T00:00:00"/>
    <x v="4"/>
    <x v="27"/>
    <n v="7201.89"/>
    <n v="0.09"/>
    <s v="Delivery Van"/>
    <n v="-650.11"/>
    <n v="296.18"/>
    <n v="54.12"/>
    <s v="Penelope Sewall"/>
    <x v="0"/>
    <s v="Home Office"/>
    <s v="Furniture"/>
    <s v="Tables"/>
    <s v="Jumbo Box"/>
    <d v="2015-06-29T00:00:00"/>
    <n v="1.1444390875726851E-3"/>
    <m/>
    <x v="0"/>
    <n v="0"/>
    <n v="1"/>
    <x v="0"/>
  </r>
  <r>
    <n v="29216"/>
    <x v="0"/>
    <d v="2015-12-29T00:00:00"/>
    <x v="1"/>
    <x v="19"/>
    <n v="1936.45"/>
    <n v="0.1"/>
    <s v="Regular"/>
    <n v="307.17"/>
    <n v="43.22"/>
    <n v="4"/>
    <s v="Jennifer Jackson"/>
    <x v="0"/>
    <s v="Home Office"/>
    <s v="Technology"/>
    <s v="Computer Peripherals"/>
    <s v="Small Box"/>
    <d v="2015-12-30T00:00:00"/>
    <n v="3.07717706203528E-4"/>
    <m/>
    <x v="0"/>
    <n v="0"/>
    <n v="1"/>
    <x v="0"/>
  </r>
  <r>
    <n v="29216"/>
    <x v="0"/>
    <d v="2015-12-29T00:00:00"/>
    <x v="1"/>
    <x v="35"/>
    <n v="3711.04"/>
    <n v="0.04"/>
    <s v="Delivery Van"/>
    <n v="-773.78"/>
    <n v="218.75"/>
    <n v="69.64"/>
    <s v="Jennifer Jackson"/>
    <x v="0"/>
    <s v="Home Office"/>
    <s v="Furniture"/>
    <s v="Tables"/>
    <s v="Jumbo Box"/>
    <d v="2015-12-30T00:00:00"/>
    <n v="5.8971453764855304E-4"/>
    <m/>
    <x v="0"/>
    <n v="0"/>
    <n v="1"/>
    <x v="0"/>
  </r>
  <r>
    <n v="29219"/>
    <x v="0"/>
    <d v="2016-04-10T00:00:00"/>
    <x v="2"/>
    <x v="8"/>
    <n v="203.4"/>
    <n v="0.04"/>
    <s v="Regular"/>
    <n v="24.59"/>
    <n v="7.08"/>
    <n v="2.35"/>
    <s v="Nat Carroll"/>
    <x v="1"/>
    <s v="Home Office"/>
    <s v="Office Supplies"/>
    <s v="Pens &amp; Art Supplies"/>
    <s v="Wrap Bag"/>
    <d v="2016-04-11T00:00:00"/>
    <n v="3.2321919720001856E-5"/>
    <m/>
    <x v="0"/>
    <n v="0"/>
    <n v="1"/>
    <x v="0"/>
  </r>
  <r>
    <n v="29221"/>
    <x v="0"/>
    <d v="2015-05-29T00:00:00"/>
    <x v="0"/>
    <x v="26"/>
    <n v="325.33"/>
    <n v="0"/>
    <s v="Regular"/>
    <n v="-41.75"/>
    <n v="7.64"/>
    <n v="5.83"/>
    <s v="Jay Fine"/>
    <x v="0"/>
    <s v="Consumer"/>
    <s v="Office Supplies"/>
    <s v="Paper"/>
    <s v="Wrap Bag"/>
    <d v="2015-06-01T00:00:00"/>
    <n v="5.1697591654415941E-5"/>
    <m/>
    <x v="0"/>
    <n v="0"/>
    <n v="3"/>
    <x v="0"/>
  </r>
  <r>
    <n v="29249"/>
    <x v="0"/>
    <d v="2014-06-13T00:00:00"/>
    <x v="3"/>
    <x v="47"/>
    <n v="3156.6"/>
    <n v="0.1"/>
    <s v="Regular"/>
    <n v="454.26"/>
    <n v="276.2"/>
    <n v="24.49"/>
    <s v="Joy Daniels"/>
    <x v="0"/>
    <s v="Corporate"/>
    <s v="Furniture"/>
    <s v="Chairs &amp; Chairmats"/>
    <s v="Large Box"/>
    <d v="2014-06-17T00:00:00"/>
    <n v="5.0160949748356864E-4"/>
    <m/>
    <x v="0"/>
    <n v="0"/>
    <n v="4"/>
    <x v="0"/>
  </r>
  <r>
    <n v="29249"/>
    <x v="0"/>
    <d v="2014-06-13T00:00:00"/>
    <x v="3"/>
    <x v="43"/>
    <n v="302.69"/>
    <n v="0.05"/>
    <s v="Express"/>
    <n v="125.65"/>
    <n v="6.35"/>
    <n v="1.02"/>
    <s v="Joy Daniels"/>
    <x v="0"/>
    <s v="Corporate"/>
    <s v="Office Supplies"/>
    <s v="Paper"/>
    <s v="Wrap Bag"/>
    <d v="2014-06-18T00:00:00"/>
    <n v="4.8099910914687126E-5"/>
    <m/>
    <x v="0"/>
    <n v="0"/>
    <n v="5"/>
    <x v="0"/>
  </r>
  <r>
    <n v="29280"/>
    <x v="0"/>
    <d v="2015-03-28T00:00:00"/>
    <x v="4"/>
    <x v="49"/>
    <n v="856.34"/>
    <n v="0.06"/>
    <s v="Regular"/>
    <n v="248.91"/>
    <n v="28.38"/>
    <n v="1.99"/>
    <s v="Bill Shonely"/>
    <x v="3"/>
    <s v="Small Business"/>
    <s v="Technology"/>
    <s v="Computer Peripherals"/>
    <s v="Small Pack"/>
    <d v="2015-03-29T00:00:00"/>
    <n v="1.3607941363336475E-4"/>
    <m/>
    <x v="0"/>
    <n v="0"/>
    <n v="1"/>
    <x v="0"/>
  </r>
  <r>
    <n v="29282"/>
    <x v="0"/>
    <d v="2015-11-28T00:00:00"/>
    <x v="4"/>
    <x v="6"/>
    <n v="34.270000000000003"/>
    <n v="0.1"/>
    <s v="Regular"/>
    <n v="-26.44"/>
    <n v="6.48"/>
    <n v="9.5399999999999991"/>
    <s v="Scot Wooten"/>
    <x v="0"/>
    <s v="Corporate"/>
    <s v="Office Supplies"/>
    <s v="Paper"/>
    <s v="Small Box"/>
    <d v="2015-11-30T00:00:00"/>
    <n v="5.4457826391566552E-6"/>
    <m/>
    <x v="0"/>
    <n v="0"/>
    <n v="2"/>
    <x v="0"/>
  </r>
  <r>
    <n v="29284"/>
    <x v="0"/>
    <d v="2016-04-10T00:00:00"/>
    <x v="4"/>
    <x v="17"/>
    <n v="6449.0559999999996"/>
    <n v="0.01"/>
    <s v="Delivery Van"/>
    <n v="1116.02"/>
    <n v="400.98"/>
    <n v="42.52"/>
    <s v="David Kendrick"/>
    <x v="0"/>
    <s v="Home Office"/>
    <s v="Furniture"/>
    <s v="Tables"/>
    <s v="Jumbo Box"/>
    <d v="2016-04-12T00:00:00"/>
    <n v="1.0248076219360682E-3"/>
    <m/>
    <x v="0"/>
    <n v="0"/>
    <n v="2"/>
    <x v="0"/>
  </r>
  <r>
    <n v="29287"/>
    <x v="0"/>
    <d v="2016-07-02T00:00:00"/>
    <x v="0"/>
    <x v="29"/>
    <n v="281.39"/>
    <n v="0.1"/>
    <s v="Regular"/>
    <n v="-106.4"/>
    <n v="5.74"/>
    <n v="5.01"/>
    <s v="Edward Hooks"/>
    <x v="2"/>
    <s v="Consumer"/>
    <s v="Office Supplies"/>
    <s v="Binders and Binder Accessories"/>
    <s v="Small Box"/>
    <d v="2016-07-04T00:00:00"/>
    <n v="4.4715167109200204E-5"/>
    <m/>
    <x v="0"/>
    <n v="0"/>
    <n v="2"/>
    <x v="0"/>
  </r>
  <r>
    <n v="29287"/>
    <x v="0"/>
    <d v="2016-07-02T00:00:00"/>
    <x v="0"/>
    <x v="46"/>
    <n v="12593.91"/>
    <n v="0.09"/>
    <s v="Delivery Van"/>
    <n v="2699.67"/>
    <n v="270.97000000000003"/>
    <n v="28.06"/>
    <s v="Edward Hooks"/>
    <x v="2"/>
    <s v="Consumer"/>
    <s v="Technology"/>
    <s v="Office Machines"/>
    <s v="Jumbo Drum"/>
    <d v="2016-07-04T00:00:00"/>
    <n v="2.0012750638197076E-3"/>
    <m/>
    <x v="0"/>
    <n v="0"/>
    <n v="2"/>
    <x v="0"/>
  </r>
  <r>
    <n v="29318"/>
    <x v="1"/>
    <d v="2014-06-30T00:00:00"/>
    <x v="2"/>
    <x v="36"/>
    <n v="2954.14"/>
    <n v="0.04"/>
    <s v="Express"/>
    <n v="-522.94000000000005"/>
    <n v="138.13999999999999"/>
    <n v="35"/>
    <s v="Bobby Odegard"/>
    <x v="1"/>
    <s v="Corporate"/>
    <s v="Office Supplies"/>
    <s v="Storage &amp; Organization"/>
    <s v="Large Box"/>
    <d v="2014-07-01T00:00:00"/>
    <n v="4.694369514338558E-4"/>
    <m/>
    <x v="0"/>
    <n v="0"/>
    <n v="1"/>
    <x v="0"/>
  </r>
  <r>
    <n v="29318"/>
    <x v="1"/>
    <d v="2014-06-30T00:00:00"/>
    <x v="2"/>
    <x v="41"/>
    <n v="3375.3074999999999"/>
    <n v="0.1"/>
    <s v="Regular"/>
    <n v="562.13"/>
    <n v="125.99"/>
    <n v="8.08"/>
    <s v="Bobby Odegard"/>
    <x v="1"/>
    <s v="Corporate"/>
    <s v="Technology"/>
    <s v="Telephones and Communication"/>
    <s v="Small Box"/>
    <d v="2014-07-01T00:00:00"/>
    <n v="5.3636390386096436E-4"/>
    <m/>
    <x v="0"/>
    <n v="0"/>
    <n v="1"/>
    <x v="0"/>
  </r>
  <r>
    <n v="29319"/>
    <x v="0"/>
    <d v="2016-01-25T00:00:00"/>
    <x v="3"/>
    <x v="49"/>
    <n v="6654.39"/>
    <n v="0.1"/>
    <s v="Regular"/>
    <n v="1151.69"/>
    <n v="238.4"/>
    <n v="24.49"/>
    <s v="Filia McAdams"/>
    <x v="3"/>
    <s v="Small Business"/>
    <s v="Furniture"/>
    <s v="Chairs &amp; Chairmats"/>
    <s v="Large Box"/>
    <d v="2016-01-27T00:00:00"/>
    <n v="1.0574368700372819E-3"/>
    <m/>
    <x v="0"/>
    <n v="0"/>
    <n v="2"/>
    <x v="0"/>
  </r>
  <r>
    <n v="29319"/>
    <x v="0"/>
    <d v="2016-01-25T00:00:00"/>
    <x v="3"/>
    <x v="36"/>
    <n v="4429.6899999999996"/>
    <n v="0.03"/>
    <s v="Express"/>
    <n v="983.55"/>
    <n v="199.99"/>
    <n v="24.49"/>
    <s v="Filia McAdams"/>
    <x v="3"/>
    <s v="Small Business"/>
    <s v="Technology"/>
    <s v="Copiers and Fax"/>
    <s v="Large Box"/>
    <d v="2016-01-27T00:00:00"/>
    <n v="7.0391388674776302E-4"/>
    <m/>
    <x v="0"/>
    <n v="0"/>
    <n v="2"/>
    <x v="0"/>
  </r>
  <r>
    <n v="29346"/>
    <x v="0"/>
    <d v="2016-08-16T00:00:00"/>
    <x v="3"/>
    <x v="5"/>
    <n v="29.06"/>
    <n v="0.1"/>
    <s v="Regular"/>
    <n v="-16.149999999999999"/>
    <n v="11.58"/>
    <n v="6.97"/>
    <s v="Janet Martin"/>
    <x v="3"/>
    <s v="Corporate"/>
    <s v="Office Supplies"/>
    <s v="Envelopes"/>
    <s v="Small Box"/>
    <d v="2016-08-20T00:00:00"/>
    <n v="4.6178711261713564E-6"/>
    <m/>
    <x v="0"/>
    <n v="0"/>
    <n v="4"/>
    <x v="0"/>
  </r>
  <r>
    <n v="29347"/>
    <x v="0"/>
    <d v="2015-08-12T00:00:00"/>
    <x v="4"/>
    <x v="29"/>
    <n v="2040.39"/>
    <n v="7.0000000000000007E-2"/>
    <s v="Regular"/>
    <n v="221.09"/>
    <n v="40.99"/>
    <n v="19.989999999999998"/>
    <s v="Tanja Norvell"/>
    <x v="0"/>
    <s v="Corporate"/>
    <s v="Office Supplies"/>
    <s v="Paper"/>
    <s v="Small Box"/>
    <d v="2015-08-14T00:00:00"/>
    <n v="3.2423462034166466E-4"/>
    <m/>
    <x v="0"/>
    <n v="0"/>
    <n v="2"/>
    <x v="0"/>
  </r>
  <r>
    <n v="35271"/>
    <x v="0"/>
    <d v="2013-07-26T00:00:00"/>
    <x v="0"/>
    <x v="23"/>
    <n v="1083.4014999999999"/>
    <n v="0.02"/>
    <s v="Regular"/>
    <n v="64.53"/>
    <n v="65.989999999999995"/>
    <n v="8.99"/>
    <s v="Dean Percer"/>
    <x v="3"/>
    <s v="Home Office"/>
    <s v="Technology"/>
    <s v="Telephones and Communication"/>
    <s v="Small Box"/>
    <d v="2013-07-27T00:00:00"/>
    <n v="1.7216133877841487E-4"/>
    <m/>
    <x v="0"/>
    <n v="0"/>
    <n v="1"/>
    <x v="0"/>
  </r>
  <r>
    <n v="29376"/>
    <x v="1"/>
    <d v="2015-08-11T00:00:00"/>
    <x v="1"/>
    <x v="17"/>
    <n v="2850.31"/>
    <n v="0.09"/>
    <s v="Regular"/>
    <n v="569.08000000000004"/>
    <n v="155.06"/>
    <n v="7.07"/>
    <s v="Karen Seio"/>
    <x v="3"/>
    <s v="Consumer"/>
    <s v="Office Supplies"/>
    <s v="Storage &amp; Organization"/>
    <s v="Small Box"/>
    <d v="2015-08-13T00:00:00"/>
    <n v="4.5293751719330624E-4"/>
    <s v="Quality Check"/>
    <x v="3"/>
    <n v="9208785.7325000055"/>
    <n v="2"/>
    <x v="1"/>
  </r>
  <r>
    <n v="29380"/>
    <x v="1"/>
    <d v="2016-04-27T00:00:00"/>
    <x v="2"/>
    <x v="44"/>
    <n v="150.13"/>
    <n v="0.09"/>
    <s v="Regular"/>
    <n v="1.73"/>
    <n v="12.28"/>
    <n v="4.8600000000000003"/>
    <s v="Anna Gayman"/>
    <x v="1"/>
    <s v="Corporate"/>
    <s v="Office Supplies"/>
    <s v="Paper"/>
    <s v="Small Box"/>
    <d v="2016-04-28T00:00:00"/>
    <n v="2.3856882043086915E-5"/>
    <m/>
    <x v="0"/>
    <n v="0"/>
    <n v="1"/>
    <x v="0"/>
  </r>
  <r>
    <n v="5472"/>
    <x v="0"/>
    <d v="2013-04-10T00:00:00"/>
    <x v="3"/>
    <x v="47"/>
    <n v="1098.1489999999999"/>
    <n v="0.09"/>
    <s v="Regular"/>
    <n v="-182.97"/>
    <n v="115.99"/>
    <n v="5.92"/>
    <s v="Karl Brown"/>
    <x v="0"/>
    <s v="Corporate"/>
    <s v="Technology"/>
    <s v="Telephones and Communication"/>
    <s v="Small Box"/>
    <d v="2013-04-12T00:00:00"/>
    <n v="1.7450483686627489E-4"/>
    <m/>
    <x v="0"/>
    <n v="0"/>
    <n v="2"/>
    <x v="0"/>
  </r>
  <r>
    <n v="230"/>
    <x v="1"/>
    <d v="2013-10-26T00:00:00"/>
    <x v="1"/>
    <x v="11"/>
    <n v="1118.396"/>
    <n v="0.06"/>
    <s v="Regular"/>
    <n v="-212.33"/>
    <n v="125.99"/>
    <n v="8.08"/>
    <s v="Erin Creighton"/>
    <x v="1"/>
    <s v="Corporate"/>
    <s v="Technology"/>
    <s v="Telephones and Communication"/>
    <s v="Small Box"/>
    <d v="2013-10-28T00:00:00"/>
    <n v="1.7772225037940607E-4"/>
    <s v="Quality Check"/>
    <x v="2"/>
    <n v="9204687.1435000058"/>
    <n v="2"/>
    <x v="1"/>
  </r>
  <r>
    <n v="29410"/>
    <x v="1"/>
    <d v="2016-09-17T00:00:00"/>
    <x v="1"/>
    <x v="34"/>
    <n v="4186.53"/>
    <n v="0.04"/>
    <s v="Regular"/>
    <n v="1929.58"/>
    <n v="120.97"/>
    <n v="7.11"/>
    <s v="Linda Cazamias"/>
    <x v="1"/>
    <s v="Corporate"/>
    <s v="Technology"/>
    <s v="Office Machines"/>
    <s v="Medium Box"/>
    <d v="2016-09-17T00:00:00"/>
    <n v="6.6527377859085224E-4"/>
    <s v="Quality Check"/>
    <x v="1"/>
    <n v="9203568.7475000061"/>
    <n v="0"/>
    <x v="1"/>
  </r>
  <r>
    <n v="29410"/>
    <x v="1"/>
    <d v="2016-09-17T00:00:00"/>
    <x v="1"/>
    <x v="45"/>
    <n v="6057.27"/>
    <n v="0"/>
    <s v="Regular"/>
    <n v="1585.5"/>
    <n v="195.99"/>
    <n v="4.2"/>
    <s v="Linda Cazamias"/>
    <x v="1"/>
    <s v="Corporate"/>
    <s v="Technology"/>
    <s v="Telephones and Communication"/>
    <s v="Small Box"/>
    <d v="2016-09-19T00:00:00"/>
    <n v="9.6254962960853321E-4"/>
    <s v="Quality Check"/>
    <x v="5"/>
    <n v="9199382.2175000049"/>
    <n v="2"/>
    <x v="1"/>
  </r>
  <r>
    <n v="29411"/>
    <x v="0"/>
    <d v="2015-04-06T00:00:00"/>
    <x v="0"/>
    <x v="8"/>
    <n v="67.87"/>
    <n v="7.0000000000000007E-2"/>
    <s v="Regular"/>
    <n v="-112.54"/>
    <n v="2.2200000000000002"/>
    <n v="5"/>
    <s v="Naresj Patel"/>
    <x v="1"/>
    <s v="Corporate"/>
    <s v="Office Supplies"/>
    <s v="Appliances"/>
    <s v="Small Box"/>
    <d v="2015-04-07T00:00:00"/>
    <n v="1.0785096811192359E-5"/>
    <m/>
    <x v="0"/>
    <n v="0"/>
    <n v="1"/>
    <x v="0"/>
  </r>
  <r>
    <n v="29411"/>
    <x v="0"/>
    <d v="2015-04-06T00:00:00"/>
    <x v="0"/>
    <x v="15"/>
    <n v="542.24"/>
    <n v="0.02"/>
    <s v="Regular"/>
    <n v="268.52999999999997"/>
    <n v="15.67"/>
    <n v="1.39"/>
    <s v="Naresj Patel"/>
    <x v="1"/>
    <s v="Corporate"/>
    <s v="Office Supplies"/>
    <s v="Envelopes"/>
    <s v="Small Box"/>
    <d v="2015-04-07T00:00:00"/>
    <n v="8.6166360614423822E-5"/>
    <m/>
    <x v="0"/>
    <n v="0"/>
    <n v="1"/>
    <x v="0"/>
  </r>
  <r>
    <n v="29411"/>
    <x v="0"/>
    <d v="2015-04-06T00:00:00"/>
    <x v="0"/>
    <x v="28"/>
    <n v="15174.95"/>
    <n v="0.02"/>
    <s v="Delivery Van"/>
    <n v="7251.92"/>
    <n v="400.97"/>
    <n v="48.26"/>
    <s v="Naresj Patel"/>
    <x v="1"/>
    <s v="Corporate"/>
    <s v="Technology"/>
    <s v="Office Machines"/>
    <s v="Jumbo Box"/>
    <d v="2015-04-06T00:00:00"/>
    <n v="2.4114233808015841E-3"/>
    <m/>
    <x v="0"/>
    <n v="0"/>
    <n v="0"/>
    <x v="0"/>
  </r>
  <r>
    <n v="29411"/>
    <x v="0"/>
    <d v="2015-04-06T00:00:00"/>
    <x v="0"/>
    <x v="22"/>
    <n v="1084.1199999999999"/>
    <n v="0.04"/>
    <s v="Regular"/>
    <n v="294.43"/>
    <n v="23.99"/>
    <n v="6.3"/>
    <s v="Naresj Patel"/>
    <x v="1"/>
    <s v="Corporate"/>
    <s v="Technology"/>
    <s v="Office Machines"/>
    <s v="Medium Box"/>
    <d v="2015-04-06T00:00:00"/>
    <n v="1.7227551429129011E-4"/>
    <m/>
    <x v="0"/>
    <n v="0"/>
    <n v="0"/>
    <x v="0"/>
  </r>
  <r>
    <n v="19556"/>
    <x v="0"/>
    <d v="2013-12-30T00:00:00"/>
    <x v="2"/>
    <x v="21"/>
    <n v="1131.93"/>
    <n v="0.09"/>
    <s v="Regular"/>
    <n v="469.69"/>
    <n v="55.98"/>
    <n v="4.8600000000000003"/>
    <s v="Charles Crestani"/>
    <x v="0"/>
    <s v="Consumer"/>
    <s v="Office Supplies"/>
    <s v="Paper"/>
    <s v="Small Box"/>
    <d v="2014-01-10T00:00:00"/>
    <n v="1.7987291341524926E-4"/>
    <m/>
    <x v="0"/>
    <n v="0"/>
    <n v="11"/>
    <x v="0"/>
  </r>
  <r>
    <n v="29473"/>
    <x v="0"/>
    <d v="2015-02-14T00:00:00"/>
    <x v="4"/>
    <x v="48"/>
    <n v="206.28649999999999"/>
    <n v="0.05"/>
    <s v="Regular"/>
    <n v="-111.98"/>
    <n v="7.99"/>
    <n v="5.03"/>
    <s v="Katrina Willman"/>
    <x v="3"/>
    <s v="Consumer"/>
    <s v="Technology"/>
    <s v="Telephones and Communication"/>
    <s v="Medium Box"/>
    <d v="2015-02-16T00:00:00"/>
    <n v="3.2780608123501291E-5"/>
    <m/>
    <x v="0"/>
    <n v="0"/>
    <n v="2"/>
    <x v="0"/>
  </r>
  <r>
    <n v="3745"/>
    <x v="0"/>
    <d v="2013-09-28T00:00:00"/>
    <x v="3"/>
    <x v="28"/>
    <n v="1143.3499999999999"/>
    <n v="0.04"/>
    <s v="Express"/>
    <n v="411.1"/>
    <n v="29.18"/>
    <n v="8.5500000000000007"/>
    <s v="Erin Smith"/>
    <x v="1"/>
    <s v="Home Office"/>
    <s v="Furniture"/>
    <s v="Office Furnishings"/>
    <s v="Small Box"/>
    <d v="2013-09-30T00:00:00"/>
    <n v="1.8168764460110186E-4"/>
    <m/>
    <x v="0"/>
    <n v="0"/>
    <n v="2"/>
    <x v="0"/>
  </r>
  <r>
    <n v="6948"/>
    <x v="0"/>
    <d v="2013-12-09T00:00:00"/>
    <x v="2"/>
    <x v="0"/>
    <n v="1143.8800000000001"/>
    <n v="0.04"/>
    <s v="Regular"/>
    <n v="-88.7"/>
    <n v="73.98"/>
    <n v="4"/>
    <s v="Phillip Breyer"/>
    <x v="1"/>
    <s v="Corporate"/>
    <s v="Technology"/>
    <s v="Computer Peripherals"/>
    <s v="Small Box"/>
    <d v="2013-12-10T00:00:00"/>
    <n v="1.8177186592583937E-4"/>
    <m/>
    <x v="0"/>
    <n v="0"/>
    <n v="1"/>
    <x v="0"/>
  </r>
  <r>
    <n v="8960"/>
    <x v="0"/>
    <d v="2013-06-05T00:00:00"/>
    <x v="4"/>
    <x v="0"/>
    <n v="1150.5345"/>
    <n v="0.01"/>
    <s v="Regular"/>
    <n v="361.65"/>
    <n v="85.99"/>
    <n v="1.25"/>
    <s v="Christine Phan"/>
    <x v="1"/>
    <s v="Small Business"/>
    <s v="Technology"/>
    <s v="Telephones and Communication"/>
    <s v="Small Pack"/>
    <d v="2013-06-07T00:00:00"/>
    <n v="1.8282932027577421E-4"/>
    <m/>
    <x v="0"/>
    <n v="0"/>
    <n v="2"/>
    <x v="0"/>
  </r>
  <r>
    <n v="29505"/>
    <x v="1"/>
    <d v="2015-12-27T00:00:00"/>
    <x v="4"/>
    <x v="21"/>
    <n v="45.21"/>
    <n v="0.02"/>
    <s v="Express"/>
    <n v="4.6100000000000003"/>
    <n v="1.76"/>
    <n v="0.7"/>
    <s v="Brad Thomas"/>
    <x v="0"/>
    <s v="Home Office"/>
    <s v="Office Supplies"/>
    <s v="Pens &amp; Art Supplies"/>
    <s v="Wrap Bag"/>
    <d v="2015-12-28T00:00:00"/>
    <n v="7.1842379082658994E-6"/>
    <m/>
    <x v="0"/>
    <n v="0"/>
    <n v="1"/>
    <x v="0"/>
  </r>
  <r>
    <n v="29510"/>
    <x v="0"/>
    <d v="2014-04-15T00:00:00"/>
    <x v="1"/>
    <x v="21"/>
    <n v="6123.94"/>
    <n v="0.01"/>
    <s v="Delivery Van"/>
    <n v="1292.44"/>
    <n v="260.98"/>
    <n v="41.91"/>
    <s v="Don Miller"/>
    <x v="2"/>
    <s v="Home Office"/>
    <s v="Furniture"/>
    <s v="Bookcases"/>
    <s v="Jumbo Box"/>
    <d v="2014-04-17T00:00:00"/>
    <n v="9.7314403662786698E-4"/>
    <m/>
    <x v="0"/>
    <n v="0"/>
    <n v="2"/>
    <x v="0"/>
  </r>
  <r>
    <n v="29537"/>
    <x v="0"/>
    <d v="2015-09-19T00:00:00"/>
    <x v="3"/>
    <x v="49"/>
    <n v="318.56"/>
    <n v="0.08"/>
    <s v="Express"/>
    <n v="-30.97"/>
    <n v="10.89"/>
    <n v="4.5"/>
    <s v="Joni Sundaresam"/>
    <x v="1"/>
    <s v="Home Office"/>
    <s v="Office Supplies"/>
    <s v="Appliances"/>
    <s v="Small Box"/>
    <d v="2015-09-28T00:00:00"/>
    <n v="5.0621783412014705E-5"/>
    <m/>
    <x v="0"/>
    <n v="0"/>
    <n v="9"/>
    <x v="0"/>
  </r>
  <r>
    <n v="29539"/>
    <x v="0"/>
    <d v="2014-04-23T00:00:00"/>
    <x v="0"/>
    <x v="37"/>
    <n v="223.2"/>
    <n v="0.1"/>
    <s v="Regular"/>
    <n v="78.739999999999995"/>
    <n v="9.7799999999999994"/>
    <n v="1.39"/>
    <s v="Neil French"/>
    <x v="0"/>
    <s v="Corporate"/>
    <s v="Office Supplies"/>
    <s v="Envelopes"/>
    <s v="Small Box"/>
    <d v="2014-04-24T00:00:00"/>
    <n v="3.5468301285665748E-5"/>
    <m/>
    <x v="0"/>
    <n v="0"/>
    <n v="1"/>
    <x v="0"/>
  </r>
  <r>
    <n v="29573"/>
    <x v="0"/>
    <d v="2015-01-15T00:00:00"/>
    <x v="1"/>
    <x v="16"/>
    <n v="792.21"/>
    <n v="0.05"/>
    <s v="Regular"/>
    <n v="42.24"/>
    <n v="18.97"/>
    <n v="9.5399999999999991"/>
    <s v="Michael Dominguez"/>
    <x v="1"/>
    <s v="Home Office"/>
    <s v="Office Supplies"/>
    <s v="Paper"/>
    <s v="Small Box"/>
    <d v="2015-01-17T00:00:00"/>
    <n v="1.2588863334013112E-4"/>
    <m/>
    <x v="0"/>
    <n v="0"/>
    <n v="2"/>
    <x v="0"/>
  </r>
  <r>
    <n v="29637"/>
    <x v="0"/>
    <d v="2016-05-25T00:00:00"/>
    <x v="0"/>
    <x v="41"/>
    <n v="598.19000000000005"/>
    <n v="0.09"/>
    <s v="Regular"/>
    <n v="-6.61"/>
    <n v="17.98"/>
    <n v="8.51"/>
    <s v="Bruce Degenhardt"/>
    <x v="0"/>
    <s v="Home Office"/>
    <s v="Technology"/>
    <s v="Office Machines"/>
    <s v="Medium Box"/>
    <d v="2016-05-27T00:00:00"/>
    <n v="9.5057272159822573E-5"/>
    <m/>
    <x v="0"/>
    <n v="0"/>
    <n v="2"/>
    <x v="0"/>
  </r>
  <r>
    <n v="29639"/>
    <x v="0"/>
    <d v="2014-04-17T00:00:00"/>
    <x v="1"/>
    <x v="30"/>
    <n v="22.37"/>
    <n v="0.04"/>
    <s v="Regular"/>
    <n v="-14.09"/>
    <n v="2.6"/>
    <n v="2.4"/>
    <s v="Patrick Ryan"/>
    <x v="0"/>
    <s v="Corporate"/>
    <s v="Office Supplies"/>
    <s v="Pens &amp; Art Supplies"/>
    <s v="Wrap Bag"/>
    <d v="2014-04-19T00:00:00"/>
    <n v="3.5547755365606761E-6"/>
    <m/>
    <x v="0"/>
    <n v="0"/>
    <n v="2"/>
    <x v="0"/>
  </r>
  <r>
    <n v="29667"/>
    <x v="0"/>
    <d v="2016-07-24T00:00:00"/>
    <x v="2"/>
    <x v="39"/>
    <n v="215.31"/>
    <n v="0.09"/>
    <s v="Regular"/>
    <n v="-51.75"/>
    <n v="15.28"/>
    <n v="10.91"/>
    <s v="Astrea Jones"/>
    <x v="3"/>
    <s v="Corporate"/>
    <s v="Office Supplies"/>
    <s v="Binders and Binder Accessories"/>
    <s v="Small Box"/>
    <d v="2016-07-25T00:00:00"/>
    <n v="3.4214515904196657E-5"/>
    <m/>
    <x v="0"/>
    <n v="0"/>
    <n v="1"/>
    <x v="0"/>
  </r>
  <r>
    <n v="45249"/>
    <x v="0"/>
    <d v="2013-11-27T00:00:00"/>
    <x v="3"/>
    <x v="37"/>
    <n v="1155.5835"/>
    <n v="0.04"/>
    <s v="Regular"/>
    <n v="-127"/>
    <n v="55.99"/>
    <n v="5"/>
    <s v="Roland Black"/>
    <x v="0"/>
    <s v="Small Business"/>
    <s v="Technology"/>
    <s v="Telephones and Communication"/>
    <s v="Small Pack"/>
    <d v="2013-12-02T00:00:00"/>
    <n v="1.836316475750185E-4"/>
    <m/>
    <x v="0"/>
    <n v="0"/>
    <n v="5"/>
    <x v="0"/>
  </r>
  <r>
    <n v="28836"/>
    <x v="0"/>
    <d v="2013-10-24T00:00:00"/>
    <x v="0"/>
    <x v="38"/>
    <n v="1158.26"/>
    <n v="0.06"/>
    <s v="Regular"/>
    <n v="170.08"/>
    <n v="172.99"/>
    <n v="19.989999999999998"/>
    <s v="Erica Bern"/>
    <x v="3"/>
    <s v="Corporate"/>
    <s v="Office Supplies"/>
    <s v="Binders and Binder Accessories"/>
    <s v="Small Box"/>
    <d v="2013-10-26T00:00:00"/>
    <n v="1.8405696526494272E-4"/>
    <m/>
    <x v="0"/>
    <n v="0"/>
    <n v="2"/>
    <x v="0"/>
  </r>
  <r>
    <n v="36646"/>
    <x v="0"/>
    <d v="2013-06-08T00:00:00"/>
    <x v="4"/>
    <x v="37"/>
    <n v="1168.1500000000001"/>
    <n v="0.04"/>
    <s v="Express"/>
    <n v="-743.96"/>
    <n v="48.91"/>
    <n v="35"/>
    <s v="Muhammed MacIntyre"/>
    <x v="2"/>
    <s v="Small Business"/>
    <s v="Office Supplies"/>
    <s v="Storage &amp; Organization"/>
    <s v="Large Box"/>
    <d v="2013-06-09T00:00:00"/>
    <n v="1.8562856696617585E-4"/>
    <m/>
    <x v="0"/>
    <n v="0"/>
    <n v="1"/>
    <x v="0"/>
  </r>
  <r>
    <n v="29766"/>
    <x v="0"/>
    <d v="2016-03-21T00:00:00"/>
    <x v="4"/>
    <x v="44"/>
    <n v="89061.05"/>
    <n v="0"/>
    <s v="Regular"/>
    <n v="27220.69"/>
    <n v="6783.02"/>
    <n v="24.49"/>
    <s v="Emily Phan"/>
    <x v="3"/>
    <s v="Consumer"/>
    <s v="Technology"/>
    <s v="Office Machines"/>
    <s v="Large Box"/>
    <d v="2016-03-22T00:00:00"/>
    <n v="1.4152527572660134E-2"/>
    <m/>
    <x v="0"/>
    <n v="0"/>
    <n v="1"/>
    <x v="0"/>
  </r>
  <r>
    <n v="29766"/>
    <x v="0"/>
    <d v="2016-03-21T00:00:00"/>
    <x v="4"/>
    <x v="42"/>
    <n v="6636.6639999999998"/>
    <n v="0.08"/>
    <s v="Regular"/>
    <n v="1623.7"/>
    <n v="205.99"/>
    <n v="8.99"/>
    <s v="Emily Phan"/>
    <x v="3"/>
    <s v="Consumer"/>
    <s v="Technology"/>
    <s v="Telephones and Communication"/>
    <s v="Small Box"/>
    <d v="2016-03-21T00:00:00"/>
    <n v="1.0546200639952132E-3"/>
    <m/>
    <x v="0"/>
    <n v="0"/>
    <n v="0"/>
    <x v="0"/>
  </r>
  <r>
    <n v="29795"/>
    <x v="0"/>
    <d v="2014-11-25T00:00:00"/>
    <x v="0"/>
    <x v="46"/>
    <n v="19325.2"/>
    <n v="0.05"/>
    <s v="Regular"/>
    <n v="8793.5400000000009"/>
    <n v="387.99"/>
    <n v="19.989999999999998"/>
    <s v="Grant Carroll"/>
    <x v="2"/>
    <s v="Small Business"/>
    <s v="Office Supplies"/>
    <s v="Binders and Binder Accessories"/>
    <s v="Small Box"/>
    <d v="2014-11-26T00:00:00"/>
    <n v="3.0709319713519167E-3"/>
    <m/>
    <x v="0"/>
    <n v="0"/>
    <n v="1"/>
    <x v="0"/>
  </r>
  <r>
    <n v="29795"/>
    <x v="0"/>
    <d v="2014-11-25T00:00:00"/>
    <x v="0"/>
    <x v="25"/>
    <n v="8380.2199999999993"/>
    <n v="0"/>
    <s v="Delivery Van"/>
    <n v="813.83"/>
    <n v="160.97999999999999"/>
    <n v="35.020000000000003"/>
    <s v="Grant Carroll"/>
    <x v="2"/>
    <s v="Small Business"/>
    <s v="Furniture"/>
    <s v="Bookcases"/>
    <s v="Jumbo Box"/>
    <d v="2014-11-26T00:00:00"/>
    <n v="1.3316853396064597E-3"/>
    <m/>
    <x v="0"/>
    <n v="0"/>
    <n v="1"/>
    <x v="0"/>
  </r>
  <r>
    <n v="34849"/>
    <x v="0"/>
    <d v="2013-10-12T00:00:00"/>
    <x v="1"/>
    <x v="7"/>
    <n v="1192.93"/>
    <n v="7.0000000000000007E-2"/>
    <s v="Regular"/>
    <n v="-434.81"/>
    <n v="419.19"/>
    <n v="19.989999999999998"/>
    <s v="Lycoris Saunders"/>
    <x v="0"/>
    <s v="Home Office"/>
    <s v="Office Supplies"/>
    <s v="Storage &amp; Organization"/>
    <s v="Small Box"/>
    <d v="2013-10-13T00:00:00"/>
    <n v="1.8956631116805219E-4"/>
    <m/>
    <x v="0"/>
    <n v="0"/>
    <n v="1"/>
    <x v="0"/>
  </r>
  <r>
    <n v="29831"/>
    <x v="0"/>
    <d v="2015-03-29T00:00:00"/>
    <x v="1"/>
    <x v="8"/>
    <n v="2175.2199999999998"/>
    <n v="0"/>
    <s v="Delivery Van"/>
    <n v="-520.54999999999995"/>
    <n v="68.81"/>
    <n v="60"/>
    <s v="Sara Luxemburg"/>
    <x v="0"/>
    <s v="Small Business"/>
    <s v="Office Supplies"/>
    <s v="Appliances"/>
    <s v="Jumbo Drum"/>
    <d v="2015-03-30T00:00:00"/>
    <n v="3.4566020753855667E-4"/>
    <m/>
    <x v="0"/>
    <n v="0"/>
    <n v="1"/>
    <x v="0"/>
  </r>
  <r>
    <n v="29856"/>
    <x v="0"/>
    <d v="2015-06-08T00:00:00"/>
    <x v="4"/>
    <x v="37"/>
    <n v="115.54"/>
    <n v="0.04"/>
    <s v="Regular"/>
    <n v="43.35"/>
    <n v="4.9800000000000004"/>
    <n v="0.8"/>
    <s v="Lisa DeCherney"/>
    <x v="1"/>
    <s v="Consumer"/>
    <s v="Office Supplies"/>
    <s v="Paper"/>
    <s v="Wrap Bag"/>
    <d v="2015-06-11T00:00:00"/>
    <n v="1.8360248792768017E-5"/>
    <m/>
    <x v="0"/>
    <n v="0"/>
    <n v="3"/>
    <x v="0"/>
  </r>
  <r>
    <n v="29860"/>
    <x v="0"/>
    <d v="2016-09-13T00:00:00"/>
    <x v="1"/>
    <x v="25"/>
    <n v="8295.2900000000009"/>
    <n v="0.08"/>
    <s v="Regular"/>
    <n v="2267.2199999999998"/>
    <n v="178.47"/>
    <n v="19.989999999999998"/>
    <s v="Skye Norling"/>
    <x v="1"/>
    <s v="Home Office"/>
    <s v="Office Supplies"/>
    <s v="Storage &amp; Organization"/>
    <s v="Small Box"/>
    <d v="2016-09-16T00:00:00"/>
    <n v="1.3181892695876805E-3"/>
    <m/>
    <x v="0"/>
    <n v="0"/>
    <n v="3"/>
    <x v="0"/>
  </r>
  <r>
    <n v="29861"/>
    <x v="1"/>
    <d v="2015-04-25T00:00:00"/>
    <x v="1"/>
    <x v="11"/>
    <n v="35.17"/>
    <n v="0.03"/>
    <s v="Regular"/>
    <n v="5.58"/>
    <n v="3.08"/>
    <n v="0.99"/>
    <s v="Brad Eason"/>
    <x v="2"/>
    <s v="Small Business"/>
    <s v="Office Supplies"/>
    <s v="Labels"/>
    <s v="Small Box"/>
    <d v="2015-04-26T00:00:00"/>
    <n v="5.5887999830504681E-6"/>
    <s v="Quality Check"/>
    <x v="2"/>
    <n v="9024676.6890000049"/>
    <n v="1"/>
    <x v="1"/>
  </r>
  <r>
    <n v="29862"/>
    <x v="0"/>
    <d v="2014-06-19T00:00:00"/>
    <x v="4"/>
    <x v="41"/>
    <n v="214.64"/>
    <n v="0.08"/>
    <s v="Regular"/>
    <n v="-76.88"/>
    <n v="6.48"/>
    <n v="5.86"/>
    <s v="Maria Zettner"/>
    <x v="1"/>
    <s v="Corporate"/>
    <s v="Office Supplies"/>
    <s v="Paper"/>
    <s v="Small Box"/>
    <d v="2014-06-21T00:00:00"/>
    <n v="3.4108047437075704E-5"/>
    <m/>
    <x v="0"/>
    <n v="0"/>
    <n v="2"/>
    <x v="0"/>
  </r>
  <r>
    <n v="29893"/>
    <x v="0"/>
    <d v="2015-06-16T00:00:00"/>
    <x v="4"/>
    <x v="37"/>
    <n v="5452.9"/>
    <n v="7.0000000000000007E-2"/>
    <s v="Delivery Van"/>
    <n v="426.67"/>
    <n v="225.02"/>
    <n v="28.66"/>
    <s v="Michael Paige"/>
    <x v="3"/>
    <s v="Small Business"/>
    <s v="Office Supplies"/>
    <s v="Storage &amp; Organization"/>
    <s v="Jumbo Drum"/>
    <d v="2015-06-17T00:00:00"/>
    <n v="8.6651030502063963E-4"/>
    <m/>
    <x v="0"/>
    <n v="0"/>
    <n v="1"/>
    <x v="0"/>
  </r>
  <r>
    <n v="20966"/>
    <x v="0"/>
    <d v="2013-09-18T00:00:00"/>
    <x v="3"/>
    <x v="21"/>
    <n v="1194.06"/>
    <n v="0.04"/>
    <s v="Regular"/>
    <n v="326.97000000000003"/>
    <n v="54.74"/>
    <n v="14.83"/>
    <s v="Mike Gockenbach"/>
    <x v="0"/>
    <s v="Consumer"/>
    <s v="Furniture"/>
    <s v="Office Furnishings"/>
    <s v="Small Box"/>
    <d v="2013-09-25T00:00:00"/>
    <n v="1.8974587738871884E-4"/>
    <m/>
    <x v="0"/>
    <n v="0"/>
    <n v="7"/>
    <x v="0"/>
  </r>
  <r>
    <n v="29927"/>
    <x v="0"/>
    <d v="2015-11-07T00:00:00"/>
    <x v="0"/>
    <x v="23"/>
    <n v="257.97000000000003"/>
    <n v="0.03"/>
    <s v="Regular"/>
    <n v="33.18"/>
    <n v="12.95"/>
    <n v="4.9800000000000004"/>
    <s v="Bruce Stewart"/>
    <x v="1"/>
    <s v="Corporate"/>
    <s v="Office Supplies"/>
    <s v="Binders and Binder Accessories"/>
    <s v="Small Box"/>
    <d v="2015-11-08T00:00:00"/>
    <n v="4.0993538004763419E-5"/>
    <m/>
    <x v="0"/>
    <n v="0"/>
    <n v="1"/>
    <x v="0"/>
  </r>
  <r>
    <n v="29953"/>
    <x v="0"/>
    <d v="2014-02-07T00:00:00"/>
    <x v="1"/>
    <x v="3"/>
    <n v="619.77"/>
    <n v="0.02"/>
    <s v="Regular"/>
    <n v="50.24"/>
    <n v="14.45"/>
    <n v="7.17"/>
    <s v="Brian Thompson"/>
    <x v="1"/>
    <s v="Home Office"/>
    <s v="Office Supplies"/>
    <s v="Binders and Binder Accessories"/>
    <s v="Small Box"/>
    <d v="2014-02-10T00:00:00"/>
    <n v="9.8486510250076449E-5"/>
    <m/>
    <x v="0"/>
    <n v="0"/>
    <n v="3"/>
    <x v="0"/>
  </r>
  <r>
    <n v="35042"/>
    <x v="0"/>
    <d v="2013-12-02T00:00:00"/>
    <x v="2"/>
    <x v="9"/>
    <n v="1196.8599999999999"/>
    <n v="0.06"/>
    <s v="Regular"/>
    <n v="-12.51"/>
    <n v="50.98"/>
    <n v="6.5"/>
    <s v="Michael Dominguez"/>
    <x v="1"/>
    <s v="Home Office"/>
    <s v="Technology"/>
    <s v="Computer Peripherals"/>
    <s v="Small Box"/>
    <d v="2013-12-03T00:00:00"/>
    <n v="1.9019082023638849E-4"/>
    <m/>
    <x v="0"/>
    <n v="0"/>
    <n v="1"/>
    <x v="0"/>
  </r>
  <r>
    <n v="29991"/>
    <x v="0"/>
    <d v="2015-10-05T00:00:00"/>
    <x v="3"/>
    <x v="26"/>
    <n v="123.11"/>
    <n v="0.06"/>
    <s v="Regular"/>
    <n v="48.93"/>
    <n v="3.15"/>
    <n v="0.49"/>
    <s v="Ryan Crowe"/>
    <x v="0"/>
    <s v="Small Business"/>
    <s v="Office Supplies"/>
    <s v="Labels"/>
    <s v="Small Box"/>
    <d v="2015-10-07T00:00:00"/>
    <n v="1.9563183563074868E-5"/>
    <m/>
    <x v="0"/>
    <n v="0"/>
    <n v="2"/>
    <x v="0"/>
  </r>
  <r>
    <n v="30016"/>
    <x v="0"/>
    <d v="2016-01-04T00:00:00"/>
    <x v="1"/>
    <x v="0"/>
    <n v="85.56"/>
    <n v="0.03"/>
    <s v="Regular"/>
    <n v="-41.58"/>
    <n v="5.28"/>
    <n v="5.66"/>
    <s v="Bill Donatelli"/>
    <x v="1"/>
    <s v="Corporate"/>
    <s v="Office Supplies"/>
    <s v="Paper"/>
    <s v="Small Box"/>
    <d v="2016-01-06T00:00:00"/>
    <n v="1.3596182159505206E-5"/>
    <m/>
    <x v="0"/>
    <n v="0"/>
    <n v="2"/>
    <x v="0"/>
  </r>
  <r>
    <n v="30016"/>
    <x v="0"/>
    <d v="2016-01-04T00:00:00"/>
    <x v="1"/>
    <x v="30"/>
    <n v="754.65549999999996"/>
    <n v="0.01"/>
    <s v="Regular"/>
    <n v="-212.55"/>
    <n v="110.99"/>
    <n v="2.5"/>
    <s v="Bill Donatelli"/>
    <x v="1"/>
    <s v="Corporate"/>
    <s v="Technology"/>
    <s v="Telephones and Communication"/>
    <s v="Small Box"/>
    <d v="2016-01-07T00:00:00"/>
    <n v="1.1992091684984198E-4"/>
    <m/>
    <x v="0"/>
    <n v="0"/>
    <n v="3"/>
    <x v="0"/>
  </r>
  <r>
    <n v="20036"/>
    <x v="1"/>
    <d v="2013-12-05T00:00:00"/>
    <x v="2"/>
    <x v="14"/>
    <n v="1207.4000000000001"/>
    <n v="0.03"/>
    <s v="Regular"/>
    <n v="-25.23"/>
    <n v="26.31"/>
    <n v="5.89"/>
    <s v="John Lee"/>
    <x v="3"/>
    <s v="Corporate"/>
    <s v="Technology"/>
    <s v="Computer Peripherals"/>
    <s v="Small Box"/>
    <d v="2013-12-07T00:00:00"/>
    <n v="1.9186571224154495E-4"/>
    <m/>
    <x v="0"/>
    <n v="0"/>
    <n v="2"/>
    <x v="0"/>
  </r>
  <r>
    <n v="16641"/>
    <x v="1"/>
    <d v="2013-05-10T00:00:00"/>
    <x v="0"/>
    <x v="15"/>
    <n v="1209.1679999999999"/>
    <n v="0.03"/>
    <s v="Delivery Van"/>
    <n v="-1052.79"/>
    <n v="44.43"/>
    <n v="46.59"/>
    <s v="Bryan Spruell"/>
    <x v="0"/>
    <s v="Home Office"/>
    <s v="Furniture"/>
    <s v="Tables"/>
    <s v="Jumbo Box"/>
    <d v="2013-05-11T00:00:00"/>
    <n v="1.9214666186821632E-4"/>
    <m/>
    <x v="0"/>
    <n v="0"/>
    <n v="1"/>
    <x v="0"/>
  </r>
  <r>
    <n v="12067"/>
    <x v="1"/>
    <d v="2013-02-04T00:00:00"/>
    <x v="1"/>
    <x v="47"/>
    <n v="1211.72"/>
    <n v="0.04"/>
    <s v="Regular"/>
    <n v="587.84"/>
    <n v="99.23"/>
    <n v="8.99"/>
    <s v="Toby Swindell"/>
    <x v="0"/>
    <s v="Small Business"/>
    <s v="Furniture"/>
    <s v="Office Furnishings"/>
    <s v="Small Pack"/>
    <d v="2013-02-05T00:00:00"/>
    <n v="1.9255219549223524E-4"/>
    <s v="Quality Check"/>
    <x v="2"/>
    <n v="9012325.4255000055"/>
    <n v="1"/>
    <x v="1"/>
  </r>
  <r>
    <n v="30048"/>
    <x v="0"/>
    <d v="2014-06-13T00:00:00"/>
    <x v="4"/>
    <x v="14"/>
    <n v="7765.13"/>
    <n v="0.06"/>
    <s v="Delivery Van"/>
    <n v="433.63"/>
    <n v="180.98"/>
    <n v="55.24"/>
    <s v="Helen Abelman"/>
    <x v="3"/>
    <s v="Home Office"/>
    <s v="Office Supplies"/>
    <s v="Appliances"/>
    <s v="Jumbo Drum"/>
    <d v="2014-06-15T00:00:00"/>
    <n v="1.2339425195446313E-3"/>
    <m/>
    <x v="0"/>
    <n v="0"/>
    <n v="2"/>
    <x v="0"/>
  </r>
  <r>
    <n v="30053"/>
    <x v="0"/>
    <d v="2016-02-02T00:00:00"/>
    <x v="1"/>
    <x v="26"/>
    <n v="3279.01"/>
    <n v="0.06"/>
    <s v="Delivery Van"/>
    <n v="349.22"/>
    <n v="80.97"/>
    <n v="33.6"/>
    <s v="Marc Crier"/>
    <x v="0"/>
    <s v="Consumer"/>
    <s v="Technology"/>
    <s v="Office Machines"/>
    <s v="Jumbo Drum"/>
    <d v="2016-02-04T00:00:00"/>
    <n v="5.2106144533472609E-4"/>
    <m/>
    <x v="0"/>
    <n v="0"/>
    <n v="2"/>
    <x v="0"/>
  </r>
  <r>
    <n v="30081"/>
    <x v="0"/>
    <d v="2014-12-17T00:00:00"/>
    <x v="0"/>
    <x v="27"/>
    <n v="213.49"/>
    <n v="0.05"/>
    <s v="Regular"/>
    <n v="-136.44999999999999"/>
    <n v="8.0399999999999991"/>
    <n v="8.94"/>
    <s v="Denise Monton"/>
    <x v="0"/>
    <s v="Home Office"/>
    <s v="Office Supplies"/>
    <s v="Binders and Binder Accessories"/>
    <s v="Small Box"/>
    <d v="2014-12-19T00:00:00"/>
    <n v="3.3925303053211389E-5"/>
    <m/>
    <x v="0"/>
    <n v="0"/>
    <n v="2"/>
    <x v="0"/>
  </r>
  <r>
    <n v="30083"/>
    <x v="0"/>
    <d v="2016-01-09T00:00:00"/>
    <x v="2"/>
    <x v="9"/>
    <n v="324.27999999999997"/>
    <n v="7.0000000000000007E-2"/>
    <s v="Regular"/>
    <n v="20.43"/>
    <n v="14.56"/>
    <n v="3.5"/>
    <s v="Luke Schmidt"/>
    <x v="0"/>
    <s v="Home Office"/>
    <s v="Office Supplies"/>
    <s v="Appliances"/>
    <s v="Small Box"/>
    <d v="2016-01-10T00:00:00"/>
    <n v="5.1530738086539827E-5"/>
    <m/>
    <x v="0"/>
    <n v="0"/>
    <n v="1"/>
    <x v="0"/>
  </r>
  <r>
    <n v="30176"/>
    <x v="0"/>
    <d v="2016-04-19T00:00:00"/>
    <x v="3"/>
    <x v="49"/>
    <n v="2504.41"/>
    <n v="0.01"/>
    <s v="Regular"/>
    <n v="-547.89"/>
    <n v="79.52"/>
    <n v="48.2"/>
    <s v="Amy Hunt"/>
    <x v="0"/>
    <s v="Home Office"/>
    <s v="Furniture"/>
    <s v="Office Furnishings"/>
    <s v="Medium Box"/>
    <d v="2016-04-26T00:00:00"/>
    <n v="3.9797118469011721E-4"/>
    <m/>
    <x v="0"/>
    <n v="0"/>
    <n v="7"/>
    <x v="0"/>
  </r>
  <r>
    <n v="30214"/>
    <x v="0"/>
    <d v="2016-10-04T00:00:00"/>
    <x v="3"/>
    <x v="28"/>
    <n v="375.61"/>
    <n v="0.1"/>
    <s v="Express"/>
    <n v="-21.26"/>
    <n v="10.44"/>
    <n v="5.75"/>
    <s v="Keith Dawkins"/>
    <x v="0"/>
    <s v="Home Office"/>
    <s v="Office Supplies"/>
    <s v="Binders and Binder Accessories"/>
    <s v="Small Box"/>
    <d v="2016-10-11T00:00:00"/>
    <n v="5.9687493933283664E-5"/>
    <m/>
    <x v="0"/>
    <n v="0"/>
    <n v="7"/>
    <x v="0"/>
  </r>
  <r>
    <n v="30215"/>
    <x v="0"/>
    <d v="2016-02-27T00:00:00"/>
    <x v="4"/>
    <x v="17"/>
    <n v="125.84"/>
    <n v="0.1"/>
    <s v="Regular"/>
    <n v="18.420000000000002"/>
    <n v="6.88"/>
    <n v="2"/>
    <s v="Cathy Hwang"/>
    <x v="3"/>
    <s v="Home Office"/>
    <s v="Office Supplies"/>
    <s v="Paper"/>
    <s v="Wrap Bag"/>
    <d v="2016-02-28T00:00:00"/>
    <n v="1.9997002839552769E-5"/>
    <m/>
    <x v="0"/>
    <n v="0"/>
    <n v="1"/>
    <x v="0"/>
  </r>
  <r>
    <n v="30215"/>
    <x v="0"/>
    <d v="2016-02-27T00:00:00"/>
    <x v="4"/>
    <x v="9"/>
    <n v="3637.7280000000001"/>
    <n v="0.06"/>
    <s v="Regular"/>
    <n v="349.47"/>
    <n v="195.99"/>
    <n v="8.99"/>
    <s v="Cathy Hwang"/>
    <x v="3"/>
    <s v="Home Office"/>
    <s v="Technology"/>
    <s v="Telephones and Communication"/>
    <s v="Small Box"/>
    <d v="2016-02-29T00:00:00"/>
    <n v="5.7806466263128273E-4"/>
    <m/>
    <x v="0"/>
    <n v="0"/>
    <n v="2"/>
    <x v="0"/>
  </r>
  <r>
    <n v="20449"/>
    <x v="0"/>
    <d v="2013-01-03T00:00:00"/>
    <x v="4"/>
    <x v="23"/>
    <n v="1216.5"/>
    <n v="0.1"/>
    <s v="Regular"/>
    <n v="162.18"/>
    <n v="67.28"/>
    <n v="19.989999999999998"/>
    <s v="Nora Paige"/>
    <x v="3"/>
    <s v="Small Business"/>
    <s v="Office Supplies"/>
    <s v="Binders and Binder Accessories"/>
    <s v="Small Box"/>
    <d v="2013-01-04T00:00:00"/>
    <n v="1.9331177649647125E-4"/>
    <m/>
    <x v="0"/>
    <n v="0"/>
    <n v="1"/>
    <x v="0"/>
  </r>
  <r>
    <n v="32229"/>
    <x v="0"/>
    <d v="2013-08-30T00:00:00"/>
    <x v="0"/>
    <x v="30"/>
    <n v="1219.19"/>
    <n v="0.02"/>
    <s v="Regular"/>
    <n v="44.37"/>
    <n v="150.97999999999999"/>
    <n v="13.99"/>
    <s v="Carlos Daly"/>
    <x v="2"/>
    <s v="Corporate"/>
    <s v="Technology"/>
    <s v="Office Machines"/>
    <s v="Medium Box"/>
    <d v="2013-08-30T00:00:00"/>
    <n v="1.937392394465539E-4"/>
    <m/>
    <x v="0"/>
    <n v="0"/>
    <n v="0"/>
    <x v="0"/>
  </r>
  <r>
    <n v="30278"/>
    <x v="0"/>
    <d v="2016-09-30T00:00:00"/>
    <x v="3"/>
    <x v="29"/>
    <n v="2860.93"/>
    <n v="0.03"/>
    <s v="Regular"/>
    <n v="832.62"/>
    <n v="65.989999999999995"/>
    <n v="5.26"/>
    <s v="Ionia McGrath"/>
    <x v="3"/>
    <s v="Home Office"/>
    <s v="Technology"/>
    <s v="Telephones and Communication"/>
    <s v="Small Box"/>
    <d v="2016-10-09T00:00:00"/>
    <n v="4.5462512185125321E-4"/>
    <m/>
    <x v="0"/>
    <n v="0"/>
    <n v="9"/>
    <x v="0"/>
  </r>
  <r>
    <n v="30374"/>
    <x v="0"/>
    <d v="2013-03-21T00:00:00"/>
    <x v="1"/>
    <x v="3"/>
    <n v="1220.08"/>
    <n v="0"/>
    <s v="Regular"/>
    <n v="515.64"/>
    <n v="28.48"/>
    <n v="1.99"/>
    <s v="Michelle Moray"/>
    <x v="0"/>
    <s v="Corporate"/>
    <s v="Technology"/>
    <s v="Computer Peripherals"/>
    <s v="Small Pack"/>
    <d v="2013-03-22T00:00:00"/>
    <n v="1.9388066770884886E-4"/>
    <m/>
    <x v="0"/>
    <n v="0"/>
    <n v="1"/>
    <x v="0"/>
  </r>
  <r>
    <n v="30343"/>
    <x v="0"/>
    <d v="2015-05-21T00:00:00"/>
    <x v="1"/>
    <x v="30"/>
    <n v="41343.21"/>
    <n v="0.09"/>
    <s v="Regular"/>
    <n v="3852.19"/>
    <n v="6783.02"/>
    <n v="24.49"/>
    <s v="Craig Carreira"/>
    <x v="0"/>
    <s v="Corporate"/>
    <s v="Technology"/>
    <s v="Office Machines"/>
    <s v="Large Box"/>
    <d v="2015-05-23T00:00:00"/>
    <n v="6.5697734247157219E-3"/>
    <m/>
    <x v="0"/>
    <n v="0"/>
    <n v="2"/>
    <x v="0"/>
  </r>
  <r>
    <n v="39267"/>
    <x v="0"/>
    <d v="2013-01-18T00:00:00"/>
    <x v="0"/>
    <x v="19"/>
    <n v="1221.47"/>
    <n v="0.09"/>
    <s v="Regular"/>
    <n v="-233.14"/>
    <n v="28.28"/>
    <n v="13.99"/>
    <s v="Sam Craven"/>
    <x v="0"/>
    <s v="Home Office"/>
    <s v="Office Supplies"/>
    <s v="Storage &amp; Organization"/>
    <s v="Medium Box"/>
    <d v="2013-01-19T00:00:00"/>
    <n v="1.9410155005108488E-4"/>
    <m/>
    <x v="0"/>
    <n v="0"/>
    <n v="1"/>
    <x v="0"/>
  </r>
  <r>
    <n v="43367"/>
    <x v="0"/>
    <d v="2013-03-09T00:00:00"/>
    <x v="1"/>
    <x v="31"/>
    <n v="1221.6199999999999"/>
    <n v="0.01"/>
    <s v="Regular"/>
    <n v="-468.64"/>
    <n v="64.650000000000006"/>
    <n v="35"/>
    <s v="Anemone Ratner"/>
    <x v="1"/>
    <s v="Small Business"/>
    <s v="Office Supplies"/>
    <s v="Storage &amp; Organization"/>
    <s v="Large Box"/>
    <d v="2013-03-09T00:00:00"/>
    <n v="1.9412538627506718E-4"/>
    <m/>
    <x v="0"/>
    <n v="0"/>
    <n v="0"/>
    <x v="0"/>
  </r>
  <r>
    <n v="31495"/>
    <x v="0"/>
    <d v="2013-08-04T00:00:00"/>
    <x v="3"/>
    <x v="41"/>
    <n v="1234.8499999999999"/>
    <n v="0.03"/>
    <s v="Regular"/>
    <n v="212.2"/>
    <n v="34.76"/>
    <n v="8.2200000000000006"/>
    <s v="Gary Hansen"/>
    <x v="1"/>
    <s v="Consumer"/>
    <s v="Office Supplies"/>
    <s v="Storage &amp; Organization"/>
    <s v="Small Box"/>
    <d v="2013-08-11T00:00:00"/>
    <n v="1.9622774123030624E-4"/>
    <m/>
    <x v="0"/>
    <n v="0"/>
    <n v="7"/>
    <x v="0"/>
  </r>
  <r>
    <n v="30375"/>
    <x v="0"/>
    <d v="2015-05-03T00:00:00"/>
    <x v="3"/>
    <x v="17"/>
    <n v="71.45"/>
    <n v="0.03"/>
    <s v="Regular"/>
    <n v="-92.95"/>
    <n v="3.36"/>
    <n v="6.27"/>
    <s v="Christina Anderson"/>
    <x v="0"/>
    <s v="Corporate"/>
    <s v="Office Supplies"/>
    <s v="Binders and Binder Accessories"/>
    <s v="Small Box"/>
    <d v="2015-05-07T00:00:00"/>
    <n v="1.1353988023569973E-5"/>
    <m/>
    <x v="0"/>
    <n v="0"/>
    <n v="4"/>
    <x v="0"/>
  </r>
  <r>
    <n v="30405"/>
    <x v="0"/>
    <d v="2015-04-28T00:00:00"/>
    <x v="3"/>
    <x v="38"/>
    <n v="2789.03"/>
    <n v="0.05"/>
    <s v="Delivery Van"/>
    <n v="-303.44"/>
    <n v="400.98"/>
    <n v="42.52"/>
    <s v="Justin Ellison"/>
    <x v="0"/>
    <s v="Home Office"/>
    <s v="Furniture"/>
    <s v="Tables"/>
    <s v="Jumbo Box"/>
    <d v="2015-05-03T00:00:00"/>
    <n v="4.4319962515573639E-4"/>
    <m/>
    <x v="0"/>
    <n v="0"/>
    <n v="5"/>
    <x v="0"/>
  </r>
  <r>
    <n v="30407"/>
    <x v="0"/>
    <d v="2016-04-17T00:00:00"/>
    <x v="3"/>
    <x v="26"/>
    <n v="17853.64"/>
    <n v="0.02"/>
    <s v="Regular"/>
    <n v="6227.33"/>
    <n v="419.19"/>
    <n v="19.989999999999998"/>
    <s v="Patrick Ryan"/>
    <x v="0"/>
    <s v="Corporate"/>
    <s v="Office Supplies"/>
    <s v="Storage &amp; Organization"/>
    <s v="Small Box"/>
    <d v="2016-04-17T00:00:00"/>
    <n v="2.8370890795959385E-3"/>
    <m/>
    <x v="0"/>
    <n v="0"/>
    <n v="0"/>
    <x v="0"/>
  </r>
  <r>
    <n v="13767"/>
    <x v="0"/>
    <d v="2013-08-26T00:00:00"/>
    <x v="0"/>
    <x v="12"/>
    <n v="1246.3634999999999"/>
    <n v="0.06"/>
    <s v="Regular"/>
    <n v="-339.11"/>
    <n v="155.99"/>
    <n v="8.99"/>
    <s v="Nona Balk"/>
    <x v="0"/>
    <s v="Corporate"/>
    <s v="Technology"/>
    <s v="Telephones and Communication"/>
    <s v="Small Box"/>
    <d v="2013-08-27T00:00:00"/>
    <n v="1.9805733032910781E-4"/>
    <m/>
    <x v="0"/>
    <n v="0"/>
    <n v="1"/>
    <x v="0"/>
  </r>
  <r>
    <n v="30436"/>
    <x v="0"/>
    <d v="2015-07-07T00:00:00"/>
    <x v="3"/>
    <x v="49"/>
    <n v="121.19"/>
    <n v="0.09"/>
    <s v="Express"/>
    <n v="-152.13"/>
    <n v="3.89"/>
    <n v="7.01"/>
    <s v="Dave Hallsten"/>
    <x v="1"/>
    <s v="Corporate"/>
    <s v="Office Supplies"/>
    <s v="Binders and Binder Accessories"/>
    <s v="Small Box"/>
    <d v="2015-07-12T00:00:00"/>
    <n v="1.92580798961014E-5"/>
    <m/>
    <x v="0"/>
    <n v="0"/>
    <n v="5"/>
    <x v="0"/>
  </r>
  <r>
    <n v="30469"/>
    <x v="1"/>
    <d v="2015-12-25T00:00:00"/>
    <x v="2"/>
    <x v="19"/>
    <n v="304.26"/>
    <n v="0.1"/>
    <s v="Regular"/>
    <n v="28.93"/>
    <n v="7.08"/>
    <n v="2.35"/>
    <s v="Cindy Chapman"/>
    <x v="0"/>
    <s v="Corporate"/>
    <s v="Office Supplies"/>
    <s v="Pens &amp; Art Supplies"/>
    <s v="Wrap Bag"/>
    <d v="2015-12-27T00:00:00"/>
    <n v="4.8349396725701885E-5"/>
    <m/>
    <x v="0"/>
    <n v="0"/>
    <n v="2"/>
    <x v="0"/>
  </r>
  <r>
    <n v="30497"/>
    <x v="0"/>
    <d v="2014-02-06T00:00:00"/>
    <x v="1"/>
    <x v="41"/>
    <n v="706.91"/>
    <n v="0.03"/>
    <s v="Express"/>
    <n v="85.68"/>
    <n v="20.98"/>
    <n v="8.83"/>
    <s v="Steve Chapman"/>
    <x v="0"/>
    <s v="Corporate"/>
    <s v="Office Supplies"/>
    <s v="Binders and Binder Accessories"/>
    <s v="Small Box"/>
    <d v="2014-02-08T00:00:00"/>
    <n v="1.1233376730219523E-4"/>
    <m/>
    <x v="0"/>
    <n v="0"/>
    <n v="2"/>
    <x v="0"/>
  </r>
  <r>
    <n v="30497"/>
    <x v="0"/>
    <d v="2014-02-06T00:00:00"/>
    <x v="1"/>
    <x v="48"/>
    <n v="190.06"/>
    <n v="0.06"/>
    <s v="Regular"/>
    <n v="-61.9"/>
    <n v="5.98"/>
    <n v="5.35"/>
    <s v="Steve Chapman"/>
    <x v="0"/>
    <s v="Corporate"/>
    <s v="Office Supplies"/>
    <s v="Paper"/>
    <s v="Small Box"/>
    <d v="2014-02-08T00:00:00"/>
    <n v="3.0202084867175773E-5"/>
    <m/>
    <x v="0"/>
    <n v="0"/>
    <n v="2"/>
    <x v="0"/>
  </r>
  <r>
    <n v="30499"/>
    <x v="0"/>
    <d v="2015-10-30T00:00:00"/>
    <x v="0"/>
    <x v="18"/>
    <n v="92.06"/>
    <n v="0.1"/>
    <s v="Regular"/>
    <n v="5.66"/>
    <n v="5.98"/>
    <n v="2.5"/>
    <s v="Carlos Soltero"/>
    <x v="3"/>
    <s v="Consumer"/>
    <s v="Office Supplies"/>
    <s v="Envelopes"/>
    <s v="Small Box"/>
    <d v="2015-11-01T00:00:00"/>
    <n v="1.4629085198738303E-5"/>
    <m/>
    <x v="0"/>
    <n v="0"/>
    <n v="2"/>
    <x v="0"/>
  </r>
  <r>
    <n v="30499"/>
    <x v="0"/>
    <d v="2015-10-30T00:00:00"/>
    <x v="0"/>
    <x v="15"/>
    <n v="199.62"/>
    <n v="0.01"/>
    <s v="Regular"/>
    <n v="42.34"/>
    <n v="5.84"/>
    <n v="1.2"/>
    <s v="Carlos Soltero"/>
    <x v="3"/>
    <s v="Consumer"/>
    <s v="Office Supplies"/>
    <s v="Pens &amp; Art Supplies"/>
    <s v="Wrap Bag"/>
    <d v="2015-11-01T00:00:00"/>
    <n v="3.1721246875647837E-5"/>
    <m/>
    <x v="0"/>
    <n v="0"/>
    <n v="2"/>
    <x v="0"/>
  </r>
  <r>
    <n v="30532"/>
    <x v="0"/>
    <d v="2014-11-26T00:00:00"/>
    <x v="0"/>
    <x v="2"/>
    <n v="431.37"/>
    <n v="0.03"/>
    <s v="Regular"/>
    <n v="-28.67"/>
    <n v="15.22"/>
    <n v="9.73"/>
    <s v="Victoria Wilson"/>
    <x v="1"/>
    <s v="Home Office"/>
    <s v="Office Supplies"/>
    <s v="Binders and Binder Accessories"/>
    <s v="Small Box"/>
    <d v="2014-11-27T00:00:00"/>
    <n v="6.8548212928304825E-5"/>
    <m/>
    <x v="0"/>
    <n v="0"/>
    <n v="1"/>
    <x v="0"/>
  </r>
  <r>
    <n v="30532"/>
    <x v="0"/>
    <d v="2014-11-26T00:00:00"/>
    <x v="0"/>
    <x v="9"/>
    <n v="262.31"/>
    <n v="0.04"/>
    <s v="Express"/>
    <n v="27.55"/>
    <n v="11.09"/>
    <n v="5.25"/>
    <s v="Victoria Wilson"/>
    <x v="1"/>
    <s v="Home Office"/>
    <s v="Office Supplies"/>
    <s v="Envelopes"/>
    <s v="Small Box"/>
    <d v="2014-11-27T00:00:00"/>
    <n v="4.1683199418651359E-5"/>
    <m/>
    <x v="0"/>
    <n v="0"/>
    <n v="1"/>
    <x v="0"/>
  </r>
  <r>
    <n v="30532"/>
    <x v="0"/>
    <d v="2014-11-26T00:00:00"/>
    <x v="0"/>
    <x v="22"/>
    <n v="514.03"/>
    <n v="0.05"/>
    <s v="Regular"/>
    <n v="82.19"/>
    <n v="11.34"/>
    <n v="5.01"/>
    <s v="Victoria Wilson"/>
    <x v="1"/>
    <s v="Home Office"/>
    <s v="Office Supplies"/>
    <s v="Paper"/>
    <s v="Small Box"/>
    <d v="2014-11-28T00:00:00"/>
    <n v="8.1683561424152174E-5"/>
    <m/>
    <x v="0"/>
    <n v="0"/>
    <n v="2"/>
    <x v="0"/>
  </r>
  <r>
    <n v="30532"/>
    <x v="0"/>
    <d v="2014-11-26T00:00:00"/>
    <x v="0"/>
    <x v="32"/>
    <n v="1696.7"/>
    <n v="0.04"/>
    <s v="Delivery Van"/>
    <n v="-82.81"/>
    <n v="180.98"/>
    <n v="23.58"/>
    <s v="Victoria Wilson"/>
    <x v="1"/>
    <s v="Home Office"/>
    <s v="Furniture"/>
    <s v="Bookcases"/>
    <s v="Jumbo Box"/>
    <d v="2014-11-28T00:00:00"/>
    <n v="2.6961947487181491E-4"/>
    <m/>
    <x v="0"/>
    <n v="0"/>
    <n v="2"/>
    <x v="0"/>
  </r>
  <r>
    <n v="30564"/>
    <x v="0"/>
    <d v="2016-02-27T00:00:00"/>
    <x v="1"/>
    <x v="17"/>
    <n v="606.39850000000001"/>
    <n v="0.09"/>
    <s v="Regular"/>
    <n v="126.13"/>
    <n v="35.99"/>
    <n v="5.99"/>
    <s v="Darrin Van Huff"/>
    <x v="0"/>
    <s v="Home Office"/>
    <s v="Technology"/>
    <s v="Telephones and Communication"/>
    <s v="Wrap Bag"/>
    <d v="2016-02-28T00:00:00"/>
    <n v="9.636166979021409E-5"/>
    <m/>
    <x v="0"/>
    <n v="0"/>
    <n v="1"/>
    <x v="0"/>
  </r>
  <r>
    <n v="30565"/>
    <x v="0"/>
    <d v="2014-07-26T00:00:00"/>
    <x v="4"/>
    <x v="1"/>
    <n v="1785.02"/>
    <n v="0.04"/>
    <s v="Express"/>
    <n v="52.66"/>
    <n v="55.94"/>
    <n v="4"/>
    <s v="Roy Collins"/>
    <x v="0"/>
    <s v="Corporate"/>
    <s v="Technology"/>
    <s v="Computer Peripherals"/>
    <s v="Small Box"/>
    <d v="2014-07-28T00:00:00"/>
    <n v="2.8365424355259442E-4"/>
    <m/>
    <x v="0"/>
    <n v="0"/>
    <n v="2"/>
    <x v="0"/>
  </r>
  <r>
    <n v="30567"/>
    <x v="0"/>
    <d v="2016-01-15T00:00:00"/>
    <x v="2"/>
    <x v="39"/>
    <n v="2690.84"/>
    <n v="0.1"/>
    <s v="Delivery Van"/>
    <n v="-368.02"/>
    <n v="208.16"/>
    <n v="68.02"/>
    <s v="Toby Swindell"/>
    <x v="0"/>
    <s v="Small Business"/>
    <s v="Office Supplies"/>
    <s v="Appliances"/>
    <s v="Jumbo Drum"/>
    <d v="2016-01-15T00:00:00"/>
    <n v="4.2759643293692132E-4"/>
    <m/>
    <x v="0"/>
    <n v="0"/>
    <n v="0"/>
    <x v="0"/>
  </r>
  <r>
    <n v="30567"/>
    <x v="0"/>
    <d v="2016-01-15T00:00:00"/>
    <x v="2"/>
    <x v="30"/>
    <n v="733.55"/>
    <n v="7.0000000000000007E-2"/>
    <s v="Regular"/>
    <n v="103.13"/>
    <n v="90.48"/>
    <n v="19.989999999999998"/>
    <s v="Toby Swindell"/>
    <x v="0"/>
    <s v="Small Business"/>
    <s v="Office Supplies"/>
    <s v="Envelopes"/>
    <s v="Small Box"/>
    <d v="2016-01-16T00:00:00"/>
    <n v="1.165670806814521E-4"/>
    <m/>
    <x v="0"/>
    <n v="0"/>
    <n v="1"/>
    <x v="0"/>
  </r>
  <r>
    <n v="30567"/>
    <x v="0"/>
    <d v="2016-01-15T00:00:00"/>
    <x v="2"/>
    <x v="7"/>
    <n v="38.71"/>
    <n v="0.01"/>
    <s v="Express"/>
    <n v="23"/>
    <n v="9.48"/>
    <n v="7.29"/>
    <s v="Toby Swindell"/>
    <x v="0"/>
    <s v="Small Business"/>
    <s v="Furniture"/>
    <s v="Office Furnishings"/>
    <s v="Small Pack"/>
    <d v="2016-01-17T00:00:00"/>
    <n v="6.1513348690328014E-6"/>
    <m/>
    <x v="0"/>
    <n v="0"/>
    <n v="2"/>
    <x v="0"/>
  </r>
  <r>
    <n v="30567"/>
    <x v="0"/>
    <d v="2016-01-15T00:00:00"/>
    <x v="2"/>
    <x v="39"/>
    <n v="62.6"/>
    <n v="0.02"/>
    <s v="Regular"/>
    <n v="7.32"/>
    <n v="4.28"/>
    <n v="0.94"/>
    <s v="Toby Swindell"/>
    <x v="0"/>
    <s v="Small Business"/>
    <s v="Office Supplies"/>
    <s v="Pens &amp; Art Supplies"/>
    <s v="Wrap Bag"/>
    <d v="2016-01-16T00:00:00"/>
    <n v="9.9476508086141395E-6"/>
    <m/>
    <x v="0"/>
    <n v="0"/>
    <n v="1"/>
    <x v="0"/>
  </r>
  <r>
    <n v="30597"/>
    <x v="0"/>
    <d v="2015-08-05T00:00:00"/>
    <x v="0"/>
    <x v="31"/>
    <n v="93.02"/>
    <n v="7.0000000000000007E-2"/>
    <s v="Regular"/>
    <n v="20.010000000000002"/>
    <n v="5.08"/>
    <n v="2.0299999999999998"/>
    <s v="Michelle Ellison"/>
    <x v="1"/>
    <s v="Consumer"/>
    <s v="Furniture"/>
    <s v="Office Furnishings"/>
    <s v="Wrap Bag"/>
    <d v="2015-08-07T00:00:00"/>
    <n v="1.4781637032225037E-5"/>
    <m/>
    <x v="0"/>
    <n v="0"/>
    <n v="2"/>
    <x v="0"/>
  </r>
  <r>
    <n v="30597"/>
    <x v="0"/>
    <d v="2015-08-05T00:00:00"/>
    <x v="0"/>
    <x v="3"/>
    <n v="639.84"/>
    <n v="0.03"/>
    <s v="Regular"/>
    <n v="-95.76"/>
    <n v="15.14"/>
    <n v="4.53"/>
    <s v="Michelle Ellison"/>
    <x v="1"/>
    <s v="Consumer"/>
    <s v="Office Supplies"/>
    <s v="Storage &amp; Organization"/>
    <s v="Small Box"/>
    <d v="2015-08-06T00:00:00"/>
    <n v="1.0167579701890849E-4"/>
    <m/>
    <x v="0"/>
    <n v="0"/>
    <n v="1"/>
    <x v="0"/>
  </r>
  <r>
    <n v="30626"/>
    <x v="0"/>
    <d v="2014-04-25T00:00:00"/>
    <x v="1"/>
    <x v="9"/>
    <n v="220.82"/>
    <n v="0.1"/>
    <s v="Express"/>
    <n v="77.680000000000007"/>
    <n v="9.93"/>
    <n v="1.0900000000000001"/>
    <s v="Nathan Mautz"/>
    <x v="3"/>
    <s v="Corporate"/>
    <s v="Office Supplies"/>
    <s v="Pens &amp; Art Supplies"/>
    <s v="Wrap Bag"/>
    <d v="2014-04-26T00:00:00"/>
    <n v="3.5090099865146552E-5"/>
    <m/>
    <x v="0"/>
    <n v="0"/>
    <n v="1"/>
    <x v="0"/>
  </r>
  <r>
    <n v="30657"/>
    <x v="0"/>
    <d v="2014-05-10T00:00:00"/>
    <x v="0"/>
    <x v="24"/>
    <n v="273.38"/>
    <n v="0.06"/>
    <s v="Express"/>
    <n v="-170.91"/>
    <n v="43.22"/>
    <n v="16.71"/>
    <s v="Paul Stevenson"/>
    <x v="0"/>
    <s v="Corporate"/>
    <s v="Technology"/>
    <s v="Computer Peripherals"/>
    <s v="Small Box"/>
    <d v="2014-05-11T00:00:00"/>
    <n v="4.3442312748545264E-5"/>
    <m/>
    <x v="0"/>
    <n v="0"/>
    <n v="1"/>
    <x v="0"/>
  </r>
  <r>
    <n v="30657"/>
    <x v="0"/>
    <d v="2014-05-10T00:00:00"/>
    <x v="0"/>
    <x v="30"/>
    <n v="179.66"/>
    <n v="0.01"/>
    <s v="Regular"/>
    <n v="-1.73"/>
    <n v="22.24"/>
    <n v="1.99"/>
    <s v="Paul Stevenson"/>
    <x v="0"/>
    <s v="Corporate"/>
    <s v="Technology"/>
    <s v="Computer Peripherals"/>
    <s v="Small Pack"/>
    <d v="2014-05-12T00:00:00"/>
    <n v="2.8549440004402817E-5"/>
    <m/>
    <x v="0"/>
    <n v="0"/>
    <n v="2"/>
    <x v="0"/>
  </r>
  <r>
    <n v="30658"/>
    <x v="0"/>
    <d v="2014-03-26T00:00:00"/>
    <x v="4"/>
    <x v="34"/>
    <n v="17387.650000000001"/>
    <n v="0.08"/>
    <s v="Regular"/>
    <n v="6907.61"/>
    <n v="499.99"/>
    <n v="24.49"/>
    <s v="Charles McCrossin"/>
    <x v="2"/>
    <s v="Corporate"/>
    <s v="Technology"/>
    <s v="Copiers and Fax"/>
    <s v="Large Box"/>
    <d v="2014-03-27T00:00:00"/>
    <n v="2.7630394661725187E-3"/>
    <m/>
    <x v="0"/>
    <n v="0"/>
    <n v="1"/>
    <x v="0"/>
  </r>
  <r>
    <n v="30658"/>
    <x v="0"/>
    <d v="2014-03-26T00:00:00"/>
    <x v="4"/>
    <x v="14"/>
    <n v="6040.22"/>
    <n v="0.05"/>
    <s v="Regular"/>
    <n v="-942.5"/>
    <n v="138.13999999999999"/>
    <n v="35"/>
    <s v="Charles McCrossin"/>
    <x v="2"/>
    <s v="Corporate"/>
    <s v="Office Supplies"/>
    <s v="Storage &amp; Organization"/>
    <s v="Large Box"/>
    <d v="2014-03-28T00:00:00"/>
    <n v="9.5984024548254477E-4"/>
    <m/>
    <x v="0"/>
    <n v="0"/>
    <n v="2"/>
    <x v="0"/>
  </r>
  <r>
    <n v="30720"/>
    <x v="0"/>
    <d v="2015-09-27T00:00:00"/>
    <x v="3"/>
    <x v="40"/>
    <n v="2398.9"/>
    <n v="0.09"/>
    <s v="Express"/>
    <n v="656.95"/>
    <n v="95.46"/>
    <n v="18.13"/>
    <s v="Bill Shonely"/>
    <x v="3"/>
    <s v="Small Business"/>
    <s v="Furniture"/>
    <s v="Office Furnishings"/>
    <s v="Large Box"/>
    <d v="2015-10-02T00:00:00"/>
    <n v="3.8120478474096584E-4"/>
    <m/>
    <x v="0"/>
    <n v="0"/>
    <n v="5"/>
    <x v="0"/>
  </r>
  <r>
    <n v="30720"/>
    <x v="0"/>
    <d v="2015-09-27T00:00:00"/>
    <x v="3"/>
    <x v="33"/>
    <n v="32.770000000000003"/>
    <n v="7.0000000000000007E-2"/>
    <s v="Regular"/>
    <n v="-17.190000000000001"/>
    <n v="5.74"/>
    <n v="5.01"/>
    <s v="Bill Shonely"/>
    <x v="0"/>
    <s v="Small Business"/>
    <s v="Office Supplies"/>
    <s v="Binders and Binder Accessories"/>
    <s v="Small Box"/>
    <d v="2015-10-04T00:00:00"/>
    <n v="5.2074203993336322E-6"/>
    <m/>
    <x v="0"/>
    <n v="0"/>
    <n v="7"/>
    <x v="0"/>
  </r>
  <r>
    <n v="30720"/>
    <x v="0"/>
    <d v="2015-09-27T00:00:00"/>
    <x v="3"/>
    <x v="4"/>
    <n v="1701.53"/>
    <n v="0.01"/>
    <s v="Express"/>
    <n v="735.99"/>
    <n v="43.98"/>
    <n v="1.99"/>
    <s v="Bill Shonely"/>
    <x v="0"/>
    <s v="Small Business"/>
    <s v="Technology"/>
    <s v="Computer Peripherals"/>
    <s v="Small Pack"/>
    <d v="2015-10-04T00:00:00"/>
    <n v="2.70387001284045E-4"/>
    <m/>
    <x v="0"/>
    <n v="0"/>
    <n v="7"/>
    <x v="0"/>
  </r>
  <r>
    <n v="30759"/>
    <x v="0"/>
    <d v="2016-05-08T00:00:00"/>
    <x v="2"/>
    <x v="5"/>
    <n v="64.790000000000006"/>
    <n v="0.03"/>
    <s v="Regular"/>
    <n v="-41.32"/>
    <n v="29.34"/>
    <n v="7.87"/>
    <s v="Brad Thomas"/>
    <x v="0"/>
    <s v="Corporate"/>
    <s v="Furniture"/>
    <s v="Office Furnishings"/>
    <s v="Small Box"/>
    <d v="2016-05-10T00:00:00"/>
    <n v="1.0295659678755754E-5"/>
    <m/>
    <x v="0"/>
    <n v="0"/>
    <n v="2"/>
    <x v="0"/>
  </r>
  <r>
    <n v="30787"/>
    <x v="0"/>
    <d v="2014-09-27T00:00:00"/>
    <x v="0"/>
    <x v="16"/>
    <n v="6477.4589999999998"/>
    <n v="0.05"/>
    <s v="Regular"/>
    <n v="1836.46"/>
    <n v="175.99"/>
    <n v="8.99"/>
    <s v="Sandra Glassco"/>
    <x v="1"/>
    <s v="Home Office"/>
    <s v="Technology"/>
    <s v="Telephones and Communication"/>
    <s v="Small Box"/>
    <d v="2014-09-28T00:00:00"/>
    <n v="1.0293210904011971E-3"/>
    <m/>
    <x v="0"/>
    <n v="0"/>
    <n v="1"/>
    <x v="0"/>
  </r>
  <r>
    <n v="30820"/>
    <x v="0"/>
    <d v="2014-04-09T00:00:00"/>
    <x v="1"/>
    <x v="36"/>
    <n v="48.01"/>
    <n v="0.1"/>
    <s v="Express"/>
    <n v="-6.85"/>
    <n v="2.21"/>
    <n v="1.1200000000000001"/>
    <s v="Cynthia Arntzen"/>
    <x v="1"/>
    <s v="Small Business"/>
    <s v="Office Supplies"/>
    <s v="Pens &amp; Art Supplies"/>
    <s v="Wrap Bag"/>
    <d v="2014-04-10T00:00:00"/>
    <n v="7.6291807559355406E-6"/>
    <m/>
    <x v="0"/>
    <n v="0"/>
    <n v="1"/>
    <x v="0"/>
  </r>
  <r>
    <n v="30848"/>
    <x v="0"/>
    <d v="2014-05-01T00:00:00"/>
    <x v="4"/>
    <x v="44"/>
    <n v="4324.29"/>
    <n v="0.09"/>
    <s v="Delivery Van"/>
    <n v="298.83"/>
    <n v="348.21"/>
    <n v="40.19"/>
    <s v="Speros Goranitis"/>
    <x v="0"/>
    <s v="Corporate"/>
    <s v="Furniture"/>
    <s v="Tables"/>
    <s v="Jumbo Box"/>
    <d v="2014-05-03T00:00:00"/>
    <n v="6.8716496669619866E-4"/>
    <m/>
    <x v="0"/>
    <n v="0"/>
    <n v="2"/>
    <x v="0"/>
  </r>
  <r>
    <n v="896"/>
    <x v="0"/>
    <d v="2013-03-08T00:00:00"/>
    <x v="1"/>
    <x v="29"/>
    <n v="1246.52"/>
    <n v="0.01"/>
    <s v="Regular"/>
    <n v="52.48"/>
    <n v="24.92"/>
    <n v="12.98"/>
    <s v="Edward Nazzal"/>
    <x v="1"/>
    <s v="Home Office"/>
    <s v="Office Supplies"/>
    <s v="Binders and Binder Accessories"/>
    <s v="Small Box"/>
    <d v="2013-03-08T00:00:00"/>
    <n v="1.9808219945612935E-4"/>
    <m/>
    <x v="0"/>
    <n v="0"/>
    <n v="0"/>
    <x v="0"/>
  </r>
  <r>
    <n v="30853"/>
    <x v="0"/>
    <d v="2014-07-27T00:00:00"/>
    <x v="4"/>
    <x v="18"/>
    <n v="41.52"/>
    <n v="0.06"/>
    <s v="Regular"/>
    <n v="-85.17"/>
    <n v="2.1800000000000002"/>
    <n v="7.09"/>
    <s v="Meg Tillman"/>
    <x v="0"/>
    <s v="Small Business"/>
    <s v="Office Supplies"/>
    <s v="Paper"/>
    <s v="Wrap Bag"/>
    <d v="2014-07-30T00:00:00"/>
    <n v="6.5978667983012642E-6"/>
    <m/>
    <x v="0"/>
    <n v="0"/>
    <n v="3"/>
    <x v="0"/>
  </r>
  <r>
    <n v="30853"/>
    <x v="0"/>
    <d v="2014-07-27T00:00:00"/>
    <x v="4"/>
    <x v="42"/>
    <n v="254.02"/>
    <n v="0.04"/>
    <s v="Regular"/>
    <n v="123.14"/>
    <n v="6.3"/>
    <n v="0.5"/>
    <s v="Meg Tillman"/>
    <x v="0"/>
    <s v="Small Business"/>
    <s v="Office Supplies"/>
    <s v="Labels"/>
    <s v="Small Box"/>
    <d v="2014-07-30T00:00:00"/>
    <n v="4.0365850773229458E-5"/>
    <m/>
    <x v="0"/>
    <n v="0"/>
    <n v="3"/>
    <x v="0"/>
  </r>
  <r>
    <n v="1888"/>
    <x v="0"/>
    <d v="2013-10-30T00:00:00"/>
    <x v="2"/>
    <x v="28"/>
    <n v="1264.46"/>
    <n v="0"/>
    <s v="Delivery Van"/>
    <n v="-1249.3900000000001"/>
    <n v="31.76"/>
    <n v="45.51"/>
    <s v="Kean Thornton"/>
    <x v="0"/>
    <s v="Corporate"/>
    <s v="Furniture"/>
    <s v="Tables"/>
    <s v="Jumbo Box"/>
    <d v="2013-10-30T00:00:00"/>
    <n v="2.0093301184441272E-4"/>
    <m/>
    <x v="0"/>
    <n v="0"/>
    <n v="0"/>
    <x v="0"/>
  </r>
  <r>
    <n v="36293"/>
    <x v="0"/>
    <d v="2013-12-30T00:00:00"/>
    <x v="4"/>
    <x v="44"/>
    <n v="1272.83"/>
    <n v="0.04"/>
    <s v="Regular"/>
    <n v="250.47"/>
    <n v="100.98"/>
    <n v="7.18"/>
    <s v="Carlos Soltero"/>
    <x v="3"/>
    <s v="Small Business"/>
    <s v="Technology"/>
    <s v="Computer Peripherals"/>
    <s v="Small Box"/>
    <d v="2014-01-10T00:00:00"/>
    <n v="2.0226307314262517E-4"/>
    <m/>
    <x v="0"/>
    <n v="0"/>
    <n v="11"/>
    <x v="0"/>
  </r>
  <r>
    <n v="30886"/>
    <x v="0"/>
    <d v="2015-05-12T00:00:00"/>
    <x v="3"/>
    <x v="2"/>
    <n v="5320.57"/>
    <n v="0.02"/>
    <s v="Regular"/>
    <n v="534.29"/>
    <n v="193.17"/>
    <n v="19.989999999999998"/>
    <s v="Linda Southworth"/>
    <x v="0"/>
    <s v="Consumer"/>
    <s v="Office Supplies"/>
    <s v="Storage &amp; Organization"/>
    <s v="Small Box"/>
    <d v="2015-05-17T00:00:00"/>
    <n v="8.4548198822345254E-4"/>
    <m/>
    <x v="0"/>
    <n v="0"/>
    <n v="5"/>
    <x v="0"/>
  </r>
  <r>
    <n v="20545"/>
    <x v="0"/>
    <d v="2013-10-09T00:00:00"/>
    <x v="2"/>
    <x v="48"/>
    <n v="1276.04"/>
    <n v="0.02"/>
    <s v="Regular"/>
    <n v="554.95000000000005"/>
    <n v="40.99"/>
    <n v="5.86"/>
    <s v="Sean Miller"/>
    <x v="1"/>
    <s v="Small Business"/>
    <s v="Office Supplies"/>
    <s v="Paper"/>
    <s v="Small Box"/>
    <d v="2013-10-11T00:00:00"/>
    <n v="2.0277316833584643E-4"/>
    <m/>
    <x v="0"/>
    <n v="0"/>
    <n v="2"/>
    <x v="0"/>
  </r>
  <r>
    <n v="25315"/>
    <x v="0"/>
    <d v="2013-12-02T00:00:00"/>
    <x v="3"/>
    <x v="45"/>
    <n v="1280.3399999999999"/>
    <n v="0"/>
    <s v="Delivery Van"/>
    <n v="-1048.25"/>
    <n v="31.76"/>
    <n v="45.51"/>
    <s v="Joy Smith"/>
    <x v="3"/>
    <s v="Consumer"/>
    <s v="Furniture"/>
    <s v="Tables"/>
    <s v="Jumbo Box"/>
    <d v="2013-12-04T00:00:00"/>
    <n v="2.034564734233391E-4"/>
    <m/>
    <x v="0"/>
    <n v="0"/>
    <n v="2"/>
    <x v="0"/>
  </r>
  <r>
    <n v="5538"/>
    <x v="0"/>
    <d v="2013-12-24T00:00:00"/>
    <x v="1"/>
    <x v="16"/>
    <n v="1281.28"/>
    <n v="0.05"/>
    <s v="Regular"/>
    <n v="415.85"/>
    <n v="29.17"/>
    <n v="6.27"/>
    <s v="Julia Dunbar"/>
    <x v="0"/>
    <s v="Consumer"/>
    <s v="Office Supplies"/>
    <s v="Binders and Binder Accessories"/>
    <s v="Small Box"/>
    <d v="2013-12-26T00:00:00"/>
    <n v="2.0360584709362819E-4"/>
    <m/>
    <x v="0"/>
    <n v="0"/>
    <n v="2"/>
    <x v="0"/>
  </r>
  <r>
    <n v="30944"/>
    <x v="0"/>
    <d v="2014-06-22T00:00:00"/>
    <x v="1"/>
    <x v="1"/>
    <n v="546.01"/>
    <n v="0.01"/>
    <s v="Regular"/>
    <n v="133.56"/>
    <n v="16.739999999999998"/>
    <n v="5.08"/>
    <s v="Saphhira Shifley"/>
    <x v="0"/>
    <s v="Consumer"/>
    <s v="Office Supplies"/>
    <s v="Binders and Binder Accessories"/>
    <s v="Small Box"/>
    <d v="2014-06-23T00:00:00"/>
    <n v="8.6765444377179016E-5"/>
    <m/>
    <x v="0"/>
    <n v="0"/>
    <n v="1"/>
    <x v="0"/>
  </r>
  <r>
    <n v="25860"/>
    <x v="0"/>
    <d v="2013-01-02T00:00:00"/>
    <x v="3"/>
    <x v="9"/>
    <n v="1288.7784999999999"/>
    <n v="7.0000000000000007E-2"/>
    <s v="Regular"/>
    <n v="-185.89"/>
    <n v="65.989999999999995"/>
    <n v="19.989999999999998"/>
    <s v="Elpida Rittenbach"/>
    <x v="3"/>
    <s v="Consumer"/>
    <s v="Technology"/>
    <s v="Telephones and Communication"/>
    <s v="Small Box"/>
    <d v="2013-01-11T00:00:00"/>
    <n v="2.0479741993050348E-4"/>
    <m/>
    <x v="0"/>
    <n v="0"/>
    <n v="9"/>
    <x v="0"/>
  </r>
  <r>
    <n v="39842"/>
    <x v="0"/>
    <d v="2013-12-19T00:00:00"/>
    <x v="4"/>
    <x v="21"/>
    <n v="1295.502"/>
    <n v="0.01"/>
    <s v="Express"/>
    <n v="224.86"/>
    <n v="65.989999999999995"/>
    <n v="3.99"/>
    <s v="Chris Cortes"/>
    <x v="3"/>
    <s v="Consumer"/>
    <s v="Technology"/>
    <s v="Telephones and Communication"/>
    <s v="Small Box"/>
    <d v="2013-12-20T00:00:00"/>
    <n v="2.058658389434702E-4"/>
    <m/>
    <x v="0"/>
    <n v="0"/>
    <n v="1"/>
    <x v="0"/>
  </r>
  <r>
    <n v="30976"/>
    <x v="0"/>
    <d v="2015-10-24T00:00:00"/>
    <x v="0"/>
    <x v="12"/>
    <n v="403.88"/>
    <n v="7.0000000000000007E-2"/>
    <s v="Regular"/>
    <n v="48.03"/>
    <n v="40.97"/>
    <n v="1.99"/>
    <s v="Jack O'Briant"/>
    <x v="0"/>
    <s v="Small Business"/>
    <s v="Technology"/>
    <s v="Computer Peripherals"/>
    <s v="Small Pack"/>
    <d v="2015-10-24T00:00:00"/>
    <n v="6.417982761314823E-5"/>
    <m/>
    <x v="0"/>
    <n v="0"/>
    <n v="0"/>
    <x v="0"/>
  </r>
  <r>
    <n v="30981"/>
    <x v="0"/>
    <d v="2014-02-15T00:00:00"/>
    <x v="3"/>
    <x v="8"/>
    <n v="7837.44"/>
    <n v="0.1"/>
    <s v="Delivery Van"/>
    <n v="1817.76"/>
    <n v="279.81"/>
    <n v="23.19"/>
    <s v="Nathan Gelder"/>
    <x v="1"/>
    <s v="Home Office"/>
    <s v="Office Supplies"/>
    <s v="Appliances"/>
    <s v="Jumbo Drum"/>
    <d v="2014-02-19T00:00:00"/>
    <n v="1.2454331685856997E-3"/>
    <m/>
    <x v="0"/>
    <n v="0"/>
    <n v="4"/>
    <x v="0"/>
  </r>
  <r>
    <n v="30981"/>
    <x v="0"/>
    <d v="2014-02-15T00:00:00"/>
    <x v="3"/>
    <x v="21"/>
    <n v="3653.22"/>
    <n v="0.09"/>
    <s v="Delivery Van"/>
    <n v="-116.02"/>
    <n v="180.98"/>
    <n v="30"/>
    <s v="Nathan Gelder"/>
    <x v="1"/>
    <s v="Home Office"/>
    <s v="Furniture"/>
    <s v="Chairs &amp; Chairmats"/>
    <s v="Jumbo Drum"/>
    <d v="2014-02-17T00:00:00"/>
    <n v="5.805264678441749E-4"/>
    <m/>
    <x v="0"/>
    <n v="0"/>
    <n v="2"/>
    <x v="0"/>
  </r>
  <r>
    <n v="31042"/>
    <x v="0"/>
    <d v="2015-11-19T00:00:00"/>
    <x v="4"/>
    <x v="27"/>
    <n v="3227.38"/>
    <n v="0.05"/>
    <s v="Delivery Van"/>
    <n v="192.31"/>
    <n v="120.98"/>
    <n v="30"/>
    <s v="Tracy Zic"/>
    <x v="0"/>
    <s v="Consumer"/>
    <s v="Furniture"/>
    <s v="Chairs &amp; Chairmats"/>
    <s v="Jumbo Drum"/>
    <d v="2015-11-20T00:00:00"/>
    <n v="5.1285701704001764E-4"/>
    <m/>
    <x v="0"/>
    <n v="0"/>
    <n v="1"/>
    <x v="0"/>
  </r>
  <r>
    <n v="31042"/>
    <x v="0"/>
    <d v="2015-11-19T00:00:00"/>
    <x v="4"/>
    <x v="25"/>
    <n v="134.52000000000001"/>
    <n v="0.03"/>
    <s v="Regular"/>
    <n v="-6.04"/>
    <n v="2.78"/>
    <n v="1.2"/>
    <s v="Tracy Zic"/>
    <x v="0"/>
    <s v="Consumer"/>
    <s v="Office Supplies"/>
    <s v="Pens &amp; Art Supplies"/>
    <s v="Wrap Bag"/>
    <d v="2015-11-20T00:00:00"/>
    <n v="2.1376325667328662E-5"/>
    <m/>
    <x v="0"/>
    <n v="0"/>
    <n v="1"/>
    <x v="0"/>
  </r>
  <r>
    <n v="31046"/>
    <x v="0"/>
    <d v="2014-02-07T00:00:00"/>
    <x v="1"/>
    <x v="3"/>
    <n v="3900.5309999999999"/>
    <n v="0.08"/>
    <s v="Regular"/>
    <n v="1144.6300000000001"/>
    <n v="110.99"/>
    <n v="2.5"/>
    <s v="Erin Creighton"/>
    <x v="1"/>
    <s v="Corporate"/>
    <s v="Technology"/>
    <s v="Telephones and Communication"/>
    <s v="Small Box"/>
    <d v="2014-02-08T00:00:00"/>
    <n v="6.1982620377275591E-4"/>
    <m/>
    <x v="0"/>
    <n v="0"/>
    <n v="1"/>
    <x v="0"/>
  </r>
  <r>
    <n v="31046"/>
    <x v="0"/>
    <d v="2014-02-07T00:00:00"/>
    <x v="1"/>
    <x v="34"/>
    <n v="248.42"/>
    <n v="0.02"/>
    <s v="Regular"/>
    <n v="-58.81"/>
    <n v="6.84"/>
    <n v="4.42"/>
    <s v="Erin Creighton"/>
    <x v="1"/>
    <s v="Corporate"/>
    <s v="Office Supplies"/>
    <s v="Scissors, Rulers and Trimmers"/>
    <s v="Small Pack"/>
    <d v="2014-02-10T00:00:00"/>
    <n v="3.9475965077890165E-5"/>
    <m/>
    <x v="0"/>
    <n v="0"/>
    <n v="3"/>
    <x v="0"/>
  </r>
  <r>
    <n v="6311"/>
    <x v="0"/>
    <d v="2013-02-10T00:00:00"/>
    <x v="4"/>
    <x v="31"/>
    <n v="1297.4485"/>
    <n v="0.04"/>
    <s v="Regular"/>
    <n v="4.21"/>
    <n v="85.99"/>
    <n v="10.78"/>
    <s v="Anna Gayman"/>
    <x v="1"/>
    <s v="Corporate"/>
    <s v="Technology"/>
    <s v="Telephones and Communication"/>
    <s v="Small Box"/>
    <d v="2013-02-13T00:00:00"/>
    <n v="2.0617515367668055E-4"/>
    <m/>
    <x v="0"/>
    <n v="0"/>
    <n v="3"/>
    <x v="0"/>
  </r>
  <r>
    <n v="31078"/>
    <x v="0"/>
    <d v="2016-02-11T00:00:00"/>
    <x v="1"/>
    <x v="38"/>
    <n v="104.46"/>
    <n v="0.01"/>
    <s v="Regular"/>
    <n v="-36.770000000000003"/>
    <n v="13.99"/>
    <n v="7.51"/>
    <s v="Evan Bailliet"/>
    <x v="0"/>
    <s v="Corporate"/>
    <s v="Technology"/>
    <s v="Office Machines"/>
    <s v="Medium Box"/>
    <d v="2016-02-12T00:00:00"/>
    <n v="1.6599546381275288E-5"/>
    <m/>
    <x v="0"/>
    <n v="0"/>
    <n v="1"/>
    <x v="0"/>
  </r>
  <r>
    <n v="31106"/>
    <x v="0"/>
    <d v="2015-02-15T00:00:00"/>
    <x v="3"/>
    <x v="4"/>
    <n v="101.9"/>
    <n v="0"/>
    <s v="Regular"/>
    <n v="40.520000000000003"/>
    <n v="2.61"/>
    <n v="0.5"/>
    <s v="Nick Crebassa"/>
    <x v="0"/>
    <s v="Corporate"/>
    <s v="Office Supplies"/>
    <s v="Labels"/>
    <s v="Small Box"/>
    <d v="2015-02-15T00:00:00"/>
    <n v="1.6192741491977333E-5"/>
    <m/>
    <x v="0"/>
    <n v="0"/>
    <n v="0"/>
    <x v="0"/>
  </r>
  <r>
    <n v="31106"/>
    <x v="0"/>
    <d v="2015-02-15T00:00:00"/>
    <x v="3"/>
    <x v="38"/>
    <n v="187.33"/>
    <n v="0.03"/>
    <s v="Regular"/>
    <n v="66.47"/>
    <n v="25.13"/>
    <n v="9.8699999999999992"/>
    <s v="Nick Crebassa"/>
    <x v="0"/>
    <s v="Corporate"/>
    <s v="Furniture"/>
    <s v="Office Furnishings"/>
    <s v="Small Box"/>
    <d v="2015-02-20T00:00:00"/>
    <n v="2.9768265590697876E-5"/>
    <m/>
    <x v="0"/>
    <n v="0"/>
    <n v="5"/>
    <x v="0"/>
  </r>
  <r>
    <n v="31106"/>
    <x v="0"/>
    <d v="2015-02-15T00:00:00"/>
    <x v="3"/>
    <x v="22"/>
    <n v="259.17"/>
    <n v="0.01"/>
    <s v="Regular"/>
    <n v="-57.33"/>
    <n v="5.68"/>
    <n v="3.6"/>
    <s v="Nick Crebassa"/>
    <x v="0"/>
    <s v="Corporate"/>
    <s v="Office Supplies"/>
    <s v="Scissors, Rulers and Trimmers"/>
    <s v="Small Pack"/>
    <d v="2015-02-17T00:00:00"/>
    <n v="4.1184227796621834E-5"/>
    <m/>
    <x v="0"/>
    <n v="0"/>
    <n v="2"/>
    <x v="0"/>
  </r>
  <r>
    <n v="31106"/>
    <x v="0"/>
    <d v="2015-02-15T00:00:00"/>
    <x v="3"/>
    <x v="16"/>
    <n v="4697.0320000000002"/>
    <n v="0"/>
    <s v="Regular"/>
    <n v="1263.01"/>
    <n v="125.99"/>
    <n v="5.63"/>
    <s v="Nick Crebassa"/>
    <x v="0"/>
    <s v="Corporate"/>
    <s v="Technology"/>
    <s v="Telephones and Communication"/>
    <s v="Small Box"/>
    <d v="2015-02-22T00:00:00"/>
    <n v="7.4639671202694075E-4"/>
    <m/>
    <x v="0"/>
    <n v="0"/>
    <n v="7"/>
    <x v="0"/>
  </r>
  <r>
    <n v="31111"/>
    <x v="0"/>
    <d v="2016-08-24T00:00:00"/>
    <x v="2"/>
    <x v="40"/>
    <n v="217.93"/>
    <n v="0.03"/>
    <s v="Regular"/>
    <n v="-29.02"/>
    <n v="7.64"/>
    <n v="5.83"/>
    <s v="Monica Federle"/>
    <x v="2"/>
    <s v="Corporate"/>
    <s v="Office Supplies"/>
    <s v="Paper"/>
    <s v="Wrap Bag"/>
    <d v="2016-08-26T00:00:00"/>
    <n v="3.4630855283087536E-5"/>
    <m/>
    <x v="0"/>
    <n v="0"/>
    <n v="2"/>
    <x v="0"/>
  </r>
  <r>
    <n v="31140"/>
    <x v="0"/>
    <d v="2014-02-01T00:00:00"/>
    <x v="1"/>
    <x v="6"/>
    <n v="13.42"/>
    <n v="0.03"/>
    <s v="Regular"/>
    <n v="-1.26"/>
    <n v="3.08"/>
    <n v="0.99"/>
    <s v="Susan Pistek"/>
    <x v="0"/>
    <s v="Home Office"/>
    <s v="Office Supplies"/>
    <s v="Labels"/>
    <s v="Small Box"/>
    <d v="2014-02-02T00:00:00"/>
    <n v="2.1325475056166414E-6"/>
    <m/>
    <x v="0"/>
    <n v="0"/>
    <n v="1"/>
    <x v="0"/>
  </r>
  <r>
    <n v="31169"/>
    <x v="0"/>
    <d v="2014-06-09T00:00:00"/>
    <x v="3"/>
    <x v="24"/>
    <n v="254.76"/>
    <n v="0.06"/>
    <s v="Regular"/>
    <n v="109.88"/>
    <n v="40.97"/>
    <n v="14.45"/>
    <s v="Michelle Lonsdale"/>
    <x v="2"/>
    <s v="Home Office"/>
    <s v="Furniture"/>
    <s v="Office Furnishings"/>
    <s v="Large Box"/>
    <d v="2014-06-13T00:00:00"/>
    <n v="4.0483442811542146E-5"/>
    <m/>
    <x v="0"/>
    <n v="0"/>
    <n v="4"/>
    <x v="0"/>
  </r>
  <r>
    <n v="31170"/>
    <x v="0"/>
    <d v="2015-01-26T00:00:00"/>
    <x v="4"/>
    <x v="1"/>
    <n v="320.57"/>
    <n v="0.09"/>
    <s v="Regular"/>
    <n v="27.95"/>
    <n v="10.130000000000001"/>
    <n v="1.99"/>
    <s v="Suzanne McNair"/>
    <x v="0"/>
    <s v="Corporate"/>
    <s v="Technology"/>
    <s v="Computer Peripherals"/>
    <s v="Small Pack"/>
    <d v="2015-01-28T00:00:00"/>
    <n v="5.094118881337755E-5"/>
    <m/>
    <x v="0"/>
    <n v="0"/>
    <n v="2"/>
    <x v="0"/>
  </r>
  <r>
    <n v="31175"/>
    <x v="0"/>
    <d v="2016-09-26T00:00:00"/>
    <x v="1"/>
    <x v="27"/>
    <n v="539.66"/>
    <n v="0"/>
    <s v="Express"/>
    <n v="147.08000000000001"/>
    <n v="19.98"/>
    <n v="5.97"/>
    <s v="William Brown"/>
    <x v="0"/>
    <s v="Corporate"/>
    <s v="Office Supplies"/>
    <s v="Paper"/>
    <s v="Small Box"/>
    <d v="2016-09-29T00:00:00"/>
    <n v="8.5756377561928225E-5"/>
    <m/>
    <x v="0"/>
    <n v="0"/>
    <n v="3"/>
    <x v="0"/>
  </r>
  <r>
    <n v="31233"/>
    <x v="0"/>
    <d v="2014-09-24T00:00:00"/>
    <x v="3"/>
    <x v="26"/>
    <n v="1298.29"/>
    <n v="0.06"/>
    <s v="Regular"/>
    <n v="542.33000000000004"/>
    <n v="31.78"/>
    <n v="1.99"/>
    <s v="Brad Thomas"/>
    <x v="0"/>
    <s v="Home Office"/>
    <s v="Technology"/>
    <s v="Computer Peripherals"/>
    <s v="Small Pack"/>
    <d v="2014-09-28T00:00:00"/>
    <n v="2.0630887489322128E-4"/>
    <m/>
    <x v="0"/>
    <n v="0"/>
    <n v="4"/>
    <x v="0"/>
  </r>
  <r>
    <n v="31233"/>
    <x v="0"/>
    <d v="2014-09-24T00:00:00"/>
    <x v="3"/>
    <x v="7"/>
    <n v="19.34"/>
    <n v="0.06"/>
    <s v="Regular"/>
    <n v="-11.36"/>
    <n v="4.9800000000000004"/>
    <n v="5.0199999999999996"/>
    <s v="Brad Thomas"/>
    <x v="0"/>
    <s v="Home Office"/>
    <s v="Office Supplies"/>
    <s v="Paper"/>
    <s v="Small Box"/>
    <d v="2014-09-26T00:00:00"/>
    <n v="3.0732838121181704E-6"/>
    <m/>
    <x v="0"/>
    <n v="0"/>
    <n v="2"/>
    <x v="0"/>
  </r>
  <r>
    <n v="31233"/>
    <x v="0"/>
    <d v="2014-09-24T00:00:00"/>
    <x v="3"/>
    <x v="34"/>
    <n v="590.32000000000005"/>
    <n v="0.06"/>
    <s v="Regular"/>
    <n v="-91.31"/>
    <n v="16.989999999999998"/>
    <n v="8.99"/>
    <s v="Brad Thomas"/>
    <x v="0"/>
    <s v="Home Office"/>
    <s v="Office Supplies"/>
    <s v="Pens &amp; Art Supplies"/>
    <s v="Small Pack"/>
    <d v="2014-09-28T00:00:00"/>
    <n v="9.380666494155111E-5"/>
    <m/>
    <x v="0"/>
    <n v="0"/>
    <n v="4"/>
    <x v="0"/>
  </r>
  <r>
    <n v="31233"/>
    <x v="0"/>
    <d v="2014-09-24T00:00:00"/>
    <x v="3"/>
    <x v="23"/>
    <n v="4245.93"/>
    <n v="0"/>
    <s v="Regular"/>
    <n v="-626.45000000000005"/>
    <n v="209.37"/>
    <n v="69"/>
    <s v="Brad Thomas"/>
    <x v="0"/>
    <s v="Home Office"/>
    <s v="Furniture"/>
    <s v="Tables"/>
    <s v="Large Box"/>
    <d v="2014-10-03T00:00:00"/>
    <n v="6.7471292328784402E-4"/>
    <m/>
    <x v="0"/>
    <n v="0"/>
    <n v="9"/>
    <x v="0"/>
  </r>
  <r>
    <n v="195"/>
    <x v="0"/>
    <d v="2013-12-27T00:00:00"/>
    <x v="4"/>
    <x v="41"/>
    <n v="1315.74"/>
    <n v="0.03"/>
    <s v="Regular"/>
    <n v="260.87"/>
    <n v="36.549999999999997"/>
    <n v="13.89"/>
    <s v="Brad Thomas"/>
    <x v="0"/>
    <s v="Home Office"/>
    <s v="Office Supplies"/>
    <s v="Pens &amp; Art Supplies"/>
    <s v="Wrap Bag"/>
    <d v="2013-12-29T00:00:00"/>
    <n v="2.0908182228316244E-4"/>
    <m/>
    <x v="0"/>
    <n v="0"/>
    <n v="2"/>
    <x v="0"/>
  </r>
  <r>
    <n v="31270"/>
    <x v="0"/>
    <d v="2015-11-23T00:00:00"/>
    <x v="4"/>
    <x v="36"/>
    <n v="6806.66"/>
    <n v="0"/>
    <s v="Delivery Van"/>
    <n v="801.72"/>
    <n v="299.05"/>
    <n v="87.01"/>
    <s v="Michelle Lonsdale"/>
    <x v="2"/>
    <s v="Corporate"/>
    <s v="Furniture"/>
    <s v="Chairs &amp; Chairmats"/>
    <s v="Jumbo Drum"/>
    <d v="2015-11-24T00:00:00"/>
    <n v="1.0816338155425164E-3"/>
    <m/>
    <x v="0"/>
    <n v="0"/>
    <n v="1"/>
    <x v="0"/>
  </r>
  <r>
    <n v="31270"/>
    <x v="0"/>
    <d v="2015-11-23T00:00:00"/>
    <x v="4"/>
    <x v="7"/>
    <n v="891.61"/>
    <n v="0.1"/>
    <s v="Delivery Van"/>
    <n v="-328.36"/>
    <n v="291.73"/>
    <n v="48.8"/>
    <s v="Michelle Lonsdale"/>
    <x v="2"/>
    <s v="Corporate"/>
    <s v="Furniture"/>
    <s v="Chairs &amp; Chairmats"/>
    <s v="Jumbo Drum"/>
    <d v="2015-11-25T00:00:00"/>
    <n v="1.4168410443240342E-4"/>
    <m/>
    <x v="0"/>
    <n v="0"/>
    <n v="2"/>
    <x v="0"/>
  </r>
  <r>
    <n v="31270"/>
    <x v="0"/>
    <d v="2015-11-23T00:00:00"/>
    <x v="4"/>
    <x v="33"/>
    <n v="165.04"/>
    <n v="0.03"/>
    <s v="Regular"/>
    <n v="-112.44"/>
    <n v="30.42"/>
    <n v="8.65"/>
    <s v="Michelle Lonsdale"/>
    <x v="2"/>
    <s v="Corporate"/>
    <s v="Technology"/>
    <s v="Computer Peripherals"/>
    <s v="Small Box"/>
    <d v="2015-11-25T00:00:00"/>
    <n v="2.6226202706927757E-5"/>
    <m/>
    <x v="0"/>
    <n v="0"/>
    <n v="2"/>
    <x v="0"/>
  </r>
  <r>
    <n v="15234"/>
    <x v="0"/>
    <d v="2013-03-12T00:00:00"/>
    <x v="2"/>
    <x v="47"/>
    <n v="1323.5435"/>
    <n v="0"/>
    <s v="Express"/>
    <n v="-34.729999999999997"/>
    <n v="125.99"/>
    <n v="8.08"/>
    <s v="Toby Knight"/>
    <x v="0"/>
    <s v="Consumer"/>
    <s v="Technology"/>
    <s v="Telephones and Communication"/>
    <s v="Small Box"/>
    <d v="2013-03-13T00:00:00"/>
    <n v="2.1032186210880174E-4"/>
    <m/>
    <x v="0"/>
    <n v="0"/>
    <n v="1"/>
    <x v="0"/>
  </r>
  <r>
    <n v="31303"/>
    <x v="1"/>
    <d v="2014-03-20T00:00:00"/>
    <x v="3"/>
    <x v="29"/>
    <n v="306.13"/>
    <n v="0.09"/>
    <s v="Express"/>
    <n v="87.6"/>
    <n v="5.98"/>
    <n v="1.49"/>
    <s v="Dianna Arnett"/>
    <x v="3"/>
    <s v="Home Office"/>
    <s v="Office Supplies"/>
    <s v="Binders and Binder Accessories"/>
    <s v="Small Box"/>
    <d v="2014-03-22T00:00:00"/>
    <n v="4.8646554984681253E-5"/>
    <m/>
    <x v="0"/>
    <n v="0"/>
    <n v="2"/>
    <x v="0"/>
  </r>
  <r>
    <n v="38050"/>
    <x v="1"/>
    <d v="2013-10-26T00:00:00"/>
    <x v="2"/>
    <x v="39"/>
    <n v="1331.2239999999999"/>
    <n v="0.04"/>
    <s v="Regular"/>
    <n v="-401.42"/>
    <n v="111.96"/>
    <n v="69"/>
    <s v="Luke Schmidt"/>
    <x v="0"/>
    <s v="Home Office"/>
    <s v="Furniture"/>
    <s v="Tables"/>
    <s v="Large Box"/>
    <d v="2013-10-28T00:00:00"/>
    <n v="2.1154235623077554E-4"/>
    <m/>
    <x v="0"/>
    <n v="0"/>
    <n v="2"/>
    <x v="0"/>
  </r>
  <r>
    <n v="21988"/>
    <x v="0"/>
    <d v="2013-03-28T00:00:00"/>
    <x v="4"/>
    <x v="6"/>
    <n v="1337.19"/>
    <n v="0.06"/>
    <s v="Delivery Van"/>
    <n v="-431.45"/>
    <n v="328.14"/>
    <n v="91.05"/>
    <s v="Jeremy Pistek"/>
    <x v="0"/>
    <s v="Corporate"/>
    <s v="Office Supplies"/>
    <s v="Appliances"/>
    <s v="Jumbo Drum"/>
    <d v="2013-03-30T00:00:00"/>
    <n v="2.1249040231263166E-4"/>
    <m/>
    <x v="0"/>
    <n v="0"/>
    <n v="2"/>
    <x v="0"/>
  </r>
  <r>
    <n v="31364"/>
    <x v="0"/>
    <d v="2016-05-01T00:00:00"/>
    <x v="2"/>
    <x v="5"/>
    <n v="789.01"/>
    <n v="7.0000000000000007E-2"/>
    <s v="Regular"/>
    <n v="-539.59"/>
    <n v="415.88"/>
    <n v="11.37"/>
    <s v="Beth Thompson"/>
    <x v="2"/>
    <s v="Corporate"/>
    <s v="Office Supplies"/>
    <s v="Storage &amp; Organization"/>
    <s v="Small Box"/>
    <d v="2016-05-01T00:00:00"/>
    <n v="1.2538012722850868E-4"/>
    <m/>
    <x v="0"/>
    <n v="0"/>
    <n v="0"/>
    <x v="0"/>
  </r>
  <r>
    <n v="15202"/>
    <x v="1"/>
    <d v="2013-07-09T00:00:00"/>
    <x v="0"/>
    <x v="45"/>
    <n v="1340.93"/>
    <n v="0.09"/>
    <s v="Express"/>
    <n v="154.16"/>
    <n v="39.979999999999997"/>
    <n v="9.1999999999999993"/>
    <s v="Darrin Sayre"/>
    <x v="0"/>
    <s v="Consumer"/>
    <s v="Furniture"/>
    <s v="Office Furnishings"/>
    <s v="Wrap Bag"/>
    <d v="2013-07-11T00:00:00"/>
    <n v="2.130847188305904E-4"/>
    <m/>
    <x v="0"/>
    <n v="0"/>
    <n v="2"/>
    <x v="0"/>
  </r>
  <r>
    <n v="31393"/>
    <x v="0"/>
    <d v="2015-05-11T00:00:00"/>
    <x v="1"/>
    <x v="6"/>
    <n v="97.57"/>
    <n v="0.04"/>
    <s v="Regular"/>
    <n v="-27.31"/>
    <n v="19.940000000000001"/>
    <n v="14.87"/>
    <s v="Cindy Schnelling"/>
    <x v="2"/>
    <s v="Corporate"/>
    <s v="Furniture"/>
    <s v="Office Furnishings"/>
    <s v="Large Box"/>
    <d v="2015-05-12T00:00:00"/>
    <n v="1.5504669159688204E-5"/>
    <m/>
    <x v="0"/>
    <n v="0"/>
    <n v="1"/>
    <x v="0"/>
  </r>
  <r>
    <n v="31393"/>
    <x v="0"/>
    <d v="2015-05-11T00:00:00"/>
    <x v="1"/>
    <x v="48"/>
    <n v="110.32"/>
    <n v="0.09"/>
    <s v="Regular"/>
    <n v="-32.65"/>
    <n v="3.68"/>
    <n v="1.32"/>
    <s v="Cindy Schnelling"/>
    <x v="2"/>
    <s v="Corporate"/>
    <s v="Office Supplies"/>
    <s v="Scissors, Rulers and Trimmers"/>
    <s v="Wrap Bag"/>
    <d v="2015-05-13T00:00:00"/>
    <n v="1.7530748198183896E-5"/>
    <m/>
    <x v="0"/>
    <n v="0"/>
    <n v="2"/>
    <x v="0"/>
  </r>
  <r>
    <n v="31460"/>
    <x v="0"/>
    <d v="2015-08-26T00:00:00"/>
    <x v="0"/>
    <x v="32"/>
    <n v="990.67"/>
    <n v="0.08"/>
    <s v="Regular"/>
    <n v="-365.32"/>
    <n v="110.98"/>
    <n v="35"/>
    <s v="Benjamin Patterson"/>
    <x v="0"/>
    <s v="Corporate"/>
    <s v="Office Supplies"/>
    <s v="Storage &amp; Organization"/>
    <s v="Large Box"/>
    <d v="2015-08-28T00:00:00"/>
    <n v="1.574255467503158E-4"/>
    <m/>
    <x v="0"/>
    <n v="0"/>
    <n v="2"/>
    <x v="0"/>
  </r>
  <r>
    <n v="31461"/>
    <x v="0"/>
    <d v="2014-06-27T00:00:00"/>
    <x v="4"/>
    <x v="27"/>
    <n v="1463.42"/>
    <n v="0.08"/>
    <s v="Regular"/>
    <n v="350.82"/>
    <n v="59.98"/>
    <n v="3.99"/>
    <s v="Adam Hart"/>
    <x v="0"/>
    <s v="Corporate"/>
    <s v="Office Supplies"/>
    <s v="Appliances"/>
    <s v="Small Box"/>
    <d v="2014-06-29T00:00:00"/>
    <n v="2.3254937933453842E-4"/>
    <m/>
    <x v="0"/>
    <n v="0"/>
    <n v="2"/>
    <x v="0"/>
  </r>
  <r>
    <n v="42528"/>
    <x v="0"/>
    <d v="2013-02-23T00:00:00"/>
    <x v="4"/>
    <x v="4"/>
    <n v="1356.45"/>
    <n v="0.02"/>
    <s v="Regular"/>
    <n v="47.65"/>
    <n v="35.44"/>
    <n v="19.989999999999998"/>
    <s v="Alex Grayson"/>
    <x v="3"/>
    <s v="Consumer"/>
    <s v="Office Supplies"/>
    <s v="Paper"/>
    <s v="Small Box"/>
    <d v="2013-02-25T00:00:00"/>
    <n v="2.1555097347195927E-4"/>
    <m/>
    <x v="0"/>
    <n v="0"/>
    <n v="2"/>
    <x v="0"/>
  </r>
  <r>
    <n v="19136"/>
    <x v="0"/>
    <d v="2013-08-04T00:00:00"/>
    <x v="2"/>
    <x v="14"/>
    <n v="1372.9455"/>
    <n v="0"/>
    <s v="Regular"/>
    <n v="429.89"/>
    <n v="35.99"/>
    <n v="1.25"/>
    <s v="Michelle Moray"/>
    <x v="0"/>
    <s v="Corporate"/>
    <s v="Technology"/>
    <s v="Telephones and Communication"/>
    <s v="Small Pack"/>
    <d v="2013-08-06T00:00:00"/>
    <n v="2.1817224302329304E-4"/>
    <m/>
    <x v="0"/>
    <n v="0"/>
    <n v="2"/>
    <x v="0"/>
  </r>
  <r>
    <n v="37541"/>
    <x v="0"/>
    <d v="2013-02-26T00:00:00"/>
    <x v="4"/>
    <x v="31"/>
    <n v="1373.11"/>
    <n v="0.1"/>
    <s v="Regular"/>
    <n v="-599.54"/>
    <n v="80.98"/>
    <n v="35"/>
    <s v="Claudia Miner"/>
    <x v="2"/>
    <s v="Small Business"/>
    <s v="Office Supplies"/>
    <s v="Storage &amp; Organization"/>
    <s v="Large Box"/>
    <d v="2013-02-28T00:00:00"/>
    <n v="2.1819838341559361E-4"/>
    <m/>
    <x v="0"/>
    <n v="0"/>
    <n v="2"/>
    <x v="0"/>
  </r>
  <r>
    <n v="31493"/>
    <x v="0"/>
    <d v="2016-10-17T00:00:00"/>
    <x v="0"/>
    <x v="30"/>
    <n v="112.47"/>
    <n v="0"/>
    <s v="Express"/>
    <n v="46.74"/>
    <n v="12.2"/>
    <n v="6.02"/>
    <s v="Gary McGarr"/>
    <x v="0"/>
    <s v="Home Office"/>
    <s v="Furniture"/>
    <s v="Office Furnishings"/>
    <s v="Small Pack"/>
    <d v="2016-10-18T00:00:00"/>
    <n v="1.7872400741930228E-5"/>
    <m/>
    <x v="0"/>
    <n v="0"/>
    <n v="1"/>
    <x v="0"/>
  </r>
  <r>
    <n v="15045"/>
    <x v="0"/>
    <d v="2013-08-20T00:00:00"/>
    <x v="2"/>
    <x v="11"/>
    <n v="1378.72"/>
    <n v="7.0000000000000007E-2"/>
    <s v="Delivery Van"/>
    <n v="-640.6"/>
    <n v="122.99"/>
    <n v="70.2"/>
    <s v="Logan Currie"/>
    <x v="0"/>
    <s v="Small Business"/>
    <s v="Furniture"/>
    <s v="Chairs &amp; Chairmats"/>
    <s v="Jumbo Drum"/>
    <d v="2013-08-22T00:00:00"/>
    <n v="2.1908985819253174E-4"/>
    <m/>
    <x v="0"/>
    <n v="0"/>
    <n v="2"/>
    <x v="0"/>
  </r>
  <r>
    <n v="8807"/>
    <x v="0"/>
    <d v="2013-02-25T00:00:00"/>
    <x v="3"/>
    <x v="39"/>
    <n v="1379.3375000000001"/>
    <n v="0.08"/>
    <s v="Regular"/>
    <n v="-78.540000000000006"/>
    <n v="125.99"/>
    <n v="4.2"/>
    <s v="Natalie Webber"/>
    <x v="3"/>
    <s v="Consumer"/>
    <s v="Technology"/>
    <s v="Telephones and Communication"/>
    <s v="Small Box"/>
    <d v="2013-03-04T00:00:00"/>
    <n v="2.1918798398125891E-4"/>
    <m/>
    <x v="0"/>
    <n v="0"/>
    <n v="7"/>
    <x v="0"/>
  </r>
  <r>
    <n v="31520"/>
    <x v="0"/>
    <d v="2014-11-28T00:00:00"/>
    <x v="0"/>
    <x v="9"/>
    <n v="138.71"/>
    <n v="0.09"/>
    <s v="Regular"/>
    <n v="-33.159999999999997"/>
    <n v="5.89"/>
    <n v="5.57"/>
    <s v="Rob Beeghly"/>
    <x v="0"/>
    <s v="Consumer"/>
    <s v="Furniture"/>
    <s v="Office Furnishings"/>
    <s v="Small Box"/>
    <d v="2014-11-29T00:00:00"/>
    <n v="2.2042150857234304E-5"/>
    <m/>
    <x v="0"/>
    <n v="0"/>
    <n v="1"/>
    <x v="0"/>
  </r>
  <r>
    <n v="31523"/>
    <x v="0"/>
    <d v="2015-03-08T00:00:00"/>
    <x v="3"/>
    <x v="35"/>
    <n v="105.85"/>
    <n v="0.1"/>
    <s v="Regular"/>
    <n v="-44.86"/>
    <n v="6.48"/>
    <n v="2.74"/>
    <s v="Joni Sundaresam"/>
    <x v="1"/>
    <s v="Home Office"/>
    <s v="Technology"/>
    <s v="Computer Peripherals"/>
    <s v="Small Pack"/>
    <d v="2015-03-10T00:00:00"/>
    <n v="1.6820428723511287E-5"/>
    <m/>
    <x v="0"/>
    <n v="0"/>
    <n v="2"/>
    <x v="0"/>
  </r>
  <r>
    <n v="31523"/>
    <x v="0"/>
    <d v="2015-03-08T00:00:00"/>
    <x v="3"/>
    <x v="23"/>
    <n v="179.33"/>
    <n v="0"/>
    <s v="Regular"/>
    <n v="-58.76"/>
    <n v="8.74"/>
    <n v="8.2899999999999991"/>
    <s v="Joni Sundaresam"/>
    <x v="1"/>
    <s v="Home Office"/>
    <s v="Office Supplies"/>
    <s v="Envelopes"/>
    <s v="Small Box"/>
    <d v="2015-03-13T00:00:00"/>
    <n v="2.8497000311641756E-5"/>
    <m/>
    <x v="0"/>
    <n v="0"/>
    <n v="5"/>
    <x v="0"/>
  </r>
  <r>
    <n v="31524"/>
    <x v="0"/>
    <d v="2014-06-26T00:00:00"/>
    <x v="3"/>
    <x v="12"/>
    <n v="1025.8800000000001"/>
    <n v="0.08"/>
    <s v="Delivery Van"/>
    <n v="-211.33"/>
    <n v="100.89"/>
    <n v="42"/>
    <s v="Ed Jacobs"/>
    <x v="0"/>
    <s v="Small Business"/>
    <s v="Furniture"/>
    <s v="Chairs &amp; Chairmats"/>
    <s v="Jumbo Drum"/>
    <d v="2014-06-28T00:00:00"/>
    <n v="1.6302070305976158E-4"/>
    <m/>
    <x v="0"/>
    <n v="0"/>
    <n v="2"/>
    <x v="0"/>
  </r>
  <r>
    <n v="31552"/>
    <x v="0"/>
    <d v="2015-11-11T00:00:00"/>
    <x v="0"/>
    <x v="35"/>
    <n v="378.08"/>
    <n v="0"/>
    <s v="Regular"/>
    <n v="70.48"/>
    <n v="22.24"/>
    <n v="1.99"/>
    <s v="Alan Hwang"/>
    <x v="1"/>
    <s v="Corporate"/>
    <s v="Technology"/>
    <s v="Computer Peripherals"/>
    <s v="Small Pack"/>
    <d v="2015-11-14T00:00:00"/>
    <n v="6.0079997088192236E-5"/>
    <m/>
    <x v="0"/>
    <n v="0"/>
    <n v="3"/>
    <x v="0"/>
  </r>
  <r>
    <n v="31552"/>
    <x v="0"/>
    <d v="2015-11-11T00:00:00"/>
    <x v="0"/>
    <x v="37"/>
    <n v="731.71"/>
    <n v="0"/>
    <s v="Regular"/>
    <n v="175.82"/>
    <n v="29.89"/>
    <n v="1.99"/>
    <s v="Alan Hwang"/>
    <x v="1"/>
    <s v="Corporate"/>
    <s v="Technology"/>
    <s v="Computer Peripherals"/>
    <s v="Small Pack"/>
    <d v="2015-11-12T00:00:00"/>
    <n v="1.1627468966726921E-4"/>
    <m/>
    <x v="0"/>
    <n v="0"/>
    <n v="1"/>
    <x v="0"/>
  </r>
  <r>
    <n v="31555"/>
    <x v="0"/>
    <d v="2015-01-03T00:00:00"/>
    <x v="1"/>
    <x v="28"/>
    <n v="3531.75"/>
    <n v="0"/>
    <s v="Regular"/>
    <n v="572.26"/>
    <n v="88.84"/>
    <n v="20.79"/>
    <s v="Jill Fjeld"/>
    <x v="0"/>
    <s v="Home Office"/>
    <s v="Furniture"/>
    <s v="Office Furnishings"/>
    <s v="Large Box"/>
    <d v="2015-01-03T00:00:00"/>
    <n v="5.6122389366330657E-4"/>
    <m/>
    <x v="0"/>
    <n v="0"/>
    <n v="0"/>
    <x v="0"/>
  </r>
  <r>
    <n v="31555"/>
    <x v="0"/>
    <d v="2015-01-03T00:00:00"/>
    <x v="1"/>
    <x v="33"/>
    <n v="500.5"/>
    <n v="0.02"/>
    <s v="Delivery Van"/>
    <n v="-153.31"/>
    <n v="90.97"/>
    <n v="28"/>
    <s v="Jill Fjeld"/>
    <x v="0"/>
    <s v="Home Office"/>
    <s v="Technology"/>
    <s v="Office Machines"/>
    <s v="Jumbo Drum"/>
    <d v="2015-01-06T00:00:00"/>
    <n v="7.9533534020948514E-5"/>
    <m/>
    <x v="0"/>
    <n v="0"/>
    <n v="3"/>
    <x v="0"/>
  </r>
  <r>
    <n v="31556"/>
    <x v="0"/>
    <d v="2014-07-27T00:00:00"/>
    <x v="1"/>
    <x v="34"/>
    <n v="269.35000000000002"/>
    <n v="7.0000000000000007E-2"/>
    <s v="Regular"/>
    <n v="-14.99"/>
    <n v="7.7"/>
    <n v="3.68"/>
    <s v="Kelly Collister"/>
    <x v="0"/>
    <s v="Consumer"/>
    <s v="Furniture"/>
    <s v="Office Furnishings"/>
    <s v="Wrap Bag"/>
    <d v="2014-07-28T00:00:00"/>
    <n v="4.2801912864220751E-5"/>
    <m/>
    <x v="0"/>
    <n v="0"/>
    <n v="1"/>
    <x v="0"/>
  </r>
  <r>
    <n v="31558"/>
    <x v="0"/>
    <d v="2014-07-23T00:00:00"/>
    <x v="3"/>
    <x v="47"/>
    <n v="3671.3"/>
    <n v="0.04"/>
    <s v="Regular"/>
    <n v="900.06"/>
    <n v="300.64999999999998"/>
    <n v="24.49"/>
    <s v="Cari Schnelling"/>
    <x v="2"/>
    <s v="Home Office"/>
    <s v="Office Supplies"/>
    <s v="Appliances"/>
    <s v="Large Box"/>
    <d v="2014-07-28T00:00:00"/>
    <n v="5.8339952737484178E-4"/>
    <m/>
    <x v="0"/>
    <n v="0"/>
    <n v="5"/>
    <x v="0"/>
  </r>
  <r>
    <n v="31558"/>
    <x v="0"/>
    <d v="2014-07-23T00:00:00"/>
    <x v="3"/>
    <x v="3"/>
    <n v="1763.6"/>
    <n v="0.08"/>
    <s v="Regular"/>
    <n v="455.37"/>
    <n v="45.19"/>
    <n v="1.99"/>
    <s v="Cari Schnelling"/>
    <x v="2"/>
    <s v="Home Office"/>
    <s v="Technology"/>
    <s v="Computer Peripherals"/>
    <s v="Small Pack"/>
    <d v="2014-07-23T00:00:00"/>
    <n v="2.8025043076792167E-4"/>
    <m/>
    <x v="0"/>
    <n v="0"/>
    <n v="0"/>
    <x v="0"/>
  </r>
  <r>
    <n v="31586"/>
    <x v="0"/>
    <d v="2015-03-21T00:00:00"/>
    <x v="3"/>
    <x v="21"/>
    <n v="963.45"/>
    <n v="0.05"/>
    <s v="Express"/>
    <n v="94.03"/>
    <n v="43.22"/>
    <n v="4"/>
    <s v="Amy Hunt"/>
    <x v="0"/>
    <s v="Home Office"/>
    <s v="Technology"/>
    <s v="Computer Peripherals"/>
    <s v="Small Box"/>
    <d v="2015-03-25T00:00:00"/>
    <n v="1.5310006663832738E-4"/>
    <m/>
    <x v="0"/>
    <n v="0"/>
    <n v="4"/>
    <x v="0"/>
  </r>
  <r>
    <n v="31586"/>
    <x v="0"/>
    <d v="2015-03-21T00:00:00"/>
    <x v="3"/>
    <x v="13"/>
    <n v="4390.0290000000005"/>
    <n v="0"/>
    <s v="Express"/>
    <n v="1007.49"/>
    <n v="205.99"/>
    <n v="5.26"/>
    <s v="Amy Hunt"/>
    <x v="0"/>
    <s v="Home Office"/>
    <s v="Technology"/>
    <s v="Telephones and Communication"/>
    <s v="Small Box"/>
    <d v="2015-03-30T00:00:00"/>
    <n v="6.9761143021868262E-4"/>
    <m/>
    <x v="0"/>
    <n v="0"/>
    <n v="9"/>
    <x v="0"/>
  </r>
  <r>
    <n v="11908"/>
    <x v="0"/>
    <d v="2013-05-25T00:00:00"/>
    <x v="2"/>
    <x v="33"/>
    <n v="1386.6"/>
    <n v="0.09"/>
    <s v="Delivery Van"/>
    <n v="-556.17999999999995"/>
    <n v="280.98"/>
    <n v="57"/>
    <s v="Marc Crier"/>
    <x v="0"/>
    <s v="Corporate"/>
    <s v="Furniture"/>
    <s v="Chairs &amp; Chairmats"/>
    <s v="Jumbo Drum"/>
    <d v="2013-05-27T00:00:00"/>
    <n v="2.2034205449240202E-4"/>
    <m/>
    <x v="0"/>
    <n v="0"/>
    <n v="2"/>
    <x v="0"/>
  </r>
  <r>
    <n v="31718"/>
    <x v="0"/>
    <d v="2013-11-27T00:00:00"/>
    <x v="3"/>
    <x v="37"/>
    <n v="1390.6935000000001"/>
    <n v="0.03"/>
    <s v="Regular"/>
    <n v="168.46"/>
    <n v="65.989999999999995"/>
    <n v="7.69"/>
    <s v="Nona Balk"/>
    <x v="3"/>
    <s v="Corporate"/>
    <s v="Technology"/>
    <s v="Telephones and Communication"/>
    <s v="Small Box"/>
    <d v="2013-12-01T00:00:00"/>
    <n v="2.2099254504487906E-4"/>
    <m/>
    <x v="0"/>
    <n v="0"/>
    <n v="4"/>
    <x v="0"/>
  </r>
  <r>
    <n v="31618"/>
    <x v="0"/>
    <d v="2014-07-11T00:00:00"/>
    <x v="1"/>
    <x v="39"/>
    <n v="403.17"/>
    <n v="0.02"/>
    <s v="Regular"/>
    <n v="147.44999999999999"/>
    <n v="28.53"/>
    <n v="1.49"/>
    <s v="Roy Skaria"/>
    <x v="2"/>
    <s v="Corporate"/>
    <s v="Office Supplies"/>
    <s v="Binders and Binder Accessories"/>
    <s v="Small Box"/>
    <d v="2014-07-11T00:00:00"/>
    <n v="6.4067002819632001E-5"/>
    <m/>
    <x v="0"/>
    <n v="0"/>
    <n v="0"/>
    <x v="0"/>
  </r>
  <r>
    <n v="31619"/>
    <x v="0"/>
    <d v="2016-09-17T00:00:00"/>
    <x v="3"/>
    <x v="11"/>
    <n v="114.87"/>
    <n v="0.1"/>
    <s v="Regular"/>
    <n v="-21.03"/>
    <n v="10.98"/>
    <n v="3.99"/>
    <s v="Pete Kriz"/>
    <x v="0"/>
    <s v="Corporate"/>
    <s v="Office Supplies"/>
    <s v="Appliances"/>
    <s v="Small Box"/>
    <d v="2016-09-24T00:00:00"/>
    <n v="1.8253780325647065E-5"/>
    <m/>
    <x v="0"/>
    <n v="0"/>
    <n v="7"/>
    <x v="0"/>
  </r>
  <r>
    <n v="31620"/>
    <x v="0"/>
    <d v="2014-08-11T00:00:00"/>
    <x v="1"/>
    <x v="17"/>
    <n v="1108.366"/>
    <n v="0.05"/>
    <s v="Regular"/>
    <n v="178.31"/>
    <n v="65.989999999999995"/>
    <n v="2.5"/>
    <s v="Maribeth Iolo"/>
    <x v="0"/>
    <s v="Home Office"/>
    <s v="Technology"/>
    <s v="Telephones and Communication"/>
    <s v="Small Box"/>
    <d v="2014-08-13T00:00:00"/>
    <n v="1.7612840153578946E-4"/>
    <m/>
    <x v="0"/>
    <n v="0"/>
    <n v="2"/>
    <x v="0"/>
  </r>
  <r>
    <n v="31648"/>
    <x v="0"/>
    <d v="2014-08-20T00:00:00"/>
    <x v="0"/>
    <x v="30"/>
    <n v="68.94"/>
    <n v="0"/>
    <s v="Regular"/>
    <n v="-32.630000000000003"/>
    <n v="8.32"/>
    <n v="2.38"/>
    <s v="Greg Hansen"/>
    <x v="0"/>
    <s v="Home Office"/>
    <s v="Technology"/>
    <s v="Computer Peripherals"/>
    <s v="Small Pack"/>
    <d v="2014-08-20T00:00:00"/>
    <n v="1.0955128542266115E-5"/>
    <m/>
    <x v="0"/>
    <n v="0"/>
    <n v="0"/>
    <x v="0"/>
  </r>
  <r>
    <n v="31648"/>
    <x v="0"/>
    <d v="2014-08-20T00:00:00"/>
    <x v="0"/>
    <x v="12"/>
    <n v="74.040000000000006"/>
    <n v="0.03"/>
    <s v="Regular"/>
    <n v="-37.04"/>
    <n v="6.68"/>
    <n v="7.3"/>
    <s v="Greg Hansen"/>
    <x v="0"/>
    <s v="Home Office"/>
    <s v="Office Supplies"/>
    <s v="Paper"/>
    <s v="Small Box"/>
    <d v="2014-08-22T00:00:00"/>
    <n v="1.1765560157664392E-5"/>
    <m/>
    <x v="0"/>
    <n v="0"/>
    <n v="2"/>
    <x v="0"/>
  </r>
  <r>
    <n v="31681"/>
    <x v="0"/>
    <d v="2015-11-07T00:00:00"/>
    <x v="2"/>
    <x v="28"/>
    <n v="212.12"/>
    <n v="0.02"/>
    <s v="Regular"/>
    <n v="-93.78"/>
    <n v="5.28"/>
    <n v="5.66"/>
    <s v="Steve Chapman"/>
    <x v="0"/>
    <s v="Corporate"/>
    <s v="Office Supplies"/>
    <s v="Paper"/>
    <s v="Small Box"/>
    <d v="2015-11-08T00:00:00"/>
    <n v="3.3707598874173025E-5"/>
    <m/>
    <x v="0"/>
    <n v="0"/>
    <n v="1"/>
    <x v="0"/>
  </r>
  <r>
    <n v="28928"/>
    <x v="0"/>
    <d v="2013-04-30T00:00:00"/>
    <x v="3"/>
    <x v="19"/>
    <n v="1397.383"/>
    <n v="0.01"/>
    <s v="Regular"/>
    <n v="-135.86000000000001"/>
    <n v="35.99"/>
    <n v="5"/>
    <s v="Nora Pelletier"/>
    <x v="0"/>
    <s v="Corporate"/>
    <s v="Technology"/>
    <s v="Telephones and Communication"/>
    <s v="Wrap Bag"/>
    <d v="2013-05-02T00:00:00"/>
    <n v="2.2205556118040979E-4"/>
    <m/>
    <x v="0"/>
    <n v="0"/>
    <n v="2"/>
    <x v="0"/>
  </r>
  <r>
    <n v="31684"/>
    <x v="0"/>
    <d v="2015-09-16T00:00:00"/>
    <x v="1"/>
    <x v="0"/>
    <n v="89.97"/>
    <n v="0.02"/>
    <s v="Regular"/>
    <n v="23.48"/>
    <n v="5.68"/>
    <n v="1.46"/>
    <s v="Susan Vittorini"/>
    <x v="2"/>
    <s v="Corporate"/>
    <s v="Office Supplies"/>
    <s v="Paper"/>
    <s v="Wrap Bag"/>
    <d v="2015-09-19T00:00:00"/>
    <n v="1.4296967144584891E-5"/>
    <m/>
    <x v="0"/>
    <n v="0"/>
    <n v="3"/>
    <x v="0"/>
  </r>
  <r>
    <n v="31684"/>
    <x v="0"/>
    <d v="2015-09-16T00:00:00"/>
    <x v="1"/>
    <x v="2"/>
    <n v="456.91"/>
    <n v="0.04"/>
    <s v="Express"/>
    <n v="-328.18"/>
    <n v="15.51"/>
    <n v="17.78"/>
    <s v="Susan Vittorini"/>
    <x v="2"/>
    <s v="Corporate"/>
    <s v="Office Supplies"/>
    <s v="Storage &amp; Organization"/>
    <s v="Small Box"/>
    <d v="2015-09-18T00:00:00"/>
    <n v="7.2606727331691486E-5"/>
    <m/>
    <x v="0"/>
    <n v="0"/>
    <n v="2"/>
    <x v="0"/>
  </r>
  <r>
    <n v="31687"/>
    <x v="0"/>
    <d v="2014-05-19T00:00:00"/>
    <x v="0"/>
    <x v="14"/>
    <n v="123.06"/>
    <n v="7.0000000000000007E-2"/>
    <s v="Regular"/>
    <n v="3.5"/>
    <n v="2.78"/>
    <n v="1.34"/>
    <s v="Arianne Irving"/>
    <x v="0"/>
    <s v="Corporate"/>
    <s v="Office Supplies"/>
    <s v="Pens &amp; Art Supplies"/>
    <s v="Wrap Bag"/>
    <d v="2014-05-19T00:00:00"/>
    <n v="1.9555238155080768E-5"/>
    <m/>
    <x v="0"/>
    <n v="0"/>
    <n v="0"/>
    <x v="0"/>
  </r>
  <r>
    <n v="31715"/>
    <x v="0"/>
    <d v="2016-01-10T00:00:00"/>
    <x v="2"/>
    <x v="37"/>
    <n v="64.11"/>
    <n v="0.09"/>
    <s v="Regular"/>
    <n v="-4.09"/>
    <n v="2.78"/>
    <n v="0.97"/>
    <s v="Mark Haberlin"/>
    <x v="3"/>
    <s v="Small Business"/>
    <s v="Office Supplies"/>
    <s v="Pens &amp; Art Supplies"/>
    <s v="Wrap Bag"/>
    <d v="2016-01-12T00:00:00"/>
    <n v="1.0187602130035982E-5"/>
    <m/>
    <x v="0"/>
    <n v="0"/>
    <n v="2"/>
    <x v="0"/>
  </r>
  <r>
    <n v="13767"/>
    <x v="0"/>
    <d v="2013-08-26T00:00:00"/>
    <x v="0"/>
    <x v="22"/>
    <n v="1403.741"/>
    <n v="0.01"/>
    <s v="Regular"/>
    <n v="622.25"/>
    <n v="35.99"/>
    <n v="3.3"/>
    <s v="Nona Balk"/>
    <x v="0"/>
    <s v="Corporate"/>
    <s v="Technology"/>
    <s v="Telephones and Communication"/>
    <s v="Small Pack"/>
    <d v="2013-08-28T00:00:00"/>
    <n v="2.2306589926093963E-4"/>
    <m/>
    <x v="0"/>
    <n v="0"/>
    <n v="2"/>
    <x v="0"/>
  </r>
  <r>
    <n v="12483"/>
    <x v="1"/>
    <d v="2013-08-04T00:00:00"/>
    <x v="1"/>
    <x v="39"/>
    <n v="1406.07"/>
    <n v="0.1"/>
    <s v="Delivery Van"/>
    <n v="-701.91"/>
    <n v="100.98"/>
    <n v="57.38"/>
    <s v="Tom Zandusky"/>
    <x v="0"/>
    <s v="Home Office"/>
    <s v="Furniture"/>
    <s v="Bookcases"/>
    <s v="Jumbo Box"/>
    <d v="2013-08-06T00:00:00"/>
    <n v="2.2343599636530484E-4"/>
    <s v="Quality Check"/>
    <x v="2"/>
    <n v="8767965.4815000053"/>
    <n v="2"/>
    <x v="1"/>
  </r>
  <r>
    <n v="31744"/>
    <x v="0"/>
    <d v="2015-09-09T00:00:00"/>
    <x v="4"/>
    <x v="47"/>
    <n v="86.69"/>
    <n v="0"/>
    <s v="Regular"/>
    <n v="-43.48"/>
    <n v="6.48"/>
    <n v="7.37"/>
    <s v="Rachel Payne"/>
    <x v="0"/>
    <s v="Consumer"/>
    <s v="Office Supplies"/>
    <s v="Paper"/>
    <s v="Small Box"/>
    <d v="2015-09-10T00:00:00"/>
    <n v="1.3775748380171881E-5"/>
    <m/>
    <x v="0"/>
    <n v="0"/>
    <n v="1"/>
    <x v="0"/>
  </r>
  <r>
    <n v="31751"/>
    <x v="0"/>
    <d v="2014-05-26T00:00:00"/>
    <x v="0"/>
    <x v="48"/>
    <n v="413.12"/>
    <n v="0.1"/>
    <s v="Express"/>
    <n v="-10.220000000000001"/>
    <n v="14.27"/>
    <n v="7.27"/>
    <s v="Todd Boyes"/>
    <x v="1"/>
    <s v="Small Business"/>
    <s v="Office Supplies"/>
    <s v="Binders and Binder Accessories"/>
    <s v="Small Box"/>
    <d v="2014-05-28T00:00:00"/>
    <n v="6.5648139010458044E-5"/>
    <m/>
    <x v="0"/>
    <n v="0"/>
    <n v="2"/>
    <x v="0"/>
  </r>
  <r>
    <n v="31777"/>
    <x v="0"/>
    <d v="2014-10-19T00:00:00"/>
    <x v="2"/>
    <x v="1"/>
    <n v="6483.42"/>
    <n v="7.0000000000000007E-2"/>
    <s v="Delivery Van"/>
    <n v="1590.95"/>
    <n v="200.98"/>
    <n v="23.76"/>
    <s v="Logan Currie"/>
    <x v="0"/>
    <s v="Small Business"/>
    <s v="Furniture"/>
    <s v="Chairs &amp; Chairmats"/>
    <s v="Jumbo Drum"/>
    <d v="2014-10-21T00:00:00"/>
    <n v="1.0302683419422538E-3"/>
    <m/>
    <x v="0"/>
    <n v="0"/>
    <n v="2"/>
    <x v="0"/>
  </r>
  <r>
    <n v="31777"/>
    <x v="0"/>
    <d v="2014-10-19T00:00:00"/>
    <x v="2"/>
    <x v="12"/>
    <n v="137.77000000000001"/>
    <n v="0.01"/>
    <s v="Regular"/>
    <n v="1.85"/>
    <n v="12.28"/>
    <n v="6.47"/>
    <s v="Logan Currie"/>
    <x v="0"/>
    <s v="Small Business"/>
    <s v="Office Supplies"/>
    <s v="Paper"/>
    <s v="Small Box"/>
    <d v="2014-10-19T00:00:00"/>
    <n v="2.1892777186945212E-5"/>
    <m/>
    <x v="0"/>
    <n v="0"/>
    <n v="0"/>
    <x v="0"/>
  </r>
  <r>
    <n v="22022"/>
    <x v="0"/>
    <d v="2013-04-03T00:00:00"/>
    <x v="1"/>
    <x v="10"/>
    <n v="1409.86"/>
    <n v="7.0000000000000007E-2"/>
    <s v="Delivery Van"/>
    <n v="-3461.12"/>
    <n v="1500.97"/>
    <n v="29.7"/>
    <s v="Hallie Redmond"/>
    <x v="0"/>
    <s v="Small Business"/>
    <s v="Technology"/>
    <s v="Office Machines"/>
    <s v="Jumbo Drum"/>
    <d v="2013-04-04T00:00:00"/>
    <n v="2.2403825829125768E-4"/>
    <m/>
    <x v="0"/>
    <n v="0"/>
    <n v="1"/>
    <x v="0"/>
  </r>
  <r>
    <n v="31781"/>
    <x v="0"/>
    <d v="2016-01-17T00:00:00"/>
    <x v="4"/>
    <x v="19"/>
    <n v="249.02"/>
    <n v="0.1"/>
    <s v="Regular"/>
    <n v="-282.61"/>
    <n v="5.81"/>
    <n v="8.49"/>
    <s v="Sylvia Foulston"/>
    <x v="2"/>
    <s v="Corporate"/>
    <s v="Office Supplies"/>
    <s v="Binders and Binder Accessories"/>
    <s v="Small Box"/>
    <d v="2016-01-18T00:00:00"/>
    <n v="3.9571309973819383E-5"/>
    <m/>
    <x v="0"/>
    <n v="0"/>
    <n v="1"/>
    <x v="0"/>
  </r>
  <r>
    <n v="31781"/>
    <x v="0"/>
    <d v="2016-01-17T00:00:00"/>
    <x v="4"/>
    <x v="26"/>
    <n v="78.489999999999995"/>
    <n v="0.03"/>
    <s v="Regular"/>
    <n v="5.53"/>
    <n v="1.81"/>
    <n v="0.75"/>
    <s v="Sylvia Foulston"/>
    <x v="2"/>
    <s v="Corporate"/>
    <s v="Office Supplies"/>
    <s v="Rubber Bands"/>
    <s v="Wrap Bag"/>
    <d v="2016-01-18T00:00:00"/>
    <n v="1.2472701469139358E-5"/>
    <m/>
    <x v="0"/>
    <n v="0"/>
    <n v="1"/>
    <x v="0"/>
  </r>
  <r>
    <n v="35300"/>
    <x v="0"/>
    <d v="2013-03-02T00:00:00"/>
    <x v="4"/>
    <x v="34"/>
    <n v="1445.6"/>
    <n v="0.08"/>
    <s v="Regular"/>
    <n v="126.03"/>
    <n v="41.32"/>
    <n v="8.66"/>
    <s v="Dan Reichenbach"/>
    <x v="3"/>
    <s v="Corporate"/>
    <s v="Furniture"/>
    <s v="Office Furnishings"/>
    <s v="Medium Box"/>
    <d v="2013-03-05T00:00:00"/>
    <n v="2.2971763592544088E-4"/>
    <m/>
    <x v="0"/>
    <n v="0"/>
    <n v="3"/>
    <x v="0"/>
  </r>
  <r>
    <n v="31845"/>
    <x v="0"/>
    <d v="2015-10-22T00:00:00"/>
    <x v="3"/>
    <x v="11"/>
    <n v="114.55"/>
    <n v="0.05"/>
    <s v="Regular"/>
    <n v="28.61"/>
    <n v="10.06"/>
    <n v="2.06"/>
    <s v="Damala Kotsonis"/>
    <x v="3"/>
    <s v="Corporate"/>
    <s v="Office Supplies"/>
    <s v="Paper"/>
    <s v="Wrap Bag"/>
    <d v="2015-10-29T00:00:00"/>
    <n v="1.8202929714484821E-5"/>
    <m/>
    <x v="0"/>
    <n v="0"/>
    <n v="7"/>
    <x v="0"/>
  </r>
  <r>
    <n v="31845"/>
    <x v="0"/>
    <d v="2015-10-22T00:00:00"/>
    <x v="3"/>
    <x v="45"/>
    <n v="3645.12"/>
    <n v="0.04"/>
    <s v="Delivery Van"/>
    <n v="807.29"/>
    <n v="100.98"/>
    <n v="15.66"/>
    <s v="Damala Kotsonis"/>
    <x v="3"/>
    <s v="Corporate"/>
    <s v="Office Supplies"/>
    <s v="Appliances"/>
    <s v="Jumbo Drum"/>
    <d v="2015-10-22T00:00:00"/>
    <n v="5.7923931174913058E-4"/>
    <m/>
    <x v="0"/>
    <n v="0"/>
    <n v="0"/>
    <x v="0"/>
  </r>
  <r>
    <n v="31847"/>
    <x v="0"/>
    <d v="2016-12-18T00:00:00"/>
    <x v="3"/>
    <x v="19"/>
    <n v="1692.28"/>
    <n v="0.1"/>
    <s v="Regular"/>
    <n v="61"/>
    <n v="39.979999999999997"/>
    <n v="4"/>
    <s v="Amy Hunt"/>
    <x v="0"/>
    <s v="Small Business"/>
    <s v="Technology"/>
    <s v="Computer Peripherals"/>
    <s v="Small Box"/>
    <d v="2016-12-22T00:00:00"/>
    <n v="2.6891710080513635E-4"/>
    <m/>
    <x v="0"/>
    <n v="0"/>
    <n v="4"/>
    <x v="0"/>
  </r>
  <r>
    <n v="31873"/>
    <x v="0"/>
    <d v="2016-11-08T00:00:00"/>
    <x v="3"/>
    <x v="5"/>
    <n v="141.59"/>
    <n v="0.05"/>
    <s v="Regular"/>
    <n v="-91.09"/>
    <n v="70.97"/>
    <n v="3.5"/>
    <s v="Shahid Collister"/>
    <x v="1"/>
    <s v="Home Office"/>
    <s v="Office Supplies"/>
    <s v="Appliances"/>
    <s v="Small Box"/>
    <d v="2016-11-13T00:00:00"/>
    <n v="2.2499806357694506E-5"/>
    <m/>
    <x v="0"/>
    <n v="0"/>
    <n v="5"/>
    <x v="0"/>
  </r>
  <r>
    <n v="31873"/>
    <x v="0"/>
    <d v="2016-11-08T00:00:00"/>
    <x v="3"/>
    <x v="39"/>
    <n v="2465.5014999999999"/>
    <n v="0.06"/>
    <s v="Regular"/>
    <n v="13.01"/>
    <n v="205.99"/>
    <n v="8.99"/>
    <s v="Shahid Collister"/>
    <x v="1"/>
    <s v="Home Office"/>
    <s v="Technology"/>
    <s v="Telephones and Communication"/>
    <s v="Small Box"/>
    <d v="2016-11-15T00:00:00"/>
    <n v="3.9178830655134785E-4"/>
    <m/>
    <x v="0"/>
    <n v="0"/>
    <n v="7"/>
    <x v="0"/>
  </r>
  <r>
    <n v="31873"/>
    <x v="0"/>
    <d v="2016-11-08T00:00:00"/>
    <x v="3"/>
    <x v="29"/>
    <n v="8558.4714999999997"/>
    <n v="0.06"/>
    <s v="Regular"/>
    <n v="2539.46"/>
    <n v="205.99"/>
    <n v="8.99"/>
    <s v="Shahid Collister"/>
    <x v="1"/>
    <s v="Home Office"/>
    <s v="Technology"/>
    <s v="Telephones and Communication"/>
    <s v="Small Box"/>
    <d v="2016-11-15T00:00:00"/>
    <n v="1.3600109574676688E-3"/>
    <m/>
    <x v="0"/>
    <n v="0"/>
    <n v="7"/>
    <x v="0"/>
  </r>
  <r>
    <n v="31873"/>
    <x v="0"/>
    <d v="2016-11-08T00:00:00"/>
    <x v="3"/>
    <x v="3"/>
    <n v="236.89"/>
    <n v="0"/>
    <s v="Regular"/>
    <n v="-125.29"/>
    <n v="5.28"/>
    <n v="6.26"/>
    <s v="Shahid Collister"/>
    <x v="1"/>
    <s v="Home Office"/>
    <s v="Office Supplies"/>
    <s v="Paper"/>
    <s v="Small Box"/>
    <d v="2016-11-15T00:00:00"/>
    <n v="3.7643753994450533E-5"/>
    <m/>
    <x v="0"/>
    <n v="0"/>
    <n v="7"/>
    <x v="0"/>
  </r>
  <r>
    <n v="31876"/>
    <x v="0"/>
    <d v="2014-05-07T00:00:00"/>
    <x v="0"/>
    <x v="30"/>
    <n v="741.49"/>
    <n v="0.08"/>
    <s v="Regular"/>
    <n v="-360.18"/>
    <n v="95.99"/>
    <n v="35"/>
    <s v="Brian Moss"/>
    <x v="0"/>
    <s v="Corporate"/>
    <s v="Office Supplies"/>
    <s v="Storage &amp; Organization"/>
    <s v="Large Box"/>
    <d v="2014-05-08T00:00:00"/>
    <n v="1.1782881147091532E-4"/>
    <m/>
    <x v="0"/>
    <n v="0"/>
    <n v="1"/>
    <x v="0"/>
  </r>
  <r>
    <n v="31877"/>
    <x v="0"/>
    <d v="2016-06-29T00:00:00"/>
    <x v="4"/>
    <x v="41"/>
    <n v="285.06"/>
    <n v="0.08"/>
    <s v="Regular"/>
    <n v="-211.54"/>
    <n v="8.3699999999999992"/>
    <n v="10.16"/>
    <s v="Duane Huffman"/>
    <x v="1"/>
    <s v="Consumer"/>
    <s v="Furniture"/>
    <s v="Office Furnishings"/>
    <s v="Large Box"/>
    <d v="2016-06-29T00:00:00"/>
    <n v="4.5298360055967198E-5"/>
    <m/>
    <x v="0"/>
    <n v="0"/>
    <n v="0"/>
    <x v="0"/>
  </r>
  <r>
    <n v="31910"/>
    <x v="0"/>
    <d v="2016-10-29T00:00:00"/>
    <x v="4"/>
    <x v="24"/>
    <n v="187.63749999999999"/>
    <n v="0.03"/>
    <s v="Regular"/>
    <n v="-190.03"/>
    <n v="35.99"/>
    <n v="5"/>
    <s v="Craig Molinari"/>
    <x v="0"/>
    <s v="Small Business"/>
    <s v="Technology"/>
    <s v="Telephones and Communication"/>
    <s v="Small Box"/>
    <d v="2016-10-30T00:00:00"/>
    <n v="2.9817129849861592E-5"/>
    <m/>
    <x v="0"/>
    <n v="0"/>
    <n v="1"/>
    <x v="0"/>
  </r>
  <r>
    <n v="31939"/>
    <x v="0"/>
    <d v="2014-06-25T00:00:00"/>
    <x v="0"/>
    <x v="44"/>
    <n v="1506.8375000000001"/>
    <n v="7.0000000000000007E-2"/>
    <s v="Regular"/>
    <n v="-75.010000000000005"/>
    <n v="140.99"/>
    <n v="4.2"/>
    <s v="Ashley Jarboe"/>
    <x v="0"/>
    <s v="Small Business"/>
    <s v="Technology"/>
    <s v="Telephones and Communication"/>
    <s v="Small Box"/>
    <d v="2014-06-27T00:00:00"/>
    <n v="2.3944877436621581E-4"/>
    <m/>
    <x v="0"/>
    <n v="0"/>
    <n v="2"/>
    <x v="0"/>
  </r>
  <r>
    <n v="32000"/>
    <x v="0"/>
    <d v="2015-09-13T00:00:00"/>
    <x v="3"/>
    <x v="46"/>
    <n v="162.16"/>
    <n v="0.05"/>
    <s v="Regular"/>
    <n v="24.95"/>
    <n v="3.29"/>
    <n v="1.35"/>
    <s v="Victoria Wilson"/>
    <x v="1"/>
    <s v="Home Office"/>
    <s v="Office Supplies"/>
    <s v="Rubber Bands"/>
    <s v="Wrap Bag"/>
    <d v="2015-09-15T00:00:00"/>
    <n v="2.5768547206467555E-5"/>
    <m/>
    <x v="0"/>
    <n v="0"/>
    <n v="2"/>
    <x v="0"/>
  </r>
  <r>
    <n v="32000"/>
    <x v="0"/>
    <d v="2015-09-13T00:00:00"/>
    <x v="3"/>
    <x v="27"/>
    <n v="15168.82"/>
    <n v="0.02"/>
    <s v="Delivery Van"/>
    <n v="-1096.78"/>
    <n v="550.98"/>
    <n v="147.12"/>
    <s v="Victoria Wilson"/>
    <x v="1"/>
    <s v="Home Office"/>
    <s v="Furniture"/>
    <s v="Tables"/>
    <s v="Jumbo Box"/>
    <d v="2015-09-20T00:00:00"/>
    <n v="2.4104492737815069E-3"/>
    <m/>
    <x v="0"/>
    <n v="0"/>
    <n v="7"/>
    <x v="0"/>
  </r>
  <r>
    <n v="32036"/>
    <x v="1"/>
    <d v="2014-10-05T00:00:00"/>
    <x v="4"/>
    <x v="24"/>
    <n v="338.89"/>
    <n v="7.0000000000000007E-2"/>
    <s v="Regular"/>
    <n v="45.76"/>
    <n v="54.96"/>
    <n v="10.75"/>
    <s v="Pauline Chand"/>
    <x v="1"/>
    <s v="Corporate"/>
    <s v="Office Supplies"/>
    <s v="Paper"/>
    <s v="Small Box"/>
    <d v="2014-10-07T00:00:00"/>
    <n v="5.3852386302416066E-5"/>
    <m/>
    <x v="0"/>
    <n v="0"/>
    <n v="2"/>
    <x v="0"/>
  </r>
  <r>
    <n v="32036"/>
    <x v="1"/>
    <d v="2014-10-05T00:00:00"/>
    <x v="4"/>
    <x v="13"/>
    <n v="362.52"/>
    <n v="7.0000000000000007E-2"/>
    <s v="Regular"/>
    <n v="-68.489999999999995"/>
    <n v="14.97"/>
    <n v="7.51"/>
    <s v="Pauline Chand"/>
    <x v="1"/>
    <s v="Corporate"/>
    <s v="Office Supplies"/>
    <s v="Storage &amp; Organization"/>
    <s v="Small Box"/>
    <d v="2014-10-06T00:00:00"/>
    <n v="5.7607386120428083E-5"/>
    <m/>
    <x v="0"/>
    <n v="0"/>
    <n v="1"/>
    <x v="0"/>
  </r>
  <r>
    <n v="32037"/>
    <x v="0"/>
    <d v="2016-02-17T00:00:00"/>
    <x v="3"/>
    <x v="4"/>
    <n v="311.66000000000003"/>
    <n v="0.04"/>
    <s v="Regular"/>
    <n v="-63.81"/>
    <n v="8.6"/>
    <n v="6.19"/>
    <s v="Edward Becker"/>
    <x v="1"/>
    <s v="Home Office"/>
    <s v="Office Supplies"/>
    <s v="Binders and Binder Accessories"/>
    <s v="Small Box"/>
    <d v="2016-02-24T00:00:00"/>
    <n v="4.9525317108828804E-5"/>
    <m/>
    <x v="0"/>
    <n v="0"/>
    <n v="7"/>
    <x v="0"/>
  </r>
  <r>
    <n v="32037"/>
    <x v="0"/>
    <d v="2016-02-17T00:00:00"/>
    <x v="3"/>
    <x v="0"/>
    <n v="9862.51"/>
    <n v="7.0000000000000007E-2"/>
    <s v="Regular"/>
    <n v="325.29000000000002"/>
    <n v="699.99"/>
    <n v="24.49"/>
    <s v="Edward Becker"/>
    <x v="1"/>
    <s v="Home Office"/>
    <s v="Technology"/>
    <s v="Copiers and Fax"/>
    <s v="Large Box"/>
    <d v="2016-02-21T00:00:00"/>
    <n v="1.567233315917972E-3"/>
    <m/>
    <x v="0"/>
    <n v="0"/>
    <n v="4"/>
    <x v="0"/>
  </r>
  <r>
    <n v="32067"/>
    <x v="0"/>
    <d v="2015-03-12T00:00:00"/>
    <x v="0"/>
    <x v="40"/>
    <n v="2853.8834999999999"/>
    <n v="0.06"/>
    <s v="Regular"/>
    <n v="492.24"/>
    <n v="125.99"/>
    <n v="7.69"/>
    <s v="Christina Vanderzanden"/>
    <x v="1"/>
    <s v="Small Business"/>
    <s v="Technology"/>
    <s v="Telephones and Communication"/>
    <s v="Small Box"/>
    <d v="2015-03-13T00:00:00"/>
    <n v="4.5350537550264459E-4"/>
    <m/>
    <x v="0"/>
    <n v="0"/>
    <n v="1"/>
    <x v="0"/>
  </r>
  <r>
    <n v="32069"/>
    <x v="0"/>
    <d v="2014-11-19T00:00:00"/>
    <x v="2"/>
    <x v="35"/>
    <n v="114.94"/>
    <n v="0.09"/>
    <s v="Regular"/>
    <n v="-102.24"/>
    <n v="6.48"/>
    <n v="9.68"/>
    <s v="Gene McClure"/>
    <x v="0"/>
    <s v="Consumer"/>
    <s v="Office Supplies"/>
    <s v="Paper"/>
    <s v="Small Box"/>
    <d v="2014-11-21T00:00:00"/>
    <n v="1.8264903896838807E-5"/>
    <m/>
    <x v="0"/>
    <n v="0"/>
    <n v="2"/>
    <x v="0"/>
  </r>
  <r>
    <n v="32070"/>
    <x v="0"/>
    <d v="2016-07-17T00:00:00"/>
    <x v="4"/>
    <x v="29"/>
    <n v="86.7"/>
    <n v="7.0000000000000007E-2"/>
    <s v="Regular"/>
    <n v="-185.34"/>
    <n v="1.76"/>
    <n v="4.8600000000000003"/>
    <s v="Patrick Jones"/>
    <x v="3"/>
    <s v="Home Office"/>
    <s v="Furniture"/>
    <s v="Office Furnishings"/>
    <s v="Small Box"/>
    <d v="2016-07-17T00:00:00"/>
    <n v="1.3777337461770703E-5"/>
    <m/>
    <x v="0"/>
    <n v="0"/>
    <n v="0"/>
    <x v="0"/>
  </r>
  <r>
    <n v="32100"/>
    <x v="0"/>
    <d v="2015-05-23T00:00:00"/>
    <x v="4"/>
    <x v="8"/>
    <n v="1104.28"/>
    <n v="0.08"/>
    <s v="Regular"/>
    <n v="359.75"/>
    <n v="40.98"/>
    <n v="1.99"/>
    <s v="Liz Carlisle"/>
    <x v="0"/>
    <s v="Corporate"/>
    <s v="Technology"/>
    <s v="Computer Peripherals"/>
    <s v="Small Pack"/>
    <d v="2015-05-25T00:00:00"/>
    <n v="1.7547910279451154E-4"/>
    <m/>
    <x v="0"/>
    <n v="0"/>
    <n v="2"/>
    <x v="0"/>
  </r>
  <r>
    <n v="41383"/>
    <x v="0"/>
    <d v="2013-05-12T00:00:00"/>
    <x v="3"/>
    <x v="45"/>
    <n v="1449.45"/>
    <n v="0.04"/>
    <s v="Regular"/>
    <n v="620.07000000000005"/>
    <n v="41.94"/>
    <n v="2.99"/>
    <s v="Fred McMath"/>
    <x v="3"/>
    <s v="Small Business"/>
    <s v="Office Supplies"/>
    <s v="Binders and Binder Accessories"/>
    <s v="Small Box"/>
    <d v="2013-05-19T00:00:00"/>
    <n v="2.3032943234098667E-4"/>
    <m/>
    <x v="0"/>
    <n v="0"/>
    <n v="7"/>
    <x v="0"/>
  </r>
  <r>
    <n v="16165"/>
    <x v="0"/>
    <d v="2013-07-22T00:00:00"/>
    <x v="2"/>
    <x v="37"/>
    <n v="1452.48"/>
    <n v="7.0000000000000007E-2"/>
    <s v="Express"/>
    <n v="376.52"/>
    <n v="62.18"/>
    <n v="10.84"/>
    <s v="Hallie Redmond"/>
    <x v="0"/>
    <s v="Small Business"/>
    <s v="Furniture"/>
    <s v="Office Furnishings"/>
    <s v="Medium Box"/>
    <d v="2013-07-23T00:00:00"/>
    <n v="2.3081092406542918E-4"/>
    <m/>
    <x v="0"/>
    <n v="0"/>
    <n v="1"/>
    <x v="0"/>
  </r>
  <r>
    <n v="36737"/>
    <x v="0"/>
    <d v="2013-03-15T00:00:00"/>
    <x v="2"/>
    <x v="27"/>
    <n v="1462.1614999999999"/>
    <n v="0.03"/>
    <s v="Regular"/>
    <n v="215.43"/>
    <n v="65.989999999999995"/>
    <n v="5.99"/>
    <s v="Harold Dahlen"/>
    <x v="3"/>
    <s v="Consumer"/>
    <s v="Technology"/>
    <s v="Telephones and Communication"/>
    <s v="Small Box"/>
    <d v="2013-03-16T00:00:00"/>
    <n v="2.3234939341532689E-4"/>
    <m/>
    <x v="0"/>
    <n v="0"/>
    <n v="1"/>
    <x v="0"/>
  </r>
  <r>
    <n v="9091"/>
    <x v="0"/>
    <d v="2013-11-11T00:00:00"/>
    <x v="0"/>
    <x v="14"/>
    <n v="1480.91"/>
    <n v="0"/>
    <s v="Regular"/>
    <n v="489.14"/>
    <n v="30.98"/>
    <n v="8.74"/>
    <s v="Adam Hart"/>
    <x v="0"/>
    <s v="Corporate"/>
    <s v="Office Supplies"/>
    <s v="Paper"/>
    <s v="Small Box"/>
    <d v="2013-11-12T00:00:00"/>
    <n v="2.3532868305087487E-4"/>
    <m/>
    <x v="0"/>
    <n v="0"/>
    <n v="1"/>
    <x v="0"/>
  </r>
  <r>
    <n v="22469"/>
    <x v="0"/>
    <d v="2013-10-11T00:00:00"/>
    <x v="0"/>
    <x v="37"/>
    <n v="1482.81"/>
    <n v="0.03"/>
    <s v="Regular"/>
    <n v="-678.63"/>
    <n v="60.98"/>
    <n v="49"/>
    <s v="Jack Lebron"/>
    <x v="3"/>
    <s v="Corporate"/>
    <s v="Office Supplies"/>
    <s v="Appliances"/>
    <s v="Large Box"/>
    <d v="2013-10-13T00:00:00"/>
    <n v="2.3563060855465067E-4"/>
    <m/>
    <x v="0"/>
    <n v="0"/>
    <n v="2"/>
    <x v="0"/>
  </r>
  <r>
    <n v="32195"/>
    <x v="0"/>
    <d v="2016-11-25T00:00:00"/>
    <x v="4"/>
    <x v="38"/>
    <n v="86.29"/>
    <n v="0.05"/>
    <s v="Regular"/>
    <n v="-14.03"/>
    <n v="11.58"/>
    <n v="6.97"/>
    <s v="Michelle Huthwaite"/>
    <x v="1"/>
    <s v="Home Office"/>
    <s v="Office Supplies"/>
    <s v="Envelopes"/>
    <s v="Small Box"/>
    <d v="2016-11-28T00:00:00"/>
    <n v="1.3712185116219076E-5"/>
    <m/>
    <x v="0"/>
    <n v="0"/>
    <n v="3"/>
    <x v="0"/>
  </r>
  <r>
    <n v="32198"/>
    <x v="0"/>
    <d v="2014-11-09T00:00:00"/>
    <x v="4"/>
    <x v="48"/>
    <n v="240.63"/>
    <n v="0.02"/>
    <s v="Regular"/>
    <n v="-117.92"/>
    <n v="7.37"/>
    <n v="5.53"/>
    <s v="Joseph Airdo"/>
    <x v="1"/>
    <s v="Consumer"/>
    <s v="Technology"/>
    <s v="Computer Peripherals"/>
    <s v="Small Pack"/>
    <d v="2014-11-09T00:00:00"/>
    <n v="3.8238070512409275E-5"/>
    <m/>
    <x v="0"/>
    <n v="0"/>
    <n v="0"/>
    <x v="0"/>
  </r>
  <r>
    <n v="32199"/>
    <x v="0"/>
    <d v="2016-07-15T00:00:00"/>
    <x v="0"/>
    <x v="42"/>
    <n v="196.5"/>
    <n v="0.08"/>
    <s v="Regular"/>
    <n v="-99.76"/>
    <n v="4.91"/>
    <n v="4.97"/>
    <s v="Erica Bern"/>
    <x v="3"/>
    <s v="Corporate"/>
    <s v="Office Supplies"/>
    <s v="Binders and Binder Accessories"/>
    <s v="Small Box"/>
    <d v="2016-07-16T00:00:00"/>
    <n v="3.1225453416815948E-5"/>
    <m/>
    <x v="0"/>
    <n v="0"/>
    <n v="1"/>
    <x v="0"/>
  </r>
  <r>
    <n v="32199"/>
    <x v="0"/>
    <d v="2016-07-15T00:00:00"/>
    <x v="0"/>
    <x v="10"/>
    <n v="3672.89"/>
    <n v="0.01"/>
    <s v="Regular"/>
    <n v="-3061.82"/>
    <n v="3499.99"/>
    <n v="24.49"/>
    <s v="Erica Bern"/>
    <x v="3"/>
    <s v="Corporate"/>
    <s v="Technology"/>
    <s v="Copiers and Fax"/>
    <s v="Large Box"/>
    <d v="2016-07-16T00:00:00"/>
    <n v="5.8365219134905416E-4"/>
    <m/>
    <x v="0"/>
    <n v="0"/>
    <n v="1"/>
    <x v="0"/>
  </r>
  <r>
    <n v="32199"/>
    <x v="0"/>
    <d v="2016-07-15T00:00:00"/>
    <x v="0"/>
    <x v="30"/>
    <n v="46.97"/>
    <n v="0.03"/>
    <s v="Regular"/>
    <n v="-0.01"/>
    <n v="5.84"/>
    <n v="1.2"/>
    <s v="Erica Bern"/>
    <x v="3"/>
    <s v="Corporate"/>
    <s v="Office Supplies"/>
    <s v="Pens &amp; Art Supplies"/>
    <s v="Wrap Bag"/>
    <d v="2016-07-17T00:00:00"/>
    <n v="7.4639162696582448E-6"/>
    <m/>
    <x v="0"/>
    <n v="0"/>
    <n v="2"/>
    <x v="0"/>
  </r>
  <r>
    <n v="40321"/>
    <x v="0"/>
    <d v="2013-06-23T00:00:00"/>
    <x v="0"/>
    <x v="9"/>
    <n v="1484.49"/>
    <n v="0.09"/>
    <s v="Regular"/>
    <n v="230.5"/>
    <n v="67.28"/>
    <n v="19.989999999999998"/>
    <s v="Andy Gerbode"/>
    <x v="0"/>
    <s v="Consumer"/>
    <s v="Office Supplies"/>
    <s v="Binders and Binder Accessories"/>
    <s v="Small Box"/>
    <d v="2013-06-25T00:00:00"/>
    <n v="2.3589757426325248E-4"/>
    <m/>
    <x v="0"/>
    <n v="0"/>
    <n v="2"/>
    <x v="0"/>
  </r>
  <r>
    <n v="34407"/>
    <x v="0"/>
    <d v="2013-07-31T00:00:00"/>
    <x v="3"/>
    <x v="26"/>
    <n v="1484.89"/>
    <n v="0.03"/>
    <s v="Regular"/>
    <n v="220.99"/>
    <n v="35.89"/>
    <n v="14.72"/>
    <s v="Rachel Payne"/>
    <x v="0"/>
    <s v="Consumer"/>
    <s v="Office Supplies"/>
    <s v="Envelopes"/>
    <s v="Small Box"/>
    <d v="2013-07-31T00:00:00"/>
    <n v="2.3596113752720528E-4"/>
    <m/>
    <x v="0"/>
    <n v="0"/>
    <n v="0"/>
    <x v="0"/>
  </r>
  <r>
    <n v="32230"/>
    <x v="0"/>
    <d v="2015-08-19T00:00:00"/>
    <x v="0"/>
    <x v="19"/>
    <n v="1753.75"/>
    <n v="7.0000000000000007E-2"/>
    <s v="Regular"/>
    <n v="215.11"/>
    <n v="39.979999999999997"/>
    <n v="9.1999999999999993"/>
    <s v="David Philippe"/>
    <x v="1"/>
    <s v="Consumer"/>
    <s v="Furniture"/>
    <s v="Office Furnishings"/>
    <s v="Wrap Bag"/>
    <d v="2015-08-20T00:00:00"/>
    <n v="2.7868518539308384E-4"/>
    <m/>
    <x v="0"/>
    <n v="0"/>
    <n v="1"/>
    <x v="0"/>
  </r>
  <r>
    <n v="32231"/>
    <x v="0"/>
    <d v="2015-11-01T00:00:00"/>
    <x v="3"/>
    <x v="14"/>
    <n v="192.33"/>
    <n v="0.01"/>
    <s v="Regular"/>
    <n v="48.54"/>
    <n v="4.26"/>
    <n v="1.2"/>
    <s v="Ken Lonsdale"/>
    <x v="1"/>
    <s v="Consumer"/>
    <s v="Office Supplies"/>
    <s v="Pens &amp; Art Supplies"/>
    <s v="Wrap Bag"/>
    <d v="2015-11-05T00:00:00"/>
    <n v="3.056280639010795E-5"/>
    <m/>
    <x v="0"/>
    <n v="0"/>
    <n v="4"/>
    <x v="0"/>
  </r>
  <r>
    <n v="32295"/>
    <x v="0"/>
    <d v="2016-01-08T00:00:00"/>
    <x v="0"/>
    <x v="11"/>
    <n v="607.59699999999998"/>
    <n v="7.0000000000000007E-2"/>
    <s v="Regular"/>
    <n v="-112.24"/>
    <n v="65.989999999999995"/>
    <n v="5.99"/>
    <s v="Pauline Chand"/>
    <x v="1"/>
    <s v="Small Business"/>
    <s v="Technology"/>
    <s v="Telephones and Communication"/>
    <s v="Small Box"/>
    <d v="2016-01-09T00:00:00"/>
    <n v="9.6552121219832681E-5"/>
    <m/>
    <x v="0"/>
    <n v="0"/>
    <n v="1"/>
    <x v="0"/>
  </r>
  <r>
    <n v="32327"/>
    <x v="0"/>
    <d v="2015-08-07T00:00:00"/>
    <x v="3"/>
    <x v="22"/>
    <n v="20333.815999999999"/>
    <n v="0.02"/>
    <s v="Delivery Van"/>
    <n v="-1430.45"/>
    <n v="550.98"/>
    <n v="147.12"/>
    <s v="Erica Bern"/>
    <x v="3"/>
    <s v="Small Business"/>
    <s v="Furniture"/>
    <s v="Tables"/>
    <s v="Jumbo Box"/>
    <d v="2015-08-14T00:00:00"/>
    <n v="3.2312092839394749E-3"/>
    <m/>
    <x v="0"/>
    <n v="0"/>
    <n v="7"/>
    <x v="0"/>
  </r>
  <r>
    <n v="32356"/>
    <x v="0"/>
    <d v="2015-10-10T00:00:00"/>
    <x v="2"/>
    <x v="47"/>
    <n v="768.41"/>
    <n v="0.1"/>
    <s v="Regular"/>
    <n v="60.38"/>
    <n v="67.28"/>
    <n v="19.989999999999998"/>
    <s v="Maribeth Iolo"/>
    <x v="0"/>
    <s v="Home Office"/>
    <s v="Office Supplies"/>
    <s v="Binders and Binder Accessories"/>
    <s v="Small Box"/>
    <d v="2015-10-11T00:00:00"/>
    <n v="1.2210661913493914E-4"/>
    <m/>
    <x v="0"/>
    <n v="0"/>
    <n v="1"/>
    <x v="0"/>
  </r>
  <r>
    <n v="32356"/>
    <x v="0"/>
    <d v="2015-10-10T00:00:00"/>
    <x v="2"/>
    <x v="43"/>
    <n v="5238.192"/>
    <n v="0.08"/>
    <s v="Delivery Van"/>
    <n v="-503.77"/>
    <n v="145.97999999999999"/>
    <n v="46.2"/>
    <s v="Maribeth Iolo"/>
    <x v="0"/>
    <s v="Home Office"/>
    <s v="Furniture"/>
    <s v="Tables"/>
    <s v="Jumbo Box"/>
    <d v="2015-10-12T00:00:00"/>
    <n v="8.3239145182869201E-4"/>
    <m/>
    <x v="0"/>
    <n v="0"/>
    <n v="2"/>
    <x v="0"/>
  </r>
  <r>
    <n v="18530"/>
    <x v="0"/>
    <d v="2013-12-31T00:00:00"/>
    <x v="2"/>
    <x v="13"/>
    <n v="1491.5205000000001"/>
    <n v="0"/>
    <s v="Regular"/>
    <n v="286.36"/>
    <n v="65.989999999999995"/>
    <n v="5.99"/>
    <s v="Grant Thornton"/>
    <x v="0"/>
    <s v="Corporate"/>
    <s v="Technology"/>
    <s v="Telephones and Communication"/>
    <s v="Small Box"/>
    <d v="2014-01-02T00:00:00"/>
    <n v="2.3701477808130299E-4"/>
    <m/>
    <x v="0"/>
    <n v="0"/>
    <n v="2"/>
    <x v="0"/>
  </r>
  <r>
    <n v="32420"/>
    <x v="0"/>
    <d v="2016-07-29T00:00:00"/>
    <x v="4"/>
    <x v="34"/>
    <n v="175.08"/>
    <n v="7.0000000000000007E-2"/>
    <s v="Regular"/>
    <n v="-168.72"/>
    <n v="5.0199999999999996"/>
    <n v="5.14"/>
    <s v="Christy Brittain"/>
    <x v="3"/>
    <s v="Consumer"/>
    <s v="Technology"/>
    <s v="Computer Peripherals"/>
    <s v="Small Pack"/>
    <d v="2016-07-31T00:00:00"/>
    <n v="2.782164063214319E-5"/>
    <m/>
    <x v="0"/>
    <n v="0"/>
    <n v="2"/>
    <x v="0"/>
  </r>
  <r>
    <n v="32420"/>
    <x v="0"/>
    <d v="2016-07-29T00:00:00"/>
    <x v="4"/>
    <x v="23"/>
    <n v="5369.46"/>
    <n v="7.0000000000000007E-2"/>
    <s v="Delivery Van"/>
    <n v="-439.62"/>
    <n v="280.98"/>
    <n v="57"/>
    <s v="Christy Brittain"/>
    <x v="3"/>
    <s v="Consumer"/>
    <s v="Furniture"/>
    <s v="Chairs &amp; Chairmats"/>
    <s v="Jumbo Drum"/>
    <d v="2016-07-31T00:00:00"/>
    <n v="8.5325100816008434E-4"/>
    <m/>
    <x v="0"/>
    <n v="0"/>
    <n v="2"/>
    <x v="0"/>
  </r>
  <r>
    <n v="32451"/>
    <x v="0"/>
    <d v="2016-03-24T00:00:00"/>
    <x v="2"/>
    <x v="3"/>
    <n v="580.55999999999995"/>
    <n v="0.1"/>
    <s v="Regular"/>
    <n v="163.63"/>
    <n v="14.28"/>
    <n v="2.99"/>
    <s v="Nat Carroll"/>
    <x v="1"/>
    <s v="Home Office"/>
    <s v="Office Supplies"/>
    <s v="Binders and Binder Accessories"/>
    <s v="Small Box"/>
    <d v="2016-03-25T00:00:00"/>
    <n v="9.2255721301102631E-5"/>
    <m/>
    <x v="0"/>
    <n v="0"/>
    <n v="1"/>
    <x v="0"/>
  </r>
  <r>
    <n v="32452"/>
    <x v="0"/>
    <d v="2014-07-18T00:00:00"/>
    <x v="4"/>
    <x v="7"/>
    <n v="8.6"/>
    <n v="0.09"/>
    <s v="Regular"/>
    <n v="-2.0299999999999998"/>
    <n v="2.88"/>
    <n v="0.5"/>
    <s v="Joseph Airdo"/>
    <x v="1"/>
    <s v="Consumer"/>
    <s v="Office Supplies"/>
    <s v="Labels"/>
    <s v="Small Box"/>
    <d v="2014-07-19T00:00:00"/>
    <n v="1.3666101749853291E-6"/>
    <m/>
    <x v="0"/>
    <n v="0"/>
    <n v="1"/>
    <x v="0"/>
  </r>
  <r>
    <n v="28832"/>
    <x v="0"/>
    <d v="2013-09-24T00:00:00"/>
    <x v="4"/>
    <x v="19"/>
    <n v="1500.84"/>
    <n v="0.1"/>
    <s v="Express"/>
    <n v="91.56"/>
    <n v="35.89"/>
    <n v="14.72"/>
    <s v="Dave Kipp"/>
    <x v="0"/>
    <s v="Corporate"/>
    <s v="Office Supplies"/>
    <s v="Envelopes"/>
    <s v="Small Box"/>
    <d v="2013-09-25T00:00:00"/>
    <n v="2.3849572267732339E-4"/>
    <m/>
    <x v="0"/>
    <n v="0"/>
    <n v="1"/>
    <x v="0"/>
  </r>
  <r>
    <n v="32484"/>
    <x v="0"/>
    <d v="2014-02-04T00:00:00"/>
    <x v="2"/>
    <x v="32"/>
    <n v="2502.67"/>
    <n v="0.1"/>
    <s v="Delivery Van"/>
    <n v="-198.8"/>
    <n v="300.98"/>
    <n v="64.73"/>
    <s v="William Brown"/>
    <x v="0"/>
    <s v="Corporate"/>
    <s v="Furniture"/>
    <s v="Chairs &amp; Chairmats"/>
    <s v="Jumbo Drum"/>
    <d v="2014-02-05T00:00:00"/>
    <n v="3.9769468449192254E-4"/>
    <m/>
    <x v="0"/>
    <n v="0"/>
    <n v="1"/>
    <x v="0"/>
  </r>
  <r>
    <n v="29671"/>
    <x v="0"/>
    <d v="2013-03-22T00:00:00"/>
    <x v="1"/>
    <x v="16"/>
    <n v="1511.7"/>
    <n v="0.02"/>
    <s v="Regular"/>
    <n v="221.63"/>
    <n v="34.99"/>
    <n v="7.73"/>
    <s v="Duane Huffman"/>
    <x v="1"/>
    <s v="Consumer"/>
    <s v="Office Supplies"/>
    <s v="Pens &amp; Art Supplies"/>
    <s v="Small Box"/>
    <d v="2013-03-23T00:00:00"/>
    <n v="2.4022146529364212E-4"/>
    <m/>
    <x v="0"/>
    <n v="0"/>
    <n v="1"/>
    <x v="0"/>
  </r>
  <r>
    <n v="32580"/>
    <x v="0"/>
    <d v="2014-09-15T00:00:00"/>
    <x v="0"/>
    <x v="9"/>
    <n v="166.8"/>
    <n v="0.03"/>
    <s v="Regular"/>
    <n v="44.59"/>
    <n v="7.4"/>
    <n v="1.71"/>
    <s v="Paul MacIntyre"/>
    <x v="1"/>
    <s v="Corporate"/>
    <s v="Office Supplies"/>
    <s v="Paper"/>
    <s v="Wrap Bag"/>
    <d v="2014-09-15T00:00:00"/>
    <n v="2.6505881068320107E-5"/>
    <m/>
    <x v="0"/>
    <n v="0"/>
    <n v="0"/>
    <x v="0"/>
  </r>
  <r>
    <n v="32580"/>
    <x v="0"/>
    <d v="2014-09-15T00:00:00"/>
    <x v="0"/>
    <x v="28"/>
    <n v="261.38"/>
    <n v="0.05"/>
    <s v="Regular"/>
    <n v="-172.35"/>
    <n v="6.48"/>
    <n v="8.74"/>
    <s v="Paul MacIntyre"/>
    <x v="1"/>
    <s v="Corporate"/>
    <s v="Office Supplies"/>
    <s v="Paper"/>
    <s v="Small Box"/>
    <d v="2014-09-17T00:00:00"/>
    <n v="4.1535414829961087E-5"/>
    <m/>
    <x v="0"/>
    <n v="0"/>
    <n v="2"/>
    <x v="0"/>
  </r>
  <r>
    <n v="32642"/>
    <x v="0"/>
    <d v="2015-03-29T00:00:00"/>
    <x v="4"/>
    <x v="29"/>
    <n v="1507.16"/>
    <n v="0.02"/>
    <s v="Regular"/>
    <n v="724.14"/>
    <n v="28.48"/>
    <n v="1.99"/>
    <s v="Darren Budd"/>
    <x v="1"/>
    <s v="Corporate"/>
    <s v="Technology"/>
    <s v="Computer Peripherals"/>
    <s v="Small Pack"/>
    <d v="2015-03-31T00:00:00"/>
    <n v="2.3950002224777778E-4"/>
    <m/>
    <x v="0"/>
    <n v="0"/>
    <n v="2"/>
    <x v="0"/>
  </r>
  <r>
    <n v="32647"/>
    <x v="0"/>
    <d v="2014-11-18T00:00:00"/>
    <x v="0"/>
    <x v="1"/>
    <n v="671.75"/>
    <n v="7.0000000000000007E-2"/>
    <s v="Regular"/>
    <n v="-56.83"/>
    <n v="20.97"/>
    <n v="4"/>
    <s v="Rick Bensley"/>
    <x v="0"/>
    <s v="Consumer"/>
    <s v="Technology"/>
    <s v="Computer Peripherals"/>
    <s v="Small Box"/>
    <d v="2014-11-20T00:00:00"/>
    <n v="1.0674655640074359E-4"/>
    <m/>
    <x v="0"/>
    <n v="0"/>
    <n v="2"/>
    <x v="0"/>
  </r>
  <r>
    <n v="32647"/>
    <x v="0"/>
    <d v="2014-11-18T00:00:00"/>
    <x v="0"/>
    <x v="40"/>
    <n v="9541.0400000000009"/>
    <n v="0.06"/>
    <s v="Delivery Van"/>
    <n v="348.84"/>
    <n v="348.21"/>
    <n v="84.84"/>
    <s v="Rick Bensley"/>
    <x v="0"/>
    <s v="Consumer"/>
    <s v="Furniture"/>
    <s v="Tables"/>
    <s v="Jumbo Box"/>
    <d v="2014-11-20T00:00:00"/>
    <n v="1.5161491097607006E-3"/>
    <m/>
    <x v="0"/>
    <n v="0"/>
    <n v="2"/>
    <x v="0"/>
  </r>
  <r>
    <n v="32675"/>
    <x v="0"/>
    <d v="2016-11-03T00:00:00"/>
    <x v="0"/>
    <x v="17"/>
    <n v="6865.19"/>
    <n v="0.09"/>
    <s v="Delivery Van"/>
    <n v="1541.68"/>
    <n v="349.45"/>
    <n v="60"/>
    <s v="Jonathan Doherty"/>
    <x v="0"/>
    <s v="Corporate"/>
    <s v="Furniture"/>
    <s v="Tables"/>
    <s v="Jumbo Drum"/>
    <d v="2016-11-04T00:00:00"/>
    <n v="1.0909347101404107E-3"/>
    <m/>
    <x v="0"/>
    <n v="0"/>
    <n v="1"/>
    <x v="0"/>
  </r>
  <r>
    <n v="32676"/>
    <x v="0"/>
    <d v="2016-02-02T00:00:00"/>
    <x v="1"/>
    <x v="4"/>
    <n v="1697.44"/>
    <n v="0.06"/>
    <s v="Regular"/>
    <n v="523.42999999999995"/>
    <n v="45.19"/>
    <n v="1.99"/>
    <s v="Joy Smith"/>
    <x v="3"/>
    <s v="Corporate"/>
    <s v="Technology"/>
    <s v="Computer Peripherals"/>
    <s v="Small Pack"/>
    <d v="2016-02-05T00:00:00"/>
    <n v="2.6973706691012759E-4"/>
    <m/>
    <x v="0"/>
    <n v="0"/>
    <n v="3"/>
    <x v="0"/>
  </r>
  <r>
    <n v="32710"/>
    <x v="0"/>
    <d v="2016-11-16T00:00:00"/>
    <x v="0"/>
    <x v="16"/>
    <n v="540.33000000000004"/>
    <n v="0.04"/>
    <s v="Regular"/>
    <n v="-59.06"/>
    <n v="12.44"/>
    <n v="6.27"/>
    <s v="John Lee"/>
    <x v="0"/>
    <s v="Corporate"/>
    <s v="Office Supplies"/>
    <s v="Storage &amp; Organization"/>
    <s v="Medium Box"/>
    <d v="2016-11-17T00:00:00"/>
    <n v="8.5862846029049184E-5"/>
    <m/>
    <x v="0"/>
    <n v="0"/>
    <n v="1"/>
    <x v="0"/>
  </r>
  <r>
    <n v="32737"/>
    <x v="0"/>
    <d v="2016-10-28T00:00:00"/>
    <x v="0"/>
    <x v="39"/>
    <n v="367.11"/>
    <n v="0.09"/>
    <s v="Regular"/>
    <n v="116.8"/>
    <n v="28.53"/>
    <n v="1.49"/>
    <s v="Victoria Wilson"/>
    <x v="1"/>
    <s v="Home Office"/>
    <s v="Office Supplies"/>
    <s v="Binders and Binder Accessories"/>
    <s v="Small Box"/>
    <d v="2016-10-30T00:00:00"/>
    <n v="5.8336774574286531E-5"/>
    <m/>
    <x v="0"/>
    <n v="0"/>
    <n v="2"/>
    <x v="0"/>
  </r>
  <r>
    <n v="11456"/>
    <x v="0"/>
    <d v="2013-04-12T00:00:00"/>
    <x v="3"/>
    <x v="0"/>
    <n v="1519.9"/>
    <n v="0.09"/>
    <s v="Regular"/>
    <n v="399.37"/>
    <n v="105.34"/>
    <n v="24.49"/>
    <s v="Doug Bickford"/>
    <x v="2"/>
    <s v="Corporate"/>
    <s v="Furniture"/>
    <s v="Office Furnishings"/>
    <s v="Large Box"/>
    <d v="2013-04-19T00:00:00"/>
    <n v="2.4152451220467463E-4"/>
    <m/>
    <x v="0"/>
    <n v="0"/>
    <n v="7"/>
    <x v="0"/>
  </r>
  <r>
    <n v="32803"/>
    <x v="0"/>
    <d v="2014-12-16T00:00:00"/>
    <x v="4"/>
    <x v="46"/>
    <n v="371.95"/>
    <n v="0.08"/>
    <s v="Express"/>
    <n v="-10.33"/>
    <n v="7.84"/>
    <n v="4.71"/>
    <s v="James Lanier"/>
    <x v="1"/>
    <s v="Corporate"/>
    <s v="Office Supplies"/>
    <s v="Binders and Binder Accessories"/>
    <s v="Small Box"/>
    <d v="2014-12-17T00:00:00"/>
    <n v="5.9105890068115481E-5"/>
    <m/>
    <x v="0"/>
    <n v="0"/>
    <n v="1"/>
    <x v="0"/>
  </r>
  <r>
    <n v="32803"/>
    <x v="0"/>
    <d v="2014-12-16T00:00:00"/>
    <x v="4"/>
    <x v="21"/>
    <n v="96.07"/>
    <n v="0.06"/>
    <s v="Regular"/>
    <n v="-4.3600000000000003"/>
    <n v="4.4800000000000004"/>
    <n v="2.5"/>
    <s v="James Lanier"/>
    <x v="1"/>
    <s v="Corporate"/>
    <s v="Office Supplies"/>
    <s v="Envelopes"/>
    <s v="Small Box"/>
    <d v="2014-12-18T00:00:00"/>
    <n v="1.5266306919865183E-5"/>
    <m/>
    <x v="0"/>
    <n v="0"/>
    <n v="2"/>
    <x v="0"/>
  </r>
  <r>
    <n v="32804"/>
    <x v="0"/>
    <d v="2015-09-09T00:00:00"/>
    <x v="4"/>
    <x v="46"/>
    <n v="174.81"/>
    <n v="7.0000000000000007E-2"/>
    <s v="Regular"/>
    <n v="74.819999999999993"/>
    <n v="3.75"/>
    <n v="0.5"/>
    <s v="Lycoris Saunders"/>
    <x v="0"/>
    <s v="Corporate"/>
    <s v="Office Supplies"/>
    <s v="Labels"/>
    <s v="Small Box"/>
    <d v="2015-09-10T00:00:00"/>
    <n v="2.7778735428975047E-5"/>
    <m/>
    <x v="0"/>
    <n v="0"/>
    <n v="1"/>
    <x v="0"/>
  </r>
  <r>
    <n v="32804"/>
    <x v="0"/>
    <d v="2015-09-09T00:00:00"/>
    <x v="4"/>
    <x v="17"/>
    <n v="89.51"/>
    <n v="0.02"/>
    <s v="Regular"/>
    <n v="-61.99"/>
    <n v="3.98"/>
    <n v="5.26"/>
    <s v="Lycoris Saunders"/>
    <x v="0"/>
    <s v="Corporate"/>
    <s v="Office Supplies"/>
    <s v="Binders and Binder Accessories"/>
    <s v="Small Box"/>
    <d v="2015-09-11T00:00:00"/>
    <n v="1.4223869391039165E-5"/>
    <m/>
    <x v="0"/>
    <n v="0"/>
    <n v="2"/>
    <x v="0"/>
  </r>
  <r>
    <n v="32806"/>
    <x v="0"/>
    <d v="2014-06-21T00:00:00"/>
    <x v="1"/>
    <x v="30"/>
    <n v="178.78"/>
    <n v="0.02"/>
    <s v="Regular"/>
    <n v="-28.34"/>
    <n v="20.239999999999998"/>
    <n v="8.99"/>
    <s v="Julia West"/>
    <x v="2"/>
    <s v="Home Office"/>
    <s v="Furniture"/>
    <s v="Office Furnishings"/>
    <s v="Small Pack"/>
    <d v="2014-06-22T00:00:00"/>
    <n v="2.8409600823706646E-5"/>
    <m/>
    <x v="0"/>
    <n v="0"/>
    <n v="1"/>
    <x v="0"/>
  </r>
  <r>
    <n v="32806"/>
    <x v="0"/>
    <d v="2014-06-21T00:00:00"/>
    <x v="0"/>
    <x v="25"/>
    <n v="175.99"/>
    <n v="0.1"/>
    <s v="Express"/>
    <n v="77.3"/>
    <n v="3.69"/>
    <n v="0.5"/>
    <s v="Lycoris Saunders"/>
    <x v="0"/>
    <s v="Home Office"/>
    <s v="Office Supplies"/>
    <s v="Labels"/>
    <s v="Small Box"/>
    <d v="2014-06-22T00:00:00"/>
    <n v="2.7966247057635824E-5"/>
    <m/>
    <x v="0"/>
    <n v="0"/>
    <n v="1"/>
    <x v="0"/>
  </r>
  <r>
    <n v="32806"/>
    <x v="0"/>
    <d v="2014-06-21T00:00:00"/>
    <x v="0"/>
    <x v="15"/>
    <n v="221.23"/>
    <n v="0.02"/>
    <s v="Regular"/>
    <n v="-45.29"/>
    <n v="6.68"/>
    <n v="5.2"/>
    <s v="Lycoris Saunders"/>
    <x v="0"/>
    <s v="Home Office"/>
    <s v="Office Supplies"/>
    <s v="Paper"/>
    <s v="Small Box"/>
    <d v="2014-06-23T00:00:00"/>
    <n v="3.5155252210698179E-5"/>
    <m/>
    <x v="0"/>
    <n v="0"/>
    <n v="2"/>
    <x v="0"/>
  </r>
  <r>
    <n v="8933"/>
    <x v="0"/>
    <d v="2013-10-07T00:00:00"/>
    <x v="0"/>
    <x v="4"/>
    <n v="1520.26"/>
    <n v="0.04"/>
    <s v="Regular"/>
    <n v="640.84"/>
    <n v="42.8"/>
    <n v="2.99"/>
    <s v="Lori Olson"/>
    <x v="3"/>
    <s v="Consumer"/>
    <s v="Office Supplies"/>
    <s v="Binders and Binder Accessories"/>
    <s v="Small Box"/>
    <d v="2013-10-08T00:00:00"/>
    <n v="2.4158171914223214E-4"/>
    <m/>
    <x v="0"/>
    <n v="0"/>
    <n v="1"/>
    <x v="0"/>
  </r>
  <r>
    <n v="32835"/>
    <x v="0"/>
    <d v="2015-07-07T00:00:00"/>
    <x v="4"/>
    <x v="0"/>
    <n v="572.4325"/>
    <n v="0.05"/>
    <s v="Regular"/>
    <n v="-19.440000000000001"/>
    <n v="45.99"/>
    <n v="4.99"/>
    <s v="Joy Smith"/>
    <x v="3"/>
    <s v="Corporate"/>
    <s v="Technology"/>
    <s v="Telephones and Communication"/>
    <s v="Small Box"/>
    <d v="2015-07-09T00:00:00"/>
    <n v="9.0964195231661558E-5"/>
    <m/>
    <x v="0"/>
    <n v="0"/>
    <n v="2"/>
    <x v="0"/>
  </r>
  <r>
    <n v="32868"/>
    <x v="0"/>
    <d v="2016-01-18T00:00:00"/>
    <x v="2"/>
    <x v="20"/>
    <n v="1101.28"/>
    <n v="0.05"/>
    <s v="Regular"/>
    <n v="200.53"/>
    <n v="28.15"/>
    <n v="6.17"/>
    <s v="Randy Ferguson"/>
    <x v="0"/>
    <s v="Home Office"/>
    <s v="Office Supplies"/>
    <s v="Pens &amp; Art Supplies"/>
    <s v="Small Pack"/>
    <d v="2016-01-19T00:00:00"/>
    <n v="1.7500237831486549E-4"/>
    <m/>
    <x v="0"/>
    <n v="0"/>
    <n v="1"/>
    <x v="0"/>
  </r>
  <r>
    <n v="32869"/>
    <x v="0"/>
    <d v="2016-03-27T00:00:00"/>
    <x v="4"/>
    <x v="26"/>
    <n v="322.02999999999997"/>
    <n v="0.06"/>
    <s v="Regular"/>
    <n v="-82.83"/>
    <n v="8.1199999999999992"/>
    <n v="2.83"/>
    <s v="Christopher Schild"/>
    <x v="3"/>
    <s v="Corporate"/>
    <s v="Technology"/>
    <s v="Computer Peripherals"/>
    <s v="Small Pack"/>
    <d v="2016-03-28T00:00:00"/>
    <n v="5.1173194726805291E-5"/>
    <m/>
    <x v="0"/>
    <n v="0"/>
    <n v="1"/>
    <x v="0"/>
  </r>
  <r>
    <n v="32869"/>
    <x v="0"/>
    <d v="2016-03-27T00:00:00"/>
    <x v="4"/>
    <x v="46"/>
    <n v="2470.84"/>
    <n v="0.05"/>
    <s v="Regular"/>
    <n v="25.04"/>
    <n v="51.65"/>
    <n v="18.45"/>
    <s v="Christopher Schild"/>
    <x v="3"/>
    <s v="Corporate"/>
    <s v="Furniture"/>
    <s v="Office Furnishings"/>
    <s v="Medium Box"/>
    <d v="2016-03-28T00:00:00"/>
    <n v="3.9263663776287802E-4"/>
    <m/>
    <x v="0"/>
    <n v="0"/>
    <n v="1"/>
    <x v="0"/>
  </r>
  <r>
    <n v="32869"/>
    <x v="0"/>
    <d v="2016-03-27T00:00:00"/>
    <x v="4"/>
    <x v="5"/>
    <n v="15.26"/>
    <n v="0.01"/>
    <s v="Regular"/>
    <n v="-7.51"/>
    <n v="6.68"/>
    <n v="1.5"/>
    <s v="Christopher Schild"/>
    <x v="3"/>
    <s v="Corporate"/>
    <s v="Office Supplies"/>
    <s v="Pens &amp; Art Supplies"/>
    <s v="Wrap Bag"/>
    <d v="2016-03-28T00:00:00"/>
    <n v="2.4249385197995491E-6"/>
    <m/>
    <x v="0"/>
    <n v="0"/>
    <n v="1"/>
    <x v="0"/>
  </r>
  <r>
    <n v="32869"/>
    <x v="0"/>
    <d v="2016-03-27T00:00:00"/>
    <x v="4"/>
    <x v="20"/>
    <n v="5250.6625000000004"/>
    <n v="0.1"/>
    <s v="Regular"/>
    <n v="930.99"/>
    <n v="175.99"/>
    <n v="8.99"/>
    <s v="Christopher Schild"/>
    <x v="3"/>
    <s v="Corporate"/>
    <s v="Technology"/>
    <s v="Telephones and Communication"/>
    <s v="Small Box"/>
    <d v="2016-03-28T00:00:00"/>
    <n v="8.3437311603650074E-4"/>
    <m/>
    <x v="0"/>
    <n v="0"/>
    <n v="1"/>
    <x v="0"/>
  </r>
  <r>
    <n v="32965"/>
    <x v="0"/>
    <d v="2014-02-24T00:00:00"/>
    <x v="0"/>
    <x v="5"/>
    <n v="11.15"/>
    <n v="0.04"/>
    <s v="Regular"/>
    <n v="-5.54"/>
    <n v="3.98"/>
    <n v="2.97"/>
    <s v="Michael Paige"/>
    <x v="3"/>
    <s v="Small Business"/>
    <s v="Office Supplies"/>
    <s v="Paper"/>
    <s v="Wrap Bag"/>
    <d v="2014-02-25T00:00:00"/>
    <n v="1.7718259826844676E-6"/>
    <m/>
    <x v="0"/>
    <n v="0"/>
    <n v="1"/>
    <x v="0"/>
  </r>
  <r>
    <n v="32966"/>
    <x v="0"/>
    <d v="2015-01-25T00:00:00"/>
    <x v="3"/>
    <x v="6"/>
    <n v="1035.2"/>
    <n v="0.08"/>
    <s v="Delivery Van"/>
    <n v="-668.06"/>
    <n v="270.97000000000003"/>
    <n v="28.06"/>
    <s v="Steven Cartwright"/>
    <x v="0"/>
    <s v="Home Office"/>
    <s v="Technology"/>
    <s v="Office Machines"/>
    <s v="Jumbo Drum"/>
    <d v="2015-02-01T00:00:00"/>
    <n v="1.6450172710986196E-4"/>
    <m/>
    <x v="0"/>
    <n v="0"/>
    <n v="7"/>
    <x v="0"/>
  </r>
  <r>
    <n v="32966"/>
    <x v="0"/>
    <d v="2015-01-25T00:00:00"/>
    <x v="3"/>
    <x v="16"/>
    <n v="74.17"/>
    <n v="0.01"/>
    <s v="Regular"/>
    <n v="-13.4"/>
    <n v="1.6"/>
    <n v="1.29"/>
    <s v="Steven Cartwright"/>
    <x v="0"/>
    <s v="Home Office"/>
    <s v="Office Supplies"/>
    <s v="Pens &amp; Art Supplies"/>
    <s v="Wrap Bag"/>
    <d v="2015-01-29T00:00:00"/>
    <n v="1.1786218218449053E-5"/>
    <m/>
    <x v="0"/>
    <n v="0"/>
    <n v="4"/>
    <x v="0"/>
  </r>
  <r>
    <n v="16326"/>
    <x v="0"/>
    <d v="2013-05-10T00:00:00"/>
    <x v="0"/>
    <x v="20"/>
    <n v="1538.33"/>
    <n v="0.03"/>
    <s v="Regular"/>
    <n v="471.35"/>
    <n v="39.479999999999997"/>
    <n v="1.99"/>
    <s v="Bill Donatelli"/>
    <x v="1"/>
    <s v="Corporate"/>
    <s v="Technology"/>
    <s v="Computer Peripherals"/>
    <s v="Small Pack"/>
    <d v="2013-05-12T00:00:00"/>
    <n v="2.4445318959130012E-4"/>
    <m/>
    <x v="0"/>
    <n v="0"/>
    <n v="2"/>
    <x v="0"/>
  </r>
  <r>
    <n v="41632"/>
    <x v="0"/>
    <d v="2013-12-01T00:00:00"/>
    <x v="3"/>
    <x v="41"/>
    <n v="1541.4580000000001"/>
    <n v="0.05"/>
    <s v="Regular"/>
    <n v="-238.16"/>
    <n v="55.99"/>
    <n v="5"/>
    <s v="Patrick Jones"/>
    <x v="3"/>
    <s v="Home Office"/>
    <s v="Technology"/>
    <s v="Telephones and Communication"/>
    <s v="Small Pack"/>
    <d v="2013-12-08T00:00:00"/>
    <n v="2.4495025431541114E-4"/>
    <m/>
    <x v="0"/>
    <n v="0"/>
    <n v="7"/>
    <x v="0"/>
  </r>
  <r>
    <n v="39842"/>
    <x v="0"/>
    <d v="2013-12-19T00:00:00"/>
    <x v="4"/>
    <x v="28"/>
    <n v="1554.21"/>
    <n v="0.08"/>
    <s v="Express"/>
    <n v="114.45"/>
    <n v="41.32"/>
    <n v="8.66"/>
    <s v="Chris Cortes"/>
    <x v="3"/>
    <s v="Consumer"/>
    <s v="Furniture"/>
    <s v="Office Furnishings"/>
    <s v="Medium Box"/>
    <d v="2013-12-19T00:00:00"/>
    <n v="2.4697665117022656E-4"/>
    <m/>
    <x v="0"/>
    <n v="0"/>
    <n v="0"/>
    <x v="0"/>
  </r>
  <r>
    <n v="32999"/>
    <x v="0"/>
    <d v="2016-04-14T00:00:00"/>
    <x v="3"/>
    <x v="39"/>
    <n v="1386.65"/>
    <n v="0.09"/>
    <s v="Delivery Van"/>
    <n v="-193.58"/>
    <n v="100.98"/>
    <n v="35.840000000000003"/>
    <s v="David Flashing"/>
    <x v="3"/>
    <s v="Home Office"/>
    <s v="Furniture"/>
    <s v="Bookcases"/>
    <s v="Jumbo Box"/>
    <d v="2016-04-19T00:00:00"/>
    <n v="2.2034999990039612E-4"/>
    <m/>
    <x v="0"/>
    <n v="0"/>
    <n v="5"/>
    <x v="0"/>
  </r>
  <r>
    <n v="8582"/>
    <x v="0"/>
    <d v="2013-11-20T00:00:00"/>
    <x v="3"/>
    <x v="0"/>
    <n v="1556.55"/>
    <n v="0.04"/>
    <s v="Regular"/>
    <n v="436.02"/>
    <n v="105.34"/>
    <n v="24.49"/>
    <s v="David Kendrick"/>
    <x v="0"/>
    <s v="Home Office"/>
    <s v="Furniture"/>
    <s v="Office Furnishings"/>
    <s v="Large Box"/>
    <d v="2013-11-20T00:00:00"/>
    <n v="2.4734849626435046E-4"/>
    <m/>
    <x v="0"/>
    <n v="0"/>
    <n v="0"/>
    <x v="0"/>
  </r>
  <r>
    <n v="33091"/>
    <x v="0"/>
    <d v="2014-01-25T00:00:00"/>
    <x v="0"/>
    <x v="37"/>
    <n v="265.35000000000002"/>
    <n v="0.02"/>
    <s v="Regular"/>
    <n v="-128.69"/>
    <n v="9.99"/>
    <n v="11.59"/>
    <s v="Robert Waldorf"/>
    <x v="1"/>
    <s v="Home Office"/>
    <s v="Office Supplies"/>
    <s v="Paper"/>
    <s v="Small Box"/>
    <d v="2014-01-27T00:00:00"/>
    <n v="4.2166280224692689E-5"/>
    <m/>
    <x v="0"/>
    <n v="0"/>
    <n v="2"/>
    <x v="0"/>
  </r>
  <r>
    <n v="3942"/>
    <x v="0"/>
    <d v="2013-06-27T00:00:00"/>
    <x v="2"/>
    <x v="21"/>
    <n v="1559.7755"/>
    <n v="0.03"/>
    <s v="Regular"/>
    <n v="-247.18"/>
    <n v="85.99"/>
    <n v="0.99"/>
    <s v="Keith Herrera"/>
    <x v="3"/>
    <s v="Small Business"/>
    <s v="Technology"/>
    <s v="Telephones and Communication"/>
    <s v="Wrap Bag"/>
    <d v="2013-06-28T00:00:00"/>
    <n v="2.478610545340499E-4"/>
    <m/>
    <x v="0"/>
    <n v="0"/>
    <n v="1"/>
    <x v="0"/>
  </r>
  <r>
    <n v="33159"/>
    <x v="0"/>
    <d v="2015-04-27T00:00:00"/>
    <x v="4"/>
    <x v="7"/>
    <n v="56.695"/>
    <n v="0.01"/>
    <s v="Regular"/>
    <n v="-70.97"/>
    <n v="20.99"/>
    <n v="0.99"/>
    <s v="Cindy Schnelling"/>
    <x v="2"/>
    <s v="Corporate"/>
    <s v="Technology"/>
    <s v="Telephones and Communication"/>
    <s v="Wrap Bag"/>
    <d v="2015-04-29T00:00:00"/>
    <n v="9.0092981245108412E-6"/>
    <m/>
    <x v="0"/>
    <n v="0"/>
    <n v="2"/>
    <x v="0"/>
  </r>
  <r>
    <n v="33184"/>
    <x v="0"/>
    <d v="2015-02-12T00:00:00"/>
    <x v="2"/>
    <x v="1"/>
    <n v="402.49"/>
    <n v="0"/>
    <s v="Regular"/>
    <n v="41.79"/>
    <n v="11.7"/>
    <n v="5.63"/>
    <s v="Dennis Pardue"/>
    <x v="0"/>
    <s v="Small Business"/>
    <s v="Office Supplies"/>
    <s v="Binders and Binder Accessories"/>
    <s v="Small Box"/>
    <d v="2015-02-14T00:00:00"/>
    <n v="6.3958945270912231E-5"/>
    <m/>
    <x v="0"/>
    <n v="0"/>
    <n v="2"/>
    <x v="0"/>
  </r>
  <r>
    <n v="33184"/>
    <x v="0"/>
    <d v="2015-02-12T00:00:00"/>
    <x v="2"/>
    <x v="10"/>
    <n v="1754.29"/>
    <n v="0.09"/>
    <s v="Regular"/>
    <n v="-961.5"/>
    <n v="1889.99"/>
    <n v="19.989999999999998"/>
    <s v="Dennis Pardue"/>
    <x v="0"/>
    <s v="Small Business"/>
    <s v="Office Supplies"/>
    <s v="Binders and Binder Accessories"/>
    <s v="Small Box"/>
    <d v="2015-02-14T00:00:00"/>
    <n v="2.787709957994201E-4"/>
    <m/>
    <x v="0"/>
    <n v="0"/>
    <n v="2"/>
    <x v="0"/>
  </r>
  <r>
    <n v="33186"/>
    <x v="0"/>
    <d v="2015-08-28T00:00:00"/>
    <x v="3"/>
    <x v="37"/>
    <n v="1350.5309999999999"/>
    <n v="0.01"/>
    <s v="Regular"/>
    <n v="221.18"/>
    <n v="65.989999999999995"/>
    <n v="5.26"/>
    <s v="Don Jones"/>
    <x v="2"/>
    <s v="Corporate"/>
    <s v="Technology"/>
    <s v="Telephones and Communication"/>
    <s v="Small Box"/>
    <d v="2015-08-30T00:00:00"/>
    <n v="2.1461039607361762E-4"/>
    <m/>
    <x v="0"/>
    <n v="0"/>
    <n v="2"/>
    <x v="0"/>
  </r>
  <r>
    <n v="24993"/>
    <x v="0"/>
    <d v="2013-03-11T00:00:00"/>
    <x v="0"/>
    <x v="45"/>
    <n v="1561.2204999999999"/>
    <n v="0.09"/>
    <s v="Regular"/>
    <n v="-226.82"/>
    <n v="55.99"/>
    <n v="2.5"/>
    <s v="Beth Fritzler"/>
    <x v="0"/>
    <s v="Small Business"/>
    <s v="Technology"/>
    <s v="Telephones and Communication"/>
    <s v="Small Pack"/>
    <d v="2013-03-13T00:00:00"/>
    <n v="2.480906768250794E-4"/>
    <m/>
    <x v="0"/>
    <n v="0"/>
    <n v="2"/>
    <x v="0"/>
  </r>
  <r>
    <n v="17956"/>
    <x v="0"/>
    <d v="2013-08-05T00:00:00"/>
    <x v="1"/>
    <x v="42"/>
    <n v="1567.51"/>
    <n v="0.01"/>
    <s v="Express"/>
    <n v="711.74"/>
    <n v="37.94"/>
    <n v="5.08"/>
    <s v="Kelly Lampkin"/>
    <x v="1"/>
    <s v="Corporate"/>
    <s v="Office Supplies"/>
    <s v="Paper"/>
    <s v="Wrap Bag"/>
    <d v="2013-08-08T00:00:00"/>
    <n v="2.4909012969665737E-4"/>
    <m/>
    <x v="0"/>
    <n v="0"/>
    <n v="3"/>
    <x v="0"/>
  </r>
  <r>
    <n v="33219"/>
    <x v="0"/>
    <d v="2014-12-10T00:00:00"/>
    <x v="0"/>
    <x v="1"/>
    <n v="7341.96"/>
    <n v="0"/>
    <s v="Delivery Van"/>
    <n v="764.95"/>
    <n v="216.6"/>
    <n v="64.2"/>
    <s v="Duane Huffman"/>
    <x v="1"/>
    <s v="Consumer"/>
    <s v="Furniture"/>
    <s v="Chairs &amp; Chairmats"/>
    <s v="Jumbo Drum"/>
    <d v="2014-12-11T00:00:00"/>
    <n v="1.166697353527359E-3"/>
    <m/>
    <x v="0"/>
    <n v="0"/>
    <n v="1"/>
    <x v="0"/>
  </r>
  <r>
    <n v="33220"/>
    <x v="0"/>
    <d v="2016-04-15T00:00:00"/>
    <x v="2"/>
    <x v="46"/>
    <n v="3291.13"/>
    <n v="0.09"/>
    <s v="Regular"/>
    <n v="925.95"/>
    <n v="70.97"/>
    <n v="3.5"/>
    <s v="Carl Weiss"/>
    <x v="0"/>
    <s v="Consumer"/>
    <s v="Office Supplies"/>
    <s v="Appliances"/>
    <s v="Small Box"/>
    <d v="2016-04-15T00:00:00"/>
    <n v="5.2298741223249612E-4"/>
    <m/>
    <x v="0"/>
    <n v="0"/>
    <n v="0"/>
    <x v="0"/>
  </r>
  <r>
    <n v="33220"/>
    <x v="0"/>
    <d v="2016-04-15T00:00:00"/>
    <x v="2"/>
    <x v="42"/>
    <n v="736.96"/>
    <n v="0.1"/>
    <s v="Regular"/>
    <n v="-34.29"/>
    <n v="19.98"/>
    <n v="10.49"/>
    <s v="Carl Weiss"/>
    <x v="0"/>
    <s v="Consumer"/>
    <s v="Furniture"/>
    <s v="Office Furnishings"/>
    <s v="Small Box"/>
    <d v="2016-04-18T00:00:00"/>
    <n v="1.1710895750664979E-4"/>
    <m/>
    <x v="0"/>
    <n v="0"/>
    <n v="3"/>
    <x v="0"/>
  </r>
  <r>
    <n v="33250"/>
    <x v="0"/>
    <d v="2016-06-25T00:00:00"/>
    <x v="2"/>
    <x v="42"/>
    <n v="7381.19"/>
    <n v="0.04"/>
    <s v="Regular"/>
    <n v="2998.88"/>
    <n v="177.98"/>
    <n v="0.99"/>
    <s v="Guy Thornton"/>
    <x v="1"/>
    <s v="Corporate"/>
    <s v="Office Supplies"/>
    <s v="Appliances"/>
    <s v="Small Box"/>
    <d v="2016-06-27T00:00:00"/>
    <n v="1.1729313206395304E-3"/>
    <m/>
    <x v="0"/>
    <n v="0"/>
    <n v="2"/>
    <x v="0"/>
  </r>
  <r>
    <n v="33253"/>
    <x v="0"/>
    <d v="2014-11-30T00:00:00"/>
    <x v="2"/>
    <x v="35"/>
    <n v="524.21199999999999"/>
    <n v="0.04"/>
    <s v="Regular"/>
    <n v="127.85"/>
    <n v="35.99"/>
    <n v="3.3"/>
    <s v="Katherine Murray"/>
    <x v="3"/>
    <s v="Home Office"/>
    <s v="Technology"/>
    <s v="Telephones and Communication"/>
    <s v="Small Pack"/>
    <d v="2014-12-02T00:00:00"/>
    <n v="8.330156430807086E-5"/>
    <m/>
    <x v="0"/>
    <n v="0"/>
    <n v="2"/>
    <x v="0"/>
  </r>
  <r>
    <n v="33254"/>
    <x v="0"/>
    <d v="2014-11-03T00:00:00"/>
    <x v="2"/>
    <x v="11"/>
    <n v="466.35"/>
    <n v="0.01"/>
    <s v="Regular"/>
    <n v="159.25"/>
    <n v="39.979999999999997"/>
    <n v="9.1999999999999993"/>
    <s v="Keith Dawkins"/>
    <x v="0"/>
    <s v="Home Office"/>
    <s v="Furniture"/>
    <s v="Office Furnishings"/>
    <s v="Wrap Bag"/>
    <d v="2014-11-05T00:00:00"/>
    <n v="7.4106820360977702E-5"/>
    <m/>
    <x v="0"/>
    <n v="0"/>
    <n v="2"/>
    <x v="0"/>
  </r>
  <r>
    <n v="32135"/>
    <x v="0"/>
    <d v="2013-11-25T00:00:00"/>
    <x v="0"/>
    <x v="4"/>
    <n v="1575.14"/>
    <n v="0"/>
    <s v="Regular"/>
    <n v="160.68"/>
    <n v="39.979999999999997"/>
    <n v="7.12"/>
    <s v="Magdelene Morse"/>
    <x v="1"/>
    <s v="Home Office"/>
    <s v="Technology"/>
    <s v="Computer Peripherals"/>
    <s v="Small Box"/>
    <d v="2013-11-27T00:00:00"/>
    <n v="2.5030259895655714E-4"/>
    <m/>
    <x v="0"/>
    <n v="0"/>
    <n v="2"/>
    <x v="0"/>
  </r>
  <r>
    <n v="33285"/>
    <x v="0"/>
    <d v="2015-01-18T00:00:00"/>
    <x v="0"/>
    <x v="33"/>
    <n v="66.92"/>
    <n v="0.01"/>
    <s v="Regular"/>
    <n v="-23.29"/>
    <n v="12.28"/>
    <n v="6.13"/>
    <s v="Michael Oakman"/>
    <x v="0"/>
    <s v="Small Business"/>
    <s v="Office Supplies"/>
    <s v="Storage &amp; Organization"/>
    <s v="Small Box"/>
    <d v="2015-01-19T00:00:00"/>
    <n v="1.0634134059304444E-5"/>
    <m/>
    <x v="0"/>
    <n v="0"/>
    <n v="1"/>
    <x v="0"/>
  </r>
  <r>
    <n v="33350"/>
    <x v="0"/>
    <d v="2016-07-21T00:00:00"/>
    <x v="2"/>
    <x v="10"/>
    <n v="1786.04"/>
    <n v="0.1"/>
    <s v="Regular"/>
    <n v="-924.99"/>
    <n v="1889.99"/>
    <n v="19.989999999999998"/>
    <s v="Kelly Andreada"/>
    <x v="0"/>
    <s v="Home Office"/>
    <s v="Office Supplies"/>
    <s v="Binders and Binder Accessories"/>
    <s v="Small Box"/>
    <d v="2016-07-21T00:00:00"/>
    <n v="2.8381632987567408E-4"/>
    <m/>
    <x v="0"/>
    <n v="0"/>
    <n v="0"/>
    <x v="0"/>
  </r>
  <r>
    <n v="33377"/>
    <x v="0"/>
    <d v="2014-07-31T00:00:00"/>
    <x v="0"/>
    <x v="17"/>
    <n v="100.4"/>
    <n v="0.06"/>
    <s v="Regular"/>
    <n v="11.94"/>
    <n v="5.18"/>
    <n v="2.04"/>
    <s v="Beth Thompson"/>
    <x v="2"/>
    <s v="Corporate"/>
    <s v="Office Supplies"/>
    <s v="Paper"/>
    <s v="Wrap Bag"/>
    <d v="2014-08-02T00:00:00"/>
    <n v="1.5954379252154309E-5"/>
    <m/>
    <x v="0"/>
    <n v="0"/>
    <n v="2"/>
    <x v="0"/>
  </r>
  <r>
    <n v="33377"/>
    <x v="0"/>
    <d v="2014-07-31T00:00:00"/>
    <x v="0"/>
    <x v="23"/>
    <n v="327.14999999999998"/>
    <n v="0.04"/>
    <s v="Regular"/>
    <n v="47.3"/>
    <n v="17.239999999999998"/>
    <n v="3.26"/>
    <s v="Beth Thompson"/>
    <x v="2"/>
    <s v="Corporate"/>
    <s v="Office Supplies"/>
    <s v="Scissors, Rulers and Trimmers"/>
    <s v="Small Pack"/>
    <d v="2014-08-01T00:00:00"/>
    <n v="5.1986804505401208E-5"/>
    <m/>
    <x v="0"/>
    <n v="0"/>
    <n v="1"/>
    <x v="0"/>
  </r>
  <r>
    <n v="33378"/>
    <x v="0"/>
    <d v="2015-04-27T00:00:00"/>
    <x v="0"/>
    <x v="13"/>
    <n v="945.36"/>
    <n v="0.1"/>
    <s v="Regular"/>
    <n v="219.85"/>
    <n v="39.979999999999997"/>
    <n v="9.83"/>
    <s v="Joseph Airdo"/>
    <x v="1"/>
    <s v="Consumer"/>
    <s v="Office Supplies"/>
    <s v="Envelopes"/>
    <s v="Small Box"/>
    <d v="2015-04-28T00:00:00"/>
    <n v="1.5022541802606172E-4"/>
    <m/>
    <x v="0"/>
    <n v="0"/>
    <n v="1"/>
    <x v="0"/>
  </r>
  <r>
    <n v="33444"/>
    <x v="0"/>
    <d v="2015-10-06T00:00:00"/>
    <x v="4"/>
    <x v="11"/>
    <n v="30.51"/>
    <n v="0.09"/>
    <s v="Regular"/>
    <n v="-17.68"/>
    <n v="2.6"/>
    <n v="2.4"/>
    <s v="Alan Barnes"/>
    <x v="2"/>
    <s v="Corporate"/>
    <s v="Office Supplies"/>
    <s v="Pens &amp; Art Supplies"/>
    <s v="Wrap Bag"/>
    <d v="2015-10-07T00:00:00"/>
    <n v="4.8482879580002782E-6"/>
    <m/>
    <x v="0"/>
    <n v="0"/>
    <n v="1"/>
    <x v="0"/>
  </r>
  <r>
    <n v="33444"/>
    <x v="0"/>
    <d v="2015-10-06T00:00:00"/>
    <x v="4"/>
    <x v="30"/>
    <n v="127.8"/>
    <n v="7.0000000000000007E-2"/>
    <s v="Regular"/>
    <n v="-30.48"/>
    <n v="14.97"/>
    <n v="7.51"/>
    <s v="Alan Barnes"/>
    <x v="2"/>
    <s v="Corporate"/>
    <s v="Office Supplies"/>
    <s v="Storage &amp; Organization"/>
    <s v="Small Box"/>
    <d v="2015-10-08T00:00:00"/>
    <n v="2.0308462832921517E-5"/>
    <m/>
    <x v="0"/>
    <n v="0"/>
    <n v="2"/>
    <x v="0"/>
  </r>
  <r>
    <n v="33473"/>
    <x v="0"/>
    <d v="2014-01-04T00:00:00"/>
    <x v="3"/>
    <x v="29"/>
    <n v="600.22"/>
    <n v="0.08"/>
    <s v="Regular"/>
    <n v="27.86"/>
    <n v="12.98"/>
    <n v="3.14"/>
    <s v="Michelle Moray"/>
    <x v="0"/>
    <s v="Corporate"/>
    <s v="Office Supplies"/>
    <s v="Scissors, Rulers and Trimmers"/>
    <s v="Small Pack"/>
    <d v="2014-01-04T00:00:00"/>
    <n v="9.5379855724383059E-5"/>
    <m/>
    <x v="0"/>
    <n v="0"/>
    <n v="0"/>
    <x v="0"/>
  </r>
  <r>
    <n v="33477"/>
    <x v="1"/>
    <d v="2015-10-19T00:00:00"/>
    <x v="0"/>
    <x v="2"/>
    <n v="269.27999999999997"/>
    <n v="0.08"/>
    <s v="Regular"/>
    <n v="113.63"/>
    <n v="10.35"/>
    <n v="0.99"/>
    <s v="Duane Huffman"/>
    <x v="1"/>
    <s v="Small Business"/>
    <s v="Office Supplies"/>
    <s v="Labels"/>
    <s v="Small Box"/>
    <d v="2015-10-21T00:00:00"/>
    <n v="4.2790789293029002E-5"/>
    <m/>
    <x v="0"/>
    <n v="0"/>
    <n v="2"/>
    <x v="0"/>
  </r>
  <r>
    <n v="33479"/>
    <x v="0"/>
    <d v="2015-09-18T00:00:00"/>
    <x v="1"/>
    <x v="37"/>
    <n v="161.87"/>
    <n v="0.04"/>
    <s v="Regular"/>
    <n v="-31.27"/>
    <n v="6.48"/>
    <n v="5.1100000000000003"/>
    <s v="Penelope Sewall"/>
    <x v="0"/>
    <s v="Home Office"/>
    <s v="Office Supplies"/>
    <s v="Paper"/>
    <s v="Small Box"/>
    <d v="2015-09-20T00:00:00"/>
    <n v="2.572246384010177E-5"/>
    <m/>
    <x v="0"/>
    <n v="0"/>
    <n v="2"/>
    <x v="0"/>
  </r>
  <r>
    <n v="14791"/>
    <x v="0"/>
    <d v="2013-02-14T00:00:00"/>
    <x v="4"/>
    <x v="8"/>
    <n v="1576.223"/>
    <n v="0.05"/>
    <s v="Regular"/>
    <n v="286.12"/>
    <n v="65.989999999999995"/>
    <n v="3.99"/>
    <s v="Lisa DeCherney"/>
    <x v="1"/>
    <s v="Consumer"/>
    <s v="Technology"/>
    <s v="Telephones and Communication"/>
    <s v="Small Box"/>
    <d v="2013-02-15T00:00:00"/>
    <n v="2.5047469649370937E-4"/>
    <m/>
    <x v="0"/>
    <n v="0"/>
    <n v="1"/>
    <x v="0"/>
  </r>
  <r>
    <n v="22913"/>
    <x v="0"/>
    <d v="2013-06-25T00:00:00"/>
    <x v="1"/>
    <x v="29"/>
    <n v="1579.028"/>
    <n v="0.02"/>
    <s v="Regular"/>
    <n v="624.98"/>
    <n v="35.99"/>
    <n v="5.99"/>
    <s v="Giulietta Dortch"/>
    <x v="0"/>
    <s v="Corporate"/>
    <s v="Technology"/>
    <s v="Telephones and Communication"/>
    <s v="Wrap Bag"/>
    <d v="2013-06-26T00:00:00"/>
    <n v="2.5092043388217841E-4"/>
    <m/>
    <x v="0"/>
    <n v="0"/>
    <n v="1"/>
    <x v="0"/>
  </r>
  <r>
    <n v="14819"/>
    <x v="0"/>
    <d v="2013-01-25T00:00:00"/>
    <x v="2"/>
    <x v="40"/>
    <n v="1584.1"/>
    <n v="7.0000000000000007E-2"/>
    <s v="Delivery Van"/>
    <n v="-478.22"/>
    <n v="58.14"/>
    <n v="36.61"/>
    <s v="Carl Jackson"/>
    <x v="2"/>
    <s v="Home Office"/>
    <s v="Furniture"/>
    <s v="Bookcases"/>
    <s v="Jumbo Box"/>
    <d v="2013-01-26T00:00:00"/>
    <n v="2.5172641606909999E-4"/>
    <m/>
    <x v="0"/>
    <n v="0"/>
    <n v="1"/>
    <x v="0"/>
  </r>
  <r>
    <n v="20868"/>
    <x v="0"/>
    <d v="2013-10-09T00:00:00"/>
    <x v="3"/>
    <x v="32"/>
    <n v="1609.19"/>
    <n v="0.03"/>
    <s v="Regular"/>
    <n v="188.91"/>
    <n v="178.47"/>
    <n v="19.989999999999998"/>
    <s v="Rob Williams"/>
    <x v="0"/>
    <s v="Home Office"/>
    <s v="Office Supplies"/>
    <s v="Storage &amp; Organization"/>
    <s v="Small Box"/>
    <d v="2013-10-16T00:00:00"/>
    <n v="2.5571342180053978E-4"/>
    <m/>
    <x v="0"/>
    <n v="0"/>
    <n v="7"/>
    <x v="0"/>
  </r>
  <r>
    <n v="33569"/>
    <x v="0"/>
    <d v="2016-08-28T00:00:00"/>
    <x v="3"/>
    <x v="32"/>
    <n v="123.92"/>
    <n v="0.09"/>
    <s v="Regular"/>
    <n v="45.83"/>
    <n v="14.2"/>
    <n v="5.3"/>
    <s v="Matthew Clasen"/>
    <x v="0"/>
    <s v="Consumer"/>
    <s v="Furniture"/>
    <s v="Office Furnishings"/>
    <s v="Wrap Bag"/>
    <d v="2016-09-01T00:00:00"/>
    <n v="1.9691899172579301E-5"/>
    <m/>
    <x v="0"/>
    <n v="0"/>
    <n v="4"/>
    <x v="0"/>
  </r>
  <r>
    <n v="33571"/>
    <x v="0"/>
    <d v="2014-10-11T00:00:00"/>
    <x v="4"/>
    <x v="10"/>
    <n v="7.15"/>
    <n v="0.03"/>
    <s v="Regular"/>
    <n v="-2.5499999999999998"/>
    <n v="5.08"/>
    <n v="2.0299999999999998"/>
    <s v="Steven Ward"/>
    <x v="0"/>
    <s v="Consumer"/>
    <s v="Furniture"/>
    <s v="Office Furnishings"/>
    <s v="Wrap Bag"/>
    <d v="2014-10-14T00:00:00"/>
    <n v="1.1361933431564075E-6"/>
    <m/>
    <x v="0"/>
    <n v="0"/>
    <n v="3"/>
    <x v="0"/>
  </r>
  <r>
    <n v="33605"/>
    <x v="0"/>
    <d v="2015-04-03T00:00:00"/>
    <x v="1"/>
    <x v="3"/>
    <n v="153.01"/>
    <n v="0.04"/>
    <s v="Regular"/>
    <n v="-218.53"/>
    <n v="3.52"/>
    <n v="6.83"/>
    <s v="John Lee"/>
    <x v="0"/>
    <s v="Corporate"/>
    <s v="Office Supplies"/>
    <s v="Binders and Binder Accessories"/>
    <s v="Small Box"/>
    <d v="2015-04-05T00:00:00"/>
    <n v="2.4314537543547117E-5"/>
    <m/>
    <x v="0"/>
    <n v="0"/>
    <n v="2"/>
    <x v="0"/>
  </r>
  <r>
    <n v="33637"/>
    <x v="1"/>
    <d v="2015-11-24T00:00:00"/>
    <x v="3"/>
    <x v="34"/>
    <n v="192.21"/>
    <n v="7.0000000000000007E-2"/>
    <s v="Regular"/>
    <n v="-61.36"/>
    <n v="5.47"/>
    <n v="5.26"/>
    <s v="Michael Oakman"/>
    <x v="0"/>
    <s v="Small Business"/>
    <s v="Furniture"/>
    <s v="Office Furnishings"/>
    <s v="Small Pack"/>
    <d v="2015-11-26T00:00:00"/>
    <n v="3.0543737410922108E-5"/>
    <m/>
    <x v="0"/>
    <n v="0"/>
    <n v="2"/>
    <x v="0"/>
  </r>
  <r>
    <n v="33670"/>
    <x v="0"/>
    <d v="2015-04-27T00:00:00"/>
    <x v="0"/>
    <x v="29"/>
    <n v="207.54"/>
    <n v="0.03"/>
    <s v="Regular"/>
    <n v="24.21"/>
    <n v="4.13"/>
    <n v="1.23"/>
    <s v="Mick Crebagga"/>
    <x v="0"/>
    <s v="Home Office"/>
    <s v="Office Supplies"/>
    <s v="Pens &amp; Art Supplies"/>
    <s v="Wrap Bag"/>
    <d v="2015-04-29T00:00:00"/>
    <n v="3.2979799501913394E-5"/>
    <m/>
    <x v="0"/>
    <n v="0"/>
    <n v="2"/>
    <x v="0"/>
  </r>
  <r>
    <n v="33670"/>
    <x v="0"/>
    <d v="2015-04-27T00:00:00"/>
    <x v="0"/>
    <x v="6"/>
    <n v="17.329999999999998"/>
    <n v="0.06"/>
    <s v="Regular"/>
    <n v="-16.579999999999998"/>
    <n v="3.28"/>
    <n v="5"/>
    <s v="Mick Crebagga"/>
    <x v="0"/>
    <s v="Home Office"/>
    <s v="Office Supplies"/>
    <s v="Pens &amp; Art Supplies"/>
    <s v="Wrap Bag"/>
    <d v="2015-04-28T00:00:00"/>
    <n v="2.7538784107553199E-6"/>
    <m/>
    <x v="0"/>
    <n v="0"/>
    <n v="1"/>
    <x v="0"/>
  </r>
  <r>
    <n v="33699"/>
    <x v="0"/>
    <d v="2016-07-26T00:00:00"/>
    <x v="3"/>
    <x v="31"/>
    <n v="290.07"/>
    <n v="7.0000000000000007E-2"/>
    <s v="Regular"/>
    <n v="-114.2"/>
    <n v="16.739999999999998"/>
    <n v="7.04"/>
    <s v="Troy Staebel"/>
    <x v="3"/>
    <s v="Small Business"/>
    <s v="Office Supplies"/>
    <s v="Storage &amp; Organization"/>
    <s v="Small Box"/>
    <d v="2016-08-02T00:00:00"/>
    <n v="4.6094489936976097E-5"/>
    <m/>
    <x v="0"/>
    <n v="0"/>
    <n v="7"/>
    <x v="0"/>
  </r>
  <r>
    <n v="33699"/>
    <x v="0"/>
    <d v="2016-07-26T00:00:00"/>
    <x v="3"/>
    <x v="48"/>
    <n v="196.81"/>
    <n v="0.06"/>
    <s v="Regular"/>
    <n v="70.39"/>
    <n v="6.45"/>
    <n v="1.34"/>
    <s v="Troy Staebel"/>
    <x v="3"/>
    <s v="Small Business"/>
    <s v="Office Supplies"/>
    <s v="Paper"/>
    <s v="Wrap Bag"/>
    <d v="2016-07-31T00:00:00"/>
    <n v="3.1274714946379374E-5"/>
    <m/>
    <x v="0"/>
    <n v="0"/>
    <n v="5"/>
    <x v="0"/>
  </r>
  <r>
    <n v="33701"/>
    <x v="0"/>
    <d v="2016-10-01T00:00:00"/>
    <x v="4"/>
    <x v="34"/>
    <n v="2333.06"/>
    <n v="0.08"/>
    <s v="Express"/>
    <n v="473.39"/>
    <n v="67.28"/>
    <n v="19.989999999999998"/>
    <s v="Carl Weiss"/>
    <x v="0"/>
    <s v="Consumer"/>
    <s v="Office Supplies"/>
    <s v="Binders and Binder Accessories"/>
    <s v="Small Box"/>
    <d v="2016-10-03T00:00:00"/>
    <n v="3.7074227149433393E-4"/>
    <m/>
    <x v="0"/>
    <n v="0"/>
    <n v="2"/>
    <x v="0"/>
  </r>
  <r>
    <n v="27077"/>
    <x v="0"/>
    <d v="2013-03-15T00:00:00"/>
    <x v="1"/>
    <x v="11"/>
    <n v="1612.93"/>
    <n v="0"/>
    <s v="Regular"/>
    <n v="321.25"/>
    <n v="140.99"/>
    <n v="13.99"/>
    <s v="Frank Carlisle"/>
    <x v="1"/>
    <s v="Small Business"/>
    <s v="Technology"/>
    <s v="Office Machines"/>
    <s v="Medium Box"/>
    <d v="2013-03-17T00:00:00"/>
    <n v="2.5630773831849851E-4"/>
    <m/>
    <x v="0"/>
    <n v="0"/>
    <n v="2"/>
    <x v="0"/>
  </r>
  <r>
    <n v="20192"/>
    <x v="0"/>
    <d v="2013-10-06T00:00:00"/>
    <x v="3"/>
    <x v="34"/>
    <n v="1624.67"/>
    <n v="0.04"/>
    <s v="Regular"/>
    <n v="504.35"/>
    <n v="45.19"/>
    <n v="1.99"/>
    <s v="Henia Zydlo"/>
    <x v="0"/>
    <s v="Home Office"/>
    <s v="Technology"/>
    <s v="Computer Peripherals"/>
    <s v="Small Pack"/>
    <d v="2013-10-13T00:00:00"/>
    <n v="2.5817332011551336E-4"/>
    <m/>
    <x v="0"/>
    <n v="0"/>
    <n v="7"/>
    <x v="0"/>
  </r>
  <r>
    <n v="19174"/>
    <x v="0"/>
    <d v="2013-07-16T00:00:00"/>
    <x v="4"/>
    <x v="25"/>
    <n v="1631.04"/>
    <n v="0"/>
    <s v="Regular"/>
    <n v="665.63"/>
    <n v="33.979999999999997"/>
    <n v="1.99"/>
    <s v="Fred McMath"/>
    <x v="3"/>
    <s v="Small Business"/>
    <s v="Technology"/>
    <s v="Computer Peripherals"/>
    <s v="Small Pack"/>
    <d v="2013-07-18T00:00:00"/>
    <n v="2.5918556509396174E-4"/>
    <m/>
    <x v="0"/>
    <n v="0"/>
    <n v="2"/>
    <x v="0"/>
  </r>
  <r>
    <n v="33731"/>
    <x v="0"/>
    <d v="2015-10-08T00:00:00"/>
    <x v="0"/>
    <x v="40"/>
    <n v="8213.3700000000008"/>
    <n v="0.02"/>
    <s v="Delivery Van"/>
    <n v="1148.8800000000001"/>
    <n v="284.98"/>
    <n v="69.55"/>
    <s v="Jonathan Doherty"/>
    <x v="0"/>
    <s v="Corporate"/>
    <s v="Furniture"/>
    <s v="Chairs &amp; Chairmats"/>
    <s v="Jumbo Drum"/>
    <d v="2015-10-09T00:00:00"/>
    <n v="1.3051715131301457E-3"/>
    <m/>
    <x v="0"/>
    <n v="0"/>
    <n v="1"/>
    <x v="0"/>
  </r>
  <r>
    <n v="33731"/>
    <x v="0"/>
    <d v="2015-10-08T00:00:00"/>
    <x v="0"/>
    <x v="1"/>
    <n v="109.01"/>
    <n v="0.09"/>
    <s v="Regular"/>
    <n v="8.4499999999999993"/>
    <n v="3.58"/>
    <n v="1.63"/>
    <s v="Jonathan Doherty"/>
    <x v="0"/>
    <s v="Corporate"/>
    <s v="Office Supplies"/>
    <s v="Rubber Bands"/>
    <s v="Wrap Bag"/>
    <d v="2015-10-08T00:00:00"/>
    <n v="1.7322578508738456E-5"/>
    <m/>
    <x v="0"/>
    <n v="0"/>
    <n v="0"/>
    <x v="0"/>
  </r>
  <r>
    <n v="33731"/>
    <x v="0"/>
    <d v="2015-10-08T00:00:00"/>
    <x v="0"/>
    <x v="47"/>
    <n v="138.88"/>
    <n v="0.05"/>
    <s v="Regular"/>
    <n v="-23.99"/>
    <n v="11.29"/>
    <n v="5.03"/>
    <s v="Jonathan Doherty"/>
    <x v="0"/>
    <s v="Corporate"/>
    <s v="Office Supplies"/>
    <s v="Storage &amp; Organization"/>
    <s v="Small Box"/>
    <d v="2015-10-10T00:00:00"/>
    <n v="2.2069165244414243E-5"/>
    <m/>
    <x v="0"/>
    <n v="0"/>
    <n v="2"/>
    <x v="0"/>
  </r>
  <r>
    <n v="33734"/>
    <x v="0"/>
    <d v="2014-10-17T00:00:00"/>
    <x v="2"/>
    <x v="44"/>
    <n v="371.94"/>
    <n v="0.05"/>
    <s v="Regular"/>
    <n v="106.53"/>
    <n v="29.14"/>
    <n v="4.8600000000000003"/>
    <s v="Jamie Kunitz"/>
    <x v="2"/>
    <s v="Corporate"/>
    <s v="Office Supplies"/>
    <s v="Paper"/>
    <s v="Wrap Bag"/>
    <d v="2014-10-18T00:00:00"/>
    <n v="5.9104300986516664E-5"/>
    <m/>
    <x v="0"/>
    <n v="0"/>
    <n v="1"/>
    <x v="0"/>
  </r>
  <r>
    <n v="2339"/>
    <x v="0"/>
    <d v="2013-12-14T00:00:00"/>
    <x v="3"/>
    <x v="47"/>
    <n v="1634.98"/>
    <n v="0.09"/>
    <s v="Regular"/>
    <n v="-120.45"/>
    <n v="140.85"/>
    <n v="19.989999999999998"/>
    <s v="Jennifer Braxton"/>
    <x v="3"/>
    <s v="Small Business"/>
    <s v="Office Supplies"/>
    <s v="Storage &amp; Organization"/>
    <s v="Small Box"/>
    <d v="2013-12-16T00:00:00"/>
    <n v="2.5981166324389691E-4"/>
    <m/>
    <x v="0"/>
    <n v="0"/>
    <n v="2"/>
    <x v="0"/>
  </r>
  <r>
    <n v="33793"/>
    <x v="0"/>
    <d v="2015-06-27T00:00:00"/>
    <x v="1"/>
    <x v="35"/>
    <n v="267.58"/>
    <n v="0.03"/>
    <s v="Regular"/>
    <n v="-137.75"/>
    <n v="15.16"/>
    <n v="15.09"/>
    <s v="Joel Eaton"/>
    <x v="0"/>
    <s v="Home Office"/>
    <s v="Office Supplies"/>
    <s v="Binders and Binder Accessories"/>
    <s v="Small Box"/>
    <d v="2015-06-28T00:00:00"/>
    <n v="4.2520645421229577E-5"/>
    <m/>
    <x v="0"/>
    <n v="0"/>
    <n v="1"/>
    <x v="0"/>
  </r>
  <r>
    <n v="33794"/>
    <x v="0"/>
    <d v="2014-02-22T00:00:00"/>
    <x v="1"/>
    <x v="31"/>
    <n v="92.77"/>
    <n v="0.06"/>
    <s v="Regular"/>
    <n v="-17.91"/>
    <n v="4.91"/>
    <n v="3.05"/>
    <s v="Ryan Crowe"/>
    <x v="0"/>
    <s v="Small Business"/>
    <s v="Furniture"/>
    <s v="Office Furnishings"/>
    <s v="Small Pack"/>
    <d v="2014-02-24T00:00:00"/>
    <n v="1.4741909992254532E-5"/>
    <m/>
    <x v="0"/>
    <n v="0"/>
    <n v="2"/>
    <x v="0"/>
  </r>
  <r>
    <n v="33797"/>
    <x v="0"/>
    <d v="2016-01-12T00:00:00"/>
    <x v="2"/>
    <x v="17"/>
    <n v="4531.34"/>
    <n v="0.08"/>
    <s v="Delivery Van"/>
    <n v="653.67999999999995"/>
    <n v="297.64"/>
    <n v="14.7"/>
    <s v="Bradley Drucker"/>
    <x v="3"/>
    <s v="Small Business"/>
    <s v="Technology"/>
    <s v="Office Machines"/>
    <s v="Jumbo Drum"/>
    <d v="2016-01-12T00:00:00"/>
    <n v="7.2006690119976997E-4"/>
    <m/>
    <x v="0"/>
    <n v="0"/>
    <n v="0"/>
    <x v="0"/>
  </r>
  <r>
    <n v="33797"/>
    <x v="0"/>
    <d v="2016-01-12T00:00:00"/>
    <x v="2"/>
    <x v="14"/>
    <n v="574.5"/>
    <n v="0.02"/>
    <s v="Regular"/>
    <n v="-449.04"/>
    <n v="12.99"/>
    <n v="14.37"/>
    <s v="Bradley Drucker"/>
    <x v="3"/>
    <s v="Small Business"/>
    <s v="Furniture"/>
    <s v="Office Furnishings"/>
    <s v="Large Box"/>
    <d v="2016-01-13T00:00:00"/>
    <n v="9.1292737852217631E-5"/>
    <m/>
    <x v="0"/>
    <n v="0"/>
    <n v="1"/>
    <x v="0"/>
  </r>
  <r>
    <n v="33797"/>
    <x v="0"/>
    <d v="2016-01-12T00:00:00"/>
    <x v="2"/>
    <x v="31"/>
    <n v="262.94"/>
    <n v="0.06"/>
    <s v="Regular"/>
    <n v="-22.37"/>
    <n v="14.42"/>
    <n v="6.75"/>
    <s v="Bradley Drucker"/>
    <x v="3"/>
    <s v="Small Business"/>
    <s v="Office Supplies"/>
    <s v="Appliances"/>
    <s v="Medium Box"/>
    <d v="2016-01-13T00:00:00"/>
    <n v="4.1783311559377028E-5"/>
    <m/>
    <x v="0"/>
    <n v="0"/>
    <n v="1"/>
    <x v="0"/>
  </r>
  <r>
    <n v="27141"/>
    <x v="0"/>
    <d v="2013-02-04T00:00:00"/>
    <x v="2"/>
    <x v="2"/>
    <n v="1645.51"/>
    <n v="0.06"/>
    <s v="Regular"/>
    <n v="300.33999999999997"/>
    <n v="59.76"/>
    <n v="9.7100000000000009"/>
    <s v="Patrick Ryan"/>
    <x v="0"/>
    <s v="Corporate"/>
    <s v="Office Supplies"/>
    <s v="Storage &amp; Organization"/>
    <s v="Small Box"/>
    <d v="2013-02-05T00:00:00"/>
    <n v="2.6148496616745451E-4"/>
    <m/>
    <x v="0"/>
    <n v="0"/>
    <n v="1"/>
    <x v="0"/>
  </r>
  <r>
    <n v="24903"/>
    <x v="0"/>
    <d v="2013-10-19T00:00:00"/>
    <x v="3"/>
    <x v="15"/>
    <n v="1646.47"/>
    <n v="0.05"/>
    <s v="Regular"/>
    <n v="743.59"/>
    <n v="48.91"/>
    <n v="5.81"/>
    <s v="Paul Prost"/>
    <x v="1"/>
    <s v="Corporate"/>
    <s v="Office Supplies"/>
    <s v="Paper"/>
    <s v="Small Box"/>
    <d v="2013-10-26T00:00:00"/>
    <n v="2.6163751800094124E-4"/>
    <m/>
    <x v="0"/>
    <n v="0"/>
    <n v="7"/>
    <x v="0"/>
  </r>
  <r>
    <n v="33888"/>
    <x v="0"/>
    <d v="2016-08-20T00:00:00"/>
    <x v="2"/>
    <x v="48"/>
    <n v="349.43"/>
    <n v="0.04"/>
    <s v="Regular"/>
    <n v="-44.92"/>
    <n v="11.5"/>
    <n v="7.19"/>
    <s v="Heather Kirkland"/>
    <x v="2"/>
    <s v="Home Office"/>
    <s v="Office Supplies"/>
    <s v="Binders and Binder Accessories"/>
    <s v="Small Box"/>
    <d v="2016-08-23T00:00:00"/>
    <n v="5.5527278307572509E-5"/>
    <m/>
    <x v="0"/>
    <n v="0"/>
    <n v="3"/>
    <x v="0"/>
  </r>
  <r>
    <n v="33888"/>
    <x v="0"/>
    <d v="2016-08-20T00:00:00"/>
    <x v="2"/>
    <x v="7"/>
    <n v="58.33"/>
    <n v="0.02"/>
    <s v="Regular"/>
    <n v="-35.08"/>
    <n v="15.7"/>
    <n v="11.25"/>
    <s v="Heather Kirkland"/>
    <x v="2"/>
    <s v="Home Office"/>
    <s v="Office Supplies"/>
    <s v="Storage &amp; Organization"/>
    <s v="Small Box"/>
    <d v="2016-08-21T00:00:00"/>
    <n v="9.2691129659179349E-6"/>
    <m/>
    <x v="0"/>
    <n v="0"/>
    <n v="1"/>
    <x v="0"/>
  </r>
  <r>
    <n v="33888"/>
    <x v="0"/>
    <d v="2016-08-20T00:00:00"/>
    <x v="2"/>
    <x v="43"/>
    <n v="10377.219999999999"/>
    <n v="0.05"/>
    <s v="Delivery Van"/>
    <n v="965.48"/>
    <n v="225.02"/>
    <n v="28.66"/>
    <s v="Heather Kirkland"/>
    <x v="2"/>
    <s v="Home Office"/>
    <s v="Office Supplies"/>
    <s v="Storage &amp; Organization"/>
    <s v="Jumbo Drum"/>
    <d v="2016-08-22T00:00:00"/>
    <n v="1.6490249348908438E-3"/>
    <m/>
    <x v="0"/>
    <n v="0"/>
    <n v="2"/>
    <x v="0"/>
  </r>
  <r>
    <n v="870"/>
    <x v="0"/>
    <d v="2013-06-19T00:00:00"/>
    <x v="2"/>
    <x v="9"/>
    <n v="1661.04"/>
    <n v="0.04"/>
    <s v="Regular"/>
    <n v="475.54"/>
    <n v="70.97"/>
    <n v="3.5"/>
    <s v="Valerie Dominguez"/>
    <x v="0"/>
    <s v="Corporate"/>
    <s v="Office Supplies"/>
    <s v="Appliances"/>
    <s v="Small Box"/>
    <d v="2013-06-19T00:00:00"/>
    <n v="2.6395280989042222E-4"/>
    <m/>
    <x v="0"/>
    <n v="0"/>
    <n v="0"/>
    <x v="0"/>
  </r>
  <r>
    <n v="32998"/>
    <x v="1"/>
    <d v="2013-09-29T00:00:00"/>
    <x v="2"/>
    <x v="44"/>
    <n v="1663.83"/>
    <n v="0.1"/>
    <s v="Delivery Van"/>
    <n v="-484.64"/>
    <n v="130.97999999999999"/>
    <n v="54.74"/>
    <s v="Guy Thornton"/>
    <x v="1"/>
    <s v="Corporate"/>
    <s v="Furniture"/>
    <s v="Bookcases"/>
    <s v="Jumbo Box"/>
    <d v="2013-09-30T00:00:00"/>
    <n v="2.6439616365649306E-4"/>
    <m/>
    <x v="0"/>
    <n v="0"/>
    <n v="1"/>
    <x v="0"/>
  </r>
  <r>
    <n v="12483"/>
    <x v="1"/>
    <d v="2013-08-04T00:00:00"/>
    <x v="1"/>
    <x v="39"/>
    <n v="1676.44"/>
    <n v="0.02"/>
    <s v="Regular"/>
    <n v="607.5"/>
    <n v="120.98"/>
    <n v="9.07"/>
    <s v="Tom Zandusky"/>
    <x v="0"/>
    <s v="Home Office"/>
    <s v="Office Supplies"/>
    <s v="Binders and Binder Accessories"/>
    <s v="Small Box"/>
    <d v="2013-08-04T00:00:00"/>
    <n v="2.6639999555260526E-4"/>
    <s v="Quality Check"/>
    <x v="2"/>
    <n v="8522753.9550000075"/>
    <n v="0"/>
    <x v="1"/>
  </r>
  <r>
    <n v="20036"/>
    <x v="1"/>
    <d v="2013-12-05T00:00:00"/>
    <x v="2"/>
    <x v="36"/>
    <n v="1745.1179999999999"/>
    <n v="0.03"/>
    <s v="Regular"/>
    <n v="307.25"/>
    <n v="95.99"/>
    <n v="4.9000000000000004"/>
    <s v="John Lee"/>
    <x v="0"/>
    <s v="Corporate"/>
    <s v="Technology"/>
    <s v="Telephones and Communication"/>
    <s v="Small Box"/>
    <d v="2013-12-07T00:00:00"/>
    <n v="2.7731349015698228E-4"/>
    <m/>
    <x v="0"/>
    <n v="0"/>
    <n v="2"/>
    <x v="0"/>
  </r>
  <r>
    <n v="12613"/>
    <x v="1"/>
    <d v="2013-04-10T00:00:00"/>
    <x v="4"/>
    <x v="2"/>
    <n v="1751.08"/>
    <n v="0"/>
    <s v="Regular"/>
    <n v="587.01"/>
    <n v="59.78"/>
    <n v="10.29"/>
    <s v="Richard Eichhorn"/>
    <x v="0"/>
    <s v="Consumer"/>
    <s v="Office Supplies"/>
    <s v="Binders and Binder Accessories"/>
    <s v="Small Box"/>
    <d v="2013-04-11T00:00:00"/>
    <n v="2.7826090060619884E-4"/>
    <m/>
    <x v="0"/>
    <n v="0"/>
    <n v="1"/>
    <x v="0"/>
  </r>
  <r>
    <n v="8998"/>
    <x v="0"/>
    <d v="2013-01-03T00:00:00"/>
    <x v="3"/>
    <x v="4"/>
    <n v="1767.88"/>
    <n v="7.0000000000000007E-2"/>
    <s v="Regular"/>
    <n v="66.47"/>
    <n v="50.98"/>
    <n v="13.66"/>
    <s v="Linda Southworth"/>
    <x v="0"/>
    <s v="Consumer"/>
    <s v="Office Supplies"/>
    <s v="Appliances"/>
    <s v="Small Box"/>
    <d v="2013-01-07T00:00:00"/>
    <n v="2.8093055769221672E-4"/>
    <m/>
    <x v="0"/>
    <n v="0"/>
    <n v="4"/>
    <x v="0"/>
  </r>
  <r>
    <n v="12483"/>
    <x v="1"/>
    <d v="2013-08-04T00:00:00"/>
    <x v="1"/>
    <x v="49"/>
    <n v="1771.67"/>
    <n v="0.09"/>
    <s v="Regular"/>
    <n v="338.95"/>
    <n v="59.76"/>
    <n v="9.7100000000000009"/>
    <s v="Tom Zandusky"/>
    <x v="0"/>
    <s v="Home Office"/>
    <s v="Office Supplies"/>
    <s v="Storage &amp; Organization"/>
    <s v="Small Box"/>
    <d v="2013-08-05T00:00:00"/>
    <n v="2.8153281961816953E-4"/>
    <s v="Quality Check"/>
    <x v="2"/>
    <n v="8515813.4370000083"/>
    <n v="1"/>
    <x v="1"/>
  </r>
  <r>
    <n v="11491"/>
    <x v="0"/>
    <d v="2013-08-17T00:00:00"/>
    <x v="3"/>
    <x v="28"/>
    <n v="1785.74"/>
    <n v="0.03"/>
    <s v="Express"/>
    <n v="739.48"/>
    <n v="48.04"/>
    <n v="7.23"/>
    <s v="Darren Budd"/>
    <x v="1"/>
    <s v="Home Office"/>
    <s v="Furniture"/>
    <s v="Office Furnishings"/>
    <s v="Small Box"/>
    <d v="2013-08-19T00:00:00"/>
    <n v="2.8376865742770949E-4"/>
    <m/>
    <x v="0"/>
    <n v="0"/>
    <n v="2"/>
    <x v="0"/>
  </r>
  <r>
    <n v="17286"/>
    <x v="0"/>
    <d v="2013-09-21T00:00:00"/>
    <x v="0"/>
    <x v="38"/>
    <n v="1810.67"/>
    <n v="0.09"/>
    <s v="Delivery Van"/>
    <n v="-541.87"/>
    <n v="270.98"/>
    <n v="50"/>
    <s v="Muhammed MacIntyre"/>
    <x v="2"/>
    <s v="Small Business"/>
    <s v="Furniture"/>
    <s v="Chairs &amp; Chairmats"/>
    <s v="Jumbo Drum"/>
    <d v="2013-09-22T00:00:00"/>
    <n v="2.8773023785356815E-4"/>
    <m/>
    <x v="0"/>
    <n v="0"/>
    <n v="1"/>
    <x v="0"/>
  </r>
  <r>
    <n v="33958"/>
    <x v="0"/>
    <d v="2014-02-02T00:00:00"/>
    <x v="1"/>
    <x v="40"/>
    <n v="462.36599999999999"/>
    <n v="0.1"/>
    <s v="Regular"/>
    <n v="-120.05"/>
    <n v="20.99"/>
    <n v="3.3"/>
    <s v="Mark Haberlin"/>
    <x v="3"/>
    <s v="Small Business"/>
    <s v="Technology"/>
    <s v="Telephones and Communication"/>
    <s v="Small Pack"/>
    <d v="2014-02-04T00:00:00"/>
    <n v="7.3473730252007755E-5"/>
    <m/>
    <x v="0"/>
    <n v="0"/>
    <n v="2"/>
    <x v="0"/>
  </r>
  <r>
    <n v="33958"/>
    <x v="0"/>
    <d v="2014-02-02T00:00:00"/>
    <x v="1"/>
    <x v="39"/>
    <n v="336.48"/>
    <n v="0.09"/>
    <s v="Regular"/>
    <n v="5.56"/>
    <n v="25.99"/>
    <n v="5.37"/>
    <s v="Mark Haberlin"/>
    <x v="3"/>
    <s v="Small Business"/>
    <s v="Office Supplies"/>
    <s v="Pens &amp; Art Supplies"/>
    <s v="Small Box"/>
    <d v="2014-02-04T00:00:00"/>
    <n v="5.3469417637100419E-5"/>
    <m/>
    <x v="0"/>
    <n v="0"/>
    <n v="2"/>
    <x v="0"/>
  </r>
  <r>
    <n v="33959"/>
    <x v="0"/>
    <d v="2016-07-31T00:00:00"/>
    <x v="1"/>
    <x v="9"/>
    <n v="367.53"/>
    <n v="0.03"/>
    <s v="Delivery Van"/>
    <n v="11.65"/>
    <n v="15.23"/>
    <n v="27.75"/>
    <s v="Ben Peterman"/>
    <x v="3"/>
    <s v="Corporate"/>
    <s v="Furniture"/>
    <s v="Tables"/>
    <s v="Jumbo Box"/>
    <d v="2016-08-01T00:00:00"/>
    <n v="5.8403516001436976E-5"/>
    <m/>
    <x v="0"/>
    <n v="0"/>
    <n v="1"/>
    <x v="0"/>
  </r>
  <r>
    <n v="34017"/>
    <x v="0"/>
    <d v="2016-03-23T00:00:00"/>
    <x v="0"/>
    <x v="17"/>
    <n v="103.39"/>
    <n v="0.05"/>
    <s v="Express"/>
    <n v="29.17"/>
    <n v="4.84"/>
    <n v="0.71"/>
    <s v="Paul Prost"/>
    <x v="1"/>
    <s v="Corporate"/>
    <s v="Office Supplies"/>
    <s v="Pens &amp; Art Supplies"/>
    <s v="Wrap Bag"/>
    <d v="2016-03-23T00:00:00"/>
    <n v="1.6429514650201532E-5"/>
    <m/>
    <x v="0"/>
    <n v="0"/>
    <n v="0"/>
    <x v="0"/>
  </r>
  <r>
    <n v="34017"/>
    <x v="0"/>
    <d v="2016-03-23T00:00:00"/>
    <x v="0"/>
    <x v="2"/>
    <n v="435.39"/>
    <n v="0.01"/>
    <s v="Regular"/>
    <n v="-48.97"/>
    <n v="14.98"/>
    <n v="7.69"/>
    <s v="Paul Prost"/>
    <x v="1"/>
    <s v="Corporate"/>
    <s v="Office Supplies"/>
    <s v="Storage &amp; Organization"/>
    <s v="Small Box"/>
    <d v="2016-03-25T00:00:00"/>
    <n v="6.9187023731030514E-5"/>
    <m/>
    <x v="0"/>
    <n v="0"/>
    <n v="2"/>
    <x v="0"/>
  </r>
  <r>
    <n v="34048"/>
    <x v="0"/>
    <d v="2014-03-28T00:00:00"/>
    <x v="3"/>
    <x v="10"/>
    <n v="26.68"/>
    <n v="0.04"/>
    <s v="Regular"/>
    <n v="-10.74"/>
    <n v="22.23"/>
    <n v="3.63"/>
    <s v="Christopher Schild"/>
    <x v="3"/>
    <s v="Corporate"/>
    <s v="Furniture"/>
    <s v="Office Furnishings"/>
    <s v="Small Pack"/>
    <d v="2014-03-30T00:00:00"/>
    <n v="4.2396697056521603E-6"/>
    <m/>
    <x v="0"/>
    <n v="0"/>
    <n v="2"/>
    <x v="0"/>
  </r>
  <r>
    <n v="34082"/>
    <x v="0"/>
    <d v="2014-10-28T00:00:00"/>
    <x v="2"/>
    <x v="23"/>
    <n v="2536.1799999999998"/>
    <n v="0.1"/>
    <s v="Regular"/>
    <n v="350.62"/>
    <n v="142.86000000000001"/>
    <n v="19.989999999999998"/>
    <s v="Dan Lawera"/>
    <x v="1"/>
    <s v="Corporate"/>
    <s v="Office Supplies"/>
    <s v="Storage &amp; Organization"/>
    <s v="Small Box"/>
    <d v="2014-10-29T00:00:00"/>
    <n v="4.0301969692956881E-4"/>
    <m/>
    <x v="0"/>
    <n v="0"/>
    <n v="1"/>
    <x v="0"/>
  </r>
  <r>
    <n v="34082"/>
    <x v="0"/>
    <d v="2014-10-28T00:00:00"/>
    <x v="2"/>
    <x v="17"/>
    <n v="38.56"/>
    <n v="7.0000000000000007E-2"/>
    <s v="Regular"/>
    <n v="-10.25"/>
    <n v="1.88"/>
    <n v="1.49"/>
    <s v="Dan Lawera"/>
    <x v="1"/>
    <s v="Corporate"/>
    <s v="Office Supplies"/>
    <s v="Binders and Binder Accessories"/>
    <s v="Small Box"/>
    <d v="2014-10-29T00:00:00"/>
    <n v="6.1274986450504995E-6"/>
    <m/>
    <x v="0"/>
    <n v="0"/>
    <n v="1"/>
    <x v="0"/>
  </r>
  <r>
    <n v="34082"/>
    <x v="0"/>
    <d v="2014-10-28T00:00:00"/>
    <x v="2"/>
    <x v="34"/>
    <n v="764.32"/>
    <n v="0.02"/>
    <s v="Regular"/>
    <n v="-34.590000000000003"/>
    <n v="21.38"/>
    <n v="8.99"/>
    <s v="Dan Lawera"/>
    <x v="1"/>
    <s v="Corporate"/>
    <s v="Office Supplies"/>
    <s v="Pens &amp; Art Supplies"/>
    <s v="Small Pack"/>
    <d v="2014-10-30T00:00:00"/>
    <n v="1.2145668476102173E-4"/>
    <m/>
    <x v="0"/>
    <n v="0"/>
    <n v="2"/>
    <x v="0"/>
  </r>
  <r>
    <n v="34086"/>
    <x v="0"/>
    <d v="2015-04-29T00:00:00"/>
    <x v="0"/>
    <x v="26"/>
    <n v="2251.9135000000001"/>
    <n v="0.04"/>
    <s v="Regular"/>
    <n v="655.91"/>
    <n v="65.989999999999995"/>
    <n v="2.5"/>
    <s v="Nat Gilpin"/>
    <x v="1"/>
    <s v="Consumer"/>
    <s v="Technology"/>
    <s v="Telephones and Communication"/>
    <s v="Small Box"/>
    <d v="2015-05-01T00:00:00"/>
    <n v="3.5784743049846804E-4"/>
    <m/>
    <x v="0"/>
    <n v="0"/>
    <n v="2"/>
    <x v="0"/>
  </r>
  <r>
    <n v="34112"/>
    <x v="0"/>
    <d v="2014-09-01T00:00:00"/>
    <x v="1"/>
    <x v="44"/>
    <n v="315.79199999999997"/>
    <n v="0.1"/>
    <s v="Regular"/>
    <n v="-105.77"/>
    <n v="28.99"/>
    <n v="8.59"/>
    <s v="Dennis Pardue"/>
    <x v="0"/>
    <s v="Small Business"/>
    <s v="Technology"/>
    <s v="Telephones and Communication"/>
    <s v="Medium Box"/>
    <d v="2014-09-03T00:00:00"/>
    <n v="5.0181925625461281E-5"/>
    <m/>
    <x v="0"/>
    <n v="0"/>
    <n v="2"/>
    <x v="0"/>
  </r>
  <r>
    <n v="34151"/>
    <x v="0"/>
    <d v="2014-09-09T00:00:00"/>
    <x v="2"/>
    <x v="27"/>
    <n v="4097.1445000000003"/>
    <n v="0.1"/>
    <s v="Regular"/>
    <n v="501.54"/>
    <n v="205.99"/>
    <n v="8.99"/>
    <s v="Craig Iolo"/>
    <x v="0"/>
    <s v="Corporate"/>
    <s v="Technology"/>
    <s v="Telephones and Communication"/>
    <s v="Small Box"/>
    <d v="2014-09-10T00:00:00"/>
    <n v="6.5106969326571848E-4"/>
    <m/>
    <x v="0"/>
    <n v="0"/>
    <n v="1"/>
    <x v="0"/>
  </r>
  <r>
    <n v="34177"/>
    <x v="0"/>
    <d v="2016-08-15T00:00:00"/>
    <x v="0"/>
    <x v="44"/>
    <n v="34.42"/>
    <n v="0.02"/>
    <s v="Regular"/>
    <n v="9.4700000000000006"/>
    <n v="2.61"/>
    <n v="0.5"/>
    <s v="Toby Braunhardt"/>
    <x v="2"/>
    <s v="Corporate"/>
    <s v="Office Supplies"/>
    <s v="Labels"/>
    <s v="Small Box"/>
    <d v="2016-08-18T00:00:00"/>
    <n v="5.4696188631389571E-6"/>
    <m/>
    <x v="0"/>
    <n v="0"/>
    <n v="3"/>
    <x v="0"/>
  </r>
  <r>
    <n v="34177"/>
    <x v="0"/>
    <d v="2016-08-15T00:00:00"/>
    <x v="0"/>
    <x v="27"/>
    <n v="172.76"/>
    <n v="0.1"/>
    <s v="Regular"/>
    <n v="73.180000000000007"/>
    <n v="7.31"/>
    <n v="0.49"/>
    <s v="Toby Braunhardt"/>
    <x v="2"/>
    <s v="Corporate"/>
    <s v="Office Supplies"/>
    <s v="Labels"/>
    <s v="Small Box"/>
    <d v="2016-08-16T00:00:00"/>
    <n v="2.7452973701216912E-5"/>
    <m/>
    <x v="0"/>
    <n v="0"/>
    <n v="1"/>
    <x v="0"/>
  </r>
  <r>
    <n v="34177"/>
    <x v="0"/>
    <d v="2016-08-15T00:00:00"/>
    <x v="0"/>
    <x v="29"/>
    <n v="853.16200000000003"/>
    <n v="0.1"/>
    <s v="Regular"/>
    <n v="-83.95"/>
    <n v="20.99"/>
    <n v="2.5"/>
    <s v="Toby Braunhardt"/>
    <x v="2"/>
    <s v="Corporate"/>
    <s v="Technology"/>
    <s v="Telephones and Communication"/>
    <s v="Wrap Bag"/>
    <d v="2016-08-16T00:00:00"/>
    <n v="1.3557440350125971E-4"/>
    <m/>
    <x v="0"/>
    <n v="0"/>
    <n v="1"/>
    <x v="0"/>
  </r>
  <r>
    <n v="34180"/>
    <x v="0"/>
    <d v="2014-09-03T00:00:00"/>
    <x v="0"/>
    <x v="5"/>
    <n v="27"/>
    <n v="0.02"/>
    <s v="Express"/>
    <n v="-4.9000000000000004"/>
    <n v="5.78"/>
    <n v="8.09"/>
    <s v="Marc Crier"/>
    <x v="0"/>
    <s v="Corporate"/>
    <s v="Office Supplies"/>
    <s v="Paper"/>
    <s v="Small Box"/>
    <d v="2014-09-03T00:00:00"/>
    <n v="4.2905203168144055E-6"/>
    <m/>
    <x v="0"/>
    <n v="0"/>
    <n v="0"/>
    <x v="0"/>
  </r>
  <r>
    <n v="23041"/>
    <x v="0"/>
    <d v="2013-07-20T00:00:00"/>
    <x v="3"/>
    <x v="33"/>
    <n v="1811.25"/>
    <n v="0.08"/>
    <s v="Regular"/>
    <n v="203.44"/>
    <n v="367.99"/>
    <n v="19.989999999999998"/>
    <s v="Tracy Zic"/>
    <x v="0"/>
    <s v="Consumer"/>
    <s v="Office Supplies"/>
    <s v="Binders and Binder Accessories"/>
    <s v="Small Box"/>
    <d v="2013-07-22T00:00:00"/>
    <n v="2.8782240458629971E-4"/>
    <m/>
    <x v="0"/>
    <n v="0"/>
    <n v="2"/>
    <x v="0"/>
  </r>
  <r>
    <n v="29475"/>
    <x v="0"/>
    <d v="2013-02-22T00:00:00"/>
    <x v="0"/>
    <x v="5"/>
    <n v="1814.82"/>
    <n v="0"/>
    <s v="Delivery Van"/>
    <n v="-1128.6600000000001"/>
    <n v="880.98"/>
    <n v="44.55"/>
    <s v="Gary Zandusky"/>
    <x v="1"/>
    <s v="Home Office"/>
    <s v="Furniture"/>
    <s v="Bookcases"/>
    <s v="Jumbo Box"/>
    <d v="2013-02-25T00:00:00"/>
    <n v="2.8838970671707847E-4"/>
    <m/>
    <x v="0"/>
    <n v="0"/>
    <n v="3"/>
    <x v="0"/>
  </r>
  <r>
    <n v="34211"/>
    <x v="0"/>
    <d v="2015-02-12T00:00:00"/>
    <x v="2"/>
    <x v="0"/>
    <n v="136.49"/>
    <n v="0.1"/>
    <s v="Regular"/>
    <n v="36.229999999999997"/>
    <n v="9.93"/>
    <n v="1.0900000000000001"/>
    <s v="Alan Hwang"/>
    <x v="1"/>
    <s v="Small Business"/>
    <s v="Office Supplies"/>
    <s v="Pens &amp; Art Supplies"/>
    <s v="Wrap Bag"/>
    <d v="2015-02-15T00:00:00"/>
    <n v="2.1689374742296231E-5"/>
    <m/>
    <x v="0"/>
    <n v="0"/>
    <n v="3"/>
    <x v="0"/>
  </r>
  <r>
    <n v="34215"/>
    <x v="0"/>
    <d v="2014-05-14T00:00:00"/>
    <x v="0"/>
    <x v="24"/>
    <n v="35.65"/>
    <n v="0.02"/>
    <s v="Regular"/>
    <n v="-5.92"/>
    <n v="5.34"/>
    <n v="2.99"/>
    <s v="Cari Schnelling"/>
    <x v="2"/>
    <s v="Home Office"/>
    <s v="Office Supplies"/>
    <s v="Binders and Binder Accessories"/>
    <s v="Small Box"/>
    <d v="2014-05-15T00:00:00"/>
    <n v="5.6650758997938352E-6"/>
    <m/>
    <x v="0"/>
    <n v="0"/>
    <n v="1"/>
    <x v="0"/>
  </r>
  <r>
    <n v="12097"/>
    <x v="0"/>
    <d v="2013-11-09T00:00:00"/>
    <x v="1"/>
    <x v="13"/>
    <n v="1831.529"/>
    <n v="0"/>
    <s v="Express"/>
    <n v="-139.97999999999999"/>
    <n v="85.99"/>
    <n v="0.99"/>
    <s v="Tanja Norvell"/>
    <x v="0"/>
    <s v="Consumer"/>
    <s v="Technology"/>
    <s v="Telephones and Communication"/>
    <s v="Wrap Bag"/>
    <d v="2013-11-09T00:00:00"/>
    <n v="2.9104490316054707E-4"/>
    <m/>
    <x v="0"/>
    <n v="0"/>
    <n v="0"/>
    <x v="0"/>
  </r>
  <r>
    <n v="14048"/>
    <x v="0"/>
    <d v="2013-05-17T00:00:00"/>
    <x v="2"/>
    <x v="43"/>
    <n v="1837.15"/>
    <n v="0.06"/>
    <s v="Regular"/>
    <n v="196.58"/>
    <n v="40.97"/>
    <n v="8.99"/>
    <s v="Nora Paige"/>
    <x v="0"/>
    <s v="Small Business"/>
    <s v="Office Supplies"/>
    <s v="Pens &amp; Art Supplies"/>
    <s v="Small Pack"/>
    <d v="2013-05-17T00:00:00"/>
    <n v="2.9193812592724389E-4"/>
    <m/>
    <x v="0"/>
    <n v="0"/>
    <n v="0"/>
    <x v="0"/>
  </r>
  <r>
    <n v="24227"/>
    <x v="0"/>
    <d v="2013-08-16T00:00:00"/>
    <x v="4"/>
    <x v="37"/>
    <n v="1840.8534999999999"/>
    <n v="0.01"/>
    <s v="Regular"/>
    <n v="424.64"/>
    <n v="85.99"/>
    <n v="2.79"/>
    <s v="Karen Seio"/>
    <x v="3"/>
    <s v="Consumer"/>
    <s v="Technology"/>
    <s v="Telephones and Communication"/>
    <s v="Small Box"/>
    <d v="2013-08-18T00:00:00"/>
    <n v="2.9252664229736692E-4"/>
    <m/>
    <x v="0"/>
    <n v="0"/>
    <n v="2"/>
    <x v="0"/>
  </r>
  <r>
    <n v="24102"/>
    <x v="0"/>
    <d v="2013-11-30T00:00:00"/>
    <x v="1"/>
    <x v="29"/>
    <n v="1844.26"/>
    <n v="0.03"/>
    <s v="Regular"/>
    <n v="47.58"/>
    <n v="37.76"/>
    <n v="12.9"/>
    <s v="Fred McMath"/>
    <x v="3"/>
    <s v="Small Business"/>
    <s v="Office Supplies"/>
    <s v="Storage &amp; Organization"/>
    <s v="Small Box"/>
    <d v="2013-12-01T00:00:00"/>
    <n v="2.9306796294400502E-4"/>
    <m/>
    <x v="0"/>
    <n v="0"/>
    <n v="1"/>
    <x v="0"/>
  </r>
  <r>
    <n v="7015"/>
    <x v="0"/>
    <d v="2013-10-12T00:00:00"/>
    <x v="2"/>
    <x v="43"/>
    <n v="1880.8"/>
    <n v="7.0000000000000007E-2"/>
    <s v="Regular"/>
    <n v="775.88"/>
    <n v="40.98"/>
    <n v="1.99"/>
    <s v="Matt Abelman"/>
    <x v="3"/>
    <s v="Home Office"/>
    <s v="Technology"/>
    <s v="Computer Peripherals"/>
    <s v="Small Pack"/>
    <d v="2013-10-14T00:00:00"/>
    <n v="2.9887446710609385E-4"/>
    <m/>
    <x v="0"/>
    <n v="0"/>
    <n v="2"/>
    <x v="0"/>
  </r>
  <r>
    <n v="34275"/>
    <x v="0"/>
    <d v="2016-07-01T00:00:00"/>
    <x v="3"/>
    <x v="40"/>
    <n v="123.46"/>
    <n v="7.0000000000000007E-2"/>
    <s v="Regular"/>
    <n v="26.66"/>
    <n v="4.84"/>
    <n v="0.71"/>
    <s v="Greg Guthrie"/>
    <x v="3"/>
    <s v="Small Business"/>
    <s v="Office Supplies"/>
    <s v="Pens &amp; Art Supplies"/>
    <s v="Wrap Bag"/>
    <d v="2016-07-03T00:00:00"/>
    <n v="1.9618801419033574E-5"/>
    <m/>
    <x v="0"/>
    <n v="0"/>
    <n v="2"/>
    <x v="0"/>
  </r>
  <r>
    <n v="34400"/>
    <x v="0"/>
    <d v="2015-12-24T00:00:00"/>
    <x v="3"/>
    <x v="13"/>
    <n v="92.53"/>
    <n v="0.01"/>
    <s v="Regular"/>
    <n v="-71.52"/>
    <n v="3.57"/>
    <n v="4.17"/>
    <s v="Joy Daniels"/>
    <x v="0"/>
    <s v="Corporate"/>
    <s v="Office Supplies"/>
    <s v="Pens &amp; Art Supplies"/>
    <s v="Small Pack"/>
    <d v="2015-12-28T00:00:00"/>
    <n v="1.4703772033882849E-5"/>
    <m/>
    <x v="0"/>
    <n v="0"/>
    <n v="4"/>
    <x v="0"/>
  </r>
  <r>
    <n v="34400"/>
    <x v="0"/>
    <d v="2015-12-24T00:00:00"/>
    <x v="3"/>
    <x v="35"/>
    <n v="988.64350000000002"/>
    <n v="0.04"/>
    <s v="Regular"/>
    <n v="89.89"/>
    <n v="65.989999999999995"/>
    <n v="4.2"/>
    <s v="Joy Daniels"/>
    <x v="0"/>
    <s v="Corporate"/>
    <s v="Technology"/>
    <s v="Telephones and Communication"/>
    <s v="Small Box"/>
    <d v="2015-12-29T00:00:00"/>
    <n v="1.5710351936431492E-4"/>
    <m/>
    <x v="0"/>
    <n v="0"/>
    <n v="5"/>
    <x v="0"/>
  </r>
  <r>
    <n v="34246"/>
    <x v="0"/>
    <d v="2013-10-07T00:00:00"/>
    <x v="1"/>
    <x v="31"/>
    <n v="1888.02"/>
    <n v="0.03"/>
    <s v="Regular"/>
    <n v="192.33"/>
    <n v="99.99"/>
    <n v="19.989999999999998"/>
    <s v="Thomas Seio"/>
    <x v="2"/>
    <s v="Home Office"/>
    <s v="Technology"/>
    <s v="Office Machines"/>
    <s v="Small Box"/>
    <d v="2013-10-08T00:00:00"/>
    <n v="3.0002178402044197E-4"/>
    <m/>
    <x v="0"/>
    <n v="0"/>
    <n v="1"/>
    <x v="0"/>
  </r>
  <r>
    <n v="44613"/>
    <x v="0"/>
    <d v="2013-08-30T00:00:00"/>
    <x v="0"/>
    <x v="41"/>
    <n v="1911.69"/>
    <n v="7.0000000000000007E-2"/>
    <s v="Regular"/>
    <n v="939.43"/>
    <n v="55.98"/>
    <n v="5.15"/>
    <s v="Neoma Murray"/>
    <x v="0"/>
    <s v="Small Business"/>
    <s v="Office Supplies"/>
    <s v="Paper"/>
    <s v="Small Box"/>
    <d v="2013-08-31T00:00:00"/>
    <n v="3.0378314016484931E-4"/>
    <m/>
    <x v="0"/>
    <n v="0"/>
    <n v="1"/>
    <x v="0"/>
  </r>
  <r>
    <n v="17956"/>
    <x v="0"/>
    <d v="2013-08-05T00:00:00"/>
    <x v="1"/>
    <x v="35"/>
    <n v="1914.65"/>
    <n v="0.01"/>
    <s v="Regular"/>
    <n v="73.45"/>
    <n v="111.03"/>
    <n v="8.64"/>
    <s v="Kelly Lampkin"/>
    <x v="1"/>
    <s v="Corporate"/>
    <s v="Office Supplies"/>
    <s v="Storage &amp; Organization"/>
    <s v="Small Box"/>
    <d v="2013-08-06T00:00:00"/>
    <n v="3.0425350831810006E-4"/>
    <m/>
    <x v="0"/>
    <n v="0"/>
    <n v="1"/>
    <x v="0"/>
  </r>
  <r>
    <n v="34432"/>
    <x v="0"/>
    <d v="2016-04-07T00:00:00"/>
    <x v="2"/>
    <x v="17"/>
    <n v="244.39"/>
    <n v="0.08"/>
    <s v="Regular"/>
    <n v="114.1"/>
    <n v="12.53"/>
    <n v="0.5"/>
    <s v="Nora Pelletier"/>
    <x v="0"/>
    <s v="Home Office"/>
    <s v="Office Supplies"/>
    <s v="Labels"/>
    <s v="Small Box"/>
    <d v="2016-04-08T00:00:00"/>
    <n v="3.8835565193565645E-5"/>
    <m/>
    <x v="0"/>
    <n v="0"/>
    <n v="1"/>
    <x v="0"/>
  </r>
  <r>
    <n v="34432"/>
    <x v="0"/>
    <d v="2016-04-07T00:00:00"/>
    <x v="2"/>
    <x v="7"/>
    <n v="581.41999999999996"/>
    <n v="0.02"/>
    <s v="Regular"/>
    <n v="-129.97"/>
    <n v="178.47"/>
    <n v="19.989999999999998"/>
    <s v="Nora Pelletier"/>
    <x v="0"/>
    <s v="Home Office"/>
    <s v="Office Supplies"/>
    <s v="Storage &amp; Organization"/>
    <s v="Small Box"/>
    <d v="2016-04-08T00:00:00"/>
    <n v="9.2392382318601168E-5"/>
    <m/>
    <x v="0"/>
    <n v="0"/>
    <n v="1"/>
    <x v="0"/>
  </r>
  <r>
    <n v="22627"/>
    <x v="1"/>
    <d v="2013-04-03T00:00:00"/>
    <x v="3"/>
    <x v="15"/>
    <n v="1934.6"/>
    <n v="0.09"/>
    <s v="Regular"/>
    <n v="614.03"/>
    <n v="63.94"/>
    <n v="14.48"/>
    <s v="Bill Shonely"/>
    <x v="3"/>
    <s v="Small Business"/>
    <s v="Furniture"/>
    <s v="Office Furnishings"/>
    <s v="Small Box"/>
    <d v="2013-04-08T00:00:00"/>
    <n v="3.0742372610774622E-4"/>
    <m/>
    <x v="0"/>
    <n v="0"/>
    <n v="5"/>
    <x v="0"/>
  </r>
  <r>
    <n v="34497"/>
    <x v="0"/>
    <d v="2016-03-10T00:00:00"/>
    <x v="4"/>
    <x v="45"/>
    <n v="175.35"/>
    <n v="0.1"/>
    <s v="Regular"/>
    <n v="-174.18"/>
    <n v="4.9800000000000004"/>
    <n v="7.54"/>
    <s v="Thomas Brumley"/>
    <x v="0"/>
    <s v="Consumer"/>
    <s v="Office Supplies"/>
    <s v="Paper"/>
    <s v="Small Box"/>
    <d v="2016-03-11T00:00:00"/>
    <n v="2.7864545835311333E-5"/>
    <m/>
    <x v="0"/>
    <n v="0"/>
    <n v="1"/>
    <x v="0"/>
  </r>
  <r>
    <n v="34497"/>
    <x v="0"/>
    <d v="2016-03-10T00:00:00"/>
    <x v="4"/>
    <x v="13"/>
    <n v="590.6"/>
    <n v="0"/>
    <s v="Regular"/>
    <n v="117.73"/>
    <n v="22.84"/>
    <n v="8.18"/>
    <s v="Thomas Brumley"/>
    <x v="0"/>
    <s v="Consumer"/>
    <s v="Office Supplies"/>
    <s v="Paper"/>
    <s v="Small Box"/>
    <d v="2016-03-12T00:00:00"/>
    <n v="9.3851159226318077E-5"/>
    <m/>
    <x v="0"/>
    <n v="0"/>
    <n v="2"/>
    <x v="0"/>
  </r>
  <r>
    <n v="34498"/>
    <x v="0"/>
    <d v="2016-02-16T00:00:00"/>
    <x v="3"/>
    <x v="6"/>
    <n v="47.12"/>
    <n v="0.09"/>
    <s v="Express"/>
    <n v="10.8"/>
    <n v="8.74"/>
    <n v="1.39"/>
    <s v="Phillip Flathmann"/>
    <x v="0"/>
    <s v="Small Business"/>
    <s v="Office Supplies"/>
    <s v="Envelopes"/>
    <s v="Small Box"/>
    <d v="2016-02-21T00:00:00"/>
    <n v="7.4877524936405475E-6"/>
    <m/>
    <x v="0"/>
    <n v="0"/>
    <n v="5"/>
    <x v="0"/>
  </r>
  <r>
    <n v="34498"/>
    <x v="0"/>
    <d v="2016-02-16T00:00:00"/>
    <x v="3"/>
    <x v="7"/>
    <n v="62.89"/>
    <n v="0.09"/>
    <s v="Regular"/>
    <n v="-23.2"/>
    <n v="18.97"/>
    <n v="9.0299999999999994"/>
    <s v="Phillip Flathmann"/>
    <x v="0"/>
    <s v="Small Business"/>
    <s v="Office Supplies"/>
    <s v="Paper"/>
    <s v="Small Box"/>
    <d v="2016-02-21T00:00:00"/>
    <n v="9.9937341749799242E-6"/>
    <m/>
    <x v="0"/>
    <n v="0"/>
    <n v="5"/>
    <x v="0"/>
  </r>
  <r>
    <n v="5538"/>
    <x v="0"/>
    <d v="2013-12-24T00:00:00"/>
    <x v="1"/>
    <x v="44"/>
    <n v="1940.31"/>
    <n v="0.03"/>
    <s v="Delivery Van"/>
    <n v="-668.19"/>
    <n v="146.05000000000001"/>
    <n v="80.2"/>
    <s v="Julia Dunbar"/>
    <x v="0"/>
    <s v="Consumer"/>
    <s v="Furniture"/>
    <s v="Tables"/>
    <s v="Jumbo Box"/>
    <d v="2013-12-25T00:00:00"/>
    <n v="3.0833109170067257E-4"/>
    <m/>
    <x v="0"/>
    <n v="0"/>
    <n v="1"/>
    <x v="0"/>
  </r>
  <r>
    <n v="34567"/>
    <x v="0"/>
    <d v="2016-04-26T00:00:00"/>
    <x v="3"/>
    <x v="31"/>
    <n v="3344.11"/>
    <n v="0.03"/>
    <s v="Delivery Van"/>
    <n v="588.54"/>
    <n v="180.98"/>
    <n v="26.2"/>
    <s v="Katrina Bavinger"/>
    <x v="1"/>
    <s v="Consumer"/>
    <s v="Furniture"/>
    <s v="Chairs &amp; Chairmats"/>
    <s v="Jumbo Drum"/>
    <d v="2016-04-30T00:00:00"/>
    <n v="5.3140636654304527E-4"/>
    <m/>
    <x v="0"/>
    <n v="0"/>
    <n v="4"/>
    <x v="0"/>
  </r>
  <r>
    <n v="34631"/>
    <x v="0"/>
    <d v="2016-10-23T00:00:00"/>
    <x v="2"/>
    <x v="33"/>
    <n v="22.06"/>
    <n v="0.06"/>
    <s v="Regular"/>
    <n v="-22.28"/>
    <n v="3.36"/>
    <n v="6.27"/>
    <s v="Brendan Dodson"/>
    <x v="2"/>
    <s v="Corporate"/>
    <s v="Office Supplies"/>
    <s v="Binders and Binder Accessories"/>
    <s v="Small Box"/>
    <d v="2016-10-24T00:00:00"/>
    <n v="3.5055140069972512E-6"/>
    <m/>
    <x v="0"/>
    <n v="0"/>
    <n v="1"/>
    <x v="0"/>
  </r>
  <r>
    <n v="34631"/>
    <x v="0"/>
    <d v="2016-10-23T00:00:00"/>
    <x v="2"/>
    <x v="23"/>
    <n v="12616.2"/>
    <n v="7.0000000000000007E-2"/>
    <s v="Regular"/>
    <n v="2808.22"/>
    <n v="699.99"/>
    <n v="24.49"/>
    <s v="Brendan Dodson"/>
    <x v="2"/>
    <s v="Corporate"/>
    <s v="Technology"/>
    <s v="Copiers and Fax"/>
    <s v="Large Box"/>
    <d v="2016-10-25T00:00:00"/>
    <n v="2.0048171267034779E-3"/>
    <m/>
    <x v="0"/>
    <n v="0"/>
    <n v="2"/>
    <x v="0"/>
  </r>
  <r>
    <n v="18822"/>
    <x v="1"/>
    <d v="2013-12-21T00:00:00"/>
    <x v="3"/>
    <x v="41"/>
    <n v="1950.0360000000001"/>
    <n v="0.03"/>
    <s v="Regular"/>
    <n v="361.89"/>
    <n v="65.989999999999995"/>
    <n v="8.99"/>
    <s v="Cynthia Arntzen"/>
    <x v="0"/>
    <s v="Small Business"/>
    <s v="Technology"/>
    <s v="Telephones and Communication"/>
    <s v="Small Box"/>
    <d v="2013-12-30T00:00:00"/>
    <n v="3.0987663246368505E-4"/>
    <m/>
    <x v="0"/>
    <n v="0"/>
    <n v="9"/>
    <x v="0"/>
  </r>
  <r>
    <n v="34659"/>
    <x v="0"/>
    <d v="2015-11-19T00:00:00"/>
    <x v="0"/>
    <x v="3"/>
    <n v="259.43"/>
    <n v="0"/>
    <s v="Regular"/>
    <n v="-52.52"/>
    <n v="5.77"/>
    <n v="4.97"/>
    <s v="Cindy Chapman"/>
    <x v="0"/>
    <s v="Consumer"/>
    <s v="Office Supplies"/>
    <s v="Binders and Binder Accessories"/>
    <s v="Small Box"/>
    <d v="2015-11-21T00:00:00"/>
    <n v="4.122554391819116E-5"/>
    <m/>
    <x v="0"/>
    <n v="0"/>
    <n v="2"/>
    <x v="0"/>
  </r>
  <r>
    <n v="34660"/>
    <x v="0"/>
    <d v="2014-09-03T00:00:00"/>
    <x v="2"/>
    <x v="6"/>
    <n v="24.77"/>
    <n v="0.1"/>
    <s v="Regular"/>
    <n v="-17.07"/>
    <n v="4.91"/>
    <n v="5.68"/>
    <s v="Tracy Blumstein"/>
    <x v="0"/>
    <s v="Home Office"/>
    <s v="Office Supplies"/>
    <s v="Binders and Binder Accessories"/>
    <s v="Small Box"/>
    <d v="2014-09-04T00:00:00"/>
    <n v="3.9361551202775121E-6"/>
    <m/>
    <x v="0"/>
    <n v="0"/>
    <n v="1"/>
    <x v="0"/>
  </r>
  <r>
    <n v="34660"/>
    <x v="0"/>
    <d v="2014-09-03T00:00:00"/>
    <x v="2"/>
    <x v="45"/>
    <n v="3832.37"/>
    <n v="0.01"/>
    <s v="Regular"/>
    <n v="1322.07"/>
    <n v="107.53"/>
    <n v="5.81"/>
    <s v="Tracy Blumstein"/>
    <x v="0"/>
    <s v="Home Office"/>
    <s v="Furniture"/>
    <s v="Office Furnishings"/>
    <s v="Medium Box"/>
    <d v="2014-09-05T00:00:00"/>
    <n v="6.0899486468703786E-4"/>
    <m/>
    <x v="0"/>
    <n v="0"/>
    <n v="2"/>
    <x v="0"/>
  </r>
  <r>
    <n v="31077"/>
    <x v="0"/>
    <d v="2013-10-23T00:00:00"/>
    <x v="2"/>
    <x v="45"/>
    <n v="1955.0764999999999"/>
    <n v="0.06"/>
    <s v="Regular"/>
    <n v="470.83"/>
    <n v="65.989999999999995"/>
    <n v="3.9"/>
    <s v="Bryan Mills"/>
    <x v="2"/>
    <s v="Small Business"/>
    <s v="Technology"/>
    <s v="Telephones and Communication"/>
    <s v="Small Box"/>
    <d v="2013-10-25T00:00:00"/>
    <n v="3.1067760904357033E-4"/>
    <m/>
    <x v="0"/>
    <n v="0"/>
    <n v="2"/>
    <x v="0"/>
  </r>
  <r>
    <n v="34663"/>
    <x v="0"/>
    <d v="2014-07-06T00:00:00"/>
    <x v="2"/>
    <x v="28"/>
    <n v="29186.49"/>
    <n v="0.05"/>
    <s v="Delivery Van"/>
    <n v="11562.08"/>
    <n v="808.49"/>
    <n v="55.3"/>
    <s v="Nick Crebassa"/>
    <x v="0"/>
    <s v="Corporate"/>
    <s v="Technology"/>
    <s v="Office Machines"/>
    <s v="Jumbo Drum"/>
    <d v="2014-07-08T00:00:00"/>
    <n v="4.6379714193148331E-3"/>
    <m/>
    <x v="0"/>
    <n v="0"/>
    <n v="2"/>
    <x v="0"/>
  </r>
  <r>
    <n v="34723"/>
    <x v="0"/>
    <d v="2015-12-09T00:00:00"/>
    <x v="4"/>
    <x v="6"/>
    <n v="6095.14"/>
    <n v="0.06"/>
    <s v="Delivery Van"/>
    <n v="-3001.28"/>
    <n v="1500.97"/>
    <n v="29.7"/>
    <s v="Neoma Murray"/>
    <x v="0"/>
    <s v="Small Business"/>
    <s v="Technology"/>
    <s v="Office Machines"/>
    <s v="Jumbo Drum"/>
    <d v="2015-12-11T00:00:00"/>
    <n v="9.6856748162326507E-4"/>
    <m/>
    <x v="0"/>
    <n v="0"/>
    <n v="2"/>
    <x v="0"/>
  </r>
  <r>
    <n v="34723"/>
    <x v="0"/>
    <d v="2015-12-09T00:00:00"/>
    <x v="4"/>
    <x v="19"/>
    <n v="3776.28"/>
    <n v="0.06"/>
    <s v="Delivery Van"/>
    <n v="579.79"/>
    <n v="80.97"/>
    <n v="30.06"/>
    <s v="Neoma Murray"/>
    <x v="0"/>
    <s v="Small Business"/>
    <s v="Technology"/>
    <s v="Office Machines"/>
    <s v="Jumbo Box"/>
    <d v="2015-12-12T00:00:00"/>
    <n v="6.0008170599925572E-4"/>
    <m/>
    <x v="0"/>
    <n v="0"/>
    <n v="3"/>
    <x v="0"/>
  </r>
  <r>
    <n v="34723"/>
    <x v="0"/>
    <d v="2015-12-09T00:00:00"/>
    <x v="4"/>
    <x v="8"/>
    <n v="1487.8995"/>
    <n v="0.09"/>
    <s v="Regular"/>
    <n v="79.319999999999993"/>
    <n v="65.989999999999995"/>
    <n v="8.99"/>
    <s v="Neoma Murray"/>
    <x v="0"/>
    <s v="Small Business"/>
    <s v="Technology"/>
    <s v="Telephones and Communication"/>
    <s v="Small Box"/>
    <d v="2015-12-11T00:00:00"/>
    <n v="2.3643937163437021E-4"/>
    <m/>
    <x v="0"/>
    <n v="0"/>
    <n v="2"/>
    <x v="0"/>
  </r>
  <r>
    <n v="34754"/>
    <x v="0"/>
    <d v="2015-06-04T00:00:00"/>
    <x v="1"/>
    <x v="18"/>
    <n v="623.35"/>
    <n v="0.03"/>
    <s v="Regular"/>
    <n v="235.51"/>
    <n v="37.94"/>
    <n v="5.08"/>
    <s v="Patrick Jones"/>
    <x v="3"/>
    <s v="Home Office"/>
    <s v="Office Supplies"/>
    <s v="Paper"/>
    <s v="Wrap Bag"/>
    <d v="2015-06-06T00:00:00"/>
    <n v="9.9055401462454066E-5"/>
    <m/>
    <x v="0"/>
    <n v="0"/>
    <n v="2"/>
    <x v="0"/>
  </r>
  <r>
    <n v="34757"/>
    <x v="0"/>
    <d v="2015-05-28T00:00:00"/>
    <x v="0"/>
    <x v="42"/>
    <n v="250.6"/>
    <n v="0.1"/>
    <s v="Express"/>
    <n v="-107.06"/>
    <n v="6.48"/>
    <n v="6.22"/>
    <s v="Neoma Murray"/>
    <x v="0"/>
    <s v="Small Business"/>
    <s v="Office Supplies"/>
    <s v="Paper"/>
    <s v="Small Box"/>
    <d v="2015-05-30T00:00:00"/>
    <n v="3.9822384866432959E-5"/>
    <m/>
    <x v="0"/>
    <n v="0"/>
    <n v="2"/>
    <x v="0"/>
  </r>
  <r>
    <n v="34788"/>
    <x v="0"/>
    <d v="2016-11-09T00:00:00"/>
    <x v="0"/>
    <x v="6"/>
    <n v="30.47"/>
    <n v="0.02"/>
    <s v="Regular"/>
    <n v="-10.7"/>
    <n v="5.98"/>
    <n v="5.15"/>
    <s v="Alan Hwang"/>
    <x v="1"/>
    <s v="Corporate"/>
    <s v="Office Supplies"/>
    <s v="Paper"/>
    <s v="Small Box"/>
    <d v="2016-11-11T00:00:00"/>
    <n v="4.8419316316049978E-6"/>
    <m/>
    <x v="0"/>
    <n v="0"/>
    <n v="2"/>
    <x v="0"/>
  </r>
  <r>
    <n v="10498"/>
    <x v="1"/>
    <d v="2013-10-23T00:00:00"/>
    <x v="3"/>
    <x v="43"/>
    <n v="1968.47"/>
    <n v="0.04"/>
    <s v="Regular"/>
    <n v="327.9"/>
    <n v="40.97"/>
    <n v="8.99"/>
    <s v="Jesus Ocampo"/>
    <x v="1"/>
    <s v="Small Business"/>
    <s v="Office Supplies"/>
    <s v="Pens &amp; Art Supplies"/>
    <s v="Small Pack"/>
    <d v="2013-10-30T00:00:00"/>
    <n v="3.1280594548295011E-4"/>
    <m/>
    <x v="0"/>
    <n v="0"/>
    <n v="7"/>
    <x v="0"/>
  </r>
  <r>
    <n v="11047"/>
    <x v="0"/>
    <d v="2013-12-10T00:00:00"/>
    <x v="3"/>
    <x v="40"/>
    <n v="1991.26"/>
    <n v="0.01"/>
    <s v="Delivery Van"/>
    <n v="-528.09"/>
    <n v="68.81"/>
    <n v="60"/>
    <s v="Ionia McGrath"/>
    <x v="3"/>
    <s v="Home Office"/>
    <s v="Office Supplies"/>
    <s v="Appliances"/>
    <s v="Jumbo Drum"/>
    <d v="2013-12-17T00:00:00"/>
    <n v="3.1642746244666124E-4"/>
    <m/>
    <x v="0"/>
    <n v="0"/>
    <n v="7"/>
    <x v="0"/>
  </r>
  <r>
    <n v="2593"/>
    <x v="0"/>
    <d v="2013-09-03T00:00:00"/>
    <x v="0"/>
    <x v="33"/>
    <n v="2004.12"/>
    <n v="0.1"/>
    <s v="Express"/>
    <n v="276.68"/>
    <n v="420.98"/>
    <n v="19.989999999999998"/>
    <s v="John Dryer"/>
    <x v="0"/>
    <s v="Corporate"/>
    <s v="Office Supplies"/>
    <s v="Binders and Binder Accessories"/>
    <s v="Small Box"/>
    <d v="2013-09-05T00:00:00"/>
    <n v="3.184710213827439E-4"/>
    <m/>
    <x v="0"/>
    <n v="0"/>
    <n v="2"/>
    <x v="0"/>
  </r>
  <r>
    <n v="34880"/>
    <x v="0"/>
    <d v="2016-09-16T00:00:00"/>
    <x v="0"/>
    <x v="14"/>
    <n v="284.38"/>
    <n v="0.04"/>
    <s v="Regular"/>
    <n v="-62.43"/>
    <n v="6.48"/>
    <n v="5.19"/>
    <s v="Philip Brown"/>
    <x v="3"/>
    <s v="Home Office"/>
    <s v="Office Supplies"/>
    <s v="Paper"/>
    <s v="Small Box"/>
    <d v="2016-09-17T00:00:00"/>
    <n v="4.5190302507247428E-5"/>
    <m/>
    <x v="0"/>
    <n v="0"/>
    <n v="1"/>
    <x v="0"/>
  </r>
  <r>
    <n v="34913"/>
    <x v="0"/>
    <d v="2014-11-22T00:00:00"/>
    <x v="4"/>
    <x v="0"/>
    <n v="107.63"/>
    <n v="0"/>
    <s v="Regular"/>
    <n v="-29.89"/>
    <n v="6.81"/>
    <n v="5.48"/>
    <s v="William Brown"/>
    <x v="0"/>
    <s v="Home Office"/>
    <s v="Office Supplies"/>
    <s v="Binders and Binder Accessories"/>
    <s v="Small Box"/>
    <d v="2014-11-24T00:00:00"/>
    <n v="1.7103285248101275E-5"/>
    <m/>
    <x v="0"/>
    <n v="0"/>
    <n v="2"/>
    <x v="0"/>
  </r>
  <r>
    <n v="34918"/>
    <x v="0"/>
    <d v="2016-10-23T00:00:00"/>
    <x v="4"/>
    <x v="47"/>
    <n v="2230.9699999999998"/>
    <n v="0.06"/>
    <s v="Delivery Van"/>
    <n v="273.27"/>
    <n v="180.98"/>
    <n v="26.2"/>
    <s v="Amy Cox"/>
    <x v="1"/>
    <s v="Corporate"/>
    <s v="Furniture"/>
    <s v="Chairs &amp; Chairmats"/>
    <s v="Jumbo Drum"/>
    <d v="2016-10-24T00:00:00"/>
    <n v="3.5451933745197898E-4"/>
    <m/>
    <x v="0"/>
    <n v="0"/>
    <n v="1"/>
    <x v="0"/>
  </r>
  <r>
    <n v="34918"/>
    <x v="0"/>
    <d v="2016-10-23T00:00:00"/>
    <x v="4"/>
    <x v="13"/>
    <n v="200.77"/>
    <n v="0.01"/>
    <s v="Regular"/>
    <n v="-60.61"/>
    <n v="7.28"/>
    <n v="7.98"/>
    <s v="Amy Cox"/>
    <x v="1"/>
    <s v="Corporate"/>
    <s v="Furniture"/>
    <s v="Office Furnishings"/>
    <s v="Wrap Bag"/>
    <d v="2016-10-25T00:00:00"/>
    <n v="3.1903991259512159E-5"/>
    <m/>
    <x v="0"/>
    <n v="0"/>
    <n v="2"/>
    <x v="0"/>
  </r>
  <r>
    <n v="34978"/>
    <x v="0"/>
    <d v="2014-02-04T00:00:00"/>
    <x v="0"/>
    <x v="46"/>
    <n v="165.51"/>
    <n v="0.08"/>
    <s v="Regular"/>
    <n v="-269.91000000000003"/>
    <n v="3.52"/>
    <n v="6.83"/>
    <s v="Carlos Soltero"/>
    <x v="3"/>
    <s v="Consumer"/>
    <s v="Office Supplies"/>
    <s v="Binders and Binder Accessories"/>
    <s v="Small Box"/>
    <d v="2014-02-06T00:00:00"/>
    <n v="2.6300889542072305E-5"/>
    <m/>
    <x v="0"/>
    <n v="0"/>
    <n v="2"/>
    <x v="0"/>
  </r>
  <r>
    <n v="35012"/>
    <x v="0"/>
    <d v="2015-06-08T00:00:00"/>
    <x v="4"/>
    <x v="12"/>
    <n v="126.79"/>
    <n v="0.04"/>
    <s v="Regular"/>
    <n v="-16.38"/>
    <n v="11.97"/>
    <n v="4.9800000000000004"/>
    <s v="Thomas Boland"/>
    <x v="1"/>
    <s v="Corporate"/>
    <s v="Office Supplies"/>
    <s v="Appliances"/>
    <s v="Small Box"/>
    <d v="2015-06-08T00:00:00"/>
    <n v="2.0147965591440686E-5"/>
    <m/>
    <x v="0"/>
    <n v="0"/>
    <n v="0"/>
    <x v="0"/>
  </r>
  <r>
    <n v="35012"/>
    <x v="0"/>
    <d v="2015-06-08T00:00:00"/>
    <x v="4"/>
    <x v="11"/>
    <n v="1770.2014999999999"/>
    <n v="0.08"/>
    <s v="Regular"/>
    <n v="-165.95"/>
    <n v="195.99"/>
    <n v="4.2"/>
    <s v="Thomas Boland"/>
    <x v="1"/>
    <s v="Corporate"/>
    <s v="Technology"/>
    <s v="Telephones and Communication"/>
    <s v="Small Box"/>
    <d v="2015-06-09T00:00:00"/>
    <n v="2.8129946298538277E-4"/>
    <m/>
    <x v="0"/>
    <n v="0"/>
    <n v="1"/>
    <x v="0"/>
  </r>
  <r>
    <n v="35040"/>
    <x v="0"/>
    <d v="2015-04-18T00:00:00"/>
    <x v="2"/>
    <x v="14"/>
    <n v="486.63"/>
    <n v="0.03"/>
    <s v="Regular"/>
    <n v="-146.37"/>
    <n v="10.9"/>
    <n v="7.46"/>
    <s v="Jack O'Briant"/>
    <x v="0"/>
    <s v="Home Office"/>
    <s v="Office Supplies"/>
    <s v="Storage &amp; Organization"/>
    <s v="Small Box"/>
    <d v="2015-04-21T00:00:00"/>
    <n v="7.7329477843384969E-5"/>
    <m/>
    <x v="0"/>
    <n v="0"/>
    <n v="3"/>
    <x v="0"/>
  </r>
  <r>
    <n v="5830"/>
    <x v="0"/>
    <d v="2013-03-24T00:00:00"/>
    <x v="4"/>
    <x v="46"/>
    <n v="2016.14"/>
    <n v="7.0000000000000007E-2"/>
    <s v="Regular"/>
    <n v="241.74"/>
    <n v="40.97"/>
    <n v="14.45"/>
    <s v="Shirley Jackson"/>
    <x v="3"/>
    <s v="Corporate"/>
    <s v="Furniture"/>
    <s v="Office Furnishings"/>
    <s v="Large Box"/>
    <d v="2013-03-25T00:00:00"/>
    <n v="3.2038109746452577E-4"/>
    <m/>
    <x v="0"/>
    <n v="0"/>
    <n v="1"/>
    <x v="0"/>
  </r>
  <r>
    <n v="7938"/>
    <x v="0"/>
    <d v="2013-03-13T00:00:00"/>
    <x v="4"/>
    <x v="18"/>
    <n v="2026.05"/>
    <n v="0.1"/>
    <s v="Delivery Van"/>
    <n v="-357.65"/>
    <n v="135.99"/>
    <n v="28.63"/>
    <s v="Carlos Meador"/>
    <x v="0"/>
    <s v="Corporate"/>
    <s v="Furniture"/>
    <s v="Chairs &amp; Chairmats"/>
    <s v="Jumbo Drum"/>
    <d v="2013-03-15T00:00:00"/>
    <n v="3.2195587732895652E-4"/>
    <m/>
    <x v="0"/>
    <n v="0"/>
    <n v="2"/>
    <x v="0"/>
  </r>
  <r>
    <n v="23680"/>
    <x v="0"/>
    <d v="2013-11-06T00:00:00"/>
    <x v="2"/>
    <x v="30"/>
    <n v="2029.4960000000001"/>
    <n v="0.1"/>
    <s v="Delivery Van"/>
    <n v="251.64"/>
    <n v="320.64"/>
    <n v="43.57"/>
    <s v="Ivan Liston"/>
    <x v="0"/>
    <s v="Consumer"/>
    <s v="Furniture"/>
    <s v="Tables"/>
    <s v="Jumbo Box"/>
    <d v="2013-11-07T00:00:00"/>
    <n v="3.2250347484790999E-4"/>
    <m/>
    <x v="0"/>
    <n v="0"/>
    <n v="1"/>
    <x v="0"/>
  </r>
  <r>
    <n v="35045"/>
    <x v="0"/>
    <d v="2015-04-02T00:00:00"/>
    <x v="4"/>
    <x v="14"/>
    <n v="565.01"/>
    <n v="0.1"/>
    <s v="Regular"/>
    <n v="-10.33"/>
    <n v="13.48"/>
    <n v="4.51"/>
    <s v="Darrin Martin"/>
    <x v="0"/>
    <s v="Small Business"/>
    <s v="Office Supplies"/>
    <s v="Storage &amp; Organization"/>
    <s v="Small Box"/>
    <d v="2015-04-04T00:00:00"/>
    <n v="8.9784699414937309E-5"/>
    <m/>
    <x v="0"/>
    <n v="0"/>
    <n v="2"/>
    <x v="0"/>
  </r>
  <r>
    <n v="230"/>
    <x v="1"/>
    <d v="2013-10-26T00:00:00"/>
    <x v="1"/>
    <x v="43"/>
    <n v="2029.75"/>
    <n v="0.06"/>
    <s v="Regular"/>
    <n v="320.37"/>
    <n v="43.98"/>
    <n v="8.99"/>
    <s v="Erin Creighton"/>
    <x v="1"/>
    <s v="Corporate"/>
    <s v="Office Supplies"/>
    <s v="Pens &amp; Art Supplies"/>
    <s v="Small Pack"/>
    <d v="2013-10-28T00:00:00"/>
    <n v="3.2254383752051996E-4"/>
    <s v="Quality Check"/>
    <x v="2"/>
    <n v="8388666.0835000072"/>
    <n v="2"/>
    <x v="1"/>
  </r>
  <r>
    <n v="45413"/>
    <x v="0"/>
    <d v="2013-06-08T00:00:00"/>
    <x v="0"/>
    <x v="35"/>
    <n v="2031.98"/>
    <n v="0.05"/>
    <s v="Regular"/>
    <n v="778.6"/>
    <n v="120.98"/>
    <n v="9.07"/>
    <s v="Eric Barreto"/>
    <x v="0"/>
    <s v="Small Business"/>
    <s v="Office Supplies"/>
    <s v="Binders and Binder Accessories"/>
    <s v="Small Box"/>
    <d v="2013-06-09T00:00:00"/>
    <n v="3.2289820271705686E-4"/>
    <m/>
    <x v="0"/>
    <n v="0"/>
    <n v="1"/>
    <x v="0"/>
  </r>
  <r>
    <n v="14048"/>
    <x v="0"/>
    <d v="2013-05-17T00:00:00"/>
    <x v="2"/>
    <x v="42"/>
    <n v="2035.393"/>
    <n v="0.01"/>
    <s v="Regular"/>
    <n v="1152.69"/>
    <n v="55.99"/>
    <n v="1.25"/>
    <s v="Nora Paige"/>
    <x v="0"/>
    <s v="Small Business"/>
    <s v="Technology"/>
    <s v="Telephones and Communication"/>
    <s v="Small Pack"/>
    <d v="2013-05-19T00:00:00"/>
    <n v="3.2344055626673421E-4"/>
    <m/>
    <x v="0"/>
    <n v="0"/>
    <n v="2"/>
    <x v="0"/>
  </r>
  <r>
    <n v="35104"/>
    <x v="0"/>
    <d v="2015-04-22T00:00:00"/>
    <x v="0"/>
    <x v="10"/>
    <n v="36.31"/>
    <n v="0.04"/>
    <s v="Regular"/>
    <n v="-74.45"/>
    <n v="29.99"/>
    <n v="5.5"/>
    <s v="Bill Donatelli"/>
    <x v="1"/>
    <s v="Small Business"/>
    <s v="Technology"/>
    <s v="Computer Peripherals"/>
    <s v="Small Box"/>
    <d v="2015-04-25T00:00:00"/>
    <n v="5.7699552853159654E-6"/>
    <m/>
    <x v="0"/>
    <n v="0"/>
    <n v="3"/>
    <x v="0"/>
  </r>
  <r>
    <n v="35104"/>
    <x v="0"/>
    <d v="2015-04-22T00:00:00"/>
    <x v="0"/>
    <x v="31"/>
    <n v="388.15"/>
    <n v="0"/>
    <s v="Regular"/>
    <n v="-44.21"/>
    <n v="19.940000000000001"/>
    <n v="14.87"/>
    <s v="Bill Donatelli"/>
    <x v="1"/>
    <s v="Small Business"/>
    <s v="Furniture"/>
    <s v="Office Furnishings"/>
    <s v="Large Box"/>
    <d v="2015-04-24T00:00:00"/>
    <n v="6.1680202258204128E-5"/>
    <m/>
    <x v="0"/>
    <n v="0"/>
    <n v="2"/>
    <x v="0"/>
  </r>
  <r>
    <n v="35110"/>
    <x v="1"/>
    <d v="2014-10-18T00:00:00"/>
    <x v="0"/>
    <x v="39"/>
    <n v="12805.25"/>
    <n v="0.01"/>
    <s v="Regular"/>
    <n v="5065.51"/>
    <n v="896.99"/>
    <n v="19.989999999999998"/>
    <s v="Mike Caudle"/>
    <x v="1"/>
    <s v="Corporate"/>
    <s v="Office Supplies"/>
    <s v="Binders and Binder Accessories"/>
    <s v="Small Box"/>
    <d v="2014-10-19T00:00:00"/>
    <n v="2.0348587143291727E-3"/>
    <m/>
    <x v="0"/>
    <n v="0"/>
    <n v="1"/>
    <x v="0"/>
  </r>
  <r>
    <n v="35110"/>
    <x v="1"/>
    <d v="2014-10-18T00:00:00"/>
    <x v="0"/>
    <x v="46"/>
    <n v="1435.32"/>
    <n v="0.02"/>
    <s v="Regular"/>
    <n v="485.95"/>
    <n v="29.89"/>
    <n v="1.99"/>
    <s v="Mike Caudle"/>
    <x v="1"/>
    <s v="Corporate"/>
    <s v="Technology"/>
    <s v="Computer Peripherals"/>
    <s v="Small Pack"/>
    <d v="2014-10-20T00:00:00"/>
    <n v="2.2808406004185379E-4"/>
    <m/>
    <x v="0"/>
    <n v="0"/>
    <n v="2"/>
    <x v="0"/>
  </r>
  <r>
    <n v="35136"/>
    <x v="0"/>
    <d v="2016-10-08T00:00:00"/>
    <x v="1"/>
    <x v="9"/>
    <n v="68.73"/>
    <n v="7.0000000000000007E-2"/>
    <s v="Regular"/>
    <n v="17.170000000000002"/>
    <n v="2.94"/>
    <n v="0.81"/>
    <s v="Peter Fuller"/>
    <x v="0"/>
    <s v="Corporate"/>
    <s v="Office Supplies"/>
    <s v="Pens &amp; Art Supplies"/>
    <s v="Wrap Bag"/>
    <d v="2016-10-09T00:00:00"/>
    <n v="1.0921757828690893E-5"/>
    <m/>
    <x v="0"/>
    <n v="0"/>
    <n v="1"/>
    <x v="0"/>
  </r>
  <r>
    <n v="5702"/>
    <x v="0"/>
    <d v="2013-09-06T00:00:00"/>
    <x v="2"/>
    <x v="17"/>
    <n v="2039.39"/>
    <n v="0.01"/>
    <s v="Regular"/>
    <n v="199.73"/>
    <n v="99.99"/>
    <n v="19.989999999999998"/>
    <s v="Grant Thornton"/>
    <x v="0"/>
    <s v="Corporate"/>
    <s v="Technology"/>
    <s v="Computer Peripherals"/>
    <s v="Small Box"/>
    <d v="2013-09-08T00:00:00"/>
    <n v="3.2407571218178263E-4"/>
    <m/>
    <x v="0"/>
    <n v="0"/>
    <n v="2"/>
    <x v="0"/>
  </r>
  <r>
    <n v="35141"/>
    <x v="0"/>
    <d v="2013-09-11T00:00:00"/>
    <x v="4"/>
    <x v="8"/>
    <n v="2046.81"/>
    <n v="0.02"/>
    <s v="Regular"/>
    <n v="469.28"/>
    <n v="67.28"/>
    <n v="19.989999999999998"/>
    <s v="Jennifer Braxton"/>
    <x v="3"/>
    <s v="Small Business"/>
    <s v="Office Supplies"/>
    <s v="Binders and Binder Accessories"/>
    <s v="Small Box"/>
    <d v="2013-09-12T00:00:00"/>
    <n v="3.2525481072810713E-4"/>
    <m/>
    <x v="0"/>
    <n v="0"/>
    <n v="1"/>
    <x v="0"/>
  </r>
  <r>
    <n v="12039"/>
    <x v="0"/>
    <d v="2013-06-16T00:00:00"/>
    <x v="0"/>
    <x v="44"/>
    <n v="2048.5680000000002"/>
    <n v="0.1"/>
    <s v="Regular"/>
    <n v="-259.99"/>
    <n v="205.99"/>
    <n v="8.99"/>
    <s v="Carlos Meador"/>
    <x v="0"/>
    <s v="Corporate"/>
    <s v="Technology"/>
    <s v="Telephones and Communication"/>
    <s v="Small Box"/>
    <d v="2013-06-18T00:00:00"/>
    <n v="3.2553417127317977E-4"/>
    <m/>
    <x v="0"/>
    <n v="0"/>
    <n v="2"/>
    <x v="0"/>
  </r>
  <r>
    <n v="13767"/>
    <x v="0"/>
    <d v="2013-08-26T00:00:00"/>
    <x v="0"/>
    <x v="47"/>
    <n v="2050.712"/>
    <n v="0.05"/>
    <s v="Delivery Van"/>
    <n v="-381.04"/>
    <n v="218.75"/>
    <n v="69.64"/>
    <s v="Nona Balk"/>
    <x v="3"/>
    <s v="Corporate"/>
    <s v="Furniture"/>
    <s v="Tables"/>
    <s v="Jumbo Box"/>
    <d v="2013-08-28T00:00:00"/>
    <n v="3.258748703679668E-4"/>
    <m/>
    <x v="0"/>
    <n v="0"/>
    <n v="2"/>
    <x v="0"/>
  </r>
  <r>
    <n v="35200"/>
    <x v="0"/>
    <d v="2016-02-06T00:00:00"/>
    <x v="4"/>
    <x v="0"/>
    <n v="150.24"/>
    <n v="0.08"/>
    <s v="Regular"/>
    <n v="-102.93"/>
    <n v="9.98"/>
    <n v="12.52"/>
    <s v="Ricardo Block"/>
    <x v="0"/>
    <s v="Corporate"/>
    <s v="Furniture"/>
    <s v="Office Furnishings"/>
    <s v="Small Box"/>
    <d v="2016-02-08T00:00:00"/>
    <n v="2.3874361940673937E-5"/>
    <m/>
    <x v="0"/>
    <n v="0"/>
    <n v="2"/>
    <x v="0"/>
  </r>
  <r>
    <n v="35238"/>
    <x v="0"/>
    <d v="2014-04-28T00:00:00"/>
    <x v="3"/>
    <x v="40"/>
    <n v="1403.027"/>
    <n v="0.1"/>
    <s v="Express"/>
    <n v="153.80000000000001"/>
    <n v="65.989999999999995"/>
    <n v="5.63"/>
    <s v="Jack O'Briant"/>
    <x v="0"/>
    <s v="Small Business"/>
    <s v="Technology"/>
    <s v="Telephones and Communication"/>
    <s v="Small Box"/>
    <d v="2014-04-28T00:00:00"/>
    <n v="2.2295243883478389E-4"/>
    <m/>
    <x v="0"/>
    <n v="0"/>
    <n v="0"/>
    <x v="0"/>
  </r>
  <r>
    <n v="3461"/>
    <x v="0"/>
    <d v="2013-01-30T00:00:00"/>
    <x v="1"/>
    <x v="43"/>
    <n v="2053.3789999999999"/>
    <n v="0.1"/>
    <s v="Regular"/>
    <n v="1040.4000000000001"/>
    <n v="55.99"/>
    <n v="1.25"/>
    <s v="Susan Gilcrest"/>
    <x v="0"/>
    <s v="Home Office"/>
    <s v="Technology"/>
    <s v="Telephones and Communication"/>
    <s v="Small Pack"/>
    <d v="2013-02-01T00:00:00"/>
    <n v="3.2629867843037209E-4"/>
    <m/>
    <x v="0"/>
    <n v="0"/>
    <n v="2"/>
    <x v="0"/>
  </r>
  <r>
    <n v="35079"/>
    <x v="0"/>
    <d v="2013-08-14T00:00:00"/>
    <x v="0"/>
    <x v="1"/>
    <n v="2062.75"/>
    <n v="0.01"/>
    <s v="Express"/>
    <n v="559.59"/>
    <n v="60.98"/>
    <n v="19.989999999999998"/>
    <s v="Darren Budd"/>
    <x v="1"/>
    <s v="Consumer"/>
    <s v="Furniture"/>
    <s v="Tables"/>
    <s v="Large Box"/>
    <d v="2013-08-16T00:00:00"/>
    <n v="3.2778780679662648E-4"/>
    <m/>
    <x v="0"/>
    <n v="0"/>
    <n v="2"/>
    <x v="0"/>
  </r>
  <r>
    <n v="12452"/>
    <x v="0"/>
    <d v="2013-12-07T00:00:00"/>
    <x v="4"/>
    <x v="28"/>
    <n v="2063.42"/>
    <n v="0.03"/>
    <s v="Regular"/>
    <n v="989.95"/>
    <n v="55.98"/>
    <n v="5.15"/>
    <s v="Bill Donatelli"/>
    <x v="1"/>
    <s v="Corporate"/>
    <s v="Office Supplies"/>
    <s v="Paper"/>
    <s v="Small Box"/>
    <d v="2013-12-09T00:00:00"/>
    <n v="3.2789427526374741E-4"/>
    <m/>
    <x v="0"/>
    <n v="0"/>
    <n v="2"/>
    <x v="0"/>
  </r>
  <r>
    <n v="35266"/>
    <x v="0"/>
    <d v="2014-01-10T00:00:00"/>
    <x v="2"/>
    <x v="20"/>
    <n v="217.25"/>
    <n v="7.0000000000000007E-2"/>
    <s v="Regular"/>
    <n v="33.5"/>
    <n v="5.84"/>
    <n v="1.2"/>
    <s v="Beth Thompson"/>
    <x v="2"/>
    <s v="Corporate"/>
    <s v="Office Supplies"/>
    <s v="Pens &amp; Art Supplies"/>
    <s v="Wrap Bag"/>
    <d v="2014-01-10T00:00:00"/>
    <n v="3.4522797734367759E-5"/>
    <m/>
    <x v="0"/>
    <n v="0"/>
    <n v="0"/>
    <x v="0"/>
  </r>
  <r>
    <n v="35266"/>
    <x v="0"/>
    <d v="2014-01-10T00:00:00"/>
    <x v="2"/>
    <x v="2"/>
    <n v="5993.74"/>
    <n v="7.0000000000000007E-2"/>
    <s v="Delivery Van"/>
    <n v="-998.94"/>
    <n v="218.75"/>
    <n v="69.64"/>
    <s v="Beth Thompson"/>
    <x v="2"/>
    <s v="Corporate"/>
    <s v="Furniture"/>
    <s v="Tables"/>
    <s v="Jumbo Box"/>
    <d v="2014-01-12T00:00:00"/>
    <n v="9.5245419421122863E-4"/>
    <m/>
    <x v="0"/>
    <n v="0"/>
    <n v="2"/>
    <x v="0"/>
  </r>
  <r>
    <n v="773"/>
    <x v="0"/>
    <d v="2013-09-25T00:00:00"/>
    <x v="4"/>
    <x v="28"/>
    <n v="2071.3395"/>
    <n v="0.06"/>
    <s v="Regular"/>
    <n v="324.93"/>
    <n v="65.989999999999995"/>
    <n v="8.99"/>
    <s v="Helen Abelman"/>
    <x v="3"/>
    <s v="Home Office"/>
    <s v="Technology"/>
    <s v="Telephones and Communication"/>
    <s v="Small Box"/>
    <d v="2013-09-26T00:00:00"/>
    <n v="3.2915274843593306E-4"/>
    <m/>
    <x v="0"/>
    <n v="0"/>
    <n v="1"/>
    <x v="0"/>
  </r>
  <r>
    <n v="35299"/>
    <x v="0"/>
    <d v="2015-08-10T00:00:00"/>
    <x v="2"/>
    <x v="26"/>
    <n v="4359"/>
    <n v="0.02"/>
    <s v="Regular"/>
    <n v="907.67"/>
    <n v="99.99"/>
    <n v="19.989999999999998"/>
    <s v="Randy Bradley"/>
    <x v="0"/>
    <s v="Corporate"/>
    <s v="Technology"/>
    <s v="Computer Peripherals"/>
    <s v="Small Box"/>
    <d v="2015-08-12T00:00:00"/>
    <n v="6.9268066892570345E-4"/>
    <m/>
    <x v="0"/>
    <n v="0"/>
    <n v="2"/>
    <x v="0"/>
  </r>
  <r>
    <n v="45190"/>
    <x v="0"/>
    <d v="2013-11-19T00:00:00"/>
    <x v="0"/>
    <x v="44"/>
    <n v="2084.96"/>
    <n v="0"/>
    <s v="Delivery Van"/>
    <n v="135.26"/>
    <n v="150.97999999999999"/>
    <n v="43.71"/>
    <s v="George Ashbrook"/>
    <x v="1"/>
    <s v="Small Business"/>
    <s v="Furniture"/>
    <s v="Chairs &amp; Chairmats"/>
    <s v="Jumbo Drum"/>
    <d v="2013-11-19T00:00:00"/>
    <n v="3.3131715702760606E-4"/>
    <m/>
    <x v="0"/>
    <n v="0"/>
    <n v="0"/>
    <x v="0"/>
  </r>
  <r>
    <n v="26693"/>
    <x v="0"/>
    <d v="2013-08-21T00:00:00"/>
    <x v="4"/>
    <x v="14"/>
    <n v="2094.9780000000001"/>
    <n v="0.06"/>
    <s v="Express"/>
    <n v="697.29"/>
    <n v="55.99"/>
    <n v="1.25"/>
    <s v="William Brown"/>
    <x v="0"/>
    <s v="Corporate"/>
    <s v="Technology"/>
    <s v="Telephones and Communication"/>
    <s v="Small Pack"/>
    <d v="2013-08-23T00:00:00"/>
    <n v="3.3290909897330405E-4"/>
    <m/>
    <x v="0"/>
    <n v="0"/>
    <n v="2"/>
    <x v="0"/>
  </r>
  <r>
    <n v="12710"/>
    <x v="1"/>
    <d v="2013-08-17T00:00:00"/>
    <x v="1"/>
    <x v="4"/>
    <n v="2116.62"/>
    <n v="0.06"/>
    <s v="Regular"/>
    <n v="745.45"/>
    <n v="55.98"/>
    <n v="13.88"/>
    <s v="John Castell"/>
    <x v="3"/>
    <s v="Small Business"/>
    <s v="Office Supplies"/>
    <s v="Paper"/>
    <s v="Small Box"/>
    <d v="2013-08-17T00:00:00"/>
    <n v="3.3634818936947061E-4"/>
    <s v="Quality Check"/>
    <x v="2"/>
    <n v="8335095.6370000066"/>
    <n v="0"/>
    <x v="1"/>
  </r>
  <r>
    <n v="35392"/>
    <x v="0"/>
    <d v="2015-02-22T00:00:00"/>
    <x v="0"/>
    <x v="32"/>
    <n v="70.88"/>
    <n v="0.01"/>
    <s v="Regular"/>
    <n v="-50.2"/>
    <n v="6.48"/>
    <n v="9.68"/>
    <s v="Erin Mull"/>
    <x v="3"/>
    <s v="Small Business"/>
    <s v="Office Supplies"/>
    <s v="Paper"/>
    <s v="Small Box"/>
    <d v="2015-02-22T00:00:00"/>
    <n v="1.1263410372437224E-5"/>
    <m/>
    <x v="0"/>
    <n v="0"/>
    <n v="0"/>
    <x v="0"/>
  </r>
  <r>
    <n v="35399"/>
    <x v="0"/>
    <d v="2014-01-21T00:00:00"/>
    <x v="3"/>
    <x v="28"/>
    <n v="188.38"/>
    <n v="0.04"/>
    <s v="Regular"/>
    <n v="-120.12"/>
    <n v="4.91"/>
    <n v="5.68"/>
    <s v="Karen Bern"/>
    <x v="0"/>
    <s v="Corporate"/>
    <s v="Office Supplies"/>
    <s v="Binders and Binder Accessories"/>
    <s v="Small Box"/>
    <d v="2014-01-23T00:00:00"/>
    <n v="2.9935119158573989E-5"/>
    <m/>
    <x v="0"/>
    <n v="0"/>
    <n v="2"/>
    <x v="0"/>
  </r>
  <r>
    <n v="31492"/>
    <x v="0"/>
    <d v="2013-10-15T00:00:00"/>
    <x v="1"/>
    <x v="9"/>
    <n v="2149.0300000000002"/>
    <n v="0.03"/>
    <s v="Regular"/>
    <n v="-235.56"/>
    <n v="95.43"/>
    <n v="19.989999999999998"/>
    <s v="Nicole Hansen"/>
    <x v="2"/>
    <s v="Small Business"/>
    <s v="Office Supplies"/>
    <s v="Storage &amp; Organization"/>
    <s v="Small Box"/>
    <d v="2013-10-16T00:00:00"/>
    <n v="3.4149840283124674E-4"/>
    <m/>
    <x v="0"/>
    <n v="0"/>
    <n v="1"/>
    <x v="0"/>
  </r>
  <r>
    <n v="1542"/>
    <x v="0"/>
    <d v="2013-09-14T00:00:00"/>
    <x v="4"/>
    <x v="43"/>
    <n v="2150.25"/>
    <n v="0.06"/>
    <s v="Regular"/>
    <n v="586.92999999999995"/>
    <n v="48.58"/>
    <n v="3.99"/>
    <s v="Linda Southworth"/>
    <x v="0"/>
    <s v="Consumer"/>
    <s v="Office Supplies"/>
    <s v="Appliances"/>
    <s v="Small Box"/>
    <d v="2013-09-16T00:00:00"/>
    <n v="3.4169227078630277E-4"/>
    <m/>
    <x v="0"/>
    <n v="0"/>
    <n v="2"/>
    <x v="0"/>
  </r>
  <r>
    <n v="35456"/>
    <x v="0"/>
    <d v="2015-11-01T00:00:00"/>
    <x v="1"/>
    <x v="4"/>
    <n v="46.37"/>
    <n v="0.03"/>
    <s v="Regular"/>
    <n v="-19.809999999999999"/>
    <n v="1.26"/>
    <n v="0.7"/>
    <s v="Cindy Chapman"/>
    <x v="0"/>
    <s v="Corporate"/>
    <s v="Office Supplies"/>
    <s v="Rubber Bands"/>
    <s v="Wrap Bag"/>
    <d v="2015-11-03T00:00:00"/>
    <n v="7.3685713737290356E-6"/>
    <m/>
    <x v="0"/>
    <n v="0"/>
    <n v="2"/>
    <x v="0"/>
  </r>
  <r>
    <n v="35461"/>
    <x v="0"/>
    <d v="2016-06-01T00:00:00"/>
    <x v="1"/>
    <x v="11"/>
    <n v="48.75"/>
    <n v="0.08"/>
    <s v="Regular"/>
    <n v="3.5"/>
    <n v="4.49"/>
    <n v="1.49"/>
    <s v="Julie Kriz"/>
    <x v="0"/>
    <s v="Corporate"/>
    <s v="Office Supplies"/>
    <s v="Binders and Binder Accessories"/>
    <s v="Small Box"/>
    <d v="2016-06-01T00:00:00"/>
    <n v="7.7467727942482326E-6"/>
    <m/>
    <x v="0"/>
    <n v="0"/>
    <n v="0"/>
    <x v="0"/>
  </r>
  <r>
    <n v="35461"/>
    <x v="0"/>
    <d v="2016-06-01T00:00:00"/>
    <x v="1"/>
    <x v="49"/>
    <n v="112.6"/>
    <n v="0.04"/>
    <s v="Regular"/>
    <n v="-25.99"/>
    <n v="3.68"/>
    <n v="1.32"/>
    <s v="Julie Kriz"/>
    <x v="0"/>
    <s v="Corporate"/>
    <s v="Office Supplies"/>
    <s v="Scissors, Rulers and Trimmers"/>
    <s v="Wrap Bag"/>
    <d v="2016-06-02T00:00:00"/>
    <n v="1.7893058802714891E-5"/>
    <m/>
    <x v="0"/>
    <n v="0"/>
    <n v="1"/>
    <x v="0"/>
  </r>
  <r>
    <n v="35554"/>
    <x v="1"/>
    <d v="2015-09-24T00:00:00"/>
    <x v="2"/>
    <x v="41"/>
    <n v="4581.54"/>
    <n v="0.05"/>
    <s v="Delivery Van"/>
    <n v="-614.37"/>
    <n v="130.97999999999999"/>
    <n v="54.74"/>
    <s v="Darren Budd"/>
    <x v="1"/>
    <s v="Consumer"/>
    <s v="Furniture"/>
    <s v="Bookcases"/>
    <s v="Jumbo Box"/>
    <d v="2015-09-26T00:00:00"/>
    <n v="7.2804409082584713E-4"/>
    <m/>
    <x v="0"/>
    <n v="0"/>
    <n v="2"/>
    <x v="0"/>
  </r>
  <r>
    <n v="35555"/>
    <x v="0"/>
    <d v="2014-03-04T00:00:00"/>
    <x v="4"/>
    <x v="29"/>
    <n v="11266.4"/>
    <n v="0.08"/>
    <s v="Delivery Van"/>
    <n v="1902.99"/>
    <n v="243.98"/>
    <n v="43.32"/>
    <s v="James Lanier"/>
    <x v="1"/>
    <s v="Corporate"/>
    <s v="Furniture"/>
    <s v="Chairs &amp; Chairmats"/>
    <s v="Jumbo Drum"/>
    <d v="2014-03-05T00:00:00"/>
    <n v="1.7903228924947339E-3"/>
    <m/>
    <x v="0"/>
    <n v="0"/>
    <n v="1"/>
    <x v="0"/>
  </r>
  <r>
    <n v="35555"/>
    <x v="0"/>
    <d v="2014-03-04T00:00:00"/>
    <x v="4"/>
    <x v="0"/>
    <n v="71.61"/>
    <n v="0.1"/>
    <s v="Regular"/>
    <n v="-70.31"/>
    <n v="4.8899999999999997"/>
    <n v="4.93"/>
    <s v="James Lanier"/>
    <x v="1"/>
    <s v="Corporate"/>
    <s v="Technology"/>
    <s v="Computer Peripherals"/>
    <s v="Small Pack"/>
    <d v="2014-03-06T00:00:00"/>
    <n v="1.1379413329151095E-5"/>
    <m/>
    <x v="0"/>
    <n v="0"/>
    <n v="2"/>
    <x v="0"/>
  </r>
  <r>
    <n v="35555"/>
    <x v="0"/>
    <d v="2014-03-04T00:00:00"/>
    <x v="4"/>
    <x v="5"/>
    <n v="10.43"/>
    <n v="7.0000000000000007E-2"/>
    <s v="Regular"/>
    <n v="-4.72"/>
    <n v="4.9800000000000004"/>
    <n v="0.8"/>
    <s v="James Lanier"/>
    <x v="1"/>
    <s v="Corporate"/>
    <s v="Office Supplies"/>
    <s v="Paper"/>
    <s v="Wrap Bag"/>
    <d v="2014-03-04T00:00:00"/>
    <n v="1.6574121075694166E-6"/>
    <m/>
    <x v="0"/>
    <n v="0"/>
    <n v="0"/>
    <x v="0"/>
  </r>
  <r>
    <n v="35558"/>
    <x v="0"/>
    <d v="2016-09-15T00:00:00"/>
    <x v="1"/>
    <x v="5"/>
    <n v="34.880000000000003"/>
    <n v="0.09"/>
    <s v="Regular"/>
    <n v="-22.12"/>
    <n v="13.79"/>
    <n v="8.7799999999999994"/>
    <s v="Carlos Soltero"/>
    <x v="3"/>
    <s v="Consumer"/>
    <s v="Furniture"/>
    <s v="Office Furnishings"/>
    <s v="Small Box"/>
    <d v="2016-09-17T00:00:00"/>
    <n v="5.5427166166846843E-6"/>
    <m/>
    <x v="0"/>
    <n v="0"/>
    <n v="2"/>
    <x v="0"/>
  </r>
  <r>
    <n v="35584"/>
    <x v="0"/>
    <d v="2014-05-03T00:00:00"/>
    <x v="4"/>
    <x v="0"/>
    <n v="150.33000000000001"/>
    <n v="0.08"/>
    <s v="Express"/>
    <n v="-98.23"/>
    <n v="9.7100000000000009"/>
    <n v="9.4499999999999993"/>
    <s v="Joel Jenkins"/>
    <x v="1"/>
    <s v="Corporate"/>
    <s v="Office Supplies"/>
    <s v="Storage &amp; Organization"/>
    <s v="Small Box"/>
    <d v="2014-05-03T00:00:00"/>
    <n v="2.388866367506332E-5"/>
    <m/>
    <x v="0"/>
    <n v="0"/>
    <n v="0"/>
    <x v="0"/>
  </r>
  <r>
    <n v="35590"/>
    <x v="0"/>
    <d v="2015-12-02T00:00:00"/>
    <x v="1"/>
    <x v="6"/>
    <n v="423.95"/>
    <n v="0"/>
    <s v="Regular"/>
    <n v="-263.95"/>
    <n v="99.99"/>
    <n v="19.989999999999998"/>
    <s v="Ryan Crowe"/>
    <x v="0"/>
    <s v="Small Business"/>
    <s v="Technology"/>
    <s v="Computer Peripherals"/>
    <s v="Small Box"/>
    <d v="2015-12-03T00:00:00"/>
    <n v="6.7369114381980258E-5"/>
    <m/>
    <x v="0"/>
    <n v="0"/>
    <n v="1"/>
    <x v="0"/>
  </r>
  <r>
    <n v="35687"/>
    <x v="1"/>
    <d v="2014-11-18T00:00:00"/>
    <x v="2"/>
    <x v="25"/>
    <n v="620.23"/>
    <n v="0.06"/>
    <s v="Express"/>
    <n v="115.24"/>
    <n v="12.64"/>
    <n v="4.9800000000000004"/>
    <s v="Gary Hwang"/>
    <x v="0"/>
    <s v="Home Office"/>
    <s v="Furniture"/>
    <s v="Office Furnishings"/>
    <s v="Small Pack"/>
    <d v="2014-11-19T00:00:00"/>
    <n v="9.8559608003622183E-5"/>
    <m/>
    <x v="0"/>
    <n v="0"/>
    <n v="1"/>
    <x v="0"/>
  </r>
  <r>
    <n v="35713"/>
    <x v="0"/>
    <d v="2015-10-17T00:00:00"/>
    <x v="4"/>
    <x v="46"/>
    <n v="1355.47"/>
    <n v="0.04"/>
    <s v="Regular"/>
    <n v="590.04"/>
    <n v="28.53"/>
    <n v="1.49"/>
    <s v="Phillip Breyer"/>
    <x v="1"/>
    <s v="Corporate"/>
    <s v="Office Supplies"/>
    <s v="Binders and Binder Accessories"/>
    <s v="Small Box"/>
    <d v="2015-10-17T00:00:00"/>
    <n v="2.1539524347527489E-4"/>
    <m/>
    <x v="0"/>
    <n v="0"/>
    <n v="0"/>
    <x v="0"/>
  </r>
  <r>
    <n v="35776"/>
    <x v="0"/>
    <d v="2016-02-05T00:00:00"/>
    <x v="4"/>
    <x v="32"/>
    <n v="118.66"/>
    <n v="0.05"/>
    <s v="Regular"/>
    <n v="32.68"/>
    <n v="12.97"/>
    <n v="1.49"/>
    <s v="Gene McClure"/>
    <x v="0"/>
    <s v="Consumer"/>
    <s v="Office Supplies"/>
    <s v="Binders and Binder Accessories"/>
    <s v="Small Box"/>
    <d v="2016-02-07T00:00:00"/>
    <n v="1.8856042251599901E-5"/>
    <m/>
    <x v="0"/>
    <n v="0"/>
    <n v="2"/>
    <x v="0"/>
  </r>
  <r>
    <n v="35776"/>
    <x v="0"/>
    <d v="2016-02-05T00:00:00"/>
    <x v="4"/>
    <x v="45"/>
    <n v="213.74"/>
    <n v="0.06"/>
    <s v="Regular"/>
    <n v="-32.15"/>
    <n v="5.81"/>
    <n v="3.37"/>
    <s v="Gene McClure"/>
    <x v="0"/>
    <s v="Consumer"/>
    <s v="Office Supplies"/>
    <s v="Rubber Bands"/>
    <s v="Wrap Bag"/>
    <d v="2016-02-07T00:00:00"/>
    <n v="3.3965030093181891E-5"/>
    <m/>
    <x v="0"/>
    <n v="0"/>
    <n v="2"/>
    <x v="0"/>
  </r>
  <r>
    <n v="15906"/>
    <x v="0"/>
    <d v="2013-09-27T00:00:00"/>
    <x v="3"/>
    <x v="30"/>
    <n v="2174.96"/>
    <n v="0.05"/>
    <s v="Delivery Van"/>
    <n v="-223.89"/>
    <n v="264.98"/>
    <n v="17.86"/>
    <s v="Ross Baird"/>
    <x v="0"/>
    <s v="Corporate"/>
    <s v="Technology"/>
    <s v="Office Machines"/>
    <s v="Jumbo Drum"/>
    <d v="2013-09-29T00:00:00"/>
    <n v="3.4561889141698738E-4"/>
    <m/>
    <x v="0"/>
    <n v="0"/>
    <n v="2"/>
    <x v="0"/>
  </r>
  <r>
    <n v="35782"/>
    <x v="0"/>
    <d v="2014-08-05T00:00:00"/>
    <x v="3"/>
    <x v="3"/>
    <n v="6427.18"/>
    <n v="0.09"/>
    <s v="Regular"/>
    <n v="2097.1"/>
    <n v="165.98"/>
    <n v="19.989999999999998"/>
    <s v="Julie Kriz"/>
    <x v="0"/>
    <s v="Corporate"/>
    <s v="Office Supplies"/>
    <s v="Binders and Binder Accessories"/>
    <s v="Small Box"/>
    <d v="2014-08-12T00:00:00"/>
    <n v="1.0213313470304893E-3"/>
    <m/>
    <x v="0"/>
    <n v="0"/>
    <n v="7"/>
    <x v="0"/>
  </r>
  <r>
    <n v="35782"/>
    <x v="0"/>
    <d v="2014-08-05T00:00:00"/>
    <x v="3"/>
    <x v="44"/>
    <n v="1330.73"/>
    <n v="0.06"/>
    <s v="Delivery Van"/>
    <n v="-450.1"/>
    <n v="105.49"/>
    <n v="41.64"/>
    <s v="Julie Kriz"/>
    <x v="0"/>
    <s v="Corporate"/>
    <s v="Furniture"/>
    <s v="Tables"/>
    <s v="Jumbo Box"/>
    <d v="2014-08-10T00:00:00"/>
    <n v="2.1146385559979385E-4"/>
    <m/>
    <x v="0"/>
    <n v="0"/>
    <n v="5"/>
    <x v="0"/>
  </r>
  <r>
    <n v="35813"/>
    <x v="0"/>
    <d v="2016-04-21T00:00:00"/>
    <x v="1"/>
    <x v="36"/>
    <n v="7841.57"/>
    <n v="0.05"/>
    <s v="Express"/>
    <n v="2347.1799999999998"/>
    <n v="363.25"/>
    <n v="19.989999999999998"/>
    <s v="Tracy Collins"/>
    <x v="0"/>
    <s v="Corporate"/>
    <s v="Office Supplies"/>
    <s v="Appliances"/>
    <s v="Small Box"/>
    <d v="2016-04-21T00:00:00"/>
    <n v="1.2460894592860124E-3"/>
    <m/>
    <x v="0"/>
    <n v="0"/>
    <n v="0"/>
    <x v="0"/>
  </r>
  <r>
    <n v="35813"/>
    <x v="0"/>
    <d v="2016-04-21T00:00:00"/>
    <x v="1"/>
    <x v="36"/>
    <n v="156.31"/>
    <n v="0.06"/>
    <s v="Express"/>
    <n v="-9.81"/>
    <n v="7.59"/>
    <n v="4"/>
    <s v="Tracy Collins"/>
    <x v="0"/>
    <s v="Corporate"/>
    <s v="Furniture"/>
    <s v="Office Furnishings"/>
    <s v="Wrap Bag"/>
    <d v="2016-04-21T00:00:00"/>
    <n v="2.4838934471157767E-5"/>
    <m/>
    <x v="0"/>
    <n v="0"/>
    <n v="0"/>
    <x v="0"/>
  </r>
  <r>
    <n v="15234"/>
    <x v="0"/>
    <d v="2013-03-12T00:00:00"/>
    <x v="2"/>
    <x v="36"/>
    <n v="2185.9535000000001"/>
    <n v="0.1"/>
    <s v="Regular"/>
    <n v="268.01"/>
    <n v="125.99"/>
    <n v="8.99"/>
    <s v="Toby Knight"/>
    <x v="0"/>
    <s v="Consumer"/>
    <s v="Technology"/>
    <s v="Telephones and Communication"/>
    <s v="Small Box"/>
    <d v="2013-03-13T00:00:00"/>
    <n v="3.4736584827265034E-4"/>
    <m/>
    <x v="0"/>
    <n v="0"/>
    <n v="1"/>
    <x v="0"/>
  </r>
  <r>
    <n v="43207"/>
    <x v="0"/>
    <d v="2013-06-09T00:00:00"/>
    <x v="3"/>
    <x v="22"/>
    <n v="2207.9"/>
    <n v="0.02"/>
    <s v="Regular"/>
    <n v="579.76"/>
    <n v="49.34"/>
    <n v="10.25"/>
    <s v="Julia Dunbar"/>
    <x v="0"/>
    <s v="Consumer"/>
    <s v="Furniture"/>
    <s v="Office Furnishings"/>
    <s v="Large Box"/>
    <d v="2013-06-13T00:00:00"/>
    <n v="3.5085332620350099E-4"/>
    <m/>
    <x v="0"/>
    <n v="0"/>
    <n v="4"/>
    <x v="0"/>
  </r>
  <r>
    <n v="35842"/>
    <x v="0"/>
    <d v="2015-05-24T00:00:00"/>
    <x v="0"/>
    <x v="31"/>
    <n v="53.79"/>
    <n v="0.03"/>
    <s v="Regular"/>
    <n v="11.55"/>
    <n v="2.88"/>
    <n v="0.99"/>
    <s v="Susan Pistek"/>
    <x v="0"/>
    <s v="Home Office"/>
    <s v="Office Supplies"/>
    <s v="Labels"/>
    <s v="Small Box"/>
    <d v="2015-05-26T00:00:00"/>
    <n v="8.5476699200535872E-6"/>
    <m/>
    <x v="0"/>
    <n v="0"/>
    <n v="2"/>
    <x v="0"/>
  </r>
  <r>
    <n v="35847"/>
    <x v="0"/>
    <d v="2016-01-31T00:00:00"/>
    <x v="1"/>
    <x v="9"/>
    <n v="361.65"/>
    <n v="0.08"/>
    <s v="Express"/>
    <n v="-144.27000000000001"/>
    <n v="15.98"/>
    <n v="8.99"/>
    <s v="Eugene Barchas"/>
    <x v="2"/>
    <s v="Corporate"/>
    <s v="Technology"/>
    <s v="Computer Peripherals"/>
    <s v="Small Pack"/>
    <d v="2016-01-31T00:00:00"/>
    <n v="5.7469136021330729E-5"/>
    <m/>
    <x v="0"/>
    <n v="0"/>
    <n v="0"/>
    <x v="0"/>
  </r>
  <r>
    <n v="12261"/>
    <x v="0"/>
    <d v="2013-10-23T00:00:00"/>
    <x v="3"/>
    <x v="47"/>
    <n v="2237.7600000000002"/>
    <n v="0.1"/>
    <s v="Delivery Van"/>
    <n v="151.86000000000001"/>
    <n v="200.98"/>
    <n v="23.76"/>
    <s v="Ritsa Hightower"/>
    <x v="1"/>
    <s v="Corporate"/>
    <s v="Furniture"/>
    <s v="Chairs &amp; Chairmats"/>
    <s v="Jumbo Drum"/>
    <d v="2013-10-28T00:00:00"/>
    <n v="3.5559832385757795E-4"/>
    <m/>
    <x v="0"/>
    <n v="0"/>
    <n v="5"/>
    <x v="0"/>
  </r>
  <r>
    <n v="41570"/>
    <x v="0"/>
    <d v="2013-12-03T00:00:00"/>
    <x v="2"/>
    <x v="37"/>
    <n v="2289.92"/>
    <n v="0.09"/>
    <s v="Regular"/>
    <n v="1037.55"/>
    <n v="104.85"/>
    <n v="4.6500000000000004"/>
    <s v="Harold Engle"/>
    <x v="3"/>
    <s v="Consumer"/>
    <s v="Office Supplies"/>
    <s v="Paper"/>
    <s v="Small Box"/>
    <d v="2013-12-05T00:00:00"/>
    <n v="3.6388697347702382E-4"/>
    <m/>
    <x v="0"/>
    <n v="0"/>
    <n v="2"/>
    <x v="0"/>
  </r>
  <r>
    <n v="7457"/>
    <x v="0"/>
    <d v="2013-09-30T00:00:00"/>
    <x v="2"/>
    <x v="45"/>
    <n v="2300.4499999999998"/>
    <n v="0.02"/>
    <s v="Regular"/>
    <n v="624.64"/>
    <n v="60.98"/>
    <n v="19.989999999999998"/>
    <s v="Eric Hoffmann"/>
    <x v="0"/>
    <s v="Small Business"/>
    <s v="Office Supplies"/>
    <s v="Envelopes"/>
    <s v="Small Box"/>
    <d v="2013-10-03T00:00:00"/>
    <n v="3.6556027640058142E-4"/>
    <m/>
    <x v="0"/>
    <n v="0"/>
    <n v="3"/>
    <x v="0"/>
  </r>
  <r>
    <n v="14406"/>
    <x v="1"/>
    <d v="2013-03-08T00:00:00"/>
    <x v="4"/>
    <x v="34"/>
    <n v="2329.6460000000002"/>
    <n v="0.1"/>
    <s v="Express"/>
    <n v="-310.24"/>
    <n v="85.99"/>
    <n v="0.99"/>
    <s v="Charles Sheldon"/>
    <x v="3"/>
    <s v="Corporate"/>
    <s v="Technology"/>
    <s v="Telephones and Communication"/>
    <s v="Wrap Bag"/>
    <d v="2013-03-10T00:00:00"/>
    <n v="3.7019975903649678E-4"/>
    <m/>
    <x v="0"/>
    <n v="0"/>
    <n v="2"/>
    <x v="0"/>
  </r>
  <r>
    <n v="11841"/>
    <x v="0"/>
    <d v="2013-04-20T00:00:00"/>
    <x v="4"/>
    <x v="14"/>
    <n v="2339.52"/>
    <n v="0.1"/>
    <s v="Regular"/>
    <n v="886.03"/>
    <n v="54.96"/>
    <n v="10.75"/>
    <s v="Melanie Page"/>
    <x v="1"/>
    <s v="Corporate"/>
    <s v="Office Supplies"/>
    <s v="Paper"/>
    <s v="Small Box"/>
    <d v="2013-04-22T00:00:00"/>
    <n v="3.7176881820717174E-4"/>
    <m/>
    <x v="0"/>
    <n v="0"/>
    <n v="2"/>
    <x v="0"/>
  </r>
  <r>
    <n v="21539"/>
    <x v="0"/>
    <d v="2013-07-09T00:00:00"/>
    <x v="4"/>
    <x v="20"/>
    <n v="2339.84"/>
    <n v="0.05"/>
    <s v="Regular"/>
    <n v="-1730.3"/>
    <n v="71.37"/>
    <n v="69"/>
    <s v="Christy Brittain"/>
    <x v="0"/>
    <s v="Consumer"/>
    <s v="Furniture"/>
    <s v="Tables"/>
    <s v="Large Box"/>
    <d v="2013-07-09T00:00:00"/>
    <n v="3.7181966881833406E-4"/>
    <m/>
    <x v="0"/>
    <n v="0"/>
    <n v="0"/>
    <x v="0"/>
  </r>
  <r>
    <n v="24197"/>
    <x v="0"/>
    <d v="2013-02-03T00:00:00"/>
    <x v="3"/>
    <x v="26"/>
    <n v="2354.4"/>
    <n v="0"/>
    <s v="Express"/>
    <n v="246.54"/>
    <n v="55.94"/>
    <n v="6.55"/>
    <s v="David Smith"/>
    <x v="1"/>
    <s v="Small Business"/>
    <s v="Technology"/>
    <s v="Computer Peripherals"/>
    <s v="Small Box"/>
    <d v="2013-02-10T00:00:00"/>
    <n v="3.7413337162621615E-4"/>
    <m/>
    <x v="0"/>
    <n v="0"/>
    <n v="7"/>
    <x v="0"/>
  </r>
  <r>
    <n v="36001"/>
    <x v="0"/>
    <d v="2014-03-28T00:00:00"/>
    <x v="3"/>
    <x v="22"/>
    <n v="1038.82"/>
    <n v="0.05"/>
    <s v="Regular"/>
    <n v="-78.36"/>
    <n v="22.38"/>
    <n v="15.1"/>
    <s v="Michelle Lonsdale"/>
    <x v="2"/>
    <s v="Home Office"/>
    <s v="Office Supplies"/>
    <s v="Binders and Binder Accessories"/>
    <s v="Small Box"/>
    <d v="2014-03-30T00:00:00"/>
    <n v="1.6507697464863483E-4"/>
    <m/>
    <x v="0"/>
    <n v="0"/>
    <n v="2"/>
    <x v="0"/>
  </r>
  <r>
    <n v="36001"/>
    <x v="0"/>
    <d v="2014-03-28T00:00:00"/>
    <x v="3"/>
    <x v="43"/>
    <n v="564.39"/>
    <n v="0.09"/>
    <s v="Regular"/>
    <n v="51.82"/>
    <n v="12.95"/>
    <n v="4.9800000000000004"/>
    <s v="Michelle Lonsdale"/>
    <x v="2"/>
    <s v="Home Office"/>
    <s v="Office Supplies"/>
    <s v="Binders and Binder Accessories"/>
    <s v="Small Box"/>
    <d v="2014-04-01T00:00:00"/>
    <n v="8.9686176355810457E-5"/>
    <m/>
    <x v="0"/>
    <n v="0"/>
    <n v="4"/>
    <x v="0"/>
  </r>
  <r>
    <n v="12612"/>
    <x v="0"/>
    <d v="2013-12-21T00:00:00"/>
    <x v="3"/>
    <x v="8"/>
    <n v="2360.98"/>
    <n v="0.02"/>
    <s v="Regular"/>
    <n v="611.92999999999995"/>
    <n v="78.650000000000006"/>
    <n v="13.99"/>
    <s v="Julia Barnett"/>
    <x v="0"/>
    <s v="Home Office"/>
    <s v="Office Supplies"/>
    <s v="Appliances"/>
    <s v="Medium Box"/>
    <d v="2013-12-21T00:00:00"/>
    <n v="3.751789873182398E-4"/>
    <m/>
    <x v="0"/>
    <n v="0"/>
    <n v="0"/>
    <x v="0"/>
  </r>
  <r>
    <n v="21319"/>
    <x v="0"/>
    <d v="2013-04-29T00:00:00"/>
    <x v="4"/>
    <x v="33"/>
    <n v="2361.1"/>
    <n v="0.01"/>
    <s v="Delivery Van"/>
    <n v="-1042.71"/>
    <n v="449.99"/>
    <n v="49"/>
    <s v="Chuck Sachs"/>
    <x v="3"/>
    <s v="Consumer"/>
    <s v="Technology"/>
    <s v="Copiers and Fax"/>
    <s v="Jumbo Drum"/>
    <d v="2013-04-30T00:00:00"/>
    <n v="3.7519805629742563E-4"/>
    <m/>
    <x v="0"/>
    <n v="0"/>
    <n v="1"/>
    <x v="0"/>
  </r>
  <r>
    <n v="15271"/>
    <x v="0"/>
    <d v="2013-07-25T00:00:00"/>
    <x v="1"/>
    <x v="31"/>
    <n v="2389.3000000000002"/>
    <n v="0.01"/>
    <s v="Regular"/>
    <n v="589.38"/>
    <n v="128.24"/>
    <n v="12.65"/>
    <s v="Elpida Rittenbach"/>
    <x v="3"/>
    <s v="Consumer"/>
    <s v="Furniture"/>
    <s v="Chairs &amp; Chairmats"/>
    <s v="Medium Box"/>
    <d v="2013-07-25T00:00:00"/>
    <n v="3.7967926640609852E-4"/>
    <m/>
    <x v="0"/>
    <n v="0"/>
    <n v="0"/>
    <x v="0"/>
  </r>
  <r>
    <n v="36069"/>
    <x v="0"/>
    <d v="2016-12-05T00:00:00"/>
    <x v="3"/>
    <x v="44"/>
    <n v="453.09"/>
    <n v="0.09"/>
    <s v="Regular"/>
    <n v="107.74"/>
    <n v="35.94"/>
    <n v="6.66"/>
    <s v="Ashley Jarboe"/>
    <x v="0"/>
    <s v="Home Office"/>
    <s v="Office Supplies"/>
    <s v="Envelopes"/>
    <s v="Small Box"/>
    <d v="2016-12-10T00:00:00"/>
    <n v="7.1999698160942185E-5"/>
    <m/>
    <x v="0"/>
    <n v="0"/>
    <n v="5"/>
    <x v="0"/>
  </r>
  <r>
    <n v="36069"/>
    <x v="0"/>
    <d v="2016-12-05T00:00:00"/>
    <x v="3"/>
    <x v="0"/>
    <n v="2758.22"/>
    <n v="0"/>
    <s v="Regular"/>
    <n v="966.81"/>
    <n v="170.98"/>
    <n v="13.99"/>
    <s v="Ashley Jarboe"/>
    <x v="0"/>
    <s v="Home Office"/>
    <s v="Furniture"/>
    <s v="Office Furnishings"/>
    <s v="Medium Box"/>
    <d v="2016-12-12T00:00:00"/>
    <n v="4.3830366474977142E-4"/>
    <m/>
    <x v="0"/>
    <n v="0"/>
    <n v="7"/>
    <x v="0"/>
  </r>
  <r>
    <n v="36069"/>
    <x v="0"/>
    <d v="2016-12-05T00:00:00"/>
    <x v="3"/>
    <x v="17"/>
    <n v="102.61"/>
    <n v="0.09"/>
    <s v="Regular"/>
    <n v="-92.01"/>
    <n v="4.9800000000000004"/>
    <n v="7.44"/>
    <s v="Ashley Jarboe"/>
    <x v="0"/>
    <s v="Home Office"/>
    <s v="Office Supplies"/>
    <s v="Paper"/>
    <s v="Small Box"/>
    <d v="2016-12-07T00:00:00"/>
    <n v="1.6305566285493562E-5"/>
    <m/>
    <x v="0"/>
    <n v="0"/>
    <n v="2"/>
    <x v="0"/>
  </r>
  <r>
    <n v="30243"/>
    <x v="0"/>
    <d v="2013-05-05T00:00:00"/>
    <x v="1"/>
    <x v="14"/>
    <n v="2435.3200000000002"/>
    <n v="0.09"/>
    <s v="Regular"/>
    <n v="650.55999999999995"/>
    <n v="60.22"/>
    <n v="3.5"/>
    <s v="Hilary Holden"/>
    <x v="3"/>
    <s v="Corporate"/>
    <s v="Office Supplies"/>
    <s v="Appliances"/>
    <s v="Small Box"/>
    <d v="2013-05-07T00:00:00"/>
    <n v="3.8699221992386884E-4"/>
    <m/>
    <x v="0"/>
    <n v="0"/>
    <n v="2"/>
    <x v="0"/>
  </r>
  <r>
    <n v="36103"/>
    <x v="0"/>
    <d v="2015-04-29T00:00:00"/>
    <x v="1"/>
    <x v="12"/>
    <n v="55.82"/>
    <n v="0.01"/>
    <s v="Regular"/>
    <n v="-28.85"/>
    <n v="4.82"/>
    <n v="5.72"/>
    <s v="Nathan Mautz"/>
    <x v="3"/>
    <s v="Home Office"/>
    <s v="Furniture"/>
    <s v="Office Furnishings"/>
    <s v="Small Pack"/>
    <d v="2015-05-01T00:00:00"/>
    <n v="8.8702534846140784E-6"/>
    <m/>
    <x v="0"/>
    <n v="0"/>
    <n v="2"/>
    <x v="0"/>
  </r>
  <r>
    <n v="36103"/>
    <x v="0"/>
    <d v="2015-04-29T00:00:00"/>
    <x v="1"/>
    <x v="22"/>
    <n v="1335.316"/>
    <n v="0.03"/>
    <s v="Regular"/>
    <n v="701.66"/>
    <n v="35.99"/>
    <n v="0.99"/>
    <s v="Nathan Mautz"/>
    <x v="3"/>
    <s v="Home Office"/>
    <s v="Technology"/>
    <s v="Telephones and Communication"/>
    <s v="Small Pack"/>
    <d v="2015-05-01T00:00:00"/>
    <n v="2.1219260842101278E-4"/>
    <m/>
    <x v="0"/>
    <n v="0"/>
    <n v="2"/>
    <x v="0"/>
  </r>
  <r>
    <n v="36131"/>
    <x v="0"/>
    <d v="2016-05-17T00:00:00"/>
    <x v="0"/>
    <x v="16"/>
    <n v="354.96"/>
    <n v="7.0000000000000007E-2"/>
    <s v="Regular"/>
    <n v="151.27000000000001"/>
    <n v="8.34"/>
    <n v="1.43"/>
    <s v="Aleksandra Gannaway"/>
    <x v="0"/>
    <s v="Home Office"/>
    <s v="Office Supplies"/>
    <s v="Paper"/>
    <s v="Wrap Bag"/>
    <d v="2016-05-19T00:00:00"/>
    <n v="5.6406040431720046E-5"/>
    <m/>
    <x v="0"/>
    <n v="0"/>
    <n v="2"/>
    <x v="0"/>
  </r>
  <r>
    <n v="36131"/>
    <x v="0"/>
    <d v="2016-05-17T00:00:00"/>
    <x v="0"/>
    <x v="27"/>
    <n v="130.97"/>
    <n v="0.09"/>
    <s v="Regular"/>
    <n v="-83.42"/>
    <n v="4.9800000000000004"/>
    <n v="6.07"/>
    <s v="Aleksandra Gannaway"/>
    <x v="0"/>
    <s v="Home Office"/>
    <s v="Office Supplies"/>
    <s v="Paper"/>
    <s v="Small Box"/>
    <d v="2016-05-18T00:00:00"/>
    <n v="2.0812201699747507E-5"/>
    <m/>
    <x v="0"/>
    <n v="0"/>
    <n v="1"/>
    <x v="0"/>
  </r>
  <r>
    <n v="16194"/>
    <x v="0"/>
    <d v="2013-10-07T00:00:00"/>
    <x v="2"/>
    <x v="37"/>
    <n v="2435.5135"/>
    <n v="0.08"/>
    <s v="Regular"/>
    <n v="315.49"/>
    <n v="125.99"/>
    <n v="4.2"/>
    <s v="Benjamin Venier"/>
    <x v="3"/>
    <s v="Small Business"/>
    <s v="Technology"/>
    <s v="Telephones and Communication"/>
    <s v="Small Box"/>
    <d v="2013-10-09T00:00:00"/>
    <n v="3.8702296865280596E-4"/>
    <m/>
    <x v="0"/>
    <n v="0"/>
    <n v="2"/>
    <x v="0"/>
  </r>
  <r>
    <n v="36135"/>
    <x v="0"/>
    <d v="2014-05-30T00:00:00"/>
    <x v="2"/>
    <x v="15"/>
    <n v="999.226"/>
    <n v="0.02"/>
    <s v="Regular"/>
    <n v="381.17"/>
    <n v="35.99"/>
    <n v="3.3"/>
    <s v="Beth Paige"/>
    <x v="2"/>
    <s v="Consumer"/>
    <s v="Technology"/>
    <s v="Telephones and Communication"/>
    <s v="Small Pack"/>
    <d v="2014-05-31T00:00:00"/>
    <n v="1.5878516496626633E-4"/>
    <m/>
    <x v="0"/>
    <n v="0"/>
    <n v="1"/>
    <x v="0"/>
  </r>
  <r>
    <n v="36163"/>
    <x v="0"/>
    <d v="2015-11-05T00:00:00"/>
    <x v="3"/>
    <x v="1"/>
    <n v="463"/>
    <n v="7.0000000000000007E-2"/>
    <s v="Regular"/>
    <n v="24.61"/>
    <n v="14.45"/>
    <n v="7.17"/>
    <s v="Meg O'Connel"/>
    <x v="1"/>
    <s v="Small Business"/>
    <s v="Office Supplies"/>
    <s v="Binders and Binder Accessories"/>
    <s v="Small Box"/>
    <d v="2015-11-05T00:00:00"/>
    <n v="7.3574478025372958E-5"/>
    <m/>
    <x v="0"/>
    <n v="0"/>
    <n v="0"/>
    <x v="0"/>
  </r>
  <r>
    <n v="36196"/>
    <x v="0"/>
    <d v="2014-08-06T00:00:00"/>
    <x v="2"/>
    <x v="24"/>
    <n v="62.03"/>
    <n v="0.09"/>
    <s v="Regular"/>
    <n v="17.309999999999999"/>
    <n v="9.77"/>
    <n v="6.02"/>
    <s v="Christy Brittain"/>
    <x v="3"/>
    <s v="Consumer"/>
    <s v="Furniture"/>
    <s v="Office Furnishings"/>
    <s v="Medium Box"/>
    <d v="2014-08-07T00:00:00"/>
    <n v="9.8570731574813908E-6"/>
    <m/>
    <x v="0"/>
    <n v="0"/>
    <n v="1"/>
    <x v="0"/>
  </r>
  <r>
    <n v="36224"/>
    <x v="0"/>
    <d v="2016-05-03T00:00:00"/>
    <x v="4"/>
    <x v="0"/>
    <n v="1765.45"/>
    <n v="0.09"/>
    <s v="Express"/>
    <n v="374.82"/>
    <n v="120.98"/>
    <n v="3.99"/>
    <s v="Robert Dilbeck"/>
    <x v="0"/>
    <s v="Corporate"/>
    <s v="Office Supplies"/>
    <s v="Appliances"/>
    <s v="Small Box"/>
    <d v="2016-05-05T00:00:00"/>
    <n v="2.8054441086370344E-4"/>
    <m/>
    <x v="0"/>
    <n v="0"/>
    <n v="2"/>
    <x v="0"/>
  </r>
  <r>
    <n v="36229"/>
    <x v="0"/>
    <d v="2015-09-21T00:00:00"/>
    <x v="2"/>
    <x v="47"/>
    <n v="1465.29"/>
    <n v="0.02"/>
    <s v="Regular"/>
    <n v="373.5"/>
    <n v="120.97"/>
    <n v="7.11"/>
    <s v="Patrick O'Donnell"/>
    <x v="1"/>
    <s v="Home Office"/>
    <s v="Technology"/>
    <s v="Office Machines"/>
    <s v="Medium Box"/>
    <d v="2015-09-24T00:00:00"/>
    <n v="2.3284653759351778E-4"/>
    <m/>
    <x v="0"/>
    <n v="0"/>
    <n v="3"/>
    <x v="0"/>
  </r>
  <r>
    <n v="36229"/>
    <x v="0"/>
    <d v="2015-09-21T00:00:00"/>
    <x v="2"/>
    <x v="37"/>
    <n v="3590.33"/>
    <n v="0.01"/>
    <s v="Delivery Van"/>
    <n v="-31.73"/>
    <n v="146.34"/>
    <n v="43.75"/>
    <s v="Patrick O'Donnell"/>
    <x v="1"/>
    <s v="Home Office"/>
    <s v="Furniture"/>
    <s v="Tables"/>
    <s v="Jumbo Box"/>
    <d v="2015-09-23T00:00:00"/>
    <n v="5.7053273366919495E-4"/>
    <m/>
    <x v="0"/>
    <n v="0"/>
    <n v="2"/>
    <x v="0"/>
  </r>
  <r>
    <n v="36230"/>
    <x v="0"/>
    <d v="2016-06-10T00:00:00"/>
    <x v="0"/>
    <x v="38"/>
    <n v="57.03"/>
    <n v="0"/>
    <s v="Regular"/>
    <n v="-31.38"/>
    <n v="7.28"/>
    <n v="3.52"/>
    <s v="Tom Prescott"/>
    <x v="3"/>
    <s v="Small Business"/>
    <s v="Technology"/>
    <s v="Computer Peripherals"/>
    <s v="Small Pack"/>
    <d v="2016-06-10T00:00:00"/>
    <n v="9.0625323580713158E-6"/>
    <m/>
    <x v="0"/>
    <n v="0"/>
    <n v="0"/>
    <x v="0"/>
  </r>
  <r>
    <n v="37603"/>
    <x v="0"/>
    <d v="2013-11-24T00:00:00"/>
    <x v="4"/>
    <x v="29"/>
    <n v="2440.2600000000002"/>
    <n v="0"/>
    <s v="Regular"/>
    <n v="917.28"/>
    <n v="45.19"/>
    <n v="1.99"/>
    <s v="Liz Price"/>
    <x v="0"/>
    <s v="Consumer"/>
    <s v="Technology"/>
    <s v="Computer Peripherals"/>
    <s v="Small Pack"/>
    <d v="2013-11-26T00:00:00"/>
    <n v="3.8777722623368598E-4"/>
    <m/>
    <x v="0"/>
    <n v="0"/>
    <n v="2"/>
    <x v="0"/>
  </r>
  <r>
    <n v="33505"/>
    <x v="0"/>
    <d v="2013-09-25T00:00:00"/>
    <x v="3"/>
    <x v="34"/>
    <n v="2463.2404999999999"/>
    <n v="7.0000000000000007E-2"/>
    <s v="Express"/>
    <n v="310.57"/>
    <n v="85.99"/>
    <n v="10.78"/>
    <s v="Pete Armstrong"/>
    <x v="1"/>
    <s v="Consumer"/>
    <s v="Technology"/>
    <s v="Telephones and Communication"/>
    <s v="Small Box"/>
    <d v="2013-09-25T00:00:00"/>
    <n v="3.9142901520185458E-4"/>
    <m/>
    <x v="0"/>
    <n v="0"/>
    <n v="0"/>
    <x v="0"/>
  </r>
  <r>
    <n v="36294"/>
    <x v="0"/>
    <d v="2015-08-20T00:00:00"/>
    <x v="4"/>
    <x v="19"/>
    <n v="611.16"/>
    <n v="0.04"/>
    <s v="Regular"/>
    <n v="100.22"/>
    <n v="12.95"/>
    <n v="4.9800000000000004"/>
    <s v="Yana Sorensen"/>
    <x v="3"/>
    <s v="Corporate"/>
    <s v="Office Supplies"/>
    <s v="Binders and Binder Accessories"/>
    <s v="Small Box"/>
    <d v="2015-08-22T00:00:00"/>
    <n v="9.7118310993492298E-5"/>
    <m/>
    <x v="0"/>
    <n v="0"/>
    <n v="2"/>
    <x v="0"/>
  </r>
  <r>
    <n v="43329"/>
    <x v="0"/>
    <d v="2013-03-07T00:00:00"/>
    <x v="4"/>
    <x v="3"/>
    <n v="2475.83"/>
    <n v="0.09"/>
    <s v="Regular"/>
    <n v="752.37"/>
    <n v="59.98"/>
    <n v="3.99"/>
    <s v="Doug Bickford"/>
    <x v="2"/>
    <s v="Corporate"/>
    <s v="Office Supplies"/>
    <s v="Appliances"/>
    <s v="Small Box"/>
    <d v="2013-03-10T00:00:00"/>
    <n v="3.9342958948068924E-4"/>
    <m/>
    <x v="0"/>
    <n v="0"/>
    <n v="3"/>
    <x v="0"/>
  </r>
  <r>
    <n v="25350"/>
    <x v="0"/>
    <d v="2013-12-03T00:00:00"/>
    <x v="2"/>
    <x v="49"/>
    <n v="2477.9899999999998"/>
    <n v="0"/>
    <s v="Regular"/>
    <n v="747.68"/>
    <n v="80.98"/>
    <n v="4.5"/>
    <s v="Troy Blackwell"/>
    <x v="0"/>
    <s v="Home Office"/>
    <s v="Office Supplies"/>
    <s v="Appliances"/>
    <s v="Small Box"/>
    <d v="2013-12-05T00:00:00"/>
    <n v="3.9377283110603433E-4"/>
    <m/>
    <x v="0"/>
    <n v="0"/>
    <n v="2"/>
    <x v="0"/>
  </r>
  <r>
    <n v="36354"/>
    <x v="0"/>
    <d v="2015-06-05T00:00:00"/>
    <x v="4"/>
    <x v="44"/>
    <n v="4567.3599999999997"/>
    <n v="7.0000000000000007E-2"/>
    <s v="Regular"/>
    <n v="889.31"/>
    <n v="363.25"/>
    <n v="19.989999999999998"/>
    <s v="Henia Zydlo"/>
    <x v="0"/>
    <s v="Home Office"/>
    <s v="Office Supplies"/>
    <s v="Appliances"/>
    <s v="Small Box"/>
    <d v="2015-06-07T00:00:00"/>
    <n v="7.2579077311872001E-4"/>
    <m/>
    <x v="0"/>
    <n v="0"/>
    <n v="2"/>
    <x v="0"/>
  </r>
  <r>
    <n v="36390"/>
    <x v="0"/>
    <d v="2015-10-12T00:00:00"/>
    <x v="0"/>
    <x v="7"/>
    <n v="329.63"/>
    <n v="0.05"/>
    <s v="Regular"/>
    <n v="-541.33000000000004"/>
    <n v="125.99"/>
    <n v="8.99"/>
    <s v="Sylvia Foulston"/>
    <x v="3"/>
    <s v="Corporate"/>
    <s v="Technology"/>
    <s v="Telephones and Communication"/>
    <s v="Small Box"/>
    <d v="2015-10-14T00:00:00"/>
    <n v="5.2380896741908611E-5"/>
    <m/>
    <x v="0"/>
    <n v="0"/>
    <n v="2"/>
    <x v="0"/>
  </r>
  <r>
    <n v="45766"/>
    <x v="0"/>
    <d v="2013-05-07T00:00:00"/>
    <x v="0"/>
    <x v="4"/>
    <n v="2522.21"/>
    <n v="0"/>
    <s v="Regular"/>
    <n v="1026.07"/>
    <n v="63.94"/>
    <n v="14.48"/>
    <s v="Charlotte Melton"/>
    <x v="2"/>
    <s v="Home Office"/>
    <s v="Furniture"/>
    <s v="Office Furnishings"/>
    <s v="Small Box"/>
    <d v="2013-05-09T00:00:00"/>
    <n v="4.0079974993601712E-4"/>
    <m/>
    <x v="0"/>
    <n v="0"/>
    <n v="2"/>
    <x v="0"/>
  </r>
  <r>
    <n v="29349"/>
    <x v="0"/>
    <d v="2013-06-10T00:00:00"/>
    <x v="0"/>
    <x v="19"/>
    <n v="2526.54"/>
    <n v="0.04"/>
    <s v="Regular"/>
    <n v="772.11"/>
    <n v="65.989999999999995"/>
    <n v="2.5"/>
    <s v="Bobby Trafton"/>
    <x v="3"/>
    <s v="Small Business"/>
    <s v="Technology"/>
    <s v="Telephones and Communication"/>
    <s v="Small Box"/>
    <d v="2013-06-12T00:00:00"/>
    <n v="4.0148782226830619E-4"/>
    <m/>
    <x v="0"/>
    <n v="0"/>
    <n v="2"/>
    <x v="0"/>
  </r>
  <r>
    <n v="29445"/>
    <x v="0"/>
    <d v="2013-09-29T00:00:00"/>
    <x v="0"/>
    <x v="2"/>
    <n v="2531.35"/>
    <n v="0.09"/>
    <s v="Delivery Van"/>
    <n v="415.55"/>
    <n v="90.97"/>
    <n v="28"/>
    <s v="Harold Engle"/>
    <x v="3"/>
    <s v="Consumer"/>
    <s v="Technology"/>
    <s v="Office Machines"/>
    <s v="Jumbo Drum"/>
    <d v="2013-10-01T00:00:00"/>
    <n v="4.0225217051733872E-4"/>
    <m/>
    <x v="0"/>
    <n v="0"/>
    <n v="2"/>
    <x v="0"/>
  </r>
  <r>
    <n v="36452"/>
    <x v="0"/>
    <d v="2016-04-05T00:00:00"/>
    <x v="0"/>
    <x v="27"/>
    <n v="564.98"/>
    <n v="0.1"/>
    <s v="Regular"/>
    <n v="-107.51"/>
    <n v="22.38"/>
    <n v="15.1"/>
    <s v="Eudokia Martin"/>
    <x v="1"/>
    <s v="Home Office"/>
    <s v="Office Supplies"/>
    <s v="Binders and Binder Accessories"/>
    <s v="Small Box"/>
    <d v="2016-04-06T00:00:00"/>
    <n v="8.977993217014085E-5"/>
    <m/>
    <x v="0"/>
    <n v="0"/>
    <n v="1"/>
    <x v="0"/>
  </r>
  <r>
    <n v="36452"/>
    <x v="0"/>
    <d v="2016-04-05T00:00:00"/>
    <x v="0"/>
    <x v="31"/>
    <n v="129.47999999999999"/>
    <n v="0.04"/>
    <s v="Regular"/>
    <n v="46.01"/>
    <n v="6.98"/>
    <n v="2.83"/>
    <s v="Eudokia Martin"/>
    <x v="1"/>
    <s v="Home Office"/>
    <s v="Furniture"/>
    <s v="Office Furnishings"/>
    <s v="Small Pack"/>
    <d v="2016-04-07T00:00:00"/>
    <n v="2.0575428541523304E-5"/>
    <m/>
    <x v="0"/>
    <n v="0"/>
    <n v="2"/>
    <x v="0"/>
  </r>
  <r>
    <n v="36454"/>
    <x v="0"/>
    <d v="2014-02-18T00:00:00"/>
    <x v="1"/>
    <x v="30"/>
    <n v="69.569999999999993"/>
    <n v="0.05"/>
    <s v="Regular"/>
    <n v="-36.06"/>
    <n v="7.98"/>
    <n v="6.5"/>
    <s v="Anthony Garverick"/>
    <x v="3"/>
    <s v="Small Business"/>
    <s v="Office Supplies"/>
    <s v="Storage &amp; Organization"/>
    <s v="Medium Box"/>
    <d v="2014-02-21T00:00:00"/>
    <n v="1.1055240682991783E-5"/>
    <m/>
    <x v="0"/>
    <n v="0"/>
    <n v="3"/>
    <x v="0"/>
  </r>
  <r>
    <n v="36484"/>
    <x v="0"/>
    <d v="2015-01-27T00:00:00"/>
    <x v="1"/>
    <x v="26"/>
    <n v="2380.5695000000001"/>
    <n v="0.01"/>
    <s v="Express"/>
    <n v="740.48"/>
    <n v="65.989999999999995"/>
    <n v="3.9"/>
    <s v="Cari MacIntyre"/>
    <x v="1"/>
    <s v="Corporate"/>
    <s v="Technology"/>
    <s v="Telephones and Communication"/>
    <s v="Small Box"/>
    <d v="2015-01-28T00:00:00"/>
    <n v="3.7829191871624853E-4"/>
    <m/>
    <x v="0"/>
    <n v="0"/>
    <n v="1"/>
    <x v="0"/>
  </r>
  <r>
    <n v="36512"/>
    <x v="0"/>
    <d v="2015-03-28T00:00:00"/>
    <x v="2"/>
    <x v="49"/>
    <n v="10413.67"/>
    <n v="0.04"/>
    <s v="Delivery Van"/>
    <n v="1099.29"/>
    <n v="355.98"/>
    <n v="58.92"/>
    <s v="Sean Braxton"/>
    <x v="0"/>
    <s v="Small Business"/>
    <s v="Furniture"/>
    <s v="Chairs &amp; Chairmats"/>
    <s v="Jumbo Drum"/>
    <d v="2015-03-29T00:00:00"/>
    <n v="1.6548171373185433E-3"/>
    <m/>
    <x v="0"/>
    <n v="0"/>
    <n v="1"/>
    <x v="0"/>
  </r>
  <r>
    <n v="36512"/>
    <x v="0"/>
    <d v="2015-03-28T00:00:00"/>
    <x v="2"/>
    <x v="7"/>
    <n v="71.489999999999995"/>
    <n v="0.06"/>
    <s v="Regular"/>
    <n v="41.98"/>
    <n v="19.989999999999998"/>
    <n v="11.17"/>
    <s v="Sean Braxton"/>
    <x v="0"/>
    <s v="Small Business"/>
    <s v="Furniture"/>
    <s v="Office Furnishings"/>
    <s v="Large Box"/>
    <d v="2015-03-31T00:00:00"/>
    <n v="1.1360344349965253E-5"/>
    <m/>
    <x v="0"/>
    <n v="0"/>
    <n v="3"/>
    <x v="0"/>
  </r>
  <r>
    <n v="36516"/>
    <x v="0"/>
    <d v="2014-07-25T00:00:00"/>
    <x v="4"/>
    <x v="32"/>
    <n v="883.37"/>
    <n v="0.1"/>
    <s v="Regular"/>
    <n v="51.3"/>
    <n v="100.98"/>
    <n v="7.18"/>
    <s v="Giulietta Baptist"/>
    <x v="3"/>
    <s v="Home Office"/>
    <s v="Technology"/>
    <s v="Computer Peripherals"/>
    <s v="Small Box"/>
    <d v="2014-07-28T00:00:00"/>
    <n v="1.4037470119497561E-4"/>
    <m/>
    <x v="0"/>
    <n v="0"/>
    <n v="3"/>
    <x v="0"/>
  </r>
  <r>
    <n v="36609"/>
    <x v="0"/>
    <d v="2016-05-14T00:00:00"/>
    <x v="2"/>
    <x v="30"/>
    <n v="45.73"/>
    <n v="0"/>
    <s v="Regular"/>
    <n v="-23.29"/>
    <n v="4.9800000000000004"/>
    <n v="5.49"/>
    <s v="Brad Thomas"/>
    <x v="3"/>
    <s v="Home Office"/>
    <s v="Office Supplies"/>
    <s v="Paper"/>
    <s v="Small Box"/>
    <d v="2016-05-16T00:00:00"/>
    <n v="7.266870151404546E-6"/>
    <m/>
    <x v="0"/>
    <n v="0"/>
    <n v="2"/>
    <x v="0"/>
  </r>
  <r>
    <n v="36640"/>
    <x v="0"/>
    <d v="2014-11-18T00:00:00"/>
    <x v="2"/>
    <x v="31"/>
    <n v="416.39"/>
    <n v="0.06"/>
    <s v="Express"/>
    <n v="119.47"/>
    <n v="22.24"/>
    <n v="1.99"/>
    <s v="Benjamin Patterson"/>
    <x v="0"/>
    <s v="Corporate"/>
    <s v="Technology"/>
    <s v="Computer Peripherals"/>
    <s v="Small Pack"/>
    <d v="2014-11-20T00:00:00"/>
    <n v="6.6167768693272235E-5"/>
    <m/>
    <x v="0"/>
    <n v="0"/>
    <n v="2"/>
    <x v="0"/>
  </r>
  <r>
    <n v="36643"/>
    <x v="0"/>
    <d v="2016-02-24T00:00:00"/>
    <x v="1"/>
    <x v="35"/>
    <n v="240.87"/>
    <n v="0.01"/>
    <s v="Regular"/>
    <n v="-36.770000000000003"/>
    <n v="13.79"/>
    <n v="8.7799999999999994"/>
    <s v="Ruben Ausman"/>
    <x v="1"/>
    <s v="Corporate"/>
    <s v="Furniture"/>
    <s v="Office Furnishings"/>
    <s v="Small Box"/>
    <d v="2016-02-26T00:00:00"/>
    <n v="3.8276208470780959E-5"/>
    <m/>
    <x v="0"/>
    <n v="0"/>
    <n v="2"/>
    <x v="0"/>
  </r>
  <r>
    <n v="36643"/>
    <x v="0"/>
    <d v="2016-02-24T00:00:00"/>
    <x v="1"/>
    <x v="49"/>
    <n v="1025.02"/>
    <n v="0.04"/>
    <s v="Regular"/>
    <n v="87.03"/>
    <n v="33.29"/>
    <n v="8.74"/>
    <s v="Ruben Ausman"/>
    <x v="1"/>
    <s v="Corporate"/>
    <s v="Office Supplies"/>
    <s v="Storage &amp; Organization"/>
    <s v="Small Box"/>
    <d v="2016-02-25T00:00:00"/>
    <n v="1.6288404204226303E-4"/>
    <m/>
    <x v="0"/>
    <n v="0"/>
    <n v="1"/>
    <x v="0"/>
  </r>
  <r>
    <n v="36644"/>
    <x v="0"/>
    <d v="2015-05-13T00:00:00"/>
    <x v="0"/>
    <x v="37"/>
    <n v="2298.3200000000002"/>
    <n v="0.06"/>
    <s v="Regular"/>
    <n v="218.72"/>
    <n v="99.99"/>
    <n v="19.989999999999998"/>
    <s v="Dorothy Wardle"/>
    <x v="2"/>
    <s v="Corporate"/>
    <s v="Technology"/>
    <s v="Computer Peripherals"/>
    <s v="Small Box"/>
    <d v="2015-05-14T00:00:00"/>
    <n v="3.6522180202003279E-4"/>
    <m/>
    <x v="0"/>
    <n v="0"/>
    <n v="1"/>
    <x v="0"/>
  </r>
  <r>
    <n v="3905"/>
    <x v="0"/>
    <d v="2013-12-20T00:00:00"/>
    <x v="2"/>
    <x v="3"/>
    <n v="2537.88"/>
    <n v="0.03"/>
    <s v="Delivery Van"/>
    <n v="-377.25"/>
    <n v="60.89"/>
    <n v="32.409999999999997"/>
    <s v="Muhammed Lee"/>
    <x v="3"/>
    <s v="Consumer"/>
    <s v="Furniture"/>
    <s v="Chairs &amp; Chairmats"/>
    <s v="Jumbo Drum"/>
    <d v="2013-12-21T00:00:00"/>
    <n v="4.0328984080136829E-4"/>
    <m/>
    <x v="0"/>
    <n v="0"/>
    <n v="1"/>
    <x v="0"/>
  </r>
  <r>
    <n v="36675"/>
    <x v="0"/>
    <d v="2014-07-03T00:00:00"/>
    <x v="0"/>
    <x v="20"/>
    <n v="113.09"/>
    <n v="0.04"/>
    <s v="Regular"/>
    <n v="29.76"/>
    <n v="2.94"/>
    <n v="0.81"/>
    <s v="Christine Sundaresam"/>
    <x v="1"/>
    <s v="Small Business"/>
    <s v="Office Supplies"/>
    <s v="Pens &amp; Art Supplies"/>
    <s v="Wrap Bag"/>
    <d v="2014-07-06T00:00:00"/>
    <n v="1.797092380105708E-5"/>
    <m/>
    <x v="0"/>
    <n v="0"/>
    <n v="3"/>
    <x v="0"/>
  </r>
  <r>
    <n v="36676"/>
    <x v="1"/>
    <d v="2014-08-25T00:00:00"/>
    <x v="2"/>
    <x v="1"/>
    <n v="3046.01"/>
    <n v="0.08"/>
    <s v="Delivery Van"/>
    <n v="998.65"/>
    <n v="100.97"/>
    <n v="14"/>
    <s v="Mitch Willingham"/>
    <x v="0"/>
    <s v="Corporate"/>
    <s v="Technology"/>
    <s v="Office Machines"/>
    <s v="Jumbo Drum"/>
    <d v="2014-08-27T00:00:00"/>
    <n v="4.8403584408221662E-4"/>
    <m/>
    <x v="0"/>
    <n v="0"/>
    <n v="2"/>
    <x v="0"/>
  </r>
  <r>
    <n v="36676"/>
    <x v="1"/>
    <d v="2014-08-25T00:00:00"/>
    <x v="2"/>
    <x v="0"/>
    <n v="353.52"/>
    <n v="0.04"/>
    <s v="Regular"/>
    <n v="51.53"/>
    <n v="22.84"/>
    <n v="8.18"/>
    <s v="Mitch Willingham"/>
    <x v="0"/>
    <s v="Corporate"/>
    <s v="Office Supplies"/>
    <s v="Paper"/>
    <s v="Small Box"/>
    <d v="2014-08-26T00:00:00"/>
    <n v="5.6177212681489947E-5"/>
    <m/>
    <x v="0"/>
    <n v="0"/>
    <n v="1"/>
    <x v="0"/>
  </r>
  <r>
    <n v="36677"/>
    <x v="0"/>
    <d v="2016-12-23T00:00:00"/>
    <x v="3"/>
    <x v="28"/>
    <n v="23255.61"/>
    <n v="0"/>
    <s v="Regular"/>
    <n v="-734.33"/>
    <n v="599.99"/>
    <n v="24.49"/>
    <s v="Jack Lebron"/>
    <x v="3"/>
    <s v="Corporate"/>
    <s v="Technology"/>
    <s v="Copiers and Fax"/>
    <s v="Large Box"/>
    <d v="2016-12-25T00:00:00"/>
    <n v="3.6955061920337872E-3"/>
    <m/>
    <x v="0"/>
    <n v="0"/>
    <n v="2"/>
    <x v="0"/>
  </r>
  <r>
    <n v="36679"/>
    <x v="1"/>
    <d v="2014-08-30T00:00:00"/>
    <x v="1"/>
    <x v="2"/>
    <n v="1491.8264999999999"/>
    <n v="0.1"/>
    <s v="Regular"/>
    <n v="124.83"/>
    <n v="65.989999999999995"/>
    <n v="8.99"/>
    <s v="Anna Haberlin"/>
    <x v="1"/>
    <s v="Corporate"/>
    <s v="Technology"/>
    <s v="Telephones and Communication"/>
    <s v="Small Box"/>
    <d v="2014-09-02T00:00:00"/>
    <n v="2.3706340397822685E-4"/>
    <s v="Quality Check"/>
    <x v="2"/>
    <n v="8172464.0320000071"/>
    <n v="3"/>
    <x v="1"/>
  </r>
  <r>
    <n v="36706"/>
    <x v="0"/>
    <d v="2016-04-11T00:00:00"/>
    <x v="2"/>
    <x v="43"/>
    <n v="887.45"/>
    <n v="0.1"/>
    <s v="Regular"/>
    <n v="365.79"/>
    <n v="20.98"/>
    <n v="1.49"/>
    <s v="Brad Eason"/>
    <x v="1"/>
    <s v="Small Business"/>
    <s v="Office Supplies"/>
    <s v="Binders and Binder Accessories"/>
    <s v="Small Box"/>
    <d v="2016-04-13T00:00:00"/>
    <n v="1.4102304648729423E-4"/>
    <m/>
    <x v="0"/>
    <n v="0"/>
    <n v="2"/>
    <x v="0"/>
  </r>
  <r>
    <n v="36706"/>
    <x v="0"/>
    <d v="2016-04-11T00:00:00"/>
    <x v="2"/>
    <x v="38"/>
    <n v="355.97"/>
    <n v="0.03"/>
    <s v="Regular"/>
    <n v="-4.46"/>
    <n v="48.04"/>
    <n v="19.989999999999998"/>
    <s v="Brad Eason"/>
    <x v="1"/>
    <s v="Small Business"/>
    <s v="Office Supplies"/>
    <s v="Paper"/>
    <s v="Small Box"/>
    <d v="2016-04-13T00:00:00"/>
    <n v="5.6566537673200891E-5"/>
    <m/>
    <x v="0"/>
    <n v="0"/>
    <n v="2"/>
    <x v="0"/>
  </r>
  <r>
    <n v="36707"/>
    <x v="1"/>
    <d v="2016-11-29T00:00:00"/>
    <x v="4"/>
    <x v="43"/>
    <n v="181.78"/>
    <n v="0.02"/>
    <s v="Regular"/>
    <n v="71.56"/>
    <n v="3.78"/>
    <n v="0.71"/>
    <s v="Charlotte Melton"/>
    <x v="2"/>
    <s v="Home Office"/>
    <s v="Office Supplies"/>
    <s v="Rubber Bands"/>
    <s v="Wrap Bag"/>
    <d v="2016-11-30T00:00:00"/>
    <n v="2.888632530335269E-5"/>
    <m/>
    <x v="0"/>
    <n v="0"/>
    <n v="1"/>
    <x v="0"/>
  </r>
  <r>
    <n v="36708"/>
    <x v="0"/>
    <d v="2014-09-19T00:00:00"/>
    <x v="2"/>
    <x v="19"/>
    <n v="636.5"/>
    <n v="0.01"/>
    <s v="Regular"/>
    <n v="-71.98"/>
    <n v="12.99"/>
    <n v="9.44"/>
    <s v="William Brown"/>
    <x v="0"/>
    <s v="Corporate"/>
    <s v="Technology"/>
    <s v="Office Machines"/>
    <s v="Medium Box"/>
    <d v="2014-09-21T00:00:00"/>
    <n v="1.0114504376490256E-4"/>
    <m/>
    <x v="0"/>
    <n v="0"/>
    <n v="2"/>
    <x v="0"/>
  </r>
  <r>
    <n v="36708"/>
    <x v="0"/>
    <d v="2014-09-19T00:00:00"/>
    <x v="2"/>
    <x v="13"/>
    <n v="2614.3705"/>
    <n v="7.0000000000000007E-2"/>
    <s v="Regular"/>
    <n v="384.01"/>
    <n v="125.99"/>
    <n v="7.69"/>
    <s v="William Brown"/>
    <x v="0"/>
    <s v="Corporate"/>
    <s v="Technology"/>
    <s v="Telephones and Communication"/>
    <s v="Small Box"/>
    <d v="2014-09-21T00:00:00"/>
    <n v="4.1544480540482357E-4"/>
    <m/>
    <x v="0"/>
    <n v="0"/>
    <n v="2"/>
    <x v="0"/>
  </r>
  <r>
    <n v="36709"/>
    <x v="0"/>
    <d v="2015-08-23T00:00:00"/>
    <x v="1"/>
    <x v="3"/>
    <n v="2245.6914999999999"/>
    <n v="0.05"/>
    <s v="Regular"/>
    <n v="369.08"/>
    <n v="65.989999999999995"/>
    <n v="8.99"/>
    <s v="Jennifer Ferguson"/>
    <x v="0"/>
    <s v="Corporate"/>
    <s v="Technology"/>
    <s v="Telephones and Communication"/>
    <s v="Small Box"/>
    <d v="2015-08-25T00:00:00"/>
    <n v="3.5685870392768209E-4"/>
    <m/>
    <x v="0"/>
    <n v="0"/>
    <n v="2"/>
    <x v="0"/>
  </r>
  <r>
    <n v="20033"/>
    <x v="0"/>
    <d v="2013-05-21T00:00:00"/>
    <x v="1"/>
    <x v="33"/>
    <n v="2543.9499999999998"/>
    <n v="0.04"/>
    <s v="Regular"/>
    <n v="-1011.32"/>
    <n v="499.99"/>
    <n v="24.49"/>
    <s v="Jack Lebron"/>
    <x v="3"/>
    <s v="Corporate"/>
    <s v="Technology"/>
    <s v="Copiers and Fax"/>
    <s v="Large Box"/>
    <d v="2013-05-23T00:00:00"/>
    <n v="4.0425441333185208E-4"/>
    <m/>
    <x v="0"/>
    <n v="0"/>
    <n v="2"/>
    <x v="0"/>
  </r>
  <r>
    <n v="29957"/>
    <x v="0"/>
    <d v="2013-03-13T00:00:00"/>
    <x v="1"/>
    <x v="2"/>
    <n v="2555.37"/>
    <n v="0.08"/>
    <s v="Delivery Van"/>
    <n v="-824.91"/>
    <n v="95.98"/>
    <n v="58.2"/>
    <s v="Dave Brooks"/>
    <x v="0"/>
    <s v="Corporate"/>
    <s v="Furniture"/>
    <s v="Chairs &amp; Chairmats"/>
    <s v="Jumbo Drum"/>
    <d v="2013-03-14T00:00:00"/>
    <n v="4.0606914451770472E-4"/>
    <m/>
    <x v="0"/>
    <n v="0"/>
    <n v="1"/>
    <x v="0"/>
  </r>
  <r>
    <n v="14855"/>
    <x v="0"/>
    <d v="2013-04-30T00:00:00"/>
    <x v="2"/>
    <x v="23"/>
    <n v="2557.5100000000002"/>
    <n v="0.01"/>
    <s v="Delivery Van"/>
    <n v="-168.48"/>
    <n v="124.49"/>
    <n v="51.94"/>
    <s v="John Lee"/>
    <x v="0"/>
    <s v="Corporate"/>
    <s v="Furniture"/>
    <s v="Tables"/>
    <s v="Jumbo Box"/>
    <d v="2013-05-02T00:00:00"/>
    <n v="4.0640920797985224E-4"/>
    <m/>
    <x v="0"/>
    <n v="0"/>
    <n v="2"/>
    <x v="0"/>
  </r>
  <r>
    <n v="23041"/>
    <x v="0"/>
    <d v="2013-07-20T00:00:00"/>
    <x v="3"/>
    <x v="12"/>
    <n v="2642.95"/>
    <n v="0.08"/>
    <s v="Delivery Van"/>
    <n v="-474.49"/>
    <n v="262.11"/>
    <n v="62.74"/>
    <s v="Tracy Zic"/>
    <x v="0"/>
    <s v="Consumer"/>
    <s v="Furniture"/>
    <s v="Tables"/>
    <s v="Jumbo Box"/>
    <d v="2013-07-27T00:00:00"/>
    <n v="4.1998632116017155E-4"/>
    <m/>
    <x v="0"/>
    <n v="0"/>
    <n v="7"/>
    <x v="0"/>
  </r>
  <r>
    <n v="36807"/>
    <x v="0"/>
    <d v="2016-03-16T00:00:00"/>
    <x v="4"/>
    <x v="39"/>
    <n v="211.88"/>
    <n v="0.1"/>
    <s v="Regular"/>
    <n v="78.45"/>
    <n v="15.57"/>
    <n v="1.39"/>
    <s v="Daniel Raglin"/>
    <x v="1"/>
    <s v="Corporate"/>
    <s v="Office Supplies"/>
    <s v="Envelopes"/>
    <s v="Small Box"/>
    <d v="2016-03-17T00:00:00"/>
    <n v="3.366946091580134E-5"/>
    <m/>
    <x v="0"/>
    <n v="0"/>
    <n v="1"/>
    <x v="0"/>
  </r>
  <r>
    <n v="36835"/>
    <x v="0"/>
    <d v="2016-10-20T00:00:00"/>
    <x v="1"/>
    <x v="20"/>
    <n v="12073.06"/>
    <n v="0.03"/>
    <s v="Regular"/>
    <n v="5081.87"/>
    <n v="315.98"/>
    <n v="19.989999999999998"/>
    <s v="William Brown"/>
    <x v="0"/>
    <s v="Home Office"/>
    <s v="Office Supplies"/>
    <s v="Binders and Binder Accessories"/>
    <s v="Small Box"/>
    <d v="2016-10-22T00:00:00"/>
    <n v="1.9185077487451601E-3"/>
    <m/>
    <x v="0"/>
    <n v="0"/>
    <n v="2"/>
    <x v="0"/>
  </r>
  <r>
    <n v="36835"/>
    <x v="0"/>
    <d v="2016-10-20T00:00:00"/>
    <x v="1"/>
    <x v="13"/>
    <n v="6685.05"/>
    <n v="0.09"/>
    <s v="Regular"/>
    <n v="1653.6"/>
    <n v="276.2"/>
    <n v="24.49"/>
    <s v="William Brown"/>
    <x v="0"/>
    <s v="Home Office"/>
    <s v="Furniture"/>
    <s v="Chairs &amp; Chairmats"/>
    <s v="Large Box"/>
    <d v="2016-10-21T00:00:00"/>
    <n v="1.0623089942192645E-3"/>
    <m/>
    <x v="0"/>
    <n v="0"/>
    <n v="1"/>
    <x v="0"/>
  </r>
  <r>
    <n v="36835"/>
    <x v="0"/>
    <d v="2016-10-20T00:00:00"/>
    <x v="1"/>
    <x v="31"/>
    <n v="1175.53"/>
    <n v="0.03"/>
    <s v="Regular"/>
    <n v="257.58999999999997"/>
    <n v="63.94"/>
    <n v="14.48"/>
    <s v="William Brown"/>
    <x v="0"/>
    <s v="Home Office"/>
    <s v="Furniture"/>
    <s v="Office Furnishings"/>
    <s v="Small Box"/>
    <d v="2016-10-21T00:00:00"/>
    <n v="1.8680130918610511E-4"/>
    <m/>
    <x v="0"/>
    <n v="0"/>
    <n v="1"/>
    <x v="0"/>
  </r>
  <r>
    <n v="36838"/>
    <x v="0"/>
    <d v="2016-04-08T00:00:00"/>
    <x v="3"/>
    <x v="7"/>
    <n v="32.76"/>
    <n v="0.06"/>
    <s v="Express"/>
    <n v="11.29"/>
    <n v="6.3"/>
    <n v="0.5"/>
    <s v="Marc Crier"/>
    <x v="0"/>
    <s v="Corporate"/>
    <s v="Office Supplies"/>
    <s v="Labels"/>
    <s v="Small Box"/>
    <d v="2016-04-17T00:00:00"/>
    <n v="5.2058313177348114E-6"/>
    <m/>
    <x v="0"/>
    <n v="0"/>
    <n v="9"/>
    <x v="0"/>
  </r>
  <r>
    <n v="17988"/>
    <x v="1"/>
    <d v="2013-09-22T00:00:00"/>
    <x v="3"/>
    <x v="19"/>
    <n v="2660.6104999999998"/>
    <n v="0.03"/>
    <s v="Regular"/>
    <n v="618.07000000000005"/>
    <n v="65.989999999999995"/>
    <n v="8.99"/>
    <s v="Anthony Garverick"/>
    <x v="0"/>
    <s v="Small Business"/>
    <s v="Technology"/>
    <s v="Telephones and Communication"/>
    <s v="Small Box"/>
    <d v="2013-09-24T00:00:00"/>
    <n v="4.2279271871776788E-4"/>
    <m/>
    <x v="0"/>
    <n v="0"/>
    <n v="2"/>
    <x v="0"/>
  </r>
  <r>
    <n v="36929"/>
    <x v="0"/>
    <d v="2015-05-25T00:00:00"/>
    <x v="3"/>
    <x v="22"/>
    <n v="3638.27"/>
    <n v="0.04"/>
    <s v="Regular"/>
    <n v="1123.79"/>
    <n v="80.98"/>
    <n v="4.5"/>
    <s v="Amy Cox"/>
    <x v="1"/>
    <s v="Small Business"/>
    <s v="Office Supplies"/>
    <s v="Appliances"/>
    <s v="Small Box"/>
    <d v="2015-05-25T00:00:00"/>
    <n v="5.781507908539388E-4"/>
    <m/>
    <x v="0"/>
    <n v="0"/>
    <n v="0"/>
    <x v="0"/>
  </r>
  <r>
    <n v="36929"/>
    <x v="0"/>
    <d v="2015-05-25T00:00:00"/>
    <x v="3"/>
    <x v="4"/>
    <n v="1326.69"/>
    <n v="0"/>
    <s v="Regular"/>
    <n v="185.37"/>
    <n v="33.29"/>
    <n v="8.74"/>
    <s v="Amy Cox"/>
    <x v="1"/>
    <s v="Small Business"/>
    <s v="Office Supplies"/>
    <s v="Storage &amp; Organization"/>
    <s v="Small Box"/>
    <d v="2015-05-29T00:00:00"/>
    <n v="2.1082186663387052E-4"/>
    <m/>
    <x v="0"/>
    <n v="0"/>
    <n v="4"/>
    <x v="0"/>
  </r>
  <r>
    <n v="36931"/>
    <x v="0"/>
    <d v="2014-01-19T00:00:00"/>
    <x v="2"/>
    <x v="19"/>
    <n v="180.56"/>
    <n v="0.1"/>
    <s v="Regular"/>
    <n v="-15.79"/>
    <n v="4.28"/>
    <n v="1.6"/>
    <s v="Ashley Jarboe"/>
    <x v="0"/>
    <s v="Home Office"/>
    <s v="Office Supplies"/>
    <s v="Pens &amp; Art Supplies"/>
    <s v="Wrap Bag"/>
    <d v="2014-01-19T00:00:00"/>
    <n v="2.869245734829663E-5"/>
    <m/>
    <x v="0"/>
    <n v="0"/>
    <n v="0"/>
    <x v="0"/>
  </r>
  <r>
    <n v="36932"/>
    <x v="1"/>
    <d v="2016-07-07T00:00:00"/>
    <x v="3"/>
    <x v="17"/>
    <n v="668.8"/>
    <n v="0.04"/>
    <s v="Regular"/>
    <n v="92.34"/>
    <n v="33.89"/>
    <n v="5.0999999999999996"/>
    <s v="Troy Blackwell"/>
    <x v="0"/>
    <s v="Home Office"/>
    <s v="Office Supplies"/>
    <s v="Storage &amp; Organization"/>
    <s v="Small Box"/>
    <d v="2016-07-12T00:00:00"/>
    <n v="1.0627777732909164E-4"/>
    <m/>
    <x v="0"/>
    <n v="0"/>
    <n v="5"/>
    <x v="0"/>
  </r>
  <r>
    <n v="36933"/>
    <x v="0"/>
    <d v="2014-07-12T00:00:00"/>
    <x v="0"/>
    <x v="1"/>
    <n v="115.81"/>
    <n v="7.0000000000000007E-2"/>
    <s v="Regular"/>
    <n v="47.56"/>
    <n v="3.69"/>
    <n v="0.5"/>
    <s v="Todd Boyes"/>
    <x v="1"/>
    <s v="Small Business"/>
    <s v="Office Supplies"/>
    <s v="Labels"/>
    <s v="Small Box"/>
    <d v="2014-07-13T00:00:00"/>
    <n v="1.8403153995936161E-5"/>
    <m/>
    <x v="0"/>
    <n v="0"/>
    <n v="1"/>
    <x v="0"/>
  </r>
  <r>
    <n v="36992"/>
    <x v="0"/>
    <d v="2016-12-07T00:00:00"/>
    <x v="4"/>
    <x v="41"/>
    <n v="459.08"/>
    <n v="0.04"/>
    <s v="Express"/>
    <n v="61.57"/>
    <n v="12.98"/>
    <n v="3.14"/>
    <s v="Aleksandra Gannaway"/>
    <x v="0"/>
    <s v="Corporate"/>
    <s v="Office Supplies"/>
    <s v="Scissors, Rulers and Trimmers"/>
    <s v="Small Pack"/>
    <d v="2016-12-09T00:00:00"/>
    <n v="7.2951558038635456E-5"/>
    <m/>
    <x v="0"/>
    <n v="0"/>
    <n v="2"/>
    <x v="0"/>
  </r>
  <r>
    <n v="36999"/>
    <x v="1"/>
    <d v="2016-12-12T00:00:00"/>
    <x v="4"/>
    <x v="2"/>
    <n v="14475.74"/>
    <n v="0.06"/>
    <s v="Delivery Van"/>
    <n v="4963.8900000000003"/>
    <n v="549.99"/>
    <n v="49"/>
    <s v="Cari MacIntyre"/>
    <x v="1"/>
    <s v="Corporate"/>
    <s v="Technology"/>
    <s v="Copiers and Fax"/>
    <s v="Jumbo Drum"/>
    <d v="2016-12-13T00:00:00"/>
    <n v="2.3003132063304801E-3"/>
    <m/>
    <x v="0"/>
    <n v="0"/>
    <n v="1"/>
    <x v="0"/>
  </r>
  <r>
    <n v="36999"/>
    <x v="1"/>
    <d v="2016-12-12T00:00:00"/>
    <x v="4"/>
    <x v="7"/>
    <n v="306.62049999999999"/>
    <n v="0.08"/>
    <s v="Express"/>
    <n v="-479.08"/>
    <n v="115.99"/>
    <n v="5.99"/>
    <s v="Cari MacIntyre"/>
    <x v="1"/>
    <s v="Corporate"/>
    <s v="Technology"/>
    <s v="Telephones and Communication"/>
    <s v="Small Box"/>
    <d v="2016-12-13T00:00:00"/>
    <n v="4.8724499437103385E-5"/>
    <m/>
    <x v="0"/>
    <n v="0"/>
    <n v="1"/>
    <x v="0"/>
  </r>
  <r>
    <n v="37025"/>
    <x v="0"/>
    <d v="2016-11-10T00:00:00"/>
    <x v="0"/>
    <x v="4"/>
    <n v="641.89"/>
    <n v="0.03"/>
    <s v="Regular"/>
    <n v="207.3"/>
    <n v="17.48"/>
    <n v="1.99"/>
    <s v="Tracy Collins"/>
    <x v="0"/>
    <s v="Corporate"/>
    <s v="Technology"/>
    <s v="Computer Peripherals"/>
    <s v="Small Pack"/>
    <d v="2016-11-11T00:00:00"/>
    <n v="1.0200155874666661E-4"/>
    <m/>
    <x v="0"/>
    <n v="0"/>
    <n v="1"/>
    <x v="0"/>
  </r>
  <r>
    <n v="37121"/>
    <x v="0"/>
    <d v="2014-03-15T00:00:00"/>
    <x v="2"/>
    <x v="14"/>
    <n v="9499.2999999999993"/>
    <n v="0.01"/>
    <s v="Delivery Van"/>
    <n v="618.36"/>
    <n v="216.6"/>
    <n v="64.2"/>
    <s v="Bill Donatelli"/>
    <x v="1"/>
    <s v="Corporate"/>
    <s v="Furniture"/>
    <s v="Chairs &amp; Chairmats"/>
    <s v="Jumbo Drum"/>
    <d v="2014-03-16T00:00:00"/>
    <n v="1.5095162831672252E-3"/>
    <m/>
    <x v="0"/>
    <n v="0"/>
    <n v="1"/>
    <x v="0"/>
  </r>
  <r>
    <n v="37124"/>
    <x v="0"/>
    <d v="2015-03-30T00:00:00"/>
    <x v="3"/>
    <x v="15"/>
    <n v="21205.5"/>
    <n v="0.1"/>
    <s v="Regular"/>
    <n v="241.3"/>
    <n v="699.99"/>
    <n v="24.49"/>
    <s v="Julie Kriz"/>
    <x v="0"/>
    <s v="Corporate"/>
    <s v="Technology"/>
    <s v="Copiers and Fax"/>
    <s v="Large Box"/>
    <d v="2015-04-01T00:00:00"/>
    <n v="3.3697269843780695E-3"/>
    <m/>
    <x v="0"/>
    <n v="0"/>
    <n v="2"/>
    <x v="0"/>
  </r>
  <r>
    <n v="24097"/>
    <x v="0"/>
    <d v="2013-08-04T00:00:00"/>
    <x v="0"/>
    <x v="40"/>
    <n v="2689.48"/>
    <n v="0.04"/>
    <s v="Regular"/>
    <n v="399.93"/>
    <n v="99.99"/>
    <n v="19.989999999999998"/>
    <s v="Anthony Johnson"/>
    <x v="2"/>
    <s v="Small Business"/>
    <s v="Technology"/>
    <s v="Computer Peripherals"/>
    <s v="Small Box"/>
    <d v="2013-08-06T00:00:00"/>
    <n v="4.2738031783948178E-4"/>
    <m/>
    <x v="0"/>
    <n v="0"/>
    <n v="2"/>
    <x v="0"/>
  </r>
  <r>
    <n v="37152"/>
    <x v="0"/>
    <d v="2014-05-22T00:00:00"/>
    <x v="4"/>
    <x v="20"/>
    <n v="4647.6899999999996"/>
    <n v="0.02"/>
    <s v="Delivery Van"/>
    <n v="182.53"/>
    <n v="113.98"/>
    <n v="30"/>
    <s v="Thomas Boland"/>
    <x v="1"/>
    <s v="Corporate"/>
    <s v="Furniture"/>
    <s v="Chairs &amp; Chairmats"/>
    <s v="Jumbo Drum"/>
    <d v="2014-05-24T00:00:00"/>
    <n v="7.3855586560204231E-4"/>
    <m/>
    <x v="0"/>
    <n v="0"/>
    <n v="2"/>
    <x v="0"/>
  </r>
  <r>
    <n v="37152"/>
    <x v="0"/>
    <d v="2014-05-22T00:00:00"/>
    <x v="4"/>
    <x v="22"/>
    <n v="2503.3265000000001"/>
    <n v="0.04"/>
    <s v="Regular"/>
    <n v="447.12"/>
    <n v="65.989999999999995"/>
    <n v="8.8000000000000007"/>
    <s v="Thomas Boland"/>
    <x v="1"/>
    <s v="Corporate"/>
    <s v="Technology"/>
    <s v="Telephones and Communication"/>
    <s v="Small Box"/>
    <d v="2014-05-24T00:00:00"/>
    <n v="3.977990076988851E-4"/>
    <m/>
    <x v="0"/>
    <n v="0"/>
    <n v="2"/>
    <x v="0"/>
  </r>
  <r>
    <n v="34658"/>
    <x v="1"/>
    <d v="2013-11-18T00:00:00"/>
    <x v="4"/>
    <x v="15"/>
    <n v="2701.69"/>
    <n v="0.05"/>
    <s v="Delivery Van"/>
    <n v="-926.33"/>
    <n v="81.94"/>
    <n v="55.81"/>
    <s v="Alan Hwang"/>
    <x v="1"/>
    <s v="Small Business"/>
    <s v="Furniture"/>
    <s v="Bookcases"/>
    <s v="Jumbo Box"/>
    <d v="2013-11-18T00:00:00"/>
    <n v="4.2932058647164118E-4"/>
    <m/>
    <x v="0"/>
    <n v="0"/>
    <n v="0"/>
    <x v="0"/>
  </r>
  <r>
    <n v="37185"/>
    <x v="0"/>
    <d v="2015-10-31T00:00:00"/>
    <x v="0"/>
    <x v="30"/>
    <n v="23.19"/>
    <n v="0.02"/>
    <s v="Regular"/>
    <n v="-13.27"/>
    <n v="2.6"/>
    <n v="2.4"/>
    <s v="Guy Armstrong"/>
    <x v="3"/>
    <s v="Corporate"/>
    <s v="Office Supplies"/>
    <s v="Pens &amp; Art Supplies"/>
    <s v="Wrap Bag"/>
    <d v="2015-11-01T00:00:00"/>
    <n v="3.6850802276639286E-6"/>
    <m/>
    <x v="0"/>
    <n v="0"/>
    <n v="1"/>
    <x v="0"/>
  </r>
  <r>
    <n v="12261"/>
    <x v="0"/>
    <d v="2013-10-23T00:00:00"/>
    <x v="3"/>
    <x v="0"/>
    <n v="2746.57"/>
    <n v="0.03"/>
    <s v="Regular"/>
    <n v="617.4"/>
    <n v="178.47"/>
    <n v="19.989999999999998"/>
    <s v="Ritsa Hightower"/>
    <x v="1"/>
    <s v="Corporate"/>
    <s v="Office Supplies"/>
    <s v="Storage &amp; Organization"/>
    <s v="Small Box"/>
    <d v="2013-10-28T00:00:00"/>
    <n v="4.36452384687146E-4"/>
    <m/>
    <x v="0"/>
    <n v="0"/>
    <n v="5"/>
    <x v="0"/>
  </r>
  <r>
    <n v="37223"/>
    <x v="0"/>
    <d v="2014-11-10T00:00:00"/>
    <x v="3"/>
    <x v="36"/>
    <n v="2731.73"/>
    <n v="7.0000000000000007E-2"/>
    <s v="Express"/>
    <n v="310.58999999999997"/>
    <n v="155.99"/>
    <n v="8.99"/>
    <s v="Victoria Wilson"/>
    <x v="1"/>
    <s v="Home Office"/>
    <s v="Technology"/>
    <s v="Telephones and Communication"/>
    <s v="Small Box"/>
    <d v="2014-11-14T00:00:00"/>
    <n v="4.340941875944969E-4"/>
    <m/>
    <x v="0"/>
    <n v="0"/>
    <n v="4"/>
    <x v="0"/>
  </r>
  <r>
    <n v="37223"/>
    <x v="0"/>
    <d v="2014-11-10T00:00:00"/>
    <x v="3"/>
    <x v="42"/>
    <n v="679.52"/>
    <n v="0.09"/>
    <s v="Regular"/>
    <n v="-152.4"/>
    <n v="17.7"/>
    <n v="9.4700000000000006"/>
    <s v="Victoria Wilson"/>
    <x v="1"/>
    <s v="Home Office"/>
    <s v="Office Supplies"/>
    <s v="Storage &amp; Organization"/>
    <s v="Small Box"/>
    <d v="2014-11-17T00:00:00"/>
    <n v="1.0798127280302684E-4"/>
    <m/>
    <x v="0"/>
    <n v="0"/>
    <n v="7"/>
    <x v="0"/>
  </r>
  <r>
    <n v="37223"/>
    <x v="0"/>
    <d v="2014-11-10T00:00:00"/>
    <x v="3"/>
    <x v="28"/>
    <n v="5176.2700000000004"/>
    <n v="0.01"/>
    <s v="Regular"/>
    <n v="-743.45"/>
    <n v="135.31"/>
    <n v="35"/>
    <s v="Victoria Wilson"/>
    <x v="1"/>
    <s v="Home Office"/>
    <s v="Office Supplies"/>
    <s v="Storage &amp; Organization"/>
    <s v="Large Box"/>
    <d v="2014-11-15T00:00:00"/>
    <n v="8.2255154075247798E-4"/>
    <m/>
    <x v="0"/>
    <n v="0"/>
    <n v="5"/>
    <x v="0"/>
  </r>
  <r>
    <n v="37252"/>
    <x v="0"/>
    <d v="2014-11-19T00:00:00"/>
    <x v="3"/>
    <x v="36"/>
    <n v="1503.49"/>
    <n v="0.03"/>
    <s v="Regular"/>
    <n v="408.73"/>
    <n v="70.97"/>
    <n v="3.5"/>
    <s v="Steve Chapman"/>
    <x v="0"/>
    <s v="Corporate"/>
    <s v="Office Supplies"/>
    <s v="Appliances"/>
    <s v="Small Box"/>
    <d v="2014-11-21T00:00:00"/>
    <n v="2.3891682930101077E-4"/>
    <m/>
    <x v="0"/>
    <n v="0"/>
    <n v="2"/>
    <x v="0"/>
  </r>
  <r>
    <n v="37252"/>
    <x v="0"/>
    <d v="2014-11-19T00:00:00"/>
    <x v="3"/>
    <x v="10"/>
    <n v="10.62"/>
    <n v="0.02"/>
    <s v="Regular"/>
    <n v="-31.2"/>
    <n v="8.32"/>
    <n v="2.38"/>
    <s v="Steve Chapman"/>
    <x v="0"/>
    <s v="Corporate"/>
    <s v="Technology"/>
    <s v="Computer Peripherals"/>
    <s v="Small Pack"/>
    <d v="2014-11-23T00:00:00"/>
    <n v="1.6876046579469994E-6"/>
    <m/>
    <x v="0"/>
    <n v="0"/>
    <n v="4"/>
    <x v="0"/>
  </r>
  <r>
    <n v="37252"/>
    <x v="0"/>
    <d v="2014-11-19T00:00:00"/>
    <x v="3"/>
    <x v="29"/>
    <n v="2337.0300000000002"/>
    <n v="0.1"/>
    <s v="Regular"/>
    <n v="-37.19"/>
    <n v="49.99"/>
    <n v="19.989999999999998"/>
    <s v="Steve Chapman"/>
    <x v="0"/>
    <s v="Corporate"/>
    <s v="Technology"/>
    <s v="Computer Peripherals"/>
    <s v="Small Box"/>
    <d v="2014-11-21T00:00:00"/>
    <n v="3.713731368890656E-4"/>
    <m/>
    <x v="0"/>
    <n v="0"/>
    <n v="2"/>
    <x v="0"/>
  </r>
  <r>
    <n v="37252"/>
    <x v="0"/>
    <d v="2014-11-19T00:00:00"/>
    <x v="3"/>
    <x v="41"/>
    <n v="29345.27"/>
    <n v="0.03"/>
    <s v="Delivery Van"/>
    <n v="7497.55"/>
    <n v="880.98"/>
    <n v="44.55"/>
    <s v="Steve Chapman"/>
    <x v="0"/>
    <s v="Corporate"/>
    <s v="Furniture"/>
    <s v="Bookcases"/>
    <s v="Jumbo Box"/>
    <d v="2014-11-24T00:00:00"/>
    <n v="4.6632028569408993E-3"/>
    <m/>
    <x v="0"/>
    <n v="0"/>
    <n v="5"/>
    <x v="0"/>
  </r>
  <r>
    <n v="37253"/>
    <x v="0"/>
    <d v="2015-09-01T00:00:00"/>
    <x v="0"/>
    <x v="19"/>
    <n v="1184.32"/>
    <n v="0.09"/>
    <s v="Regular"/>
    <n v="-99.55"/>
    <n v="26.31"/>
    <n v="5.89"/>
    <s v="Muhammed MacIntyre"/>
    <x v="2"/>
    <s v="Small Business"/>
    <s v="Technology"/>
    <s v="Computer Peripherals"/>
    <s v="Small Box"/>
    <d v="2015-09-01T00:00:00"/>
    <n v="1.8819811191146801E-4"/>
    <m/>
    <x v="0"/>
    <n v="0"/>
    <n v="0"/>
    <x v="0"/>
  </r>
  <r>
    <n v="37254"/>
    <x v="0"/>
    <d v="2016-09-18T00:00:00"/>
    <x v="0"/>
    <x v="2"/>
    <n v="739.94"/>
    <n v="0.01"/>
    <s v="Regular"/>
    <n v="370.23"/>
    <n v="26.17"/>
    <n v="1.39"/>
    <s v="Katrina Bavinger"/>
    <x v="1"/>
    <s v="Consumer"/>
    <s v="Office Supplies"/>
    <s v="Envelopes"/>
    <s v="Small Box"/>
    <d v="2016-09-19T00:00:00"/>
    <n v="1.175825038230982E-4"/>
    <m/>
    <x v="0"/>
    <n v="0"/>
    <n v="1"/>
    <x v="0"/>
  </r>
  <r>
    <n v="37287"/>
    <x v="0"/>
    <d v="2015-11-01T00:00:00"/>
    <x v="3"/>
    <x v="22"/>
    <n v="130.25"/>
    <n v="0.05"/>
    <s v="Regular"/>
    <n v="0.89"/>
    <n v="2.98"/>
    <n v="1.58"/>
    <s v="Brad Thomas"/>
    <x v="3"/>
    <s v="Corporate"/>
    <s v="Office Supplies"/>
    <s v="Rubber Bands"/>
    <s v="Wrap Bag"/>
    <d v="2015-11-06T00:00:00"/>
    <n v="2.0697787824632454E-5"/>
    <m/>
    <x v="0"/>
    <n v="0"/>
    <n v="5"/>
    <x v="0"/>
  </r>
  <r>
    <n v="37287"/>
    <x v="0"/>
    <d v="2015-11-01T00:00:00"/>
    <x v="3"/>
    <x v="31"/>
    <n v="122.41"/>
    <n v="0.09"/>
    <s v="Regular"/>
    <n v="2.37"/>
    <n v="6.64"/>
    <n v="4.95"/>
    <s v="Brad Thomas"/>
    <x v="3"/>
    <s v="Corporate"/>
    <s v="Furniture"/>
    <s v="Office Furnishings"/>
    <s v="Small Pack"/>
    <d v="2015-11-05T00:00:00"/>
    <n v="1.9451947851157457E-5"/>
    <m/>
    <x v="0"/>
    <n v="0"/>
    <n v="4"/>
    <x v="0"/>
  </r>
  <r>
    <n v="37314"/>
    <x v="0"/>
    <d v="2014-05-04T00:00:00"/>
    <x v="4"/>
    <x v="36"/>
    <n v="210.86"/>
    <n v="0.04"/>
    <s v="Regular"/>
    <n v="5.5"/>
    <n v="9.77"/>
    <n v="6.02"/>
    <s v="Michelle Huthwaite"/>
    <x v="1"/>
    <s v="Home Office"/>
    <s v="Furniture"/>
    <s v="Office Furnishings"/>
    <s v="Medium Box"/>
    <d v="2014-05-05T00:00:00"/>
    <n v="3.3507374592721685E-5"/>
    <m/>
    <x v="0"/>
    <n v="0"/>
    <n v="1"/>
    <x v="0"/>
  </r>
  <r>
    <n v="22368"/>
    <x v="0"/>
    <d v="2013-02-19T00:00:00"/>
    <x v="4"/>
    <x v="41"/>
    <n v="2788.04"/>
    <n v="0.01"/>
    <s v="Regular"/>
    <n v="-849.18"/>
    <n v="80.98"/>
    <n v="35"/>
    <s v="Sarah Jordon"/>
    <x v="3"/>
    <s v="Consumer"/>
    <s v="Office Supplies"/>
    <s v="Storage &amp; Organization"/>
    <s v="Large Box"/>
    <d v="2013-02-20T00:00:00"/>
    <n v="4.4304230607745314E-4"/>
    <m/>
    <x v="0"/>
    <n v="0"/>
    <n v="1"/>
    <x v="0"/>
  </r>
  <r>
    <n v="28033"/>
    <x v="0"/>
    <d v="2013-09-14T00:00:00"/>
    <x v="0"/>
    <x v="18"/>
    <n v="2826.9"/>
    <n v="7.0000000000000007E-2"/>
    <s v="Delivery Van"/>
    <n v="337.29"/>
    <n v="180.98"/>
    <n v="26.2"/>
    <s v="Dan Lawera"/>
    <x v="1"/>
    <s v="Corporate"/>
    <s v="Furniture"/>
    <s v="Chairs &amp; Chairmats"/>
    <s v="Jumbo Drum"/>
    <d v="2013-09-16T00:00:00"/>
    <n v="4.4921747717046825E-4"/>
    <m/>
    <x v="0"/>
    <n v="0"/>
    <n v="2"/>
    <x v="0"/>
  </r>
  <r>
    <n v="37350"/>
    <x v="0"/>
    <d v="2015-05-20T00:00:00"/>
    <x v="1"/>
    <x v="38"/>
    <n v="163.13999999999999"/>
    <n v="7.0000000000000007E-2"/>
    <s v="Regular"/>
    <n v="-37.5"/>
    <n v="22.99"/>
    <n v="8.99"/>
    <s v="Kelly Andreada"/>
    <x v="0"/>
    <s v="Home Office"/>
    <s v="Office Supplies"/>
    <s v="Pens &amp; Art Supplies"/>
    <s v="Small Pack"/>
    <d v="2015-05-21T00:00:00"/>
    <n v="2.5924277203151927E-5"/>
    <m/>
    <x v="0"/>
    <n v="0"/>
    <n v="1"/>
    <x v="0"/>
  </r>
  <r>
    <n v="31590"/>
    <x v="0"/>
    <d v="2013-06-05T00:00:00"/>
    <x v="1"/>
    <x v="40"/>
    <n v="2854.76"/>
    <n v="0.06"/>
    <s v="Regular"/>
    <n v="61.13"/>
    <n v="111.03"/>
    <n v="8.64"/>
    <s v="Luke Foster"/>
    <x v="0"/>
    <s v="Corporate"/>
    <s v="Office Supplies"/>
    <s v="Storage &amp; Organization"/>
    <s v="Small Box"/>
    <d v="2013-06-07T00:00:00"/>
    <n v="4.536446585047812E-4"/>
    <m/>
    <x v="0"/>
    <n v="0"/>
    <n v="2"/>
    <x v="0"/>
  </r>
  <r>
    <n v="37441"/>
    <x v="0"/>
    <d v="2016-02-25T00:00:00"/>
    <x v="1"/>
    <x v="19"/>
    <n v="14740.51"/>
    <n v="0"/>
    <s v="Delivery Van"/>
    <n v="3407.73"/>
    <n v="300.98"/>
    <n v="164.73"/>
    <s v="Katrina Bavinger"/>
    <x v="1"/>
    <s v="Home Office"/>
    <s v="Furniture"/>
    <s v="Chairs &amp; Chairmats"/>
    <s v="Jumbo Drum"/>
    <d v="2016-02-26T00:00:00"/>
    <n v="2.3423873198224411E-3"/>
    <m/>
    <x v="0"/>
    <n v="0"/>
    <n v="1"/>
    <x v="0"/>
  </r>
  <r>
    <n v="37441"/>
    <x v="0"/>
    <d v="2016-02-25T00:00:00"/>
    <x v="1"/>
    <x v="10"/>
    <n v="3.77"/>
    <n v="0.09"/>
    <s v="Regular"/>
    <n v="-1.84"/>
    <n v="2.94"/>
    <n v="0.96"/>
    <s v="Katrina Bavinger"/>
    <x v="1"/>
    <s v="Home Office"/>
    <s v="Office Supplies"/>
    <s v="Pens &amp; Art Supplies"/>
    <s v="Wrap Bag"/>
    <d v="2016-02-27T00:00:00"/>
    <n v="5.9908376275519666E-7"/>
    <m/>
    <x v="0"/>
    <n v="0"/>
    <n v="2"/>
    <x v="0"/>
  </r>
  <r>
    <n v="23361"/>
    <x v="0"/>
    <d v="2013-07-03T00:00:00"/>
    <x v="1"/>
    <x v="45"/>
    <n v="2861.66"/>
    <n v="0.04"/>
    <s v="Regular"/>
    <n v="-921.68"/>
    <n v="80.98"/>
    <n v="35"/>
    <s v="Benjamin Patterson"/>
    <x v="0"/>
    <s v="Corporate"/>
    <s v="Office Supplies"/>
    <s v="Storage &amp; Organization"/>
    <s v="Large Box"/>
    <d v="2013-07-04T00:00:00"/>
    <n v="4.5474112480796706E-4"/>
    <m/>
    <x v="0"/>
    <n v="0"/>
    <n v="1"/>
    <x v="0"/>
  </r>
  <r>
    <n v="37447"/>
    <x v="0"/>
    <d v="2016-07-08T00:00:00"/>
    <x v="3"/>
    <x v="9"/>
    <n v="139.44999999999999"/>
    <n v="0.02"/>
    <s v="Regular"/>
    <n v="-137.49"/>
    <n v="5.81"/>
    <n v="8.49"/>
    <s v="Noel Staavos"/>
    <x v="3"/>
    <s v="Home Office"/>
    <s v="Office Supplies"/>
    <s v="Binders and Binder Accessories"/>
    <s v="Small Box"/>
    <d v="2016-07-12T00:00:00"/>
    <n v="2.2159742895546992E-5"/>
    <m/>
    <x v="0"/>
    <n v="0"/>
    <n v="4"/>
    <x v="0"/>
  </r>
  <r>
    <n v="25952"/>
    <x v="1"/>
    <d v="2013-09-04T00:00:00"/>
    <x v="0"/>
    <x v="29"/>
    <n v="2864.1005"/>
    <n v="0.03"/>
    <s v="Regular"/>
    <n v="697.82"/>
    <n v="65.989999999999995"/>
    <n v="8.99"/>
    <s v="Ed Braxton"/>
    <x v="0"/>
    <s v="Home Office"/>
    <s v="Technology"/>
    <s v="Telephones and Communication"/>
    <s v="Small Box"/>
    <d v="2013-09-05T00:00:00"/>
    <n v="4.5512894017215916E-4"/>
    <m/>
    <x v="0"/>
    <n v="0"/>
    <n v="1"/>
    <x v="0"/>
  </r>
  <r>
    <n v="38979"/>
    <x v="0"/>
    <d v="2013-02-26T00:00:00"/>
    <x v="3"/>
    <x v="41"/>
    <n v="2864.55"/>
    <n v="0.06"/>
    <s v="Regular"/>
    <n v="1021.07"/>
    <n v="82.99"/>
    <n v="5.5"/>
    <s v="Steve Chapman"/>
    <x v="0"/>
    <s v="Corporate"/>
    <s v="Technology"/>
    <s v="Computer Peripherals"/>
    <s v="Small Box"/>
    <d v="2013-03-03T00:00:00"/>
    <n v="4.5520036939002617E-4"/>
    <m/>
    <x v="0"/>
    <n v="0"/>
    <n v="5"/>
    <x v="0"/>
  </r>
  <r>
    <n v="37443"/>
    <x v="0"/>
    <d v="2013-04-15T00:00:00"/>
    <x v="2"/>
    <x v="29"/>
    <n v="2869.44"/>
    <n v="0.08"/>
    <s v="Regular"/>
    <n v="840.55"/>
    <n v="59.98"/>
    <n v="3.99"/>
    <s v="Mark Packer"/>
    <x v="3"/>
    <s v="Small Business"/>
    <s v="Office Supplies"/>
    <s v="Appliances"/>
    <s v="Small Box"/>
    <d v="2013-04-15T00:00:00"/>
    <n v="4.5597743029184918E-4"/>
    <m/>
    <x v="0"/>
    <n v="0"/>
    <n v="0"/>
    <x v="0"/>
  </r>
  <r>
    <n v="37543"/>
    <x v="0"/>
    <d v="2014-12-31T00:00:00"/>
    <x v="4"/>
    <x v="24"/>
    <n v="241.85"/>
    <n v="0.01"/>
    <s v="Regular"/>
    <n v="-4.5"/>
    <n v="36.549999999999997"/>
    <n v="13.89"/>
    <s v="Ed Braxton"/>
    <x v="0"/>
    <s v="Home Office"/>
    <s v="Office Supplies"/>
    <s v="Pens &amp; Art Supplies"/>
    <s v="Wrap Bag"/>
    <d v="2015-01-01T00:00:00"/>
    <n v="3.8431938467465331E-5"/>
    <m/>
    <x v="0"/>
    <n v="0"/>
    <n v="1"/>
    <x v="0"/>
  </r>
  <r>
    <n v="20545"/>
    <x v="0"/>
    <d v="2013-10-09T00:00:00"/>
    <x v="2"/>
    <x v="42"/>
    <n v="2894.68"/>
    <n v="0.02"/>
    <s v="Regular"/>
    <n v="-1754.39"/>
    <n v="71.37"/>
    <n v="69"/>
    <s v="Sean Miller"/>
    <x v="1"/>
    <s v="Small Business"/>
    <s v="Furniture"/>
    <s v="Tables"/>
    <s v="Large Box"/>
    <d v="2013-10-11T00:00:00"/>
    <n v="4.5998827224727121E-4"/>
    <m/>
    <x v="0"/>
    <n v="0"/>
    <n v="2"/>
    <x v="0"/>
  </r>
  <r>
    <n v="23238"/>
    <x v="0"/>
    <d v="2013-03-31T00:00:00"/>
    <x v="2"/>
    <x v="13"/>
    <n v="2976.19"/>
    <n v="0.05"/>
    <s v="Delivery Van"/>
    <n v="-44.52"/>
    <n v="115.99"/>
    <n v="56.14"/>
    <s v="Bradley Drucker"/>
    <x v="0"/>
    <s v="Small Business"/>
    <s v="Technology"/>
    <s v="Office Machines"/>
    <s v="Jumbo Drum"/>
    <d v="2013-04-02T00:00:00"/>
    <n v="4.729408763592543E-4"/>
    <m/>
    <x v="0"/>
    <n v="0"/>
    <n v="2"/>
    <x v="0"/>
  </r>
  <r>
    <n v="37634"/>
    <x v="0"/>
    <d v="2015-05-21T00:00:00"/>
    <x v="4"/>
    <x v="1"/>
    <n v="368.18"/>
    <n v="7.0000000000000007E-2"/>
    <s v="Regular"/>
    <n v="-36.78"/>
    <n v="12.21"/>
    <n v="4.8099999999999996"/>
    <s v="Brendan Dodson"/>
    <x v="2"/>
    <s v="Corporate"/>
    <s v="Office Supplies"/>
    <s v="Storage &amp; Organization"/>
    <s v="Small Box"/>
    <d v="2015-05-22T00:00:00"/>
    <n v="5.8506806305360287E-5"/>
    <m/>
    <x v="0"/>
    <n v="0"/>
    <n v="1"/>
    <x v="0"/>
  </r>
  <r>
    <n v="37667"/>
    <x v="0"/>
    <d v="2014-12-02T00:00:00"/>
    <x v="0"/>
    <x v="48"/>
    <n v="472.35"/>
    <n v="0.03"/>
    <s v="Regular"/>
    <n v="61.68"/>
    <n v="14.48"/>
    <n v="6.46"/>
    <s v="Peter Fuller"/>
    <x v="0"/>
    <s v="Consumer"/>
    <s v="Office Supplies"/>
    <s v="Binders and Binder Accessories"/>
    <s v="Small Box"/>
    <d v="2014-12-03T00:00:00"/>
    <n v="7.5060269320269797E-5"/>
    <m/>
    <x v="0"/>
    <n v="0"/>
    <n v="1"/>
    <x v="0"/>
  </r>
  <r>
    <n v="37696"/>
    <x v="0"/>
    <d v="2016-07-09T00:00:00"/>
    <x v="2"/>
    <x v="33"/>
    <n v="24.09"/>
    <n v="0.04"/>
    <s v="Regular"/>
    <n v="-20.23"/>
    <n v="3.81"/>
    <n v="5.44"/>
    <s v="Valerie Dominguez"/>
    <x v="0"/>
    <s v="Corporate"/>
    <s v="Office Supplies"/>
    <s v="Binders and Binder Accessories"/>
    <s v="Small Box"/>
    <d v="2016-07-11T00:00:00"/>
    <n v="3.828097571557742E-6"/>
    <m/>
    <x v="0"/>
    <n v="0"/>
    <n v="2"/>
    <x v="0"/>
  </r>
  <r>
    <n v="37696"/>
    <x v="0"/>
    <d v="2016-07-09T00:00:00"/>
    <x v="2"/>
    <x v="26"/>
    <n v="173.27"/>
    <n v="0.02"/>
    <s v="Regular"/>
    <n v="51.29"/>
    <n v="4"/>
    <n v="1.3"/>
    <s v="Valerie Dominguez"/>
    <x v="0"/>
    <s v="Corporate"/>
    <s v="Office Supplies"/>
    <s v="Paper"/>
    <s v="Wrap Bag"/>
    <d v="2016-07-09T00:00:00"/>
    <n v="2.7534016862756743E-5"/>
    <m/>
    <x v="0"/>
    <n v="0"/>
    <n v="0"/>
    <x v="0"/>
  </r>
  <r>
    <n v="37702"/>
    <x v="0"/>
    <d v="2014-06-10T00:00:00"/>
    <x v="2"/>
    <x v="14"/>
    <n v="601.78"/>
    <n v="0.05"/>
    <s v="Regular"/>
    <n v="26.44"/>
    <n v="13.48"/>
    <n v="4.51"/>
    <s v="Linda Southworth"/>
    <x v="0"/>
    <s v="Consumer"/>
    <s v="Office Supplies"/>
    <s v="Storage &amp; Organization"/>
    <s v="Small Box"/>
    <d v="2014-06-12T00:00:00"/>
    <n v="9.5627752453798987E-5"/>
    <m/>
    <x v="0"/>
    <n v="0"/>
    <n v="2"/>
    <x v="0"/>
  </r>
  <r>
    <n v="37765"/>
    <x v="0"/>
    <d v="2015-11-24T00:00:00"/>
    <x v="3"/>
    <x v="38"/>
    <n v="42.66"/>
    <n v="0.09"/>
    <s v="Express"/>
    <n v="-30.74"/>
    <n v="4.0599999999999996"/>
    <n v="6.89"/>
    <s v="Larry Blacks"/>
    <x v="0"/>
    <s v="Consumer"/>
    <s v="Office Supplies"/>
    <s v="Appliances"/>
    <s v="Small Box"/>
    <d v="2015-11-29T00:00:00"/>
    <n v="6.7790221005667598E-6"/>
    <m/>
    <x v="0"/>
    <n v="0"/>
    <n v="5"/>
    <x v="0"/>
  </r>
  <r>
    <n v="37765"/>
    <x v="0"/>
    <d v="2015-11-24T00:00:00"/>
    <x v="3"/>
    <x v="31"/>
    <n v="655.58"/>
    <n v="0.01"/>
    <s v="Regular"/>
    <n v="250.67"/>
    <n v="35.44"/>
    <n v="5.09"/>
    <s v="Larry Blacks"/>
    <x v="0"/>
    <s v="Consumer"/>
    <s v="Office Supplies"/>
    <s v="Paper"/>
    <s v="Small Box"/>
    <d v="2015-11-28T00:00:00"/>
    <n v="1.0417701145545142E-4"/>
    <m/>
    <x v="0"/>
    <n v="0"/>
    <n v="4"/>
    <x v="0"/>
  </r>
  <r>
    <n v="37765"/>
    <x v="0"/>
    <d v="2015-11-24T00:00:00"/>
    <x v="3"/>
    <x v="47"/>
    <n v="1465.33"/>
    <n v="0.01"/>
    <s v="Delivery Van"/>
    <n v="-66.38"/>
    <n v="113.98"/>
    <n v="30"/>
    <s v="Larry Blacks"/>
    <x v="0"/>
    <s v="Consumer"/>
    <s v="Furniture"/>
    <s v="Chairs &amp; Chairmats"/>
    <s v="Jumbo Drum"/>
    <d v="2015-11-29T00:00:00"/>
    <n v="2.3285289391991305E-4"/>
    <m/>
    <x v="0"/>
    <n v="0"/>
    <n v="5"/>
    <x v="0"/>
  </r>
  <r>
    <n v="37792"/>
    <x v="0"/>
    <d v="2014-12-29T00:00:00"/>
    <x v="0"/>
    <x v="46"/>
    <n v="183.08"/>
    <n v="0.01"/>
    <s v="Regular"/>
    <n v="82.49"/>
    <n v="3.69"/>
    <n v="0.5"/>
    <s v="Eleni McCrary"/>
    <x v="3"/>
    <s v="Corporate"/>
    <s v="Office Supplies"/>
    <s v="Labels"/>
    <s v="Small Box"/>
    <d v="2014-12-31T00:00:00"/>
    <n v="2.9092905911199312E-5"/>
    <m/>
    <x v="0"/>
    <n v="0"/>
    <n v="2"/>
    <x v="0"/>
  </r>
  <r>
    <n v="37793"/>
    <x v="0"/>
    <d v="2016-11-08T00:00:00"/>
    <x v="2"/>
    <x v="18"/>
    <n v="224.47"/>
    <n v="0.08"/>
    <s v="Regular"/>
    <n v="-49.31"/>
    <n v="13.9"/>
    <n v="7.59"/>
    <s v="Dorothy Wardle"/>
    <x v="2"/>
    <s v="Corporate"/>
    <s v="Office Supplies"/>
    <s v="Scissors, Rulers and Trimmers"/>
    <s v="Small Pack"/>
    <d v="2016-11-09T00:00:00"/>
    <n v="3.5670114648715911E-5"/>
    <m/>
    <x v="0"/>
    <n v="0"/>
    <n v="1"/>
    <x v="0"/>
  </r>
  <r>
    <n v="37794"/>
    <x v="0"/>
    <d v="2016-03-24T00:00:00"/>
    <x v="3"/>
    <x v="24"/>
    <n v="60.67"/>
    <n v="0.08"/>
    <s v="Regular"/>
    <n v="10.29"/>
    <n v="9.48"/>
    <n v="7.29"/>
    <s v="Michael Oakman"/>
    <x v="0"/>
    <s v="Small Business"/>
    <s v="Furniture"/>
    <s v="Office Furnishings"/>
    <s v="Small Pack"/>
    <d v="2016-03-26T00:00:00"/>
    <n v="9.6409580600418506E-6"/>
    <m/>
    <x v="0"/>
    <n v="0"/>
    <n v="2"/>
    <x v="0"/>
  </r>
  <r>
    <n v="37794"/>
    <x v="0"/>
    <d v="2016-03-24T00:00:00"/>
    <x v="3"/>
    <x v="1"/>
    <n v="6195.87"/>
    <n v="0.03"/>
    <s v="Regular"/>
    <n v="781.03"/>
    <n v="193.17"/>
    <n v="19.989999999999998"/>
    <s v="Michael Oakman"/>
    <x v="0"/>
    <s v="Small Business"/>
    <s v="Office Supplies"/>
    <s v="Storage &amp; Organization"/>
    <s v="Small Box"/>
    <d v="2016-03-28T00:00:00"/>
    <n v="9.8457430056818037E-4"/>
    <m/>
    <x v="0"/>
    <n v="0"/>
    <n v="4"/>
    <x v="0"/>
  </r>
  <r>
    <n v="37825"/>
    <x v="0"/>
    <d v="2016-07-22T00:00:00"/>
    <x v="3"/>
    <x v="14"/>
    <n v="505.01"/>
    <n v="0.06"/>
    <s v="Regular"/>
    <n v="-43.52"/>
    <n v="11.97"/>
    <n v="4.9800000000000004"/>
    <s v="Matt Collister"/>
    <x v="0"/>
    <s v="Home Office"/>
    <s v="Office Supplies"/>
    <s v="Appliances"/>
    <s v="Small Box"/>
    <d v="2016-07-24T00:00:00"/>
    <n v="8.0250209822016396E-5"/>
    <m/>
    <x v="0"/>
    <n v="0"/>
    <n v="2"/>
    <x v="0"/>
  </r>
  <r>
    <n v="37825"/>
    <x v="0"/>
    <d v="2016-07-22T00:00:00"/>
    <x v="3"/>
    <x v="26"/>
    <n v="286.75"/>
    <n v="0.06"/>
    <s v="Regular"/>
    <n v="98.44"/>
    <n v="6.98"/>
    <n v="1.6"/>
    <s v="Matt Collister"/>
    <x v="0"/>
    <s v="Home Office"/>
    <s v="Office Supplies"/>
    <s v="Paper"/>
    <s v="Wrap Bag"/>
    <d v="2016-07-29T00:00:00"/>
    <n v="4.5566914846167805E-5"/>
    <m/>
    <x v="0"/>
    <n v="0"/>
    <n v="7"/>
    <x v="0"/>
  </r>
  <r>
    <n v="37826"/>
    <x v="0"/>
    <d v="2014-04-23T00:00:00"/>
    <x v="4"/>
    <x v="22"/>
    <n v="325.8"/>
    <n v="0.03"/>
    <s v="Regular"/>
    <n v="-84.85"/>
    <n v="6.78"/>
    <n v="6.18"/>
    <s v="Amy Hunt"/>
    <x v="0"/>
    <s v="Consumer"/>
    <s v="Office Supplies"/>
    <s v="Paper"/>
    <s v="Small Box"/>
    <d v="2014-04-25T00:00:00"/>
    <n v="5.1772278489560492E-5"/>
    <m/>
    <x v="0"/>
    <n v="0"/>
    <n v="2"/>
    <x v="0"/>
  </r>
  <r>
    <n v="37828"/>
    <x v="0"/>
    <d v="2014-04-20T00:00:00"/>
    <x v="3"/>
    <x v="9"/>
    <n v="490.17"/>
    <n v="0.04"/>
    <s v="Regular"/>
    <n v="-57.09"/>
    <n v="20.97"/>
    <n v="4"/>
    <s v="Mike Caudle"/>
    <x v="1"/>
    <s v="Corporate"/>
    <s v="Technology"/>
    <s v="Computer Peripherals"/>
    <s v="Small Box"/>
    <d v="2014-04-25T00:00:00"/>
    <n v="7.7892012729367303E-5"/>
    <m/>
    <x v="0"/>
    <n v="0"/>
    <n v="5"/>
    <x v="0"/>
  </r>
  <r>
    <n v="37828"/>
    <x v="0"/>
    <d v="2014-04-20T00:00:00"/>
    <x v="3"/>
    <x v="3"/>
    <n v="206.2"/>
    <n v="0.01"/>
    <s v="Regular"/>
    <n v="101.14"/>
    <n v="4.91"/>
    <n v="0.5"/>
    <s v="Mike Caudle"/>
    <x v="1"/>
    <s v="Corporate"/>
    <s v="Office Supplies"/>
    <s v="Labels"/>
    <s v="Small Box"/>
    <d v="2014-04-22T00:00:00"/>
    <n v="3.2766862567671495E-5"/>
    <m/>
    <x v="0"/>
    <n v="0"/>
    <n v="2"/>
    <x v="0"/>
  </r>
  <r>
    <n v="39139"/>
    <x v="0"/>
    <d v="2013-11-13T00:00:00"/>
    <x v="2"/>
    <x v="29"/>
    <n v="3000.88"/>
    <n v="0.01"/>
    <s v="Delivery Van"/>
    <n v="-719.17"/>
    <n v="58.14"/>
    <n v="36.61"/>
    <s v="Ed Braxton"/>
    <x v="0"/>
    <s v="Home Office"/>
    <s v="Furniture"/>
    <s v="Bookcases"/>
    <s v="Jumbo Box"/>
    <d v="2013-11-15T00:00:00"/>
    <n v="4.7686431882674123E-4"/>
    <m/>
    <x v="0"/>
    <n v="0"/>
    <n v="2"/>
    <x v="0"/>
  </r>
  <r>
    <n v="37831"/>
    <x v="0"/>
    <d v="2015-07-26T00:00:00"/>
    <x v="2"/>
    <x v="49"/>
    <n v="453.87"/>
    <n v="0.08"/>
    <s v="Regular"/>
    <n v="76.59"/>
    <n v="15.98"/>
    <n v="4"/>
    <s v="Cynthia Voltz"/>
    <x v="3"/>
    <s v="Corporate"/>
    <s v="Technology"/>
    <s v="Computer Peripherals"/>
    <s v="Small Box"/>
    <d v="2015-07-28T00:00:00"/>
    <n v="7.2123646525650156E-5"/>
    <m/>
    <x v="0"/>
    <n v="0"/>
    <n v="2"/>
    <x v="0"/>
  </r>
  <r>
    <n v="34402"/>
    <x v="0"/>
    <d v="2013-05-02T00:00:00"/>
    <x v="0"/>
    <x v="28"/>
    <n v="3016.85"/>
    <n v="0.05"/>
    <s v="Regular"/>
    <n v="-967.67"/>
    <n v="80.98"/>
    <n v="35"/>
    <s v="Mitch Willingham"/>
    <x v="0"/>
    <s v="Corporate"/>
    <s v="Office Supplies"/>
    <s v="Storage &amp; Organization"/>
    <s v="Large Box"/>
    <d v="2013-05-04T00:00:00"/>
    <n v="4.7940208214005699E-4"/>
    <m/>
    <x v="0"/>
    <n v="0"/>
    <n v="2"/>
    <x v="0"/>
  </r>
  <r>
    <n v="37861"/>
    <x v="0"/>
    <d v="2014-12-28T00:00:00"/>
    <x v="2"/>
    <x v="1"/>
    <n v="980.07"/>
    <n v="0.09"/>
    <s v="Regular"/>
    <n v="337.25"/>
    <n v="30.98"/>
    <n v="5.76"/>
    <s v="Patrick Ryan"/>
    <x v="0"/>
    <s v="Corporate"/>
    <s v="Office Supplies"/>
    <s v="Paper"/>
    <s v="Small Box"/>
    <d v="2014-12-30T00:00:00"/>
    <n v="1.5574112025556648E-4"/>
    <m/>
    <x v="0"/>
    <n v="0"/>
    <n v="2"/>
    <x v="0"/>
  </r>
  <r>
    <n v="37862"/>
    <x v="1"/>
    <d v="2016-01-13T00:00:00"/>
    <x v="2"/>
    <x v="40"/>
    <n v="1603.27"/>
    <n v="0.01"/>
    <s v="Regular"/>
    <n v="452.49"/>
    <n v="59.98"/>
    <n v="3.99"/>
    <s v="Guy Thornton"/>
    <x v="1"/>
    <s v="Corporate"/>
    <s v="Office Supplies"/>
    <s v="Appliances"/>
    <s v="Small Box"/>
    <d v="2016-01-16T00:00:00"/>
    <n v="2.5477268549403822E-4"/>
    <m/>
    <x v="0"/>
    <n v="0"/>
    <n v="3"/>
    <x v="0"/>
  </r>
  <r>
    <n v="37888"/>
    <x v="0"/>
    <d v="2016-12-22T00:00:00"/>
    <x v="1"/>
    <x v="48"/>
    <n v="639.19000000000005"/>
    <n v="0.09"/>
    <s v="Regular"/>
    <n v="274.89999999999998"/>
    <n v="20.98"/>
    <n v="1.49"/>
    <s v="Hilary Holden"/>
    <x v="3"/>
    <s v="Corporate"/>
    <s v="Office Supplies"/>
    <s v="Binders and Binder Accessories"/>
    <s v="Small Box"/>
    <d v="2016-12-24T00:00:00"/>
    <n v="1.0157250671498519E-4"/>
    <m/>
    <x v="0"/>
    <n v="0"/>
    <n v="2"/>
    <x v="0"/>
  </r>
  <r>
    <n v="24515"/>
    <x v="0"/>
    <d v="2013-05-06T00:00:00"/>
    <x v="1"/>
    <x v="26"/>
    <n v="3051.27"/>
    <n v="0.1"/>
    <s v="Delivery Van"/>
    <n v="121.48"/>
    <n v="80.97"/>
    <n v="33.6"/>
    <s v="Eugene Barchas"/>
    <x v="2"/>
    <s v="Home Office"/>
    <s v="Technology"/>
    <s v="Office Machines"/>
    <s v="Jumbo Drum"/>
    <d v="2013-05-08T00:00:00"/>
    <n v="4.8487170100319597E-4"/>
    <m/>
    <x v="0"/>
    <n v="0"/>
    <n v="2"/>
    <x v="0"/>
  </r>
  <r>
    <n v="31682"/>
    <x v="1"/>
    <d v="2013-03-09T00:00:00"/>
    <x v="3"/>
    <x v="3"/>
    <n v="3186.77"/>
    <n v="0.09"/>
    <s v="Regular"/>
    <n v="455.42"/>
    <n v="76.72"/>
    <n v="19.95"/>
    <s v="Carlos Meador"/>
    <x v="3"/>
    <s v="Corporate"/>
    <s v="Office Supplies"/>
    <s v="Appliances"/>
    <s v="Large Box"/>
    <d v="2013-03-18T00:00:00"/>
    <n v="5.0640375666720903E-4"/>
    <m/>
    <x v="0"/>
    <n v="0"/>
    <n v="9"/>
    <x v="0"/>
  </r>
  <r>
    <n v="37924"/>
    <x v="1"/>
    <d v="2016-11-29T00:00:00"/>
    <x v="0"/>
    <x v="46"/>
    <n v="8094.55"/>
    <n v="0.05"/>
    <s v="Regular"/>
    <n v="2008.71"/>
    <n v="165.2"/>
    <n v="19.989999999999998"/>
    <s v="Philip Fox"/>
    <x v="0"/>
    <s v="Home Office"/>
    <s v="Office Supplies"/>
    <s v="Storage &amp; Organization"/>
    <s v="Small Box"/>
    <d v="2016-11-29T00:00:00"/>
    <n v="1.2862900455729647E-3"/>
    <m/>
    <x v="0"/>
    <n v="0"/>
    <n v="0"/>
    <x v="0"/>
  </r>
  <r>
    <n v="37926"/>
    <x v="0"/>
    <d v="2016-09-08T00:00:00"/>
    <x v="1"/>
    <x v="48"/>
    <n v="353.25"/>
    <n v="0.02"/>
    <s v="Regular"/>
    <n v="60.06"/>
    <n v="11.55"/>
    <n v="2.36"/>
    <s v="Rick Hansen"/>
    <x v="0"/>
    <s v="Corporate"/>
    <s v="Office Supplies"/>
    <s v="Pens &amp; Art Supplies"/>
    <s v="Wrap Bag"/>
    <d v="2016-09-10T00:00:00"/>
    <n v="5.6134307478321804E-5"/>
    <m/>
    <x v="0"/>
    <n v="0"/>
    <n v="2"/>
    <x v="0"/>
  </r>
  <r>
    <n v="37987"/>
    <x v="0"/>
    <d v="2016-07-03T00:00:00"/>
    <x v="0"/>
    <x v="27"/>
    <n v="299.07"/>
    <n v="0.1"/>
    <s v="Regular"/>
    <n v="137.47"/>
    <n v="12.53"/>
    <n v="0.49"/>
    <s v="Michael Moore"/>
    <x v="0"/>
    <s v="Corporate"/>
    <s v="Office Supplies"/>
    <s v="Labels"/>
    <s v="Small Box"/>
    <d v="2016-07-04T00:00:00"/>
    <n v="4.7524663375914233E-5"/>
    <m/>
    <x v="0"/>
    <n v="0"/>
    <n v="1"/>
    <x v="0"/>
  </r>
  <r>
    <n v="37987"/>
    <x v="0"/>
    <d v="2016-07-03T00:00:00"/>
    <x v="0"/>
    <x v="33"/>
    <n v="708.87"/>
    <n v="0.1"/>
    <s v="Delivery Van"/>
    <n v="-270.85000000000002"/>
    <n v="146.34"/>
    <n v="43.75"/>
    <s v="Michael Moore"/>
    <x v="0"/>
    <s v="Corporate"/>
    <s v="Furniture"/>
    <s v="Tables"/>
    <s v="Jumbo Box"/>
    <d v="2016-07-04T00:00:00"/>
    <n v="1.1264522729556398E-4"/>
    <m/>
    <x v="0"/>
    <n v="0"/>
    <n v="1"/>
    <x v="0"/>
  </r>
  <r>
    <n v="40257"/>
    <x v="0"/>
    <d v="2013-08-21T00:00:00"/>
    <x v="2"/>
    <x v="37"/>
    <n v="3201.16"/>
    <n v="0.06"/>
    <s v="Regular"/>
    <n v="405.5"/>
    <n v="140.81"/>
    <n v="24.49"/>
    <s v="Brosina Hoffman"/>
    <x v="0"/>
    <s v="Consumer"/>
    <s v="Furniture"/>
    <s v="Chairs &amp; Chairmats"/>
    <s v="Large Box"/>
    <d v="2013-08-22T00:00:00"/>
    <n v="5.086904450879112E-4"/>
    <m/>
    <x v="0"/>
    <n v="0"/>
    <n v="1"/>
    <x v="0"/>
  </r>
  <r>
    <n v="3461"/>
    <x v="0"/>
    <d v="2013-01-30T00:00:00"/>
    <x v="1"/>
    <x v="34"/>
    <n v="3206.3955000000001"/>
    <n v="0.08"/>
    <s v="Regular"/>
    <n v="784.77"/>
    <n v="115.99"/>
    <n v="2.5"/>
    <s v="Susan Gilcrest"/>
    <x v="0"/>
    <s v="Home Office"/>
    <s v="Technology"/>
    <s v="Telephones and Communication"/>
    <s v="Small Box"/>
    <d v="2013-02-01T00:00:00"/>
    <n v="5.0952240875897349E-4"/>
    <m/>
    <x v="0"/>
    <n v="0"/>
    <n v="2"/>
    <x v="0"/>
  </r>
  <r>
    <n v="29121"/>
    <x v="0"/>
    <d v="2013-04-11T00:00:00"/>
    <x v="4"/>
    <x v="48"/>
    <n v="3206.9650000000001"/>
    <n v="0.08"/>
    <s v="Regular"/>
    <n v="575.33000000000004"/>
    <n v="125.99"/>
    <n v="7.69"/>
    <s v="Jack Lebron"/>
    <x v="3"/>
    <s v="Corporate"/>
    <s v="Technology"/>
    <s v="Telephones and Communication"/>
    <s v="Small Box"/>
    <d v="2013-04-13T00:00:00"/>
    <n v="5.0961290695602634E-4"/>
    <m/>
    <x v="0"/>
    <n v="0"/>
    <n v="2"/>
    <x v="0"/>
  </r>
  <r>
    <n v="38052"/>
    <x v="0"/>
    <d v="2015-02-14T00:00:00"/>
    <x v="3"/>
    <x v="44"/>
    <n v="542.6"/>
    <n v="0.03"/>
    <s v="Regular"/>
    <n v="118.4"/>
    <n v="40.98"/>
    <n v="1.99"/>
    <s v="Erin Ashbrook"/>
    <x v="1"/>
    <s v="Consumer"/>
    <s v="Technology"/>
    <s v="Computer Peripherals"/>
    <s v="Small Pack"/>
    <d v="2015-02-14T00:00:00"/>
    <n v="8.6223567551981355E-5"/>
    <m/>
    <x v="0"/>
    <n v="0"/>
    <n v="0"/>
    <x v="0"/>
  </r>
  <r>
    <n v="38080"/>
    <x v="0"/>
    <d v="2016-09-14T00:00:00"/>
    <x v="2"/>
    <x v="27"/>
    <n v="125.01"/>
    <n v="0.08"/>
    <s v="Regular"/>
    <n v="-56.35"/>
    <n v="4.9800000000000004"/>
    <n v="4.7"/>
    <s v="Jim Mitchum"/>
    <x v="1"/>
    <s v="Consumer"/>
    <s v="Office Supplies"/>
    <s v="Paper"/>
    <s v="Small Box"/>
    <d v="2016-09-15T00:00:00"/>
    <n v="1.9865109066850698E-5"/>
    <m/>
    <x v="0"/>
    <n v="0"/>
    <n v="1"/>
    <x v="0"/>
  </r>
  <r>
    <n v="38084"/>
    <x v="0"/>
    <d v="2016-03-20T00:00:00"/>
    <x v="2"/>
    <x v="11"/>
    <n v="100.36"/>
    <n v="0.02"/>
    <s v="Regular"/>
    <n v="18.41"/>
    <n v="9.11"/>
    <n v="2.15"/>
    <s v="Victoria Wilson"/>
    <x v="1"/>
    <s v="Home Office"/>
    <s v="Office Supplies"/>
    <s v="Paper"/>
    <s v="Wrap Bag"/>
    <d v="2016-03-22T00:00:00"/>
    <n v="1.5948022925759026E-5"/>
    <m/>
    <x v="0"/>
    <n v="0"/>
    <n v="2"/>
    <x v="0"/>
  </r>
  <r>
    <n v="38084"/>
    <x v="0"/>
    <d v="2016-03-20T00:00:00"/>
    <x v="2"/>
    <x v="15"/>
    <n v="404.91"/>
    <n v="0.06"/>
    <s v="Regular"/>
    <n v="65.63"/>
    <n v="12.64"/>
    <n v="4.9800000000000004"/>
    <s v="Victoria Wilson"/>
    <x v="1"/>
    <s v="Home Office"/>
    <s v="Furniture"/>
    <s v="Office Furnishings"/>
    <s v="Small Pack"/>
    <d v="2016-03-22T00:00:00"/>
    <n v="6.4343503017826709E-5"/>
    <m/>
    <x v="0"/>
    <n v="0"/>
    <n v="2"/>
    <x v="0"/>
  </r>
  <r>
    <n v="38087"/>
    <x v="0"/>
    <d v="2016-02-22T00:00:00"/>
    <x v="1"/>
    <x v="31"/>
    <n v="901.81"/>
    <n v="0.02"/>
    <s v="Regular"/>
    <n v="-76.89"/>
    <n v="49.99"/>
    <n v="19.989999999999998"/>
    <s v="Ann Blume"/>
    <x v="3"/>
    <s v="Small Business"/>
    <s v="Technology"/>
    <s v="Computer Peripherals"/>
    <s v="Small Box"/>
    <d v="2016-02-22T00:00:00"/>
    <n v="1.4330496766319994E-4"/>
    <m/>
    <x v="0"/>
    <n v="0"/>
    <n v="0"/>
    <x v="0"/>
  </r>
  <r>
    <n v="38118"/>
    <x v="0"/>
    <d v="2014-04-18T00:00:00"/>
    <x v="2"/>
    <x v="38"/>
    <n v="138.91"/>
    <n v="0.09"/>
    <s v="Regular"/>
    <n v="-64.11"/>
    <n v="19.98"/>
    <n v="4"/>
    <s v="Jack O'Briant"/>
    <x v="0"/>
    <s v="Small Business"/>
    <s v="Technology"/>
    <s v="Computer Peripherals"/>
    <s v="Small Box"/>
    <d v="2014-04-20T00:00:00"/>
    <n v="2.2073932489210705E-5"/>
    <m/>
    <x v="0"/>
    <n v="0"/>
    <n v="2"/>
    <x v="0"/>
  </r>
  <r>
    <n v="38145"/>
    <x v="0"/>
    <d v="2016-09-12T00:00:00"/>
    <x v="2"/>
    <x v="15"/>
    <n v="60.92"/>
    <n v="7.0000000000000007E-2"/>
    <s v="Regular"/>
    <n v="-17.2"/>
    <n v="1.88"/>
    <n v="1.49"/>
    <s v="Amy Cox"/>
    <x v="1"/>
    <s v="Small Business"/>
    <s v="Office Supplies"/>
    <s v="Binders and Binder Accessories"/>
    <s v="Small Box"/>
    <d v="2016-09-14T00:00:00"/>
    <n v="9.6806851000123557E-6"/>
    <m/>
    <x v="0"/>
    <n v="0"/>
    <n v="2"/>
    <x v="0"/>
  </r>
  <r>
    <n v="38145"/>
    <x v="0"/>
    <d v="2016-09-12T00:00:00"/>
    <x v="2"/>
    <x v="30"/>
    <n v="387.17"/>
    <n v="0.01"/>
    <s v="Regular"/>
    <n v="190.6"/>
    <n v="45.98"/>
    <n v="4.8"/>
    <s v="Amy Cox"/>
    <x v="1"/>
    <s v="Small Business"/>
    <s v="Furniture"/>
    <s v="Office Furnishings"/>
    <s v="Wrap Bag"/>
    <d v="2016-09-13T00:00:00"/>
    <n v="6.1524472261519756E-5"/>
    <m/>
    <x v="0"/>
    <n v="0"/>
    <n v="1"/>
    <x v="0"/>
  </r>
  <r>
    <n v="6272"/>
    <x v="1"/>
    <d v="2013-02-27T00:00:00"/>
    <x v="0"/>
    <x v="48"/>
    <n v="3232.68"/>
    <n v="0.03"/>
    <s v="Regular"/>
    <n v="875.45"/>
    <n v="105.98"/>
    <n v="13.99"/>
    <s v="Randy Ferguson"/>
    <x v="0"/>
    <s v="Corporate"/>
    <s v="Furniture"/>
    <s v="Office Furnishings"/>
    <s v="Medium Box"/>
    <d v="2013-03-01T00:00:00"/>
    <n v="5.1369923028739229E-4"/>
    <m/>
    <x v="0"/>
    <n v="0"/>
    <n v="2"/>
    <x v="0"/>
  </r>
  <r>
    <n v="44390"/>
    <x v="0"/>
    <d v="2013-12-03T00:00:00"/>
    <x v="2"/>
    <x v="1"/>
    <n v="3234.1"/>
    <n v="0.03"/>
    <s v="Regular"/>
    <n v="2033.5"/>
    <n v="99.23"/>
    <n v="8.99"/>
    <s v="Noel Staavos"/>
    <x v="1"/>
    <s v="Home Office"/>
    <s v="Furniture"/>
    <s v="Office Furnishings"/>
    <s v="Small Pack"/>
    <d v="2013-12-05T00:00:00"/>
    <n v="5.1392487987442475E-4"/>
    <m/>
    <x v="0"/>
    <n v="0"/>
    <n v="2"/>
    <x v="0"/>
  </r>
  <r>
    <n v="38182"/>
    <x v="0"/>
    <d v="2015-05-22T00:00:00"/>
    <x v="0"/>
    <x v="22"/>
    <n v="2848.83"/>
    <n v="7.0000000000000007E-2"/>
    <s v="Regular"/>
    <n v="-1182.8699999999999"/>
    <n v="64.650000000000006"/>
    <n v="35"/>
    <s v="Randy Ferguson"/>
    <x v="0"/>
    <s v="Home Office"/>
    <s v="Office Supplies"/>
    <s v="Storage &amp; Organization"/>
    <s v="Large Box"/>
    <d v="2015-05-22T00:00:00"/>
    <n v="4.5270233311668081E-4"/>
    <m/>
    <x v="0"/>
    <n v="0"/>
    <n v="0"/>
    <x v="0"/>
  </r>
  <r>
    <n v="19556"/>
    <x v="0"/>
    <d v="2013-12-30T00:00:00"/>
    <x v="2"/>
    <x v="34"/>
    <n v="3238.143"/>
    <n v="0.08"/>
    <s v="Regular"/>
    <n v="727.36"/>
    <n v="115.99"/>
    <n v="4.2300000000000004"/>
    <s v="Charles Crestani"/>
    <x v="0"/>
    <s v="Consumer"/>
    <s v="Technology"/>
    <s v="Telephones and Communication"/>
    <s v="Small Box"/>
    <d v="2014-01-27T00:00:00"/>
    <n v="5.1456734556482779E-4"/>
    <m/>
    <x v="0"/>
    <n v="0"/>
    <n v="28"/>
    <x v="0"/>
  </r>
  <r>
    <n v="29762"/>
    <x v="0"/>
    <d v="2013-08-03T00:00:00"/>
    <x v="1"/>
    <x v="15"/>
    <n v="3268.56"/>
    <n v="0.03"/>
    <s v="Delivery Van"/>
    <n v="-1181.71"/>
    <n v="95.95"/>
    <n v="74.349999999999994"/>
    <s v="Philip Brown"/>
    <x v="1"/>
    <s v="Home Office"/>
    <s v="Furniture"/>
    <s v="Chairs &amp; Chairmats"/>
    <s v="Jumbo Drum"/>
    <d v="2013-08-04T00:00:00"/>
    <n v="5.1940085506395903E-4"/>
    <m/>
    <x v="0"/>
    <n v="0"/>
    <n v="1"/>
    <x v="0"/>
  </r>
  <r>
    <n v="38240"/>
    <x v="1"/>
    <d v="2016-12-19T00:00:00"/>
    <x v="0"/>
    <x v="6"/>
    <n v="41.53"/>
    <n v="0.04"/>
    <s v="Regular"/>
    <n v="-15.53"/>
    <n v="8.6"/>
    <n v="6.19"/>
    <s v="Ken Lonsdale"/>
    <x v="1"/>
    <s v="Consumer"/>
    <s v="Office Supplies"/>
    <s v="Binders and Binder Accessories"/>
    <s v="Small Box"/>
    <d v="2016-12-19T00:00:00"/>
    <n v="6.5994558799000841E-6"/>
    <m/>
    <x v="0"/>
    <n v="0"/>
    <n v="0"/>
    <x v="0"/>
  </r>
  <r>
    <n v="38304"/>
    <x v="0"/>
    <d v="2014-03-22T00:00:00"/>
    <x v="0"/>
    <x v="38"/>
    <n v="30.1"/>
    <n v="0.09"/>
    <s v="Regular"/>
    <n v="-28.31"/>
    <n v="3.58"/>
    <n v="5.47"/>
    <s v="Pauline Webber"/>
    <x v="0"/>
    <s v="Consumer"/>
    <s v="Office Supplies"/>
    <s v="Binders and Binder Accessories"/>
    <s v="Small Box"/>
    <d v="2014-03-24T00:00:00"/>
    <n v="4.7831356124486522E-6"/>
    <m/>
    <x v="0"/>
    <n v="0"/>
    <n v="2"/>
    <x v="0"/>
  </r>
  <r>
    <n v="38310"/>
    <x v="0"/>
    <d v="2015-04-14T00:00:00"/>
    <x v="0"/>
    <x v="6"/>
    <n v="62.45"/>
    <n v="0.08"/>
    <s v="Regular"/>
    <n v="-141.76"/>
    <n v="3.48"/>
    <n v="49"/>
    <s v="Jack Lebron"/>
    <x v="3"/>
    <s v="Corporate"/>
    <s v="Office Supplies"/>
    <s v="Appliances"/>
    <s v="Large Box"/>
    <d v="2015-04-17T00:00:00"/>
    <n v="9.9238145846318384E-6"/>
    <m/>
    <x v="0"/>
    <n v="0"/>
    <n v="3"/>
    <x v="0"/>
  </r>
  <r>
    <n v="38340"/>
    <x v="0"/>
    <d v="2016-01-21T00:00:00"/>
    <x v="1"/>
    <x v="45"/>
    <n v="2167.0500000000002"/>
    <n v="0.02"/>
    <s v="Regular"/>
    <n v="684.9"/>
    <n v="60.22"/>
    <n v="3.5"/>
    <s v="Tanja Norvell"/>
    <x v="0"/>
    <s v="Corporate"/>
    <s v="Office Supplies"/>
    <s v="Appliances"/>
    <s v="Small Box"/>
    <d v="2016-01-22T00:00:00"/>
    <n v="3.4436192787232065E-4"/>
    <m/>
    <x v="0"/>
    <n v="0"/>
    <n v="1"/>
    <x v="0"/>
  </r>
  <r>
    <n v="38341"/>
    <x v="0"/>
    <d v="2016-05-18T00:00:00"/>
    <x v="4"/>
    <x v="28"/>
    <n v="623.12649999999996"/>
    <n v="0.09"/>
    <s v="Regular"/>
    <n v="122.29"/>
    <n v="20.99"/>
    <n v="0.99"/>
    <s v="Brendan Murry"/>
    <x v="3"/>
    <s v="Corporate"/>
    <s v="Technology"/>
    <s v="Telephones and Communication"/>
    <s v="Wrap Bag"/>
    <d v="2016-05-18T00:00:00"/>
    <n v="9.9019885488720429E-5"/>
    <m/>
    <x v="0"/>
    <n v="0"/>
    <n v="0"/>
    <x v="0"/>
  </r>
  <r>
    <n v="38341"/>
    <x v="0"/>
    <d v="2016-05-18T00:00:00"/>
    <x v="4"/>
    <x v="0"/>
    <n v="62.62"/>
    <n v="0.1"/>
    <s v="Express"/>
    <n v="-67.06"/>
    <n v="3.36"/>
    <n v="6.27"/>
    <s v="Brendan Murry"/>
    <x v="3"/>
    <s v="Corporate"/>
    <s v="Office Supplies"/>
    <s v="Binders and Binder Accessories"/>
    <s v="Small Box"/>
    <d v="2016-05-19T00:00:00"/>
    <n v="9.9508289718117793E-6"/>
    <m/>
    <x v="0"/>
    <n v="0"/>
    <n v="1"/>
    <x v="0"/>
  </r>
  <r>
    <n v="38341"/>
    <x v="0"/>
    <d v="2016-05-18T00:00:00"/>
    <x v="4"/>
    <x v="33"/>
    <n v="64.25"/>
    <n v="7.0000000000000007E-2"/>
    <s v="Regular"/>
    <n v="-7.94"/>
    <n v="12.28"/>
    <n v="4.8600000000000003"/>
    <s v="Brendan Murry"/>
    <x v="3"/>
    <s v="Corporate"/>
    <s v="Office Supplies"/>
    <s v="Paper"/>
    <s v="Small Box"/>
    <d v="2016-05-20T00:00:00"/>
    <n v="1.0209849272419464E-5"/>
    <m/>
    <x v="0"/>
    <n v="0"/>
    <n v="2"/>
    <x v="0"/>
  </r>
  <r>
    <n v="41702"/>
    <x v="0"/>
    <d v="2013-12-22T00:00:00"/>
    <x v="2"/>
    <x v="36"/>
    <n v="3323.44"/>
    <n v="0.03"/>
    <s v="Regular"/>
    <n v="99.88"/>
    <n v="152.47999999999999"/>
    <n v="4"/>
    <s v="Corinna Mitchell"/>
    <x v="1"/>
    <s v="Corporate"/>
    <s v="Technology"/>
    <s v="Computer Peripherals"/>
    <s v="Small Box"/>
    <d v="2013-12-23T00:00:00"/>
    <n v="5.2812173487828398E-4"/>
    <m/>
    <x v="0"/>
    <n v="0"/>
    <n v="1"/>
    <x v="0"/>
  </r>
  <r>
    <n v="38437"/>
    <x v="0"/>
    <d v="2015-05-08T00:00:00"/>
    <x v="1"/>
    <x v="23"/>
    <n v="4201.47"/>
    <n v="0.04"/>
    <s v="Delivery Van"/>
    <n v="199.25"/>
    <n v="212.6"/>
    <n v="52.2"/>
    <s v="Cynthia Arntzen"/>
    <x v="1"/>
    <s v="Small Business"/>
    <s v="Furniture"/>
    <s v="Tables"/>
    <s v="Jumbo Box"/>
    <d v="2015-05-09T00:00:00"/>
    <n v="6.6764786649948962E-4"/>
    <m/>
    <x v="0"/>
    <n v="0"/>
    <n v="1"/>
    <x v="0"/>
  </r>
  <r>
    <n v="38437"/>
    <x v="0"/>
    <d v="2015-05-08T00:00:00"/>
    <x v="1"/>
    <x v="35"/>
    <n v="55.66"/>
    <n v="0.08"/>
    <s v="Regular"/>
    <n v="-21.4"/>
    <n v="3.28"/>
    <n v="2.31"/>
    <s v="Cynthia Arntzen"/>
    <x v="1"/>
    <s v="Small Business"/>
    <s v="Office Supplies"/>
    <s v="Pens &amp; Art Supplies"/>
    <s v="Wrap Bag"/>
    <d v="2015-05-09T00:00:00"/>
    <n v="8.8448281790329549E-6"/>
    <m/>
    <x v="0"/>
    <n v="0"/>
    <n v="1"/>
    <x v="0"/>
  </r>
  <r>
    <n v="43904"/>
    <x v="0"/>
    <d v="2013-05-01T00:00:00"/>
    <x v="2"/>
    <x v="49"/>
    <n v="3339.65"/>
    <n v="0.01"/>
    <s v="Regular"/>
    <n v="788.51"/>
    <n v="125.99"/>
    <n v="7.69"/>
    <s v="Michael Oakman"/>
    <x v="0"/>
    <s v="Small Business"/>
    <s v="Technology"/>
    <s v="Telephones and Communication"/>
    <s v="Small Box"/>
    <d v="2013-05-02T00:00:00"/>
    <n v="5.3069763614997146E-4"/>
    <m/>
    <x v="0"/>
    <n v="0"/>
    <n v="1"/>
    <x v="0"/>
  </r>
  <r>
    <n v="38503"/>
    <x v="0"/>
    <d v="2016-05-05T00:00:00"/>
    <x v="3"/>
    <x v="43"/>
    <n v="5567.79"/>
    <n v="0.04"/>
    <s v="Regular"/>
    <n v="1726.66"/>
    <n v="120.98"/>
    <n v="3.99"/>
    <s v="Melanie Page"/>
    <x v="1"/>
    <s v="Corporate"/>
    <s v="Office Supplies"/>
    <s v="Appliances"/>
    <s v="Small Box"/>
    <d v="2016-05-05T00:00:00"/>
    <n v="8.8476726350948437E-4"/>
    <m/>
    <x v="0"/>
    <n v="0"/>
    <n v="0"/>
    <x v="0"/>
  </r>
  <r>
    <n v="38503"/>
    <x v="0"/>
    <d v="2016-05-05T00:00:00"/>
    <x v="3"/>
    <x v="12"/>
    <n v="503.29349999999999"/>
    <n v="0.02"/>
    <s v="Regular"/>
    <n v="-222.82"/>
    <n v="55.99"/>
    <n v="5"/>
    <s v="Melanie Page"/>
    <x v="1"/>
    <s v="Corporate"/>
    <s v="Technology"/>
    <s v="Telephones and Communication"/>
    <s v="Small Pack"/>
    <d v="2016-05-05T00:00:00"/>
    <n v="7.9977443965578924E-5"/>
    <m/>
    <x v="0"/>
    <n v="0"/>
    <n v="0"/>
    <x v="0"/>
  </r>
  <r>
    <n v="38503"/>
    <x v="0"/>
    <d v="2016-05-05T00:00:00"/>
    <x v="3"/>
    <x v="1"/>
    <n v="796.03"/>
    <n v="0.05"/>
    <s v="Delivery Van"/>
    <n v="-133.71"/>
    <n v="23.99"/>
    <n v="15.68"/>
    <s v="Melanie Page"/>
    <x v="1"/>
    <s v="Corporate"/>
    <s v="Furniture"/>
    <s v="Office Furnishings"/>
    <s v="Jumbo Drum"/>
    <d v="2016-05-09T00:00:00"/>
    <n v="1.264956625108804E-4"/>
    <m/>
    <x v="0"/>
    <n v="0"/>
    <n v="4"/>
    <x v="0"/>
  </r>
  <r>
    <n v="38528"/>
    <x v="0"/>
    <d v="2014-12-20T00:00:00"/>
    <x v="1"/>
    <x v="45"/>
    <n v="2544.9850000000001"/>
    <n v="7.0000000000000007E-2"/>
    <s v="Regular"/>
    <n v="-113.06"/>
    <n v="85.99"/>
    <n v="0.99"/>
    <s v="Russell Applegate"/>
    <x v="1"/>
    <s v="Small Business"/>
    <s v="Technology"/>
    <s v="Telephones and Communication"/>
    <s v="Wrap Bag"/>
    <d v="2014-12-21T00:00:00"/>
    <n v="4.0441888327733E-4"/>
    <m/>
    <x v="0"/>
    <n v="0"/>
    <n v="1"/>
    <x v="0"/>
  </r>
  <r>
    <n v="38528"/>
    <x v="0"/>
    <d v="2014-12-20T00:00:00"/>
    <x v="1"/>
    <x v="12"/>
    <n v="70.02"/>
    <n v="7.0000000000000007E-2"/>
    <s v="Regular"/>
    <n v="22.62"/>
    <n v="7.31"/>
    <n v="0.5"/>
    <s v="Russell Applegate"/>
    <x v="0"/>
    <s v="Small Business"/>
    <s v="Office Supplies"/>
    <s v="Labels"/>
    <s v="Small Box"/>
    <d v="2014-12-22T00:00:00"/>
    <n v="1.1126749354938691E-5"/>
    <m/>
    <x v="0"/>
    <n v="0"/>
    <n v="2"/>
    <x v="0"/>
  </r>
  <r>
    <n v="38530"/>
    <x v="0"/>
    <d v="2014-04-17T00:00:00"/>
    <x v="1"/>
    <x v="44"/>
    <n v="642.66"/>
    <n v="0.05"/>
    <s v="Regular"/>
    <n v="-82.35"/>
    <n v="49.43"/>
    <n v="19.989999999999998"/>
    <s v="Dave Hallsten"/>
    <x v="1"/>
    <s v="Home Office"/>
    <s v="Office Supplies"/>
    <s v="Appliances"/>
    <s v="Small Box"/>
    <d v="2014-04-17T00:00:00"/>
    <n v="1.0212391802977577E-4"/>
    <m/>
    <x v="0"/>
    <n v="0"/>
    <n v="0"/>
    <x v="0"/>
  </r>
  <r>
    <n v="38530"/>
    <x v="1"/>
    <d v="2014-04-17T00:00:00"/>
    <x v="1"/>
    <x v="43"/>
    <n v="1980.37"/>
    <n v="0.03"/>
    <s v="Regular"/>
    <n v="904.83"/>
    <n v="40.98"/>
    <n v="2.99"/>
    <s v="Dave Hallsten"/>
    <x v="1"/>
    <s v="Home Office"/>
    <s v="Office Supplies"/>
    <s v="Binders and Binder Accessories"/>
    <s v="Small Box"/>
    <d v="2014-04-17T00:00:00"/>
    <n v="3.1469695258554608E-4"/>
    <s v="Quality Check"/>
    <x v="2"/>
    <n v="7887956.997000007"/>
    <n v="0"/>
    <x v="1"/>
  </r>
  <r>
    <n v="38531"/>
    <x v="0"/>
    <d v="2014-12-05T00:00:00"/>
    <x v="3"/>
    <x v="27"/>
    <n v="118.43"/>
    <n v="0.02"/>
    <s v="Express"/>
    <n v="11.96"/>
    <n v="4.2"/>
    <n v="2.2599999999999998"/>
    <s v="Ionia McGrath"/>
    <x v="3"/>
    <s v="Home Office"/>
    <s v="Office Supplies"/>
    <s v="Paper"/>
    <s v="Wrap Bag"/>
    <d v="2014-12-12T00:00:00"/>
    <n v="1.881949337482704E-5"/>
    <m/>
    <x v="0"/>
    <n v="0"/>
    <n v="7"/>
    <x v="0"/>
  </r>
  <r>
    <n v="38561"/>
    <x v="0"/>
    <d v="2014-08-30T00:00:00"/>
    <x v="1"/>
    <x v="23"/>
    <n v="169.4"/>
    <n v="0.1"/>
    <s v="Regular"/>
    <n v="-59.64"/>
    <n v="9.48"/>
    <n v="7.29"/>
    <s v="Mark Van Huff"/>
    <x v="0"/>
    <s v="Home Office"/>
    <s v="Furniture"/>
    <s v="Office Furnishings"/>
    <s v="Small Pack"/>
    <d v="2014-09-01T00:00:00"/>
    <n v="2.6919042284013345E-5"/>
    <m/>
    <x v="0"/>
    <n v="0"/>
    <n v="2"/>
    <x v="0"/>
  </r>
  <r>
    <n v="17090"/>
    <x v="0"/>
    <d v="2013-04-28T00:00:00"/>
    <x v="3"/>
    <x v="27"/>
    <n v="3351.08"/>
    <n v="0.05"/>
    <s v="Delivery Van"/>
    <n v="-1086.43"/>
    <n v="122.99"/>
    <n v="70.2"/>
    <s v="Greg Guthrie"/>
    <x v="3"/>
    <s v="Corporate"/>
    <s v="Furniture"/>
    <s v="Chairs &amp; Chairmats"/>
    <s v="Jumbo Drum"/>
    <d v="2013-05-03T00:00:00"/>
    <n v="5.3251395641742288E-4"/>
    <m/>
    <x v="0"/>
    <n v="0"/>
    <n v="5"/>
    <x v="0"/>
  </r>
  <r>
    <n v="38599"/>
    <x v="0"/>
    <d v="2016-10-26T00:00:00"/>
    <x v="0"/>
    <x v="40"/>
    <n v="2651.23"/>
    <n v="0.09"/>
    <s v="Regular"/>
    <n v="-741.81"/>
    <n v="101.41"/>
    <n v="35"/>
    <s v="Chuck Sachs"/>
    <x v="3"/>
    <s v="Consumer"/>
    <s v="Office Supplies"/>
    <s v="Storage &amp; Organization"/>
    <s v="Large Box"/>
    <d v="2016-10-27T00:00:00"/>
    <n v="4.2130208072399468E-4"/>
    <m/>
    <x v="0"/>
    <n v="0"/>
    <n v="1"/>
    <x v="0"/>
  </r>
  <r>
    <n v="38979"/>
    <x v="0"/>
    <d v="2013-02-26T00:00:00"/>
    <x v="3"/>
    <x v="25"/>
    <n v="3355.1"/>
    <n v="7.0000000000000007E-2"/>
    <s v="Delivery Van"/>
    <n v="-1701.96"/>
    <n v="70.98"/>
    <n v="59.81"/>
    <s v="Steve Chapman"/>
    <x v="0"/>
    <s v="Corporate"/>
    <s v="Furniture"/>
    <s v="Chairs &amp; Chairmats"/>
    <s v="Jumbo Drum"/>
    <d v="2013-02-26T00:00:00"/>
    <n v="5.3315276722014858E-4"/>
    <m/>
    <x v="0"/>
    <n v="0"/>
    <n v="0"/>
    <x v="0"/>
  </r>
  <r>
    <n v="4034"/>
    <x v="0"/>
    <d v="2013-11-13T00:00:00"/>
    <x v="2"/>
    <x v="14"/>
    <n v="3367.24"/>
    <n v="7.0000000000000007E-2"/>
    <s v="Regular"/>
    <n v="-1183.69"/>
    <n v="79.52"/>
    <n v="48.2"/>
    <s v="Christine Sundaresam"/>
    <x v="0"/>
    <s v="Small Business"/>
    <s v="Furniture"/>
    <s v="Office Furnishings"/>
    <s v="Medium Box"/>
    <d v="2013-11-14T00:00:00"/>
    <n v="5.3508191228111618E-4"/>
    <m/>
    <x v="0"/>
    <n v="0"/>
    <n v="1"/>
    <x v="0"/>
  </r>
  <r>
    <n v="38693"/>
    <x v="0"/>
    <d v="2014-06-14T00:00:00"/>
    <x v="3"/>
    <x v="7"/>
    <n v="2222.61"/>
    <n v="0.02"/>
    <s v="Regular"/>
    <n v="196.08"/>
    <n v="699.99"/>
    <n v="24.49"/>
    <s v="Lycoris Saunders"/>
    <x v="1"/>
    <s v="Home Office"/>
    <s v="Technology"/>
    <s v="Copiers and Fax"/>
    <s v="Large Box"/>
    <d v="2014-06-21T00:00:00"/>
    <n v="3.5319086523536542E-4"/>
    <m/>
    <x v="0"/>
    <n v="0"/>
    <n v="7"/>
    <x v="0"/>
  </r>
  <r>
    <n v="38721"/>
    <x v="0"/>
    <d v="2016-03-24T00:00:00"/>
    <x v="1"/>
    <x v="35"/>
    <n v="107.56"/>
    <n v="0.1"/>
    <s v="Regular"/>
    <n v="-25"/>
    <n v="6.64"/>
    <n v="54.95"/>
    <s v="Troy Staebel"/>
    <x v="3"/>
    <s v="Small Business"/>
    <s v="Furniture"/>
    <s v="Office Furnishings"/>
    <s v="Small Pack"/>
    <d v="2016-03-26T00:00:00"/>
    <n v="1.7092161676909536E-5"/>
    <m/>
    <x v="0"/>
    <n v="0"/>
    <n v="2"/>
    <x v="0"/>
  </r>
  <r>
    <n v="38721"/>
    <x v="0"/>
    <d v="2016-03-24T00:00:00"/>
    <x v="1"/>
    <x v="0"/>
    <n v="1386.69"/>
    <n v="0.05"/>
    <s v="Regular"/>
    <n v="363"/>
    <n v="90.48"/>
    <n v="19.989999999999998"/>
    <s v="Troy Staebel"/>
    <x v="3"/>
    <s v="Small Business"/>
    <s v="Office Supplies"/>
    <s v="Envelopes"/>
    <s v="Small Box"/>
    <d v="2016-03-25T00:00:00"/>
    <n v="2.2035635622679142E-4"/>
    <m/>
    <x v="0"/>
    <n v="0"/>
    <n v="1"/>
    <x v="0"/>
  </r>
  <r>
    <n v="38723"/>
    <x v="0"/>
    <d v="2015-09-20T00:00:00"/>
    <x v="1"/>
    <x v="20"/>
    <n v="2617.13"/>
    <n v="0"/>
    <s v="Regular"/>
    <n v="368.87"/>
    <n v="64.98"/>
    <n v="6.88"/>
    <s v="Pierre Wener"/>
    <x v="3"/>
    <s v="Home Office"/>
    <s v="Office Supplies"/>
    <s v="Storage &amp; Organization"/>
    <s v="Small Box"/>
    <d v="2015-09-22T00:00:00"/>
    <n v="4.1588331247201796E-4"/>
    <m/>
    <x v="0"/>
    <n v="0"/>
    <n v="2"/>
    <x v="0"/>
  </r>
  <r>
    <n v="38726"/>
    <x v="0"/>
    <d v="2016-05-21T00:00:00"/>
    <x v="4"/>
    <x v="14"/>
    <n v="92.86"/>
    <n v="0.04"/>
    <s v="Regular"/>
    <n v="-11.28"/>
    <n v="2.08"/>
    <n v="1.49"/>
    <s v="Eugene Hildebrand"/>
    <x v="1"/>
    <s v="Home Office"/>
    <s v="Office Supplies"/>
    <s v="Binders and Binder Accessories"/>
    <s v="Small Box"/>
    <d v="2016-05-23T00:00:00"/>
    <n v="1.4756211726643915E-5"/>
    <m/>
    <x v="0"/>
    <n v="0"/>
    <n v="2"/>
    <x v="0"/>
  </r>
  <r>
    <n v="38786"/>
    <x v="0"/>
    <d v="2014-06-18T00:00:00"/>
    <x v="4"/>
    <x v="12"/>
    <n v="236.17"/>
    <n v="0.09"/>
    <s v="Delivery Van"/>
    <n v="-21.39"/>
    <n v="23.99"/>
    <n v="15.68"/>
    <s v="Thomas Brumley"/>
    <x v="0"/>
    <s v="Consumer"/>
    <s v="Furniture"/>
    <s v="Office Furnishings"/>
    <s v="Jumbo Drum"/>
    <d v="2014-06-20T00:00:00"/>
    <n v="3.7529340119335486E-5"/>
    <m/>
    <x v="0"/>
    <n v="0"/>
    <n v="2"/>
    <x v="0"/>
  </r>
  <r>
    <n v="38851"/>
    <x v="0"/>
    <d v="2015-06-10T00:00:00"/>
    <x v="1"/>
    <x v="10"/>
    <n v="8.49"/>
    <n v="0.06"/>
    <s v="Regular"/>
    <n v="-5.74"/>
    <n v="3.74"/>
    <n v="4.6900000000000004"/>
    <s v="Brad Thomas"/>
    <x v="3"/>
    <s v="Corporate"/>
    <s v="Office Supplies"/>
    <s v="Binders and Binder Accessories"/>
    <s v="Small Box"/>
    <d v="2015-06-11T00:00:00"/>
    <n v="1.3491302773983075E-6"/>
    <m/>
    <x v="0"/>
    <n v="0"/>
    <n v="1"/>
    <x v="0"/>
  </r>
  <r>
    <n v="38852"/>
    <x v="0"/>
    <d v="2016-11-01T00:00:00"/>
    <x v="2"/>
    <x v="13"/>
    <n v="152.31"/>
    <n v="0.03"/>
    <s v="Regular"/>
    <n v="38.08"/>
    <n v="5.98"/>
    <n v="1.49"/>
    <s v="Eric Barreto"/>
    <x v="0"/>
    <s v="Small Business"/>
    <s v="Office Supplies"/>
    <s v="Binders and Binder Accessories"/>
    <s v="Small Box"/>
    <d v="2016-11-03T00:00:00"/>
    <n v="2.4203301831629706E-5"/>
    <m/>
    <x v="0"/>
    <n v="0"/>
    <n v="2"/>
    <x v="0"/>
  </r>
  <r>
    <n v="38853"/>
    <x v="0"/>
    <d v="2015-03-23T00:00:00"/>
    <x v="3"/>
    <x v="44"/>
    <n v="728.02499999999998"/>
    <n v="0.04"/>
    <s v="Regular"/>
    <n v="20"/>
    <n v="65.989999999999995"/>
    <n v="2.5"/>
    <s v="Duane Benoit"/>
    <x v="1"/>
    <s v="Home Office"/>
    <s v="Technology"/>
    <s v="Telephones and Communication"/>
    <s v="Small Box"/>
    <d v="2015-03-27T00:00:00"/>
    <n v="1.1568911309810399E-4"/>
    <m/>
    <x v="0"/>
    <n v="0"/>
    <n v="4"/>
    <x v="0"/>
  </r>
  <r>
    <n v="38882"/>
    <x v="0"/>
    <d v="2016-12-14T00:00:00"/>
    <x v="1"/>
    <x v="42"/>
    <n v="2169.4899999999998"/>
    <n v="0.06"/>
    <s v="Regular"/>
    <n v="1043.43"/>
    <n v="55.48"/>
    <n v="4.8499999999999996"/>
    <s v="Hunter Lopez"/>
    <x v="3"/>
    <s v="Consumer"/>
    <s v="Office Supplies"/>
    <s v="Paper"/>
    <s v="Small Box"/>
    <d v="2016-12-14T00:00:00"/>
    <n v="3.4474966378243271E-4"/>
    <m/>
    <x v="0"/>
    <n v="0"/>
    <n v="0"/>
    <x v="0"/>
  </r>
  <r>
    <n v="38884"/>
    <x v="0"/>
    <d v="2015-08-17T00:00:00"/>
    <x v="0"/>
    <x v="43"/>
    <n v="256"/>
    <n v="0.03"/>
    <s v="Regular"/>
    <n v="-119.84"/>
    <n v="5.28"/>
    <n v="5.66"/>
    <s v="Edward Hooks"/>
    <x v="2"/>
    <s v="Consumer"/>
    <s v="Office Supplies"/>
    <s v="Paper"/>
    <s v="Small Box"/>
    <d v="2015-08-18T00:00:00"/>
    <n v="4.0680488929795844E-5"/>
    <m/>
    <x v="0"/>
    <n v="0"/>
    <n v="1"/>
    <x v="0"/>
  </r>
  <r>
    <n v="38884"/>
    <x v="0"/>
    <d v="2015-08-17T00:00:00"/>
    <x v="0"/>
    <x v="17"/>
    <n v="6067.76"/>
    <n v="0.06"/>
    <s v="Delivery Van"/>
    <n v="-98.05"/>
    <n v="296.18"/>
    <n v="54.12"/>
    <s v="Edward Hooks"/>
    <x v="2"/>
    <s v="Consumer"/>
    <s v="Furniture"/>
    <s v="Tables"/>
    <s v="Jumbo Box"/>
    <d v="2015-08-18T00:00:00"/>
    <n v="9.6421657620569552E-4"/>
    <m/>
    <x v="0"/>
    <n v="0"/>
    <n v="1"/>
    <x v="0"/>
  </r>
  <r>
    <n v="38912"/>
    <x v="0"/>
    <d v="2015-10-28T00:00:00"/>
    <x v="3"/>
    <x v="27"/>
    <n v="1514.9635000000001"/>
    <n v="0.02"/>
    <s v="Regular"/>
    <n v="310.19"/>
    <n v="65.989999999999995"/>
    <n v="4.99"/>
    <s v="Ben Peterman"/>
    <x v="3"/>
    <s v="Corporate"/>
    <s v="Technology"/>
    <s v="Telephones and Communication"/>
    <s v="Small Box"/>
    <d v="2015-11-04T00:00:00"/>
    <n v="2.4074006207341707E-4"/>
    <m/>
    <x v="0"/>
    <n v="0"/>
    <n v="7"/>
    <x v="0"/>
  </r>
  <r>
    <n v="32834"/>
    <x v="0"/>
    <d v="2013-08-27T00:00:00"/>
    <x v="1"/>
    <x v="20"/>
    <n v="3460.5625"/>
    <n v="0.1"/>
    <s v="Regular"/>
    <n v="573.05999999999995"/>
    <n v="115.99"/>
    <n v="5.92"/>
    <s v="Noah Childs"/>
    <x v="1"/>
    <s v="Home Office"/>
    <s v="Technology"/>
    <s v="Telephones and Communication"/>
    <s v="Small Box"/>
    <d v="2013-08-28T00:00:00"/>
    <n v="5.499116190317056E-4"/>
    <m/>
    <x v="0"/>
    <n v="0"/>
    <n v="1"/>
    <x v="0"/>
  </r>
  <r>
    <n v="8101"/>
    <x v="0"/>
    <d v="2013-03-04T00:00:00"/>
    <x v="4"/>
    <x v="34"/>
    <n v="3491.71"/>
    <n v="0.04"/>
    <s v="Delivery Van"/>
    <n v="-1216.6400000000001"/>
    <n v="95.95"/>
    <n v="74.349999999999994"/>
    <s v="Maureen Gastineau"/>
    <x v="0"/>
    <s v="Consumer"/>
    <s v="Furniture"/>
    <s v="Chairs &amp; Chairmats"/>
    <s v="Jumbo Drum"/>
    <d v="2013-03-06T00:00:00"/>
    <n v="5.5486121094163062E-4"/>
    <m/>
    <x v="0"/>
    <n v="0"/>
    <n v="2"/>
    <x v="0"/>
  </r>
  <r>
    <n v="38978"/>
    <x v="0"/>
    <d v="2016-08-03T00:00:00"/>
    <x v="3"/>
    <x v="37"/>
    <n v="4547.26"/>
    <n v="0"/>
    <s v="Delivery Van"/>
    <n v="468.27"/>
    <n v="180.98"/>
    <n v="30"/>
    <s v="Nick Zandusky"/>
    <x v="0"/>
    <s v="Small Business"/>
    <s v="Furniture"/>
    <s v="Chairs &amp; Chairmats"/>
    <s v="Jumbo Drum"/>
    <d v="2016-08-05T00:00:00"/>
    <n v="7.225967191050916E-4"/>
    <m/>
    <x v="0"/>
    <n v="0"/>
    <n v="2"/>
    <x v="0"/>
  </r>
  <r>
    <n v="35840"/>
    <x v="0"/>
    <d v="2013-05-29T00:00:00"/>
    <x v="0"/>
    <x v="46"/>
    <n v="3492.6585"/>
    <n v="0.08"/>
    <s v="Regular"/>
    <n v="1181.81"/>
    <n v="85.99"/>
    <n v="0.99"/>
    <s v="Ashley Jarboe"/>
    <x v="0"/>
    <s v="Home Office"/>
    <s v="Technology"/>
    <s v="Telephones and Communication"/>
    <s v="Wrap Bag"/>
    <d v="2013-05-31T00:00:00"/>
    <n v="5.5501193533127879E-4"/>
    <m/>
    <x v="0"/>
    <n v="0"/>
    <n v="2"/>
    <x v="0"/>
  </r>
  <r>
    <n v="32743"/>
    <x v="0"/>
    <d v="2013-05-07T00:00:00"/>
    <x v="1"/>
    <x v="23"/>
    <n v="3548.67"/>
    <n v="0.01"/>
    <s v="Regular"/>
    <n v="1280.19"/>
    <n v="177.98"/>
    <n v="0.99"/>
    <s v="Grant Carroll"/>
    <x v="2"/>
    <s v="Corporate"/>
    <s v="Office Supplies"/>
    <s v="Appliances"/>
    <s v="Small Box"/>
    <d v="2013-05-09T00:00:00"/>
    <n v="5.6391261972851023E-4"/>
    <m/>
    <x v="0"/>
    <n v="0"/>
    <n v="2"/>
    <x v="0"/>
  </r>
  <r>
    <n v="16165"/>
    <x v="0"/>
    <d v="2013-07-22T00:00:00"/>
    <x v="2"/>
    <x v="23"/>
    <n v="3555.29"/>
    <n v="0.09"/>
    <s v="Express"/>
    <n v="183.28"/>
    <n v="193.17"/>
    <n v="19.989999999999998"/>
    <s v="Hallie Redmond"/>
    <x v="0"/>
    <s v="Small Business"/>
    <s v="Office Supplies"/>
    <s v="Storage &amp; Organization"/>
    <s v="Small Box"/>
    <d v="2013-07-22T00:00:00"/>
    <n v="5.6496459174692917E-4"/>
    <m/>
    <x v="0"/>
    <n v="0"/>
    <n v="0"/>
    <x v="0"/>
  </r>
  <r>
    <n v="38982"/>
    <x v="0"/>
    <d v="2016-07-17T00:00:00"/>
    <x v="2"/>
    <x v="16"/>
    <n v="1114.42"/>
    <n v="0.09"/>
    <s v="Regular"/>
    <n v="425.07"/>
    <n v="28.48"/>
    <n v="1.99"/>
    <s v="Liz Carlisle"/>
    <x v="0"/>
    <s v="Corporate"/>
    <s v="Technology"/>
    <s v="Computer Peripherals"/>
    <s v="Small Pack"/>
    <d v="2016-07-18T00:00:00"/>
    <n v="1.7709043153571518E-4"/>
    <m/>
    <x v="0"/>
    <n v="0"/>
    <n v="1"/>
    <x v="0"/>
  </r>
  <r>
    <n v="39008"/>
    <x v="0"/>
    <d v="2014-04-28T00:00:00"/>
    <x v="2"/>
    <x v="2"/>
    <n v="3582.79"/>
    <n v="0"/>
    <s v="Delivery Van"/>
    <n v="-1177.1400000000001"/>
    <n v="122.99"/>
    <n v="70.2"/>
    <s v="Nick Radford"/>
    <x v="0"/>
    <s v="Corporate"/>
    <s v="Furniture"/>
    <s v="Chairs &amp; Chairmats"/>
    <s v="Jumbo Drum"/>
    <d v="2014-04-30T00:00:00"/>
    <n v="5.6933456614368457E-4"/>
    <m/>
    <x v="0"/>
    <n v="0"/>
    <n v="2"/>
    <x v="0"/>
  </r>
  <r>
    <n v="39015"/>
    <x v="0"/>
    <d v="2016-12-06T00:00:00"/>
    <x v="4"/>
    <x v="44"/>
    <n v="5236.1400000000003"/>
    <n v="0.05"/>
    <s v="Delivery Van"/>
    <n v="567.59"/>
    <n v="399.98"/>
    <n v="12.06"/>
    <s v="Lycoris Saunders"/>
    <x v="1"/>
    <s v="Corporate"/>
    <s v="Technology"/>
    <s v="Office Machines"/>
    <s v="Jumbo Box"/>
    <d v="2016-12-06T00:00:00"/>
    <n v="8.3206537228461416E-4"/>
    <m/>
    <x v="0"/>
    <n v="0"/>
    <n v="0"/>
    <x v="0"/>
  </r>
  <r>
    <n v="39015"/>
    <x v="0"/>
    <d v="2016-12-06T00:00:00"/>
    <x v="4"/>
    <x v="11"/>
    <n v="74.02"/>
    <n v="7.0000000000000007E-2"/>
    <s v="Regular"/>
    <n v="-28.45"/>
    <n v="6.48"/>
    <n v="5.74"/>
    <s v="Lycoris Saunders"/>
    <x v="1"/>
    <s v="Corporate"/>
    <s v="Office Supplies"/>
    <s v="Paper"/>
    <s v="Small Box"/>
    <d v="2016-12-06T00:00:00"/>
    <n v="1.1762381994466751E-5"/>
    <m/>
    <x v="0"/>
    <n v="0"/>
    <n v="0"/>
    <x v="0"/>
  </r>
  <r>
    <n v="39040"/>
    <x v="0"/>
    <d v="2016-05-21T00:00:00"/>
    <x v="1"/>
    <x v="38"/>
    <n v="19.36"/>
    <n v="0.04"/>
    <s v="Express"/>
    <n v="-1"/>
    <n v="1.98"/>
    <n v="0.7"/>
    <s v="Astrea Jones"/>
    <x v="3"/>
    <s v="Corporate"/>
    <s v="Office Supplies"/>
    <s v="Rubber Bands"/>
    <s v="Wrap Bag"/>
    <d v="2016-05-22T00:00:00"/>
    <n v="3.0764619753158106E-6"/>
    <m/>
    <x v="0"/>
    <n v="0"/>
    <n v="1"/>
    <x v="0"/>
  </r>
  <r>
    <n v="9857"/>
    <x v="0"/>
    <d v="2013-05-11T00:00:00"/>
    <x v="0"/>
    <x v="29"/>
    <n v="3615.8404999999998"/>
    <n v="0.03"/>
    <s v="Regular"/>
    <n v="1861.35"/>
    <n v="85.99"/>
    <n v="3.3"/>
    <s v="Bruce Degenhardt"/>
    <x v="0"/>
    <s v="Home Office"/>
    <s v="Technology"/>
    <s v="Telephones and Communication"/>
    <s v="Small Pack"/>
    <d v="2013-05-13T00:00:00"/>
    <n v="5.7458656028186504E-4"/>
    <m/>
    <x v="0"/>
    <n v="0"/>
    <n v="2"/>
    <x v="0"/>
  </r>
  <r>
    <n v="9251"/>
    <x v="0"/>
    <d v="2013-08-29T00:00:00"/>
    <x v="4"/>
    <x v="28"/>
    <n v="3632.6"/>
    <n v="0"/>
    <s v="Delivery Van"/>
    <n v="-400.33"/>
    <n v="89.99"/>
    <n v="42"/>
    <s v="Giulietta Dortch"/>
    <x v="0"/>
    <s v="Corporate"/>
    <s v="Furniture"/>
    <s v="Chairs &amp; Chairmats"/>
    <s v="Jumbo Drum"/>
    <d v="2013-08-31T00:00:00"/>
    <n v="5.772497815874077E-4"/>
    <m/>
    <x v="0"/>
    <n v="0"/>
    <n v="2"/>
    <x v="0"/>
  </r>
  <r>
    <n v="39111"/>
    <x v="0"/>
    <d v="2014-07-25T00:00:00"/>
    <x v="4"/>
    <x v="10"/>
    <n v="182.4"/>
    <n v="0.09"/>
    <s v="Regular"/>
    <n v="-114.22"/>
    <n v="178.47"/>
    <n v="19.989999999999998"/>
    <s v="Cindy Stewart"/>
    <x v="0"/>
    <s v="Corporate"/>
    <s v="Office Supplies"/>
    <s v="Storage &amp; Organization"/>
    <s v="Small Box"/>
    <d v="2014-07-28T00:00:00"/>
    <n v="2.8984848362479539E-5"/>
    <m/>
    <x v="0"/>
    <n v="0"/>
    <n v="3"/>
    <x v="0"/>
  </r>
  <r>
    <n v="39111"/>
    <x v="0"/>
    <d v="2014-07-25T00:00:00"/>
    <x v="4"/>
    <x v="17"/>
    <n v="6004.35"/>
    <n v="0.05"/>
    <s v="Regular"/>
    <n v="1767.56"/>
    <n v="300.97000000000003"/>
    <n v="7.18"/>
    <s v="Cindy Stewart"/>
    <x v="0"/>
    <s v="Corporate"/>
    <s v="Technology"/>
    <s v="Computer Peripherals"/>
    <s v="Small Box"/>
    <d v="2014-07-27T00:00:00"/>
    <n v="9.5414020978757687E-4"/>
    <m/>
    <x v="0"/>
    <n v="0"/>
    <n v="2"/>
    <x v="0"/>
  </r>
  <r>
    <n v="12451"/>
    <x v="1"/>
    <d v="2013-04-19T00:00:00"/>
    <x v="3"/>
    <x v="27"/>
    <n v="3662.16"/>
    <n v="0.01"/>
    <s v="Delivery Van"/>
    <n v="-372.82"/>
    <n v="130.97999999999999"/>
    <n v="54.74"/>
    <s v="Thais Sissman"/>
    <x v="0"/>
    <s v="Small Business"/>
    <s v="Furniture"/>
    <s v="Bookcases"/>
    <s v="Jumbo Box"/>
    <d v="2013-04-21T00:00:00"/>
    <n v="5.8194710679352008E-4"/>
    <m/>
    <x v="0"/>
    <n v="0"/>
    <n v="2"/>
    <x v="0"/>
  </r>
  <r>
    <n v="38215"/>
    <x v="0"/>
    <d v="2013-01-02T00:00:00"/>
    <x v="1"/>
    <x v="28"/>
    <n v="3676.96"/>
    <n v="0.09"/>
    <s v="Express"/>
    <n v="1233.45"/>
    <n v="104.85"/>
    <n v="19.989999999999998"/>
    <s v="Dennis Pardue"/>
    <x v="0"/>
    <s v="Small Business"/>
    <s v="Office Supplies"/>
    <s v="Paper"/>
    <s v="Small Box"/>
    <d v="2013-01-04T00:00:00"/>
    <n v="5.8429894755977394E-4"/>
    <m/>
    <x v="0"/>
    <n v="0"/>
    <n v="2"/>
    <x v="0"/>
  </r>
  <r>
    <n v="7335"/>
    <x v="0"/>
    <d v="2013-05-29T00:00:00"/>
    <x v="3"/>
    <x v="16"/>
    <n v="3681.7494999999999"/>
    <n v="0.01"/>
    <s v="Regular"/>
    <n v="1196.44"/>
    <n v="95.99"/>
    <n v="4.9000000000000004"/>
    <s v="Maureen Grace"/>
    <x v="0"/>
    <s v="Corporate"/>
    <s v="Technology"/>
    <s v="Telephones and Communication"/>
    <s v="Small Box"/>
    <d v="2013-06-03T00:00:00"/>
    <n v="5.8506003819152881E-4"/>
    <m/>
    <x v="0"/>
    <n v="0"/>
    <n v="5"/>
    <x v="0"/>
  </r>
  <r>
    <n v="39143"/>
    <x v="0"/>
    <d v="2015-04-06T00:00:00"/>
    <x v="2"/>
    <x v="19"/>
    <n v="6730.07"/>
    <n v="0.05"/>
    <s v="Delivery Van"/>
    <n v="-1134.6099999999999"/>
    <n v="150.97999999999999"/>
    <n v="66.27"/>
    <s v="Richard Eichhorn"/>
    <x v="0"/>
    <s v="Consumer"/>
    <s v="Furniture"/>
    <s v="Bookcases"/>
    <s v="Jumbo Box"/>
    <d v="2015-04-06T00:00:00"/>
    <n v="1.0694630395771529E-3"/>
    <m/>
    <x v="0"/>
    <n v="0"/>
    <n v="0"/>
    <x v="0"/>
  </r>
  <r>
    <n v="39168"/>
    <x v="0"/>
    <d v="2015-05-17T00:00:00"/>
    <x v="0"/>
    <x v="21"/>
    <n v="809.91"/>
    <n v="7.0000000000000007E-2"/>
    <s v="Regular"/>
    <n v="321.67"/>
    <n v="37.700000000000003"/>
    <n v="2.99"/>
    <s v="Natalie Fritzler"/>
    <x v="1"/>
    <s v="Home Office"/>
    <s v="Office Supplies"/>
    <s v="Binders and Binder Accessories"/>
    <s v="Small Box"/>
    <d v="2015-05-20T00:00:00"/>
    <n v="1.2870130777004277E-4"/>
    <m/>
    <x v="0"/>
    <n v="0"/>
    <n v="3"/>
    <x v="0"/>
  </r>
  <r>
    <n v="39168"/>
    <x v="0"/>
    <d v="2015-05-17T00:00:00"/>
    <x v="0"/>
    <x v="29"/>
    <n v="1027.6600000000001"/>
    <n v="0"/>
    <s v="Regular"/>
    <n v="184.07"/>
    <n v="19.98"/>
    <n v="8.68"/>
    <s v="Natalie Fritzler"/>
    <x v="1"/>
    <s v="Home Office"/>
    <s v="Office Supplies"/>
    <s v="Paper"/>
    <s v="Small Box"/>
    <d v="2015-05-19T00:00:00"/>
    <n v="1.6330355958435157E-4"/>
    <m/>
    <x v="0"/>
    <n v="0"/>
    <n v="2"/>
    <x v="0"/>
  </r>
  <r>
    <n v="39168"/>
    <x v="0"/>
    <d v="2015-05-17T00:00:00"/>
    <x v="0"/>
    <x v="49"/>
    <n v="301.38"/>
    <n v="0.06"/>
    <s v="Regular"/>
    <n v="5.08"/>
    <n v="10.48"/>
    <n v="2.89"/>
    <s v="Natalie Fritzler"/>
    <x v="1"/>
    <s v="Home Office"/>
    <s v="Office Supplies"/>
    <s v="Pens &amp; Art Supplies"/>
    <s v="Small Pack"/>
    <d v="2015-05-19T00:00:00"/>
    <n v="4.7891741225241686E-5"/>
    <m/>
    <x v="0"/>
    <n v="0"/>
    <n v="2"/>
    <x v="0"/>
  </r>
  <r>
    <n v="26276"/>
    <x v="0"/>
    <d v="2013-09-12T00:00:00"/>
    <x v="3"/>
    <x v="36"/>
    <n v="3685.38"/>
    <n v="0"/>
    <s v="Express"/>
    <n v="1040.6199999999999"/>
    <n v="170.98"/>
    <n v="13.99"/>
    <s v="Janet Martin"/>
    <x v="3"/>
    <s v="Corporate"/>
    <s v="Furniture"/>
    <s v="Office Furnishings"/>
    <s v="Medium Box"/>
    <d v="2013-09-19T00:00:00"/>
    <n v="5.8563695426598053E-4"/>
    <m/>
    <x v="0"/>
    <n v="0"/>
    <n v="7"/>
    <x v="0"/>
  </r>
  <r>
    <n v="19974"/>
    <x v="0"/>
    <d v="2013-11-03T00:00:00"/>
    <x v="0"/>
    <x v="39"/>
    <n v="3830.84"/>
    <n v="0.1"/>
    <s v="Delivery Van"/>
    <n v="635.33000000000004"/>
    <n v="279.81"/>
    <n v="23.19"/>
    <s v="Rick Wilson"/>
    <x v="0"/>
    <s v="Corporate"/>
    <s v="Office Supplies"/>
    <s v="Appliances"/>
    <s v="Jumbo Drum"/>
    <d v="2013-11-05T00:00:00"/>
    <n v="6.0875173520241841E-4"/>
    <m/>
    <x v="0"/>
    <n v="0"/>
    <n v="2"/>
    <x v="0"/>
  </r>
  <r>
    <n v="2593"/>
    <x v="0"/>
    <d v="2013-09-03T00:00:00"/>
    <x v="0"/>
    <x v="0"/>
    <n v="3841.72"/>
    <n v="0.03"/>
    <s v="Delivery Van"/>
    <n v="691.13"/>
    <n v="243.98"/>
    <n v="43.32"/>
    <s v="John Dryer"/>
    <x v="0"/>
    <s v="Corporate"/>
    <s v="Furniture"/>
    <s v="Chairs &amp; Chairmats"/>
    <s v="Jumbo Drum"/>
    <d v="2013-09-04T00:00:00"/>
    <n v="6.1048065598193473E-4"/>
    <m/>
    <x v="0"/>
    <n v="0"/>
    <n v="1"/>
    <x v="0"/>
  </r>
  <r>
    <n v="39266"/>
    <x v="0"/>
    <d v="2015-08-27T00:00:00"/>
    <x v="0"/>
    <x v="6"/>
    <n v="64.09"/>
    <n v="0.02"/>
    <s v="Regular"/>
    <n v="3.72"/>
    <n v="15.57"/>
    <n v="1.39"/>
    <s v="Dan Campbell"/>
    <x v="3"/>
    <s v="Small Business"/>
    <s v="Office Supplies"/>
    <s v="Envelopes"/>
    <s v="Small Box"/>
    <d v="2015-08-28T00:00:00"/>
    <n v="1.0184423966838343E-5"/>
    <m/>
    <x v="0"/>
    <n v="0"/>
    <n v="1"/>
    <x v="0"/>
  </r>
  <r>
    <n v="14375"/>
    <x v="0"/>
    <d v="2013-01-31T00:00:00"/>
    <x v="4"/>
    <x v="29"/>
    <n v="3872.38"/>
    <n v="0.1"/>
    <s v="Regular"/>
    <n v="1110.3499999999999"/>
    <n v="83.93"/>
    <n v="19.989999999999998"/>
    <s v="Rick Duston"/>
    <x v="3"/>
    <s v="Corporate"/>
    <s v="Office Supplies"/>
    <s v="Envelopes"/>
    <s v="Small Box"/>
    <d v="2013-02-01T00:00:00"/>
    <n v="6.153527801639173E-4"/>
    <m/>
    <x v="0"/>
    <n v="0"/>
    <n v="1"/>
    <x v="0"/>
  </r>
  <r>
    <n v="22368"/>
    <x v="0"/>
    <d v="2013-02-19T00:00:00"/>
    <x v="4"/>
    <x v="15"/>
    <n v="3917.61"/>
    <n v="0.08"/>
    <s v="Delivery Van"/>
    <n v="40.76"/>
    <n v="119.99"/>
    <n v="56.14"/>
    <s v="Sarah Jordon"/>
    <x v="3"/>
    <s v="Consumer"/>
    <s v="Technology"/>
    <s v="Office Machines"/>
    <s v="Jumbo Box"/>
    <d v="2013-02-21T00:00:00"/>
    <n v="6.225401962353809E-4"/>
    <m/>
    <x v="0"/>
    <n v="0"/>
    <n v="2"/>
    <x v="0"/>
  </r>
  <r>
    <n v="39269"/>
    <x v="0"/>
    <d v="2015-10-26T00:00:00"/>
    <x v="3"/>
    <x v="18"/>
    <n v="464.69499999999999"/>
    <n v="0.06"/>
    <s v="Regular"/>
    <n v="107.51"/>
    <n v="35.99"/>
    <n v="2.5"/>
    <s v="Gary Zandusky"/>
    <x v="1"/>
    <s v="Home Office"/>
    <s v="Technology"/>
    <s v="Telephones and Communication"/>
    <s v="Small Pack"/>
    <d v="2015-11-02T00:00:00"/>
    <n v="7.3843827356372965E-5"/>
    <m/>
    <x v="0"/>
    <n v="0"/>
    <n v="7"/>
    <x v="0"/>
  </r>
  <r>
    <n v="39300"/>
    <x v="0"/>
    <d v="2015-04-22T00:00:00"/>
    <x v="0"/>
    <x v="32"/>
    <n v="44.51"/>
    <n v="0.01"/>
    <s v="Regular"/>
    <n v="-43.48"/>
    <n v="4.0599999999999996"/>
    <n v="6.89"/>
    <s v="Emily Burns"/>
    <x v="3"/>
    <s v="Home Office"/>
    <s v="Office Supplies"/>
    <s v="Appliances"/>
    <s v="Small Box"/>
    <d v="2015-04-24T00:00:00"/>
    <n v="7.0730021963484878E-6"/>
    <m/>
    <x v="0"/>
    <n v="0"/>
    <n v="2"/>
    <x v="0"/>
  </r>
  <r>
    <n v="2852"/>
    <x v="0"/>
    <d v="2013-01-15T00:00:00"/>
    <x v="1"/>
    <x v="3"/>
    <n v="3931.3180000000002"/>
    <n v="0.06"/>
    <s v="Regular"/>
    <n v="1025.45"/>
    <n v="115.99"/>
    <n v="4.2300000000000004"/>
    <s v="Luke Schmidt"/>
    <x v="0"/>
    <s v="Home Office"/>
    <s v="Technology"/>
    <s v="Telephones and Communication"/>
    <s v="Small Box"/>
    <d v="2013-01-16T00:00:00"/>
    <n v="6.2471850929104349E-4"/>
    <m/>
    <x v="0"/>
    <n v="0"/>
    <n v="1"/>
    <x v="0"/>
  </r>
  <r>
    <n v="39331"/>
    <x v="0"/>
    <d v="2014-09-13T00:00:00"/>
    <x v="0"/>
    <x v="9"/>
    <n v="149.4"/>
    <n v="0.06"/>
    <s v="Express"/>
    <n v="-126.05"/>
    <n v="5.81"/>
    <n v="8.49"/>
    <s v="Gene McClure"/>
    <x v="0"/>
    <s v="Home Office"/>
    <s v="Office Supplies"/>
    <s v="Binders and Binder Accessories"/>
    <s v="Small Box"/>
    <d v="2014-09-14T00:00:00"/>
    <n v="2.3740879086373045E-5"/>
    <m/>
    <x v="0"/>
    <n v="0"/>
    <n v="1"/>
    <x v="0"/>
  </r>
  <r>
    <n v="38659"/>
    <x v="0"/>
    <d v="2013-03-30T00:00:00"/>
    <x v="3"/>
    <x v="25"/>
    <n v="3982.42"/>
    <n v="0.04"/>
    <s v="Regular"/>
    <n v="1560.82"/>
    <n v="83.1"/>
    <n v="6.13"/>
    <s v="Jonathan Doherty"/>
    <x v="0"/>
    <s v="Corporate"/>
    <s v="Technology"/>
    <s v="Computer Peripherals"/>
    <s v="Small Box"/>
    <d v="2013-04-03T00:00:00"/>
    <n v="6.3283903407733422E-4"/>
    <m/>
    <x v="0"/>
    <n v="0"/>
    <n v="4"/>
    <x v="0"/>
  </r>
  <r>
    <n v="132"/>
    <x v="0"/>
    <d v="2013-06-10T00:00:00"/>
    <x v="4"/>
    <x v="49"/>
    <n v="4011.65"/>
    <n v="0.05"/>
    <s v="Delivery Van"/>
    <n v="-603.79999999999995"/>
    <n v="130.97999999999999"/>
    <n v="54.74"/>
    <s v="Emily Phan"/>
    <x v="3"/>
    <s v="Consumer"/>
    <s v="Furniture"/>
    <s v="Bookcases"/>
    <s v="Jumbo Box"/>
    <d v="2013-06-13T00:00:00"/>
    <n v="6.374839195906856E-4"/>
    <m/>
    <x v="0"/>
    <n v="0"/>
    <n v="3"/>
    <x v="0"/>
  </r>
  <r>
    <n v="39364"/>
    <x v="0"/>
    <d v="2015-11-09T00:00:00"/>
    <x v="0"/>
    <x v="8"/>
    <n v="2754.93"/>
    <n v="0.06"/>
    <s v="Regular"/>
    <n v="-1.33"/>
    <n v="92.23"/>
    <n v="39.61"/>
    <s v="Jamie Kunitz"/>
    <x v="2"/>
    <s v="Corporate"/>
    <s v="Furniture"/>
    <s v="Office Furnishings"/>
    <s v="Medium Box"/>
    <d v="2015-11-10T00:00:00"/>
    <n v="4.3778085690375962E-4"/>
    <m/>
    <x v="0"/>
    <n v="0"/>
    <n v="1"/>
    <x v="0"/>
  </r>
  <r>
    <n v="39364"/>
    <x v="0"/>
    <d v="2015-11-09T00:00:00"/>
    <x v="0"/>
    <x v="0"/>
    <n v="19417.55"/>
    <n v="0.03"/>
    <s v="Regular"/>
    <n v="8417.57"/>
    <n v="1270.99"/>
    <n v="19.989999999999998"/>
    <s v="Jamie Kunitz"/>
    <x v="2"/>
    <s v="Corporate"/>
    <s v="Office Supplies"/>
    <s v="Binders and Binder Accessories"/>
    <s v="Small Box"/>
    <d v="2015-11-11T00:00:00"/>
    <n v="3.0856071399170204E-3"/>
    <m/>
    <x v="0"/>
    <n v="0"/>
    <n v="2"/>
    <x v="0"/>
  </r>
  <r>
    <n v="39365"/>
    <x v="0"/>
    <d v="2015-05-14T00:00:00"/>
    <x v="0"/>
    <x v="1"/>
    <n v="931.08"/>
    <n v="0.1"/>
    <s v="Express"/>
    <n v="269.60000000000002"/>
    <n v="29.89"/>
    <n v="1.99"/>
    <s v="Cynthia Arntzen"/>
    <x v="1"/>
    <s v="Small Business"/>
    <s v="Technology"/>
    <s v="Computer Peripherals"/>
    <s v="Small Pack"/>
    <d v="2015-05-17T00:00:00"/>
    <n v="1.4795620950294654E-4"/>
    <m/>
    <x v="0"/>
    <n v="0"/>
    <n v="3"/>
    <x v="0"/>
  </r>
  <r>
    <n v="38659"/>
    <x v="0"/>
    <d v="2013-03-30T00:00:00"/>
    <x v="3"/>
    <x v="1"/>
    <n v="4025.66"/>
    <n v="0.05"/>
    <s v="Delivery Van"/>
    <n v="-395.12"/>
    <n v="124.49"/>
    <n v="51.94"/>
    <s v="Jonathan Doherty"/>
    <x v="0"/>
    <s v="Corporate"/>
    <s v="Furniture"/>
    <s v="Tables"/>
    <s v="Jumbo Box"/>
    <d v="2013-04-06T00:00:00"/>
    <n v="6.3971022291063259E-4"/>
    <m/>
    <x v="0"/>
    <n v="0"/>
    <n v="7"/>
    <x v="0"/>
  </r>
  <r>
    <n v="39399"/>
    <x v="0"/>
    <d v="2015-12-17T00:00:00"/>
    <x v="4"/>
    <x v="2"/>
    <n v="303.97000000000003"/>
    <n v="0.1"/>
    <s v="Regular"/>
    <n v="23.3"/>
    <n v="10.98"/>
    <n v="5.14"/>
    <s v="Sanjit Engle"/>
    <x v="0"/>
    <s v="Home Office"/>
    <s v="Office Supplies"/>
    <s v="Binders and Binder Accessories"/>
    <s v="Small Box"/>
    <d v="2015-12-19T00:00:00"/>
    <n v="4.8303313359336107E-5"/>
    <m/>
    <x v="0"/>
    <n v="0"/>
    <n v="2"/>
    <x v="0"/>
  </r>
  <r>
    <n v="39430"/>
    <x v="0"/>
    <d v="2016-06-13T00:00:00"/>
    <x v="3"/>
    <x v="8"/>
    <n v="877.97"/>
    <n v="0.03"/>
    <s v="Regular"/>
    <n v="-144.19999999999999"/>
    <n v="30.98"/>
    <n v="6.5"/>
    <s v="Edward Becker"/>
    <x v="1"/>
    <s v="Corporate"/>
    <s v="Technology"/>
    <s v="Computer Peripherals"/>
    <s v="Small Box"/>
    <d v="2016-06-17T00:00:00"/>
    <n v="1.3951659713161272E-4"/>
    <m/>
    <x v="0"/>
    <n v="0"/>
    <n v="4"/>
    <x v="0"/>
  </r>
  <r>
    <n v="39457"/>
    <x v="0"/>
    <d v="2014-06-02T00:00:00"/>
    <x v="1"/>
    <x v="42"/>
    <n v="4842.21"/>
    <n v="0.03"/>
    <s v="Delivery Van"/>
    <n v="-1975.26"/>
    <n v="122.99"/>
    <n v="70.2"/>
    <s v="Julia West"/>
    <x v="2"/>
    <s v="Home Office"/>
    <s v="Furniture"/>
    <s v="Chairs &amp; Chairmats"/>
    <s v="Jumbo Drum"/>
    <d v="2014-06-02T00:00:00"/>
    <n v="7.694666808622919E-4"/>
    <m/>
    <x v="0"/>
    <n v="0"/>
    <n v="0"/>
    <x v="0"/>
  </r>
  <r>
    <n v="39490"/>
    <x v="0"/>
    <d v="2015-08-12T00:00:00"/>
    <x v="3"/>
    <x v="28"/>
    <n v="456.03"/>
    <n v="0.02"/>
    <s v="Regular"/>
    <n v="-61.61"/>
    <n v="11.97"/>
    <n v="5.81"/>
    <s v="Ashley Jarboe"/>
    <x v="0"/>
    <s v="Small Business"/>
    <s v="Office Supplies"/>
    <s v="Pens &amp; Art Supplies"/>
    <s v="Small Pack"/>
    <d v="2015-08-12T00:00:00"/>
    <n v="7.2466888150995301E-5"/>
    <m/>
    <x v="0"/>
    <n v="0"/>
    <n v="0"/>
    <x v="0"/>
  </r>
  <r>
    <n v="39490"/>
    <x v="1"/>
    <d v="2015-08-12T00:00:00"/>
    <x v="3"/>
    <x v="35"/>
    <n v="2844.64"/>
    <n v="0.03"/>
    <s v="Delivery Van"/>
    <n v="16.47"/>
    <n v="159.31"/>
    <n v="60"/>
    <s v="Ashley Jarboe"/>
    <x v="0"/>
    <s v="Small Business"/>
    <s v="Furniture"/>
    <s v="Tables"/>
    <s v="Jumbo Drum"/>
    <d v="2015-08-16T00:00:00"/>
    <n v="4.5203650792677519E-4"/>
    <m/>
    <x v="0"/>
    <n v="0"/>
    <n v="4"/>
    <x v="0"/>
  </r>
  <r>
    <n v="39555"/>
    <x v="0"/>
    <d v="2015-09-04T00:00:00"/>
    <x v="3"/>
    <x v="28"/>
    <n v="1112.54"/>
    <n v="0.01"/>
    <s v="Regular"/>
    <n v="352.96"/>
    <n v="27.18"/>
    <n v="8.23"/>
    <s v="Naresj Patel"/>
    <x v="1"/>
    <s v="Corporate"/>
    <s v="Office Supplies"/>
    <s v="Envelopes"/>
    <s v="Small Box"/>
    <d v="2015-09-09T00:00:00"/>
    <n v="1.7679168419513697E-4"/>
    <m/>
    <x v="0"/>
    <n v="0"/>
    <n v="5"/>
    <x v="0"/>
  </r>
  <r>
    <n v="39589"/>
    <x v="0"/>
    <d v="2016-08-02T00:00:00"/>
    <x v="1"/>
    <x v="3"/>
    <n v="577.41999999999996"/>
    <n v="0"/>
    <s v="Regular"/>
    <n v="253.5"/>
    <n v="12.97"/>
    <n v="1.49"/>
    <s v="Olvera Toch"/>
    <x v="1"/>
    <s v="Home Office"/>
    <s v="Office Supplies"/>
    <s v="Binders and Binder Accessories"/>
    <s v="Small Box"/>
    <d v="2016-08-03T00:00:00"/>
    <n v="9.1756749679073099E-5"/>
    <m/>
    <x v="0"/>
    <n v="0"/>
    <n v="1"/>
    <x v="0"/>
  </r>
  <r>
    <n v="39589"/>
    <x v="0"/>
    <d v="2016-08-02T00:00:00"/>
    <x v="1"/>
    <x v="17"/>
    <n v="95.08"/>
    <n v="0.06"/>
    <s v="Regular"/>
    <n v="39.909999999999997"/>
    <n v="4.91"/>
    <n v="0.5"/>
    <s v="Olvera Toch"/>
    <x v="1"/>
    <s v="Home Office"/>
    <s v="Office Supplies"/>
    <s v="Labels"/>
    <s v="Small Box"/>
    <d v="2016-08-02T00:00:00"/>
    <n v="1.5108987841581987E-5"/>
    <m/>
    <x v="0"/>
    <n v="0"/>
    <n v="0"/>
    <x v="0"/>
  </r>
  <r>
    <n v="39590"/>
    <x v="0"/>
    <d v="2014-05-14T00:00:00"/>
    <x v="3"/>
    <x v="32"/>
    <n v="79.25"/>
    <n v="0"/>
    <s v="Express"/>
    <n v="-13.25"/>
    <n v="7.64"/>
    <n v="5.83"/>
    <s v="Jason Gross"/>
    <x v="1"/>
    <s v="Small Business"/>
    <s v="Office Supplies"/>
    <s v="Paper"/>
    <s v="Wrap Bag"/>
    <d v="2014-05-21T00:00:00"/>
    <n v="1.2593471670649689E-5"/>
    <m/>
    <x v="0"/>
    <n v="0"/>
    <n v="7"/>
    <x v="0"/>
  </r>
  <r>
    <n v="39619"/>
    <x v="0"/>
    <d v="2015-01-03T00:00:00"/>
    <x v="3"/>
    <x v="0"/>
    <n v="742.8"/>
    <n v="0.02"/>
    <s v="Regular"/>
    <n v="265.87"/>
    <n v="49.34"/>
    <n v="10.25"/>
    <s v="Ken Black"/>
    <x v="0"/>
    <s v="Consumer"/>
    <s v="Furniture"/>
    <s v="Office Furnishings"/>
    <s v="Large Box"/>
    <d v="2015-01-07T00:00:00"/>
    <n v="1.1803698116036074E-4"/>
    <m/>
    <x v="0"/>
    <n v="0"/>
    <n v="4"/>
    <x v="0"/>
  </r>
  <r>
    <n v="39683"/>
    <x v="0"/>
    <d v="2014-08-10T00:00:00"/>
    <x v="0"/>
    <x v="48"/>
    <n v="615.58000000000004"/>
    <n v="0.04"/>
    <s v="Regular"/>
    <n v="168"/>
    <n v="18.989999999999998"/>
    <n v="5.23"/>
    <s v="Jeremy Lonsdale"/>
    <x v="2"/>
    <s v="Corporate"/>
    <s v="Office Supplies"/>
    <s v="Binders and Binder Accessories"/>
    <s v="Small Box"/>
    <d v="2014-08-13T00:00:00"/>
    <n v="9.7820685060170804E-5"/>
    <m/>
    <x v="0"/>
    <n v="0"/>
    <n v="3"/>
    <x v="0"/>
  </r>
  <r>
    <n v="39683"/>
    <x v="0"/>
    <d v="2014-08-10T00:00:00"/>
    <x v="0"/>
    <x v="26"/>
    <n v="8387.1"/>
    <n v="0.1"/>
    <s v="Regular"/>
    <n v="2113.9499999999998"/>
    <n v="218.08"/>
    <n v="18.059999999999999"/>
    <s v="Jeremy Lonsdale"/>
    <x v="2"/>
    <s v="Corporate"/>
    <s v="Furniture"/>
    <s v="Chairs &amp; Chairmats"/>
    <s v="Large Box"/>
    <d v="2014-08-11T00:00:00"/>
    <n v="1.3327786277464481E-3"/>
    <m/>
    <x v="0"/>
    <n v="0"/>
    <n v="1"/>
    <x v="0"/>
  </r>
  <r>
    <n v="39683"/>
    <x v="0"/>
    <d v="2014-08-10T00:00:00"/>
    <x v="0"/>
    <x v="24"/>
    <n v="126.02"/>
    <n v="0.09"/>
    <s v="Regular"/>
    <n v="66.97"/>
    <n v="20.239999999999998"/>
    <n v="6.67"/>
    <s v="Jeremy Lonsdale"/>
    <x v="2"/>
    <s v="Corporate"/>
    <s v="Furniture"/>
    <s v="Office Furnishings"/>
    <s v="Small Pack"/>
    <d v="2014-08-11T00:00:00"/>
    <n v="2.0025606308331533E-5"/>
    <m/>
    <x v="0"/>
    <n v="0"/>
    <n v="1"/>
    <x v="0"/>
  </r>
  <r>
    <n v="39683"/>
    <x v="0"/>
    <d v="2014-08-10T00:00:00"/>
    <x v="0"/>
    <x v="49"/>
    <n v="68.14"/>
    <n v="0"/>
    <s v="Regular"/>
    <n v="6.37"/>
    <n v="2.1800000000000002"/>
    <n v="0.78"/>
    <s v="Jeremy Lonsdale"/>
    <x v="2"/>
    <s v="Corporate"/>
    <s v="Office Supplies"/>
    <s v="Rubber Bands"/>
    <s v="Wrap Bag"/>
    <d v="2014-08-12T00:00:00"/>
    <n v="1.0828002014360503E-5"/>
    <m/>
    <x v="0"/>
    <n v="0"/>
    <n v="2"/>
    <x v="0"/>
  </r>
  <r>
    <n v="39717"/>
    <x v="0"/>
    <d v="2016-11-28T00:00:00"/>
    <x v="0"/>
    <x v="17"/>
    <n v="835.48"/>
    <n v="0.06"/>
    <s v="Regular"/>
    <n v="-58.13"/>
    <n v="43.57"/>
    <n v="16.36"/>
    <s v="Jennifer Ferguson"/>
    <x v="0"/>
    <s v="Corporate"/>
    <s v="Office Supplies"/>
    <s v="Storage &amp; Organization"/>
    <s v="Small Box"/>
    <d v="2016-11-30T00:00:00"/>
    <n v="1.327645894182259E-4"/>
    <m/>
    <x v="0"/>
    <n v="0"/>
    <n v="2"/>
    <x v="0"/>
  </r>
  <r>
    <n v="20325"/>
    <x v="0"/>
    <d v="2013-07-03T00:00:00"/>
    <x v="1"/>
    <x v="34"/>
    <n v="4043.29"/>
    <n v="0.06"/>
    <s v="Delivery Van"/>
    <n v="-34.299999999999997"/>
    <n v="119.99"/>
    <n v="56.14"/>
    <s v="Sara Luxemburg"/>
    <x v="0"/>
    <s v="Small Business"/>
    <s v="Technology"/>
    <s v="Office Machines"/>
    <s v="Jumbo Box"/>
    <d v="2013-07-05T00:00:00"/>
    <n v="6.4251177376935253E-4"/>
    <m/>
    <x v="0"/>
    <n v="0"/>
    <n v="2"/>
    <x v="0"/>
  </r>
  <r>
    <n v="17090"/>
    <x v="0"/>
    <d v="2013-04-28T00:00:00"/>
    <x v="3"/>
    <x v="49"/>
    <n v="4177.5200000000004"/>
    <n v="0.04"/>
    <s v="Delivery Van"/>
    <n v="-443.78"/>
    <n v="140.97999999999999"/>
    <n v="36.090000000000003"/>
    <s v="Greg Guthrie"/>
    <x v="3"/>
    <s v="Corporate"/>
    <s v="Furniture"/>
    <s v="Bookcases"/>
    <s v="Jumbo Box"/>
    <d v="2013-04-30T00:00:00"/>
    <n v="6.6384201607031543E-4"/>
    <m/>
    <x v="0"/>
    <n v="0"/>
    <n v="2"/>
    <x v="0"/>
  </r>
  <r>
    <n v="45766"/>
    <x v="0"/>
    <d v="2013-05-07T00:00:00"/>
    <x v="0"/>
    <x v="2"/>
    <n v="4181.82"/>
    <n v="0.01"/>
    <s v="Regular"/>
    <n v="1765.48"/>
    <n v="140.99"/>
    <n v="13.99"/>
    <s v="Charlotte Melton"/>
    <x v="2"/>
    <s v="Home Office"/>
    <s v="Technology"/>
    <s v="Office Machines"/>
    <s v="Medium Box"/>
    <d v="2013-05-08T00:00:00"/>
    <n v="6.6452532115780804E-4"/>
    <m/>
    <x v="0"/>
    <n v="0"/>
    <n v="1"/>
    <x v="0"/>
  </r>
  <r>
    <n v="39780"/>
    <x v="0"/>
    <d v="2016-06-07T00:00:00"/>
    <x v="3"/>
    <x v="25"/>
    <n v="2208.31"/>
    <n v="0.04"/>
    <s v="Regular"/>
    <n v="569.08000000000004"/>
    <n v="45.98"/>
    <n v="4.8"/>
    <s v="Chuck Sachs"/>
    <x v="3"/>
    <s v="Consumer"/>
    <s v="Furniture"/>
    <s v="Office Furnishings"/>
    <s v="Wrap Bag"/>
    <d v="2016-06-09T00:00:00"/>
    <n v="3.5091847854905257E-4"/>
    <m/>
    <x v="0"/>
    <n v="0"/>
    <n v="2"/>
    <x v="0"/>
  </r>
  <r>
    <n v="39815"/>
    <x v="0"/>
    <d v="2016-04-09T00:00:00"/>
    <x v="3"/>
    <x v="16"/>
    <n v="4075.3760000000002"/>
    <n v="0.05"/>
    <s v="Regular"/>
    <n v="841.73"/>
    <n v="115.99"/>
    <n v="8.99"/>
    <s v="Roy French"/>
    <x v="1"/>
    <s v="Consumer"/>
    <s v="Technology"/>
    <s v="Telephones and Communication"/>
    <s v="Small Box"/>
    <d v="2016-04-13T00:00:00"/>
    <n v="6.4761050098732689E-4"/>
    <m/>
    <x v="0"/>
    <n v="0"/>
    <n v="4"/>
    <x v="0"/>
  </r>
  <r>
    <n v="710"/>
    <x v="1"/>
    <d v="2013-01-01T00:00:00"/>
    <x v="3"/>
    <x v="8"/>
    <n v="4192.88"/>
    <n v="0.02"/>
    <s v="Delivery Van"/>
    <n v="731.32"/>
    <n v="145.44999999999999"/>
    <n v="17.850000000000001"/>
    <s v="Susan MacKendrick"/>
    <x v="0"/>
    <s v="Corporate"/>
    <s v="Technology"/>
    <s v="Office Machines"/>
    <s v="Jumbo Drum"/>
    <d v="2013-01-05T00:00:00"/>
    <n v="6.6628284540610312E-4"/>
    <m/>
    <x v="0"/>
    <n v="0"/>
    <n v="4"/>
    <x v="0"/>
  </r>
  <r>
    <n v="6720"/>
    <x v="0"/>
    <d v="2013-09-09T00:00:00"/>
    <x v="2"/>
    <x v="45"/>
    <n v="4225.7700000000004"/>
    <n v="0.08"/>
    <s v="Delivery Van"/>
    <n v="-1393.69"/>
    <n v="120.98"/>
    <n v="58.64"/>
    <s v="Patrick Jones"/>
    <x v="3"/>
    <s v="Home Office"/>
    <s v="Furniture"/>
    <s v="Bookcases"/>
    <s v="Jumbo Box"/>
    <d v="2013-09-12T00:00:00"/>
    <n v="6.715093347846227E-4"/>
    <m/>
    <x v="0"/>
    <n v="0"/>
    <n v="3"/>
    <x v="0"/>
  </r>
  <r>
    <n v="39846"/>
    <x v="0"/>
    <d v="2016-02-28T00:00:00"/>
    <x v="3"/>
    <x v="39"/>
    <n v="71.47"/>
    <n v="0.06"/>
    <s v="Regular"/>
    <n v="-62.73"/>
    <n v="4.9800000000000004"/>
    <n v="4.62"/>
    <s v="Cindy Schnelling"/>
    <x v="2"/>
    <s v="Corporate"/>
    <s v="Technology"/>
    <s v="Computer Peripherals"/>
    <s v="Small Pack"/>
    <d v="2016-03-06T00:00:00"/>
    <n v="1.1357166186767613E-5"/>
    <m/>
    <x v="0"/>
    <n v="0"/>
    <n v="7"/>
    <x v="0"/>
  </r>
  <r>
    <n v="39846"/>
    <x v="0"/>
    <d v="2016-02-28T00:00:00"/>
    <x v="3"/>
    <x v="12"/>
    <n v="1372.14"/>
    <n v="0.06"/>
    <s v="Delivery Van"/>
    <n v="-340.98"/>
    <n v="130.97999999999999"/>
    <n v="54.74"/>
    <s v="Cindy Schnelling"/>
    <x v="0"/>
    <s v="Corporate"/>
    <s v="Furniture"/>
    <s v="Bookcases"/>
    <s v="Jumbo Box"/>
    <d v="2016-03-06T00:00:00"/>
    <n v="2.1804424250050809E-4"/>
    <m/>
    <x v="0"/>
    <n v="0"/>
    <n v="7"/>
    <x v="0"/>
  </r>
  <r>
    <n v="30243"/>
    <x v="0"/>
    <d v="2013-05-05T00:00:00"/>
    <x v="1"/>
    <x v="36"/>
    <n v="4242.76"/>
    <n v="7.0000000000000007E-2"/>
    <s v="Regular"/>
    <n v="340.88"/>
    <n v="199.99"/>
    <n v="24.49"/>
    <s v="Hilary Holden"/>
    <x v="3"/>
    <s v="Corporate"/>
    <s v="Technology"/>
    <s v="Copiers and Fax"/>
    <s v="Large Box"/>
    <d v="2013-05-07T00:00:00"/>
    <n v="6.7420918442101811E-4"/>
    <m/>
    <x v="0"/>
    <n v="0"/>
    <n v="2"/>
    <x v="0"/>
  </r>
  <r>
    <n v="39876"/>
    <x v="0"/>
    <d v="2015-04-13T00:00:00"/>
    <x v="0"/>
    <x v="16"/>
    <n v="16269.82"/>
    <n v="0.08"/>
    <s v="Regular"/>
    <n v="7050.33"/>
    <n v="387.99"/>
    <n v="19.989999999999998"/>
    <s v="Jill Stevenson"/>
    <x v="0"/>
    <s v="Consumer"/>
    <s v="Office Supplies"/>
    <s v="Binders and Binder Accessories"/>
    <s v="Small Box"/>
    <d v="2015-04-15T00:00:00"/>
    <n v="2.5854071578116054E-3"/>
    <m/>
    <x v="0"/>
    <n v="0"/>
    <n v="2"/>
    <x v="0"/>
  </r>
  <r>
    <n v="39876"/>
    <x v="0"/>
    <d v="2015-04-13T00:00:00"/>
    <x v="0"/>
    <x v="19"/>
    <n v="876.59"/>
    <n v="0.05"/>
    <s v="Regular"/>
    <n v="233.6"/>
    <n v="18.989999999999998"/>
    <n v="5.23"/>
    <s v="Jill Stevenson"/>
    <x v="0"/>
    <s v="Consumer"/>
    <s v="Office Supplies"/>
    <s v="Binders and Binder Accessories"/>
    <s v="Small Box"/>
    <d v="2015-04-15T00:00:00"/>
    <n v="1.3929730387097556E-4"/>
    <m/>
    <x v="0"/>
    <n v="0"/>
    <n v="2"/>
    <x v="0"/>
  </r>
  <r>
    <n v="39876"/>
    <x v="0"/>
    <d v="2015-04-13T00:00:00"/>
    <x v="0"/>
    <x v="26"/>
    <n v="5000.87"/>
    <n v="0.04"/>
    <s v="Delivery Van"/>
    <n v="-593.23"/>
    <n v="124.49"/>
    <n v="51.94"/>
    <s v="Jill Stevenson"/>
    <x v="0"/>
    <s v="Consumer"/>
    <s v="Furniture"/>
    <s v="Tables"/>
    <s v="Jumbo Box"/>
    <d v="2015-04-15T00:00:00"/>
    <n v="7.9467904950917244E-4"/>
    <m/>
    <x v="0"/>
    <n v="0"/>
    <n v="2"/>
    <x v="0"/>
  </r>
  <r>
    <n v="39906"/>
    <x v="0"/>
    <d v="2016-03-17T00:00:00"/>
    <x v="4"/>
    <x v="13"/>
    <n v="82.21"/>
    <n v="0.04"/>
    <s v="Regular"/>
    <n v="15.25"/>
    <n v="3.38"/>
    <n v="1.0900000000000001"/>
    <s v="Sean Christensen"/>
    <x v="1"/>
    <s v="Home Office"/>
    <s v="Office Supplies"/>
    <s v="Paper"/>
    <s v="Wrap Bag"/>
    <d v="2016-03-19T00:00:00"/>
    <n v="1.3063839823900454E-5"/>
    <m/>
    <x v="0"/>
    <n v="0"/>
    <n v="2"/>
    <x v="0"/>
  </r>
  <r>
    <n v="39908"/>
    <x v="0"/>
    <d v="2016-05-10T00:00:00"/>
    <x v="3"/>
    <x v="9"/>
    <n v="753.75"/>
    <n v="0.1"/>
    <s v="Regular"/>
    <n v="31.17"/>
    <n v="34.99"/>
    <n v="7.73"/>
    <s v="Neil Knudson"/>
    <x v="0"/>
    <s v="Home Office"/>
    <s v="Office Supplies"/>
    <s v="Pens &amp; Art Supplies"/>
    <s v="Small Box"/>
    <d v="2016-05-12T00:00:00"/>
    <n v="1.1977702551106882E-4"/>
    <m/>
    <x v="0"/>
    <n v="0"/>
    <n v="2"/>
    <x v="0"/>
  </r>
  <r>
    <n v="39938"/>
    <x v="0"/>
    <d v="2015-06-10T00:00:00"/>
    <x v="0"/>
    <x v="33"/>
    <n v="169.27"/>
    <n v="0.1"/>
    <s v="Regular"/>
    <n v="-41.66"/>
    <n v="34.58"/>
    <n v="8.99"/>
    <s v="Cindy Chapman"/>
    <x v="0"/>
    <s v="Corporate"/>
    <s v="Office Supplies"/>
    <s v="Pens &amp; Art Supplies"/>
    <s v="Small Pack"/>
    <d v="2015-06-11T00:00:00"/>
    <n v="2.6898384223228682E-5"/>
    <m/>
    <x v="0"/>
    <n v="0"/>
    <n v="1"/>
    <x v="0"/>
  </r>
  <r>
    <n v="39943"/>
    <x v="0"/>
    <d v="2015-06-07T00:00:00"/>
    <x v="0"/>
    <x v="18"/>
    <n v="28.65"/>
    <n v="0.02"/>
    <s v="Regular"/>
    <n v="-23.86"/>
    <n v="1.7"/>
    <n v="1.99"/>
    <s v="Rick Wilson"/>
    <x v="1"/>
    <s v="Consumer"/>
    <s v="Technology"/>
    <s v="Computer Peripherals"/>
    <s v="Small Pack"/>
    <d v="2015-06-08T00:00:00"/>
    <n v="4.5527187806197304E-6"/>
    <m/>
    <x v="0"/>
    <n v="0"/>
    <n v="1"/>
    <x v="0"/>
  </r>
  <r>
    <n v="39943"/>
    <x v="0"/>
    <d v="2015-06-07T00:00:00"/>
    <x v="0"/>
    <x v="47"/>
    <n v="201.535"/>
    <n v="0.09"/>
    <s v="Regular"/>
    <n v="-122.62"/>
    <n v="20.99"/>
    <n v="3.3"/>
    <s v="Rick Wilson"/>
    <x v="1"/>
    <s v="Consumer"/>
    <s v="Technology"/>
    <s v="Telephones and Communication"/>
    <s v="Small Pack"/>
    <d v="2015-06-09T00:00:00"/>
    <n v="3.2025556001821893E-5"/>
    <m/>
    <x v="0"/>
    <n v="0"/>
    <n v="2"/>
    <x v="0"/>
  </r>
  <r>
    <n v="40001"/>
    <x v="0"/>
    <d v="2014-02-24T00:00:00"/>
    <x v="4"/>
    <x v="19"/>
    <n v="1736.53"/>
    <n v="0.1"/>
    <s v="Regular"/>
    <n v="457.03"/>
    <n v="39.479999999999997"/>
    <n v="3.99"/>
    <s v="Aimee Bixby"/>
    <x v="1"/>
    <s v="Home Office"/>
    <s v="Office Supplies"/>
    <s v="Appliances"/>
    <s v="Small Box"/>
    <d v="2014-02-26T00:00:00"/>
    <n v="2.7594878687991554E-4"/>
    <m/>
    <x v="0"/>
    <n v="0"/>
    <n v="2"/>
    <x v="0"/>
  </r>
  <r>
    <n v="769"/>
    <x v="0"/>
    <d v="2013-06-01T00:00:00"/>
    <x v="4"/>
    <x v="4"/>
    <n v="4261.9399999999996"/>
    <n v="0.02"/>
    <s v="Delivery Van"/>
    <n v="4.1500000000000004"/>
    <n v="115.99"/>
    <n v="56.14"/>
    <s v="Roy French"/>
    <x v="3"/>
    <s v="Consumer"/>
    <s v="Technology"/>
    <s v="Office Machines"/>
    <s v="Jumbo Drum"/>
    <d v="2013-06-02T00:00:00"/>
    <n v="6.7725704292755497E-4"/>
    <m/>
    <x v="0"/>
    <n v="0"/>
    <n v="1"/>
    <x v="0"/>
  </r>
  <r>
    <n v="40032"/>
    <x v="0"/>
    <d v="2015-11-30T00:00:00"/>
    <x v="3"/>
    <x v="32"/>
    <n v="23300.12"/>
    <n v="0.06"/>
    <s v="Delivery Van"/>
    <n v="-217.47"/>
    <n v="2550.14"/>
    <n v="29.7"/>
    <s v="Michael Oakman"/>
    <x v="0"/>
    <s v="Small Business"/>
    <s v="Technology"/>
    <s v="Office Machines"/>
    <s v="Jumbo Drum"/>
    <d v="2015-12-07T00:00:00"/>
    <n v="3.7025791942301356E-3"/>
    <m/>
    <x v="0"/>
    <n v="0"/>
    <n v="7"/>
    <x v="0"/>
  </r>
  <r>
    <n v="40804"/>
    <x v="0"/>
    <d v="2013-03-12T00:00:00"/>
    <x v="4"/>
    <x v="45"/>
    <n v="4273.8"/>
    <n v="0.06"/>
    <s v="Delivery Van"/>
    <n v="-1775.83"/>
    <n v="122.99"/>
    <n v="70.2"/>
    <s v="Barry French"/>
    <x v="2"/>
    <s v="Consumer"/>
    <s v="Furniture"/>
    <s v="Chairs &amp; Chairmats"/>
    <s v="Jumbo Drum"/>
    <d v="2013-03-14T00:00:00"/>
    <n v="6.7914169370375576E-4"/>
    <m/>
    <x v="0"/>
    <n v="0"/>
    <n v="2"/>
    <x v="0"/>
  </r>
  <r>
    <n v="40067"/>
    <x v="0"/>
    <d v="2015-02-16T00:00:00"/>
    <x v="3"/>
    <x v="28"/>
    <n v="2157.3085000000001"/>
    <n v="0"/>
    <s v="Regular"/>
    <n v="519.25"/>
    <n v="65.989999999999995"/>
    <n v="5.31"/>
    <s v="Alan Barnes"/>
    <x v="2"/>
    <s v="Corporate"/>
    <s v="Technology"/>
    <s v="Telephones and Communication"/>
    <s v="Small Box"/>
    <d v="2015-02-18T00:00:00"/>
    <n v="3.4281392403282999E-4"/>
    <m/>
    <x v="0"/>
    <n v="0"/>
    <n v="2"/>
    <x v="0"/>
  </r>
  <r>
    <n v="40097"/>
    <x v="1"/>
    <d v="2016-01-10T00:00:00"/>
    <x v="3"/>
    <x v="43"/>
    <n v="117.88"/>
    <n v="0.1"/>
    <s v="Regular"/>
    <n v="-71"/>
    <n v="2.6"/>
    <n v="2.4"/>
    <s v="Olvera Toch"/>
    <x v="1"/>
    <s v="Home Office"/>
    <s v="Office Supplies"/>
    <s v="Pens &amp; Art Supplies"/>
    <s v="Wrap Bag"/>
    <d v="2016-01-15T00:00:00"/>
    <n v="1.873209388689193E-5"/>
    <m/>
    <x v="0"/>
    <n v="0"/>
    <n v="5"/>
    <x v="0"/>
  </r>
  <r>
    <n v="40098"/>
    <x v="0"/>
    <d v="2015-02-04T00:00:00"/>
    <x v="3"/>
    <x v="19"/>
    <n v="557.35"/>
    <n v="0"/>
    <s v="Regular"/>
    <n v="-9.19"/>
    <n v="11.5"/>
    <n v="7.19"/>
    <s v="Dianna Vittorini"/>
    <x v="0"/>
    <s v="Corporate"/>
    <s v="Office Supplies"/>
    <s v="Binders and Binder Accessories"/>
    <s v="Small Box"/>
    <d v="2015-02-06T00:00:00"/>
    <n v="8.8567462910241071E-5"/>
    <m/>
    <x v="0"/>
    <n v="0"/>
    <n v="2"/>
    <x v="0"/>
  </r>
  <r>
    <n v="40098"/>
    <x v="0"/>
    <d v="2015-02-04T00:00:00"/>
    <x v="3"/>
    <x v="29"/>
    <n v="490.87"/>
    <n v="0"/>
    <s v="Regular"/>
    <n v="190.93"/>
    <n v="9.68"/>
    <n v="2.0299999999999998"/>
    <s v="Dianna Vittorini"/>
    <x v="0"/>
    <s v="Corporate"/>
    <s v="Office Supplies"/>
    <s v="Paper"/>
    <s v="Wrap Bag"/>
    <d v="2015-02-08T00:00:00"/>
    <n v="7.8003248441284708E-5"/>
    <m/>
    <x v="0"/>
    <n v="0"/>
    <n v="4"/>
    <x v="0"/>
  </r>
  <r>
    <n v="40101"/>
    <x v="0"/>
    <d v="2016-02-01T00:00:00"/>
    <x v="3"/>
    <x v="19"/>
    <n v="2188.06"/>
    <n v="0.1"/>
    <s v="Express"/>
    <n v="33.770000000000003"/>
    <n v="49.99"/>
    <n v="19.989999999999998"/>
    <s v="John Lee"/>
    <x v="0"/>
    <s v="Corporate"/>
    <s v="Technology"/>
    <s v="Computer Peripherals"/>
    <s v="Small Box"/>
    <d v="2016-02-06T00:00:00"/>
    <n v="3.4770058831144177E-4"/>
    <m/>
    <x v="0"/>
    <n v="0"/>
    <n v="5"/>
    <x v="0"/>
  </r>
  <r>
    <n v="40132"/>
    <x v="1"/>
    <d v="2015-02-22T00:00:00"/>
    <x v="3"/>
    <x v="27"/>
    <n v="1363"/>
    <n v="0.04"/>
    <s v="Delivery Van"/>
    <n v="149.83000000000001"/>
    <n v="50.98"/>
    <n v="14.19"/>
    <s v="Hunter Glantz"/>
    <x v="2"/>
    <s v="Corporate"/>
    <s v="Furniture"/>
    <s v="Chairs &amp; Chairmats"/>
    <s v="Jumbo Drum"/>
    <d v="2015-02-28T00:00:00"/>
    <n v="2.1659182191918647E-4"/>
    <m/>
    <x v="0"/>
    <n v="0"/>
    <n v="6"/>
    <x v="0"/>
  </r>
  <r>
    <n v="40132"/>
    <x v="1"/>
    <d v="2015-02-22T00:00:00"/>
    <x v="3"/>
    <x v="45"/>
    <n v="4698.5"/>
    <n v="0.04"/>
    <s v="Delivery Van"/>
    <n v="-219.38"/>
    <n v="124.49"/>
    <n v="51.94"/>
    <s v="Hunter Glantz"/>
    <x v="2"/>
    <s v="Corporate"/>
    <s v="Furniture"/>
    <s v="Tables"/>
    <s v="Jumbo Box"/>
    <d v="2015-02-28T00:00:00"/>
    <n v="7.4662998920564758E-4"/>
    <m/>
    <x v="0"/>
    <n v="0"/>
    <n v="6"/>
    <x v="0"/>
  </r>
  <r>
    <n v="40132"/>
    <x v="1"/>
    <d v="2015-02-22T00:00:00"/>
    <x v="3"/>
    <x v="18"/>
    <n v="347.47"/>
    <n v="0.09"/>
    <s v="Regular"/>
    <n v="-86.2"/>
    <n v="22.38"/>
    <n v="15.1"/>
    <s v="Hunter Glantz"/>
    <x v="2"/>
    <s v="Corporate"/>
    <s v="Office Supplies"/>
    <s v="Binders and Binder Accessories"/>
    <s v="Small Box"/>
    <d v="2015-03-02T00:00:00"/>
    <n v="5.5215818314203765E-5"/>
    <m/>
    <x v="0"/>
    <n v="0"/>
    <n v="8"/>
    <x v="0"/>
  </r>
  <r>
    <n v="40160"/>
    <x v="1"/>
    <d v="2016-10-15T00:00:00"/>
    <x v="1"/>
    <x v="9"/>
    <n v="1404.22"/>
    <n v="0.1"/>
    <s v="Regular"/>
    <n v="202.87"/>
    <n v="63.94"/>
    <n v="14.48"/>
    <s v="Julia West"/>
    <x v="2"/>
    <s v="Consumer"/>
    <s v="Furniture"/>
    <s v="Office Furnishings"/>
    <s v="Small Box"/>
    <d v="2016-10-16T00:00:00"/>
    <n v="2.2314201626952312E-4"/>
    <s v="Quality Check"/>
    <x v="2"/>
    <n v="7607399.8050000072"/>
    <n v="1"/>
    <x v="1"/>
  </r>
  <r>
    <n v="40193"/>
    <x v="0"/>
    <d v="2015-09-02T00:00:00"/>
    <x v="0"/>
    <x v="41"/>
    <n v="3130.2015000000001"/>
    <n v="7.0000000000000007E-2"/>
    <s v="Express"/>
    <n v="692.78"/>
    <n v="115.99"/>
    <n v="2.5"/>
    <s v="Maria Zettner"/>
    <x v="1"/>
    <s v="Corporate"/>
    <s v="Technology"/>
    <s v="Telephones and Communication"/>
    <s v="Small Box"/>
    <d v="2015-09-02T00:00:00"/>
    <n v="4.9741456042492322E-4"/>
    <m/>
    <x v="0"/>
    <n v="0"/>
    <n v="0"/>
    <x v="0"/>
  </r>
  <r>
    <n v="40225"/>
    <x v="0"/>
    <d v="2014-01-09T00:00:00"/>
    <x v="3"/>
    <x v="29"/>
    <n v="839.07"/>
    <n v="0.06"/>
    <s v="Regular"/>
    <n v="212.73"/>
    <n v="16.739999999999998"/>
    <n v="5.08"/>
    <s v="Frank Gastineau"/>
    <x v="0"/>
    <s v="Small Business"/>
    <s v="Office Supplies"/>
    <s v="Binders and Binder Accessories"/>
    <s v="Small Box"/>
    <d v="2014-01-16T00:00:00"/>
    <n v="1.3333506971220234E-4"/>
    <m/>
    <x v="0"/>
    <n v="0"/>
    <n v="7"/>
    <x v="0"/>
  </r>
  <r>
    <n v="40225"/>
    <x v="0"/>
    <d v="2014-01-09T00:00:00"/>
    <x v="3"/>
    <x v="22"/>
    <n v="5643.49"/>
    <n v="0.05"/>
    <s v="Delivery Van"/>
    <n v="-1857.06"/>
    <n v="122.99"/>
    <n v="70.2"/>
    <s v="Frank Gastineau"/>
    <x v="0"/>
    <s v="Small Business"/>
    <s v="Furniture"/>
    <s v="Chairs &amp; Chairmats"/>
    <s v="Jumbo Drum"/>
    <d v="2014-01-11T00:00:00"/>
    <n v="8.9679661121255284E-4"/>
    <m/>
    <x v="0"/>
    <n v="0"/>
    <n v="2"/>
    <x v="0"/>
  </r>
  <r>
    <n v="8960"/>
    <x v="0"/>
    <d v="2013-06-05T00:00:00"/>
    <x v="4"/>
    <x v="19"/>
    <n v="4335.34"/>
    <n v="7.0000000000000007E-2"/>
    <s v="Express"/>
    <n v="524.09"/>
    <n v="99.99"/>
    <n v="19.989999999999998"/>
    <s v="Christine Phan"/>
    <x v="1"/>
    <s v="Small Business"/>
    <s v="Technology"/>
    <s v="Computer Peripherals"/>
    <s v="Small Box"/>
    <d v="2013-06-07T00:00:00"/>
    <n v="6.88920901862895E-4"/>
    <m/>
    <x v="0"/>
    <n v="0"/>
    <n v="2"/>
    <x v="0"/>
  </r>
  <r>
    <n v="40258"/>
    <x v="0"/>
    <d v="2016-04-09T00:00:00"/>
    <x v="2"/>
    <x v="48"/>
    <n v="449.47"/>
    <n v="0.05"/>
    <s v="Regular"/>
    <n v="-190.49"/>
    <n v="14.81"/>
    <n v="13.32"/>
    <s v="Michelle Ellison"/>
    <x v="1"/>
    <s v="Small Business"/>
    <s v="Office Supplies"/>
    <s v="Appliances"/>
    <s v="Small Box"/>
    <d v="2016-04-11T00:00:00"/>
    <n v="7.1424450622169298E-5"/>
    <m/>
    <x v="0"/>
    <n v="0"/>
    <n v="2"/>
    <x v="0"/>
  </r>
  <r>
    <n v="40258"/>
    <x v="0"/>
    <d v="2016-04-09T00:00:00"/>
    <x v="2"/>
    <x v="8"/>
    <n v="80.61"/>
    <n v="0.08"/>
    <s v="Regular"/>
    <n v="-8.77"/>
    <n v="2.78"/>
    <n v="1.25"/>
    <s v="Michelle Ellison"/>
    <x v="1"/>
    <s v="Small Business"/>
    <s v="Office Supplies"/>
    <s v="Pens &amp; Art Supplies"/>
    <s v="Wrap Bag"/>
    <d v="2016-04-10T00:00:00"/>
    <n v="1.2809586768089231E-5"/>
    <m/>
    <x v="0"/>
    <n v="0"/>
    <n v="1"/>
    <x v="0"/>
  </r>
  <r>
    <n v="40261"/>
    <x v="0"/>
    <d v="2016-11-04T00:00:00"/>
    <x v="1"/>
    <x v="45"/>
    <n v="331.37"/>
    <n v="0.03"/>
    <s v="Express"/>
    <n v="-172.17"/>
    <n v="9.06"/>
    <n v="9.86"/>
    <s v="Evan Bailliet"/>
    <x v="0"/>
    <s v="Corporate"/>
    <s v="Office Supplies"/>
    <s v="Paper"/>
    <s v="Small Box"/>
    <d v="2016-11-06T00:00:00"/>
    <n v="5.2657396940103319E-5"/>
    <m/>
    <x v="0"/>
    <n v="0"/>
    <n v="2"/>
    <x v="0"/>
  </r>
  <r>
    <n v="40261"/>
    <x v="0"/>
    <d v="2016-11-04T00:00:00"/>
    <x v="1"/>
    <x v="27"/>
    <n v="78.03"/>
    <n v="0.05"/>
    <s v="Regular"/>
    <n v="0.51"/>
    <n v="2.94"/>
    <n v="1.05"/>
    <s v="Evan Bailliet"/>
    <x v="0"/>
    <s v="Corporate"/>
    <s v="Office Supplies"/>
    <s v="Pens &amp; Art Supplies"/>
    <s v="Wrap Bag"/>
    <d v="2016-11-06T00:00:00"/>
    <n v="1.2399603715593633E-5"/>
    <m/>
    <x v="0"/>
    <n v="0"/>
    <n v="2"/>
    <x v="0"/>
  </r>
  <r>
    <n v="30887"/>
    <x v="0"/>
    <d v="2013-07-07T00:00:00"/>
    <x v="1"/>
    <x v="14"/>
    <n v="4357.1170000000002"/>
    <n v="7.0000000000000007E-2"/>
    <s v="Regular"/>
    <n v="1192.98"/>
    <n v="115.99"/>
    <n v="5.92"/>
    <s v="Brad Thomas"/>
    <x v="0"/>
    <s v="Home Office"/>
    <s v="Technology"/>
    <s v="Telephones and Communication"/>
    <s v="Small Box"/>
    <d v="2013-07-07T00:00:00"/>
    <n v="6.9238144486064566E-4"/>
    <m/>
    <x v="0"/>
    <n v="0"/>
    <n v="0"/>
    <x v="0"/>
  </r>
  <r>
    <n v="20036"/>
    <x v="1"/>
    <d v="2013-12-05T00:00:00"/>
    <x v="2"/>
    <x v="2"/>
    <n v="4371.92"/>
    <n v="0.03"/>
    <s v="Delivery Van"/>
    <n v="-533.44000000000005"/>
    <n v="150.97999999999999"/>
    <n v="66.27"/>
    <s v="John Lee"/>
    <x v="0"/>
    <s v="Corporate"/>
    <s v="Furniture"/>
    <s v="Bookcases"/>
    <s v="Jumbo Box"/>
    <d v="2013-12-08T00:00:00"/>
    <n v="6.9473376235137908E-4"/>
    <m/>
    <x v="0"/>
    <n v="0"/>
    <n v="3"/>
    <x v="0"/>
  </r>
  <r>
    <n v="40327"/>
    <x v="0"/>
    <d v="2014-05-13T00:00:00"/>
    <x v="4"/>
    <x v="3"/>
    <n v="152.55000000000001"/>
    <n v="0.06"/>
    <s v="Regular"/>
    <n v="-20.27"/>
    <n v="3.69"/>
    <n v="2.5"/>
    <s v="Erica Bern"/>
    <x v="3"/>
    <s v="Corporate"/>
    <s v="Office Supplies"/>
    <s v="Envelopes"/>
    <s v="Small Box"/>
    <d v="2014-05-15T00:00:00"/>
    <n v="2.4241439790001394E-5"/>
    <m/>
    <x v="0"/>
    <n v="0"/>
    <n v="2"/>
    <x v="0"/>
  </r>
  <r>
    <n v="40327"/>
    <x v="0"/>
    <d v="2014-05-13T00:00:00"/>
    <x v="4"/>
    <x v="45"/>
    <n v="152.96"/>
    <n v="0.09"/>
    <s v="Regular"/>
    <n v="-123.87"/>
    <n v="4.28"/>
    <n v="5.74"/>
    <s v="Erica Bern"/>
    <x v="3"/>
    <s v="Corporate"/>
    <s v="Office Supplies"/>
    <s v="Paper"/>
    <s v="Small Box"/>
    <d v="2014-05-15T00:00:00"/>
    <n v="2.4306592135553017E-5"/>
    <m/>
    <x v="0"/>
    <n v="0"/>
    <n v="2"/>
    <x v="0"/>
  </r>
  <r>
    <n v="40354"/>
    <x v="1"/>
    <d v="2016-01-04T00:00:00"/>
    <x v="0"/>
    <x v="8"/>
    <n v="172.51"/>
    <n v="0.03"/>
    <s v="Regular"/>
    <n v="12.55"/>
    <n v="5.58"/>
    <n v="2.99"/>
    <s v="Patrick Jones"/>
    <x v="3"/>
    <s v="Home Office"/>
    <s v="Office Supplies"/>
    <s v="Binders and Binder Accessories"/>
    <s v="Small Box"/>
    <d v="2016-01-05T00:00:00"/>
    <n v="2.741324666124641E-5"/>
    <m/>
    <x v="0"/>
    <n v="0"/>
    <n v="1"/>
    <x v="0"/>
  </r>
  <r>
    <n v="40354"/>
    <x v="1"/>
    <d v="2016-01-04T00:00:00"/>
    <x v="0"/>
    <x v="6"/>
    <n v="698"/>
    <n v="0.09"/>
    <s v="Delivery Van"/>
    <n v="-93.16"/>
    <n v="212.6"/>
    <n v="52.2"/>
    <s v="Patrick Jones"/>
    <x v="3"/>
    <s v="Home Office"/>
    <s v="Furniture"/>
    <s v="Tables"/>
    <s v="Jumbo Box"/>
    <d v="2016-01-05T00:00:00"/>
    <n v="1.1091789559764648E-4"/>
    <m/>
    <x v="0"/>
    <n v="0"/>
    <n v="1"/>
    <x v="0"/>
  </r>
  <r>
    <n v="40386"/>
    <x v="0"/>
    <d v="2014-02-18T00:00:00"/>
    <x v="0"/>
    <x v="2"/>
    <n v="2905.3"/>
    <n v="0"/>
    <s v="Express"/>
    <n v="1704"/>
    <n v="98.31"/>
    <n v="0.49"/>
    <s v="Jesus Ocampo"/>
    <x v="1"/>
    <s v="Small Business"/>
    <s v="Office Supplies"/>
    <s v="Labels"/>
    <s v="Small Box"/>
    <d v="2014-02-20T00:00:00"/>
    <n v="4.6167587690521824E-4"/>
    <m/>
    <x v="0"/>
    <n v="0"/>
    <n v="2"/>
    <x v="0"/>
  </r>
  <r>
    <n v="40388"/>
    <x v="0"/>
    <d v="2015-07-24T00:00:00"/>
    <x v="1"/>
    <x v="35"/>
    <n v="67.73"/>
    <n v="0.1"/>
    <s v="Regular"/>
    <n v="2.44"/>
    <n v="4.28"/>
    <n v="0.94"/>
    <s v="Luke Schmidt"/>
    <x v="0"/>
    <s v="Home Office"/>
    <s v="Office Supplies"/>
    <s v="Pens &amp; Art Supplies"/>
    <s v="Wrap Bag"/>
    <d v="2015-07-26T00:00:00"/>
    <n v="1.0762849668808877E-5"/>
    <m/>
    <x v="0"/>
    <n v="0"/>
    <n v="2"/>
    <x v="0"/>
  </r>
  <r>
    <n v="40480"/>
    <x v="0"/>
    <d v="2014-12-07T00:00:00"/>
    <x v="1"/>
    <x v="23"/>
    <n v="7608.88"/>
    <n v="0.06"/>
    <s v="Express"/>
    <n v="3049.45"/>
    <n v="420.98"/>
    <n v="19.989999999999998"/>
    <s v="Harold Engle"/>
    <x v="3"/>
    <s v="Home Office"/>
    <s v="Office Supplies"/>
    <s v="Binders and Binder Accessories"/>
    <s v="Small Box"/>
    <d v="2014-12-07T00:00:00"/>
    <n v="1.2091131195630664E-3"/>
    <m/>
    <x v="0"/>
    <n v="0"/>
    <n v="0"/>
    <x v="0"/>
  </r>
  <r>
    <n v="40480"/>
    <x v="0"/>
    <d v="2014-12-07T00:00:00"/>
    <x v="1"/>
    <x v="29"/>
    <n v="1270.03"/>
    <n v="0.1"/>
    <s v="Regular"/>
    <n v="221.81"/>
    <n v="26.48"/>
    <n v="6.93"/>
    <s v="Harold Engle"/>
    <x v="3"/>
    <s v="Home Office"/>
    <s v="Furniture"/>
    <s v="Office Furnishings"/>
    <s v="Small Box"/>
    <d v="2014-12-09T00:00:00"/>
    <n v="2.0181813029495553E-4"/>
    <m/>
    <x v="0"/>
    <n v="0"/>
    <n v="2"/>
    <x v="0"/>
  </r>
  <r>
    <n v="10117"/>
    <x v="0"/>
    <d v="2013-11-16T00:00:00"/>
    <x v="4"/>
    <x v="12"/>
    <n v="4588.55"/>
    <n v="0.01"/>
    <s v="Regular"/>
    <n v="-266.62"/>
    <n v="449.99"/>
    <n v="24.49"/>
    <s v="Brian Stugart"/>
    <x v="0"/>
    <s v="Consumer"/>
    <s v="Technology"/>
    <s v="Copiers and Fax"/>
    <s v="Large Box"/>
    <d v="2013-11-18T00:00:00"/>
    <n v="7.2915803702661998E-4"/>
    <m/>
    <x v="0"/>
    <n v="0"/>
    <n v="2"/>
    <x v="0"/>
  </r>
  <r>
    <n v="40518"/>
    <x v="0"/>
    <d v="2016-03-13T00:00:00"/>
    <x v="1"/>
    <x v="7"/>
    <n v="17.52"/>
    <n v="0.05"/>
    <s v="Regular"/>
    <n v="-12.16"/>
    <n v="4.13"/>
    <n v="5.04"/>
    <s v="Carlos Daly"/>
    <x v="2"/>
    <s v="Home Office"/>
    <s v="Office Supplies"/>
    <s v="Binders and Binder Accessories"/>
    <s v="Small Box"/>
    <d v="2016-03-14T00:00:00"/>
    <n v="2.784070961132903E-6"/>
    <m/>
    <x v="0"/>
    <n v="0"/>
    <n v="1"/>
    <x v="0"/>
  </r>
  <r>
    <n v="40544"/>
    <x v="0"/>
    <d v="2016-04-06T00:00:00"/>
    <x v="3"/>
    <x v="20"/>
    <n v="2413.5300000000002"/>
    <n v="0.06"/>
    <s v="Regular"/>
    <n v="544.04"/>
    <n v="60.65"/>
    <n v="12.23"/>
    <s v="Michelle Ellison"/>
    <x v="1"/>
    <s v="Consumer"/>
    <s v="Furniture"/>
    <s v="Office Furnishings"/>
    <s v="Medium Box"/>
    <d v="2016-04-08T00:00:00"/>
    <n v="3.8352961112003974E-4"/>
    <m/>
    <x v="0"/>
    <n v="0"/>
    <n v="2"/>
    <x v="0"/>
  </r>
  <r>
    <n v="40547"/>
    <x v="0"/>
    <d v="2016-07-09T00:00:00"/>
    <x v="1"/>
    <x v="22"/>
    <n v="6944.0919999999996"/>
    <n v="0.06"/>
    <s v="Express"/>
    <n v="1820.95"/>
    <n v="179.99"/>
    <n v="13.99"/>
    <s v="Craig Rider"/>
    <x v="0"/>
    <s v="Small Business"/>
    <s v="Technology"/>
    <s v="Telephones and Communication"/>
    <s v="Medium Box"/>
    <d v="2016-07-11T00:00:00"/>
    <n v="1.1034728817714214E-3"/>
    <m/>
    <x v="0"/>
    <n v="0"/>
    <n v="2"/>
    <x v="0"/>
  </r>
  <r>
    <n v="40611"/>
    <x v="0"/>
    <d v="2015-03-28T00:00:00"/>
    <x v="2"/>
    <x v="47"/>
    <n v="66.83"/>
    <n v="0.02"/>
    <s v="Express"/>
    <n v="-24.31"/>
    <n v="4.28"/>
    <n v="5.17"/>
    <s v="Darrin Van Huff"/>
    <x v="0"/>
    <s v="Home Office"/>
    <s v="Office Supplies"/>
    <s v="Paper"/>
    <s v="Small Box"/>
    <d v="2015-03-30T00:00:00"/>
    <n v="1.0619832324915063E-5"/>
    <m/>
    <x v="0"/>
    <n v="0"/>
    <n v="2"/>
    <x v="0"/>
  </r>
  <r>
    <n v="40611"/>
    <x v="0"/>
    <d v="2015-03-28T00:00:00"/>
    <x v="2"/>
    <x v="16"/>
    <n v="1407.5150000000001"/>
    <n v="0"/>
    <s v="Regular"/>
    <n v="657.45"/>
    <n v="35.99"/>
    <n v="3.3"/>
    <s v="Darrin Van Huff"/>
    <x v="0"/>
    <s v="Home Office"/>
    <s v="Technology"/>
    <s v="Telephones and Communication"/>
    <s v="Small Pack"/>
    <d v="2015-03-30T00:00:00"/>
    <n v="2.2366561865633439E-4"/>
    <m/>
    <x v="0"/>
    <n v="0"/>
    <n v="2"/>
    <x v="0"/>
  </r>
  <r>
    <n v="40647"/>
    <x v="0"/>
    <d v="2016-08-17T00:00:00"/>
    <x v="0"/>
    <x v="43"/>
    <n v="1982.16"/>
    <n v="0.03"/>
    <s v="Regular"/>
    <n v="267.10000000000002"/>
    <n v="40.99"/>
    <n v="19.989999999999998"/>
    <s v="Naresj Patel"/>
    <x v="1"/>
    <s v="Corporate"/>
    <s v="Office Supplies"/>
    <s v="Paper"/>
    <s v="Small Box"/>
    <d v="2016-08-18T00:00:00"/>
    <n v="3.1498139819173489E-4"/>
    <m/>
    <x v="0"/>
    <n v="0"/>
    <n v="1"/>
    <x v="0"/>
  </r>
  <r>
    <n v="40704"/>
    <x v="0"/>
    <d v="2016-01-08T00:00:00"/>
    <x v="3"/>
    <x v="24"/>
    <n v="11.57"/>
    <n v="0.01"/>
    <s v="Regular"/>
    <n v="-2.06"/>
    <n v="1.76"/>
    <n v="0.7"/>
    <s v="Julie Kriz"/>
    <x v="3"/>
    <s v="Corporate"/>
    <s v="Office Supplies"/>
    <s v="Pens &amp; Art Supplies"/>
    <s v="Wrap Bag"/>
    <d v="2016-01-13T00:00:00"/>
    <n v="1.8385674098349137E-6"/>
    <m/>
    <x v="0"/>
    <n v="0"/>
    <n v="5"/>
    <x v="0"/>
  </r>
  <r>
    <n v="40706"/>
    <x v="0"/>
    <d v="2015-01-20T00:00:00"/>
    <x v="4"/>
    <x v="42"/>
    <n v="111.04"/>
    <n v="0.08"/>
    <s v="Express"/>
    <n v="45.1"/>
    <n v="2.61"/>
    <n v="0.5"/>
    <s v="Nora Pelletier"/>
    <x v="0"/>
    <s v="Home Office"/>
    <s v="Office Supplies"/>
    <s v="Labels"/>
    <s v="Small Box"/>
    <d v="2015-01-21T00:00:00"/>
    <n v="1.7645162073298949E-5"/>
    <m/>
    <x v="0"/>
    <n v="0"/>
    <n v="1"/>
    <x v="0"/>
  </r>
  <r>
    <n v="40707"/>
    <x v="0"/>
    <d v="2016-06-11T00:00:00"/>
    <x v="0"/>
    <x v="27"/>
    <n v="1495.184"/>
    <n v="0"/>
    <s v="Regular"/>
    <n v="211.09"/>
    <n v="65.989999999999995"/>
    <n v="8.99"/>
    <s v="Harold Pawlan"/>
    <x v="1"/>
    <s v="Small Business"/>
    <s v="Technology"/>
    <s v="Telephones and Communication"/>
    <s v="Small Box"/>
    <d v="2016-06-13T00:00:00"/>
    <n v="2.3759693812503072E-4"/>
    <m/>
    <x v="0"/>
    <n v="0"/>
    <n v="2"/>
    <x v="0"/>
  </r>
  <r>
    <n v="40708"/>
    <x v="0"/>
    <d v="2016-10-12T00:00:00"/>
    <x v="2"/>
    <x v="0"/>
    <n v="103.55"/>
    <n v="0.03"/>
    <s v="Regular"/>
    <n v="19.59"/>
    <n v="6.68"/>
    <n v="1.5"/>
    <s v="Toby Knight"/>
    <x v="0"/>
    <s v="Corporate"/>
    <s v="Office Supplies"/>
    <s v="Pens &amp; Art Supplies"/>
    <s v="Wrap Bag"/>
    <d v="2016-10-13T00:00:00"/>
    <n v="1.6454939955782654E-5"/>
    <m/>
    <x v="0"/>
    <n v="0"/>
    <n v="1"/>
    <x v="0"/>
  </r>
  <r>
    <n v="40772"/>
    <x v="0"/>
    <d v="2015-02-12T00:00:00"/>
    <x v="1"/>
    <x v="0"/>
    <n v="128.27000000000001"/>
    <n v="0"/>
    <s v="Regular"/>
    <n v="22.85"/>
    <n v="7.89"/>
    <n v="2.82"/>
    <s v="Pauline Webber"/>
    <x v="0"/>
    <s v="Consumer"/>
    <s v="Office Supplies"/>
    <s v="Rubber Bands"/>
    <s v="Wrap Bag"/>
    <d v="2015-02-13T00:00:00"/>
    <n v="2.0383149668066068E-5"/>
    <m/>
    <x v="0"/>
    <n v="0"/>
    <n v="1"/>
    <x v="0"/>
  </r>
  <r>
    <n v="32455"/>
    <x v="0"/>
    <d v="2013-09-23T00:00:00"/>
    <x v="0"/>
    <x v="16"/>
    <n v="4620.53"/>
    <n v="0"/>
    <s v="Regular"/>
    <n v="1025.23"/>
    <n v="99.99"/>
    <n v="19.989999999999998"/>
    <s v="Peter Fuller"/>
    <x v="0"/>
    <s v="Corporate"/>
    <s v="Technology"/>
    <s v="Computer Peripherals"/>
    <s v="Small Box"/>
    <d v="2013-09-24T00:00:00"/>
    <n v="7.3423991997964685E-4"/>
    <m/>
    <x v="0"/>
    <n v="0"/>
    <n v="1"/>
    <x v="0"/>
  </r>
  <r>
    <n v="11941"/>
    <x v="0"/>
    <d v="2013-06-24T00:00:00"/>
    <x v="1"/>
    <x v="27"/>
    <n v="4679.1000000000004"/>
    <n v="0.05"/>
    <s v="Delivery Van"/>
    <n v="111.52"/>
    <n v="179.29"/>
    <n v="29.21"/>
    <s v="Jamie Kunitz"/>
    <x v="2"/>
    <s v="Corporate"/>
    <s v="Furniture"/>
    <s v="Tables"/>
    <s v="Jumbo Box"/>
    <d v="2013-06-25T00:00:00"/>
    <n v="7.4354717090393651E-4"/>
    <m/>
    <x v="0"/>
    <n v="0"/>
    <n v="1"/>
    <x v="0"/>
  </r>
  <r>
    <n v="26182"/>
    <x v="0"/>
    <d v="2013-01-16T00:00:00"/>
    <x v="2"/>
    <x v="49"/>
    <n v="4684.8999999999996"/>
    <n v="0.01"/>
    <s v="Delivery Van"/>
    <n v="-549.27"/>
    <n v="150.97999999999999"/>
    <n v="66.27"/>
    <s v="Doug Bickford"/>
    <x v="2"/>
    <s v="Corporate"/>
    <s v="Furniture"/>
    <s v="Bookcases"/>
    <s v="Jumbo Box"/>
    <d v="2013-01-19T00:00:00"/>
    <n v="7.4446883823125207E-4"/>
    <m/>
    <x v="0"/>
    <n v="0"/>
    <n v="3"/>
    <x v="0"/>
  </r>
  <r>
    <n v="40835"/>
    <x v="0"/>
    <d v="2016-11-24T00:00:00"/>
    <x v="0"/>
    <x v="27"/>
    <n v="393.59"/>
    <n v="0.06"/>
    <s v="Regular"/>
    <n v="-8.08"/>
    <n v="15.01"/>
    <n v="8.4"/>
    <s v="Jennifer Braxton"/>
    <x v="3"/>
    <s v="Small Business"/>
    <s v="Office Supplies"/>
    <s v="Binders and Binder Accessories"/>
    <s v="Small Box"/>
    <d v="2016-11-26T00:00:00"/>
    <n v="6.2544662647962289E-5"/>
    <m/>
    <x v="0"/>
    <n v="0"/>
    <n v="2"/>
    <x v="0"/>
  </r>
  <r>
    <n v="40835"/>
    <x v="0"/>
    <d v="2016-11-24T00:00:00"/>
    <x v="0"/>
    <x v="39"/>
    <n v="551.17999999999995"/>
    <n v="0.09"/>
    <s v="Regular"/>
    <n v="-326.97000000000003"/>
    <n v="40.479999999999997"/>
    <n v="19.989999999999998"/>
    <s v="Jennifer Braxton"/>
    <x v="3"/>
    <s v="Small Business"/>
    <s v="Technology"/>
    <s v="Computer Peripherals"/>
    <s v="Small Box"/>
    <d v="2016-11-26T00:00:00"/>
    <n v="8.7586999563769033E-5"/>
    <m/>
    <x v="0"/>
    <n v="0"/>
    <n v="2"/>
    <x v="0"/>
  </r>
  <r>
    <n v="40835"/>
    <x v="0"/>
    <d v="2016-11-24T00:00:00"/>
    <x v="0"/>
    <x v="10"/>
    <n v="18.73"/>
    <n v="0.05"/>
    <s v="Regular"/>
    <n v="-6.68"/>
    <n v="12.28"/>
    <n v="6.13"/>
    <s v="Jennifer Braxton"/>
    <x v="3"/>
    <s v="Small Business"/>
    <s v="Office Supplies"/>
    <s v="Storage &amp; Organization"/>
    <s v="Small Box"/>
    <d v="2016-11-25T00:00:00"/>
    <n v="2.9763498345901413E-6"/>
    <m/>
    <x v="0"/>
    <n v="0"/>
    <n v="1"/>
    <x v="0"/>
  </r>
  <r>
    <n v="40871"/>
    <x v="0"/>
    <d v="2014-09-13T00:00:00"/>
    <x v="2"/>
    <x v="1"/>
    <n v="294.04000000000002"/>
    <n v="0.03"/>
    <s v="Regular"/>
    <n v="-5.53"/>
    <n v="8.85"/>
    <n v="5.6"/>
    <s v="Joy Smith"/>
    <x v="3"/>
    <s v="Corporate"/>
    <s v="Office Supplies"/>
    <s v="Binders and Binder Accessories"/>
    <s v="Small Box"/>
    <d v="2014-09-15T00:00:00"/>
    <n v="4.6725355331707699E-5"/>
    <m/>
    <x v="0"/>
    <n v="0"/>
    <n v="2"/>
    <x v="0"/>
  </r>
  <r>
    <n v="40871"/>
    <x v="0"/>
    <d v="2014-09-13T00:00:00"/>
    <x v="2"/>
    <x v="31"/>
    <n v="2022.65"/>
    <n v="0.05"/>
    <s v="Delivery Van"/>
    <n v="-157.63"/>
    <n v="110.98"/>
    <n v="30"/>
    <s v="Joy Smith"/>
    <x v="3"/>
    <s v="Corporate"/>
    <s v="Furniture"/>
    <s v="Chairs &amp; Chairmats"/>
    <s v="Jumbo Drum"/>
    <d v="2014-09-15T00:00:00"/>
    <n v="3.2141558958535767E-4"/>
    <m/>
    <x v="0"/>
    <n v="0"/>
    <n v="2"/>
    <x v="0"/>
  </r>
  <r>
    <n v="40896"/>
    <x v="0"/>
    <d v="2014-09-02T00:00:00"/>
    <x v="2"/>
    <x v="36"/>
    <n v="155.72999999999999"/>
    <n v="0.03"/>
    <s v="Express"/>
    <n v="42.86"/>
    <n v="7.4"/>
    <n v="1.71"/>
    <s v="Tracy Poddar"/>
    <x v="3"/>
    <s v="Corporate"/>
    <s v="Office Supplies"/>
    <s v="Paper"/>
    <s v="Wrap Bag"/>
    <d v="2014-09-03T00:00:00"/>
    <n v="2.4746767738426198E-5"/>
    <m/>
    <x v="0"/>
    <n v="0"/>
    <n v="1"/>
    <x v="0"/>
  </r>
  <r>
    <n v="40901"/>
    <x v="0"/>
    <d v="2015-07-29T00:00:00"/>
    <x v="4"/>
    <x v="42"/>
    <n v="273.14"/>
    <n v="0.02"/>
    <s v="Regular"/>
    <n v="-96.9"/>
    <n v="6.6"/>
    <n v="4.07"/>
    <s v="Darrin Van Huff"/>
    <x v="0"/>
    <s v="Home Office"/>
    <s v="Technology"/>
    <s v="Computer Peripherals"/>
    <s v="Small Pack"/>
    <d v="2015-07-31T00:00:00"/>
    <n v="4.340417479017358E-5"/>
    <m/>
    <x v="0"/>
    <n v="0"/>
    <n v="2"/>
    <x v="0"/>
  </r>
  <r>
    <n v="40901"/>
    <x v="0"/>
    <d v="2015-07-29T00:00:00"/>
    <x v="4"/>
    <x v="21"/>
    <n v="3100.1115"/>
    <n v="0.02"/>
    <s v="Express"/>
    <n v="567.37"/>
    <n v="155.99"/>
    <n v="8.08"/>
    <s v="Darrin Van Huff"/>
    <x v="0"/>
    <s v="Home Office"/>
    <s v="Technology"/>
    <s v="Telephones and Communication"/>
    <s v="Small Box"/>
    <d v="2015-07-31T00:00:00"/>
    <n v="4.9263301389407342E-4"/>
    <m/>
    <x v="0"/>
    <n v="0"/>
    <n v="2"/>
    <x v="0"/>
  </r>
  <r>
    <n v="40902"/>
    <x v="0"/>
    <d v="2016-07-07T00:00:00"/>
    <x v="3"/>
    <x v="13"/>
    <n v="192.18"/>
    <n v="0.02"/>
    <s v="Regular"/>
    <n v="-48.88"/>
    <n v="7.1"/>
    <n v="6.05"/>
    <s v="Susan Vittorini"/>
    <x v="2"/>
    <s v="Home Office"/>
    <s v="Office Supplies"/>
    <s v="Binders and Binder Accessories"/>
    <s v="Small Box"/>
    <d v="2016-07-09T00:00:00"/>
    <n v="3.0538970166125649E-5"/>
    <m/>
    <x v="0"/>
    <n v="0"/>
    <n v="2"/>
    <x v="0"/>
  </r>
  <r>
    <n v="40928"/>
    <x v="0"/>
    <d v="2016-09-12T00:00:00"/>
    <x v="3"/>
    <x v="6"/>
    <n v="292.34050000000002"/>
    <n v="0.01"/>
    <s v="Regular"/>
    <n v="-420.59"/>
    <n v="85.99"/>
    <n v="0.99"/>
    <s v="Patrick Ryan"/>
    <x v="0"/>
    <s v="Corporate"/>
    <s v="Technology"/>
    <s v="Telephones and Communication"/>
    <s v="Wrap Bag"/>
    <d v="2016-09-17T00:00:00"/>
    <n v="4.6455290913988213E-5"/>
    <m/>
    <x v="0"/>
    <n v="0"/>
    <n v="5"/>
    <x v="0"/>
  </r>
  <r>
    <n v="40961"/>
    <x v="0"/>
    <d v="2014-03-30T00:00:00"/>
    <x v="4"/>
    <x v="38"/>
    <n v="23.84"/>
    <n v="0.02"/>
    <s v="Regular"/>
    <n v="5.88"/>
    <n v="3.15"/>
    <n v="0.5"/>
    <s v="Bill Donatelli"/>
    <x v="1"/>
    <s v="Corporate"/>
    <s v="Office Supplies"/>
    <s v="Labels"/>
    <s v="Small Box"/>
    <d v="2014-03-31T00:00:00"/>
    <n v="3.7883705315872382E-6"/>
    <m/>
    <x v="0"/>
    <n v="0"/>
    <n v="1"/>
    <x v="0"/>
  </r>
  <r>
    <n v="40962"/>
    <x v="0"/>
    <d v="2014-02-20T00:00:00"/>
    <x v="1"/>
    <x v="2"/>
    <n v="1553.66"/>
    <n v="0.03"/>
    <s v="Regular"/>
    <n v="547.48"/>
    <n v="54.48"/>
    <n v="0.99"/>
    <s v="Mary Zewe"/>
    <x v="1"/>
    <s v="Corporate"/>
    <s v="Office Supplies"/>
    <s v="Appliances"/>
    <s v="Small Box"/>
    <d v="2014-02-21T00:00:00"/>
    <n v="2.4688925168229146E-4"/>
    <m/>
    <x v="0"/>
    <n v="0"/>
    <n v="1"/>
    <x v="0"/>
  </r>
  <r>
    <n v="40962"/>
    <x v="0"/>
    <d v="2014-02-20T00:00:00"/>
    <x v="1"/>
    <x v="49"/>
    <n v="3276.9965000000002"/>
    <n v="0"/>
    <s v="Regular"/>
    <n v="653.05999999999995"/>
    <n v="125.99"/>
    <n v="8.99"/>
    <s v="Mary Zewe"/>
    <x v="1"/>
    <s v="Corporate"/>
    <s v="Technology"/>
    <s v="Telephones and Communication"/>
    <s v="Small Box"/>
    <d v="2014-02-21T00:00:00"/>
    <n v="5.2074148375480371E-4"/>
    <m/>
    <x v="0"/>
    <n v="0"/>
    <n v="1"/>
    <x v="0"/>
  </r>
  <r>
    <n v="40964"/>
    <x v="0"/>
    <d v="2014-05-23T00:00:00"/>
    <x v="1"/>
    <x v="42"/>
    <n v="301.12"/>
    <n v="0"/>
    <s v="Regular"/>
    <n v="-206.05"/>
    <n v="6.84"/>
    <n v="8.3699999999999992"/>
    <s v="Nick Radford"/>
    <x v="0"/>
    <s v="Corporate"/>
    <s v="Office Supplies"/>
    <s v="Scissors, Rulers and Trimmers"/>
    <s v="Small Pack"/>
    <d v="2014-05-26T00:00:00"/>
    <n v="4.7850425103672361E-5"/>
    <m/>
    <x v="0"/>
    <n v="0"/>
    <n v="3"/>
    <x v="0"/>
  </r>
  <r>
    <n v="40994"/>
    <x v="0"/>
    <d v="2015-10-09T00:00:00"/>
    <x v="0"/>
    <x v="3"/>
    <n v="793.04"/>
    <n v="0.1"/>
    <s v="Regular"/>
    <n v="323.08"/>
    <n v="20.98"/>
    <n v="1.49"/>
    <s v="Michael Paige"/>
    <x v="3"/>
    <s v="Small Business"/>
    <s v="Office Supplies"/>
    <s v="Binders and Binder Accessories"/>
    <s v="Small Box"/>
    <d v="2015-10-11T00:00:00"/>
    <n v="1.2602052711283319E-4"/>
    <m/>
    <x v="0"/>
    <n v="0"/>
    <n v="2"/>
    <x v="0"/>
  </r>
  <r>
    <n v="41026"/>
    <x v="0"/>
    <d v="2014-04-19T00:00:00"/>
    <x v="4"/>
    <x v="30"/>
    <n v="709.37"/>
    <n v="0.1"/>
    <s v="Delivery Van"/>
    <n v="-281.76"/>
    <n v="89.99"/>
    <n v="42"/>
    <s v="Duane Benoit"/>
    <x v="1"/>
    <s v="Home Office"/>
    <s v="Furniture"/>
    <s v="Chairs &amp; Chairmats"/>
    <s v="Jumbo Drum"/>
    <d v="2014-04-20T00:00:00"/>
    <n v="1.12724681375505E-4"/>
    <m/>
    <x v="0"/>
    <n v="0"/>
    <n v="1"/>
    <x v="0"/>
  </r>
  <r>
    <n v="41026"/>
    <x v="0"/>
    <d v="2014-04-19T00:00:00"/>
    <x v="4"/>
    <x v="23"/>
    <n v="59.76"/>
    <n v="0.1"/>
    <s v="Express"/>
    <n v="-33.11"/>
    <n v="3.14"/>
    <n v="1.92"/>
    <s v="Duane Benoit"/>
    <x v="1"/>
    <s v="Home Office"/>
    <s v="Office Supplies"/>
    <s v="Scissors, Rulers and Trimmers"/>
    <s v="Wrap Bag"/>
    <d v="2014-04-19T00:00:00"/>
    <n v="9.4963516345492169E-6"/>
    <m/>
    <x v="0"/>
    <n v="0"/>
    <n v="0"/>
    <x v="0"/>
  </r>
  <r>
    <n v="41056"/>
    <x v="0"/>
    <d v="2015-03-26T00:00:00"/>
    <x v="1"/>
    <x v="6"/>
    <n v="137.54"/>
    <n v="0.08"/>
    <s v="Regular"/>
    <n v="-138.84"/>
    <n v="34.979999999999997"/>
    <n v="7.53"/>
    <s v="Dario Medina"/>
    <x v="0"/>
    <s v="Small Business"/>
    <s v="Technology"/>
    <s v="Computer Peripherals"/>
    <s v="Small Box"/>
    <d v="2015-03-29T00:00:00"/>
    <n v="2.1856228310172345E-5"/>
    <m/>
    <x v="0"/>
    <n v="0"/>
    <n v="3"/>
    <x v="0"/>
  </r>
  <r>
    <n v="19841"/>
    <x v="0"/>
    <d v="2013-12-26T00:00:00"/>
    <x v="3"/>
    <x v="16"/>
    <n v="4687.6734999999999"/>
    <n v="0.06"/>
    <s v="Express"/>
    <n v="1304.56"/>
    <n v="125.99"/>
    <n v="8.08"/>
    <s v="Tom Stivers"/>
    <x v="0"/>
    <s v="Corporate"/>
    <s v="Technology"/>
    <s v="Telephones and Communication"/>
    <s v="Small Box"/>
    <d v="2014-01-14T00:00:00"/>
    <n v="7.4490957001268493E-4"/>
    <m/>
    <x v="0"/>
    <n v="0"/>
    <n v="19"/>
    <x v="0"/>
  </r>
  <r>
    <n v="23329"/>
    <x v="0"/>
    <d v="2013-12-26T00:00:00"/>
    <x v="3"/>
    <x v="43"/>
    <n v="4829.4534999999996"/>
    <n v="0.05"/>
    <s v="Regular"/>
    <n v="1235.1500000000001"/>
    <n v="125.99"/>
    <n v="8.99"/>
    <s v="Maris LaWare"/>
    <x v="0"/>
    <s v="Home Office"/>
    <s v="Technology"/>
    <s v="Telephones and Communication"/>
    <s v="Small Box"/>
    <d v="2013-12-30T00:00:00"/>
    <n v="7.6743956892075694E-4"/>
    <m/>
    <x v="0"/>
    <n v="0"/>
    <n v="4"/>
    <x v="0"/>
  </r>
  <r>
    <n v="5381"/>
    <x v="1"/>
    <d v="2013-01-28T00:00:00"/>
    <x v="3"/>
    <x v="43"/>
    <n v="4888.1400000000003"/>
    <n v="7.0000000000000007E-2"/>
    <s v="Regular"/>
    <n v="1545.09"/>
    <n v="107.53"/>
    <n v="5.81"/>
    <s v="Edward Nazzal"/>
    <x v="1"/>
    <s v="Home Office"/>
    <s v="Furniture"/>
    <s v="Office Furnishings"/>
    <s v="Medium Box"/>
    <d v="2013-02-04T00:00:00"/>
    <n v="7.7676533264567295E-4"/>
    <m/>
    <x v="0"/>
    <n v="0"/>
    <n v="7"/>
    <x v="0"/>
  </r>
  <r>
    <n v="640"/>
    <x v="0"/>
    <d v="2013-01-22T00:00:00"/>
    <x v="0"/>
    <x v="20"/>
    <n v="4913.6899999999996"/>
    <n v="0.02"/>
    <s v="Delivery Van"/>
    <n v="-1153.9000000000001"/>
    <n v="120.98"/>
    <n v="58.64"/>
    <s v="Tamara Chand"/>
    <x v="1"/>
    <s v="Consumer"/>
    <s v="Furniture"/>
    <s v="Bookcases"/>
    <s v="Jumbo Box"/>
    <d v="2013-01-23T00:00:00"/>
    <n v="7.8082543613065835E-4"/>
    <m/>
    <x v="0"/>
    <n v="0"/>
    <n v="1"/>
    <x v="0"/>
  </r>
  <r>
    <n v="41063"/>
    <x v="0"/>
    <d v="2015-11-21T00:00:00"/>
    <x v="3"/>
    <x v="21"/>
    <n v="483.96"/>
    <n v="0.01"/>
    <s v="Regular"/>
    <n v="-34.090000000000003"/>
    <n v="21.38"/>
    <n v="8.99"/>
    <s v="Carl Jackson"/>
    <x v="2"/>
    <s v="Home Office"/>
    <s v="Office Supplies"/>
    <s v="Pens &amp; Art Supplies"/>
    <s v="Small Pack"/>
    <d v="2015-11-23T00:00:00"/>
    <n v="7.6905193056499982E-5"/>
    <m/>
    <x v="0"/>
    <n v="0"/>
    <n v="2"/>
    <x v="0"/>
  </r>
  <r>
    <n v="41063"/>
    <x v="0"/>
    <d v="2015-11-21T00:00:00"/>
    <x v="3"/>
    <x v="12"/>
    <n v="308.363"/>
    <n v="0.04"/>
    <s v="Regular"/>
    <n v="42.27"/>
    <n v="35.99"/>
    <n v="0.99"/>
    <s v="Carl Jackson"/>
    <x v="2"/>
    <s v="Home Office"/>
    <s v="Technology"/>
    <s v="Telephones and Communication"/>
    <s v="Small Pack"/>
    <d v="2015-11-28T00:00:00"/>
    <n v="4.9001396905697796E-5"/>
    <m/>
    <x v="0"/>
    <n v="0"/>
    <n v="7"/>
    <x v="0"/>
  </r>
  <r>
    <n v="41063"/>
    <x v="0"/>
    <d v="2015-11-21T00:00:00"/>
    <x v="3"/>
    <x v="27"/>
    <n v="1911.4034999999999"/>
    <n v="0.06"/>
    <s v="Regular"/>
    <n v="822.89"/>
    <n v="85.99"/>
    <n v="1.25"/>
    <s v="Carl Jackson"/>
    <x v="2"/>
    <s v="Home Office"/>
    <s v="Technology"/>
    <s v="Telephones and Communication"/>
    <s v="Small Pack"/>
    <d v="2015-11-28T00:00:00"/>
    <n v="3.0373761297704309E-4"/>
    <m/>
    <x v="0"/>
    <n v="0"/>
    <n v="7"/>
    <x v="0"/>
  </r>
  <r>
    <n v="41120"/>
    <x v="0"/>
    <d v="2015-07-07T00:00:00"/>
    <x v="3"/>
    <x v="34"/>
    <n v="870.75"/>
    <n v="0.09"/>
    <s v="Regular"/>
    <n v="100.5"/>
    <n v="26.64"/>
    <n v="5.3"/>
    <s v="Darren Budd"/>
    <x v="1"/>
    <s v="Consumer"/>
    <s v="Furniture"/>
    <s v="Chairs &amp; Chairmats"/>
    <s v="Medium Box"/>
    <d v="2015-07-09T00:00:00"/>
    <n v="1.3836928021726457E-4"/>
    <m/>
    <x v="0"/>
    <n v="0"/>
    <n v="2"/>
    <x v="0"/>
  </r>
  <r>
    <n v="41120"/>
    <x v="0"/>
    <d v="2015-07-07T00:00:00"/>
    <x v="3"/>
    <x v="44"/>
    <n v="43.37"/>
    <n v="0.02"/>
    <s v="Regular"/>
    <n v="9.5299999999999994"/>
    <n v="3.08"/>
    <n v="0.99"/>
    <s v="Darren Budd"/>
    <x v="1"/>
    <s v="Consumer"/>
    <s v="Furniture"/>
    <s v="Office Furnishings"/>
    <s v="Medium Box"/>
    <d v="2015-07-09T00:00:00"/>
    <n v="6.8918468940829905E-6"/>
    <m/>
    <x v="0"/>
    <n v="0"/>
    <n v="2"/>
    <x v="0"/>
  </r>
  <r>
    <n v="8384"/>
    <x v="0"/>
    <d v="2013-05-05T00:00:00"/>
    <x v="0"/>
    <x v="4"/>
    <n v="4935.72"/>
    <n v="7.0000000000000007E-2"/>
    <s v="Delivery Van"/>
    <n v="-698.09"/>
    <n v="140.97999999999999"/>
    <n v="36.090000000000003"/>
    <s v="Meg Tillman"/>
    <x v="0"/>
    <s v="Small Business"/>
    <s v="Furniture"/>
    <s v="Bookcases"/>
    <s v="Jumbo Box"/>
    <d v="2013-05-06T00:00:00"/>
    <n v="7.8432618289285918E-4"/>
    <m/>
    <x v="0"/>
    <n v="0"/>
    <n v="1"/>
    <x v="0"/>
  </r>
  <r>
    <n v="41153"/>
    <x v="0"/>
    <d v="2016-03-02T00:00:00"/>
    <x v="4"/>
    <x v="8"/>
    <n v="862.2"/>
    <n v="0.1"/>
    <s v="Regular"/>
    <n v="-45.1"/>
    <n v="30.73"/>
    <n v="4"/>
    <s v="Alan Barnes"/>
    <x v="2"/>
    <s v="Corporate"/>
    <s v="Technology"/>
    <s v="Computer Peripherals"/>
    <s v="Small Box"/>
    <d v="2016-03-03T00:00:00"/>
    <n v="1.3701061545027336E-4"/>
    <m/>
    <x v="0"/>
    <n v="0"/>
    <n v="1"/>
    <x v="0"/>
  </r>
  <r>
    <n v="41184"/>
    <x v="0"/>
    <d v="2014-09-22T00:00:00"/>
    <x v="0"/>
    <x v="38"/>
    <n v="120.03"/>
    <n v="0.02"/>
    <s v="Regular"/>
    <n v="-56.06"/>
    <n v="15.7"/>
    <n v="11.25"/>
    <s v="Charlotte Melton"/>
    <x v="2"/>
    <s v="Home Office"/>
    <s v="Office Supplies"/>
    <s v="Storage &amp; Organization"/>
    <s v="Small Box"/>
    <d v="2014-09-24T00:00:00"/>
    <n v="1.9073746430638261E-5"/>
    <m/>
    <x v="0"/>
    <n v="0"/>
    <n v="2"/>
    <x v="0"/>
  </r>
  <r>
    <n v="6272"/>
    <x v="1"/>
    <d v="2013-02-27T00:00:00"/>
    <x v="0"/>
    <x v="25"/>
    <n v="4965.384"/>
    <n v="0"/>
    <s v="Delivery Van"/>
    <n v="-175.46"/>
    <n v="124.49"/>
    <n v="51.94"/>
    <s v="Randy Ferguson"/>
    <x v="0"/>
    <s v="Corporate"/>
    <s v="Furniture"/>
    <s v="Tables"/>
    <s v="Jumbo Box"/>
    <d v="2013-03-01T00:00:00"/>
    <n v="7.8904003454759923E-4"/>
    <m/>
    <x v="0"/>
    <n v="0"/>
    <n v="2"/>
    <x v="0"/>
  </r>
  <r>
    <n v="20679"/>
    <x v="0"/>
    <d v="2013-08-14T00:00:00"/>
    <x v="4"/>
    <x v="1"/>
    <n v="4976.6000000000004"/>
    <n v="0.06"/>
    <s v="Regular"/>
    <n v="601.88"/>
    <n v="161.55000000000001"/>
    <n v="19.989999999999998"/>
    <s v="Tracy Hopkins"/>
    <x v="0"/>
    <s v="Small Business"/>
    <s v="Office Supplies"/>
    <s v="Storage &amp; Organization"/>
    <s v="Small Box"/>
    <d v="2013-08-14T00:00:00"/>
    <n v="7.9082234846883598E-4"/>
    <m/>
    <x v="0"/>
    <n v="0"/>
    <n v="0"/>
    <x v="0"/>
  </r>
  <r>
    <n v="2628"/>
    <x v="0"/>
    <d v="2013-10-21T00:00:00"/>
    <x v="3"/>
    <x v="8"/>
    <n v="5029.2160000000003"/>
    <n v="0.02"/>
    <s v="Delivery Van"/>
    <n v="-752.83"/>
    <n v="218.75"/>
    <n v="69.64"/>
    <s v="Eileen Kiefer"/>
    <x v="1"/>
    <s v="Consumer"/>
    <s v="Furniture"/>
    <s v="Tables"/>
    <s v="Jumbo Box"/>
    <d v="2013-10-30T00:00:00"/>
    <n v="7.9918346020918811E-4"/>
    <m/>
    <x v="0"/>
    <n v="0"/>
    <n v="9"/>
    <x v="0"/>
  </r>
  <r>
    <n v="41216"/>
    <x v="0"/>
    <d v="2016-07-01T00:00:00"/>
    <x v="2"/>
    <x v="30"/>
    <n v="253.26"/>
    <n v="0.02"/>
    <s v="Regular"/>
    <n v="49.66"/>
    <n v="29.17"/>
    <n v="6.27"/>
    <s v="Kean Jones"/>
    <x v="0"/>
    <s v="Home Office"/>
    <s v="Office Supplies"/>
    <s v="Binders and Binder Accessories"/>
    <s v="Small Box"/>
    <d v="2016-07-02T00:00:00"/>
    <n v="4.0245080571719122E-5"/>
    <m/>
    <x v="0"/>
    <n v="0"/>
    <n v="1"/>
    <x v="0"/>
  </r>
  <r>
    <n v="41216"/>
    <x v="1"/>
    <d v="2016-07-01T00:00:00"/>
    <x v="2"/>
    <x v="22"/>
    <n v="6865.0720000000001"/>
    <n v="0"/>
    <s v="Delivery Van"/>
    <n v="1117.24"/>
    <n v="179.29"/>
    <n v="29.21"/>
    <s v="Kean Jones"/>
    <x v="0"/>
    <s v="Home Office"/>
    <s v="Furniture"/>
    <s v="Tables"/>
    <s v="Jumbo Box"/>
    <d v="2016-07-03T00:00:00"/>
    <n v="1.0909159589775445E-3"/>
    <m/>
    <x v="0"/>
    <n v="0"/>
    <n v="2"/>
    <x v="0"/>
  </r>
  <r>
    <n v="41221"/>
    <x v="0"/>
    <d v="2016-09-12T00:00:00"/>
    <x v="1"/>
    <x v="6"/>
    <n v="345.57"/>
    <n v="0.06"/>
    <s v="Regular"/>
    <n v="-218.77"/>
    <n v="80.98"/>
    <n v="35"/>
    <s v="Eugene Hildebrand"/>
    <x v="1"/>
    <s v="Home Office"/>
    <s v="Office Supplies"/>
    <s v="Storage &amp; Organization"/>
    <s v="Large Box"/>
    <d v="2016-09-13T00:00:00"/>
    <n v="5.4913892810427925E-5"/>
    <m/>
    <x v="0"/>
    <n v="0"/>
    <n v="1"/>
    <x v="0"/>
  </r>
  <r>
    <n v="41282"/>
    <x v="0"/>
    <d v="2016-07-04T00:00:00"/>
    <x v="4"/>
    <x v="20"/>
    <n v="916.05"/>
    <n v="0.08"/>
    <s v="Regular"/>
    <n v="-21.9"/>
    <n v="24.92"/>
    <n v="12.98"/>
    <s v="Eileen Kiefer"/>
    <x v="1"/>
    <s v="Consumer"/>
    <s v="Office Supplies"/>
    <s v="Binders and Binder Accessories"/>
    <s v="Small Box"/>
    <d v="2016-07-06T00:00:00"/>
    <n v="1.4556781985991985E-4"/>
    <m/>
    <x v="0"/>
    <n v="0"/>
    <n v="2"/>
    <x v="0"/>
  </r>
  <r>
    <n v="41312"/>
    <x v="0"/>
    <d v="2015-01-30T00:00:00"/>
    <x v="2"/>
    <x v="36"/>
    <n v="787.63"/>
    <n v="0.05"/>
    <s v="Regular"/>
    <n v="140.22"/>
    <n v="39.479999999999997"/>
    <n v="1.99"/>
    <s v="Jonathan Howell"/>
    <x v="1"/>
    <s v="Consumer"/>
    <s v="Technology"/>
    <s v="Computer Peripherals"/>
    <s v="Small Pack"/>
    <d v="2015-01-31T00:00:00"/>
    <n v="1.2516083396787149E-4"/>
    <m/>
    <x v="0"/>
    <n v="0"/>
    <n v="1"/>
    <x v="0"/>
  </r>
  <r>
    <n v="41318"/>
    <x v="0"/>
    <d v="2014-10-09T00:00:00"/>
    <x v="3"/>
    <x v="36"/>
    <n v="1223.1099999999999"/>
    <n v="0"/>
    <s v="Express"/>
    <n v="161.72"/>
    <n v="56.96"/>
    <n v="13.22"/>
    <s v="Brian Stugart"/>
    <x v="1"/>
    <s v="Consumer"/>
    <s v="Office Supplies"/>
    <s v="Appliances"/>
    <s v="Small Box"/>
    <d v="2014-10-18T00:00:00"/>
    <n v="1.9436215943329136E-4"/>
    <m/>
    <x v="0"/>
    <n v="0"/>
    <n v="9"/>
    <x v="0"/>
  </r>
  <r>
    <n v="41345"/>
    <x v="0"/>
    <d v="2015-02-01T00:00:00"/>
    <x v="4"/>
    <x v="45"/>
    <n v="66.41"/>
    <n v="0.04"/>
    <s v="Regular"/>
    <n v="0.37"/>
    <n v="1.88"/>
    <n v="0.79"/>
    <s v="Magdelene Morse"/>
    <x v="1"/>
    <s v="Home Office"/>
    <s v="Office Supplies"/>
    <s v="Rubber Bands"/>
    <s v="Wrap Bag"/>
    <d v="2015-02-01T00:00:00"/>
    <n v="1.0553090897764617E-5"/>
    <m/>
    <x v="0"/>
    <n v="0"/>
    <n v="0"/>
    <x v="0"/>
  </r>
  <r>
    <n v="19104"/>
    <x v="0"/>
    <d v="2013-08-10T00:00:00"/>
    <x v="0"/>
    <x v="25"/>
    <n v="5085.9070000000002"/>
    <n v="0.03"/>
    <s v="Regular"/>
    <n v="1366.69"/>
    <n v="125.99"/>
    <n v="8.08"/>
    <s v="Quincy Jones"/>
    <x v="0"/>
    <s v="Small Business"/>
    <s v="Technology"/>
    <s v="Telephones and Communication"/>
    <s v="Small Box"/>
    <d v="2013-08-12T00:00:00"/>
    <n v="8.0819212270105939E-4"/>
    <m/>
    <x v="0"/>
    <n v="0"/>
    <n v="2"/>
    <x v="0"/>
  </r>
  <r>
    <n v="41409"/>
    <x v="0"/>
    <d v="2014-07-21T00:00:00"/>
    <x v="2"/>
    <x v="10"/>
    <n v="18.920000000000002"/>
    <n v="0"/>
    <s v="Regular"/>
    <n v="-18.25"/>
    <n v="11.5"/>
    <n v="7.19"/>
    <s v="Beth Thompson"/>
    <x v="2"/>
    <s v="Corporate"/>
    <s v="Office Supplies"/>
    <s v="Binders and Binder Accessories"/>
    <s v="Small Box"/>
    <d v="2014-07-23T00:00:00"/>
    <n v="3.0065423849677245E-6"/>
    <m/>
    <x v="0"/>
    <n v="0"/>
    <n v="2"/>
    <x v="0"/>
  </r>
  <r>
    <n v="41415"/>
    <x v="0"/>
    <d v="2016-11-10T00:00:00"/>
    <x v="3"/>
    <x v="12"/>
    <n v="80.92"/>
    <n v="0.09"/>
    <s v="Regular"/>
    <n v="-20.16"/>
    <n v="7.64"/>
    <n v="5.83"/>
    <s v="Debra Catini"/>
    <x v="3"/>
    <s v="Small Business"/>
    <s v="Office Supplies"/>
    <s v="Paper"/>
    <s v="Wrap Bag"/>
    <d v="2016-11-15T00:00:00"/>
    <n v="1.2858848297652656E-5"/>
    <m/>
    <x v="0"/>
    <n v="0"/>
    <n v="5"/>
    <x v="0"/>
  </r>
  <r>
    <n v="41542"/>
    <x v="0"/>
    <d v="2016-09-26T00:00:00"/>
    <x v="0"/>
    <x v="43"/>
    <n v="6181.48"/>
    <n v="0.03"/>
    <s v="Delivery Van"/>
    <n v="-194.83"/>
    <n v="124.49"/>
    <n v="51.94"/>
    <s v="Marc Crier"/>
    <x v="0"/>
    <s v="Corporate"/>
    <s v="Furniture"/>
    <s v="Tables"/>
    <s v="Jumbo Box"/>
    <d v="2016-09-27T00:00:00"/>
    <n v="9.822876121474782E-4"/>
    <m/>
    <x v="0"/>
    <n v="0"/>
    <n v="1"/>
    <x v="0"/>
  </r>
  <r>
    <n v="41543"/>
    <x v="0"/>
    <d v="2016-02-07T00:00:00"/>
    <x v="3"/>
    <x v="22"/>
    <n v="7548.65"/>
    <n v="0.03"/>
    <s v="Delivery Van"/>
    <n v="1385.35"/>
    <n v="160.97999999999999"/>
    <n v="30"/>
    <s v="Bill Donatelli"/>
    <x v="1"/>
    <s v="Corporate"/>
    <s v="Furniture"/>
    <s v="Chairs &amp; Chairmats"/>
    <s v="Jumbo Drum"/>
    <d v="2016-02-11T00:00:00"/>
    <n v="1.1995420810933725E-3"/>
    <m/>
    <x v="0"/>
    <n v="0"/>
    <n v="4"/>
    <x v="0"/>
  </r>
  <r>
    <n v="41543"/>
    <x v="0"/>
    <d v="2016-02-07T00:00:00"/>
    <x v="3"/>
    <x v="37"/>
    <n v="1318.8685"/>
    <n v="0.03"/>
    <s v="Regular"/>
    <n v="172.33"/>
    <n v="65.989999999999995"/>
    <n v="3.99"/>
    <s v="Bill Donatelli"/>
    <x v="1"/>
    <s v="Corporate"/>
    <s v="Technology"/>
    <s v="Telephones and Communication"/>
    <s v="Small Box"/>
    <d v="2016-02-11T00:00:00"/>
    <n v="2.0957896646135333E-4"/>
    <m/>
    <x v="0"/>
    <n v="0"/>
    <n v="4"/>
    <x v="0"/>
  </r>
  <r>
    <n v="28928"/>
    <x v="0"/>
    <d v="2013-04-30T00:00:00"/>
    <x v="3"/>
    <x v="21"/>
    <n v="5144.9399999999996"/>
    <n v="0.09"/>
    <s v="Regular"/>
    <n v="729.06"/>
    <n v="256.99"/>
    <n v="11.25"/>
    <s v="Nora Pelletier"/>
    <x v="0"/>
    <s v="Corporate"/>
    <s v="Technology"/>
    <s v="Computer Peripherals"/>
    <s v="Small Box"/>
    <d v="2013-04-30T00:00:00"/>
    <n v="8.1757294810337426E-4"/>
    <m/>
    <x v="0"/>
    <n v="0"/>
    <n v="0"/>
    <x v="0"/>
  </r>
  <r>
    <n v="41604"/>
    <x v="0"/>
    <d v="2016-02-11T00:00:00"/>
    <x v="4"/>
    <x v="21"/>
    <n v="138.24"/>
    <n v="0.06"/>
    <s v="Regular"/>
    <n v="-48.22"/>
    <n v="6.37"/>
    <n v="5.19"/>
    <s v="Edward Becker"/>
    <x v="1"/>
    <s v="Corporate"/>
    <s v="Office Supplies"/>
    <s v="Binders and Binder Accessories"/>
    <s v="Small Box"/>
    <d v="2016-02-12T00:00:00"/>
    <n v="2.1967464022089756E-5"/>
    <m/>
    <x v="0"/>
    <n v="0"/>
    <n v="1"/>
    <x v="0"/>
  </r>
  <r>
    <n v="41606"/>
    <x v="0"/>
    <d v="2016-06-23T00:00:00"/>
    <x v="0"/>
    <x v="9"/>
    <n v="4514.8599999999997"/>
    <n v="0.09"/>
    <s v="Delivery Van"/>
    <n v="-641.09"/>
    <n v="200.98"/>
    <n v="55.96"/>
    <s v="Brad Eason"/>
    <x v="1"/>
    <s v="Small Business"/>
    <s v="Furniture"/>
    <s v="Bookcases"/>
    <s v="Jumbo Box"/>
    <d v="2016-06-24T00:00:00"/>
    <n v="7.1744809472491431E-4"/>
    <m/>
    <x v="0"/>
    <n v="0"/>
    <n v="1"/>
    <x v="0"/>
  </r>
  <r>
    <n v="41606"/>
    <x v="0"/>
    <d v="2016-06-23T00:00:00"/>
    <x v="0"/>
    <x v="49"/>
    <n v="79.14"/>
    <n v="0.09"/>
    <s v="Regular"/>
    <n v="-4.7300000000000004"/>
    <n v="2.78"/>
    <n v="0.97"/>
    <s v="Brad Eason"/>
    <x v="1"/>
    <s v="Small Business"/>
    <s v="Office Supplies"/>
    <s v="Pens &amp; Art Supplies"/>
    <s v="Wrap Bag"/>
    <d v="2016-06-24T00:00:00"/>
    <n v="1.2575991773062668E-5"/>
    <m/>
    <x v="0"/>
    <n v="0"/>
    <n v="1"/>
    <x v="0"/>
  </r>
  <r>
    <n v="41607"/>
    <x v="0"/>
    <d v="2016-12-19T00:00:00"/>
    <x v="4"/>
    <x v="45"/>
    <n v="4115.74"/>
    <n v="0.1"/>
    <s v="Regular"/>
    <n v="1719.47"/>
    <n v="120.98"/>
    <n v="9.07"/>
    <s v="Barry Franz"/>
    <x v="3"/>
    <s v="Corporate"/>
    <s v="Office Supplies"/>
    <s v="Binders and Binder Accessories"/>
    <s v="Small Box"/>
    <d v="2016-12-21T00:00:00"/>
    <n v="6.540246699528044E-4"/>
    <m/>
    <x v="0"/>
    <n v="0"/>
    <n v="2"/>
    <x v="0"/>
  </r>
  <r>
    <n v="21702"/>
    <x v="0"/>
    <d v="2013-12-17T00:00:00"/>
    <x v="2"/>
    <x v="42"/>
    <n v="5232.83"/>
    <n v="0.01"/>
    <s v="Delivery Van"/>
    <n v="-1461.65"/>
    <n v="122.99"/>
    <n v="70.2"/>
    <s v="Nathan Mautz"/>
    <x v="3"/>
    <s v="Home Office"/>
    <s v="Furniture"/>
    <s v="Chairs &amp; Chairmats"/>
    <s v="Jumbo Drum"/>
    <d v="2013-12-18T00:00:00"/>
    <n v="8.3153938627540463E-4"/>
    <m/>
    <x v="0"/>
    <n v="0"/>
    <n v="1"/>
    <x v="0"/>
  </r>
  <r>
    <n v="41634"/>
    <x v="0"/>
    <d v="2015-12-08T00:00:00"/>
    <x v="2"/>
    <x v="38"/>
    <n v="57.35"/>
    <n v="0.06"/>
    <s v="Regular"/>
    <n v="-28.55"/>
    <n v="8.33"/>
    <n v="1.99"/>
    <s v="Darrin Van Huff"/>
    <x v="0"/>
    <s v="Home Office"/>
    <s v="Technology"/>
    <s v="Computer Peripherals"/>
    <s v="Small Pack"/>
    <d v="2015-12-09T00:00:00"/>
    <n v="9.1133829692335611E-6"/>
    <m/>
    <x v="0"/>
    <n v="0"/>
    <n v="1"/>
    <x v="0"/>
  </r>
  <r>
    <n v="41634"/>
    <x v="0"/>
    <d v="2015-12-08T00:00:00"/>
    <x v="2"/>
    <x v="12"/>
    <n v="371.45"/>
    <n v="0.01"/>
    <s v="Regular"/>
    <n v="17.73"/>
    <n v="34.99"/>
    <n v="7.73"/>
    <s v="Darrin Van Huff"/>
    <x v="0"/>
    <s v="Home Office"/>
    <s v="Office Supplies"/>
    <s v="Pens &amp; Art Supplies"/>
    <s v="Small Box"/>
    <d v="2015-12-10T00:00:00"/>
    <n v="5.9026435988174478E-5"/>
    <m/>
    <x v="0"/>
    <n v="0"/>
    <n v="2"/>
    <x v="0"/>
  </r>
  <r>
    <n v="41636"/>
    <x v="0"/>
    <d v="2016-08-14T00:00:00"/>
    <x v="1"/>
    <x v="43"/>
    <n v="5294.48"/>
    <n v="0.03"/>
    <s v="Regular"/>
    <n v="1521.31"/>
    <n v="107.53"/>
    <n v="5.81"/>
    <s v="MaryBeth Skach"/>
    <x v="0"/>
    <s v="Home Office"/>
    <s v="Furniture"/>
    <s v="Office Furnishings"/>
    <s v="Medium Box"/>
    <d v="2016-08-15T00:00:00"/>
    <n v="8.4133607433213077E-4"/>
    <m/>
    <x v="0"/>
    <n v="0"/>
    <n v="1"/>
    <x v="0"/>
  </r>
  <r>
    <n v="41636"/>
    <x v="0"/>
    <d v="2016-08-14T00:00:00"/>
    <x v="1"/>
    <x v="13"/>
    <n v="423.15"/>
    <n v="0.05"/>
    <s v="Regular"/>
    <n v="-47.28"/>
    <n v="16.98"/>
    <n v="7.78"/>
    <s v="MaryBeth Skach"/>
    <x v="0"/>
    <s v="Home Office"/>
    <s v="Office Supplies"/>
    <s v="Pens &amp; Art Supplies"/>
    <s v="Small Pack"/>
    <d v="2016-08-16T00:00:00"/>
    <n v="6.7241987854074653E-5"/>
    <m/>
    <x v="0"/>
    <n v="0"/>
    <n v="2"/>
    <x v="0"/>
  </r>
  <r>
    <n v="41636"/>
    <x v="0"/>
    <d v="2016-08-14T00:00:00"/>
    <x v="1"/>
    <x v="40"/>
    <n v="2762.857"/>
    <n v="0.03"/>
    <s v="Regular"/>
    <n v="722.24"/>
    <n v="115.99"/>
    <n v="4.2300000000000004"/>
    <s v="MaryBeth Skach"/>
    <x v="0"/>
    <s v="Home Office"/>
    <s v="Technology"/>
    <s v="Telephones and Communication"/>
    <s v="Small Box"/>
    <d v="2016-08-16T00:00:00"/>
    <n v="4.3904052188714436E-4"/>
    <m/>
    <x v="0"/>
    <n v="0"/>
    <n v="2"/>
    <x v="0"/>
  </r>
  <r>
    <n v="41664"/>
    <x v="0"/>
    <d v="2014-12-04T00:00:00"/>
    <x v="1"/>
    <x v="33"/>
    <n v="54.8"/>
    <n v="0"/>
    <s v="Regular"/>
    <n v="-15.3"/>
    <n v="9.7799999999999994"/>
    <n v="1.99"/>
    <s v="Janet Molinari"/>
    <x v="1"/>
    <s v="Corporate"/>
    <s v="Technology"/>
    <s v="Computer Peripherals"/>
    <s v="Small Pack"/>
    <d v="2014-12-04T00:00:00"/>
    <n v="8.7081671615344233E-6"/>
    <m/>
    <x v="0"/>
    <n v="0"/>
    <n v="0"/>
    <x v="0"/>
  </r>
  <r>
    <n v="41664"/>
    <x v="0"/>
    <d v="2014-12-04T00:00:00"/>
    <x v="1"/>
    <x v="42"/>
    <n v="1038.19"/>
    <n v="7.0000000000000007E-2"/>
    <s v="Regular"/>
    <n v="230.69"/>
    <n v="25.98"/>
    <n v="4.08"/>
    <s v="Janet Molinari"/>
    <x v="1"/>
    <s v="Corporate"/>
    <s v="Office Supplies"/>
    <s v="Pens &amp; Art Supplies"/>
    <s v="Small Pack"/>
    <d v="2014-12-06T00:00:00"/>
    <n v="1.6497686250790917E-4"/>
    <m/>
    <x v="0"/>
    <n v="0"/>
    <n v="2"/>
    <x v="0"/>
  </r>
  <r>
    <n v="41666"/>
    <x v="0"/>
    <d v="2015-03-03T00:00:00"/>
    <x v="4"/>
    <x v="27"/>
    <n v="596.15599999999995"/>
    <n v="0.1"/>
    <s v="Express"/>
    <n v="-97.92"/>
    <n v="28.99"/>
    <n v="8.59"/>
    <s v="Corey Roper"/>
    <x v="3"/>
    <s v="Small Business"/>
    <s v="Technology"/>
    <s v="Telephones and Communication"/>
    <s v="Medium Box"/>
    <d v="2015-03-04T00:00:00"/>
    <n v="9.4734052962622533E-5"/>
    <m/>
    <x v="0"/>
    <n v="0"/>
    <n v="1"/>
    <x v="0"/>
  </r>
  <r>
    <n v="41696"/>
    <x v="0"/>
    <d v="2016-07-13T00:00:00"/>
    <x v="2"/>
    <x v="22"/>
    <n v="237.28"/>
    <n v="0.03"/>
    <s v="Express"/>
    <n v="-2088.6799999999998"/>
    <n v="4.4800000000000004"/>
    <n v="49"/>
    <s v="Bryan Mills"/>
    <x v="2"/>
    <s v="Small Business"/>
    <s v="Office Supplies"/>
    <s v="Appliances"/>
    <s v="Large Box"/>
    <d v="2016-07-15T00:00:00"/>
    <n v="3.7705728176804525E-5"/>
    <m/>
    <x v="0"/>
    <n v="0"/>
    <n v="2"/>
    <x v="0"/>
  </r>
  <r>
    <n v="15206"/>
    <x v="1"/>
    <d v="2013-11-04T00:00:00"/>
    <x v="3"/>
    <x v="34"/>
    <n v="5287.16"/>
    <n v="0.05"/>
    <s v="Delivery Van"/>
    <n v="-769.05"/>
    <n v="150.97999999999999"/>
    <n v="66.27"/>
    <s v="Rob Lucas"/>
    <x v="0"/>
    <s v="Small Business"/>
    <s v="Furniture"/>
    <s v="Bookcases"/>
    <s v="Jumbo Box"/>
    <d v="2013-11-09T00:00:00"/>
    <n v="8.4017286660179448E-4"/>
    <m/>
    <x v="0"/>
    <n v="0"/>
    <n v="5"/>
    <x v="0"/>
  </r>
  <r>
    <n v="12929"/>
    <x v="0"/>
    <d v="2013-08-30T00:00:00"/>
    <x v="1"/>
    <x v="23"/>
    <n v="5297.47"/>
    <n v="0.02"/>
    <s v="Delivery Van"/>
    <n v="-158.93"/>
    <n v="270.98"/>
    <n v="50"/>
    <s v="Jim Radford"/>
    <x v="2"/>
    <s v="Corporate"/>
    <s v="Furniture"/>
    <s v="Chairs &amp; Chairmats"/>
    <s v="Jumbo Drum"/>
    <d v="2013-08-31T00:00:00"/>
    <n v="8.4181120973017814E-4"/>
    <m/>
    <x v="0"/>
    <n v="0"/>
    <n v="1"/>
    <x v="0"/>
  </r>
  <r>
    <n v="41765"/>
    <x v="0"/>
    <d v="2016-12-09T00:00:00"/>
    <x v="4"/>
    <x v="26"/>
    <n v="204.99"/>
    <n v="0.03"/>
    <s v="Regular"/>
    <n v="-95.99"/>
    <n v="4.9800000000000004"/>
    <n v="4.95"/>
    <s v="Victoria Wilson"/>
    <x v="1"/>
    <s v="Home Office"/>
    <s v="Office Supplies"/>
    <s v="Binders and Binder Accessories"/>
    <s v="Small Box"/>
    <d v="2016-12-11T00:00:00"/>
    <n v="3.2574583694214256E-5"/>
    <m/>
    <x v="0"/>
    <n v="0"/>
    <n v="2"/>
    <x v="0"/>
  </r>
  <r>
    <n v="41766"/>
    <x v="0"/>
    <d v="2015-09-11T00:00:00"/>
    <x v="1"/>
    <x v="38"/>
    <n v="273.42"/>
    <n v="0"/>
    <s v="Regular"/>
    <n v="10.06"/>
    <n v="34.54"/>
    <n v="14.72"/>
    <s v="Stefania Perrino"/>
    <x v="3"/>
    <s v="Corporate"/>
    <s v="Office Supplies"/>
    <s v="Binders and Binder Accessories"/>
    <s v="Small Box"/>
    <d v="2015-09-12T00:00:00"/>
    <n v="4.3448669074940547E-5"/>
    <m/>
    <x v="0"/>
    <n v="0"/>
    <n v="1"/>
    <x v="0"/>
  </r>
  <r>
    <n v="41766"/>
    <x v="0"/>
    <d v="2015-09-11T00:00:00"/>
    <x v="1"/>
    <x v="12"/>
    <n v="5158.09"/>
    <n v="0.01"/>
    <s v="Delivery Van"/>
    <n v="969.05"/>
    <n v="500.98"/>
    <n v="28.14"/>
    <s v="Stefania Perrino"/>
    <x v="0"/>
    <s v="Corporate"/>
    <s v="Technology"/>
    <s v="Office Machines"/>
    <s v="Jumbo Drum"/>
    <d v="2015-09-12T00:00:00"/>
    <n v="8.1966259040582284E-4"/>
    <m/>
    <x v="0"/>
    <n v="0"/>
    <n v="1"/>
    <x v="0"/>
  </r>
  <r>
    <n v="41799"/>
    <x v="0"/>
    <d v="2016-06-23T00:00:00"/>
    <x v="0"/>
    <x v="36"/>
    <n v="1130.806"/>
    <n v="0.04"/>
    <s v="Regular"/>
    <n v="95.15"/>
    <n v="65.989999999999995"/>
    <n v="4.99"/>
    <s v="Jonathan Doherty"/>
    <x v="0"/>
    <s v="Corporate"/>
    <s v="Technology"/>
    <s v="Telephones and Communication"/>
    <s v="Small Box"/>
    <d v="2016-06-24T00:00:00"/>
    <n v="1.7969430064354187E-4"/>
    <m/>
    <x v="0"/>
    <n v="0"/>
    <n v="1"/>
    <x v="0"/>
  </r>
  <r>
    <n v="41825"/>
    <x v="0"/>
    <d v="2016-08-22T00:00:00"/>
    <x v="1"/>
    <x v="29"/>
    <n v="7817.45"/>
    <n v="0.03"/>
    <s v="Delivery Van"/>
    <n v="-1303.5999999999999"/>
    <n v="150.88999999999999"/>
    <n v="60.2"/>
    <s v="Sylvia Foulston"/>
    <x v="3"/>
    <s v="Consumer"/>
    <s v="Furniture"/>
    <s v="Chairs &amp; Chairmats"/>
    <s v="Jumbo Drum"/>
    <d v="2016-08-22T00:00:00"/>
    <n v="1.2422565944696584E-3"/>
    <m/>
    <x v="0"/>
    <n v="0"/>
    <n v="0"/>
    <x v="0"/>
  </r>
  <r>
    <n v="41825"/>
    <x v="0"/>
    <d v="2016-08-22T00:00:00"/>
    <x v="1"/>
    <x v="16"/>
    <n v="3277.39"/>
    <n v="0.02"/>
    <s v="Regular"/>
    <n v="286.01"/>
    <n v="73.98"/>
    <n v="4"/>
    <s v="Patrick Gardner"/>
    <x v="3"/>
    <s v="Consumer"/>
    <s v="Technology"/>
    <s v="Computer Peripherals"/>
    <s v="Small Box"/>
    <d v="2016-08-23T00:00:00"/>
    <n v="5.208040141157172E-4"/>
    <m/>
    <x v="0"/>
    <n v="0"/>
    <n v="1"/>
    <x v="0"/>
  </r>
  <r>
    <n v="19174"/>
    <x v="0"/>
    <d v="2013-07-16T00:00:00"/>
    <x v="4"/>
    <x v="34"/>
    <n v="5311.973"/>
    <n v="0.02"/>
    <s v="Regular"/>
    <n v="1142.08"/>
    <n v="179.99"/>
    <n v="13.99"/>
    <s v="Fred McMath"/>
    <x v="3"/>
    <s v="Small Business"/>
    <s v="Technology"/>
    <s v="Telephones and Communication"/>
    <s v="Medium Box"/>
    <d v="2013-07-18T00:00:00"/>
    <n v="8.4411585477294697E-4"/>
    <m/>
    <x v="0"/>
    <n v="0"/>
    <n v="2"/>
    <x v="0"/>
  </r>
  <r>
    <n v="41857"/>
    <x v="0"/>
    <d v="2014-05-06T00:00:00"/>
    <x v="3"/>
    <x v="22"/>
    <n v="461.05"/>
    <n v="0.04"/>
    <s v="Express"/>
    <n v="-38.39"/>
    <n v="9.65"/>
    <n v="6.22"/>
    <s v="Lycoris Saunders"/>
    <x v="0"/>
    <s v="Home Office"/>
    <s v="Furniture"/>
    <s v="Office Furnishings"/>
    <s v="Small Box"/>
    <d v="2014-05-11T00:00:00"/>
    <n v="7.3264607113603024E-5"/>
    <m/>
    <x v="0"/>
    <n v="0"/>
    <n v="5"/>
    <x v="0"/>
  </r>
  <r>
    <n v="41891"/>
    <x v="0"/>
    <d v="2014-05-22T00:00:00"/>
    <x v="0"/>
    <x v="21"/>
    <n v="846.59"/>
    <n v="0.08"/>
    <s v="Regular"/>
    <n v="-1.95"/>
    <n v="40.89"/>
    <n v="18.98"/>
    <s v="Tamara Dahlen"/>
    <x v="1"/>
    <s v="Corporate"/>
    <s v="Furniture"/>
    <s v="Office Furnishings"/>
    <s v="Small Box"/>
    <d v="2014-05-23T00:00:00"/>
    <n v="1.3453005907451511E-4"/>
    <m/>
    <x v="0"/>
    <n v="0"/>
    <n v="1"/>
    <x v="0"/>
  </r>
  <r>
    <n v="41926"/>
    <x v="0"/>
    <d v="2014-02-05T00:00:00"/>
    <x v="0"/>
    <x v="35"/>
    <n v="112.57"/>
    <n v="0.08"/>
    <s v="Regular"/>
    <n v="-28.53"/>
    <n v="6.48"/>
    <n v="5.14"/>
    <s v="Harold Pawlan"/>
    <x v="1"/>
    <s v="Small Business"/>
    <s v="Office Supplies"/>
    <s v="Paper"/>
    <s v="Small Box"/>
    <d v="2014-02-06T00:00:00"/>
    <n v="1.7888291557918429E-5"/>
    <m/>
    <x v="0"/>
    <n v="0"/>
    <n v="1"/>
    <x v="0"/>
  </r>
  <r>
    <n v="41926"/>
    <x v="0"/>
    <d v="2014-02-05T00:00:00"/>
    <x v="0"/>
    <x v="16"/>
    <n v="1562.69"/>
    <n v="0"/>
    <s v="Regular"/>
    <n v="287.74"/>
    <n v="34.76"/>
    <n v="8.2200000000000006"/>
    <s v="Harold Pawlan"/>
    <x v="1"/>
    <s v="Small Business"/>
    <s v="Office Supplies"/>
    <s v="Storage &amp; Organization"/>
    <s v="Small Box"/>
    <d v="2014-02-05T00:00:00"/>
    <n v="2.4832419236602607E-4"/>
    <m/>
    <x v="0"/>
    <n v="0"/>
    <n v="0"/>
    <x v="0"/>
  </r>
  <r>
    <n v="41956"/>
    <x v="0"/>
    <d v="2014-12-12T00:00:00"/>
    <x v="4"/>
    <x v="21"/>
    <n v="364.69"/>
    <n v="0.06"/>
    <s v="Express"/>
    <n v="-22.4"/>
    <n v="16.91"/>
    <n v="6.25"/>
    <s v="Mark Hamilton"/>
    <x v="0"/>
    <s v="Home Office"/>
    <s v="Office Supplies"/>
    <s v="Storage &amp; Organization"/>
    <s v="Small Box"/>
    <d v="2014-12-13T00:00:00"/>
    <n v="5.7952216827372053E-5"/>
    <m/>
    <x v="0"/>
    <n v="0"/>
    <n v="1"/>
    <x v="0"/>
  </r>
  <r>
    <n v="41956"/>
    <x v="0"/>
    <d v="2014-12-12T00:00:00"/>
    <x v="4"/>
    <x v="18"/>
    <n v="86.3"/>
    <n v="0"/>
    <s v="Regular"/>
    <n v="-68.67"/>
    <n v="4.8899999999999997"/>
    <n v="4.93"/>
    <s v="Mark Hamilton"/>
    <x v="0"/>
    <s v="Home Office"/>
    <s v="Technology"/>
    <s v="Computer Peripherals"/>
    <s v="Small Pack"/>
    <d v="2014-12-14T00:00:00"/>
    <n v="1.3713774197817895E-5"/>
    <m/>
    <x v="0"/>
    <n v="0"/>
    <n v="2"/>
    <x v="0"/>
  </r>
  <r>
    <n v="41991"/>
    <x v="0"/>
    <d v="2014-12-18T00:00:00"/>
    <x v="3"/>
    <x v="45"/>
    <n v="1773.86"/>
    <n v="0.06"/>
    <s v="Delivery Van"/>
    <n v="133.30000000000001"/>
    <n v="50.98"/>
    <n v="14.19"/>
    <s v="Philip Brown"/>
    <x v="3"/>
    <s v="Corporate"/>
    <s v="Furniture"/>
    <s v="Chairs &amp; Chairmats"/>
    <s v="Jumbo Drum"/>
    <d v="2014-12-23T00:00:00"/>
    <n v="2.8188082848831114E-4"/>
    <m/>
    <x v="0"/>
    <n v="0"/>
    <n v="5"/>
    <x v="0"/>
  </r>
  <r>
    <n v="41991"/>
    <x v="0"/>
    <d v="2014-12-18T00:00:00"/>
    <x v="3"/>
    <x v="34"/>
    <n v="543.22"/>
    <n v="0"/>
    <s v="Regular"/>
    <n v="68.44"/>
    <n v="14.58"/>
    <n v="7.4"/>
    <s v="Philip Brown"/>
    <x v="3"/>
    <s v="Corporate"/>
    <s v="Furniture"/>
    <s v="Office Furnishings"/>
    <s v="Small Box"/>
    <d v="2014-12-22T00:00:00"/>
    <n v="8.6322090611108207E-5"/>
    <m/>
    <x v="0"/>
    <n v="0"/>
    <n v="4"/>
    <x v="0"/>
  </r>
  <r>
    <n v="41991"/>
    <x v="0"/>
    <d v="2014-12-18T00:00:00"/>
    <x v="3"/>
    <x v="31"/>
    <n v="813.9"/>
    <n v="0.06"/>
    <s v="Regular"/>
    <n v="256.66000000000003"/>
    <n v="45.98"/>
    <n v="4.8"/>
    <s v="Philip Brown"/>
    <x v="3"/>
    <s v="Corporate"/>
    <s v="Furniture"/>
    <s v="Office Furnishings"/>
    <s v="Wrap Bag"/>
    <d v="2014-12-22T00:00:00"/>
    <n v="1.2933535132797201E-4"/>
    <m/>
    <x v="0"/>
    <n v="0"/>
    <n v="4"/>
    <x v="0"/>
  </r>
  <r>
    <n v="42022"/>
    <x v="0"/>
    <d v="2016-09-24T00:00:00"/>
    <x v="4"/>
    <x v="22"/>
    <n v="338.85"/>
    <n v="0.04"/>
    <s v="Regular"/>
    <n v="-170.18"/>
    <n v="7.3"/>
    <n v="7.72"/>
    <s v="Eugene Hildebrand"/>
    <x v="1"/>
    <s v="Home Office"/>
    <s v="Office Supplies"/>
    <s v="Binders and Binder Accessories"/>
    <s v="Small Box"/>
    <d v="2016-09-25T00:00:00"/>
    <n v="5.384602997602079E-5"/>
    <m/>
    <x v="0"/>
    <n v="0"/>
    <n v="1"/>
    <x v="0"/>
  </r>
  <r>
    <n v="42022"/>
    <x v="0"/>
    <d v="2016-09-24T00:00:00"/>
    <x v="4"/>
    <x v="11"/>
    <n v="43.25"/>
    <n v="0.06"/>
    <s v="Regular"/>
    <n v="-9.68"/>
    <n v="3.95"/>
    <n v="2"/>
    <s v="Eugene Hildebrand"/>
    <x v="1"/>
    <s v="Home Office"/>
    <s v="Office Supplies"/>
    <s v="Rubber Bands"/>
    <s v="Wrap Bag"/>
    <d v="2016-09-25T00:00:00"/>
    <n v="6.8727779148971491E-6"/>
    <m/>
    <x v="0"/>
    <n v="0"/>
    <n v="1"/>
    <x v="0"/>
  </r>
  <r>
    <n v="42081"/>
    <x v="0"/>
    <d v="2014-01-10T00:00:00"/>
    <x v="3"/>
    <x v="45"/>
    <n v="188.34"/>
    <n v="0.04"/>
    <s v="Regular"/>
    <n v="-110.16"/>
    <n v="5.18"/>
    <n v="5.74"/>
    <s v="Christine Phan"/>
    <x v="1"/>
    <s v="Small Business"/>
    <s v="Office Supplies"/>
    <s v="Binders and Binder Accessories"/>
    <s v="Small Box"/>
    <d v="2014-01-15T00:00:00"/>
    <n v="2.992876283217871E-5"/>
    <m/>
    <x v="0"/>
    <n v="0"/>
    <n v="5"/>
    <x v="0"/>
  </r>
  <r>
    <n v="42081"/>
    <x v="0"/>
    <d v="2014-01-10T00:00:00"/>
    <x v="3"/>
    <x v="7"/>
    <n v="32.49"/>
    <n v="0.08"/>
    <s v="Regular"/>
    <n v="-5.05"/>
    <n v="10.94"/>
    <n v="1.39"/>
    <s v="Christine Phan"/>
    <x v="1"/>
    <s v="Small Business"/>
    <s v="Office Supplies"/>
    <s v="Envelopes"/>
    <s v="Small Box"/>
    <d v="2014-01-12T00:00:00"/>
    <n v="5.1629261145666682E-6"/>
    <m/>
    <x v="0"/>
    <n v="0"/>
    <n v="2"/>
    <x v="0"/>
  </r>
  <r>
    <n v="42081"/>
    <x v="0"/>
    <d v="2014-01-10T00:00:00"/>
    <x v="3"/>
    <x v="27"/>
    <n v="1493.8579999999999"/>
    <n v="0.02"/>
    <s v="Regular"/>
    <n v="183.24"/>
    <n v="65.989999999999995"/>
    <n v="8.8000000000000007"/>
    <s v="Christine Phan"/>
    <x v="1"/>
    <s v="Small Business"/>
    <s v="Technology"/>
    <s v="Telephones and Communication"/>
    <s v="Small Box"/>
    <d v="2014-01-15T00:00:00"/>
    <n v="2.3738622590502718E-4"/>
    <m/>
    <x v="0"/>
    <n v="0"/>
    <n v="5"/>
    <x v="0"/>
  </r>
  <r>
    <n v="12485"/>
    <x v="0"/>
    <d v="2013-08-07T00:00:00"/>
    <x v="1"/>
    <x v="37"/>
    <n v="5407.31"/>
    <n v="0.04"/>
    <s v="Delivery Van"/>
    <n v="1068.48"/>
    <n v="226.67"/>
    <n v="28.16"/>
    <s v="Eugene Barchas"/>
    <x v="2"/>
    <s v="Home Office"/>
    <s v="Furniture"/>
    <s v="Chairs &amp; Chairmats"/>
    <s v="Jumbo Drum"/>
    <d v="2013-08-08T00:00:00"/>
    <n v="8.5926568201161863E-4"/>
    <m/>
    <x v="0"/>
    <n v="0"/>
    <n v="1"/>
    <x v="0"/>
  </r>
  <r>
    <n v="42115"/>
    <x v="0"/>
    <d v="2015-02-17T00:00:00"/>
    <x v="1"/>
    <x v="36"/>
    <n v="673.92"/>
    <n v="0.01"/>
    <s v="Regular"/>
    <n v="224.71"/>
    <n v="31.78"/>
    <n v="1.99"/>
    <s v="Ed Braxton"/>
    <x v="0"/>
    <s v="Home Office"/>
    <s v="Technology"/>
    <s v="Computer Peripherals"/>
    <s v="Small Pack"/>
    <d v="2015-02-17T00:00:00"/>
    <n v="1.0709138710768755E-4"/>
    <m/>
    <x v="0"/>
    <n v="0"/>
    <n v="0"/>
    <x v="0"/>
  </r>
  <r>
    <n v="42115"/>
    <x v="0"/>
    <d v="2015-02-17T00:00:00"/>
    <x v="1"/>
    <x v="23"/>
    <n v="540.55999999999995"/>
    <n v="0.02"/>
    <s v="Regular"/>
    <n v="-93.46"/>
    <n v="28.28"/>
    <n v="13.99"/>
    <s v="Ed Braxton"/>
    <x v="0"/>
    <s v="Home Office"/>
    <s v="Office Supplies"/>
    <s v="Storage &amp; Organization"/>
    <s v="Medium Box"/>
    <d v="2015-02-18T00:00:00"/>
    <n v="8.5899394905822031E-5"/>
    <m/>
    <x v="0"/>
    <n v="0"/>
    <n v="1"/>
    <x v="0"/>
  </r>
  <r>
    <n v="3456"/>
    <x v="1"/>
    <d v="2013-05-31T00:00:00"/>
    <x v="3"/>
    <x v="17"/>
    <n v="5418.68"/>
    <n v="7.0000000000000007E-2"/>
    <s v="Delivery Van"/>
    <n v="332.3"/>
    <n v="280.98"/>
    <n v="35.67"/>
    <s v="George Zrebassa"/>
    <x v="3"/>
    <s v="Small Business"/>
    <s v="Furniture"/>
    <s v="Tables"/>
    <s v="Jumbo Box"/>
    <d v="2013-06-04T00:00:00"/>
    <n v="8.6107246778947713E-4"/>
    <m/>
    <x v="0"/>
    <n v="0"/>
    <n v="4"/>
    <x v="0"/>
  </r>
  <r>
    <n v="3648"/>
    <x v="0"/>
    <d v="2013-06-16T00:00:00"/>
    <x v="3"/>
    <x v="41"/>
    <n v="5488.5264999999999"/>
    <n v="0.05"/>
    <s v="Regular"/>
    <n v="1382.45"/>
    <n v="195.99"/>
    <n v="4.2"/>
    <s v="Philip Brown"/>
    <x v="1"/>
    <s v="Home Office"/>
    <s v="Technology"/>
    <s v="Telephones and Communication"/>
    <s v="Small Box"/>
    <d v="2013-06-23T00:00:00"/>
    <n v="8.7217164657867627E-4"/>
    <m/>
    <x v="0"/>
    <n v="0"/>
    <n v="7"/>
    <x v="0"/>
  </r>
  <r>
    <n v="42213"/>
    <x v="0"/>
    <d v="2014-03-21T00:00:00"/>
    <x v="1"/>
    <x v="19"/>
    <n v="110.96"/>
    <n v="0.08"/>
    <s v="Regular"/>
    <n v="35.92"/>
    <n v="2.61"/>
    <n v="0.5"/>
    <s v="Ann Blume"/>
    <x v="3"/>
    <s v="Small Business"/>
    <s v="Office Supplies"/>
    <s v="Labels"/>
    <s v="Small Box"/>
    <d v="2014-03-23T00:00:00"/>
    <n v="1.7632449420508387E-5"/>
    <m/>
    <x v="0"/>
    <n v="0"/>
    <n v="2"/>
    <x v="0"/>
  </r>
  <r>
    <n v="42214"/>
    <x v="0"/>
    <d v="2014-05-24T00:00:00"/>
    <x v="3"/>
    <x v="19"/>
    <n v="569.91999999999996"/>
    <n v="0.03"/>
    <s v="Regular"/>
    <n v="154.09"/>
    <n v="12.22"/>
    <n v="2.85"/>
    <s v="Randy Ferguson"/>
    <x v="0"/>
    <s v="Home Office"/>
    <s v="Furniture"/>
    <s v="Office Furnishings"/>
    <s v="Small Pack"/>
    <d v="2014-05-31T00:00:00"/>
    <n v="9.0564938479957994E-5"/>
    <m/>
    <x v="0"/>
    <n v="0"/>
    <n v="7"/>
    <x v="0"/>
  </r>
  <r>
    <n v="42214"/>
    <x v="0"/>
    <d v="2014-05-24T00:00:00"/>
    <x v="3"/>
    <x v="2"/>
    <n v="183.65"/>
    <n v="0.02"/>
    <s v="Regular"/>
    <n v="-59.96"/>
    <n v="6.48"/>
    <n v="5.84"/>
    <s v="Randy Ferguson"/>
    <x v="0"/>
    <s v="Home Office"/>
    <s v="Office Supplies"/>
    <s v="Paper"/>
    <s v="Small Box"/>
    <d v="2014-05-31T00:00:00"/>
    <n v="2.9183483562332058E-5"/>
    <m/>
    <x v="0"/>
    <n v="0"/>
    <n v="7"/>
    <x v="0"/>
  </r>
  <r>
    <n v="42242"/>
    <x v="0"/>
    <d v="2016-04-01T00:00:00"/>
    <x v="2"/>
    <x v="9"/>
    <n v="265.31"/>
    <n v="0.09"/>
    <s v="Express"/>
    <n v="-33.19"/>
    <n v="11.5"/>
    <n v="7.19"/>
    <s v="Thomas Boland"/>
    <x v="1"/>
    <s v="Corporate"/>
    <s v="Office Supplies"/>
    <s v="Binders and Binder Accessories"/>
    <s v="Small Box"/>
    <d v="2016-04-02T00:00:00"/>
    <n v="4.2159923898297406E-5"/>
    <m/>
    <x v="0"/>
    <n v="0"/>
    <n v="1"/>
    <x v="0"/>
  </r>
  <r>
    <n v="42242"/>
    <x v="0"/>
    <d v="2016-04-01T00:00:00"/>
    <x v="2"/>
    <x v="0"/>
    <n v="1444.88"/>
    <n v="0.1"/>
    <s v="Regular"/>
    <n v="236.61"/>
    <n v="100.97"/>
    <n v="7.18"/>
    <s v="Thomas Boland"/>
    <x v="1"/>
    <s v="Corporate"/>
    <s v="Technology"/>
    <s v="Computer Peripherals"/>
    <s v="Small Box"/>
    <d v="2016-04-02T00:00:00"/>
    <n v="2.2960322205032587E-4"/>
    <m/>
    <x v="0"/>
    <n v="0"/>
    <n v="1"/>
    <x v="0"/>
  </r>
  <r>
    <n v="42242"/>
    <x v="0"/>
    <d v="2016-04-01T00:00:00"/>
    <x v="2"/>
    <x v="9"/>
    <n v="2287.1"/>
    <n v="7.0000000000000007E-2"/>
    <s v="Regular"/>
    <n v="231.49"/>
    <n v="99.99"/>
    <n v="19.989999999999998"/>
    <s v="Thomas Boland"/>
    <x v="1"/>
    <s v="Corporate"/>
    <s v="Technology"/>
    <s v="Office Machines"/>
    <s v="Small Box"/>
    <d v="2016-04-02T00:00:00"/>
    <n v="3.6343885246615653E-4"/>
    <m/>
    <x v="0"/>
    <n v="0"/>
    <n v="1"/>
    <x v="0"/>
  </r>
  <r>
    <n v="42243"/>
    <x v="0"/>
    <d v="2015-03-11T00:00:00"/>
    <x v="4"/>
    <x v="3"/>
    <n v="1876.09"/>
    <n v="0.02"/>
    <s v="Regular"/>
    <n v="809.74"/>
    <n v="43.41"/>
    <n v="2.99"/>
    <s v="Phillip Flathmann"/>
    <x v="0"/>
    <s v="Small Business"/>
    <s v="Office Supplies"/>
    <s v="Binders and Binder Accessories"/>
    <s v="Small Box"/>
    <d v="2015-03-13T00:00:00"/>
    <n v="2.9812600967304954E-4"/>
    <m/>
    <x v="0"/>
    <n v="0"/>
    <n v="2"/>
    <x v="0"/>
  </r>
  <r>
    <n v="42243"/>
    <x v="0"/>
    <d v="2015-03-11T00:00:00"/>
    <x v="4"/>
    <x v="23"/>
    <n v="145.26"/>
    <n v="0.05"/>
    <s v="Regular"/>
    <n v="-35.75"/>
    <n v="7.35"/>
    <n v="5.96"/>
    <s v="Phillip Flathmann"/>
    <x v="0"/>
    <s v="Small Business"/>
    <s v="Office Supplies"/>
    <s v="Paper"/>
    <s v="Small Box"/>
    <d v="2015-03-13T00:00:00"/>
    <n v="2.30829993044615E-5"/>
    <m/>
    <x v="0"/>
    <n v="0"/>
    <n v="2"/>
    <x v="0"/>
  </r>
  <r>
    <n v="42246"/>
    <x v="0"/>
    <d v="2015-04-26T00:00:00"/>
    <x v="2"/>
    <x v="42"/>
    <n v="3060.37"/>
    <n v="7.0000000000000007E-2"/>
    <s v="Regular"/>
    <n v="234.03"/>
    <n v="77.510000000000005"/>
    <n v="4"/>
    <s v="Ted Trevino"/>
    <x v="1"/>
    <s v="Corporate"/>
    <s v="Technology"/>
    <s v="Computer Peripherals"/>
    <s v="Small Box"/>
    <d v="2015-04-27T00:00:00"/>
    <n v="4.8631776525812228E-4"/>
    <m/>
    <x v="0"/>
    <n v="0"/>
    <n v="1"/>
    <x v="0"/>
  </r>
  <r>
    <n v="42246"/>
    <x v="0"/>
    <d v="2015-04-26T00:00:00"/>
    <x v="2"/>
    <x v="33"/>
    <n v="25.31"/>
    <n v="0.05"/>
    <s v="Regular"/>
    <n v="-0.5"/>
    <n v="4.84"/>
    <n v="0.71"/>
    <s v="Ted Trevino"/>
    <x v="1"/>
    <s v="Corporate"/>
    <s v="Office Supplies"/>
    <s v="Pens &amp; Art Supplies"/>
    <s v="Wrap Bag"/>
    <d v="2015-04-28T00:00:00"/>
    <n v="4.0219655266138002E-6"/>
    <m/>
    <x v="0"/>
    <n v="0"/>
    <n v="2"/>
    <x v="0"/>
  </r>
  <r>
    <n v="42306"/>
    <x v="0"/>
    <d v="2015-09-14T00:00:00"/>
    <x v="0"/>
    <x v="31"/>
    <n v="47.4"/>
    <n v="0.03"/>
    <s v="Regular"/>
    <n v="-63.03"/>
    <n v="2.2799999999999998"/>
    <n v="5.2"/>
    <s v="Maureen Gastineau"/>
    <x v="3"/>
    <s v="Consumer"/>
    <s v="Office Supplies"/>
    <s v="Pens &amp; Art Supplies"/>
    <s v="Wrap Bag"/>
    <d v="2015-09-16T00:00:00"/>
    <n v="7.5322467784075115E-6"/>
    <m/>
    <x v="0"/>
    <n v="0"/>
    <n v="2"/>
    <x v="0"/>
  </r>
  <r>
    <n v="42306"/>
    <x v="0"/>
    <d v="2015-09-14T00:00:00"/>
    <x v="0"/>
    <x v="23"/>
    <n v="773.83"/>
    <n v="0.06"/>
    <s v="Regular"/>
    <n v="146.79"/>
    <n v="40.98"/>
    <n v="5.33"/>
    <s v="Maureen Gastineau"/>
    <x v="3"/>
    <s v="Consumer"/>
    <s v="Office Supplies"/>
    <s v="Appliances"/>
    <s v="Small Box"/>
    <d v="2015-09-16T00:00:00"/>
    <n v="1.2296790136149968E-4"/>
    <m/>
    <x v="0"/>
    <n v="0"/>
    <n v="2"/>
    <x v="0"/>
  </r>
  <r>
    <n v="42309"/>
    <x v="0"/>
    <d v="2016-08-06T00:00:00"/>
    <x v="3"/>
    <x v="26"/>
    <n v="854.23"/>
    <n v="0.01"/>
    <s v="Regular"/>
    <n v="67.14"/>
    <n v="20.48"/>
    <n v="6.32"/>
    <s v="Meg Tillman"/>
    <x v="0"/>
    <s v="Small Business"/>
    <s v="Office Supplies"/>
    <s v="Appliances"/>
    <s v="Small Box"/>
    <d v="2016-08-08T00:00:00"/>
    <n v="1.3574411741601369E-4"/>
    <m/>
    <x v="0"/>
    <n v="0"/>
    <n v="2"/>
    <x v="0"/>
  </r>
  <r>
    <n v="42309"/>
    <x v="0"/>
    <d v="2016-08-06T00:00:00"/>
    <x v="3"/>
    <x v="27"/>
    <n v="47.91"/>
    <n v="0.09"/>
    <s v="Regular"/>
    <n v="-58.83"/>
    <n v="1.86"/>
    <n v="2.58"/>
    <s v="Meg Tillman"/>
    <x v="0"/>
    <s v="Small Business"/>
    <s v="Office Supplies"/>
    <s v="Rubber Bands"/>
    <s v="Wrap Bag"/>
    <d v="2016-08-11T00:00:00"/>
    <n v="7.6132899399473391E-6"/>
    <m/>
    <x v="0"/>
    <n v="0"/>
    <n v="5"/>
    <x v="0"/>
  </r>
  <r>
    <n v="42309"/>
    <x v="0"/>
    <d v="2016-08-06T00:00:00"/>
    <x v="3"/>
    <x v="28"/>
    <n v="6427.2579999999998"/>
    <n v="0.08"/>
    <s v="Regular"/>
    <n v="1636.41"/>
    <n v="205.99"/>
    <n v="2.5"/>
    <s v="Meg Tillman"/>
    <x v="0"/>
    <s v="Small Business"/>
    <s v="Technology"/>
    <s v="Telephones and Communication"/>
    <s v="Small Box"/>
    <d v="2016-08-11T00:00:00"/>
    <n v="1.0213437418669601E-3"/>
    <m/>
    <x v="0"/>
    <n v="0"/>
    <n v="5"/>
    <x v="0"/>
  </r>
  <r>
    <n v="42310"/>
    <x v="0"/>
    <d v="2016-07-21T00:00:00"/>
    <x v="1"/>
    <x v="17"/>
    <n v="3361.7584999999999"/>
    <n v="0.04"/>
    <s v="Regular"/>
    <n v="394.35"/>
    <n v="205.99"/>
    <n v="8.99"/>
    <s v="Julia Dunbar"/>
    <x v="0"/>
    <s v="Consumer"/>
    <s v="Technology"/>
    <s v="Telephones and Communication"/>
    <s v="Small Box"/>
    <d v="2016-07-22T00:00:00"/>
    <n v="5.34210857202723E-4"/>
    <m/>
    <x v="0"/>
    <n v="0"/>
    <n v="1"/>
    <x v="0"/>
  </r>
  <r>
    <n v="42342"/>
    <x v="1"/>
    <d v="2016-09-04T00:00:00"/>
    <x v="2"/>
    <x v="16"/>
    <n v="9501.6239999999998"/>
    <n v="7.0000000000000007E-2"/>
    <s v="Delivery Van"/>
    <n v="-686.45"/>
    <n v="286.85000000000002"/>
    <n v="61.76"/>
    <s v="Bill Eplett"/>
    <x v="0"/>
    <s v="Corporate"/>
    <s v="Furniture"/>
    <s v="Tables"/>
    <s v="Jumbo Box"/>
    <d v="2016-09-06T00:00:00"/>
    <n v="1.509885585730791E-3"/>
    <m/>
    <x v="0"/>
    <n v="0"/>
    <n v="2"/>
    <x v="0"/>
  </r>
  <r>
    <n v="16289"/>
    <x v="0"/>
    <d v="2013-07-17T00:00:00"/>
    <x v="0"/>
    <x v="46"/>
    <n v="5610.6120000000001"/>
    <n v="0.01"/>
    <s v="Regular"/>
    <n v="2040.87"/>
    <n v="125.99"/>
    <n v="2.5"/>
    <s v="John Lee"/>
    <x v="0"/>
    <s v="Corporate"/>
    <s v="Technology"/>
    <s v="Telephones and Communication"/>
    <s v="Small Box"/>
    <d v="2013-07-19T00:00:00"/>
    <n v="8.9157202873195202E-4"/>
    <m/>
    <x v="0"/>
    <n v="0"/>
    <n v="2"/>
    <x v="0"/>
  </r>
  <r>
    <n v="42373"/>
    <x v="0"/>
    <d v="2014-08-17T00:00:00"/>
    <x v="2"/>
    <x v="11"/>
    <n v="127.32"/>
    <n v="0.1"/>
    <s v="Express"/>
    <n v="22.96"/>
    <n v="10.91"/>
    <n v="2.99"/>
    <s v="Emily Phan"/>
    <x v="3"/>
    <s v="Consumer"/>
    <s v="Office Supplies"/>
    <s v="Binders and Binder Accessories"/>
    <s v="Small Box"/>
    <d v="2014-08-18T00:00:00"/>
    <n v="2.0232186916178152E-5"/>
    <m/>
    <x v="0"/>
    <n v="0"/>
    <n v="1"/>
    <x v="0"/>
  </r>
  <r>
    <n v="42374"/>
    <x v="0"/>
    <d v="2015-07-17T00:00:00"/>
    <x v="1"/>
    <x v="36"/>
    <n v="205.32"/>
    <n v="0.08"/>
    <s v="Express"/>
    <n v="37.299999999999997"/>
    <n v="10.01"/>
    <n v="1.99"/>
    <s v="Dennis Pardue"/>
    <x v="0"/>
    <s v="Corporate"/>
    <s v="Technology"/>
    <s v="Computer Peripherals"/>
    <s v="Small Pack"/>
    <d v="2015-07-17T00:00:00"/>
    <n v="3.2627023386975324E-5"/>
    <m/>
    <x v="0"/>
    <n v="0"/>
    <n v="0"/>
    <x v="0"/>
  </r>
  <r>
    <n v="42374"/>
    <x v="0"/>
    <d v="2015-07-17T00:00:00"/>
    <x v="1"/>
    <x v="43"/>
    <n v="807.6"/>
    <n v="0"/>
    <s v="Regular"/>
    <n v="214.3"/>
    <n v="16.739999999999998"/>
    <n v="5.08"/>
    <s v="Dennis Pardue"/>
    <x v="0"/>
    <s v="Corporate"/>
    <s v="Office Supplies"/>
    <s v="Binders and Binder Accessories"/>
    <s v="Small Box"/>
    <d v="2015-07-18T00:00:00"/>
    <n v="1.2833422992071533E-4"/>
    <m/>
    <x v="0"/>
    <n v="0"/>
    <n v="1"/>
    <x v="0"/>
  </r>
  <r>
    <n v="42374"/>
    <x v="0"/>
    <d v="2015-07-17T00:00:00"/>
    <x v="1"/>
    <x v="11"/>
    <n v="694.17"/>
    <n v="0"/>
    <s v="Regular"/>
    <n v="174.22"/>
    <n v="59.78"/>
    <n v="10.29"/>
    <s v="Dennis Pardue"/>
    <x v="0"/>
    <s v="Corporate"/>
    <s v="Office Supplies"/>
    <s v="Binders and Binder Accessories"/>
    <s v="Small Box"/>
    <d v="2015-07-19T00:00:00"/>
    <n v="1.1030927734529836E-4"/>
    <m/>
    <x v="0"/>
    <n v="0"/>
    <n v="2"/>
    <x v="0"/>
  </r>
  <r>
    <n v="42400"/>
    <x v="0"/>
    <d v="2015-08-09T00:00:00"/>
    <x v="3"/>
    <x v="14"/>
    <n v="865.27"/>
    <n v="0.03"/>
    <s v="Regular"/>
    <n v="11.55"/>
    <n v="19.98"/>
    <n v="4"/>
    <s v="Giulietta Baptist"/>
    <x v="3"/>
    <s v="Home Office"/>
    <s v="Technology"/>
    <s v="Computer Peripherals"/>
    <s v="Small Box"/>
    <d v="2015-08-11T00:00:00"/>
    <n v="1.3749846350111114E-4"/>
    <m/>
    <x v="0"/>
    <n v="0"/>
    <n v="2"/>
    <x v="0"/>
  </r>
  <r>
    <n v="42400"/>
    <x v="0"/>
    <d v="2015-08-09T00:00:00"/>
    <x v="3"/>
    <x v="26"/>
    <n v="429.28"/>
    <n v="0.06"/>
    <s v="Regular"/>
    <n v="-168.95"/>
    <n v="10.97"/>
    <n v="6.5"/>
    <s v="Giulietta Baptist"/>
    <x v="3"/>
    <s v="Home Office"/>
    <s v="Technology"/>
    <s v="Computer Peripherals"/>
    <s v="Small Box"/>
    <d v="2015-08-14T00:00:00"/>
    <n v="6.8216094874151408E-5"/>
    <m/>
    <x v="0"/>
    <n v="0"/>
    <n v="5"/>
    <x v="0"/>
  </r>
  <r>
    <n v="42403"/>
    <x v="0"/>
    <d v="2016-06-20T00:00:00"/>
    <x v="2"/>
    <x v="28"/>
    <n v="117.84"/>
    <n v="0.04"/>
    <s v="Regular"/>
    <n v="30.76"/>
    <n v="3.08"/>
    <n v="0.99"/>
    <s v="Nick Zandusky"/>
    <x v="0"/>
    <s v="Small Business"/>
    <s v="Office Supplies"/>
    <s v="Labels"/>
    <s v="Small Box"/>
    <d v="2016-06-21T00:00:00"/>
    <n v="1.872573756049665E-5"/>
    <m/>
    <x v="0"/>
    <n v="0"/>
    <n v="1"/>
    <x v="0"/>
  </r>
  <r>
    <n v="42403"/>
    <x v="0"/>
    <d v="2016-06-20T00:00:00"/>
    <x v="2"/>
    <x v="43"/>
    <n v="121.2"/>
    <n v="0.1"/>
    <s v="Regular"/>
    <n v="-20.2"/>
    <n v="2.78"/>
    <n v="1.25"/>
    <s v="Nick Zandusky"/>
    <x v="0"/>
    <s v="Small Business"/>
    <s v="Office Supplies"/>
    <s v="Pens &amp; Art Supplies"/>
    <s v="Wrap Bag"/>
    <d v="2016-06-21T00:00:00"/>
    <n v="1.9259668977700221E-5"/>
    <m/>
    <x v="0"/>
    <n v="0"/>
    <n v="1"/>
    <x v="0"/>
  </r>
  <r>
    <n v="14406"/>
    <x v="1"/>
    <d v="2013-03-08T00:00:00"/>
    <x v="4"/>
    <x v="4"/>
    <n v="5610.84"/>
    <n v="7.0000000000000007E-2"/>
    <s v="Regular"/>
    <n v="2366.5100000000002"/>
    <n v="150.97999999999999"/>
    <n v="13.99"/>
    <s v="Charles Sheldon"/>
    <x v="3"/>
    <s v="Corporate"/>
    <s v="Technology"/>
    <s v="Office Machines"/>
    <s v="Medium Box"/>
    <d v="2013-03-10T00:00:00"/>
    <n v="8.9160825979240515E-4"/>
    <m/>
    <x v="0"/>
    <n v="0"/>
    <n v="2"/>
    <x v="0"/>
  </r>
  <r>
    <n v="42437"/>
    <x v="0"/>
    <d v="2015-03-05T00:00:00"/>
    <x v="1"/>
    <x v="16"/>
    <n v="19461.8"/>
    <n v="0.06"/>
    <s v="Delivery Van"/>
    <n v="7752.01"/>
    <n v="449.99"/>
    <n v="49"/>
    <s v="Denny Joy"/>
    <x v="0"/>
    <s v="Corporate"/>
    <s v="Technology"/>
    <s v="Copiers and Fax"/>
    <s v="Jumbo Drum"/>
    <d v="2015-03-07T00:00:00"/>
    <n v="3.0926388259917997E-3"/>
    <m/>
    <x v="0"/>
    <n v="0"/>
    <n v="2"/>
    <x v="0"/>
  </r>
  <r>
    <n v="42437"/>
    <x v="0"/>
    <d v="2015-03-05T00:00:00"/>
    <x v="1"/>
    <x v="39"/>
    <n v="313.85000000000002"/>
    <n v="0.03"/>
    <s v="Regular"/>
    <n v="-31.37"/>
    <n v="21.38"/>
    <n v="8.99"/>
    <s v="Denny Joy"/>
    <x v="0"/>
    <s v="Corporate"/>
    <s v="Office Supplies"/>
    <s v="Pens &amp; Art Supplies"/>
    <s v="Small Pack"/>
    <d v="2015-03-06T00:00:00"/>
    <n v="4.9873325978970415E-5"/>
    <m/>
    <x v="0"/>
    <n v="0"/>
    <n v="1"/>
    <x v="0"/>
  </r>
  <r>
    <n v="27969"/>
    <x v="0"/>
    <d v="2013-06-08T00:00:00"/>
    <x v="3"/>
    <x v="16"/>
    <n v="5677.87"/>
    <n v="0.04"/>
    <s v="Delivery Van"/>
    <n v="-824.09"/>
    <n v="130.97999999999999"/>
    <n v="54.74"/>
    <s v="Ed Braxton"/>
    <x v="0"/>
    <s v="Home Office"/>
    <s v="Furniture"/>
    <s v="Bookcases"/>
    <s v="Jumbo Box"/>
    <d v="2013-06-15T00:00:00"/>
    <n v="9.0225987374929653E-4"/>
    <m/>
    <x v="0"/>
    <n v="0"/>
    <n v="7"/>
    <x v="0"/>
  </r>
  <r>
    <n v="42469"/>
    <x v="0"/>
    <d v="2015-11-08T00:00:00"/>
    <x v="2"/>
    <x v="48"/>
    <n v="934.87"/>
    <n v="0.09"/>
    <s v="Regular"/>
    <n v="98.69"/>
    <n v="31.74"/>
    <n v="12.62"/>
    <s v="Muhammed Iolo"/>
    <x v="3"/>
    <s v="Consumer"/>
    <s v="Office Supplies"/>
    <s v="Binders and Binder Accessories"/>
    <s v="Small Box"/>
    <d v="2015-11-09T00:00:00"/>
    <n v="1.4855847142889939E-4"/>
    <m/>
    <x v="0"/>
    <n v="0"/>
    <n v="1"/>
    <x v="0"/>
  </r>
  <r>
    <n v="42469"/>
    <x v="0"/>
    <d v="2015-11-08T00:00:00"/>
    <x v="2"/>
    <x v="31"/>
    <n v="2130.8200000000002"/>
    <n v="0.05"/>
    <s v="Regular"/>
    <n v="818.92"/>
    <n v="120.98"/>
    <n v="9.07"/>
    <s v="Muhammed Iolo"/>
    <x v="3"/>
    <s v="Consumer"/>
    <s v="Office Supplies"/>
    <s v="Binders and Binder Accessories"/>
    <s v="Small Box"/>
    <d v="2015-11-09T00:00:00"/>
    <n v="3.3860468523979524E-4"/>
    <m/>
    <x v="0"/>
    <n v="0"/>
    <n v="1"/>
    <x v="0"/>
  </r>
  <r>
    <n v="4034"/>
    <x v="0"/>
    <d v="2013-11-13T00:00:00"/>
    <x v="2"/>
    <x v="4"/>
    <n v="5723.24"/>
    <n v="0"/>
    <s v="Delivery Van"/>
    <n v="-194.97"/>
    <n v="145.97999999999999"/>
    <n v="51.92"/>
    <s v="Christine Sundaresam"/>
    <x v="0"/>
    <s v="Small Business"/>
    <s v="Furniture"/>
    <s v="Tables"/>
    <s v="Jumbo Box"/>
    <d v="2013-11-14T00:00:00"/>
    <n v="9.0946953696314353E-4"/>
    <m/>
    <x v="0"/>
    <n v="0"/>
    <n v="1"/>
    <x v="0"/>
  </r>
  <r>
    <n v="19556"/>
    <x v="0"/>
    <d v="2013-12-30T00:00:00"/>
    <x v="2"/>
    <x v="22"/>
    <n v="5785.59"/>
    <n v="7.0000000000000007E-2"/>
    <s v="Delivery Van"/>
    <n v="-423.77"/>
    <n v="130.97999999999999"/>
    <n v="30"/>
    <s v="Charles Crestani"/>
    <x v="0"/>
    <s v="Consumer"/>
    <s v="Furniture"/>
    <s v="Chairs &amp; Chairmats"/>
    <s v="Jumbo Drum"/>
    <d v="2014-01-16T00:00:00"/>
    <n v="9.1937746073178733E-4"/>
    <m/>
    <x v="0"/>
    <n v="0"/>
    <n v="17"/>
    <x v="0"/>
  </r>
  <r>
    <n v="33123"/>
    <x v="0"/>
    <d v="2013-11-24T00:00:00"/>
    <x v="4"/>
    <x v="26"/>
    <n v="6045.98"/>
    <n v="0.08"/>
    <s v="Delivery Van"/>
    <n v="-996.67"/>
    <n v="150.97999999999999"/>
    <n v="66.27"/>
    <s v="Roy Skaria"/>
    <x v="2"/>
    <s v="Corporate"/>
    <s v="Furniture"/>
    <s v="Bookcases"/>
    <s v="Jumbo Box"/>
    <d v="2013-11-26T00:00:00"/>
    <n v="9.6075555648346509E-4"/>
    <m/>
    <x v="0"/>
    <n v="0"/>
    <n v="2"/>
    <x v="0"/>
  </r>
  <r>
    <n v="39139"/>
    <x v="0"/>
    <d v="2013-11-13T00:00:00"/>
    <x v="2"/>
    <x v="48"/>
    <n v="6118.38"/>
    <n v="0.09"/>
    <s v="Regular"/>
    <n v="2042.58"/>
    <n v="209.84"/>
    <n v="21.21"/>
    <s v="Ed Braxton"/>
    <x v="0"/>
    <s v="Home Office"/>
    <s v="Furniture"/>
    <s v="Office Furnishings"/>
    <s v="Large Box"/>
    <d v="2013-11-15T00:00:00"/>
    <n v="9.7226050725892309E-4"/>
    <m/>
    <x v="0"/>
    <n v="0"/>
    <n v="2"/>
    <x v="0"/>
  </r>
  <r>
    <n v="27745"/>
    <x v="0"/>
    <d v="2013-09-20T00:00:00"/>
    <x v="3"/>
    <x v="26"/>
    <n v="6126.93"/>
    <n v="0.01"/>
    <s v="Delivery Van"/>
    <n v="-1704.89"/>
    <n v="146.05000000000001"/>
    <n v="80.2"/>
    <s v="Brad Thomas"/>
    <x v="0"/>
    <s v="Home Office"/>
    <s v="Furniture"/>
    <s v="Tables"/>
    <s v="Jumbo Box"/>
    <d v="2013-09-24T00:00:00"/>
    <n v="9.7361917202591435E-4"/>
    <m/>
    <x v="0"/>
    <n v="0"/>
    <n v="4"/>
    <x v="0"/>
  </r>
  <r>
    <n v="42564"/>
    <x v="0"/>
    <d v="2015-09-12T00:00:00"/>
    <x v="3"/>
    <x v="34"/>
    <n v="7468.86"/>
    <n v="0.02"/>
    <s v="Delivery Van"/>
    <n v="2155.41"/>
    <n v="200.98"/>
    <n v="23.76"/>
    <s v="Mike Pelletier"/>
    <x v="2"/>
    <s v="Small Business"/>
    <s v="Furniture"/>
    <s v="Chairs &amp; Chairmats"/>
    <s v="Jumbo Drum"/>
    <d v="2015-09-19T00:00:00"/>
    <n v="1.1868627990163866E-3"/>
    <m/>
    <x v="0"/>
    <n v="0"/>
    <n v="7"/>
    <x v="0"/>
  </r>
  <r>
    <n v="36866"/>
    <x v="0"/>
    <d v="2013-03-24T00:00:00"/>
    <x v="3"/>
    <x v="1"/>
    <n v="6245.76"/>
    <n v="0.1"/>
    <s v="Regular"/>
    <n v="1462.42"/>
    <n v="210.55"/>
    <n v="9.99"/>
    <s v="Brian Stugart"/>
    <x v="1"/>
    <s v="Consumer"/>
    <s v="Office Supplies"/>
    <s v="Storage &amp; Organization"/>
    <s v="Small Box"/>
    <d v="2013-03-26T00:00:00"/>
    <n v="9.9250222866469409E-4"/>
    <m/>
    <x v="0"/>
    <n v="0"/>
    <n v="2"/>
    <x v="0"/>
  </r>
  <r>
    <n v="42596"/>
    <x v="0"/>
    <d v="2015-08-14T00:00:00"/>
    <x v="4"/>
    <x v="32"/>
    <n v="51.75"/>
    <n v="0.05"/>
    <s v="Regular"/>
    <n v="4.16"/>
    <n v="5.58"/>
    <n v="0.7"/>
    <s v="Liz Thompson"/>
    <x v="1"/>
    <s v="Corporate"/>
    <s v="Office Supplies"/>
    <s v="Pens &amp; Art Supplies"/>
    <s v="Wrap Bag"/>
    <d v="2015-08-16T00:00:00"/>
    <n v="8.2234972738942769E-6"/>
    <m/>
    <x v="0"/>
    <n v="0"/>
    <n v="2"/>
    <x v="0"/>
  </r>
  <r>
    <n v="10499"/>
    <x v="0"/>
    <d v="2013-11-16T00:00:00"/>
    <x v="2"/>
    <x v="8"/>
    <n v="6250.9359999999997"/>
    <n v="0.01"/>
    <s v="Delivery Van"/>
    <n v="31.21"/>
    <n v="262.11"/>
    <n v="62.74"/>
    <s v="Doug Bickford"/>
    <x v="2"/>
    <s v="Corporate"/>
    <s v="Furniture"/>
    <s v="Tables"/>
    <s v="Jumbo Box"/>
    <d v="2013-11-17T00:00:00"/>
    <n v="9.9332473730024328E-4"/>
    <m/>
    <x v="0"/>
    <n v="0"/>
    <n v="1"/>
    <x v="0"/>
  </r>
  <r>
    <n v="42631"/>
    <x v="0"/>
    <d v="2016-05-09T00:00:00"/>
    <x v="0"/>
    <x v="26"/>
    <n v="257.66000000000003"/>
    <n v="0.05"/>
    <s v="Regular"/>
    <n v="-69.23"/>
    <n v="6.48"/>
    <n v="2.74"/>
    <s v="Jeremy Lonsdale"/>
    <x v="0"/>
    <s v="Corporate"/>
    <s v="Technology"/>
    <s v="Computer Peripherals"/>
    <s v="Small Pack"/>
    <d v="2016-05-09T00:00:00"/>
    <n v="4.0944276475199993E-5"/>
    <m/>
    <x v="0"/>
    <n v="0"/>
    <n v="0"/>
    <x v="0"/>
  </r>
  <r>
    <n v="42631"/>
    <x v="0"/>
    <d v="2016-05-09T00:00:00"/>
    <x v="0"/>
    <x v="31"/>
    <n v="211.4"/>
    <n v="0.09"/>
    <s v="Regular"/>
    <n v="91.63"/>
    <n v="12.53"/>
    <n v="0.5"/>
    <s v="Jeremy Lonsdale"/>
    <x v="0"/>
    <s v="Corporate"/>
    <s v="Office Supplies"/>
    <s v="Labels"/>
    <s v="Small Box"/>
    <d v="2016-05-10T00:00:00"/>
    <n v="3.3593184999057979E-5"/>
    <m/>
    <x v="0"/>
    <n v="0"/>
    <n v="1"/>
    <x v="0"/>
  </r>
  <r>
    <n v="42631"/>
    <x v="0"/>
    <d v="2016-05-09T00:00:00"/>
    <x v="0"/>
    <x v="14"/>
    <n v="287.22000000000003"/>
    <n v="0.06"/>
    <s v="Regular"/>
    <n v="-72.930000000000007"/>
    <n v="6.68"/>
    <n v="5.41"/>
    <s v="Jeremy Lonsdale"/>
    <x v="0"/>
    <s v="Corporate"/>
    <s v="Office Supplies"/>
    <s v="Paper"/>
    <s v="Small Box"/>
    <d v="2016-05-10T00:00:00"/>
    <n v="4.5641601681312357E-5"/>
    <m/>
    <x v="0"/>
    <n v="0"/>
    <n v="1"/>
    <x v="0"/>
  </r>
  <r>
    <n v="42631"/>
    <x v="0"/>
    <d v="2016-05-09T00:00:00"/>
    <x v="0"/>
    <x v="21"/>
    <n v="1148.0355"/>
    <n v="0.08"/>
    <s v="Express"/>
    <n v="21.98"/>
    <n v="65.989999999999995"/>
    <n v="8.99"/>
    <s v="Jeremy Lonsdale"/>
    <x v="0"/>
    <s v="Corporate"/>
    <s v="Technology"/>
    <s v="Telephones and Communication"/>
    <s v="Small Box"/>
    <d v="2016-05-11T00:00:00"/>
    <n v="1.8243220878422903E-4"/>
    <m/>
    <x v="0"/>
    <n v="0"/>
    <n v="2"/>
    <x v="0"/>
  </r>
  <r>
    <n v="42657"/>
    <x v="0"/>
    <d v="2014-10-03T00:00:00"/>
    <x v="3"/>
    <x v="25"/>
    <n v="945.54"/>
    <n v="0.03"/>
    <s v="Regular"/>
    <n v="254.58"/>
    <n v="19.98"/>
    <n v="5.97"/>
    <s v="Eileen Kiefer"/>
    <x v="1"/>
    <s v="Consumer"/>
    <s v="Office Supplies"/>
    <s v="Paper"/>
    <s v="Small Box"/>
    <d v="2014-10-05T00:00:00"/>
    <n v="1.5025402149484047E-4"/>
    <m/>
    <x v="0"/>
    <n v="0"/>
    <n v="2"/>
    <x v="0"/>
  </r>
  <r>
    <n v="3109"/>
    <x v="0"/>
    <d v="2013-07-23T00:00:00"/>
    <x v="3"/>
    <x v="4"/>
    <n v="6477.7394999999997"/>
    <n v="0.01"/>
    <s v="Regular"/>
    <n v="1653.97"/>
    <n v="205.99"/>
    <n v="8.99"/>
    <s v="Liz MacKendrick"/>
    <x v="1"/>
    <s v="Corporate"/>
    <s v="Technology"/>
    <s v="Telephones and Communication"/>
    <s v="Small Box"/>
    <d v="2013-07-30T00:00:00"/>
    <n v="1.0293656641400439E-3"/>
    <m/>
    <x v="0"/>
    <n v="0"/>
    <n v="7"/>
    <x v="0"/>
  </r>
  <r>
    <n v="43392"/>
    <x v="0"/>
    <d v="2013-12-31T00:00:00"/>
    <x v="4"/>
    <x v="20"/>
    <n v="6553.45"/>
    <n v="0.03"/>
    <s v="Regular"/>
    <n v="2969.81"/>
    <n v="162.93"/>
    <n v="19.989999999999998"/>
    <s v="Doug Bickford"/>
    <x v="2"/>
    <s v="Small Business"/>
    <s v="Office Supplies"/>
    <s v="Envelopes"/>
    <s v="Small Box"/>
    <d v="2014-01-02T00:00:00"/>
    <n v="1.0413966803787913E-3"/>
    <m/>
    <x v="0"/>
    <n v="0"/>
    <n v="2"/>
    <x v="0"/>
  </r>
  <r>
    <n v="22913"/>
    <x v="0"/>
    <d v="2013-06-25T00:00:00"/>
    <x v="1"/>
    <x v="37"/>
    <n v="6568.0240000000003"/>
    <n v="0.06"/>
    <s v="Delivery Van"/>
    <n v="1715.9"/>
    <n v="348.21"/>
    <n v="40.19"/>
    <s v="Giulietta Dortch"/>
    <x v="0"/>
    <s v="Corporate"/>
    <s v="Furniture"/>
    <s v="Tables"/>
    <s v="Jumbo Box"/>
    <d v="2013-06-28T00:00:00"/>
    <n v="1.0437126079009119E-3"/>
    <m/>
    <x v="0"/>
    <n v="0"/>
    <n v="3"/>
    <x v="0"/>
  </r>
  <r>
    <n v="42727"/>
    <x v="0"/>
    <d v="2014-04-29T00:00:00"/>
    <x v="2"/>
    <x v="11"/>
    <n v="5510.23"/>
    <n v="0.01"/>
    <s v="Delivery Van"/>
    <n v="915.8"/>
    <n v="500.98"/>
    <n v="26"/>
    <s v="Saphhira Shifley"/>
    <x v="0"/>
    <s v="Consumer"/>
    <s v="Furniture"/>
    <s v="Chairs &amp; Chairmats"/>
    <s v="Jumbo Drum"/>
    <d v="2014-04-30T00:00:00"/>
    <n v="8.7562050982667558E-4"/>
    <m/>
    <x v="0"/>
    <n v="0"/>
    <n v="1"/>
    <x v="0"/>
  </r>
  <r>
    <n v="42727"/>
    <x v="0"/>
    <d v="2014-04-29T00:00:00"/>
    <x v="2"/>
    <x v="36"/>
    <n v="177.06"/>
    <n v="0.1"/>
    <s v="Regular"/>
    <n v="-100.61"/>
    <n v="8.4499999999999993"/>
    <n v="7.77"/>
    <s v="Saphhira Shifley"/>
    <x v="0"/>
    <s v="Consumer"/>
    <s v="Office Supplies"/>
    <s v="Scissors, Rulers and Trimmers"/>
    <s v="Small Pack"/>
    <d v="2014-04-30T00:00:00"/>
    <n v="2.8136278788709579E-5"/>
    <m/>
    <x v="0"/>
    <n v="0"/>
    <n v="1"/>
    <x v="0"/>
  </r>
  <r>
    <n v="14338"/>
    <x v="0"/>
    <d v="2013-01-31T00:00:00"/>
    <x v="3"/>
    <x v="41"/>
    <n v="6580.16"/>
    <n v="0.1"/>
    <s v="Delivery Van"/>
    <n v="2786.35"/>
    <n v="200.97"/>
    <n v="15.59"/>
    <s v="Mike Kennedy"/>
    <x v="3"/>
    <s v="Small Business"/>
    <s v="Technology"/>
    <s v="Office Machines"/>
    <s v="Jumbo Drum"/>
    <d v="2013-02-07T00:00:00"/>
    <n v="1.04564111732924E-3"/>
    <m/>
    <x v="0"/>
    <n v="0"/>
    <n v="7"/>
    <x v="0"/>
  </r>
  <r>
    <n v="42788"/>
    <x v="1"/>
    <d v="2014-10-13T00:00:00"/>
    <x v="1"/>
    <x v="27"/>
    <n v="241.92"/>
    <n v="0.1"/>
    <s v="Regular"/>
    <n v="67.709999999999994"/>
    <n v="10.14"/>
    <n v="2.27"/>
    <s v="Amy Hunt"/>
    <x v="0"/>
    <s v="Small Business"/>
    <s v="Office Supplies"/>
    <s v="Paper"/>
    <s v="Wrap Bag"/>
    <d v="2014-10-15T00:00:00"/>
    <n v="3.8443062038657073E-5"/>
    <s v="Quality Check"/>
    <x v="2"/>
    <n v="7198793.5120000076"/>
    <n v="2"/>
    <x v="1"/>
  </r>
  <r>
    <n v="24128"/>
    <x v="0"/>
    <d v="2013-11-23T00:00:00"/>
    <x v="0"/>
    <x v="16"/>
    <n v="6583.9129999999996"/>
    <n v="0.09"/>
    <s v="Regular"/>
    <n v="1459.79"/>
    <n v="195.99"/>
    <n v="3.99"/>
    <s v="Eugene Barchas"/>
    <x v="2"/>
    <s v="Corporate"/>
    <s v="Technology"/>
    <s v="Telephones and Communication"/>
    <s v="Small Box"/>
    <d v="2013-11-25T00:00:00"/>
    <n v="1.0462374996532771E-3"/>
    <m/>
    <x v="0"/>
    <n v="0"/>
    <n v="2"/>
    <x v="0"/>
  </r>
  <r>
    <n v="8834"/>
    <x v="0"/>
    <d v="2013-11-08T00:00:00"/>
    <x v="0"/>
    <x v="22"/>
    <n v="6688.11"/>
    <n v="0.08"/>
    <s v="Regular"/>
    <n v="2872.88"/>
    <n v="150.97999999999999"/>
    <n v="13.99"/>
    <s v="Ken Lonsdale"/>
    <x v="3"/>
    <s v="Consumer"/>
    <s v="Technology"/>
    <s v="Office Machines"/>
    <s v="Medium Box"/>
    <d v="2013-11-09T00:00:00"/>
    <n v="1.0627952531885034E-3"/>
    <m/>
    <x v="0"/>
    <n v="0"/>
    <n v="1"/>
    <x v="0"/>
  </r>
  <r>
    <n v="42848"/>
    <x v="0"/>
    <d v="2015-10-06T00:00:00"/>
    <x v="2"/>
    <x v="29"/>
    <n v="387.79"/>
    <n v="0.01"/>
    <s v="Regular"/>
    <n v="-56.51"/>
    <n v="7.64"/>
    <n v="5.83"/>
    <s v="David Philippe"/>
    <x v="1"/>
    <s v="Consumer"/>
    <s v="Office Supplies"/>
    <s v="Paper"/>
    <s v="Wrap Bag"/>
    <d v="2015-10-08T00:00:00"/>
    <n v="6.1622995320646608E-5"/>
    <m/>
    <x v="0"/>
    <n v="0"/>
    <n v="2"/>
    <x v="0"/>
  </r>
  <r>
    <n v="22469"/>
    <x v="0"/>
    <d v="2013-10-11T00:00:00"/>
    <x v="0"/>
    <x v="9"/>
    <n v="6693.28"/>
    <n v="0.02"/>
    <s v="Regular"/>
    <n v="40.32"/>
    <n v="290.98"/>
    <n v="69"/>
    <s v="Jack Lebron"/>
    <x v="3"/>
    <s v="Corporate"/>
    <s v="Furniture"/>
    <s v="Tables"/>
    <s v="Large Box"/>
    <d v="2013-10-13T00:00:00"/>
    <n v="1.0636168083750935E-3"/>
    <m/>
    <x v="0"/>
    <n v="0"/>
    <n v="2"/>
    <x v="0"/>
  </r>
  <r>
    <n v="42886"/>
    <x v="0"/>
    <d v="2015-01-07T00:00:00"/>
    <x v="4"/>
    <x v="3"/>
    <n v="162.57"/>
    <n v="0.02"/>
    <s v="Regular"/>
    <n v="75.8"/>
    <n v="3.75"/>
    <n v="0.5"/>
    <s v="Kristen Hastings"/>
    <x v="0"/>
    <s v="Corporate"/>
    <s v="Office Supplies"/>
    <s v="Labels"/>
    <s v="Small Box"/>
    <d v="2015-01-09T00:00:00"/>
    <n v="2.5833699552019182E-5"/>
    <m/>
    <x v="0"/>
    <n v="0"/>
    <n v="2"/>
    <x v="0"/>
  </r>
  <r>
    <n v="42887"/>
    <x v="0"/>
    <d v="2015-06-10T00:00:00"/>
    <x v="4"/>
    <x v="7"/>
    <n v="35.68"/>
    <n v="0.01"/>
    <s v="Regular"/>
    <n v="-11.43"/>
    <n v="9.7799999999999994"/>
    <n v="5.76"/>
    <s v="Tracy Collins"/>
    <x v="0"/>
    <s v="Consumer"/>
    <s v="Office Supplies"/>
    <s v="Envelopes"/>
    <s v="Small Box"/>
    <d v="2015-06-11T00:00:00"/>
    <n v="5.6698431445902957E-6"/>
    <m/>
    <x v="0"/>
    <n v="0"/>
    <n v="1"/>
    <x v="0"/>
  </r>
  <r>
    <n v="42887"/>
    <x v="0"/>
    <d v="2015-06-10T00:00:00"/>
    <x v="4"/>
    <x v="11"/>
    <n v="234.76"/>
    <n v="0.04"/>
    <s v="Regular"/>
    <n v="-45.65"/>
    <n v="21.38"/>
    <n v="8.99"/>
    <s v="Tracy Collins"/>
    <x v="0"/>
    <s v="Consumer"/>
    <s v="Office Supplies"/>
    <s v="Pens &amp; Art Supplies"/>
    <s v="Small Pack"/>
    <d v="2015-06-12T00:00:00"/>
    <n v="3.7305279613901846E-5"/>
    <m/>
    <x v="0"/>
    <n v="0"/>
    <n v="2"/>
    <x v="0"/>
  </r>
  <r>
    <n v="42887"/>
    <x v="0"/>
    <d v="2015-06-10T00:00:00"/>
    <x v="4"/>
    <x v="7"/>
    <n v="498.49"/>
    <n v="0.01"/>
    <s v="Delivery Van"/>
    <n v="-251.41"/>
    <n v="145.97999999999999"/>
    <n v="51.92"/>
    <s v="Tracy Collins"/>
    <x v="0"/>
    <s v="Consumer"/>
    <s v="Furniture"/>
    <s v="Tables"/>
    <s v="Jumbo Box"/>
    <d v="2015-06-12T00:00:00"/>
    <n v="7.9214128619585662E-5"/>
    <m/>
    <x v="0"/>
    <n v="0"/>
    <n v="2"/>
    <x v="0"/>
  </r>
  <r>
    <n v="19430"/>
    <x v="0"/>
    <d v="2013-11-13T00:00:00"/>
    <x v="1"/>
    <x v="20"/>
    <n v="6742.49"/>
    <n v="0.03"/>
    <s v="Regular"/>
    <n v="-502.05"/>
    <n v="167.27"/>
    <n v="35"/>
    <s v="Helen Andreada"/>
    <x v="0"/>
    <s v="Corporate"/>
    <s v="Office Supplies"/>
    <s v="Storage &amp; Organization"/>
    <s v="Large Box"/>
    <d v="2013-11-15T00:00:00"/>
    <n v="1.0714366789228874E-3"/>
    <m/>
    <x v="0"/>
    <n v="0"/>
    <n v="2"/>
    <x v="0"/>
  </r>
  <r>
    <n v="42918"/>
    <x v="0"/>
    <d v="2014-05-22T00:00:00"/>
    <x v="0"/>
    <x v="19"/>
    <n v="648.26"/>
    <n v="7.0000000000000007E-2"/>
    <s v="Regular"/>
    <n v="30.48"/>
    <n v="14.27"/>
    <n v="7.27"/>
    <s v="Logan Haushalter"/>
    <x v="3"/>
    <s v="Corporate"/>
    <s v="Office Supplies"/>
    <s v="Binders and Binder Accessories"/>
    <s v="Small Box"/>
    <d v="2014-05-24T00:00:00"/>
    <n v="1.0301380372511505E-4"/>
    <m/>
    <x v="0"/>
    <n v="0"/>
    <n v="2"/>
    <x v="0"/>
  </r>
  <r>
    <n v="42918"/>
    <x v="0"/>
    <d v="2014-05-22T00:00:00"/>
    <x v="0"/>
    <x v="19"/>
    <n v="410.43"/>
    <n v="0.1"/>
    <s v="Regular"/>
    <n v="-54.58"/>
    <n v="9.49"/>
    <n v="5.76"/>
    <s v="Logan Haushalter"/>
    <x v="3"/>
    <s v="Corporate"/>
    <s v="Technology"/>
    <s v="Office Machines"/>
    <s v="Medium Box"/>
    <d v="2014-05-24T00:00:00"/>
    <n v="6.5220676060375422E-5"/>
    <m/>
    <x v="0"/>
    <n v="0"/>
    <n v="2"/>
    <x v="0"/>
  </r>
  <r>
    <n v="42944"/>
    <x v="0"/>
    <d v="2015-11-18T00:00:00"/>
    <x v="1"/>
    <x v="16"/>
    <n v="9750.5499999999993"/>
    <n v="0"/>
    <s v="Delivery Van"/>
    <n v="1061.6099999999999"/>
    <n v="216.6"/>
    <n v="64.2"/>
    <s v="Filia McAdams"/>
    <x v="3"/>
    <s v="Small Business"/>
    <s v="Furniture"/>
    <s v="Chairs &amp; Chairmats"/>
    <s v="Jumbo Drum"/>
    <d v="2015-11-19T00:00:00"/>
    <n v="1.5494419583375813E-3"/>
    <m/>
    <x v="0"/>
    <n v="0"/>
    <n v="1"/>
    <x v="0"/>
  </r>
  <r>
    <n v="42979"/>
    <x v="0"/>
    <d v="2014-05-01T00:00:00"/>
    <x v="2"/>
    <x v="8"/>
    <n v="2770.79"/>
    <n v="0.02"/>
    <s v="Delivery Van"/>
    <n v="109.39"/>
    <n v="90.98"/>
    <n v="30"/>
    <s v="Maxwell Schwartz"/>
    <x v="0"/>
    <s v="Corporate"/>
    <s v="Furniture"/>
    <s v="Chairs &amp; Chairmats"/>
    <s v="Jumbo Drum"/>
    <d v="2014-05-03T00:00:00"/>
    <n v="4.4030114031948838E-4"/>
    <m/>
    <x v="0"/>
    <n v="0"/>
    <n v="2"/>
    <x v="0"/>
  </r>
  <r>
    <n v="42981"/>
    <x v="0"/>
    <d v="2016-05-30T00:00:00"/>
    <x v="1"/>
    <x v="6"/>
    <n v="3510.82"/>
    <n v="0.05"/>
    <s v="Regular"/>
    <n v="232.44"/>
    <n v="896.99"/>
    <n v="19.989999999999998"/>
    <s v="Susan Vittorini"/>
    <x v="2"/>
    <s v="Home Office"/>
    <s v="Office Supplies"/>
    <s v="Binders and Binder Accessories"/>
    <s v="Small Box"/>
    <d v="2016-06-01T00:00:00"/>
    <n v="5.5789794587697593E-4"/>
    <m/>
    <x v="0"/>
    <n v="0"/>
    <n v="2"/>
    <x v="0"/>
  </r>
  <r>
    <n v="43045"/>
    <x v="0"/>
    <d v="2015-06-14T00:00:00"/>
    <x v="4"/>
    <x v="43"/>
    <n v="5301.2"/>
    <n v="0.01"/>
    <s v="Regular"/>
    <n v="1126.72"/>
    <n v="105.29"/>
    <n v="10.119999999999999"/>
    <s v="Neil Knudson"/>
    <x v="0"/>
    <s v="Corporate"/>
    <s v="Furniture"/>
    <s v="Office Furnishings"/>
    <s v="Large Box"/>
    <d v="2015-06-16T00:00:00"/>
    <n v="8.4240393716653798E-4"/>
    <m/>
    <x v="0"/>
    <n v="0"/>
    <n v="2"/>
    <x v="0"/>
  </r>
  <r>
    <n v="43045"/>
    <x v="0"/>
    <d v="2015-06-14T00:00:00"/>
    <x v="4"/>
    <x v="47"/>
    <n v="418.44"/>
    <n v="0.05"/>
    <s v="Delivery Van"/>
    <n v="-407.17"/>
    <n v="31.76"/>
    <n v="45.51"/>
    <s v="Neil Knudson"/>
    <x v="0"/>
    <s v="Corporate"/>
    <s v="Furniture"/>
    <s v="Tables"/>
    <s v="Jumbo Box"/>
    <d v="2015-06-14T00:00:00"/>
    <n v="6.6493530421030369E-5"/>
    <m/>
    <x v="0"/>
    <n v="0"/>
    <n v="0"/>
    <x v="0"/>
  </r>
  <r>
    <n v="43109"/>
    <x v="0"/>
    <d v="2015-12-21T00:00:00"/>
    <x v="1"/>
    <x v="23"/>
    <n v="281.83999999999997"/>
    <n v="0.06"/>
    <s v="Regular"/>
    <n v="-21.85"/>
    <n v="15.01"/>
    <n v="8.4"/>
    <s v="Dorothy Wardle"/>
    <x v="2"/>
    <s v="Corporate"/>
    <s v="Office Supplies"/>
    <s v="Binders and Binder Accessories"/>
    <s v="Small Box"/>
    <d v="2015-12-22T00:00:00"/>
    <n v="4.4786675781147107E-5"/>
    <m/>
    <x v="0"/>
    <n v="0"/>
    <n v="1"/>
    <x v="0"/>
  </r>
  <r>
    <n v="43109"/>
    <x v="0"/>
    <d v="2015-12-21T00:00:00"/>
    <x v="1"/>
    <x v="13"/>
    <n v="509.52"/>
    <n v="0.05"/>
    <s v="Regular"/>
    <n v="-145.78"/>
    <n v="20.97"/>
    <n v="6.5"/>
    <s v="Dorothy Wardle"/>
    <x v="2"/>
    <s v="Corporate"/>
    <s v="Technology"/>
    <s v="Computer Peripherals"/>
    <s v="Small Box"/>
    <d v="2015-12-22T00:00:00"/>
    <n v="8.0966885623084291E-5"/>
    <m/>
    <x v="0"/>
    <n v="0"/>
    <n v="1"/>
    <x v="0"/>
  </r>
  <r>
    <n v="43109"/>
    <x v="0"/>
    <d v="2015-12-21T00:00:00"/>
    <x v="1"/>
    <x v="12"/>
    <n v="97.02"/>
    <n v="0.06"/>
    <s v="Regular"/>
    <n v="-3.96"/>
    <n v="10.01"/>
    <n v="1.99"/>
    <s v="Dorothy Wardle"/>
    <x v="2"/>
    <s v="Corporate"/>
    <s v="Technology"/>
    <s v="Computer Peripherals"/>
    <s v="Small Pack"/>
    <d v="2015-12-22T00:00:00"/>
    <n v="1.5417269671753097E-5"/>
    <m/>
    <x v="0"/>
    <n v="0"/>
    <n v="1"/>
    <x v="0"/>
  </r>
  <r>
    <n v="43110"/>
    <x v="0"/>
    <d v="2014-02-06T00:00:00"/>
    <x v="0"/>
    <x v="7"/>
    <n v="21.01"/>
    <n v="0"/>
    <s v="Regular"/>
    <n v="-9.69"/>
    <n v="4.9800000000000004"/>
    <n v="5.0199999999999996"/>
    <s v="Maxwell Schwartz"/>
    <x v="0"/>
    <s v="Corporate"/>
    <s v="Office Supplies"/>
    <s v="Paper"/>
    <s v="Small Box"/>
    <d v="2014-02-06T00:00:00"/>
    <n v="3.3386604391211359E-6"/>
    <m/>
    <x v="0"/>
    <n v="0"/>
    <n v="0"/>
    <x v="0"/>
  </r>
  <r>
    <n v="43110"/>
    <x v="0"/>
    <d v="2014-02-06T00:00:00"/>
    <x v="0"/>
    <x v="10"/>
    <n v="3457.99"/>
    <n v="0.05"/>
    <s v="Regular"/>
    <n v="-11861.46"/>
    <n v="3499.99"/>
    <n v="24.49"/>
    <s v="Maxwell Schwartz"/>
    <x v="0"/>
    <s v="Corporate"/>
    <s v="Technology"/>
    <s v="Copiers and Fax"/>
    <s v="Large Box"/>
    <d v="2014-02-08T00:00:00"/>
    <n v="5.4950282779040903E-4"/>
    <m/>
    <x v="0"/>
    <n v="0"/>
    <n v="2"/>
    <x v="0"/>
  </r>
  <r>
    <n v="43137"/>
    <x v="0"/>
    <d v="2014-02-26T00:00:00"/>
    <x v="0"/>
    <x v="42"/>
    <n v="6069.05"/>
    <n v="0.05"/>
    <s v="Regular"/>
    <n v="1816.71"/>
    <n v="155.06"/>
    <n v="7.07"/>
    <s v="Linda Southworth"/>
    <x v="0"/>
    <s v="Consumer"/>
    <s v="Office Supplies"/>
    <s v="Storage &amp; Organization"/>
    <s v="Small Box"/>
    <d v="2014-02-27T00:00:00"/>
    <n v="9.644215677319433E-4"/>
    <m/>
    <x v="0"/>
    <n v="0"/>
    <n v="1"/>
    <x v="0"/>
  </r>
  <r>
    <n v="43138"/>
    <x v="1"/>
    <d v="2015-03-14T00:00:00"/>
    <x v="3"/>
    <x v="16"/>
    <n v="1334.05"/>
    <n v="0.06"/>
    <s v="Regular"/>
    <n v="581.77"/>
    <n v="30.56"/>
    <n v="2.99"/>
    <s v="Matt Collister"/>
    <x v="0"/>
    <s v="Home Office"/>
    <s v="Office Supplies"/>
    <s v="Binders and Binder Accessories"/>
    <s v="Small Box"/>
    <d v="2015-03-18T00:00:00"/>
    <n v="2.1199143069060213E-4"/>
    <m/>
    <x v="0"/>
    <n v="0"/>
    <n v="4"/>
    <x v="0"/>
  </r>
  <r>
    <n v="43138"/>
    <x v="1"/>
    <d v="2015-03-14T00:00:00"/>
    <x v="3"/>
    <x v="29"/>
    <n v="6552.86"/>
    <n v="7.0000000000000007E-2"/>
    <s v="Delivery Van"/>
    <n v="-692.82"/>
    <n v="137.47999999999999"/>
    <n v="32.18"/>
    <s v="Matt Collister"/>
    <x v="0"/>
    <s v="Home Office"/>
    <s v="Furniture"/>
    <s v="Bookcases"/>
    <s v="Jumbo Box"/>
    <d v="2015-03-16T00:00:00"/>
    <n v="1.0413029245644608E-3"/>
    <m/>
    <x v="0"/>
    <n v="0"/>
    <n v="2"/>
    <x v="0"/>
  </r>
  <r>
    <n v="43203"/>
    <x v="1"/>
    <d v="2015-02-13T00:00:00"/>
    <x v="2"/>
    <x v="1"/>
    <n v="225.16"/>
    <n v="0.02"/>
    <s v="Regular"/>
    <n v="-33.69"/>
    <n v="6.68"/>
    <n v="5.2"/>
    <s v="Susan Vittorini"/>
    <x v="2"/>
    <s v="Home Office"/>
    <s v="Office Supplies"/>
    <s v="Paper"/>
    <s v="Small Box"/>
    <d v="2015-02-15T00:00:00"/>
    <n v="3.5779761279034499E-5"/>
    <m/>
    <x v="0"/>
    <n v="0"/>
    <n v="2"/>
    <x v="0"/>
  </r>
  <r>
    <n v="43206"/>
    <x v="0"/>
    <d v="2016-08-23T00:00:00"/>
    <x v="4"/>
    <x v="18"/>
    <n v="587.88"/>
    <n v="0"/>
    <s v="Express"/>
    <n v="135.37"/>
    <n v="35.409999999999997"/>
    <n v="1.99"/>
    <s v="John Dryer"/>
    <x v="0"/>
    <s v="Corporate"/>
    <s v="Technology"/>
    <s v="Computer Peripherals"/>
    <s v="Small Pack"/>
    <d v="2016-08-24T00:00:00"/>
    <n v="9.3418929031438983E-5"/>
    <m/>
    <x v="0"/>
    <n v="0"/>
    <n v="1"/>
    <x v="0"/>
  </r>
  <r>
    <n v="45217"/>
    <x v="0"/>
    <d v="2013-09-01T00:00:00"/>
    <x v="2"/>
    <x v="42"/>
    <n v="6789.9274999999998"/>
    <n v="0.08"/>
    <s v="Regular"/>
    <n v="1864.66"/>
    <n v="200.99"/>
    <n v="4.2"/>
    <s v="Ralph Knight"/>
    <x v="2"/>
    <s v="Consumer"/>
    <s v="Technology"/>
    <s v="Telephones and Communication"/>
    <s v="Small Box"/>
    <d v="2013-09-02T00:00:00"/>
    <n v="1.0789748847572906E-3"/>
    <m/>
    <x v="0"/>
    <n v="0"/>
    <n v="1"/>
    <x v="0"/>
  </r>
  <r>
    <n v="22627"/>
    <x v="1"/>
    <d v="2013-04-03T00:00:00"/>
    <x v="3"/>
    <x v="19"/>
    <n v="6803"/>
    <n v="0.03"/>
    <s v="Delivery Van"/>
    <n v="-1061.68"/>
    <n v="150.97999999999999"/>
    <n v="66.27"/>
    <s v="Bill Shonely"/>
    <x v="0"/>
    <s v="Small Business"/>
    <s v="Furniture"/>
    <s v="Bookcases"/>
    <s v="Jumbo Box"/>
    <d v="2013-04-03T00:00:00"/>
    <n v="1.0810522116773481E-3"/>
    <m/>
    <x v="0"/>
    <n v="0"/>
    <n v="0"/>
    <x v="0"/>
  </r>
  <r>
    <n v="38976"/>
    <x v="0"/>
    <d v="2013-12-25T00:00:00"/>
    <x v="1"/>
    <x v="18"/>
    <n v="6813.93"/>
    <n v="0.09"/>
    <s v="Delivery Van"/>
    <n v="358.19"/>
    <n v="449.99"/>
    <n v="49"/>
    <s v="Paul Knutson"/>
    <x v="3"/>
    <s v="Corporate"/>
    <s v="Technology"/>
    <s v="Copiers and Fax"/>
    <s v="Jumbo Drum"/>
    <d v="2013-12-26T00:00:00"/>
    <n v="1.0827890778648587E-3"/>
    <m/>
    <x v="0"/>
    <n v="0"/>
    <n v="1"/>
    <x v="0"/>
  </r>
  <r>
    <n v="16065"/>
    <x v="0"/>
    <d v="2013-07-20T00:00:00"/>
    <x v="0"/>
    <x v="0"/>
    <n v="6933.45"/>
    <n v="0.04"/>
    <s v="Delivery Van"/>
    <n v="1200.21"/>
    <n v="449.99"/>
    <n v="49"/>
    <s v="Ruben Ausman"/>
    <x v="1"/>
    <s v="Corporate"/>
    <s v="Technology"/>
    <s v="Copiers and Fax"/>
    <s v="Jumbo Drum"/>
    <d v="2013-07-20T00:00:00"/>
    <n v="1.101781781133957E-3"/>
    <m/>
    <x v="0"/>
    <n v="0"/>
    <n v="0"/>
    <x v="0"/>
  </r>
  <r>
    <n v="43239"/>
    <x v="0"/>
    <d v="2014-03-16T00:00:00"/>
    <x v="2"/>
    <x v="39"/>
    <n v="270.25"/>
    <n v="0.02"/>
    <s v="Regular"/>
    <n v="100.9"/>
    <n v="18.940000000000001"/>
    <n v="1.49"/>
    <s v="Lycoris Saunders"/>
    <x v="0"/>
    <s v="Home Office"/>
    <s v="Office Supplies"/>
    <s v="Binders and Binder Accessories"/>
    <s v="Small Box"/>
    <d v="2014-03-18T00:00:00"/>
    <n v="4.2944930208114557E-5"/>
    <m/>
    <x v="0"/>
    <n v="0"/>
    <n v="2"/>
    <x v="0"/>
  </r>
  <r>
    <n v="43267"/>
    <x v="0"/>
    <d v="2014-05-16T00:00:00"/>
    <x v="1"/>
    <x v="35"/>
    <n v="1368.14"/>
    <n v="0.05"/>
    <s v="Express"/>
    <n v="171.26"/>
    <n v="76.72"/>
    <n v="19.95"/>
    <s v="Fred Wasserman"/>
    <x v="2"/>
    <s v="Home Office"/>
    <s v="Office Supplies"/>
    <s v="Appliances"/>
    <s v="Large Box"/>
    <d v="2014-05-18T00:00:00"/>
    <n v="2.1740860986098004E-4"/>
    <m/>
    <x v="0"/>
    <n v="0"/>
    <n v="2"/>
    <x v="0"/>
  </r>
  <r>
    <n v="43269"/>
    <x v="0"/>
    <d v="2016-04-10T00:00:00"/>
    <x v="1"/>
    <x v="37"/>
    <n v="3978.02"/>
    <n v="0.08"/>
    <s v="Regular"/>
    <n v="1336.96"/>
    <n v="165.98"/>
    <n v="19.989999999999998"/>
    <s v="James Lanier"/>
    <x v="1"/>
    <s v="Corporate"/>
    <s v="Office Supplies"/>
    <s v="Binders and Binder Accessories"/>
    <s v="Small Box"/>
    <d v="2016-04-12T00:00:00"/>
    <n v="6.3213983817385334E-4"/>
    <m/>
    <x v="0"/>
    <n v="0"/>
    <n v="2"/>
    <x v="0"/>
  </r>
  <r>
    <n v="43269"/>
    <x v="1"/>
    <d v="2016-04-10T00:00:00"/>
    <x v="1"/>
    <x v="18"/>
    <n v="843.15"/>
    <n v="0"/>
    <s v="Regular"/>
    <n v="355"/>
    <n v="48.91"/>
    <n v="5.81"/>
    <s v="James Lanier"/>
    <x v="1"/>
    <s v="Corporate"/>
    <s v="Office Supplies"/>
    <s v="Paper"/>
    <s v="Small Box"/>
    <d v="2016-04-12T00:00:00"/>
    <n v="1.3398341500452096E-4"/>
    <s v="Quality Check"/>
    <x v="2"/>
    <n v="7095620.9215000067"/>
    <n v="2"/>
    <x v="1"/>
  </r>
  <r>
    <n v="43302"/>
    <x v="0"/>
    <d v="2014-08-23T00:00:00"/>
    <x v="3"/>
    <x v="6"/>
    <n v="8.8699999999999992"/>
    <n v="0.09"/>
    <s v="Regular"/>
    <n v="-5.14"/>
    <n v="1.95"/>
    <n v="1.63"/>
    <s v="Damala Kotsonis"/>
    <x v="3"/>
    <s v="Corporate"/>
    <s v="Office Supplies"/>
    <s v="Pens &amp; Art Supplies"/>
    <s v="Wrap Bag"/>
    <d v="2014-09-01T00:00:00"/>
    <n v="1.4095153781534732E-6"/>
    <m/>
    <x v="0"/>
    <n v="0"/>
    <n v="9"/>
    <x v="0"/>
  </r>
  <r>
    <n v="43302"/>
    <x v="0"/>
    <d v="2014-08-23T00:00:00"/>
    <x v="3"/>
    <x v="20"/>
    <n v="6888.6634999999997"/>
    <n v="0.03"/>
    <s v="Regular"/>
    <n v="1925.58"/>
    <n v="205.99"/>
    <n v="5"/>
    <s v="Damala Kotsonis"/>
    <x v="3"/>
    <s v="Corporate"/>
    <s v="Technology"/>
    <s v="Telephones and Communication"/>
    <s v="Small Box"/>
    <d v="2014-08-30T00:00:00"/>
    <n v="1.094664840831401E-3"/>
    <m/>
    <x v="0"/>
    <n v="0"/>
    <n v="7"/>
    <x v="0"/>
  </r>
  <r>
    <n v="43302"/>
    <x v="0"/>
    <d v="2014-08-23T00:00:00"/>
    <x v="3"/>
    <x v="16"/>
    <n v="720.61300000000006"/>
    <n v="7.0000000000000007E-2"/>
    <s v="Regular"/>
    <n v="329.68"/>
    <n v="20.99"/>
    <n v="0.99"/>
    <s v="Damala Kotsonis"/>
    <x v="3"/>
    <s v="Corporate"/>
    <s v="Technology"/>
    <s v="Telephones and Communication"/>
    <s v="Wrap Bag"/>
    <d v="2014-09-01T00:00:00"/>
    <n v="1.145112858170585E-4"/>
    <m/>
    <x v="0"/>
    <n v="0"/>
    <n v="9"/>
    <x v="0"/>
  </r>
  <r>
    <n v="5350"/>
    <x v="0"/>
    <d v="2013-10-09T00:00:00"/>
    <x v="3"/>
    <x v="29"/>
    <n v="7017.42"/>
    <n v="0.08"/>
    <s v="Regular"/>
    <n v="595.20000000000005"/>
    <n v="140.85"/>
    <n v="19.989999999999998"/>
    <s v="Carl Weiss"/>
    <x v="0"/>
    <s v="Consumer"/>
    <s v="Office Supplies"/>
    <s v="Storage &amp; Organization"/>
    <s v="Small Box"/>
    <d v="2013-10-16T00:00:00"/>
    <n v="1.1151252993192497E-3"/>
    <m/>
    <x v="0"/>
    <n v="0"/>
    <n v="7"/>
    <x v="0"/>
  </r>
  <r>
    <n v="43330"/>
    <x v="0"/>
    <d v="2016-04-27T00:00:00"/>
    <x v="2"/>
    <x v="42"/>
    <n v="2205.7584999999999"/>
    <n v="0.03"/>
    <s v="Regular"/>
    <n v="337.04"/>
    <n v="65.989999999999995"/>
    <n v="8.99"/>
    <s v="Fred Wasserman"/>
    <x v="2"/>
    <s v="Home Office"/>
    <s v="Technology"/>
    <s v="Telephones and Communication"/>
    <s v="Small Box"/>
    <d v="2016-04-28T00:00:00"/>
    <n v="3.5051302437911358E-4"/>
    <m/>
    <x v="0"/>
    <n v="0"/>
    <n v="1"/>
    <x v="0"/>
  </r>
  <r>
    <n v="43363"/>
    <x v="0"/>
    <d v="2014-09-05T00:00:00"/>
    <x v="1"/>
    <x v="34"/>
    <n v="12908.4"/>
    <n v="0.03"/>
    <s v="Delivery Van"/>
    <n v="4084.86"/>
    <n v="350.99"/>
    <n v="59"/>
    <s v="Luke Schmidt"/>
    <x v="0"/>
    <s v="Home Office"/>
    <s v="Furniture"/>
    <s v="Chairs &amp; Chairmats"/>
    <s v="Jumbo Drum"/>
    <d v="2014-09-07T00:00:00"/>
    <n v="2.0512500910210025E-3"/>
    <m/>
    <x v="0"/>
    <n v="0"/>
    <n v="2"/>
    <x v="0"/>
  </r>
  <r>
    <n v="43364"/>
    <x v="0"/>
    <d v="2015-04-07T00:00:00"/>
    <x v="0"/>
    <x v="36"/>
    <n v="524.20000000000005"/>
    <n v="0.04"/>
    <s v="Regular"/>
    <n v="158.97999999999999"/>
    <n v="23.99"/>
    <n v="6.71"/>
    <s v="Susan Vittorini"/>
    <x v="2"/>
    <s v="Corporate"/>
    <s v="Office Supplies"/>
    <s v="Envelopes"/>
    <s v="Small Box"/>
    <d v="2015-04-10T00:00:00"/>
    <n v="8.329965741015228E-5"/>
    <m/>
    <x v="0"/>
    <n v="0"/>
    <n v="3"/>
    <x v="0"/>
  </r>
  <r>
    <n v="7015"/>
    <x v="0"/>
    <d v="2013-10-12T00:00:00"/>
    <x v="2"/>
    <x v="3"/>
    <n v="7143.9269999999997"/>
    <n v="0.02"/>
    <s v="Express"/>
    <n v="2374.73"/>
    <n v="195.99"/>
    <n v="4.2"/>
    <s v="Matt Abelman"/>
    <x v="3"/>
    <s v="Home Office"/>
    <s v="Technology"/>
    <s v="Telephones and Communication"/>
    <s v="Small Box"/>
    <d v="2013-10-13T00:00:00"/>
    <n v="1.1352282939014438E-3"/>
    <m/>
    <x v="0"/>
    <n v="0"/>
    <n v="1"/>
    <x v="0"/>
  </r>
  <r>
    <n v="28512"/>
    <x v="0"/>
    <d v="2013-04-27T00:00:00"/>
    <x v="4"/>
    <x v="31"/>
    <n v="7168.15"/>
    <n v="0.05"/>
    <s v="Regular"/>
    <n v="1593.61"/>
    <n v="419.19"/>
    <n v="19.989999999999998"/>
    <s v="Lindsay Castell"/>
    <x v="0"/>
    <s v="Corporate"/>
    <s v="Office Supplies"/>
    <s v="Storage &amp; Organization"/>
    <s v="Small Box"/>
    <d v="2013-04-29T00:00:00"/>
    <n v="1.139077526258266E-3"/>
    <m/>
    <x v="0"/>
    <n v="0"/>
    <n v="2"/>
    <x v="0"/>
  </r>
  <r>
    <n v="1382"/>
    <x v="1"/>
    <d v="2013-08-16T00:00:00"/>
    <x v="3"/>
    <x v="48"/>
    <n v="7180.83"/>
    <n v="0.02"/>
    <s v="Delivery Van"/>
    <n v="487.17"/>
    <n v="220.98"/>
    <n v="64.66"/>
    <s v="Corey Catlett"/>
    <x v="3"/>
    <s v="Home Office"/>
    <s v="Furniture"/>
    <s v="Bookcases"/>
    <s v="Jumbo Box"/>
    <d v="2013-08-23T00:00:00"/>
    <n v="1.1410924817255698E-3"/>
    <m/>
    <x v="0"/>
    <n v="0"/>
    <n v="7"/>
    <x v="0"/>
  </r>
  <r>
    <n v="22404"/>
    <x v="0"/>
    <d v="2013-11-16T00:00:00"/>
    <x v="3"/>
    <x v="34"/>
    <n v="7264.64"/>
    <n v="0.06"/>
    <s v="Regular"/>
    <n v="1845.68"/>
    <n v="218.08"/>
    <n v="18.059999999999999"/>
    <s v="Joseph Holt"/>
    <x v="0"/>
    <s v="Home Office"/>
    <s v="Furniture"/>
    <s v="Chairs &amp; Chairmats"/>
    <s v="Large Box"/>
    <d v="2013-11-23T00:00:00"/>
    <n v="1.1544105746052816E-3"/>
    <m/>
    <x v="0"/>
    <n v="0"/>
    <n v="7"/>
    <x v="0"/>
  </r>
  <r>
    <n v="43398"/>
    <x v="0"/>
    <d v="2014-04-24T00:00:00"/>
    <x v="2"/>
    <x v="12"/>
    <n v="1600.85"/>
    <n v="7.0000000000000007E-2"/>
    <s v="Delivery Van"/>
    <n v="-193.97"/>
    <n v="159.31"/>
    <n v="60"/>
    <s v="John Lee"/>
    <x v="0"/>
    <s v="Corporate"/>
    <s v="Furniture"/>
    <s v="Tables"/>
    <s v="Jumbo Drum"/>
    <d v="2014-04-25T00:00:00"/>
    <n v="2.5438812774712373E-4"/>
    <m/>
    <x v="0"/>
    <n v="0"/>
    <n v="1"/>
    <x v="0"/>
  </r>
  <r>
    <n v="43399"/>
    <x v="0"/>
    <d v="2016-07-30T00:00:00"/>
    <x v="0"/>
    <x v="34"/>
    <n v="59.66"/>
    <n v="0.05"/>
    <s v="Regular"/>
    <n v="-33.340000000000003"/>
    <n v="1.68"/>
    <n v="1.57"/>
    <s v="Cari MacIntyre"/>
    <x v="1"/>
    <s v="Corporate"/>
    <s v="Office Supplies"/>
    <s v="Pens &amp; Art Supplies"/>
    <s v="Wrap Bag"/>
    <d v="2016-07-31T00:00:00"/>
    <n v="9.4804608185610146E-6"/>
    <m/>
    <x v="0"/>
    <n v="0"/>
    <n v="1"/>
    <x v="0"/>
  </r>
  <r>
    <n v="43399"/>
    <x v="0"/>
    <d v="2016-07-30T00:00:00"/>
    <x v="0"/>
    <x v="5"/>
    <n v="377.01600000000002"/>
    <n v="0.1"/>
    <s v="Delivery Van"/>
    <n v="-201.28"/>
    <n v="218.75"/>
    <n v="69.64"/>
    <s v="Cari MacIntyre"/>
    <x v="1"/>
    <s v="Corporate"/>
    <s v="Furniture"/>
    <s v="Tables"/>
    <s v="Jumbo Box"/>
    <d v="2016-08-01T00:00:00"/>
    <n v="5.9910918806077778E-5"/>
    <m/>
    <x v="0"/>
    <n v="0"/>
    <n v="2"/>
    <x v="0"/>
  </r>
  <r>
    <n v="43399"/>
    <x v="0"/>
    <d v="2016-07-30T00:00:00"/>
    <x v="0"/>
    <x v="30"/>
    <n v="124.7"/>
    <n v="0"/>
    <s v="Regular"/>
    <n v="31.94"/>
    <n v="15.04"/>
    <n v="1.97"/>
    <s v="Cari MacIntyre"/>
    <x v="1"/>
    <s v="Corporate"/>
    <s v="Office Supplies"/>
    <s v="Paper"/>
    <s v="Wrap Bag"/>
    <d v="2016-08-01T00:00:00"/>
    <n v="1.9815847537287272E-5"/>
    <m/>
    <x v="0"/>
    <n v="0"/>
    <n v="2"/>
    <x v="0"/>
  </r>
  <r>
    <n v="43424"/>
    <x v="0"/>
    <d v="2014-08-18T00:00:00"/>
    <x v="2"/>
    <x v="41"/>
    <n v="772.56"/>
    <n v="0.04"/>
    <s v="Express"/>
    <n v="143.87"/>
    <n v="22.98"/>
    <n v="4.5"/>
    <s v="Maria Bertelson"/>
    <x v="1"/>
    <s v="Home Office"/>
    <s v="Office Supplies"/>
    <s v="Appliances"/>
    <s v="Small Box"/>
    <d v="2014-08-20T00:00:00"/>
    <n v="1.2276608799844952E-4"/>
    <m/>
    <x v="0"/>
    <n v="0"/>
    <n v="2"/>
    <x v="0"/>
  </r>
  <r>
    <n v="43459"/>
    <x v="0"/>
    <d v="2014-11-07T00:00:00"/>
    <x v="1"/>
    <x v="27"/>
    <n v="13905.88"/>
    <n v="0.05"/>
    <s v="Regular"/>
    <n v="6441.18"/>
    <n v="574.74"/>
    <n v="24.49"/>
    <s v="Ed Braxton"/>
    <x v="0"/>
    <s v="Consumer"/>
    <s v="Technology"/>
    <s v="Office Machines"/>
    <s v="Large Box"/>
    <d v="2014-11-08T00:00:00"/>
    <n v="2.209757802340115E-3"/>
    <m/>
    <x v="0"/>
    <n v="0"/>
    <n v="1"/>
    <x v="0"/>
  </r>
  <r>
    <n v="43460"/>
    <x v="0"/>
    <d v="2015-06-11T00:00:00"/>
    <x v="4"/>
    <x v="5"/>
    <n v="25.09"/>
    <n v="7.0000000000000007E-2"/>
    <s v="Regular"/>
    <n v="-17.600000000000001"/>
    <n v="8.0399999999999991"/>
    <n v="8.94"/>
    <s v="Astrea Jones"/>
    <x v="3"/>
    <s v="Corporate"/>
    <s v="Office Supplies"/>
    <s v="Binders and Binder Accessories"/>
    <s v="Small Box"/>
    <d v="2015-06-12T00:00:00"/>
    <n v="3.9870057314397565E-6"/>
    <m/>
    <x v="0"/>
    <n v="0"/>
    <n v="1"/>
    <x v="0"/>
  </r>
  <r>
    <n v="43493"/>
    <x v="0"/>
    <d v="2015-05-10T00:00:00"/>
    <x v="0"/>
    <x v="21"/>
    <n v="152.52000000000001"/>
    <n v="0.03"/>
    <s v="Regular"/>
    <n v="-43.87"/>
    <n v="6.48"/>
    <n v="5.94"/>
    <s v="Nick Crebassa"/>
    <x v="0"/>
    <s v="Corporate"/>
    <s v="Office Supplies"/>
    <s v="Paper"/>
    <s v="Small Box"/>
    <d v="2015-05-11T00:00:00"/>
    <n v="2.4236672545204931E-5"/>
    <m/>
    <x v="0"/>
    <n v="0"/>
    <n v="1"/>
    <x v="0"/>
  </r>
  <r>
    <n v="43493"/>
    <x v="0"/>
    <d v="2015-05-10T00:00:00"/>
    <x v="0"/>
    <x v="39"/>
    <n v="71.599999999999994"/>
    <n v="0.05"/>
    <s v="Regular"/>
    <n v="-30.65"/>
    <n v="4.9800000000000004"/>
    <n v="4.7"/>
    <s v="Nick Crebassa"/>
    <x v="0"/>
    <s v="Corporate"/>
    <s v="Office Supplies"/>
    <s v="Paper"/>
    <s v="Small Box"/>
    <d v="2015-05-12T00:00:00"/>
    <n v="1.1377824247552274E-5"/>
    <m/>
    <x v="0"/>
    <n v="0"/>
    <n v="2"/>
    <x v="0"/>
  </r>
  <r>
    <n v="43493"/>
    <x v="0"/>
    <d v="2015-05-10T00:00:00"/>
    <x v="0"/>
    <x v="4"/>
    <n v="1699.9829999999999"/>
    <n v="0.1"/>
    <s v="Regular"/>
    <n v="-202.86"/>
    <n v="55.99"/>
    <n v="5"/>
    <s v="Nick Crebassa"/>
    <x v="0"/>
    <s v="Corporate"/>
    <s v="Technology"/>
    <s v="Telephones and Communication"/>
    <s v="Small Pack"/>
    <d v="2015-05-13T00:00:00"/>
    <n v="2.7014117036070753E-4"/>
    <m/>
    <x v="0"/>
    <n v="0"/>
    <n v="3"/>
    <x v="0"/>
  </r>
  <r>
    <n v="43554"/>
    <x v="0"/>
    <d v="2016-10-30T00:00:00"/>
    <x v="1"/>
    <x v="32"/>
    <n v="34.18"/>
    <n v="0.06"/>
    <s v="Regular"/>
    <n v="-5.46"/>
    <n v="3.6"/>
    <n v="2.2000000000000002"/>
    <s v="Rachel Payne"/>
    <x v="0"/>
    <s v="Consumer"/>
    <s v="Office Supplies"/>
    <s v="Paper"/>
    <s v="Wrap Bag"/>
    <d v="2016-11-02T00:00:00"/>
    <n v="5.4314809047672736E-6"/>
    <m/>
    <x v="0"/>
    <n v="0"/>
    <n v="3"/>
    <x v="0"/>
  </r>
  <r>
    <n v="43555"/>
    <x v="0"/>
    <d v="2015-07-03T00:00:00"/>
    <x v="4"/>
    <x v="41"/>
    <n v="43.54"/>
    <n v="0"/>
    <s v="Regular"/>
    <n v="-17.48"/>
    <n v="1.26"/>
    <n v="0.7"/>
    <s v="Sung Shariari"/>
    <x v="0"/>
    <s v="Corporate"/>
    <s v="Office Supplies"/>
    <s v="Rubber Bands"/>
    <s v="Wrap Bag"/>
    <d v="2015-07-05T00:00:00"/>
    <n v="6.9188612812629338E-6"/>
    <m/>
    <x v="0"/>
    <n v="0"/>
    <n v="2"/>
    <x v="0"/>
  </r>
  <r>
    <n v="43556"/>
    <x v="0"/>
    <d v="2015-07-22T00:00:00"/>
    <x v="3"/>
    <x v="48"/>
    <n v="477.16"/>
    <n v="0.02"/>
    <s v="Regular"/>
    <n v="204.18"/>
    <n v="15.04"/>
    <n v="1.97"/>
    <s v="Saphhira Shifley"/>
    <x v="0"/>
    <s v="Consumer"/>
    <s v="Office Supplies"/>
    <s v="Paper"/>
    <s v="Wrap Bag"/>
    <d v="2015-07-27T00:00:00"/>
    <n v="7.5824617569302295E-5"/>
    <m/>
    <x v="0"/>
    <n v="0"/>
    <n v="5"/>
    <x v="0"/>
  </r>
  <r>
    <n v="43588"/>
    <x v="0"/>
    <d v="2015-09-01T00:00:00"/>
    <x v="4"/>
    <x v="18"/>
    <n v="3075.752"/>
    <n v="0.04"/>
    <s v="Delivery Van"/>
    <n v="-572.69000000000005"/>
    <n v="236.97"/>
    <n v="59.24"/>
    <s v="Jennifer Patt"/>
    <x v="3"/>
    <s v="Home Office"/>
    <s v="Furniture"/>
    <s v="Tables"/>
    <s v="Jumbo Box"/>
    <d v="2015-09-04T00:00:00"/>
    <n v="4.8876209057342745E-4"/>
    <m/>
    <x v="0"/>
    <n v="0"/>
    <n v="3"/>
    <x v="0"/>
  </r>
  <r>
    <n v="43620"/>
    <x v="0"/>
    <d v="2016-01-18T00:00:00"/>
    <x v="4"/>
    <x v="44"/>
    <n v="196.22"/>
    <n v="0.05"/>
    <s v="Regular"/>
    <n v="-89.35"/>
    <n v="14.81"/>
    <n v="13.32"/>
    <s v="Joel Eaton"/>
    <x v="0"/>
    <s v="Home Office"/>
    <s v="Office Supplies"/>
    <s v="Appliances"/>
    <s v="Small Box"/>
    <d v="2016-01-21T00:00:00"/>
    <n v="3.1180959132048987E-5"/>
    <m/>
    <x v="0"/>
    <n v="0"/>
    <n v="3"/>
    <x v="0"/>
  </r>
  <r>
    <n v="43620"/>
    <x v="0"/>
    <d v="2016-01-18T00:00:00"/>
    <x v="4"/>
    <x v="11"/>
    <n v="49.76"/>
    <n v="0.05"/>
    <s v="Express"/>
    <n v="-0.13"/>
    <n v="4.2"/>
    <n v="2.2599999999999998"/>
    <s v="Joel Eaton"/>
    <x v="0"/>
    <s v="Home Office"/>
    <s v="Office Supplies"/>
    <s v="Paper"/>
    <s v="Wrap Bag"/>
    <d v="2016-01-20T00:00:00"/>
    <n v="7.907270035729067E-6"/>
    <m/>
    <x v="0"/>
    <n v="0"/>
    <n v="2"/>
    <x v="0"/>
  </r>
  <r>
    <n v="43650"/>
    <x v="0"/>
    <d v="2016-03-23T00:00:00"/>
    <x v="2"/>
    <x v="7"/>
    <n v="1759.65"/>
    <n v="0.06"/>
    <s v="Regular"/>
    <n v="-2213.75"/>
    <n v="599.99"/>
    <n v="24.49"/>
    <s v="William Brown"/>
    <x v="0"/>
    <s v="Corporate"/>
    <s v="Technology"/>
    <s v="Copiers and Fax"/>
    <s v="Large Box"/>
    <d v="2016-03-24T00:00:00"/>
    <n v="2.7962274353638772E-4"/>
    <m/>
    <x v="0"/>
    <n v="0"/>
    <n v="1"/>
    <x v="0"/>
  </r>
  <r>
    <n v="43650"/>
    <x v="0"/>
    <d v="2016-03-23T00:00:00"/>
    <x v="2"/>
    <x v="38"/>
    <n v="88.59"/>
    <n v="0.05"/>
    <s v="Regular"/>
    <n v="-26.29"/>
    <n v="11.97"/>
    <n v="5.81"/>
    <s v="William Brown"/>
    <x v="0"/>
    <s v="Corporate"/>
    <s v="Office Supplies"/>
    <s v="Pens &amp; Art Supplies"/>
    <s v="Small Pack"/>
    <d v="2016-03-25T00:00:00"/>
    <n v="1.4077673883947711E-5"/>
    <m/>
    <x v="0"/>
    <n v="0"/>
    <n v="2"/>
    <x v="0"/>
  </r>
  <r>
    <n v="43653"/>
    <x v="0"/>
    <d v="2015-10-30T00:00:00"/>
    <x v="0"/>
    <x v="7"/>
    <n v="10.62"/>
    <n v="7.0000000000000007E-2"/>
    <s v="Regular"/>
    <n v="-3.96"/>
    <n v="3.29"/>
    <n v="1.35"/>
    <s v="Amy Hunt"/>
    <x v="0"/>
    <s v="Small Business"/>
    <s v="Office Supplies"/>
    <s v="Rubber Bands"/>
    <s v="Wrap Bag"/>
    <d v="2015-10-30T00:00:00"/>
    <n v="1.6876046579469994E-6"/>
    <m/>
    <x v="0"/>
    <n v="0"/>
    <n v="0"/>
    <x v="0"/>
  </r>
  <r>
    <n v="43653"/>
    <x v="0"/>
    <d v="2015-10-30T00:00:00"/>
    <x v="0"/>
    <x v="20"/>
    <n v="666.4"/>
    <n v="0"/>
    <s v="Express"/>
    <n v="2.02"/>
    <n v="15.73"/>
    <n v="7.42"/>
    <s v="Amy Hunt"/>
    <x v="0"/>
    <s v="Small Business"/>
    <s v="Office Supplies"/>
    <s v="Scissors, Rulers and Trimmers"/>
    <s v="Small Pack"/>
    <d v="2015-10-31T00:00:00"/>
    <n v="1.0589639774537481E-4"/>
    <m/>
    <x v="0"/>
    <n v="0"/>
    <n v="1"/>
    <x v="0"/>
  </r>
  <r>
    <n v="43653"/>
    <x v="0"/>
    <d v="2015-10-30T00:00:00"/>
    <x v="0"/>
    <x v="12"/>
    <n v="351.3"/>
    <n v="0.06"/>
    <s v="Regular"/>
    <n v="1.45"/>
    <n v="34.76"/>
    <n v="8.2200000000000006"/>
    <s v="Amy Hunt"/>
    <x v="0"/>
    <s v="Small Business"/>
    <s v="Office Supplies"/>
    <s v="Storage &amp; Organization"/>
    <s v="Small Box"/>
    <d v="2015-11-01T00:00:00"/>
    <n v="5.5824436566551877E-5"/>
    <m/>
    <x v="0"/>
    <n v="0"/>
    <n v="2"/>
    <x v="0"/>
  </r>
  <r>
    <n v="29895"/>
    <x v="0"/>
    <d v="2013-10-20T00:00:00"/>
    <x v="4"/>
    <x v="16"/>
    <n v="7286.65"/>
    <n v="0.03"/>
    <s v="Delivery Van"/>
    <n v="474.89"/>
    <n v="160.97999999999999"/>
    <n v="35.020000000000003"/>
    <s v="Theresa Coyne"/>
    <x v="1"/>
    <s v="Home Office"/>
    <s v="Furniture"/>
    <s v="Bookcases"/>
    <s v="Jumbo Box"/>
    <d v="2013-10-21T00:00:00"/>
    <n v="1.1579081432042846E-3"/>
    <m/>
    <x v="0"/>
    <n v="0"/>
    <n v="1"/>
    <x v="0"/>
  </r>
  <r>
    <n v="31238"/>
    <x v="0"/>
    <d v="2013-08-22T00:00:00"/>
    <x v="4"/>
    <x v="36"/>
    <n v="7512.03"/>
    <n v="0.09"/>
    <s v="Express"/>
    <n v="2017.64"/>
    <n v="363.25"/>
    <n v="19.989999999999998"/>
    <s v="Joseph Airdo"/>
    <x v="1"/>
    <s v="Corporate"/>
    <s v="Office Supplies"/>
    <s v="Appliances"/>
    <s v="Small Box"/>
    <d v="2013-08-24T00:00:00"/>
    <n v="1.1937228642784933E-3"/>
    <m/>
    <x v="0"/>
    <n v="0"/>
    <n v="2"/>
    <x v="0"/>
  </r>
  <r>
    <n v="3493"/>
    <x v="0"/>
    <d v="2013-08-23T00:00:00"/>
    <x v="0"/>
    <x v="25"/>
    <n v="7518.12"/>
    <n v="0.04"/>
    <s v="Regular"/>
    <n v="1027.6300000000001"/>
    <n v="152.47999999999999"/>
    <n v="6.5"/>
    <s v="Patrick Jones"/>
    <x v="3"/>
    <s v="Home Office"/>
    <s v="Technology"/>
    <s v="Computer Peripherals"/>
    <s v="Small Box"/>
    <d v="2013-08-25T00:00:00"/>
    <n v="1.1946906149721747E-3"/>
    <m/>
    <x v="0"/>
    <n v="0"/>
    <n v="2"/>
    <x v="0"/>
  </r>
  <r>
    <n v="43808"/>
    <x v="0"/>
    <d v="2014-01-06T00:00:00"/>
    <x v="3"/>
    <x v="18"/>
    <n v="108.73"/>
    <n v="0.04"/>
    <s v="Regular"/>
    <n v="-22.21"/>
    <n v="6.24"/>
    <n v="5.22"/>
    <s v="Christine Sundaresam"/>
    <x v="1"/>
    <s v="Small Business"/>
    <s v="Furniture"/>
    <s v="Office Furnishings"/>
    <s v="Small Box"/>
    <d v="2014-01-13T00:00:00"/>
    <n v="1.7278084223971492E-5"/>
    <m/>
    <x v="0"/>
    <n v="0"/>
    <n v="7"/>
    <x v="0"/>
  </r>
  <r>
    <n v="43813"/>
    <x v="0"/>
    <d v="2016-07-21T00:00:00"/>
    <x v="2"/>
    <x v="9"/>
    <n v="384.21"/>
    <n v="0.04"/>
    <s v="Regular"/>
    <n v="-266.22000000000003"/>
    <n v="15.51"/>
    <n v="17.78"/>
    <s v="Carlos Meador"/>
    <x v="3"/>
    <s v="Corporate"/>
    <s v="Office Supplies"/>
    <s v="Storage &amp; Organization"/>
    <s v="Small Box"/>
    <d v="2016-07-23T00:00:00"/>
    <n v="6.1054104108268991E-5"/>
    <m/>
    <x v="0"/>
    <n v="0"/>
    <n v="2"/>
    <x v="0"/>
  </r>
  <r>
    <n v="43875"/>
    <x v="0"/>
    <d v="2014-12-07T00:00:00"/>
    <x v="1"/>
    <x v="37"/>
    <n v="382.19"/>
    <n v="0.03"/>
    <s v="Express"/>
    <n v="11.39"/>
    <n v="14.42"/>
    <n v="6.75"/>
    <s v="Melanie Page"/>
    <x v="1"/>
    <s v="Corporate"/>
    <s v="Office Supplies"/>
    <s v="Appliances"/>
    <s v="Medium Box"/>
    <d v="2014-12-10T00:00:00"/>
    <n v="6.0733109625307316E-5"/>
    <m/>
    <x v="0"/>
    <n v="0"/>
    <n v="3"/>
    <x v="0"/>
  </r>
  <r>
    <n v="43875"/>
    <x v="0"/>
    <d v="2014-12-07T00:00:00"/>
    <x v="1"/>
    <x v="35"/>
    <n v="2573.92"/>
    <n v="7.0000000000000007E-2"/>
    <s v="Delivery Van"/>
    <n v="117.23"/>
    <n v="150.97999999999999"/>
    <n v="143.71"/>
    <s v="Melanie Page"/>
    <x v="1"/>
    <s v="Corporate"/>
    <s v="Furniture"/>
    <s v="Chairs &amp; Chairmats"/>
    <s v="Jumbo Drum"/>
    <d v="2014-12-09T00:00:00"/>
    <n v="4.090168908835161E-4"/>
    <m/>
    <x v="0"/>
    <n v="0"/>
    <n v="2"/>
    <x v="0"/>
  </r>
  <r>
    <n v="43875"/>
    <x v="0"/>
    <d v="2014-12-07T00:00:00"/>
    <x v="1"/>
    <x v="42"/>
    <n v="727.64"/>
    <n v="0.01"/>
    <s v="Regular"/>
    <n v="27.64"/>
    <n v="17.98"/>
    <n v="8.51"/>
    <s v="Melanie Page"/>
    <x v="1"/>
    <s v="Corporate"/>
    <s v="Technology"/>
    <s v="Office Machines"/>
    <s v="Medium Box"/>
    <d v="2014-12-09T00:00:00"/>
    <n v="1.156279334565494E-4"/>
    <m/>
    <x v="0"/>
    <n v="0"/>
    <n v="2"/>
    <x v="0"/>
  </r>
  <r>
    <n v="43875"/>
    <x v="0"/>
    <d v="2014-12-07T00:00:00"/>
    <x v="1"/>
    <x v="18"/>
    <n v="2795.0039999999999"/>
    <n v="0.02"/>
    <s v="Regular"/>
    <n v="311.08999999999997"/>
    <n v="195.99"/>
    <n v="8.99"/>
    <s v="Melanie Page"/>
    <x v="1"/>
    <s v="Corporate"/>
    <s v="Technology"/>
    <s v="Telephones and Communication"/>
    <s v="Small Box"/>
    <d v="2014-12-08T00:00:00"/>
    <n v="4.4414894250287149E-4"/>
    <m/>
    <x v="0"/>
    <n v="0"/>
    <n v="1"/>
    <x v="0"/>
  </r>
  <r>
    <n v="43875"/>
    <x v="0"/>
    <d v="2014-12-07T00:00:00"/>
    <x v="1"/>
    <x v="13"/>
    <n v="2564.5774999999999"/>
    <n v="7.0000000000000007E-2"/>
    <s v="Regular"/>
    <n v="331.29"/>
    <n v="125.99"/>
    <n v="7.69"/>
    <s v="Melanie Page"/>
    <x v="1"/>
    <s v="Corporate"/>
    <s v="Technology"/>
    <s v="Telephones and Communication"/>
    <s v="Small Box"/>
    <d v="2014-12-09T00:00:00"/>
    <n v="4.0753229139981834E-4"/>
    <m/>
    <x v="0"/>
    <n v="0"/>
    <n v="2"/>
    <x v="0"/>
  </r>
  <r>
    <n v="44706"/>
    <x v="0"/>
    <d v="2013-03-30T00:00:00"/>
    <x v="3"/>
    <x v="31"/>
    <n v="7556.61"/>
    <n v="0.08"/>
    <s v="Delivery Van"/>
    <n v="-352.24"/>
    <n v="424.21"/>
    <n v="110.2"/>
    <s v="Ritsa Hightower"/>
    <x v="1"/>
    <s v="Corporate"/>
    <s v="Furniture"/>
    <s v="Tables"/>
    <s v="Jumbo Box"/>
    <d v="2013-04-01T00:00:00"/>
    <n v="1.2008069900460334E-3"/>
    <m/>
    <x v="0"/>
    <n v="0"/>
    <n v="2"/>
    <x v="0"/>
  </r>
  <r>
    <n v="25315"/>
    <x v="0"/>
    <d v="2013-12-02T00:00:00"/>
    <x v="3"/>
    <x v="45"/>
    <n v="7783.36"/>
    <n v="7.0000000000000007E-2"/>
    <s v="Express"/>
    <n v="3506.24"/>
    <n v="225.04"/>
    <n v="11.79"/>
    <s v="Joy Smith"/>
    <x v="3"/>
    <s v="Consumer"/>
    <s v="Office Supplies"/>
    <s v="Appliances"/>
    <s v="Medium Box"/>
    <d v="2013-12-02T00:00:00"/>
    <n v="1.2368394152992804E-3"/>
    <m/>
    <x v="0"/>
    <n v="0"/>
    <n v="0"/>
    <x v="0"/>
  </r>
  <r>
    <n v="43906"/>
    <x v="0"/>
    <d v="2015-02-07T00:00:00"/>
    <x v="0"/>
    <x v="29"/>
    <n v="3601.07"/>
    <n v="0.04"/>
    <s v="Regular"/>
    <n v="174.8"/>
    <n v="73.98"/>
    <n v="14.52"/>
    <s v="Valerie Dominguez"/>
    <x v="0"/>
    <s v="Corporate"/>
    <s v="Technology"/>
    <s v="Computer Peripherals"/>
    <s v="Small Box"/>
    <d v="2015-02-08T00:00:00"/>
    <n v="5.7223940730632787E-4"/>
    <m/>
    <x v="0"/>
    <n v="0"/>
    <n v="1"/>
    <x v="0"/>
  </r>
  <r>
    <n v="28033"/>
    <x v="0"/>
    <d v="2013-09-14T00:00:00"/>
    <x v="0"/>
    <x v="4"/>
    <n v="7834.77"/>
    <n v="0.04"/>
    <s v="Delivery Van"/>
    <n v="297.79000000000002"/>
    <n v="216.6"/>
    <n v="64.2"/>
    <s v="Dan Lawera"/>
    <x v="1"/>
    <s v="Corporate"/>
    <s v="Furniture"/>
    <s v="Chairs &amp; Chairmats"/>
    <s v="Jumbo Drum"/>
    <d v="2013-09-16T00:00:00"/>
    <n v="1.2450088837988149E-3"/>
    <m/>
    <x v="0"/>
    <n v="0"/>
    <n v="2"/>
    <x v="0"/>
  </r>
  <r>
    <n v="10502"/>
    <x v="0"/>
    <d v="2013-05-14T00:00:00"/>
    <x v="2"/>
    <x v="15"/>
    <n v="7869.22"/>
    <n v="0.1"/>
    <s v="Delivery Van"/>
    <n v="1523.46"/>
    <n v="243.98"/>
    <n v="43.32"/>
    <s v="Karen Seio"/>
    <x v="3"/>
    <s v="Consumer"/>
    <s v="Furniture"/>
    <s v="Chairs &amp; Chairmats"/>
    <s v="Jumbo Drum"/>
    <d v="2013-05-15T00:00:00"/>
    <n v="1.2504832699067503E-3"/>
    <m/>
    <x v="0"/>
    <n v="0"/>
    <n v="1"/>
    <x v="0"/>
  </r>
  <r>
    <n v="44000"/>
    <x v="0"/>
    <d v="2015-10-04T00:00:00"/>
    <x v="2"/>
    <x v="0"/>
    <n v="502.8"/>
    <n v="0"/>
    <s v="Regular"/>
    <n v="-19.100000000000001"/>
    <n v="30.98"/>
    <n v="19.510000000000002"/>
    <s v="Dan Campbell"/>
    <x v="3"/>
    <s v="Small Business"/>
    <s v="Office Supplies"/>
    <s v="Envelopes"/>
    <s v="Small Box"/>
    <d v="2015-10-04T00:00:00"/>
    <n v="7.9899022788677157E-5"/>
    <m/>
    <x v="0"/>
    <n v="0"/>
    <n v="0"/>
    <x v="0"/>
  </r>
  <r>
    <n v="44000"/>
    <x v="0"/>
    <d v="2015-10-04T00:00:00"/>
    <x v="2"/>
    <x v="31"/>
    <n v="85.03"/>
    <n v="0.05"/>
    <s v="Regular"/>
    <n v="-75.31"/>
    <n v="4.28"/>
    <n v="6.72"/>
    <s v="Dan Campbell"/>
    <x v="3"/>
    <s v="Small Business"/>
    <s v="Office Supplies"/>
    <s v="Paper"/>
    <s v="Small Box"/>
    <d v="2015-10-04T00:00:00"/>
    <n v="1.3511960834767737E-5"/>
    <m/>
    <x v="0"/>
    <n v="0"/>
    <n v="0"/>
    <x v="0"/>
  </r>
  <r>
    <n v="44002"/>
    <x v="0"/>
    <d v="2016-02-08T00:00:00"/>
    <x v="4"/>
    <x v="19"/>
    <n v="320.93"/>
    <n v="0.05"/>
    <s v="Regular"/>
    <n v="-66.48"/>
    <n v="6.68"/>
    <n v="5.66"/>
    <s v="John Lee"/>
    <x v="0"/>
    <s v="Corporate"/>
    <s v="Office Supplies"/>
    <s v="Paper"/>
    <s v="Small Box"/>
    <d v="2016-02-10T00:00:00"/>
    <n v="5.0998395750935083E-5"/>
    <m/>
    <x v="0"/>
    <n v="0"/>
    <n v="2"/>
    <x v="0"/>
  </r>
  <r>
    <n v="44002"/>
    <x v="0"/>
    <d v="2016-02-08T00:00:00"/>
    <x v="4"/>
    <x v="39"/>
    <n v="261.85000000000002"/>
    <n v="0.03"/>
    <s v="Regular"/>
    <n v="-52.33"/>
    <n v="17.7"/>
    <n v="9.4700000000000006"/>
    <s v="John Lee"/>
    <x v="0"/>
    <s v="Corporate"/>
    <s v="Office Supplies"/>
    <s v="Storage &amp; Organization"/>
    <s v="Small Box"/>
    <d v="2016-02-08T00:00:00"/>
    <n v="4.1610101665105638E-5"/>
    <m/>
    <x v="0"/>
    <n v="0"/>
    <n v="0"/>
    <x v="0"/>
  </r>
  <r>
    <n v="44037"/>
    <x v="0"/>
    <d v="2015-06-28T00:00:00"/>
    <x v="0"/>
    <x v="20"/>
    <n v="835.55"/>
    <n v="7.0000000000000007E-2"/>
    <s v="Regular"/>
    <n v="326.43"/>
    <n v="22.23"/>
    <n v="5.08"/>
    <s v="Carlos Soltero"/>
    <x v="3"/>
    <s v="Consumer"/>
    <s v="Furniture"/>
    <s v="Office Furnishings"/>
    <s v="Small Pack"/>
    <d v="2015-06-30T00:00:00"/>
    <n v="1.3277571298941763E-4"/>
    <m/>
    <x v="0"/>
    <n v="0"/>
    <n v="2"/>
    <x v="0"/>
  </r>
  <r>
    <n v="44037"/>
    <x v="0"/>
    <d v="2015-06-28T00:00:00"/>
    <x v="0"/>
    <x v="28"/>
    <n v="1799.6115"/>
    <n v="7.0000000000000007E-2"/>
    <s v="Regular"/>
    <n v="557.6"/>
    <n v="55.99"/>
    <n v="1.25"/>
    <s v="Carlos Soltero"/>
    <x v="3"/>
    <s v="Consumer"/>
    <s v="Technology"/>
    <s v="Telephones and Communication"/>
    <s v="Small Pack"/>
    <d v="2015-06-30T00:00:00"/>
    <n v="2.8597295196751285E-4"/>
    <m/>
    <x v="0"/>
    <n v="0"/>
    <n v="2"/>
    <x v="0"/>
  </r>
  <r>
    <n v="12580"/>
    <x v="0"/>
    <d v="2013-01-13T00:00:00"/>
    <x v="3"/>
    <x v="29"/>
    <n v="8038.08"/>
    <n v="0.1"/>
    <s v="Regular"/>
    <n v="2821.41"/>
    <n v="172.99"/>
    <n v="19.989999999999998"/>
    <s v="Dave Poirier"/>
    <x v="0"/>
    <s v="Small Business"/>
    <s v="Office Supplies"/>
    <s v="Binders and Binder Accessories"/>
    <s v="Small Box"/>
    <d v="2013-01-15T00:00:00"/>
    <n v="1.2773165017844273E-3"/>
    <m/>
    <x v="0"/>
    <n v="0"/>
    <n v="2"/>
    <x v="0"/>
  </r>
  <r>
    <n v="28836"/>
    <x v="0"/>
    <d v="2013-10-24T00:00:00"/>
    <x v="0"/>
    <x v="29"/>
    <n v="8221.2934999999998"/>
    <n v="0.06"/>
    <s v="Regular"/>
    <n v="2342.21"/>
    <n v="195.99"/>
    <n v="4.2"/>
    <s v="Erica Bern"/>
    <x v="3"/>
    <s v="Corporate"/>
    <s v="Technology"/>
    <s v="Telephones and Communication"/>
    <s v="Small Box"/>
    <d v="2013-10-25T00:00:00"/>
    <n v="1.3064306219349709E-3"/>
    <m/>
    <x v="0"/>
    <n v="0"/>
    <n v="1"/>
    <x v="0"/>
  </r>
  <r>
    <n v="44071"/>
    <x v="0"/>
    <d v="2015-04-15T00:00:00"/>
    <x v="2"/>
    <x v="23"/>
    <n v="110.67"/>
    <n v="0.08"/>
    <s v="Regular"/>
    <n v="-43.75"/>
    <n v="5.99"/>
    <n v="4.92"/>
    <s v="Frank Price"/>
    <x v="2"/>
    <s v="Corporate"/>
    <s v="Office Supplies"/>
    <s v="Binders and Binder Accessories"/>
    <s v="Small Box"/>
    <d v="2015-04-16T00:00:00"/>
    <n v="1.7586366054142602E-5"/>
    <m/>
    <x v="0"/>
    <n v="0"/>
    <n v="1"/>
    <x v="0"/>
  </r>
  <r>
    <n v="44071"/>
    <x v="0"/>
    <d v="2015-04-15T00:00:00"/>
    <x v="2"/>
    <x v="17"/>
    <n v="1163.123"/>
    <n v="0"/>
    <s v="Regular"/>
    <n v="83.84"/>
    <n v="65.989999999999995"/>
    <n v="8.99"/>
    <s v="Frank Price"/>
    <x v="2"/>
    <s v="Corporate"/>
    <s v="Technology"/>
    <s v="Telephones and Communication"/>
    <s v="Small Box"/>
    <d v="2015-04-16T00:00:00"/>
    <n v="1.8482973564644896E-4"/>
    <m/>
    <x v="0"/>
    <n v="0"/>
    <n v="1"/>
    <x v="0"/>
  </r>
  <r>
    <n v="44196"/>
    <x v="0"/>
    <d v="2016-08-22T00:00:00"/>
    <x v="2"/>
    <x v="12"/>
    <n v="56.91"/>
    <n v="0.01"/>
    <s v="Regular"/>
    <n v="7.5"/>
    <n v="5.18"/>
    <n v="2.04"/>
    <s v="Cynthia Delaney"/>
    <x v="0"/>
    <s v="Corporate"/>
    <s v="Office Supplies"/>
    <s v="Paper"/>
    <s v="Wrap Bag"/>
    <d v="2016-08-24T00:00:00"/>
    <n v="9.0434633788854737E-6"/>
    <m/>
    <x v="0"/>
    <n v="0"/>
    <n v="2"/>
    <x v="0"/>
  </r>
  <r>
    <n v="44197"/>
    <x v="0"/>
    <d v="2016-01-21T00:00:00"/>
    <x v="0"/>
    <x v="40"/>
    <n v="3970.33"/>
    <n v="0.02"/>
    <s v="Delivery Van"/>
    <n v="-229.79"/>
    <n v="140.97999999999999"/>
    <n v="53.48"/>
    <s v="Cynthia Arntzen"/>
    <x v="1"/>
    <s v="Small Business"/>
    <s v="Furniture"/>
    <s v="Bookcases"/>
    <s v="Jumbo Box"/>
    <d v="2016-01-24T00:00:00"/>
    <n v="6.3091783442436071E-4"/>
    <m/>
    <x v="0"/>
    <n v="0"/>
    <n v="3"/>
    <x v="0"/>
  </r>
  <r>
    <n v="19840"/>
    <x v="0"/>
    <d v="2013-05-24T00:00:00"/>
    <x v="1"/>
    <x v="13"/>
    <n v="8270.57"/>
    <n v="0.08"/>
    <s v="Delivery Van"/>
    <n v="2851.46"/>
    <n v="400.97"/>
    <n v="48.26"/>
    <s v="Dianna Vittorini"/>
    <x v="0"/>
    <s v="Corporate"/>
    <s v="Technology"/>
    <s v="Office Machines"/>
    <s v="Jumbo Box"/>
    <d v="2013-05-27T00:00:00"/>
    <n v="1.3142610598753969E-3"/>
    <m/>
    <x v="0"/>
    <n v="0"/>
    <n v="3"/>
    <x v="0"/>
  </r>
  <r>
    <n v="45347"/>
    <x v="0"/>
    <d v="2013-09-29T00:00:00"/>
    <x v="4"/>
    <x v="12"/>
    <n v="8704.08"/>
    <n v="0.05"/>
    <s v="Delivery Van"/>
    <n v="1034.54"/>
    <n v="880.98"/>
    <n v="44.55"/>
    <s v="Ritsa Hightower"/>
    <x v="1"/>
    <s v="Corporate"/>
    <s v="Furniture"/>
    <s v="Bookcases"/>
    <s v="Jumbo Box"/>
    <d v="2013-09-30T00:00:00"/>
    <n v="1.3831493362658493E-3"/>
    <m/>
    <x v="0"/>
    <n v="0"/>
    <n v="1"/>
    <x v="0"/>
  </r>
  <r>
    <n v="20132"/>
    <x v="0"/>
    <d v="2013-05-17T00:00:00"/>
    <x v="3"/>
    <x v="49"/>
    <n v="8719.69"/>
    <n v="0.01"/>
    <s v="Delivery Van"/>
    <n v="2241.71"/>
    <n v="270.97000000000003"/>
    <n v="28.06"/>
    <s v="Darrin Sayre"/>
    <x v="0"/>
    <s v="Consumer"/>
    <s v="Technology"/>
    <s v="Office Machines"/>
    <s v="Jumbo Drum"/>
    <d v="2013-05-24T00:00:00"/>
    <n v="1.3856298926416075E-3"/>
    <m/>
    <x v="0"/>
    <n v="0"/>
    <n v="7"/>
    <x v="0"/>
  </r>
  <r>
    <n v="42209"/>
    <x v="0"/>
    <d v="2013-03-29T00:00:00"/>
    <x v="0"/>
    <x v="48"/>
    <n v="8901.7800000000007"/>
    <n v="0.04"/>
    <s v="Regular"/>
    <n v="2795.36"/>
    <n v="276.2"/>
    <n v="24.49"/>
    <s v="Alan Barnes"/>
    <x v="2"/>
    <s v="Corporate"/>
    <s v="Furniture"/>
    <s v="Chairs &amp; Chairmats"/>
    <s v="Large Box"/>
    <d v="2013-04-01T00:00:00"/>
    <n v="1.4145654794745237E-3"/>
    <m/>
    <x v="0"/>
    <n v="0"/>
    <n v="3"/>
    <x v="0"/>
  </r>
  <r>
    <n v="39333"/>
    <x v="1"/>
    <d v="2013-02-17T00:00:00"/>
    <x v="1"/>
    <x v="48"/>
    <n v="8955.34"/>
    <n v="0.1"/>
    <s v="Regular"/>
    <n v="2081.48"/>
    <n v="320.98"/>
    <n v="24.49"/>
    <s v="Michelle Ellison"/>
    <x v="1"/>
    <s v="Consumer"/>
    <s v="Furniture"/>
    <s v="Chairs &amp; Chairmats"/>
    <s v="Large Box"/>
    <d v="2013-02-19T00:00:00"/>
    <n v="1.4230766005178044E-3"/>
    <s v="Quality Check"/>
    <x v="4"/>
    <n v="6883742.8690000065"/>
    <n v="2"/>
    <x v="1"/>
  </r>
  <r>
    <n v="44292"/>
    <x v="1"/>
    <d v="2014-06-14T00:00:00"/>
    <x v="2"/>
    <x v="10"/>
    <n v="10.48"/>
    <n v="0"/>
    <s v="Express"/>
    <n v="-3.78"/>
    <n v="5.18"/>
    <n v="2.04"/>
    <s v="Frank Atkinson"/>
    <x v="3"/>
    <s v="Corporate"/>
    <s v="Office Supplies"/>
    <s v="Paper"/>
    <s v="Wrap Bag"/>
    <d v="2014-06-15T00:00:00"/>
    <n v="1.6653575155635174E-6"/>
    <m/>
    <x v="0"/>
    <n v="0"/>
    <n v="1"/>
    <x v="0"/>
  </r>
  <r>
    <n v="44325"/>
    <x v="0"/>
    <d v="2016-02-11T00:00:00"/>
    <x v="4"/>
    <x v="14"/>
    <n v="951.33"/>
    <n v="0"/>
    <s v="Regular"/>
    <n v="-60.66"/>
    <n v="20.28"/>
    <n v="14.39"/>
    <s v="Maribeth Schnelling"/>
    <x v="0"/>
    <s v="Corporate"/>
    <s v="Furniture"/>
    <s v="Office Furnishings"/>
    <s v="Small Box"/>
    <d v="2016-02-13T00:00:00"/>
    <n v="1.5117409974055735E-4"/>
    <m/>
    <x v="0"/>
    <n v="0"/>
    <n v="2"/>
    <x v="0"/>
  </r>
  <r>
    <n v="39172"/>
    <x v="0"/>
    <d v="2013-06-25T00:00:00"/>
    <x v="3"/>
    <x v="28"/>
    <n v="9013.58"/>
    <n v="0.04"/>
    <s v="Regular"/>
    <n v="2574.36"/>
    <n v="232.58"/>
    <n v="19.989999999999998"/>
    <s v="Nancy Lomonaco"/>
    <x v="1"/>
    <s v="Home Office"/>
    <s v="Office Supplies"/>
    <s v="Appliances"/>
    <s v="Small Box"/>
    <d v="2013-07-02T00:00:00"/>
    <n v="1.432331411749333E-3"/>
    <m/>
    <x v="0"/>
    <n v="0"/>
    <n v="7"/>
    <x v="0"/>
  </r>
  <r>
    <n v="44386"/>
    <x v="0"/>
    <d v="2015-04-09T00:00:00"/>
    <x v="4"/>
    <x v="40"/>
    <n v="129.06"/>
    <n v="0.1"/>
    <s v="Regular"/>
    <n v="-75.13"/>
    <n v="4.91"/>
    <n v="4.97"/>
    <s v="Chris Selesnick"/>
    <x v="1"/>
    <s v="Home Office"/>
    <s v="Office Supplies"/>
    <s v="Binders and Binder Accessories"/>
    <s v="Small Box"/>
    <d v="2015-04-11T00:00:00"/>
    <n v="2.050868711437286E-5"/>
    <m/>
    <x v="0"/>
    <n v="0"/>
    <n v="2"/>
    <x v="0"/>
  </r>
  <r>
    <n v="44386"/>
    <x v="0"/>
    <d v="2015-04-09T00:00:00"/>
    <x v="4"/>
    <x v="16"/>
    <n v="1236.6400000000001"/>
    <n v="0.01"/>
    <s v="Regular"/>
    <n v="518.80999999999995"/>
    <n v="28.48"/>
    <n v="1.99"/>
    <s v="Chris Selesnick"/>
    <x v="1"/>
    <s v="Home Office"/>
    <s v="Technology"/>
    <s v="Computer Peripherals"/>
    <s v="Small Pack"/>
    <d v="2015-04-11T00:00:00"/>
    <n v="1.9651218683649506E-4"/>
    <m/>
    <x v="0"/>
    <n v="0"/>
    <n v="2"/>
    <x v="0"/>
  </r>
  <r>
    <n v="44387"/>
    <x v="0"/>
    <d v="2016-02-05T00:00:00"/>
    <x v="3"/>
    <x v="29"/>
    <n v="1441.57"/>
    <n v="7.0000000000000007E-2"/>
    <s v="Express"/>
    <n v="475.26"/>
    <n v="29.89"/>
    <n v="1.99"/>
    <s v="Erica Bern"/>
    <x v="3"/>
    <s v="Corporate"/>
    <s v="Technology"/>
    <s v="Computer Peripherals"/>
    <s v="Small Pack"/>
    <d v="2016-02-10T00:00:00"/>
    <n v="2.2907723604111637E-4"/>
    <m/>
    <x v="0"/>
    <n v="0"/>
    <n v="5"/>
    <x v="0"/>
  </r>
  <r>
    <n v="44387"/>
    <x v="0"/>
    <d v="2016-02-05T00:00:00"/>
    <x v="3"/>
    <x v="17"/>
    <n v="173.09"/>
    <n v="0.03"/>
    <s v="Regular"/>
    <n v="-6.71"/>
    <n v="8.34"/>
    <n v="4.82"/>
    <s v="Erica Bern"/>
    <x v="3"/>
    <s v="Corporate"/>
    <s v="Office Supplies"/>
    <s v="Paper"/>
    <s v="Small Box"/>
    <d v="2016-02-09T00:00:00"/>
    <n v="2.750541339397798E-5"/>
    <m/>
    <x v="0"/>
    <n v="0"/>
    <n v="4"/>
    <x v="0"/>
  </r>
  <r>
    <n v="25828"/>
    <x v="1"/>
    <d v="2013-11-23T00:00:00"/>
    <x v="2"/>
    <x v="48"/>
    <n v="9041.26"/>
    <n v="0.01"/>
    <s v="Delivery Van"/>
    <n v="-383.03"/>
    <n v="286.85000000000002"/>
    <n v="61.76"/>
    <s v="Michael Oakman"/>
    <x v="0"/>
    <s v="Small Business"/>
    <s v="Furniture"/>
    <s v="Tables"/>
    <s v="Jumbo Box"/>
    <d v="2013-11-23T00:00:00"/>
    <n v="1.4367299896148671E-3"/>
    <m/>
    <x v="0"/>
    <n v="0"/>
    <n v="0"/>
    <x v="0"/>
  </r>
  <r>
    <n v="44422"/>
    <x v="0"/>
    <d v="2015-04-13T00:00:00"/>
    <x v="4"/>
    <x v="10"/>
    <n v="15.72"/>
    <n v="0"/>
    <s v="Regular"/>
    <n v="-6.1"/>
    <n v="10.89"/>
    <n v="4.5"/>
    <s v="Thais Sissman"/>
    <x v="0"/>
    <s v="Corporate"/>
    <s v="Office Supplies"/>
    <s v="Appliances"/>
    <s v="Small Box"/>
    <d v="2015-04-15T00:00:00"/>
    <n v="2.4980362733452763E-6"/>
    <m/>
    <x v="0"/>
    <n v="0"/>
    <n v="2"/>
    <x v="0"/>
  </r>
  <r>
    <n v="44422"/>
    <x v="0"/>
    <d v="2015-04-13T00:00:00"/>
    <x v="4"/>
    <x v="45"/>
    <n v="313.83"/>
    <n v="0.08"/>
    <s v="Regular"/>
    <n v="56.78"/>
    <n v="8.69"/>
    <n v="2.99"/>
    <s v="Thais Sissman"/>
    <x v="0"/>
    <s v="Corporate"/>
    <s v="Office Supplies"/>
    <s v="Binders and Binder Accessories"/>
    <s v="Small Box"/>
    <d v="2015-04-15T00:00:00"/>
    <n v="4.9870147815772767E-5"/>
    <m/>
    <x v="0"/>
    <n v="0"/>
    <n v="2"/>
    <x v="0"/>
  </r>
  <r>
    <n v="44422"/>
    <x v="0"/>
    <d v="2015-04-13T00:00:00"/>
    <x v="4"/>
    <x v="11"/>
    <n v="201.59450000000001"/>
    <n v="0.04"/>
    <s v="Regular"/>
    <n v="32.31"/>
    <n v="20.99"/>
    <n v="0.99"/>
    <s v="Thais Sissman"/>
    <x v="0"/>
    <s v="Corporate"/>
    <s v="Technology"/>
    <s v="Telephones and Communication"/>
    <s v="Wrap Bag"/>
    <d v="2015-04-15T00:00:00"/>
    <n v="3.2035011037334879E-5"/>
    <m/>
    <x v="0"/>
    <n v="0"/>
    <n v="2"/>
    <x v="0"/>
  </r>
  <r>
    <n v="44423"/>
    <x v="0"/>
    <d v="2015-07-29T00:00:00"/>
    <x v="1"/>
    <x v="20"/>
    <n v="248.64"/>
    <n v="0.08"/>
    <s v="Regular"/>
    <n v="-69.27"/>
    <n v="6.28"/>
    <n v="5.29"/>
    <s v="Nona Balk"/>
    <x v="3"/>
    <s v="Corporate"/>
    <s v="Furniture"/>
    <s v="Office Furnishings"/>
    <s v="Small Box"/>
    <d v="2015-07-30T00:00:00"/>
    <n v="3.9510924873064208E-5"/>
    <m/>
    <x v="0"/>
    <n v="0"/>
    <n v="1"/>
    <x v="0"/>
  </r>
  <r>
    <n v="44451"/>
    <x v="0"/>
    <d v="2014-09-11T00:00:00"/>
    <x v="1"/>
    <x v="6"/>
    <n v="103.9"/>
    <n v="7.0000000000000007E-2"/>
    <s v="Express"/>
    <n v="-19.260000000000002"/>
    <n v="22.98"/>
    <n v="7.58"/>
    <s v="Khloe Miller"/>
    <x v="3"/>
    <s v="Home Office"/>
    <s v="Furniture"/>
    <s v="Office Furnishings"/>
    <s v="Small Box"/>
    <d v="2014-09-13T00:00:00"/>
    <n v="1.651055781174136E-5"/>
    <m/>
    <x v="0"/>
    <n v="0"/>
    <n v="2"/>
    <x v="0"/>
  </r>
  <r>
    <n v="44452"/>
    <x v="0"/>
    <d v="2014-12-09T00:00:00"/>
    <x v="2"/>
    <x v="29"/>
    <n v="330.27"/>
    <n v="7.0000000000000007E-2"/>
    <s v="Regular"/>
    <n v="-195.57"/>
    <n v="6.48"/>
    <n v="7.86"/>
    <s v="Susan Pistek"/>
    <x v="0"/>
    <s v="Home Office"/>
    <s v="Office Supplies"/>
    <s v="Paper"/>
    <s v="Small Box"/>
    <d v="2014-12-11T00:00:00"/>
    <n v="5.2482597964233098E-5"/>
    <m/>
    <x v="0"/>
    <n v="0"/>
    <n v="2"/>
    <x v="0"/>
  </r>
  <r>
    <n v="33889"/>
    <x v="0"/>
    <d v="2013-11-06T00:00:00"/>
    <x v="3"/>
    <x v="19"/>
    <n v="9046.33"/>
    <n v="0"/>
    <s v="Delivery Van"/>
    <n v="1398.03"/>
    <n v="180.98"/>
    <n v="55.24"/>
    <s v="Christina Vanderzanden"/>
    <x v="1"/>
    <s v="Small Business"/>
    <s v="Office Supplies"/>
    <s v="Appliances"/>
    <s v="Jumbo Drum"/>
    <d v="2013-11-11T00:00:00"/>
    <n v="1.4375356539854688E-3"/>
    <m/>
    <x v="0"/>
    <n v="0"/>
    <n v="5"/>
    <x v="0"/>
  </r>
  <r>
    <n v="14819"/>
    <x v="0"/>
    <d v="2013-01-25T00:00:00"/>
    <x v="2"/>
    <x v="25"/>
    <n v="9062.73"/>
    <n v="0.09"/>
    <s v="Regular"/>
    <n v="3122.78"/>
    <n v="207.48"/>
    <n v="0.99"/>
    <s v="Carl Jackson"/>
    <x v="2"/>
    <s v="Home Office"/>
    <s v="Office Supplies"/>
    <s v="Appliances"/>
    <s v="Small Box"/>
    <d v="2013-01-27T00:00:00"/>
    <n v="1.4401417478075338E-3"/>
    <m/>
    <x v="0"/>
    <n v="0"/>
    <n v="2"/>
    <x v="0"/>
  </r>
  <r>
    <n v="22887"/>
    <x v="0"/>
    <d v="2013-11-18T00:00:00"/>
    <x v="2"/>
    <x v="41"/>
    <n v="9107.27"/>
    <n v="7.0000000000000007E-2"/>
    <s v="Regular"/>
    <n v="2463.36"/>
    <n v="276.2"/>
    <n v="24.49"/>
    <s v="Eugene Moren"/>
    <x v="0"/>
    <s v="Home Office"/>
    <s v="Furniture"/>
    <s v="Chairs &amp; Chairmats"/>
    <s v="Large Box"/>
    <d v="2013-11-19T00:00:00"/>
    <n v="1.447219517248679E-3"/>
    <m/>
    <x v="0"/>
    <n v="0"/>
    <n v="1"/>
    <x v="0"/>
  </r>
  <r>
    <n v="44576"/>
    <x v="0"/>
    <d v="2016-12-25T00:00:00"/>
    <x v="2"/>
    <x v="28"/>
    <n v="5016.25"/>
    <n v="0.01"/>
    <s v="Delivery Van"/>
    <n v="-189.35"/>
    <n v="124.49"/>
    <n v="51.94"/>
    <s v="Greg Guthrie"/>
    <x v="3"/>
    <s v="Small Business"/>
    <s v="Furniture"/>
    <s v="Tables"/>
    <s v="Jumbo Box"/>
    <d v="2016-12-26T00:00:00"/>
    <n v="7.971230570081578E-4"/>
    <m/>
    <x v="0"/>
    <n v="0"/>
    <n v="1"/>
    <x v="0"/>
  </r>
  <r>
    <n v="44583"/>
    <x v="1"/>
    <d v="2016-10-04T00:00:00"/>
    <x v="3"/>
    <x v="24"/>
    <n v="17.59"/>
    <n v="0.1"/>
    <s v="Regular"/>
    <n v="-19.739999999999998"/>
    <n v="2.2200000000000002"/>
    <n v="5"/>
    <s v="Deanra Eno"/>
    <x v="3"/>
    <s v="Corporate"/>
    <s v="Office Supplies"/>
    <s v="Appliances"/>
    <s v="Small Box"/>
    <d v="2016-10-09T00:00:00"/>
    <n v="2.795194532324644E-6"/>
    <m/>
    <x v="0"/>
    <n v="0"/>
    <n v="5"/>
    <x v="0"/>
  </r>
  <r>
    <n v="44609"/>
    <x v="0"/>
    <d v="2014-06-18T00:00:00"/>
    <x v="3"/>
    <x v="2"/>
    <n v="525.4"/>
    <n v="0.08"/>
    <s v="Regular"/>
    <n v="126.49"/>
    <n v="19.84"/>
    <n v="4.0999999999999996"/>
    <s v="Michael Oakman"/>
    <x v="0"/>
    <s v="Small Business"/>
    <s v="Office Supplies"/>
    <s v="Pens &amp; Art Supplies"/>
    <s v="Wrap Bag"/>
    <d v="2014-06-23T00:00:00"/>
    <n v="8.3490347202010688E-5"/>
    <m/>
    <x v="0"/>
    <n v="0"/>
    <n v="5"/>
    <x v="0"/>
  </r>
  <r>
    <n v="44609"/>
    <x v="0"/>
    <d v="2014-06-18T00:00:00"/>
    <x v="3"/>
    <x v="4"/>
    <n v="61.77"/>
    <n v="0.04"/>
    <s v="Express"/>
    <n v="12.65"/>
    <n v="1.48"/>
    <n v="0.7"/>
    <s v="Michael Oakman"/>
    <x v="0"/>
    <s v="Small Business"/>
    <s v="Office Supplies"/>
    <s v="Rubber Bands"/>
    <s v="Wrap Bag"/>
    <d v="2014-06-22T00:00:00"/>
    <n v="9.8157570359120683E-6"/>
    <m/>
    <x v="0"/>
    <n v="0"/>
    <n v="4"/>
    <x v="0"/>
  </r>
  <r>
    <n v="44612"/>
    <x v="0"/>
    <d v="2014-03-13T00:00:00"/>
    <x v="0"/>
    <x v="24"/>
    <n v="428.72300000000001"/>
    <n v="0.06"/>
    <s v="Regular"/>
    <n v="-147.72"/>
    <n v="85.99"/>
    <n v="1.25"/>
    <s v="Dean Braden"/>
    <x v="1"/>
    <s v="Corporate"/>
    <s v="Technology"/>
    <s v="Telephones and Communication"/>
    <s v="Small Pack"/>
    <d v="2014-03-15T00:00:00"/>
    <n v="6.8127583029097122E-5"/>
    <m/>
    <x v="0"/>
    <n v="0"/>
    <n v="2"/>
    <x v="0"/>
  </r>
  <r>
    <n v="18210"/>
    <x v="0"/>
    <d v="2013-08-06T00:00:00"/>
    <x v="2"/>
    <x v="40"/>
    <n v="9293.82"/>
    <n v="0.08"/>
    <s v="Regular"/>
    <n v="2437.17"/>
    <n v="363.25"/>
    <n v="19.989999999999998"/>
    <s v="Greg Guthrie"/>
    <x v="3"/>
    <s v="Small Business"/>
    <s v="Office Supplies"/>
    <s v="Appliances"/>
    <s v="Small Box"/>
    <d v="2013-08-07T00:00:00"/>
    <n v="1.4768638344746688E-3"/>
    <m/>
    <x v="0"/>
    <n v="0"/>
    <n v="1"/>
    <x v="0"/>
  </r>
  <r>
    <n v="17506"/>
    <x v="0"/>
    <d v="2013-02-28T00:00:00"/>
    <x v="3"/>
    <x v="15"/>
    <n v="9473.31"/>
    <n v="0.03"/>
    <s v="Delivery Van"/>
    <n v="1939.11"/>
    <n v="294.62"/>
    <n v="42.52"/>
    <s v="Susan Vittorini"/>
    <x v="1"/>
    <s v="Home Office"/>
    <s v="Office Supplies"/>
    <s v="Appliances"/>
    <s v="Jumbo Drum"/>
    <d v="2013-03-04T00:00:00"/>
    <n v="1.5053862600918917E-3"/>
    <m/>
    <x v="0"/>
    <n v="0"/>
    <n v="4"/>
    <x v="0"/>
  </r>
  <r>
    <n v="22912"/>
    <x v="0"/>
    <d v="2013-10-16T00:00:00"/>
    <x v="3"/>
    <x v="15"/>
    <n v="10168.23"/>
    <n v="0.03"/>
    <s v="Express"/>
    <n v="4141.8"/>
    <n v="304.99"/>
    <n v="19.989999999999998"/>
    <s v="Juliana Krohn"/>
    <x v="0"/>
    <s v="Corporate"/>
    <s v="Office Supplies"/>
    <s v="Binders and Binder Accessories"/>
    <s v="Small Box"/>
    <d v="2013-10-20T00:00:00"/>
    <n v="1.6158147185571015E-3"/>
    <m/>
    <x v="0"/>
    <n v="0"/>
    <n v="4"/>
    <x v="0"/>
  </r>
  <r>
    <n v="10563"/>
    <x v="0"/>
    <d v="2013-09-29T00:00:00"/>
    <x v="1"/>
    <x v="28"/>
    <n v="10223.19"/>
    <n v="0.08"/>
    <s v="Regular"/>
    <n v="2723.31"/>
    <n v="289.52999999999997"/>
    <n v="19.989999999999998"/>
    <s v="Julia Barnett"/>
    <x v="0"/>
    <s v="Corporate"/>
    <s v="Office Supplies"/>
    <s v="Appliances"/>
    <s v="Small Box"/>
    <d v="2013-09-30T00:00:00"/>
    <n v="1.6245483110242172E-3"/>
    <m/>
    <x v="0"/>
    <n v="0"/>
    <n v="1"/>
    <x v="0"/>
  </r>
  <r>
    <n v="30023"/>
    <x v="0"/>
    <d v="2013-10-15T00:00:00"/>
    <x v="3"/>
    <x v="2"/>
    <n v="10253.75"/>
    <n v="0.1"/>
    <s v="Delivery Van"/>
    <n v="3256.81"/>
    <n v="400.97"/>
    <n v="48.26"/>
    <s v="Giulietta Dortch"/>
    <x v="3"/>
    <s v="Consumer"/>
    <s v="Technology"/>
    <s v="Office Machines"/>
    <s v="Jumbo Box"/>
    <d v="2013-10-17T00:00:00"/>
    <n v="1.6294045443902114E-3"/>
    <m/>
    <x v="0"/>
    <n v="0"/>
    <n v="2"/>
    <x v="0"/>
  </r>
  <r>
    <n v="12196"/>
    <x v="0"/>
    <d v="2013-06-02T00:00:00"/>
    <x v="2"/>
    <x v="13"/>
    <n v="10330.94"/>
    <n v="7.0000000000000007E-2"/>
    <s v="Regular"/>
    <n v="2914.56"/>
    <n v="419.19"/>
    <n v="19.989999999999998"/>
    <s v="Tracy Zic"/>
    <x v="0"/>
    <s v="Consumer"/>
    <s v="Office Supplies"/>
    <s v="Storage &amp; Organization"/>
    <s v="Small Box"/>
    <d v="2013-06-02T00:00:00"/>
    <n v="1.6416706652515043E-3"/>
    <m/>
    <x v="0"/>
    <n v="0"/>
    <n v="0"/>
    <x v="0"/>
  </r>
  <r>
    <n v="44646"/>
    <x v="0"/>
    <d v="2015-01-03T00:00:00"/>
    <x v="3"/>
    <x v="43"/>
    <n v="12723.95"/>
    <n v="0.08"/>
    <s v="Regular"/>
    <n v="11.54"/>
    <n v="279.48"/>
    <n v="35"/>
    <s v="Mark Van Huff"/>
    <x v="0"/>
    <s v="Home Office"/>
    <s v="Office Supplies"/>
    <s v="Storage &amp; Organization"/>
    <s v="Large Box"/>
    <d v="2015-01-07T00:00:00"/>
    <n v="2.0219394809307652E-3"/>
    <m/>
    <x v="0"/>
    <n v="0"/>
    <n v="4"/>
    <x v="0"/>
  </r>
  <r>
    <n v="44678"/>
    <x v="0"/>
    <d v="2015-10-13T00:00:00"/>
    <x v="3"/>
    <x v="45"/>
    <n v="1152.6300000000001"/>
    <n v="0.03"/>
    <s v="Regular"/>
    <n v="389.4"/>
    <n v="32.479999999999997"/>
    <n v="7.09"/>
    <s v="Dennis Pardue"/>
    <x v="0"/>
    <s v="Small Business"/>
    <s v="Furniture"/>
    <s v="Office Furnishings"/>
    <s v="Small Box"/>
    <d v="2015-10-13T00:00:00"/>
    <n v="1.8316231232480697E-4"/>
    <m/>
    <x v="0"/>
    <n v="0"/>
    <n v="0"/>
    <x v="0"/>
  </r>
  <r>
    <n v="44678"/>
    <x v="0"/>
    <d v="2015-10-13T00:00:00"/>
    <x v="3"/>
    <x v="6"/>
    <n v="7.56"/>
    <n v="0.1"/>
    <s v="Regular"/>
    <n v="-5.53"/>
    <n v="1.89"/>
    <n v="0.76"/>
    <s v="Dennis Pardue"/>
    <x v="0"/>
    <s v="Small Business"/>
    <s v="Office Supplies"/>
    <s v="Rubber Bands"/>
    <s v="Wrap Bag"/>
    <d v="2015-10-15T00:00:00"/>
    <n v="1.2013456887080335E-6"/>
    <m/>
    <x v="0"/>
    <n v="0"/>
    <n v="2"/>
    <x v="0"/>
  </r>
  <r>
    <n v="12160"/>
    <x v="0"/>
    <d v="2013-12-12T00:00:00"/>
    <x v="3"/>
    <x v="25"/>
    <n v="10341.469999999999"/>
    <n v="0.03"/>
    <s v="Delivery Van"/>
    <n v="865.02"/>
    <n v="208.16"/>
    <n v="68.02"/>
    <s v="Darren Budd"/>
    <x v="1"/>
    <s v="Corporate"/>
    <s v="Furniture"/>
    <s v="Chairs &amp; Chairmats"/>
    <s v="Jumbo Drum"/>
    <d v="2013-12-17T00:00:00"/>
    <n v="1.6433439681750616E-3"/>
    <m/>
    <x v="0"/>
    <n v="0"/>
    <n v="5"/>
    <x v="0"/>
  </r>
  <r>
    <n v="11047"/>
    <x v="0"/>
    <d v="2013-12-10T00:00:00"/>
    <x v="3"/>
    <x v="37"/>
    <n v="10480.272000000001"/>
    <n v="7.0000000000000007E-2"/>
    <s v="Delivery Van"/>
    <n v="2271.6799999999998"/>
    <n v="550.98"/>
    <n v="64.59"/>
    <s v="Ionia McGrath"/>
    <x v="3"/>
    <s v="Home Office"/>
    <s v="Furniture"/>
    <s v="Tables"/>
    <s v="Jumbo Box"/>
    <d v="2013-12-12T00:00:00"/>
    <n v="1.6654007385830053E-3"/>
    <m/>
    <x v="0"/>
    <n v="0"/>
    <n v="2"/>
    <x v="0"/>
  </r>
  <r>
    <n v="44708"/>
    <x v="0"/>
    <d v="2016-07-27T00:00:00"/>
    <x v="2"/>
    <x v="0"/>
    <n v="30.68"/>
    <n v="0.02"/>
    <s v="Regular"/>
    <n v="-37.39"/>
    <n v="1.74"/>
    <n v="4.08"/>
    <s v="Allen Rosenblatt"/>
    <x v="2"/>
    <s v="Small Business"/>
    <s v="Furniture"/>
    <s v="Office Furnishings"/>
    <s v="Small Pack"/>
    <d v="2016-07-28T00:00:00"/>
    <n v="4.8753023451802207E-6"/>
    <m/>
    <x v="0"/>
    <n v="0"/>
    <n v="1"/>
    <x v="0"/>
  </r>
  <r>
    <n v="44772"/>
    <x v="0"/>
    <d v="2016-03-31T00:00:00"/>
    <x v="2"/>
    <x v="10"/>
    <n v="54.076999999999998"/>
    <n v="7.0000000000000007E-2"/>
    <s v="Express"/>
    <n v="-232.99"/>
    <n v="55.99"/>
    <n v="5"/>
    <s v="Dorothy Wardle"/>
    <x v="2"/>
    <s v="Corporate"/>
    <s v="Technology"/>
    <s v="Telephones and Communication"/>
    <s v="Small Pack"/>
    <d v="2016-04-02T00:00:00"/>
    <n v="8.593276561939725E-6"/>
    <m/>
    <x v="0"/>
    <n v="0"/>
    <n v="2"/>
    <x v="0"/>
  </r>
  <r>
    <n v="44805"/>
    <x v="0"/>
    <d v="2015-09-14T00:00:00"/>
    <x v="0"/>
    <x v="42"/>
    <n v="1710.65"/>
    <n v="0.01"/>
    <s v="Regular"/>
    <n v="782.01"/>
    <n v="41.94"/>
    <n v="2.99"/>
    <s v="Jonathan Doherty"/>
    <x v="0"/>
    <s v="Corporate"/>
    <s v="Office Supplies"/>
    <s v="Binders and Binder Accessories"/>
    <s v="Small Box"/>
    <d v="2015-09-15T00:00:00"/>
    <n v="2.7183624370216898E-4"/>
    <m/>
    <x v="0"/>
    <n v="0"/>
    <n v="1"/>
    <x v="0"/>
  </r>
  <r>
    <n v="44839"/>
    <x v="0"/>
    <d v="2015-06-11T00:00:00"/>
    <x v="1"/>
    <x v="40"/>
    <n v="899.97"/>
    <n v="0.09"/>
    <s v="Express"/>
    <n v="-246.3"/>
    <n v="33.979999999999997"/>
    <n v="19.989999999999998"/>
    <s v="Julia West"/>
    <x v="2"/>
    <s v="Consumer"/>
    <s v="Furniture"/>
    <s v="Office Furnishings"/>
    <s v="Small Box"/>
    <d v="2015-06-13T00:00:00"/>
    <n v="1.4301257664901706E-4"/>
    <m/>
    <x v="0"/>
    <n v="0"/>
    <n v="2"/>
    <x v="0"/>
  </r>
  <r>
    <n v="33763"/>
    <x v="0"/>
    <d v="2013-09-23T00:00:00"/>
    <x v="2"/>
    <x v="9"/>
    <n v="10791.38"/>
    <n v="0.08"/>
    <s v="Regular"/>
    <n v="-234.79"/>
    <n v="499.99"/>
    <n v="24.49"/>
    <s v="Evan Minnotte"/>
    <x v="3"/>
    <s v="Corporate"/>
    <s v="Technology"/>
    <s v="Copiers and Fax"/>
    <s v="Large Box"/>
    <d v="2013-09-25T00:00:00"/>
    <n v="1.714838338387579E-3"/>
    <m/>
    <x v="0"/>
    <n v="0"/>
    <n v="2"/>
    <x v="0"/>
  </r>
  <r>
    <n v="44871"/>
    <x v="0"/>
    <d v="2014-05-03T00:00:00"/>
    <x v="1"/>
    <x v="40"/>
    <n v="94.46"/>
    <n v="0.02"/>
    <s v="Regular"/>
    <n v="-75.09"/>
    <n v="3.28"/>
    <n v="4.2"/>
    <s v="Denise Monton"/>
    <x v="0"/>
    <s v="Home Office"/>
    <s v="Office Supplies"/>
    <s v="Pens &amp; Art Supplies"/>
    <s v="Wrap Bag"/>
    <d v="2014-05-05T00:00:00"/>
    <n v="1.5010464782455138E-5"/>
    <m/>
    <x v="0"/>
    <n v="0"/>
    <n v="2"/>
    <x v="0"/>
  </r>
  <r>
    <n v="39749"/>
    <x v="0"/>
    <d v="2013-06-27T00:00:00"/>
    <x v="0"/>
    <x v="22"/>
    <n v="11277.05"/>
    <n v="0.01"/>
    <s v="Delivery Van"/>
    <n v="3497.45"/>
    <n v="264.98"/>
    <n v="17.86"/>
    <s v="Ed Ludwig"/>
    <x v="1"/>
    <s v="Consumer"/>
    <s v="Technology"/>
    <s v="Office Machines"/>
    <s v="Jumbo Drum"/>
    <d v="2013-06-29T00:00:00"/>
    <n v="1.7920152643974773E-3"/>
    <m/>
    <x v="0"/>
    <n v="0"/>
    <n v="2"/>
    <x v="0"/>
  </r>
  <r>
    <n v="23396"/>
    <x v="0"/>
    <d v="2013-06-18T00:00:00"/>
    <x v="3"/>
    <x v="49"/>
    <n v="11481.03"/>
    <n v="0.08"/>
    <s v="Delivery Van"/>
    <n v="2799.65"/>
    <n v="399.98"/>
    <n v="12.06"/>
    <s v="Quincy Jones"/>
    <x v="0"/>
    <s v="Home Office"/>
    <s v="Technology"/>
    <s v="Office Machines"/>
    <s v="Jumbo Box"/>
    <d v="2013-06-20T00:00:00"/>
    <n v="1.8244293508502109E-3"/>
    <m/>
    <x v="0"/>
    <n v="0"/>
    <n v="2"/>
    <x v="0"/>
  </r>
  <r>
    <n v="14978"/>
    <x v="0"/>
    <d v="2013-05-27T00:00:00"/>
    <x v="1"/>
    <x v="39"/>
    <n v="12043.88"/>
    <n v="7.0000000000000007E-2"/>
    <s v="Delivery Van"/>
    <n v="2011.31"/>
    <n v="880.98"/>
    <n v="44.55"/>
    <s v="Randy Bradley"/>
    <x v="0"/>
    <s v="Corporate"/>
    <s v="Furniture"/>
    <s v="Bookcases"/>
    <s v="Jumbo Box"/>
    <d v="2013-05-28T00:00:00"/>
    <n v="1.9138708086398029E-3"/>
    <m/>
    <x v="0"/>
    <n v="0"/>
    <n v="1"/>
    <x v="0"/>
  </r>
  <r>
    <n v="44960"/>
    <x v="0"/>
    <d v="2014-05-03T00:00:00"/>
    <x v="3"/>
    <x v="18"/>
    <n v="112.91"/>
    <n v="0.04"/>
    <s v="Regular"/>
    <n v="-72.81"/>
    <n v="6.48"/>
    <n v="8.4"/>
    <s v="Tamara Chand"/>
    <x v="1"/>
    <s v="Consumer"/>
    <s v="Office Supplies"/>
    <s v="Paper"/>
    <s v="Small Box"/>
    <d v="2014-05-05T00:00:00"/>
    <n v="1.7942320332278314E-5"/>
    <m/>
    <x v="0"/>
    <n v="0"/>
    <n v="2"/>
    <x v="0"/>
  </r>
  <r>
    <n v="44960"/>
    <x v="0"/>
    <d v="2014-05-03T00:00:00"/>
    <x v="3"/>
    <x v="21"/>
    <n v="180.92"/>
    <n v="0.1"/>
    <s v="Regular"/>
    <n v="-82.54"/>
    <n v="8.57"/>
    <n v="6.14"/>
    <s v="Tamara Chand"/>
    <x v="1"/>
    <s v="Consumer"/>
    <s v="Office Supplies"/>
    <s v="Scissors, Rulers and Trimmers"/>
    <s v="Small Pack"/>
    <d v="2014-05-03T00:00:00"/>
    <n v="2.8749664285854153E-5"/>
    <m/>
    <x v="0"/>
    <n v="0"/>
    <n v="0"/>
    <x v="0"/>
  </r>
  <r>
    <n v="44960"/>
    <x v="0"/>
    <d v="2014-05-03T00:00:00"/>
    <x v="3"/>
    <x v="35"/>
    <n v="31.68"/>
    <n v="0.04"/>
    <s v="Regular"/>
    <n v="-23.69"/>
    <n v="1.7"/>
    <n v="1.99"/>
    <s v="Tamara Chand"/>
    <x v="1"/>
    <s v="Consumer"/>
    <s v="Technology"/>
    <s v="Computer Peripherals"/>
    <s v="Small Pack"/>
    <d v="2014-05-07T00:00:00"/>
    <n v="5.0342105050622361E-6"/>
    <m/>
    <x v="0"/>
    <n v="0"/>
    <n v="4"/>
    <x v="0"/>
  </r>
  <r>
    <n v="44962"/>
    <x v="1"/>
    <d v="2016-12-28T00:00:00"/>
    <x v="4"/>
    <x v="40"/>
    <n v="575.74"/>
    <n v="0.06"/>
    <s v="Regular"/>
    <n v="152.6"/>
    <n v="22.24"/>
    <n v="1.99"/>
    <s v="Toby Swindell"/>
    <x v="0"/>
    <s v="Small Business"/>
    <s v="Technology"/>
    <s v="Computer Peripherals"/>
    <s v="Small Pack"/>
    <d v="2016-12-30T00:00:00"/>
    <n v="9.1489783970471323E-5"/>
    <m/>
    <x v="0"/>
    <n v="0"/>
    <n v="2"/>
    <x v="0"/>
  </r>
  <r>
    <n v="44965"/>
    <x v="0"/>
    <d v="2014-10-02T00:00:00"/>
    <x v="3"/>
    <x v="23"/>
    <n v="28.82"/>
    <n v="0"/>
    <s v="Regular"/>
    <n v="2.16"/>
    <n v="1.48"/>
    <n v="0.7"/>
    <s v="Peter Fuller"/>
    <x v="0"/>
    <s v="Corporate"/>
    <s v="Office Supplies"/>
    <s v="Rubber Bands"/>
    <s v="Wrap Bag"/>
    <d v="2014-10-06T00:00:00"/>
    <n v="4.5797331677996729E-6"/>
    <m/>
    <x v="0"/>
    <n v="0"/>
    <n v="4"/>
    <x v="0"/>
  </r>
  <r>
    <n v="44965"/>
    <x v="0"/>
    <d v="2014-10-02T00:00:00"/>
    <x v="3"/>
    <x v="22"/>
    <n v="75.39"/>
    <n v="0.05"/>
    <s v="Regular"/>
    <n v="-4.83"/>
    <n v="1.68"/>
    <n v="0.7"/>
    <s v="Peter Fuller"/>
    <x v="0"/>
    <s v="Corporate"/>
    <s v="Office Supplies"/>
    <s v="Pens &amp; Art Supplies"/>
    <s v="Wrap Bag"/>
    <d v="2014-10-06T00:00:00"/>
    <n v="1.1980086173505112E-5"/>
    <m/>
    <x v="0"/>
    <n v="0"/>
    <n v="4"/>
    <x v="0"/>
  </r>
  <r>
    <n v="44992"/>
    <x v="0"/>
    <d v="2015-12-24T00:00:00"/>
    <x v="1"/>
    <x v="1"/>
    <n v="1673.53"/>
    <n v="0"/>
    <s v="Regular"/>
    <n v="524.73"/>
    <n v="51.98"/>
    <n v="10.17"/>
    <s v="Anthony Witt"/>
    <x v="1"/>
    <s v="Corporate"/>
    <s v="Technology"/>
    <s v="Office Machines"/>
    <s v="Medium Box"/>
    <d v="2015-12-26T00:00:00"/>
    <n v="2.6593757280734859E-4"/>
    <m/>
    <x v="0"/>
    <n v="0"/>
    <n v="2"/>
    <x v="0"/>
  </r>
  <r>
    <n v="44992"/>
    <x v="0"/>
    <d v="2015-12-24T00:00:00"/>
    <x v="1"/>
    <x v="1"/>
    <n v="7110.24"/>
    <n v="0.06"/>
    <s v="Delivery Van"/>
    <n v="-536.16999999999996"/>
    <n v="218.75"/>
    <n v="69.64"/>
    <s v="Anthony Witt"/>
    <x v="1"/>
    <s v="Corporate"/>
    <s v="Furniture"/>
    <s v="Tables"/>
    <s v="Jumbo Box"/>
    <d v="2015-12-26T00:00:00"/>
    <n v="1.1298751547194985E-3"/>
    <m/>
    <x v="0"/>
    <n v="0"/>
    <n v="2"/>
    <x v="0"/>
  </r>
  <r>
    <n v="45025"/>
    <x v="0"/>
    <d v="2014-04-11T00:00:00"/>
    <x v="0"/>
    <x v="27"/>
    <n v="73.819999999999993"/>
    <n v="0.08"/>
    <s v="Regular"/>
    <n v="2.0099999999999998"/>
    <n v="2.88"/>
    <n v="1.49"/>
    <s v="Mike Kennedy"/>
    <x v="0"/>
    <s v="Corporate"/>
    <s v="Office Supplies"/>
    <s v="Binders and Binder Accessories"/>
    <s v="Small Box"/>
    <d v="2014-04-14T00:00:00"/>
    <n v="1.1730600362490348E-5"/>
    <m/>
    <x v="0"/>
    <n v="0"/>
    <n v="3"/>
    <x v="0"/>
  </r>
  <r>
    <n v="45059"/>
    <x v="0"/>
    <d v="2014-02-03T00:00:00"/>
    <x v="2"/>
    <x v="34"/>
    <n v="1327.59"/>
    <n v="0.05"/>
    <s v="Express"/>
    <n v="371.28"/>
    <n v="37.74"/>
    <n v="2.9"/>
    <s v="Tony Chapman"/>
    <x v="3"/>
    <s v="Consumer"/>
    <s v="Office Supplies"/>
    <s v="Pens &amp; Art Supplies"/>
    <s v="Small Pack"/>
    <d v="2014-02-04T00:00:00"/>
    <n v="2.1096488397776431E-4"/>
    <m/>
    <x v="0"/>
    <n v="0"/>
    <n v="1"/>
    <x v="0"/>
  </r>
  <r>
    <n v="45059"/>
    <x v="0"/>
    <d v="2014-02-03T00:00:00"/>
    <x v="2"/>
    <x v="20"/>
    <n v="3401.8"/>
    <n v="0.09"/>
    <s v="Express"/>
    <n v="-508.87"/>
    <n v="95.43"/>
    <n v="19.989999999999998"/>
    <s v="Tony Chapman"/>
    <x v="3"/>
    <s v="Consumer"/>
    <s v="Office Supplies"/>
    <s v="Storage &amp; Organization"/>
    <s v="Small Box"/>
    <d v="2014-02-05T00:00:00"/>
    <n v="5.4057377828663873E-4"/>
    <m/>
    <x v="0"/>
    <n v="0"/>
    <n v="2"/>
    <x v="0"/>
  </r>
  <r>
    <n v="45125"/>
    <x v="0"/>
    <d v="2015-05-28T00:00:00"/>
    <x v="1"/>
    <x v="24"/>
    <n v="975.5"/>
    <n v="0.09"/>
    <s v="Delivery Van"/>
    <n v="-252.01"/>
    <n v="160.97999999999999"/>
    <n v="35.020000000000003"/>
    <s v="Erin Smith"/>
    <x v="1"/>
    <s v="Home Office"/>
    <s v="Furniture"/>
    <s v="Bookcases"/>
    <s v="Jumbo Box"/>
    <d v="2015-05-29T00:00:00"/>
    <n v="1.5501490996490565E-4"/>
    <m/>
    <x v="0"/>
    <n v="0"/>
    <n v="1"/>
    <x v="0"/>
  </r>
  <r>
    <n v="45125"/>
    <x v="0"/>
    <d v="2015-05-28T00:00:00"/>
    <x v="1"/>
    <x v="1"/>
    <n v="4834.8"/>
    <n v="0"/>
    <s v="Regular"/>
    <n v="1193.1099999999999"/>
    <n v="175.99"/>
    <n v="4.99"/>
    <s v="Erin Smith"/>
    <x v="1"/>
    <s v="Home Office"/>
    <s v="Technology"/>
    <s v="Telephones and Communication"/>
    <s v="Small Box"/>
    <d v="2015-05-29T00:00:00"/>
    <n v="7.6828917139756619E-4"/>
    <m/>
    <x v="0"/>
    <n v="0"/>
    <n v="1"/>
    <x v="0"/>
  </r>
  <r>
    <n v="45127"/>
    <x v="1"/>
    <d v="2015-12-30T00:00:00"/>
    <x v="4"/>
    <x v="12"/>
    <n v="14.15"/>
    <n v="0.1"/>
    <s v="Regular"/>
    <n v="-1.29"/>
    <n v="1.48"/>
    <n v="0.7"/>
    <s v="Theresa Swint"/>
    <x v="0"/>
    <s v="Consumer"/>
    <s v="Office Supplies"/>
    <s v="Rubber Bands"/>
    <s v="Wrap Bag"/>
    <d v="2015-12-30T00:00:00"/>
    <n v="2.2485504623305127E-6"/>
    <m/>
    <x v="0"/>
    <n v="0"/>
    <n v="0"/>
    <x v="0"/>
  </r>
  <r>
    <n v="45155"/>
    <x v="0"/>
    <d v="2014-02-15T00:00:00"/>
    <x v="3"/>
    <x v="14"/>
    <n v="181.61"/>
    <n v="0.03"/>
    <s v="Regular"/>
    <n v="-150.26"/>
    <n v="4.13"/>
    <n v="5.34"/>
    <s v="Ralph Kennedy"/>
    <x v="3"/>
    <s v="Corporate"/>
    <s v="Office Supplies"/>
    <s v="Binders and Binder Accessories"/>
    <s v="Small Box"/>
    <d v="2014-02-22T00:00:00"/>
    <n v="2.8859310916172751E-5"/>
    <m/>
    <x v="0"/>
    <n v="0"/>
    <n v="7"/>
    <x v="0"/>
  </r>
  <r>
    <n v="45155"/>
    <x v="0"/>
    <d v="2014-02-15T00:00:00"/>
    <x v="3"/>
    <x v="34"/>
    <n v="111.55"/>
    <n v="0.05"/>
    <s v="Regular"/>
    <n v="-54.25"/>
    <n v="3.14"/>
    <n v="1.92"/>
    <s v="Ralph Kennedy"/>
    <x v="3"/>
    <s v="Corporate"/>
    <s v="Office Supplies"/>
    <s v="Scissors, Rulers and Trimmers"/>
    <s v="Wrap Bag"/>
    <d v="2014-02-15T00:00:00"/>
    <n v="1.7726205234838773E-5"/>
    <m/>
    <x v="0"/>
    <n v="0"/>
    <n v="0"/>
    <x v="0"/>
  </r>
  <r>
    <n v="45156"/>
    <x v="0"/>
    <d v="2014-02-12T00:00:00"/>
    <x v="3"/>
    <x v="49"/>
    <n v="663.24"/>
    <n v="0.01"/>
    <s v="Regular"/>
    <n v="76.33"/>
    <n v="20.48"/>
    <n v="6.32"/>
    <s v="Luke Schmidt"/>
    <x v="0"/>
    <s v="Home Office"/>
    <s v="Office Supplies"/>
    <s v="Appliances"/>
    <s v="Small Box"/>
    <d v="2014-02-12T00:00:00"/>
    <n v="1.0539424796014764E-4"/>
    <m/>
    <x v="0"/>
    <n v="0"/>
    <n v="0"/>
    <x v="0"/>
  </r>
  <r>
    <n v="45156"/>
    <x v="0"/>
    <d v="2014-02-12T00:00:00"/>
    <x v="3"/>
    <x v="34"/>
    <n v="238.08"/>
    <n v="7.0000000000000007E-2"/>
    <s v="Regular"/>
    <n v="31.65"/>
    <n v="6.75"/>
    <n v="2.99"/>
    <s v="Luke Schmidt"/>
    <x v="0"/>
    <s v="Home Office"/>
    <s v="Office Supplies"/>
    <s v="Binders and Binder Accessories"/>
    <s v="Small Box"/>
    <d v="2014-02-19T00:00:00"/>
    <n v="3.7832854704710137E-5"/>
    <m/>
    <x v="0"/>
    <n v="0"/>
    <n v="7"/>
    <x v="0"/>
  </r>
  <r>
    <n v="45156"/>
    <x v="0"/>
    <d v="2014-02-12T00:00:00"/>
    <x v="3"/>
    <x v="39"/>
    <n v="174.3"/>
    <n v="0.08"/>
    <s v="Regular"/>
    <n v="75.58"/>
    <n v="12.53"/>
    <n v="0.5"/>
    <s v="Luke Schmidt"/>
    <x v="0"/>
    <s v="Home Office"/>
    <s v="Office Supplies"/>
    <s v="Labels"/>
    <s v="Small Box"/>
    <d v="2014-02-17T00:00:00"/>
    <n v="2.7697692267435219E-5"/>
    <m/>
    <x v="0"/>
    <n v="0"/>
    <n v="5"/>
    <x v="0"/>
  </r>
  <r>
    <n v="42884"/>
    <x v="0"/>
    <d v="2013-03-12T00:00:00"/>
    <x v="2"/>
    <x v="8"/>
    <n v="12098.87"/>
    <n v="0.04"/>
    <s v="Delivery Van"/>
    <n v="-969.05"/>
    <n v="400.98"/>
    <n v="42.52"/>
    <s v="Muhammed Iolo"/>
    <x v="3"/>
    <s v="Consumer"/>
    <s v="Furniture"/>
    <s v="Tables"/>
    <s v="Jumbo Box"/>
    <d v="2013-03-12T00:00:00"/>
    <n v="1.9226091683517152E-3"/>
    <m/>
    <x v="0"/>
    <n v="0"/>
    <n v="0"/>
    <x v="0"/>
  </r>
  <r>
    <n v="10852"/>
    <x v="0"/>
    <d v="2013-10-26T00:00:00"/>
    <x v="0"/>
    <x v="42"/>
    <n v="12450.48"/>
    <n v="0.01"/>
    <s v="Delivery Van"/>
    <n v="3030.16"/>
    <n v="300.98"/>
    <n v="54.92"/>
    <s v="Harold Engle"/>
    <x v="3"/>
    <s v="Home Office"/>
    <s v="Furniture"/>
    <s v="Bookcases"/>
    <s v="Jumbo Box"/>
    <d v="2013-10-27T00:00:00"/>
    <n v="1.9784828664478303E-3"/>
    <m/>
    <x v="0"/>
    <n v="0"/>
    <n v="1"/>
    <x v="0"/>
  </r>
  <r>
    <n v="41059"/>
    <x v="1"/>
    <d v="2013-09-14T00:00:00"/>
    <x v="4"/>
    <x v="22"/>
    <n v="12571.63"/>
    <n v="0.09"/>
    <s v="Regular"/>
    <n v="5455.96"/>
    <n v="300.98"/>
    <n v="13.99"/>
    <s v="Lycoris Saunders"/>
    <x v="1"/>
    <s v="Corporate"/>
    <s v="Technology"/>
    <s v="Office Machines"/>
    <s v="Medium Box"/>
    <d v="2013-09-15T00:00:00"/>
    <n v="1.9977345900175363E-3"/>
    <m/>
    <x v="0"/>
    <n v="0"/>
    <n v="1"/>
    <x v="0"/>
  </r>
  <r>
    <n v="27047"/>
    <x v="0"/>
    <d v="2013-11-22T00:00:00"/>
    <x v="0"/>
    <x v="13"/>
    <n v="14240.76"/>
    <n v="0.06"/>
    <s v="Regular"/>
    <n v="3128.69"/>
    <n v="599.99"/>
    <n v="24.49"/>
    <s v="Patrick Bzostek"/>
    <x v="1"/>
    <s v="Consumer"/>
    <s v="Technology"/>
    <s v="Copiers and Fax"/>
    <s v="Large Box"/>
    <d v="2013-11-23T00:00:00"/>
    <n v="2.2629729669214043E-3"/>
    <m/>
    <x v="0"/>
    <n v="0"/>
    <n v="1"/>
    <x v="0"/>
  </r>
  <r>
    <n v="45218"/>
    <x v="0"/>
    <d v="2016-05-10T00:00:00"/>
    <x v="3"/>
    <x v="46"/>
    <n v="309.45999999999998"/>
    <n v="0.08"/>
    <s v="Regular"/>
    <n v="-82.64"/>
    <n v="6.48"/>
    <n v="2.74"/>
    <s v="Robert Waldorf"/>
    <x v="1"/>
    <s v="Home Office"/>
    <s v="Technology"/>
    <s v="Computer Peripherals"/>
    <s v="Small Pack"/>
    <d v="2016-05-12T00:00:00"/>
    <n v="4.9175719157088362E-5"/>
    <m/>
    <x v="0"/>
    <n v="0"/>
    <n v="2"/>
    <x v="0"/>
  </r>
  <r>
    <n v="45248"/>
    <x v="0"/>
    <d v="2014-04-16T00:00:00"/>
    <x v="4"/>
    <x v="28"/>
    <n v="154.85"/>
    <n v="0.05"/>
    <s v="Regular"/>
    <n v="-136.55000000000001"/>
    <n v="3.95"/>
    <n v="5.13"/>
    <s v="Mark Cousins"/>
    <x v="0"/>
    <s v="Corporate"/>
    <s v="Office Supplies"/>
    <s v="Appliances"/>
    <s v="Small Box"/>
    <d v="2014-04-18T00:00:00"/>
    <n v="2.4606928557730023E-5"/>
    <m/>
    <x v="0"/>
    <n v="0"/>
    <n v="2"/>
    <x v="0"/>
  </r>
  <r>
    <n v="45248"/>
    <x v="0"/>
    <d v="2014-04-16T00:00:00"/>
    <x v="4"/>
    <x v="1"/>
    <n v="4941.7725"/>
    <n v="0.1"/>
    <s v="Regular"/>
    <n v="704.89"/>
    <n v="195.99"/>
    <n v="8.99"/>
    <s v="Mark Cousins"/>
    <x v="0"/>
    <s v="Corporate"/>
    <s v="Technology"/>
    <s v="Telephones and Communication"/>
    <s v="Small Box"/>
    <d v="2014-04-18T00:00:00"/>
    <n v="7.8528797453054509E-4"/>
    <m/>
    <x v="0"/>
    <n v="0"/>
    <n v="2"/>
    <x v="0"/>
  </r>
  <r>
    <n v="9028"/>
    <x v="0"/>
    <d v="2013-12-21T00:00:00"/>
    <x v="3"/>
    <x v="25"/>
    <n v="14556.67"/>
    <n v="0.04"/>
    <s v="Delivery Van"/>
    <n v="3829.63"/>
    <n v="306.14"/>
    <n v="26.53"/>
    <s v="Michael Nguyen"/>
    <x v="1"/>
    <s v="Small Business"/>
    <s v="Technology"/>
    <s v="Office Machines"/>
    <s v="Jumbo Drum"/>
    <d v="2013-12-25T00:00:00"/>
    <n v="2.3131736437097318E-3"/>
    <m/>
    <x v="0"/>
    <n v="0"/>
    <n v="4"/>
    <x v="0"/>
  </r>
  <r>
    <n v="45317"/>
    <x v="0"/>
    <d v="2015-03-01T00:00:00"/>
    <x v="3"/>
    <x v="45"/>
    <n v="1435.95"/>
    <n v="0.05"/>
    <s v="Regular"/>
    <n v="486.9"/>
    <n v="39.24"/>
    <n v="1.99"/>
    <s v="Trudy Schmidt"/>
    <x v="3"/>
    <s v="Small Business"/>
    <s v="Technology"/>
    <s v="Computer Peripherals"/>
    <s v="Small Pack"/>
    <d v="2015-03-08T00:00:00"/>
    <n v="2.2818417218257948E-4"/>
    <m/>
    <x v="0"/>
    <n v="0"/>
    <n v="7"/>
    <x v="0"/>
  </r>
  <r>
    <n v="45317"/>
    <x v="0"/>
    <d v="2015-03-01T00:00:00"/>
    <x v="3"/>
    <x v="2"/>
    <n v="961.06"/>
    <n v="0.05"/>
    <s v="Regular"/>
    <n v="361.82"/>
    <n v="34.229999999999997"/>
    <n v="5.0199999999999996"/>
    <s v="Trudy Schmidt"/>
    <x v="3"/>
    <s v="Small Business"/>
    <s v="Furniture"/>
    <s v="Office Furnishings"/>
    <s v="Small Box"/>
    <d v="2015-03-08T00:00:00"/>
    <n v="1.5272027613620935E-4"/>
    <m/>
    <x v="0"/>
    <n v="0"/>
    <n v="7"/>
    <x v="0"/>
  </r>
  <r>
    <n v="45184"/>
    <x v="0"/>
    <d v="2013-06-17T00:00:00"/>
    <x v="3"/>
    <x v="13"/>
    <n v="14647.26"/>
    <n v="7.0000000000000007E-2"/>
    <s v="Regular"/>
    <n v="5485.15"/>
    <n v="599.99"/>
    <n v="24.49"/>
    <s v="Victoria Wilson"/>
    <x v="1"/>
    <s v="Home Office"/>
    <s v="Technology"/>
    <s v="Copiers and Fax"/>
    <s v="Large Box"/>
    <d v="2013-06-26T00:00:00"/>
    <n v="2.3275691339134435E-3"/>
    <m/>
    <x v="0"/>
    <n v="0"/>
    <n v="9"/>
    <x v="0"/>
  </r>
  <r>
    <n v="33922"/>
    <x v="0"/>
    <d v="2013-02-27T00:00:00"/>
    <x v="2"/>
    <x v="48"/>
    <n v="15251.5"/>
    <n v="0.06"/>
    <s v="Delivery Van"/>
    <n v="5353.19"/>
    <n v="500.97"/>
    <n v="69.3"/>
    <s v="Carlos Daly"/>
    <x v="2"/>
    <s v="Home Office"/>
    <s v="Technology"/>
    <s v="Office Machines"/>
    <s v="Jumbo Drum"/>
    <d v="2013-02-27T00:00:00"/>
    <n v="2.423587800440552E-3"/>
    <m/>
    <x v="0"/>
    <n v="0"/>
    <n v="0"/>
    <x v="0"/>
  </r>
  <r>
    <n v="45381"/>
    <x v="0"/>
    <d v="2014-08-21T00:00:00"/>
    <x v="4"/>
    <x v="10"/>
    <n v="11.81"/>
    <n v="0.01"/>
    <s v="Regular"/>
    <n v="-7.95"/>
    <n v="5.89"/>
    <n v="5.57"/>
    <s v="Michael Oakman"/>
    <x v="3"/>
    <s v="Small Business"/>
    <s v="Furniture"/>
    <s v="Office Furnishings"/>
    <s v="Small Box"/>
    <d v="2014-08-23T00:00:00"/>
    <n v="1.8767053682065974E-6"/>
    <m/>
    <x v="0"/>
    <n v="0"/>
    <n v="2"/>
    <x v="0"/>
  </r>
  <r>
    <n v="45381"/>
    <x v="0"/>
    <d v="2014-08-21T00:00:00"/>
    <x v="4"/>
    <x v="27"/>
    <n v="164.1"/>
    <n v="0.03"/>
    <s v="Express"/>
    <n v="-41.22"/>
    <n v="5.74"/>
    <n v="5.01"/>
    <s v="Michael Oakman"/>
    <x v="3"/>
    <s v="Small Business"/>
    <s v="Office Supplies"/>
    <s v="Binders and Binder Accessories"/>
    <s v="Small Box"/>
    <d v="2014-08-22T00:00:00"/>
    <n v="2.6076829036638664E-5"/>
    <m/>
    <x v="0"/>
    <n v="0"/>
    <n v="1"/>
    <x v="0"/>
  </r>
  <r>
    <n v="45381"/>
    <x v="0"/>
    <d v="2014-08-21T00:00:00"/>
    <x v="4"/>
    <x v="9"/>
    <n v="1316.87"/>
    <n v="0.02"/>
    <s v="Express"/>
    <n v="204.7"/>
    <n v="53.98"/>
    <n v="5.5"/>
    <s v="Michael Oakman"/>
    <x v="3"/>
    <s v="Small Business"/>
    <s v="Technology"/>
    <s v="Computer Peripherals"/>
    <s v="Small Box"/>
    <d v="2014-08-23T00:00:00"/>
    <n v="2.092613885038291E-4"/>
    <m/>
    <x v="0"/>
    <n v="0"/>
    <n v="2"/>
    <x v="0"/>
  </r>
  <r>
    <n v="45410"/>
    <x v="0"/>
    <d v="2016-08-19T00:00:00"/>
    <x v="3"/>
    <x v="23"/>
    <n v="991.36"/>
    <n v="0.1"/>
    <s v="Regular"/>
    <n v="-103.11"/>
    <n v="54.1"/>
    <n v="19.989999999999998"/>
    <s v="Michael Grace"/>
    <x v="0"/>
    <s v="Corporate"/>
    <s v="Office Supplies"/>
    <s v="Storage &amp; Organization"/>
    <s v="Small Box"/>
    <d v="2016-08-24T00:00:00"/>
    <n v="1.5753519338063441E-4"/>
    <m/>
    <x v="0"/>
    <n v="0"/>
    <n v="5"/>
    <x v="0"/>
  </r>
  <r>
    <n v="20704"/>
    <x v="1"/>
    <d v="2013-02-10T00:00:00"/>
    <x v="3"/>
    <x v="28"/>
    <n v="15655.24"/>
    <n v="0.09"/>
    <s v="Regular"/>
    <n v="4818.29"/>
    <n v="419.19"/>
    <n v="19.989999999999998"/>
    <s v="Justin Ellison"/>
    <x v="0"/>
    <s v="Home Office"/>
    <s v="Office Supplies"/>
    <s v="Storage &amp; Organization"/>
    <s v="Small Box"/>
    <d v="2013-02-15T00:00:00"/>
    <n v="2.4877453809113168E-3"/>
    <m/>
    <x v="0"/>
    <n v="0"/>
    <n v="5"/>
    <x v="0"/>
  </r>
  <r>
    <n v="44519"/>
    <x v="0"/>
    <d v="2013-05-19T00:00:00"/>
    <x v="0"/>
    <x v="41"/>
    <n v="16073.03"/>
    <n v="0.01"/>
    <s v="Delivery Van"/>
    <n v="5386.32"/>
    <n v="442.14"/>
    <n v="14.7"/>
    <s v="Dorothy Wardle"/>
    <x v="2"/>
    <s v="Corporate"/>
    <s v="Technology"/>
    <s v="Office Machines"/>
    <s v="Jumbo Drum"/>
    <d v="2013-05-20T00:00:00"/>
    <n v="2.5541356210284239E-3"/>
    <m/>
    <x v="0"/>
    <n v="0"/>
    <n v="1"/>
    <x v="0"/>
  </r>
  <r>
    <n v="4611"/>
    <x v="0"/>
    <d v="2013-01-09T00:00:00"/>
    <x v="0"/>
    <x v="1"/>
    <n v="16172.44"/>
    <n v="0.03"/>
    <s v="Delivery Van"/>
    <n v="7176.12"/>
    <n v="500.98"/>
    <n v="28.14"/>
    <s v="Steven Ward"/>
    <x v="0"/>
    <s v="Consumer"/>
    <s v="Technology"/>
    <s v="Office Machines"/>
    <s v="Jumbo Drum"/>
    <d v="2013-01-09T00:00:00"/>
    <n v="2.5699326812022951E-3"/>
    <m/>
    <x v="0"/>
    <n v="0"/>
    <n v="0"/>
    <x v="0"/>
  </r>
  <r>
    <n v="20674"/>
    <x v="0"/>
    <d v="2013-12-08T00:00:00"/>
    <x v="0"/>
    <x v="4"/>
    <n v="17717.34"/>
    <n v="0"/>
    <s v="Delivery Van"/>
    <n v="8291.08"/>
    <n v="500.97"/>
    <n v="69.3"/>
    <s v="Philip Brown"/>
    <x v="1"/>
    <s v="Corporate"/>
    <s v="Technology"/>
    <s v="Office Machines"/>
    <s v="Jumbo Drum"/>
    <d v="2013-12-09T00:00:00"/>
    <n v="2.81542989740402E-3"/>
    <m/>
    <x v="0"/>
    <n v="0"/>
    <n v="1"/>
    <x v="0"/>
  </r>
  <r>
    <n v="45414"/>
    <x v="0"/>
    <d v="2016-02-12T00:00:00"/>
    <x v="1"/>
    <x v="35"/>
    <n v="1002.73"/>
    <n v="0.08"/>
    <s v="Regular"/>
    <n v="-563.86"/>
    <n v="60.98"/>
    <n v="49"/>
    <s v="George Ashbrook"/>
    <x v="1"/>
    <s v="Consumer"/>
    <s v="Office Supplies"/>
    <s v="Appliances"/>
    <s v="Large Box"/>
    <d v="2016-02-13T00:00:00"/>
    <n v="1.5934197915849291E-4"/>
    <m/>
    <x v="0"/>
    <n v="0"/>
    <n v="1"/>
    <x v="0"/>
  </r>
  <r>
    <n v="45440"/>
    <x v="0"/>
    <d v="2015-08-09T00:00:00"/>
    <x v="1"/>
    <x v="33"/>
    <n v="748.29"/>
    <n v="0.02"/>
    <s v="Delivery Van"/>
    <n v="-183.6"/>
    <n v="135.99"/>
    <n v="28.63"/>
    <s v="Michelle Lonsdale"/>
    <x v="2"/>
    <s v="Corporate"/>
    <s v="Furniture"/>
    <s v="Chairs &amp; Chairmats"/>
    <s v="Jumbo Drum"/>
    <d v="2015-08-11T00:00:00"/>
    <n v="1.1890938695811301E-4"/>
    <m/>
    <x v="0"/>
    <n v="0"/>
    <n v="2"/>
    <x v="0"/>
  </r>
  <r>
    <n v="45476"/>
    <x v="0"/>
    <d v="2015-04-18T00:00:00"/>
    <x v="1"/>
    <x v="25"/>
    <n v="1055.98"/>
    <n v="7.0000000000000007E-2"/>
    <s v="Regular"/>
    <n v="204.58"/>
    <n v="21.78"/>
    <n v="5.94"/>
    <s v="Ashley Jarboe"/>
    <x v="0"/>
    <s v="Home Office"/>
    <s v="Office Supplies"/>
    <s v="Appliances"/>
    <s v="Medium Box"/>
    <d v="2015-04-18T00:00:00"/>
    <n v="1.6780383867221022E-4"/>
    <m/>
    <x v="0"/>
    <n v="0"/>
    <n v="0"/>
    <x v="0"/>
  </r>
  <r>
    <n v="45506"/>
    <x v="0"/>
    <d v="2014-12-26T00:00:00"/>
    <x v="3"/>
    <x v="7"/>
    <n v="448.36649999999997"/>
    <n v="0.03"/>
    <s v="Regular"/>
    <n v="-748.41"/>
    <n v="175.99"/>
    <n v="8.99"/>
    <s v="Neil French"/>
    <x v="0"/>
    <s v="Consumer"/>
    <s v="Technology"/>
    <s v="Telephones and Communication"/>
    <s v="Small Box"/>
    <d v="2014-12-31T00:00:00"/>
    <n v="7.1249095467739476E-5"/>
    <m/>
    <x v="0"/>
    <n v="0"/>
    <n v="5"/>
    <x v="0"/>
  </r>
  <r>
    <n v="41059"/>
    <x v="1"/>
    <d v="2013-09-14T00:00:00"/>
    <x v="4"/>
    <x v="22"/>
    <n v="17884.53"/>
    <n v="0.04"/>
    <s v="Delivery Van"/>
    <n v="2357.86"/>
    <n v="400.98"/>
    <n v="42.52"/>
    <s v="Lycoris Saunders"/>
    <x v="1"/>
    <s v="Corporate"/>
    <s v="Furniture"/>
    <s v="Tables"/>
    <s v="Jumbo Box"/>
    <d v="2013-09-15T00:00:00"/>
    <n v="2.841997752654694E-3"/>
    <m/>
    <x v="0"/>
    <n v="0"/>
    <n v="1"/>
    <x v="0"/>
  </r>
  <r>
    <n v="45571"/>
    <x v="0"/>
    <d v="2015-09-23T00:00:00"/>
    <x v="4"/>
    <x v="16"/>
    <n v="528.53"/>
    <n v="0.05"/>
    <s v="Regular"/>
    <n v="-7.24"/>
    <n v="12.21"/>
    <n v="4.8099999999999996"/>
    <s v="Rick Bensley"/>
    <x v="0"/>
    <s v="Consumer"/>
    <s v="Office Supplies"/>
    <s v="Storage &amp; Organization"/>
    <s v="Small Box"/>
    <d v="2015-09-24T00:00:00"/>
    <n v="8.3987729742441395E-5"/>
    <m/>
    <x v="0"/>
    <n v="0"/>
    <n v="1"/>
    <x v="0"/>
  </r>
  <r>
    <n v="45571"/>
    <x v="0"/>
    <d v="2015-09-23T00:00:00"/>
    <x v="4"/>
    <x v="43"/>
    <n v="5975.0495000000001"/>
    <n v="0.06"/>
    <s v="Regular"/>
    <n v="1417.23"/>
    <n v="155.99"/>
    <n v="8.99"/>
    <s v="Rick Bensley"/>
    <x v="0"/>
    <s v="Consumer"/>
    <s v="Technology"/>
    <s v="Telephones and Communication"/>
    <s v="Small Box"/>
    <d v="2015-09-25T00:00:00"/>
    <n v="9.4948412124895392E-4"/>
    <m/>
    <x v="0"/>
    <n v="0"/>
    <n v="2"/>
    <x v="0"/>
  </r>
  <r>
    <n v="45571"/>
    <x v="0"/>
    <d v="2015-09-23T00:00:00"/>
    <x v="4"/>
    <x v="14"/>
    <n v="720.52"/>
    <n v="0.1"/>
    <s v="Regular"/>
    <n v="-36.79"/>
    <n v="17.98"/>
    <n v="8.51"/>
    <s v="Rick Bensley"/>
    <x v="0"/>
    <s v="Consumer"/>
    <s v="Technology"/>
    <s v="Office Machines"/>
    <s v="Medium Box"/>
    <d v="2015-09-25T00:00:00"/>
    <n v="1.1449650735818946E-4"/>
    <m/>
    <x v="0"/>
    <n v="0"/>
    <n v="2"/>
    <x v="0"/>
  </r>
  <r>
    <n v="45575"/>
    <x v="0"/>
    <d v="2015-04-12T00:00:00"/>
    <x v="1"/>
    <x v="19"/>
    <n v="3849.17"/>
    <n v="0.06"/>
    <s v="Regular"/>
    <n v="1982.78"/>
    <n v="83.98"/>
    <n v="5.01"/>
    <s v="Eric Barreto"/>
    <x v="0"/>
    <s v="Small Business"/>
    <s v="Office Supplies"/>
    <s v="Envelopes"/>
    <s v="Small Box"/>
    <d v="2015-04-12T00:00:00"/>
    <n v="6.116645217730558E-4"/>
    <m/>
    <x v="0"/>
    <n v="0"/>
    <n v="0"/>
    <x v="0"/>
  </r>
  <r>
    <n v="45601"/>
    <x v="0"/>
    <d v="2014-09-26T00:00:00"/>
    <x v="0"/>
    <x v="43"/>
    <n v="945.03"/>
    <n v="0"/>
    <s v="Regular"/>
    <n v="267.64"/>
    <n v="19.98"/>
    <n v="5.97"/>
    <s v="Dan Reichenbach"/>
    <x v="3"/>
    <s v="Corporate"/>
    <s v="Office Supplies"/>
    <s v="Paper"/>
    <s v="Small Box"/>
    <d v="2014-09-28T00:00:00"/>
    <n v="1.5017297833330064E-4"/>
    <m/>
    <x v="0"/>
    <n v="0"/>
    <n v="2"/>
    <x v="0"/>
  </r>
  <r>
    <n v="45606"/>
    <x v="0"/>
    <d v="2014-09-22T00:00:00"/>
    <x v="4"/>
    <x v="28"/>
    <n v="325.75"/>
    <n v="0.1"/>
    <s v="Regular"/>
    <n v="-124.25"/>
    <n v="8.75"/>
    <n v="8.5399999999999991"/>
    <s v="Jim Sink"/>
    <x v="3"/>
    <s v="Corporate"/>
    <s v="Furniture"/>
    <s v="Office Furnishings"/>
    <s v="Small Pack"/>
    <d v="2014-09-24T00:00:00"/>
    <n v="5.1764333081566392E-5"/>
    <m/>
    <x v="0"/>
    <n v="0"/>
    <n v="2"/>
    <x v="0"/>
  </r>
  <r>
    <n v="45606"/>
    <x v="0"/>
    <d v="2014-09-22T00:00:00"/>
    <x v="4"/>
    <x v="37"/>
    <n v="136.41999999999999"/>
    <n v="0.09"/>
    <s v="Regular"/>
    <n v="-8.3800000000000008"/>
    <n v="5.85"/>
    <n v="2.27"/>
    <s v="Jim Sink"/>
    <x v="3"/>
    <s v="Corporate"/>
    <s v="Office Supplies"/>
    <s v="Pens &amp; Art Supplies"/>
    <s v="Wrap Bag"/>
    <d v="2014-09-23T00:00:00"/>
    <n v="2.1678251171104485E-5"/>
    <m/>
    <x v="0"/>
    <n v="0"/>
    <n v="1"/>
    <x v="0"/>
  </r>
  <r>
    <n v="42690"/>
    <x v="0"/>
    <d v="2013-09-28T00:00:00"/>
    <x v="3"/>
    <x v="14"/>
    <n v="18697.240000000002"/>
    <n v="0.02"/>
    <s v="Regular"/>
    <n v="8918.74"/>
    <n v="420.98"/>
    <n v="19.989999999999998"/>
    <s v="Olvera Toch"/>
    <x v="1"/>
    <s v="Home Office"/>
    <s v="Office Supplies"/>
    <s v="Binders and Binder Accessories"/>
    <s v="Small Box"/>
    <d v="2013-10-02T00:00:00"/>
    <n v="2.9711440032724069E-3"/>
    <m/>
    <x v="0"/>
    <n v="0"/>
    <n v="4"/>
    <x v="0"/>
  </r>
  <r>
    <n v="45700"/>
    <x v="0"/>
    <d v="2015-11-13T00:00:00"/>
    <x v="0"/>
    <x v="16"/>
    <n v="1704.58"/>
    <n v="0.02"/>
    <s v="Regular"/>
    <n v="518.48"/>
    <n v="38.06"/>
    <n v="4.5"/>
    <s v="Nat Carroll"/>
    <x v="1"/>
    <s v="Home Office"/>
    <s v="Office Supplies"/>
    <s v="Appliances"/>
    <s v="Small Box"/>
    <d v="2015-11-13T00:00:00"/>
    <n v="2.7087167117168513E-4"/>
    <m/>
    <x v="0"/>
    <n v="0"/>
    <n v="0"/>
    <x v="0"/>
  </r>
  <r>
    <n v="4033"/>
    <x v="0"/>
    <d v="2013-06-01T00:00:00"/>
    <x v="3"/>
    <x v="28"/>
    <n v="19269.05"/>
    <n v="0"/>
    <s v="Delivery Van"/>
    <n v="4127.79"/>
    <n v="500.98"/>
    <n v="41.44"/>
    <s v="Bill Tyler"/>
    <x v="3"/>
    <s v="Consumer"/>
    <s v="Furniture"/>
    <s v="Bookcases"/>
    <s v="Jumbo Box"/>
    <d v="2013-06-08T00:00:00"/>
    <n v="3.0620092781745412E-3"/>
    <m/>
    <x v="0"/>
    <n v="0"/>
    <n v="7"/>
    <x v="0"/>
  </r>
  <r>
    <n v="45731"/>
    <x v="0"/>
    <d v="2016-08-10T00:00:00"/>
    <x v="1"/>
    <x v="23"/>
    <n v="146.63"/>
    <n v="0.01"/>
    <s v="Express"/>
    <n v="-30.06"/>
    <n v="6.48"/>
    <n v="6.22"/>
    <s v="Gene Hale"/>
    <x v="3"/>
    <s v="Consumer"/>
    <s v="Office Supplies"/>
    <s v="Paper"/>
    <s v="Small Box"/>
    <d v="2016-08-11T00:00:00"/>
    <n v="2.3300703483499861E-5"/>
    <m/>
    <x v="0"/>
    <n v="0"/>
    <n v="1"/>
    <x v="0"/>
  </r>
  <r>
    <n v="45731"/>
    <x v="0"/>
    <d v="2016-08-10T00:00:00"/>
    <x v="1"/>
    <x v="34"/>
    <n v="2506.2674999999999"/>
    <n v="0.03"/>
    <s v="Regular"/>
    <n v="1160.58"/>
    <n v="85.99"/>
    <n v="3.3"/>
    <s v="Gene Hale"/>
    <x v="3"/>
    <s v="Consumer"/>
    <s v="Technology"/>
    <s v="Telephones and Communication"/>
    <s v="Small Pack"/>
    <d v="2016-08-12T00:00:00"/>
    <n v="3.9826635659709808E-4"/>
    <m/>
    <x v="0"/>
    <n v="0"/>
    <n v="2"/>
    <x v="0"/>
  </r>
  <r>
    <n v="45731"/>
    <x v="0"/>
    <d v="2016-08-10T00:00:00"/>
    <x v="1"/>
    <x v="14"/>
    <n v="12689.87"/>
    <n v="0.04"/>
    <s v="Delivery Van"/>
    <n v="-169.23"/>
    <n v="296.18"/>
    <n v="154.12"/>
    <s v="Matt Abelman"/>
    <x v="0"/>
    <s v="Consumer"/>
    <s v="Furniture"/>
    <s v="Tables"/>
    <s v="Jumbo Box"/>
    <d v="2016-08-11T00:00:00"/>
    <n v="2.0165238908419862E-3"/>
    <m/>
    <x v="0"/>
    <n v="0"/>
    <n v="1"/>
    <x v="0"/>
  </r>
  <r>
    <n v="6625"/>
    <x v="0"/>
    <d v="2013-08-15T00:00:00"/>
    <x v="0"/>
    <x v="9"/>
    <n v="21062.91"/>
    <n v="0.01"/>
    <s v="Delivery Van"/>
    <n v="5713.53"/>
    <n v="880.98"/>
    <n v="44.55"/>
    <s v="Roy Skaria"/>
    <x v="0"/>
    <s v="Corporate"/>
    <s v="Furniture"/>
    <s v="Bookcases"/>
    <s v="Jumbo Box"/>
    <d v="2013-08-17T00:00:00"/>
    <n v="3.3470682698604928E-3"/>
    <m/>
    <x v="0"/>
    <n v="0"/>
    <n v="2"/>
    <x v="0"/>
  </r>
  <r>
    <n v="45734"/>
    <x v="0"/>
    <d v="2015-07-17T00:00:00"/>
    <x v="1"/>
    <x v="43"/>
    <n v="557.52"/>
    <n v="0.03"/>
    <s v="Express"/>
    <n v="-157.30000000000001"/>
    <n v="11.66"/>
    <n v="7.95"/>
    <s v="Amy Hunt"/>
    <x v="0"/>
    <s v="Consumer"/>
    <s v="Office Supplies"/>
    <s v="Pens &amp; Art Supplies"/>
    <s v="Small Pack"/>
    <d v="2015-07-19T00:00:00"/>
    <n v="8.8594477297421014E-5"/>
    <m/>
    <x v="0"/>
    <n v="0"/>
    <n v="2"/>
    <x v="0"/>
  </r>
  <r>
    <n v="12704"/>
    <x v="1"/>
    <d v="2013-02-09T00:00:00"/>
    <x v="3"/>
    <x v="14"/>
    <n v="21506.77"/>
    <n v="0.06"/>
    <s v="Regular"/>
    <n v="1260.51"/>
    <n v="499.99"/>
    <n v="24.49"/>
    <s v="Carlos Soltero"/>
    <x v="2"/>
    <s v="Small Business"/>
    <s v="Technology"/>
    <s v="Copiers and Fax"/>
    <s v="Large Box"/>
    <d v="2013-02-09T00:00:00"/>
    <n v="3.4176012457057241E-3"/>
    <m/>
    <x v="0"/>
    <n v="0"/>
    <n v="0"/>
    <x v="0"/>
  </r>
  <r>
    <n v="23168"/>
    <x v="1"/>
    <d v="2013-09-15T00:00:00"/>
    <x v="3"/>
    <x v="19"/>
    <n v="23949.51"/>
    <n v="0"/>
    <s v="Express"/>
    <n v="-1312.84"/>
    <n v="499.99"/>
    <n v="24.49"/>
    <s v="Darren Budd"/>
    <x v="0"/>
    <s v="Home Office"/>
    <s v="Technology"/>
    <s v="Copiers and Fax"/>
    <s v="Large Box"/>
    <d v="2013-09-22T00:00:00"/>
    <n v="3.8057725641759172E-3"/>
    <m/>
    <x v="0"/>
    <n v="0"/>
    <n v="7"/>
    <x v="0"/>
  </r>
  <r>
    <n v="45767"/>
    <x v="0"/>
    <d v="2015-07-10T00:00:00"/>
    <x v="0"/>
    <x v="46"/>
    <n v="841.51"/>
    <n v="0.05"/>
    <s v="Express"/>
    <n v="20.86"/>
    <n v="16.91"/>
    <n v="6.25"/>
    <s v="Nick Crebassa"/>
    <x v="0"/>
    <s v="Corporate"/>
    <s v="Office Supplies"/>
    <s v="Storage &amp; Organization"/>
    <s v="Small Box"/>
    <d v="2015-07-12T00:00:00"/>
    <n v="1.3372280562231446E-4"/>
    <m/>
    <x v="0"/>
    <n v="0"/>
    <n v="2"/>
    <x v="0"/>
  </r>
  <r>
    <n v="45794"/>
    <x v="0"/>
    <d v="2014-09-24T00:00:00"/>
    <x v="1"/>
    <x v="2"/>
    <n v="1208.3499999999999"/>
    <n v="0"/>
    <s v="Regular"/>
    <n v="145.54"/>
    <n v="39.99"/>
    <n v="10.25"/>
    <s v="Rick Bensley"/>
    <x v="0"/>
    <s v="Consumer"/>
    <s v="Technology"/>
    <s v="Computer Peripherals"/>
    <s v="Small Box"/>
    <d v="2014-09-26T00:00:00"/>
    <n v="1.9201667499343282E-4"/>
    <m/>
    <x v="0"/>
    <n v="0"/>
    <n v="2"/>
    <x v="0"/>
  </r>
  <r>
    <n v="45824"/>
    <x v="0"/>
    <d v="2016-12-06T00:00:00"/>
    <x v="2"/>
    <x v="14"/>
    <n v="6123.48"/>
    <n v="0.08"/>
    <s v="Regular"/>
    <n v="1232.79"/>
    <n v="140.81"/>
    <n v="24.49"/>
    <s v="Duane Huffman"/>
    <x v="1"/>
    <s v="Consumer"/>
    <s v="Furniture"/>
    <s v="Chairs &amp; Chairmats"/>
    <s v="Large Box"/>
    <d v="2016-12-08T00:00:00"/>
    <n v="9.730709388743212E-4"/>
    <m/>
    <x v="0"/>
    <n v="0"/>
    <n v="2"/>
    <x v="0"/>
  </r>
  <r>
    <n v="45825"/>
    <x v="0"/>
    <d v="2015-10-07T00:00:00"/>
    <x v="4"/>
    <x v="16"/>
    <n v="272.63"/>
    <n v="0.04"/>
    <s v="Regular"/>
    <n v="-64.45"/>
    <n v="6.48"/>
    <n v="5.14"/>
    <s v="Liz Price"/>
    <x v="0"/>
    <s v="Corporate"/>
    <s v="Office Supplies"/>
    <s v="Paper"/>
    <s v="Small Box"/>
    <d v="2015-10-07T00:00:00"/>
    <n v="4.3323131628633752E-5"/>
    <m/>
    <x v="0"/>
    <n v="0"/>
    <n v="0"/>
    <x v="0"/>
  </r>
  <r>
    <n v="45860"/>
    <x v="0"/>
    <d v="2015-08-12T00:00:00"/>
    <x v="3"/>
    <x v="47"/>
    <n v="69.97"/>
    <n v="0.01"/>
    <s v="Regular"/>
    <n v="24.25"/>
    <n v="5.43"/>
    <n v="0.95"/>
    <s v="Matthew Clasen"/>
    <x v="0"/>
    <s v="Consumer"/>
    <s v="Office Supplies"/>
    <s v="Paper"/>
    <s v="Wrap Bag"/>
    <d v="2015-08-12T00:00:00"/>
    <n v="1.1118803946944591E-5"/>
    <m/>
    <x v="0"/>
    <n v="0"/>
    <n v="0"/>
    <x v="0"/>
  </r>
  <r>
    <n v="45861"/>
    <x v="0"/>
    <d v="2014-08-25T00:00:00"/>
    <x v="4"/>
    <x v="20"/>
    <n v="680.85850000000005"/>
    <n v="0.05"/>
    <s v="Regular"/>
    <n v="319.10000000000002"/>
    <n v="20.99"/>
    <n v="0.99"/>
    <s v="Allen Rosenblatt"/>
    <x v="2"/>
    <s v="Small Business"/>
    <s v="Technology"/>
    <s v="Telephones and Communication"/>
    <s v="Wrap Bag"/>
    <d v="2014-08-25T00:00:00"/>
    <n v="1.0819397137502893E-4"/>
    <m/>
    <x v="0"/>
    <n v="0"/>
    <n v="0"/>
    <x v="0"/>
  </r>
  <r>
    <n v="45347"/>
    <x v="0"/>
    <d v="2013-09-29T00:00:00"/>
    <x v="4"/>
    <x v="26"/>
    <n v="24051.49"/>
    <n v="7.0000000000000007E-2"/>
    <s v="Express"/>
    <n v="9791.0400000000009"/>
    <n v="599.99"/>
    <n v="24.49"/>
    <s v="Ritsa Hightower"/>
    <x v="1"/>
    <s v="Corporate"/>
    <s v="Technology"/>
    <s v="Copiers and Fax"/>
    <s v="Large Box"/>
    <d v="2013-10-01T00:00:00"/>
    <n v="3.8219780183206854E-3"/>
    <m/>
    <x v="0"/>
    <n v="0"/>
    <n v="2"/>
    <x v="0"/>
  </r>
  <r>
    <n v="45893"/>
    <x v="0"/>
    <d v="2014-05-26T00:00:00"/>
    <x v="0"/>
    <x v="0"/>
    <n v="68.03"/>
    <n v="0.05"/>
    <s v="Regular"/>
    <n v="8.8699999999999992"/>
    <n v="4.49"/>
    <n v="1.49"/>
    <s v="Patrick Ryan"/>
    <x v="0"/>
    <s v="Corporate"/>
    <s v="Office Supplies"/>
    <s v="Binders and Binder Accessories"/>
    <s v="Small Box"/>
    <d v="2014-05-27T00:00:00"/>
    <n v="1.0810522116773481E-5"/>
    <m/>
    <x v="0"/>
    <n v="0"/>
    <n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PivotTable3" cacheId="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">
  <location ref="F8:G34" firstHeaderRow="1" firstDataRow="1" firstDataCol="1"/>
  <pivotFields count="2">
    <pivotField axis="axisRow" showAll="0">
      <items count="26">
        <item x="7"/>
        <item x="8"/>
        <item x="2"/>
        <item x="3"/>
        <item x="17"/>
        <item x="18"/>
        <item x="0"/>
        <item x="9"/>
        <item x="1"/>
        <item x="21"/>
        <item x="10"/>
        <item x="4"/>
        <item x="19"/>
        <item x="6"/>
        <item x="11"/>
        <item x="12"/>
        <item x="23"/>
        <item x="13"/>
        <item x="22"/>
        <item x="14"/>
        <item x="24"/>
        <item x="15"/>
        <item x="5"/>
        <item x="16"/>
        <item x="20"/>
        <item t="default"/>
      </items>
    </pivotField>
    <pivotField dataField="1" showAl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Sum of Sum of Profit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2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89" firstHeaderRow="1" firstDataRow="1" firstDataCol="1"/>
  <pivotFields count="18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2"/>
        <item x="0"/>
        <item x="1"/>
        <item x="3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Row" showAll="0">
      <items count="19">
        <item x="11"/>
        <item x="10"/>
        <item x="8"/>
        <item x="13"/>
        <item x="0"/>
        <item x="16"/>
        <item x="12"/>
        <item x="4"/>
        <item x="2"/>
        <item x="6"/>
        <item x="5"/>
        <item x="1"/>
        <item x="14"/>
        <item x="17"/>
        <item x="9"/>
        <item x="7"/>
        <item x="15"/>
        <item x="3"/>
        <item t="default"/>
      </items>
    </pivotField>
    <pivotField showAll="0">
      <items count="8">
        <item x="4"/>
        <item x="6"/>
        <item x="5"/>
        <item x="3"/>
        <item x="2"/>
        <item x="0"/>
        <item x="1"/>
        <item t="default"/>
      </items>
    </pivotField>
    <pivotField numFmtId="14" showAll="0"/>
  </pivotFields>
  <rowFields count="3">
    <field x="12"/>
    <field x="14"/>
    <field x="15"/>
  </rowFields>
  <rowItems count="86">
    <i>
      <x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1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2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3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 t="grand">
      <x/>
    </i>
  </rowItems>
  <colItems count="1">
    <i/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7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2">
  <location ref="A3:C6" firstHeaderRow="0" firstDataRow="1" firstDataCol="1"/>
  <pivotFields count="18">
    <pivotField showAll="0"/>
    <pivotField showAll="0"/>
    <pivotField numFmtId="14" showAll="0"/>
    <pivotField showAll="0"/>
    <pivotField showAll="0">
      <items count="51">
        <item x="39"/>
        <item x="20"/>
        <item x="7"/>
        <item x="6"/>
        <item x="44"/>
        <item x="31"/>
        <item x="22"/>
        <item x="38"/>
        <item x="24"/>
        <item x="12"/>
        <item x="11"/>
        <item x="49"/>
        <item x="46"/>
        <item x="41"/>
        <item x="0"/>
        <item x="25"/>
        <item x="40"/>
        <item x="36"/>
        <item x="30"/>
        <item x="23"/>
        <item x="21"/>
        <item x="28"/>
        <item x="9"/>
        <item x="18"/>
        <item x="14"/>
        <item x="5"/>
        <item x="42"/>
        <item x="2"/>
        <item x="8"/>
        <item x="10"/>
        <item x="45"/>
        <item x="1"/>
        <item x="16"/>
        <item x="13"/>
        <item x="37"/>
        <item x="47"/>
        <item x="4"/>
        <item x="34"/>
        <item x="27"/>
        <item x="43"/>
        <item x="33"/>
        <item x="3"/>
        <item x="17"/>
        <item x="15"/>
        <item x="29"/>
        <item x="26"/>
        <item x="19"/>
        <item x="32"/>
        <item x="48"/>
        <item x="35"/>
        <item t="default"/>
      </items>
    </pivotField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axis="axisRow" showAll="0">
      <items count="5">
        <item h="1" x="2"/>
        <item x="0"/>
        <item h="1" x="1"/>
        <item x="3"/>
        <item t="default"/>
      </items>
    </pivotField>
    <pivotField showAll="0"/>
    <pivotField showAll="0"/>
    <pivotField showAll="0">
      <items count="8">
        <item x="4"/>
        <item x="6"/>
        <item x="5"/>
        <item x="3"/>
        <item x="2"/>
        <item x="0"/>
        <item x="1"/>
        <item t="default"/>
      </items>
    </pivotField>
    <pivotField numFmtId="14" showAll="0"/>
  </pivotFields>
  <rowFields count="1">
    <field x="13"/>
  </rowFields>
  <rowItems count="3">
    <i>
      <x v="1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Sales" fld="5" baseField="0" baseItem="0"/>
    <dataField name="Sum of Profit" fld="8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09FB2F-832B-42E4-9A83-8A7DECD0553F}" name="PivotTable3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E24" firstHeaderRow="0" firstDataRow="1" firstDataCol="1"/>
  <pivotFields count="24">
    <pivotField subtotalTop="0" showAll="0"/>
    <pivotField axis="axisRow" subtotalTop="0" showAll="0">
      <items count="3">
        <item x="0"/>
        <item x="1"/>
        <item t="default"/>
      </items>
    </pivotField>
    <pivotField numFmtId="14" subtotalTop="0" showAll="0"/>
    <pivotField axis="axisRow" subtotalTop="0" showAll="0">
      <items count="6">
        <item x="1"/>
        <item x="0"/>
        <item x="3"/>
        <item x="4"/>
        <item x="2"/>
        <item t="default"/>
      </items>
    </pivotField>
    <pivotField dataField="1" subtotalTop="0" showAll="0"/>
    <pivotField subtotalTop="0" showAll="0"/>
    <pivotField subtotalTop="0" showAll="0"/>
    <pivotField subtotalTop="0" showAll="0"/>
    <pivotField dataField="1" subtotalTop="0" showAll="0"/>
    <pivotField subtotalTop="0" showAll="0"/>
    <pivotField subtotalTop="0" showAll="0"/>
    <pivotField subtotalTop="0" showAll="0"/>
    <pivotField subtotalTop="0" showAll="0">
      <items count="5">
        <item x="3"/>
        <item x="0"/>
        <item x="1"/>
        <item x="2"/>
        <item t="default"/>
      </items>
    </pivotField>
    <pivotField subtotalTop="0" showAll="0"/>
    <pivotField subtotalTop="0" showAll="0"/>
    <pivotField subtotalTop="0" showAll="0"/>
    <pivotField subtotalTop="0" showAll="0"/>
    <pivotField numFmtId="14" subtotalTop="0" showAll="0"/>
    <pivotField numFmtId="10" subtotalTop="0" showAll="0"/>
    <pivotField subtotalTop="0" showAll="0"/>
    <pivotField subtotalTop="0" showAll="0">
      <items count="7">
        <item x="0"/>
        <item x="2"/>
        <item x="3"/>
        <item x="4"/>
        <item x="1"/>
        <item x="5"/>
        <item t="default"/>
      </items>
    </pivotField>
    <pivotField subtotalTop="0" showAll="0"/>
    <pivotField dataField="1" subtotalTop="0" showAll="0"/>
    <pivotField dataField="1" subtotalTop="0" showAll="0"/>
  </pivotFields>
  <rowFields count="2">
    <field x="3"/>
    <field x="1"/>
  </rowFields>
  <rowItems count="21">
    <i>
      <x/>
    </i>
    <i r="1">
      <x/>
    </i>
    <i r="1">
      <x v="1"/>
    </i>
    <i t="default">
      <x/>
    </i>
    <i>
      <x v="1"/>
    </i>
    <i r="1">
      <x/>
    </i>
    <i r="1">
      <x v="1"/>
    </i>
    <i t="default">
      <x v="1"/>
    </i>
    <i>
      <x v="2"/>
    </i>
    <i r="1">
      <x/>
    </i>
    <i r="1">
      <x v="1"/>
    </i>
    <i t="default">
      <x v="2"/>
    </i>
    <i>
      <x v="3"/>
    </i>
    <i r="1">
      <x/>
    </i>
    <i r="1">
      <x v="1"/>
    </i>
    <i t="default">
      <x v="3"/>
    </i>
    <i>
      <x v="4"/>
    </i>
    <i r="1">
      <x/>
    </i>
    <i r="1">
      <x v="1"/>
    </i>
    <i t="default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Number Checked" fld="23" baseField="0" baseItem="0"/>
    <dataField name="Sum of Order Quantity" fld="4" baseField="0" baseItem="0"/>
    <dataField name="Sum of Profit" fld="8" baseField="0" baseItem="0"/>
    <dataField name="Sum of Dayspast" fld="22" baseField="0" baseItem="0"/>
  </dataFields>
  <chartFormats count="4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89"/>
  <sheetViews>
    <sheetView topLeftCell="A3" workbookViewId="0">
      <selection activeCell="A3" sqref="A3"/>
    </sheetView>
  </sheetViews>
  <sheetFormatPr defaultRowHeight="15" x14ac:dyDescent="0.25"/>
  <cols>
    <col min="1" max="1" width="35.85546875" bestFit="1" customWidth="1"/>
    <col min="2" max="2" width="12.5703125" customWidth="1"/>
    <col min="3" max="3" width="16.42578125" bestFit="1" customWidth="1"/>
    <col min="4" max="4" width="21.140625" bestFit="1" customWidth="1"/>
    <col min="6" max="6" width="30.28515625" bestFit="1" customWidth="1"/>
    <col min="7" max="7" width="19.42578125" bestFit="1" customWidth="1"/>
  </cols>
  <sheetData>
    <row r="3" spans="1:7" x14ac:dyDescent="0.25">
      <c r="A3" s="3" t="s">
        <v>626</v>
      </c>
      <c r="B3" t="s">
        <v>628</v>
      </c>
    </row>
    <row r="4" spans="1:7" x14ac:dyDescent="0.25">
      <c r="A4" s="4" t="s">
        <v>56</v>
      </c>
      <c r="B4" s="2">
        <v>150673.13999999998</v>
      </c>
    </row>
    <row r="5" spans="1:7" x14ac:dyDescent="0.25">
      <c r="A5" s="5" t="s">
        <v>37</v>
      </c>
      <c r="B5" s="2">
        <v>10659.829999999996</v>
      </c>
    </row>
    <row r="6" spans="1:7" x14ac:dyDescent="0.25">
      <c r="A6" s="7" t="s">
        <v>57</v>
      </c>
      <c r="B6" s="2">
        <v>10088.839999999998</v>
      </c>
    </row>
    <row r="7" spans="1:7" x14ac:dyDescent="0.25">
      <c r="A7" s="7" t="s">
        <v>86</v>
      </c>
      <c r="B7" s="2">
        <v>2359.1399999999994</v>
      </c>
    </row>
    <row r="8" spans="1:7" x14ac:dyDescent="0.25">
      <c r="A8" s="7" t="s">
        <v>38</v>
      </c>
      <c r="B8" s="2">
        <v>5794.7199999999993</v>
      </c>
      <c r="F8" s="3" t="s">
        <v>626</v>
      </c>
      <c r="G8" t="s">
        <v>634</v>
      </c>
    </row>
    <row r="9" spans="1:7" x14ac:dyDescent="0.25">
      <c r="A9" s="7" t="s">
        <v>112</v>
      </c>
      <c r="B9" s="2">
        <v>-7582.8700000000008</v>
      </c>
      <c r="F9" s="4" t="s">
        <v>72</v>
      </c>
      <c r="G9" s="2">
        <v>56552.65</v>
      </c>
    </row>
    <row r="10" spans="1:7" x14ac:dyDescent="0.25">
      <c r="A10" s="5" t="s">
        <v>34</v>
      </c>
      <c r="B10" s="2">
        <v>46976.87999999999</v>
      </c>
      <c r="F10" s="4" t="s">
        <v>68</v>
      </c>
      <c r="G10" s="2">
        <v>113454.36000000002</v>
      </c>
    </row>
    <row r="11" spans="1:7" x14ac:dyDescent="0.25">
      <c r="A11" s="7" t="s">
        <v>72</v>
      </c>
      <c r="B11" s="2">
        <v>16868.41</v>
      </c>
      <c r="F11" s="4" t="s">
        <v>57</v>
      </c>
      <c r="G11" s="2">
        <v>-14774.290000000006</v>
      </c>
    </row>
    <row r="12" spans="1:7" x14ac:dyDescent="0.25">
      <c r="A12" s="7" t="s">
        <v>68</v>
      </c>
      <c r="B12" s="2">
        <v>26816.469999999998</v>
      </c>
      <c r="F12" s="4" t="s">
        <v>86</v>
      </c>
      <c r="G12" s="2">
        <v>57658.060000000005</v>
      </c>
    </row>
    <row r="13" spans="1:7" x14ac:dyDescent="0.25">
      <c r="A13" s="7" t="s">
        <v>76</v>
      </c>
      <c r="B13" s="2">
        <v>3074.1999999999994</v>
      </c>
      <c r="F13" s="4" t="s">
        <v>25</v>
      </c>
      <c r="G13" s="2">
        <v>37174.92</v>
      </c>
    </row>
    <row r="14" spans="1:7" x14ac:dyDescent="0.25">
      <c r="A14" s="7" t="s">
        <v>46</v>
      </c>
      <c r="B14" s="2">
        <v>426.56999999999994</v>
      </c>
      <c r="F14" s="4" t="s">
        <v>131</v>
      </c>
      <c r="G14" s="2">
        <v>30161.890000000007</v>
      </c>
    </row>
    <row r="15" spans="1:7" x14ac:dyDescent="0.25">
      <c r="A15" s="7" t="s">
        <v>49</v>
      </c>
      <c r="B15" s="2">
        <v>6534.1299999999992</v>
      </c>
      <c r="F15" s="4" t="s">
        <v>56</v>
      </c>
      <c r="G15" s="2">
        <v>150673.13999999998</v>
      </c>
    </row>
    <row r="16" spans="1:7" x14ac:dyDescent="0.25">
      <c r="A16" s="7" t="s">
        <v>35</v>
      </c>
      <c r="B16" s="2">
        <v>560.31000000000006</v>
      </c>
      <c r="F16" s="4" t="s">
        <v>76</v>
      </c>
      <c r="G16" s="2">
        <v>25312.399999999994</v>
      </c>
    </row>
    <row r="17" spans="1:7" x14ac:dyDescent="0.25">
      <c r="A17" s="7" t="s">
        <v>100</v>
      </c>
      <c r="B17" s="2">
        <v>72.55</v>
      </c>
      <c r="F17" s="4" t="s">
        <v>37</v>
      </c>
      <c r="G17" s="2">
        <v>81892.200000000026</v>
      </c>
    </row>
    <row r="18" spans="1:7" x14ac:dyDescent="0.25">
      <c r="A18" s="7" t="s">
        <v>64</v>
      </c>
      <c r="B18" s="2">
        <v>-487.55</v>
      </c>
      <c r="F18" s="4" t="s">
        <v>22</v>
      </c>
      <c r="G18" s="2">
        <v>295998.13000000006</v>
      </c>
    </row>
    <row r="19" spans="1:7" x14ac:dyDescent="0.25">
      <c r="A19" s="7" t="s">
        <v>53</v>
      </c>
      <c r="B19" s="2">
        <v>-6888.21</v>
      </c>
      <c r="F19" s="4" t="s">
        <v>46</v>
      </c>
      <c r="G19" s="2">
        <v>6212.3100000000013</v>
      </c>
    </row>
    <row r="20" spans="1:7" x14ac:dyDescent="0.25">
      <c r="A20" s="5" t="s">
        <v>24</v>
      </c>
      <c r="B20" s="2">
        <v>93036.43</v>
      </c>
      <c r="F20" s="4" t="s">
        <v>38</v>
      </c>
      <c r="G20" s="2">
        <v>53934.62000000001</v>
      </c>
    </row>
    <row r="21" spans="1:7" x14ac:dyDescent="0.25">
      <c r="A21" s="7" t="s">
        <v>25</v>
      </c>
      <c r="B21" s="2">
        <v>8366.14</v>
      </c>
      <c r="F21" s="4" t="s">
        <v>51</v>
      </c>
      <c r="G21" s="2">
        <v>202381.60000000003</v>
      </c>
    </row>
    <row r="22" spans="1:7" x14ac:dyDescent="0.25">
      <c r="A22" s="7" t="s">
        <v>131</v>
      </c>
      <c r="B22" s="2">
        <v>-218.87999999999573</v>
      </c>
      <c r="F22" s="4" t="s">
        <v>34</v>
      </c>
      <c r="G22" s="2">
        <v>230664.79</v>
      </c>
    </row>
    <row r="23" spans="1:7" x14ac:dyDescent="0.25">
      <c r="A23" s="7" t="s">
        <v>51</v>
      </c>
      <c r="B23" s="2">
        <v>61823.829999999987</v>
      </c>
      <c r="F23" s="4" t="s">
        <v>49</v>
      </c>
      <c r="G23" s="2">
        <v>21634.27</v>
      </c>
    </row>
    <row r="24" spans="1:7" x14ac:dyDescent="0.25">
      <c r="A24" s="7" t="s">
        <v>41</v>
      </c>
      <c r="B24" s="2">
        <v>23065.34</v>
      </c>
      <c r="F24" s="4" t="s">
        <v>35</v>
      </c>
      <c r="G24" s="2">
        <v>4242.92</v>
      </c>
    </row>
    <row r="25" spans="1:7" x14ac:dyDescent="0.25">
      <c r="A25" s="4" t="s">
        <v>22</v>
      </c>
      <c r="B25" s="2">
        <v>295998.13000000006</v>
      </c>
      <c r="F25" s="4" t="s">
        <v>30</v>
      </c>
      <c r="G25" s="2">
        <v>183949.61</v>
      </c>
    </row>
    <row r="26" spans="1:7" x14ac:dyDescent="0.25">
      <c r="A26" s="5" t="s">
        <v>37</v>
      </c>
      <c r="B26" s="2">
        <v>41620.260000000017</v>
      </c>
      <c r="F26" s="4" t="s">
        <v>100</v>
      </c>
      <c r="G26" s="2">
        <v>348.9</v>
      </c>
    </row>
    <row r="27" spans="1:7" x14ac:dyDescent="0.25">
      <c r="A27" s="7" t="s">
        <v>57</v>
      </c>
      <c r="B27" s="2">
        <v>-1825.6500000000005</v>
      </c>
      <c r="F27" s="4" t="s">
        <v>322</v>
      </c>
      <c r="G27" s="2">
        <v>-97.32</v>
      </c>
    </row>
    <row r="28" spans="1:7" x14ac:dyDescent="0.25">
      <c r="A28" s="7" t="s">
        <v>86</v>
      </c>
      <c r="B28" s="2">
        <v>13763.950000000006</v>
      </c>
      <c r="F28" s="4" t="s">
        <v>64</v>
      </c>
      <c r="G28" s="2">
        <v>-2186.9199999999996</v>
      </c>
    </row>
    <row r="29" spans="1:7" x14ac:dyDescent="0.25">
      <c r="A29" s="7" t="s">
        <v>38</v>
      </c>
      <c r="B29" s="2">
        <v>30283.890000000007</v>
      </c>
      <c r="F29" s="4" t="s">
        <v>341</v>
      </c>
      <c r="G29" s="2">
        <v>92059.32</v>
      </c>
    </row>
    <row r="30" spans="1:7" x14ac:dyDescent="0.25">
      <c r="A30" s="7" t="s">
        <v>112</v>
      </c>
      <c r="B30" s="2">
        <v>-601.92999999999847</v>
      </c>
      <c r="F30" s="4" t="s">
        <v>53</v>
      </c>
      <c r="G30" s="2">
        <v>5191.220000000003</v>
      </c>
    </row>
    <row r="31" spans="1:7" x14ac:dyDescent="0.25">
      <c r="A31" s="5" t="s">
        <v>34</v>
      </c>
      <c r="B31" s="2">
        <v>90142.95</v>
      </c>
      <c r="F31" s="4" t="s">
        <v>112</v>
      </c>
      <c r="G31" s="2">
        <v>-14926.19</v>
      </c>
    </row>
    <row r="32" spans="1:7" x14ac:dyDescent="0.25">
      <c r="A32" s="7" t="s">
        <v>72</v>
      </c>
      <c r="B32" s="2">
        <v>13553.72</v>
      </c>
      <c r="F32" s="4" t="s">
        <v>24</v>
      </c>
      <c r="G32" s="2">
        <v>410123.20999999996</v>
      </c>
    </row>
    <row r="33" spans="1:7" x14ac:dyDescent="0.25">
      <c r="A33" s="7" t="s">
        <v>68</v>
      </c>
      <c r="B33" s="2">
        <v>33961.090000000011</v>
      </c>
      <c r="F33" s="4" t="s">
        <v>41</v>
      </c>
      <c r="G33" s="2">
        <v>140404.79999999999</v>
      </c>
    </row>
    <row r="34" spans="1:7" x14ac:dyDescent="0.25">
      <c r="A34" s="7" t="s">
        <v>76</v>
      </c>
      <c r="B34" s="2">
        <v>15245.999999999996</v>
      </c>
      <c r="F34" s="4" t="s">
        <v>627</v>
      </c>
      <c r="G34" s="2">
        <v>2168040.6</v>
      </c>
    </row>
    <row r="35" spans="1:7" x14ac:dyDescent="0.25">
      <c r="A35" s="7" t="s">
        <v>46</v>
      </c>
      <c r="B35" s="2">
        <v>3034.2700000000009</v>
      </c>
    </row>
    <row r="36" spans="1:7" x14ac:dyDescent="0.25">
      <c r="A36" s="7" t="s">
        <v>49</v>
      </c>
      <c r="B36" s="2">
        <v>5406.6400000000012</v>
      </c>
    </row>
    <row r="37" spans="1:7" x14ac:dyDescent="0.25">
      <c r="A37" s="7" t="s">
        <v>35</v>
      </c>
      <c r="B37" s="2">
        <v>2455.1799999999998</v>
      </c>
    </row>
    <row r="38" spans="1:7" x14ac:dyDescent="0.25">
      <c r="A38" s="7" t="s">
        <v>100</v>
      </c>
      <c r="B38" s="2">
        <v>-71.97</v>
      </c>
    </row>
    <row r="39" spans="1:7" x14ac:dyDescent="0.25">
      <c r="A39" s="7" t="s">
        <v>322</v>
      </c>
      <c r="B39" s="2">
        <v>-97.32</v>
      </c>
    </row>
    <row r="40" spans="1:7" x14ac:dyDescent="0.25">
      <c r="A40" s="7" t="s">
        <v>64</v>
      </c>
      <c r="B40" s="2">
        <v>-1034.47</v>
      </c>
    </row>
    <row r="41" spans="1:7" x14ac:dyDescent="0.25">
      <c r="A41" s="7" t="s">
        <v>53</v>
      </c>
      <c r="B41" s="2">
        <v>17689.810000000001</v>
      </c>
    </row>
    <row r="42" spans="1:7" x14ac:dyDescent="0.25">
      <c r="A42" s="5" t="s">
        <v>24</v>
      </c>
      <c r="B42" s="2">
        <v>164234.91999999998</v>
      </c>
    </row>
    <row r="43" spans="1:7" x14ac:dyDescent="0.25">
      <c r="A43" s="7" t="s">
        <v>25</v>
      </c>
      <c r="B43" s="2">
        <v>21479.26</v>
      </c>
    </row>
    <row r="44" spans="1:7" x14ac:dyDescent="0.25">
      <c r="A44" s="7" t="s">
        <v>131</v>
      </c>
      <c r="B44" s="2">
        <v>-6587.2099999999982</v>
      </c>
    </row>
    <row r="45" spans="1:7" x14ac:dyDescent="0.25">
      <c r="A45" s="7" t="s">
        <v>51</v>
      </c>
      <c r="B45" s="2">
        <v>81229.62000000001</v>
      </c>
    </row>
    <row r="46" spans="1:7" x14ac:dyDescent="0.25">
      <c r="A46" s="7" t="s">
        <v>41</v>
      </c>
      <c r="B46" s="2">
        <v>68113.249999999985</v>
      </c>
    </row>
    <row r="47" spans="1:7" x14ac:dyDescent="0.25">
      <c r="A47" s="4" t="s">
        <v>30</v>
      </c>
      <c r="B47" s="2">
        <v>183949.61</v>
      </c>
    </row>
    <row r="48" spans="1:7" x14ac:dyDescent="0.25">
      <c r="A48" s="5" t="s">
        <v>37</v>
      </c>
      <c r="B48" s="2">
        <v>27400.19000000001</v>
      </c>
    </row>
    <row r="49" spans="1:2" x14ac:dyDescent="0.25">
      <c r="A49" s="7" t="s">
        <v>57</v>
      </c>
      <c r="B49" s="2">
        <v>-8927.7900000000045</v>
      </c>
    </row>
    <row r="50" spans="1:2" x14ac:dyDescent="0.25">
      <c r="A50" s="7" t="s">
        <v>86</v>
      </c>
      <c r="B50" s="2">
        <v>29269.920000000006</v>
      </c>
    </row>
    <row r="51" spans="1:2" x14ac:dyDescent="0.25">
      <c r="A51" s="7" t="s">
        <v>38</v>
      </c>
      <c r="B51" s="2">
        <v>13366.740000000005</v>
      </c>
    </row>
    <row r="52" spans="1:2" x14ac:dyDescent="0.25">
      <c r="A52" s="7" t="s">
        <v>112</v>
      </c>
      <c r="B52" s="2">
        <v>-6308.6799999999994</v>
      </c>
    </row>
    <row r="53" spans="1:2" x14ac:dyDescent="0.25">
      <c r="A53" s="5" t="s">
        <v>34</v>
      </c>
      <c r="B53" s="2">
        <v>57811.22</v>
      </c>
    </row>
    <row r="54" spans="1:2" x14ac:dyDescent="0.25">
      <c r="A54" s="7" t="s">
        <v>72</v>
      </c>
      <c r="B54" s="2">
        <v>21144.73</v>
      </c>
    </row>
    <row r="55" spans="1:2" x14ac:dyDescent="0.25">
      <c r="A55" s="7" t="s">
        <v>68</v>
      </c>
      <c r="B55" s="2">
        <v>24222.78</v>
      </c>
    </row>
    <row r="56" spans="1:2" x14ac:dyDescent="0.25">
      <c r="A56" s="7" t="s">
        <v>76</v>
      </c>
      <c r="B56" s="2">
        <v>3286.7599999999993</v>
      </c>
    </row>
    <row r="57" spans="1:2" x14ac:dyDescent="0.25">
      <c r="A57" s="7" t="s">
        <v>46</v>
      </c>
      <c r="B57" s="2">
        <v>2467.29</v>
      </c>
    </row>
    <row r="58" spans="1:2" x14ac:dyDescent="0.25">
      <c r="A58" s="7" t="s">
        <v>49</v>
      </c>
      <c r="B58" s="2">
        <v>8577.81</v>
      </c>
    </row>
    <row r="59" spans="1:2" x14ac:dyDescent="0.25">
      <c r="A59" s="7" t="s">
        <v>35</v>
      </c>
      <c r="B59" s="2">
        <v>1180.7500000000002</v>
      </c>
    </row>
    <row r="60" spans="1:2" x14ac:dyDescent="0.25">
      <c r="A60" s="7" t="s">
        <v>100</v>
      </c>
      <c r="B60" s="2">
        <v>261.08</v>
      </c>
    </row>
    <row r="61" spans="1:2" x14ac:dyDescent="0.25">
      <c r="A61" s="7" t="s">
        <v>64</v>
      </c>
      <c r="B61" s="2">
        <v>-632.92999999999995</v>
      </c>
    </row>
    <row r="62" spans="1:2" x14ac:dyDescent="0.25">
      <c r="A62" s="7" t="s">
        <v>53</v>
      </c>
      <c r="B62" s="2">
        <v>-2697.0499999999993</v>
      </c>
    </row>
    <row r="63" spans="1:2" x14ac:dyDescent="0.25">
      <c r="A63" s="5" t="s">
        <v>24</v>
      </c>
      <c r="B63" s="2">
        <v>98738.2</v>
      </c>
    </row>
    <row r="64" spans="1:2" x14ac:dyDescent="0.25">
      <c r="A64" s="7" t="s">
        <v>25</v>
      </c>
      <c r="B64" s="2">
        <v>7805.3700000000008</v>
      </c>
    </row>
    <row r="65" spans="1:2" x14ac:dyDescent="0.25">
      <c r="A65" s="7" t="s">
        <v>131</v>
      </c>
      <c r="B65" s="2">
        <v>25991.64</v>
      </c>
    </row>
    <row r="66" spans="1:2" x14ac:dyDescent="0.25">
      <c r="A66" s="7" t="s">
        <v>51</v>
      </c>
      <c r="B66" s="2">
        <v>30336.35</v>
      </c>
    </row>
    <row r="67" spans="1:2" x14ac:dyDescent="0.25">
      <c r="A67" s="7" t="s">
        <v>41</v>
      </c>
      <c r="B67" s="2">
        <v>34604.839999999997</v>
      </c>
    </row>
    <row r="68" spans="1:2" x14ac:dyDescent="0.25">
      <c r="A68" s="4" t="s">
        <v>341</v>
      </c>
      <c r="B68" s="2">
        <v>92059.32</v>
      </c>
    </row>
    <row r="69" spans="1:2" x14ac:dyDescent="0.25">
      <c r="A69" s="5" t="s">
        <v>37</v>
      </c>
      <c r="B69" s="2">
        <v>2211.9199999999973</v>
      </c>
    </row>
    <row r="70" spans="1:2" x14ac:dyDescent="0.25">
      <c r="A70" s="7" t="s">
        <v>57</v>
      </c>
      <c r="B70" s="2">
        <v>-14109.69</v>
      </c>
    </row>
    <row r="71" spans="1:2" x14ac:dyDescent="0.25">
      <c r="A71" s="7" t="s">
        <v>86</v>
      </c>
      <c r="B71" s="2">
        <v>12265.049999999997</v>
      </c>
    </row>
    <row r="72" spans="1:2" x14ac:dyDescent="0.25">
      <c r="A72" s="7" t="s">
        <v>38</v>
      </c>
      <c r="B72" s="2">
        <v>4489.2700000000004</v>
      </c>
    </row>
    <row r="73" spans="1:2" x14ac:dyDescent="0.25">
      <c r="A73" s="7" t="s">
        <v>112</v>
      </c>
      <c r="B73" s="2">
        <v>-432.71000000000021</v>
      </c>
    </row>
    <row r="74" spans="1:2" x14ac:dyDescent="0.25">
      <c r="A74" s="5" t="s">
        <v>34</v>
      </c>
      <c r="B74" s="2">
        <v>35733.740000000013</v>
      </c>
    </row>
    <row r="75" spans="1:2" x14ac:dyDescent="0.25">
      <c r="A75" s="7" t="s">
        <v>72</v>
      </c>
      <c r="B75" s="2">
        <v>4985.7900000000009</v>
      </c>
    </row>
    <row r="76" spans="1:2" x14ac:dyDescent="0.25">
      <c r="A76" s="7" t="s">
        <v>68</v>
      </c>
      <c r="B76" s="2">
        <v>28454.020000000008</v>
      </c>
    </row>
    <row r="77" spans="1:2" x14ac:dyDescent="0.25">
      <c r="A77" s="7" t="s">
        <v>76</v>
      </c>
      <c r="B77" s="2">
        <v>3705.44</v>
      </c>
    </row>
    <row r="78" spans="1:2" x14ac:dyDescent="0.25">
      <c r="A78" s="7" t="s">
        <v>46</v>
      </c>
      <c r="B78" s="2">
        <v>284.17999999999995</v>
      </c>
    </row>
    <row r="79" spans="1:2" x14ac:dyDescent="0.25">
      <c r="A79" s="7" t="s">
        <v>49</v>
      </c>
      <c r="B79" s="2">
        <v>1115.6899999999996</v>
      </c>
    </row>
    <row r="80" spans="1:2" x14ac:dyDescent="0.25">
      <c r="A80" s="7" t="s">
        <v>35</v>
      </c>
      <c r="B80" s="2">
        <v>46.679999999999978</v>
      </c>
    </row>
    <row r="81" spans="1:2" x14ac:dyDescent="0.25">
      <c r="A81" s="7" t="s">
        <v>100</v>
      </c>
      <c r="B81" s="2">
        <v>87.240000000000009</v>
      </c>
    </row>
    <row r="82" spans="1:2" x14ac:dyDescent="0.25">
      <c r="A82" s="7" t="s">
        <v>64</v>
      </c>
      <c r="B82" s="2">
        <v>-31.970000000000006</v>
      </c>
    </row>
    <row r="83" spans="1:2" x14ac:dyDescent="0.25">
      <c r="A83" s="7" t="s">
        <v>53</v>
      </c>
      <c r="B83" s="2">
        <v>-2913.3299999999995</v>
      </c>
    </row>
    <row r="84" spans="1:2" x14ac:dyDescent="0.25">
      <c r="A84" s="5" t="s">
        <v>24</v>
      </c>
      <c r="B84" s="2">
        <v>54113.66</v>
      </c>
    </row>
    <row r="85" spans="1:2" x14ac:dyDescent="0.25">
      <c r="A85" s="7" t="s">
        <v>25</v>
      </c>
      <c r="B85" s="2">
        <v>-475.84999999999997</v>
      </c>
    </row>
    <row r="86" spans="1:2" x14ac:dyDescent="0.25">
      <c r="A86" s="7" t="s">
        <v>131</v>
      </c>
      <c r="B86" s="2">
        <v>10976.34</v>
      </c>
    </row>
    <row r="87" spans="1:2" x14ac:dyDescent="0.25">
      <c r="A87" s="7" t="s">
        <v>51</v>
      </c>
      <c r="B87" s="2">
        <v>28991.800000000003</v>
      </c>
    </row>
    <row r="88" spans="1:2" x14ac:dyDescent="0.25">
      <c r="A88" s="7" t="s">
        <v>41</v>
      </c>
      <c r="B88" s="2">
        <v>14621.37</v>
      </c>
    </row>
    <row r="89" spans="1:2" x14ac:dyDescent="0.25">
      <c r="A89" s="4" t="s">
        <v>627</v>
      </c>
      <c r="B89" s="2">
        <v>722680.20000000019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D6"/>
  <sheetViews>
    <sheetView workbookViewId="0">
      <selection activeCell="D8" sqref="D8"/>
    </sheetView>
  </sheetViews>
  <sheetFormatPr defaultRowHeight="15" x14ac:dyDescent="0.25"/>
  <cols>
    <col min="1" max="1" width="14.140625" customWidth="1"/>
    <col min="2" max="2" width="12.140625" customWidth="1"/>
    <col min="3" max="3" width="12.5703125" customWidth="1"/>
    <col min="4" max="4" width="11" customWidth="1"/>
    <col min="5" max="6" width="11" bestFit="1" customWidth="1"/>
    <col min="7" max="7" width="10" bestFit="1" customWidth="1"/>
    <col min="8" max="13" width="11" bestFit="1" customWidth="1"/>
    <col min="14" max="14" width="12" bestFit="1" customWidth="1"/>
    <col min="15" max="21" width="11" bestFit="1" customWidth="1"/>
    <col min="22" max="22" width="12" bestFit="1" customWidth="1"/>
    <col min="23" max="23" width="11" bestFit="1" customWidth="1"/>
    <col min="24" max="34" width="12" bestFit="1" customWidth="1"/>
    <col min="35" max="35" width="11" bestFit="1" customWidth="1"/>
    <col min="36" max="36" width="12" bestFit="1" customWidth="1"/>
    <col min="37" max="38" width="11" bestFit="1" customWidth="1"/>
    <col min="39" max="41" width="12" bestFit="1" customWidth="1"/>
    <col min="42" max="43" width="11" bestFit="1" customWidth="1"/>
    <col min="44" max="45" width="12" bestFit="1" customWidth="1"/>
    <col min="46" max="46" width="11" bestFit="1" customWidth="1"/>
    <col min="47" max="50" width="12" bestFit="1" customWidth="1"/>
    <col min="51" max="51" width="11" bestFit="1" customWidth="1"/>
    <col min="52" max="52" width="12.5703125" bestFit="1" customWidth="1"/>
    <col min="53" max="56" width="9.7109375" bestFit="1" customWidth="1"/>
    <col min="57" max="58" width="8.7109375" customWidth="1"/>
    <col min="59" max="59" width="8" customWidth="1"/>
    <col min="60" max="61" width="8.7109375" customWidth="1"/>
    <col min="62" max="62" width="8" customWidth="1"/>
    <col min="63" max="63" width="8.7109375" customWidth="1"/>
    <col min="64" max="64" width="9" customWidth="1"/>
    <col min="65" max="65" width="8" customWidth="1"/>
    <col min="66" max="66" width="9" customWidth="1"/>
    <col min="67" max="68" width="8" customWidth="1"/>
    <col min="69" max="70" width="9" customWidth="1"/>
    <col min="71" max="71" width="8.7109375" customWidth="1"/>
    <col min="72" max="77" width="9" customWidth="1"/>
    <col min="78" max="78" width="8" customWidth="1"/>
    <col min="79" max="80" width="9" customWidth="1"/>
    <col min="81" max="81" width="8.7109375" customWidth="1"/>
    <col min="82" max="83" width="9" customWidth="1"/>
    <col min="84" max="84" width="8.7109375" customWidth="1"/>
    <col min="85" max="90" width="9" customWidth="1"/>
    <col min="91" max="91" width="8.7109375" customWidth="1"/>
    <col min="92" max="101" width="9" customWidth="1"/>
    <col min="102" max="102" width="17.28515625" bestFit="1" customWidth="1"/>
    <col min="103" max="103" width="17.7109375" bestFit="1" customWidth="1"/>
  </cols>
  <sheetData>
    <row r="3" spans="1:4" x14ac:dyDescent="0.25">
      <c r="A3" s="3" t="s">
        <v>626</v>
      </c>
      <c r="B3" t="s">
        <v>635</v>
      </c>
      <c r="C3" t="s">
        <v>628</v>
      </c>
    </row>
    <row r="4" spans="1:4" x14ac:dyDescent="0.25">
      <c r="A4" s="4" t="s">
        <v>23</v>
      </c>
      <c r="B4" s="2">
        <v>2553142.9539999953</v>
      </c>
      <c r="C4" s="2">
        <v>284169.77000000008</v>
      </c>
      <c r="D4" s="8">
        <f>GETPIVOTDATA("Sum of Profit",$A$3,"Customer Segment","Corporate")/GETPIVOTDATA("Sum of Profit",$A$3)</f>
        <v>0.71785477829278344</v>
      </c>
    </row>
    <row r="5" spans="1:4" x14ac:dyDescent="0.25">
      <c r="A5" s="4" t="s">
        <v>71</v>
      </c>
      <c r="B5" s="2">
        <v>1011036.1785000011</v>
      </c>
      <c r="C5" s="2">
        <v>111689.92000000004</v>
      </c>
      <c r="D5" s="8">
        <f>GETPIVOTDATA("Sum of Profit",$A$3,"Customer Segment","Small Business")/GETPIVOTDATA("Sum of Profit",$A$3)</f>
        <v>0.28214522170721651</v>
      </c>
    </row>
    <row r="6" spans="1:4" x14ac:dyDescent="0.25">
      <c r="A6" s="4" t="s">
        <v>627</v>
      </c>
      <c r="B6" s="2">
        <v>3564179.1324999966</v>
      </c>
      <c r="C6" s="2">
        <v>395859.69000000012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573"/>
  <sheetViews>
    <sheetView tabSelected="1" topLeftCell="H1" workbookViewId="0">
      <selection activeCell="V3" sqref="V3"/>
    </sheetView>
  </sheetViews>
  <sheetFormatPr defaultRowHeight="15" x14ac:dyDescent="0.25"/>
  <cols>
    <col min="3" max="3" width="10.7109375" bestFit="1" customWidth="1"/>
    <col min="4" max="4" width="13.28515625" bestFit="1" customWidth="1"/>
    <col min="5" max="5" width="14.42578125" bestFit="1" customWidth="1"/>
    <col min="7" max="7" width="8.7109375" bestFit="1" customWidth="1"/>
    <col min="8" max="8" width="12.28515625" bestFit="1" customWidth="1"/>
    <col min="9" max="9" width="9.7109375" bestFit="1" customWidth="1"/>
    <col min="10" max="10" width="9.5703125" bestFit="1" customWidth="1"/>
    <col min="11" max="11" width="13.140625" bestFit="1" customWidth="1"/>
    <col min="12" max="12" width="22.5703125" bestFit="1" customWidth="1"/>
    <col min="13" max="13" width="16.28515625" bestFit="1" customWidth="1"/>
    <col min="14" max="14" width="18.140625" bestFit="1" customWidth="1"/>
    <col min="15" max="15" width="16.28515625" bestFit="1" customWidth="1"/>
    <col min="16" max="16" width="30.28515625" bestFit="1" customWidth="1"/>
    <col min="17" max="17" width="26.85546875" customWidth="1"/>
    <col min="18" max="18" width="10.7109375" bestFit="1" customWidth="1"/>
    <col min="19" max="19" width="10.7109375" customWidth="1"/>
    <col min="20" max="20" width="13.28515625" bestFit="1" customWidth="1"/>
    <col min="21" max="21" width="17.42578125" customWidth="1"/>
    <col min="24" max="24" width="16.42578125" bestFit="1" customWidth="1"/>
  </cols>
  <sheetData>
    <row r="1" spans="1:24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637</v>
      </c>
      <c r="T1" s="6" t="s">
        <v>636</v>
      </c>
      <c r="U1" s="6" t="s">
        <v>643</v>
      </c>
      <c r="V1" s="6" t="s">
        <v>647</v>
      </c>
      <c r="W1" s="6" t="s">
        <v>648</v>
      </c>
      <c r="X1" s="6" t="s">
        <v>649</v>
      </c>
    </row>
    <row r="2" spans="1:24" x14ac:dyDescent="0.25">
      <c r="A2">
        <v>32</v>
      </c>
      <c r="B2" t="s">
        <v>18</v>
      </c>
      <c r="C2" s="1">
        <v>41835</v>
      </c>
      <c r="D2" t="s">
        <v>19</v>
      </c>
      <c r="E2">
        <v>15</v>
      </c>
      <c r="F2">
        <v>140.56</v>
      </c>
      <c r="G2">
        <v>0.04</v>
      </c>
      <c r="H2" t="s">
        <v>20</v>
      </c>
      <c r="I2">
        <v>-128.38</v>
      </c>
      <c r="J2">
        <v>8.4600000000000009</v>
      </c>
      <c r="K2">
        <v>8.99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41836</v>
      </c>
      <c r="S2" s="10">
        <f>F2/$F$3563</f>
        <v>2.233613095301603E-5</v>
      </c>
      <c r="T2" t="str">
        <f>IF(B2="Y", "Quality Check","")</f>
        <v/>
      </c>
      <c r="U2" t="str">
        <f t="shared" ref="U2:U65" si="0">IF(T2="Quality Check",VLOOKUP(S2,Quality_Control,2),"")</f>
        <v/>
      </c>
      <c r="V2">
        <f t="array" ref="V2">SUM(IF(B2="Y",IF(D2="Critical",(F2:F3561),0)))</f>
        <v>0</v>
      </c>
      <c r="W2">
        <f>R2-C2</f>
        <v>1</v>
      </c>
      <c r="X2">
        <f>IF(T2="",0,1)</f>
        <v>0</v>
      </c>
    </row>
    <row r="3" spans="1:24" x14ac:dyDescent="0.25">
      <c r="A3">
        <v>65</v>
      </c>
      <c r="B3" t="s">
        <v>27</v>
      </c>
      <c r="C3" s="1">
        <v>41715</v>
      </c>
      <c r="D3" t="s">
        <v>28</v>
      </c>
      <c r="E3">
        <v>32</v>
      </c>
      <c r="F3">
        <v>3812.73</v>
      </c>
      <c r="G3">
        <v>0.02</v>
      </c>
      <c r="H3" t="s">
        <v>20</v>
      </c>
      <c r="I3">
        <v>1470.3</v>
      </c>
      <c r="J3">
        <v>115.79</v>
      </c>
      <c r="K3">
        <v>1.99</v>
      </c>
      <c r="L3" t="s">
        <v>29</v>
      </c>
      <c r="M3" t="s">
        <v>30</v>
      </c>
      <c r="N3" t="s">
        <v>23</v>
      </c>
      <c r="O3" t="s">
        <v>24</v>
      </c>
      <c r="P3" t="s">
        <v>25</v>
      </c>
      <c r="Q3" t="s">
        <v>26</v>
      </c>
      <c r="R3" s="1">
        <v>41716</v>
      </c>
      <c r="S3" s="10">
        <f t="shared" ref="S3:S66" si="1">F3/$F$3563</f>
        <v>6.0587390842695512E-4</v>
      </c>
      <c r="T3" t="str">
        <f>IF(B3="Y", "Quality Check","")</f>
        <v>Quality Check</v>
      </c>
      <c r="U3" t="str">
        <f t="shared" si="0"/>
        <v>Medium Impact</v>
      </c>
      <c r="V3">
        <f t="array" ref="V3">SUM(IF(B3="Y",IF(D3="Critical",(F3:F3562),0)))</f>
        <v>6292802.4880000073</v>
      </c>
      <c r="W3">
        <f t="shared" ref="W3:W66" si="2">R3-C3</f>
        <v>1</v>
      </c>
      <c r="X3">
        <f t="shared" ref="X3:X66" si="3">IF(T3="",0,1)</f>
        <v>1</v>
      </c>
    </row>
    <row r="4" spans="1:24" x14ac:dyDescent="0.25">
      <c r="A4">
        <v>69</v>
      </c>
      <c r="B4" t="s">
        <v>18</v>
      </c>
      <c r="C4" s="1">
        <v>42524</v>
      </c>
      <c r="D4" t="s">
        <v>31</v>
      </c>
      <c r="E4">
        <v>28</v>
      </c>
      <c r="F4">
        <v>51.53</v>
      </c>
      <c r="G4">
        <v>0.03</v>
      </c>
      <c r="H4" t="s">
        <v>32</v>
      </c>
      <c r="I4">
        <v>0.35</v>
      </c>
      <c r="J4">
        <v>1.68</v>
      </c>
      <c r="K4">
        <v>0.7</v>
      </c>
      <c r="L4" t="s">
        <v>33</v>
      </c>
      <c r="M4" t="s">
        <v>22</v>
      </c>
      <c r="N4" t="s">
        <v>23</v>
      </c>
      <c r="O4" t="s">
        <v>34</v>
      </c>
      <c r="P4" t="s">
        <v>35</v>
      </c>
      <c r="Q4" t="s">
        <v>36</v>
      </c>
      <c r="R4" s="1">
        <v>42526</v>
      </c>
      <c r="S4" s="10">
        <f t="shared" si="1"/>
        <v>8.1885374787202341E-6</v>
      </c>
      <c r="U4" t="str">
        <f t="shared" si="0"/>
        <v/>
      </c>
      <c r="V4">
        <f t="array" ref="V4">SUM(IF(B4="Y",IF(D4="Critical",(F4:F3563),0)))</f>
        <v>0</v>
      </c>
      <c r="W4">
        <f t="shared" si="2"/>
        <v>2</v>
      </c>
      <c r="X4">
        <f t="shared" si="3"/>
        <v>0</v>
      </c>
    </row>
    <row r="5" spans="1:24" x14ac:dyDescent="0.25">
      <c r="A5">
        <v>69</v>
      </c>
      <c r="B5" t="s">
        <v>27</v>
      </c>
      <c r="C5" s="1">
        <v>42524</v>
      </c>
      <c r="D5" t="s">
        <v>31</v>
      </c>
      <c r="E5">
        <v>42</v>
      </c>
      <c r="F5">
        <v>1186.06</v>
      </c>
      <c r="G5">
        <v>0.09</v>
      </c>
      <c r="H5" t="s">
        <v>20</v>
      </c>
      <c r="I5">
        <v>511.69</v>
      </c>
      <c r="J5">
        <v>30.93</v>
      </c>
      <c r="K5">
        <v>3.92</v>
      </c>
      <c r="L5" t="s">
        <v>33</v>
      </c>
      <c r="M5" t="s">
        <v>22</v>
      </c>
      <c r="N5" t="s">
        <v>23</v>
      </c>
      <c r="O5" t="s">
        <v>37</v>
      </c>
      <c r="P5" t="s">
        <v>38</v>
      </c>
      <c r="Q5" t="s">
        <v>26</v>
      </c>
      <c r="R5" s="1">
        <v>42526</v>
      </c>
      <c r="S5" s="10">
        <f t="shared" si="1"/>
        <v>1.8847461210966273E-4</v>
      </c>
      <c r="U5" t="str">
        <f t="shared" si="0"/>
        <v/>
      </c>
      <c r="V5">
        <f t="array" ref="V5">SUM(IF(B5="Y",IF(D5="Critical",(F5:F3564),0)))</f>
        <v>0</v>
      </c>
      <c r="W5">
        <f t="shared" si="2"/>
        <v>2</v>
      </c>
      <c r="X5">
        <f t="shared" si="3"/>
        <v>0</v>
      </c>
    </row>
    <row r="6" spans="1:24" x14ac:dyDescent="0.25">
      <c r="A6">
        <v>96</v>
      </c>
      <c r="B6" t="s">
        <v>18</v>
      </c>
      <c r="C6" s="1">
        <v>42476</v>
      </c>
      <c r="D6" t="s">
        <v>19</v>
      </c>
      <c r="E6">
        <v>37</v>
      </c>
      <c r="F6">
        <v>4158.1234999999997</v>
      </c>
      <c r="G6">
        <v>0.01</v>
      </c>
      <c r="H6" t="s">
        <v>20</v>
      </c>
      <c r="I6">
        <v>1228.8900000000001</v>
      </c>
      <c r="J6">
        <v>125.99</v>
      </c>
      <c r="K6">
        <v>8.99</v>
      </c>
      <c r="L6" t="s">
        <v>39</v>
      </c>
      <c r="M6" t="s">
        <v>22</v>
      </c>
      <c r="N6" t="s">
        <v>40</v>
      </c>
      <c r="O6" t="s">
        <v>24</v>
      </c>
      <c r="P6" t="s">
        <v>41</v>
      </c>
      <c r="Q6" t="s">
        <v>42</v>
      </c>
      <c r="R6" s="1">
        <v>42478</v>
      </c>
      <c r="S6" s="10">
        <f t="shared" si="1"/>
        <v>6.6075975394716384E-4</v>
      </c>
      <c r="U6" t="str">
        <f t="shared" si="0"/>
        <v/>
      </c>
      <c r="V6">
        <f t="array" ref="V6">SUM(IF(B6="Y",IF(D6="Critical",(F6:F3565),0)))</f>
        <v>0</v>
      </c>
      <c r="W6">
        <f t="shared" si="2"/>
        <v>2</v>
      </c>
      <c r="X6">
        <f t="shared" si="3"/>
        <v>0</v>
      </c>
    </row>
    <row r="7" spans="1:24" x14ac:dyDescent="0.25">
      <c r="A7">
        <v>23361</v>
      </c>
      <c r="B7" t="s">
        <v>18</v>
      </c>
      <c r="C7" s="1">
        <v>41458</v>
      </c>
      <c r="D7" t="s">
        <v>28</v>
      </c>
      <c r="E7">
        <v>2</v>
      </c>
      <c r="F7">
        <v>3.23</v>
      </c>
      <c r="G7">
        <v>0.06</v>
      </c>
      <c r="H7" t="s">
        <v>20</v>
      </c>
      <c r="I7">
        <v>-2.73</v>
      </c>
      <c r="J7">
        <v>1.26</v>
      </c>
      <c r="K7">
        <v>0.7</v>
      </c>
      <c r="L7" t="s">
        <v>512</v>
      </c>
      <c r="M7" t="s">
        <v>22</v>
      </c>
      <c r="N7" t="s">
        <v>23</v>
      </c>
      <c r="O7" t="s">
        <v>34</v>
      </c>
      <c r="P7" t="s">
        <v>100</v>
      </c>
      <c r="Q7" t="s">
        <v>36</v>
      </c>
      <c r="R7" s="1">
        <v>41459</v>
      </c>
      <c r="S7" s="10">
        <f t="shared" si="1"/>
        <v>5.1327335641890855E-7</v>
      </c>
      <c r="U7" t="str">
        <f t="shared" si="0"/>
        <v/>
      </c>
      <c r="V7">
        <f t="array" ref="V7">SUM(IF(B7="Y",IF(D7="Critical",(F7:F3566),0)))</f>
        <v>0</v>
      </c>
      <c r="W7">
        <f t="shared" si="2"/>
        <v>1</v>
      </c>
      <c r="X7">
        <f t="shared" si="3"/>
        <v>0</v>
      </c>
    </row>
    <row r="8" spans="1:24" x14ac:dyDescent="0.25">
      <c r="A8">
        <v>129</v>
      </c>
      <c r="B8" t="s">
        <v>18</v>
      </c>
      <c r="C8" s="1">
        <v>42326</v>
      </c>
      <c r="D8" t="s">
        <v>47</v>
      </c>
      <c r="E8">
        <v>4</v>
      </c>
      <c r="F8">
        <v>32.72</v>
      </c>
      <c r="G8">
        <v>0.09</v>
      </c>
      <c r="H8" t="s">
        <v>20</v>
      </c>
      <c r="I8">
        <v>-22.59</v>
      </c>
      <c r="J8">
        <v>6.48</v>
      </c>
      <c r="K8">
        <v>8.19</v>
      </c>
      <c r="L8" t="s">
        <v>48</v>
      </c>
      <c r="M8" t="s">
        <v>30</v>
      </c>
      <c r="N8" t="s">
        <v>23</v>
      </c>
      <c r="O8" t="s">
        <v>34</v>
      </c>
      <c r="P8" t="s">
        <v>49</v>
      </c>
      <c r="Q8" t="s">
        <v>42</v>
      </c>
      <c r="R8" s="1">
        <v>42335</v>
      </c>
      <c r="S8" s="10">
        <f t="shared" si="1"/>
        <v>5.199474991339531E-6</v>
      </c>
      <c r="U8" t="str">
        <f t="shared" si="0"/>
        <v/>
      </c>
      <c r="V8">
        <f t="array" ref="V8">SUM(IF(B8="Y",IF(D8="Critical",(F8:F3567),0)))</f>
        <v>0</v>
      </c>
      <c r="W8">
        <f t="shared" si="2"/>
        <v>9</v>
      </c>
      <c r="X8">
        <f t="shared" si="3"/>
        <v>0</v>
      </c>
    </row>
    <row r="9" spans="1:24" x14ac:dyDescent="0.25">
      <c r="A9">
        <v>130</v>
      </c>
      <c r="B9" t="s">
        <v>18</v>
      </c>
      <c r="C9" s="1">
        <v>42131</v>
      </c>
      <c r="D9" t="s">
        <v>19</v>
      </c>
      <c r="E9">
        <v>3</v>
      </c>
      <c r="F9">
        <v>461.89</v>
      </c>
      <c r="G9">
        <v>0.05</v>
      </c>
      <c r="H9" t="s">
        <v>32</v>
      </c>
      <c r="I9">
        <v>-309.82</v>
      </c>
      <c r="J9">
        <v>150.97999999999999</v>
      </c>
      <c r="K9">
        <v>13.99</v>
      </c>
      <c r="L9" t="s">
        <v>50</v>
      </c>
      <c r="M9" t="s">
        <v>22</v>
      </c>
      <c r="N9" t="s">
        <v>23</v>
      </c>
      <c r="O9" t="s">
        <v>24</v>
      </c>
      <c r="P9" t="s">
        <v>51</v>
      </c>
      <c r="Q9" t="s">
        <v>52</v>
      </c>
      <c r="R9" s="1">
        <v>42133</v>
      </c>
      <c r="S9" s="10">
        <f t="shared" si="1"/>
        <v>7.3398089967903913E-5</v>
      </c>
      <c r="U9" t="str">
        <f t="shared" si="0"/>
        <v/>
      </c>
      <c r="V9">
        <f t="array" ref="V9">SUM(IF(B9="Y",IF(D9="Critical",(F9:F3568),0)))</f>
        <v>0</v>
      </c>
      <c r="W9">
        <f t="shared" si="2"/>
        <v>2</v>
      </c>
      <c r="X9">
        <f t="shared" si="3"/>
        <v>0</v>
      </c>
    </row>
    <row r="10" spans="1:24" x14ac:dyDescent="0.25">
      <c r="A10">
        <v>130</v>
      </c>
      <c r="B10" t="s">
        <v>18</v>
      </c>
      <c r="C10" s="1">
        <v>42131</v>
      </c>
      <c r="D10" t="s">
        <v>19</v>
      </c>
      <c r="E10">
        <v>29</v>
      </c>
      <c r="F10">
        <v>575.11</v>
      </c>
      <c r="G10">
        <v>0.02</v>
      </c>
      <c r="H10" t="s">
        <v>20</v>
      </c>
      <c r="I10">
        <v>71.75</v>
      </c>
      <c r="J10">
        <v>18.97</v>
      </c>
      <c r="K10">
        <v>9.0299999999999994</v>
      </c>
      <c r="L10" t="s">
        <v>50</v>
      </c>
      <c r="M10" t="s">
        <v>22</v>
      </c>
      <c r="N10" t="s">
        <v>23</v>
      </c>
      <c r="O10" t="s">
        <v>34</v>
      </c>
      <c r="P10" t="s">
        <v>49</v>
      </c>
      <c r="Q10" t="s">
        <v>42</v>
      </c>
      <c r="R10" s="1">
        <v>42132</v>
      </c>
      <c r="S10" s="10">
        <f t="shared" si="1"/>
        <v>9.138967182974566E-5</v>
      </c>
      <c r="U10" t="str">
        <f t="shared" si="0"/>
        <v/>
      </c>
      <c r="V10">
        <f t="array" ref="V10">SUM(IF(B10="Y",IF(D10="Critical",(F10:F3569),0)))</f>
        <v>0</v>
      </c>
      <c r="W10">
        <f t="shared" si="2"/>
        <v>1</v>
      </c>
      <c r="X10">
        <f t="shared" si="3"/>
        <v>0</v>
      </c>
    </row>
    <row r="11" spans="1:24" x14ac:dyDescent="0.25">
      <c r="A11">
        <v>130</v>
      </c>
      <c r="B11" t="s">
        <v>18</v>
      </c>
      <c r="C11" s="1">
        <v>42131</v>
      </c>
      <c r="D11" t="s">
        <v>19</v>
      </c>
      <c r="E11">
        <v>23</v>
      </c>
      <c r="F11">
        <v>236.46</v>
      </c>
      <c r="G11">
        <v>0.05</v>
      </c>
      <c r="H11" t="s">
        <v>20</v>
      </c>
      <c r="I11">
        <v>-134.31</v>
      </c>
      <c r="J11">
        <v>9.7100000000000009</v>
      </c>
      <c r="K11">
        <v>9.4499999999999993</v>
      </c>
      <c r="L11" t="s">
        <v>50</v>
      </c>
      <c r="M11" t="s">
        <v>22</v>
      </c>
      <c r="N11" t="s">
        <v>23</v>
      </c>
      <c r="O11" t="s">
        <v>34</v>
      </c>
      <c r="P11" t="s">
        <v>53</v>
      </c>
      <c r="Q11" t="s">
        <v>42</v>
      </c>
      <c r="R11" s="1">
        <v>42134</v>
      </c>
      <c r="S11" s="10">
        <f t="shared" si="1"/>
        <v>3.7575423485701271E-5</v>
      </c>
      <c r="U11" t="str">
        <f t="shared" si="0"/>
        <v/>
      </c>
      <c r="V11">
        <f t="array" ref="V11">SUM(IF(B11="Y",IF(D11="Critical",(F11:F3570),0)))</f>
        <v>0</v>
      </c>
      <c r="W11">
        <f t="shared" si="2"/>
        <v>3</v>
      </c>
      <c r="X11">
        <f t="shared" si="3"/>
        <v>0</v>
      </c>
    </row>
    <row r="12" spans="1:24" x14ac:dyDescent="0.25">
      <c r="A12">
        <v>16545</v>
      </c>
      <c r="B12" t="s">
        <v>18</v>
      </c>
      <c r="C12" s="1">
        <v>41403</v>
      </c>
      <c r="D12" t="s">
        <v>31</v>
      </c>
      <c r="E12">
        <v>1</v>
      </c>
      <c r="F12">
        <v>4.99</v>
      </c>
      <c r="G12">
        <v>0.04</v>
      </c>
      <c r="H12" t="s">
        <v>20</v>
      </c>
      <c r="I12">
        <v>-3.06</v>
      </c>
      <c r="J12">
        <v>3.68</v>
      </c>
      <c r="K12">
        <v>1.32</v>
      </c>
      <c r="L12" t="s">
        <v>421</v>
      </c>
      <c r="M12" t="s">
        <v>341</v>
      </c>
      <c r="N12" t="s">
        <v>71</v>
      </c>
      <c r="O12" t="s">
        <v>34</v>
      </c>
      <c r="P12" t="s">
        <v>64</v>
      </c>
      <c r="Q12" t="s">
        <v>36</v>
      </c>
      <c r="R12" s="1">
        <v>41405</v>
      </c>
      <c r="S12" s="10">
        <f t="shared" si="1"/>
        <v>7.9295171781125496E-7</v>
      </c>
      <c r="U12" t="str">
        <f t="shared" si="0"/>
        <v/>
      </c>
      <c r="V12">
        <f t="array" ref="V12">SUM(IF(B12="Y",IF(D12="Critical",(F12:F3571),0)))</f>
        <v>0</v>
      </c>
      <c r="W12">
        <f t="shared" si="2"/>
        <v>2</v>
      </c>
      <c r="X12">
        <f t="shared" si="3"/>
        <v>0</v>
      </c>
    </row>
    <row r="13" spans="1:24" x14ac:dyDescent="0.25">
      <c r="A13">
        <v>134</v>
      </c>
      <c r="B13" t="s">
        <v>27</v>
      </c>
      <c r="C13" s="1">
        <v>42124</v>
      </c>
      <c r="D13" t="s">
        <v>31</v>
      </c>
      <c r="E13">
        <v>11</v>
      </c>
      <c r="F13">
        <v>1132.5999999999999</v>
      </c>
      <c r="G13">
        <v>0.01</v>
      </c>
      <c r="H13" t="s">
        <v>20</v>
      </c>
      <c r="I13">
        <v>-310.20999999999998</v>
      </c>
      <c r="J13">
        <v>95.99</v>
      </c>
      <c r="K13">
        <v>35</v>
      </c>
      <c r="L13" t="s">
        <v>59</v>
      </c>
      <c r="M13" t="s">
        <v>30</v>
      </c>
      <c r="N13" t="s">
        <v>40</v>
      </c>
      <c r="O13" t="s">
        <v>34</v>
      </c>
      <c r="P13" t="s">
        <v>53</v>
      </c>
      <c r="Q13" t="s">
        <v>60</v>
      </c>
      <c r="R13" s="1">
        <v>42126</v>
      </c>
      <c r="S13" s="10">
        <f t="shared" si="1"/>
        <v>1.7997938188237019E-4</v>
      </c>
      <c r="U13" t="str">
        <f t="shared" si="0"/>
        <v/>
      </c>
      <c r="V13">
        <f t="array" ref="V13">SUM(IF(B13="Y",IF(D13="Critical",(F13:F3572),0)))</f>
        <v>0</v>
      </c>
      <c r="W13">
        <f t="shared" si="2"/>
        <v>2</v>
      </c>
      <c r="X13">
        <f t="shared" si="3"/>
        <v>0</v>
      </c>
    </row>
    <row r="14" spans="1:24" x14ac:dyDescent="0.25">
      <c r="A14">
        <v>166</v>
      </c>
      <c r="B14" t="s">
        <v>18</v>
      </c>
      <c r="C14" s="1">
        <v>41893</v>
      </c>
      <c r="D14" t="s">
        <v>19</v>
      </c>
      <c r="E14">
        <v>10</v>
      </c>
      <c r="F14">
        <v>567.93600000000004</v>
      </c>
      <c r="G14">
        <v>0.02</v>
      </c>
      <c r="H14" t="s">
        <v>32</v>
      </c>
      <c r="I14">
        <v>-126.09</v>
      </c>
      <c r="J14">
        <v>65.989999999999995</v>
      </c>
      <c r="K14">
        <v>8.99</v>
      </c>
      <c r="L14" t="s">
        <v>61</v>
      </c>
      <c r="M14" t="s">
        <v>22</v>
      </c>
      <c r="N14" t="s">
        <v>45</v>
      </c>
      <c r="O14" t="s">
        <v>24</v>
      </c>
      <c r="P14" t="s">
        <v>41</v>
      </c>
      <c r="Q14" t="s">
        <v>42</v>
      </c>
      <c r="R14" s="1">
        <v>41895</v>
      </c>
      <c r="S14" s="10">
        <f t="shared" si="1"/>
        <v>9.0249664690752088E-5</v>
      </c>
      <c r="U14" t="str">
        <f t="shared" si="0"/>
        <v/>
      </c>
      <c r="V14">
        <f t="array" ref="V14">SUM(IF(B14="Y",IF(D14="Critical",(F14:F3573),0)))</f>
        <v>0</v>
      </c>
      <c r="W14">
        <f t="shared" si="2"/>
        <v>2</v>
      </c>
      <c r="X14">
        <f t="shared" si="3"/>
        <v>0</v>
      </c>
    </row>
    <row r="15" spans="1:24" x14ac:dyDescent="0.25">
      <c r="A15">
        <v>14117</v>
      </c>
      <c r="B15" t="s">
        <v>18</v>
      </c>
      <c r="C15" s="1">
        <v>41511</v>
      </c>
      <c r="D15" t="s">
        <v>31</v>
      </c>
      <c r="E15">
        <v>4</v>
      </c>
      <c r="F15">
        <v>5.31</v>
      </c>
      <c r="G15">
        <v>0</v>
      </c>
      <c r="H15" t="s">
        <v>20</v>
      </c>
      <c r="I15">
        <v>-1.5</v>
      </c>
      <c r="J15">
        <v>1.1399999999999999</v>
      </c>
      <c r="K15">
        <v>0.7</v>
      </c>
      <c r="L15" t="s">
        <v>281</v>
      </c>
      <c r="M15" t="s">
        <v>56</v>
      </c>
      <c r="N15" t="s">
        <v>23</v>
      </c>
      <c r="O15" t="s">
        <v>34</v>
      </c>
      <c r="P15" t="s">
        <v>100</v>
      </c>
      <c r="Q15" t="s">
        <v>36</v>
      </c>
      <c r="R15" s="1">
        <v>41513</v>
      </c>
      <c r="S15" s="10">
        <f t="shared" si="1"/>
        <v>8.4380232897349968E-7</v>
      </c>
      <c r="U15" t="str">
        <f t="shared" si="0"/>
        <v/>
      </c>
      <c r="V15">
        <f t="array" ref="V15">SUM(IF(B15="Y",IF(D15="Critical",(F15:F3574),0)))</f>
        <v>0</v>
      </c>
      <c r="W15">
        <f t="shared" si="2"/>
        <v>2</v>
      </c>
      <c r="X15">
        <f t="shared" si="3"/>
        <v>0</v>
      </c>
    </row>
    <row r="16" spans="1:24" x14ac:dyDescent="0.25">
      <c r="A16">
        <v>197</v>
      </c>
      <c r="B16" t="s">
        <v>18</v>
      </c>
      <c r="C16" s="1">
        <v>41735</v>
      </c>
      <c r="D16" t="s">
        <v>19</v>
      </c>
      <c r="E16">
        <v>23</v>
      </c>
      <c r="F16">
        <v>310.52</v>
      </c>
      <c r="G16">
        <v>0.01</v>
      </c>
      <c r="H16" t="s">
        <v>20</v>
      </c>
      <c r="I16">
        <v>33.22</v>
      </c>
      <c r="J16">
        <v>12.98</v>
      </c>
      <c r="K16">
        <v>3.14</v>
      </c>
      <c r="L16" t="s">
        <v>63</v>
      </c>
      <c r="M16" t="s">
        <v>22</v>
      </c>
      <c r="N16" t="s">
        <v>40</v>
      </c>
      <c r="O16" t="s">
        <v>34</v>
      </c>
      <c r="P16" t="s">
        <v>64</v>
      </c>
      <c r="Q16" t="s">
        <v>26</v>
      </c>
      <c r="R16" s="1">
        <v>41737</v>
      </c>
      <c r="S16" s="10">
        <f t="shared" si="1"/>
        <v>4.93441618065633E-5</v>
      </c>
      <c r="U16" t="str">
        <f t="shared" si="0"/>
        <v/>
      </c>
      <c r="V16">
        <f t="array" ref="V16">SUM(IF(B16="Y",IF(D16="Critical",(F16:F3575),0)))</f>
        <v>0</v>
      </c>
      <c r="W16">
        <f t="shared" si="2"/>
        <v>2</v>
      </c>
      <c r="X16">
        <f t="shared" si="3"/>
        <v>0</v>
      </c>
    </row>
    <row r="17" spans="1:24" x14ac:dyDescent="0.25">
      <c r="A17">
        <v>224</v>
      </c>
      <c r="B17" t="s">
        <v>18</v>
      </c>
      <c r="C17" s="1">
        <v>42538</v>
      </c>
      <c r="D17" t="s">
        <v>31</v>
      </c>
      <c r="E17">
        <v>25</v>
      </c>
      <c r="F17">
        <v>184.86</v>
      </c>
      <c r="G17">
        <v>0.09</v>
      </c>
      <c r="H17" t="s">
        <v>20</v>
      </c>
      <c r="I17">
        <v>-33.950000000000003</v>
      </c>
      <c r="J17">
        <v>7.38</v>
      </c>
      <c r="K17">
        <v>5.21</v>
      </c>
      <c r="L17" t="s">
        <v>65</v>
      </c>
      <c r="M17" t="s">
        <v>22</v>
      </c>
      <c r="N17" t="s">
        <v>23</v>
      </c>
      <c r="O17" t="s">
        <v>37</v>
      </c>
      <c r="P17" t="s">
        <v>38</v>
      </c>
      <c r="Q17" t="s">
        <v>42</v>
      </c>
      <c r="R17" s="1">
        <v>42539</v>
      </c>
      <c r="S17" s="10">
        <f t="shared" si="1"/>
        <v>2.9375762435789297E-5</v>
      </c>
      <c r="U17" t="str">
        <f t="shared" si="0"/>
        <v/>
      </c>
      <c r="V17">
        <f t="array" ref="V17">SUM(IF(B17="Y",IF(D17="Critical",(F17:F3576),0)))</f>
        <v>0</v>
      </c>
      <c r="W17">
        <f t="shared" si="2"/>
        <v>1</v>
      </c>
      <c r="X17">
        <f t="shared" si="3"/>
        <v>0</v>
      </c>
    </row>
    <row r="18" spans="1:24" x14ac:dyDescent="0.25">
      <c r="A18">
        <v>224</v>
      </c>
      <c r="B18" t="s">
        <v>18</v>
      </c>
      <c r="C18" s="1">
        <v>42538</v>
      </c>
      <c r="D18" t="s">
        <v>31</v>
      </c>
      <c r="E18">
        <v>44</v>
      </c>
      <c r="F18">
        <v>267.85000000000002</v>
      </c>
      <c r="G18">
        <v>0.04</v>
      </c>
      <c r="H18" t="s">
        <v>20</v>
      </c>
      <c r="I18">
        <v>-65.430000000000007</v>
      </c>
      <c r="J18">
        <v>5.98</v>
      </c>
      <c r="K18">
        <v>5.15</v>
      </c>
      <c r="L18" t="s">
        <v>65</v>
      </c>
      <c r="M18" t="s">
        <v>22</v>
      </c>
      <c r="N18" t="s">
        <v>23</v>
      </c>
      <c r="O18" t="s">
        <v>34</v>
      </c>
      <c r="P18" t="s">
        <v>49</v>
      </c>
      <c r="Q18" t="s">
        <v>42</v>
      </c>
      <c r="R18" s="1">
        <v>42539</v>
      </c>
      <c r="S18" s="10">
        <f t="shared" si="1"/>
        <v>4.2563550624397727E-5</v>
      </c>
      <c r="U18" t="str">
        <f t="shared" si="0"/>
        <v/>
      </c>
      <c r="V18">
        <f t="array" ref="V18">SUM(IF(B18="Y",IF(D18="Critical",(F18:F3577),0)))</f>
        <v>0</v>
      </c>
      <c r="W18">
        <f t="shared" si="2"/>
        <v>1</v>
      </c>
      <c r="X18">
        <f t="shared" si="3"/>
        <v>0</v>
      </c>
    </row>
    <row r="19" spans="1:24" x14ac:dyDescent="0.25">
      <c r="A19">
        <v>224</v>
      </c>
      <c r="B19" t="s">
        <v>18</v>
      </c>
      <c r="C19" s="1">
        <v>42538</v>
      </c>
      <c r="D19" t="s">
        <v>31</v>
      </c>
      <c r="E19">
        <v>33</v>
      </c>
      <c r="F19">
        <v>528.5</v>
      </c>
      <c r="G19">
        <v>0.04</v>
      </c>
      <c r="H19" t="s">
        <v>20</v>
      </c>
      <c r="I19">
        <v>-149.91999999999999</v>
      </c>
      <c r="J19">
        <v>15.42</v>
      </c>
      <c r="K19">
        <v>10.68</v>
      </c>
      <c r="L19" t="s">
        <v>65</v>
      </c>
      <c r="M19" t="s">
        <v>22</v>
      </c>
      <c r="N19" t="s">
        <v>23</v>
      </c>
      <c r="O19" t="s">
        <v>34</v>
      </c>
      <c r="P19" t="s">
        <v>53</v>
      </c>
      <c r="Q19" t="s">
        <v>42</v>
      </c>
      <c r="R19" s="1">
        <v>42539</v>
      </c>
      <c r="S19" s="10">
        <f t="shared" si="1"/>
        <v>8.3982962497644936E-5</v>
      </c>
      <c r="U19" t="str">
        <f t="shared" si="0"/>
        <v/>
      </c>
      <c r="V19">
        <f t="array" ref="V19">SUM(IF(B19="Y",IF(D19="Critical",(F19:F3578),0)))</f>
        <v>0</v>
      </c>
      <c r="W19">
        <f t="shared" si="2"/>
        <v>1</v>
      </c>
      <c r="X19">
        <f t="shared" si="3"/>
        <v>0</v>
      </c>
    </row>
    <row r="20" spans="1:24" x14ac:dyDescent="0.25">
      <c r="A20">
        <v>20704</v>
      </c>
      <c r="B20" t="s">
        <v>27</v>
      </c>
      <c r="C20" s="1">
        <v>41315</v>
      </c>
      <c r="D20" t="s">
        <v>47</v>
      </c>
      <c r="E20">
        <v>1</v>
      </c>
      <c r="F20">
        <v>5.63</v>
      </c>
      <c r="G20">
        <v>0.03</v>
      </c>
      <c r="H20" t="s">
        <v>20</v>
      </c>
      <c r="I20">
        <v>-3.55</v>
      </c>
      <c r="J20">
        <v>4.71</v>
      </c>
      <c r="K20">
        <v>0.7</v>
      </c>
      <c r="L20" t="s">
        <v>419</v>
      </c>
      <c r="M20" t="s">
        <v>22</v>
      </c>
      <c r="N20" t="s">
        <v>40</v>
      </c>
      <c r="O20" t="s">
        <v>34</v>
      </c>
      <c r="P20" t="s">
        <v>100</v>
      </c>
      <c r="Q20" t="s">
        <v>36</v>
      </c>
      <c r="R20" s="1">
        <v>41315</v>
      </c>
      <c r="S20" s="10">
        <f t="shared" si="1"/>
        <v>8.946529401357445E-7</v>
      </c>
      <c r="U20" t="str">
        <f t="shared" si="0"/>
        <v/>
      </c>
      <c r="V20">
        <f t="array" ref="V20">SUM(IF(B20="Y",IF(D20="Critical",(F20:F3579),0)))</f>
        <v>0</v>
      </c>
      <c r="W20">
        <f t="shared" si="2"/>
        <v>0</v>
      </c>
      <c r="X20">
        <f t="shared" si="3"/>
        <v>0</v>
      </c>
    </row>
    <row r="21" spans="1:24" x14ac:dyDescent="0.25">
      <c r="A21">
        <v>12420</v>
      </c>
      <c r="B21" t="s">
        <v>18</v>
      </c>
      <c r="C21" s="1">
        <v>41634</v>
      </c>
      <c r="D21" t="s">
        <v>43</v>
      </c>
      <c r="E21">
        <v>1</v>
      </c>
      <c r="F21">
        <v>5.73</v>
      </c>
      <c r="G21">
        <v>0.01</v>
      </c>
      <c r="H21" t="s">
        <v>20</v>
      </c>
      <c r="I21">
        <v>-1.84</v>
      </c>
      <c r="J21">
        <v>4.9800000000000004</v>
      </c>
      <c r="K21">
        <v>0.8</v>
      </c>
      <c r="L21" t="s">
        <v>413</v>
      </c>
      <c r="M21" t="s">
        <v>22</v>
      </c>
      <c r="N21" t="s">
        <v>40</v>
      </c>
      <c r="O21" t="s">
        <v>34</v>
      </c>
      <c r="P21" t="s">
        <v>49</v>
      </c>
      <c r="Q21" t="s">
        <v>36</v>
      </c>
      <c r="R21" s="1">
        <v>41635</v>
      </c>
      <c r="S21" s="10">
        <f t="shared" si="1"/>
        <v>9.1054375612394614E-7</v>
      </c>
      <c r="U21" t="str">
        <f t="shared" si="0"/>
        <v/>
      </c>
      <c r="V21">
        <f t="array" ref="V21">SUM(IF(B21="Y",IF(D21="Critical",(F21:F3580),0)))</f>
        <v>0</v>
      </c>
      <c r="W21">
        <f t="shared" si="2"/>
        <v>1</v>
      </c>
      <c r="X21">
        <f t="shared" si="3"/>
        <v>0</v>
      </c>
    </row>
    <row r="22" spans="1:24" x14ac:dyDescent="0.25">
      <c r="A22">
        <v>34849</v>
      </c>
      <c r="B22" t="s">
        <v>18</v>
      </c>
      <c r="C22" s="1">
        <v>41559</v>
      </c>
      <c r="D22" t="s">
        <v>28</v>
      </c>
      <c r="E22">
        <v>3</v>
      </c>
      <c r="F22">
        <v>11.76</v>
      </c>
      <c r="G22">
        <v>0.1</v>
      </c>
      <c r="H22" t="s">
        <v>20</v>
      </c>
      <c r="I22">
        <v>-2.83</v>
      </c>
      <c r="J22">
        <v>4.13</v>
      </c>
      <c r="K22">
        <v>0.5</v>
      </c>
      <c r="L22" t="s">
        <v>181</v>
      </c>
      <c r="M22" t="s">
        <v>22</v>
      </c>
      <c r="N22" t="s">
        <v>40</v>
      </c>
      <c r="O22" t="s">
        <v>34</v>
      </c>
      <c r="P22" t="s">
        <v>46</v>
      </c>
      <c r="Q22" t="s">
        <v>42</v>
      </c>
      <c r="R22" s="1">
        <v>41561</v>
      </c>
      <c r="S22" s="10">
        <f t="shared" si="1"/>
        <v>1.8687599602124967E-6</v>
      </c>
      <c r="U22" t="str">
        <f t="shared" si="0"/>
        <v/>
      </c>
      <c r="V22">
        <f t="array" ref="V22">SUM(IF(B22="Y",IF(D22="Critical",(F22:F3581),0)))</f>
        <v>0</v>
      </c>
      <c r="W22">
        <f t="shared" si="2"/>
        <v>2</v>
      </c>
      <c r="X22">
        <f t="shared" si="3"/>
        <v>0</v>
      </c>
    </row>
    <row r="23" spans="1:24" x14ac:dyDescent="0.25">
      <c r="A23">
        <v>5061</v>
      </c>
      <c r="B23" t="s">
        <v>27</v>
      </c>
      <c r="C23" s="1">
        <v>41499</v>
      </c>
      <c r="D23" t="s">
        <v>28</v>
      </c>
      <c r="E23">
        <v>4</v>
      </c>
      <c r="F23">
        <v>12.8</v>
      </c>
      <c r="G23">
        <v>0</v>
      </c>
      <c r="H23" t="s">
        <v>20</v>
      </c>
      <c r="I23">
        <v>-2.21</v>
      </c>
      <c r="J23">
        <v>2.88</v>
      </c>
      <c r="K23">
        <v>0.7</v>
      </c>
      <c r="L23" t="s">
        <v>251</v>
      </c>
      <c r="M23" t="s">
        <v>56</v>
      </c>
      <c r="N23" t="s">
        <v>23</v>
      </c>
      <c r="O23" t="s">
        <v>34</v>
      </c>
      <c r="P23" t="s">
        <v>35</v>
      </c>
      <c r="Q23" t="s">
        <v>36</v>
      </c>
      <c r="R23" s="1">
        <v>41501</v>
      </c>
      <c r="S23" s="10">
        <f t="shared" si="1"/>
        <v>2.0340244464897924E-6</v>
      </c>
      <c r="T23" t="str">
        <f>IF(B23="Y", "Quality Check","")</f>
        <v>Quality Check</v>
      </c>
      <c r="U23" t="str">
        <f t="shared" si="0"/>
        <v>Low Impact</v>
      </c>
      <c r="V23">
        <f t="array" ref="V23">SUM(IF(B23="Y",IF(D23="Critical",(F23:F3582),0)))</f>
        <v>12572201.996500012</v>
      </c>
      <c r="W23">
        <f t="shared" si="2"/>
        <v>2</v>
      </c>
      <c r="X23">
        <f t="shared" si="3"/>
        <v>1</v>
      </c>
    </row>
    <row r="24" spans="1:24" x14ac:dyDescent="0.25">
      <c r="A24">
        <v>231</v>
      </c>
      <c r="B24" t="s">
        <v>18</v>
      </c>
      <c r="C24" s="1">
        <v>42641</v>
      </c>
      <c r="D24" t="s">
        <v>19</v>
      </c>
      <c r="E24">
        <v>2</v>
      </c>
      <c r="F24">
        <v>689.74</v>
      </c>
      <c r="G24">
        <v>0.06</v>
      </c>
      <c r="H24" t="s">
        <v>20</v>
      </c>
      <c r="I24">
        <v>-490.84</v>
      </c>
      <c r="J24">
        <v>363.25</v>
      </c>
      <c r="K24">
        <v>19.989999999999998</v>
      </c>
      <c r="L24" t="s">
        <v>70</v>
      </c>
      <c r="M24" t="s">
        <v>22</v>
      </c>
      <c r="N24" t="s">
        <v>71</v>
      </c>
      <c r="O24" t="s">
        <v>34</v>
      </c>
      <c r="P24" t="s">
        <v>72</v>
      </c>
      <c r="Q24" t="s">
        <v>42</v>
      </c>
      <c r="R24" s="1">
        <v>42643</v>
      </c>
      <c r="S24" s="10">
        <f t="shared" si="1"/>
        <v>1.0960531419702104E-4</v>
      </c>
      <c r="U24" t="str">
        <f t="shared" si="0"/>
        <v/>
      </c>
      <c r="V24">
        <f t="array" ref="V24">SUM(IF(B24="Y",IF(D24="Critical",(F24:F3583),0)))</f>
        <v>0</v>
      </c>
      <c r="W24">
        <f t="shared" si="2"/>
        <v>2</v>
      </c>
      <c r="X24">
        <f t="shared" si="3"/>
        <v>0</v>
      </c>
    </row>
    <row r="25" spans="1:24" x14ac:dyDescent="0.25">
      <c r="A25">
        <v>24196</v>
      </c>
      <c r="B25" t="s">
        <v>18</v>
      </c>
      <c r="C25" s="1">
        <v>41485</v>
      </c>
      <c r="D25" t="s">
        <v>19</v>
      </c>
      <c r="E25">
        <v>2</v>
      </c>
      <c r="F25">
        <v>13.44</v>
      </c>
      <c r="G25">
        <v>0.08</v>
      </c>
      <c r="H25" t="s">
        <v>20</v>
      </c>
      <c r="I25">
        <v>-8.8800000000000008</v>
      </c>
      <c r="J25">
        <v>4.28</v>
      </c>
      <c r="K25">
        <v>5.17</v>
      </c>
      <c r="L25" t="s">
        <v>510</v>
      </c>
      <c r="M25" t="s">
        <v>30</v>
      </c>
      <c r="N25" t="s">
        <v>40</v>
      </c>
      <c r="O25" t="s">
        <v>34</v>
      </c>
      <c r="P25" t="s">
        <v>49</v>
      </c>
      <c r="Q25" t="s">
        <v>42</v>
      </c>
      <c r="R25" s="1">
        <v>41486</v>
      </c>
      <c r="S25" s="10">
        <f t="shared" si="1"/>
        <v>2.1357256688142817E-6</v>
      </c>
      <c r="U25" t="str">
        <f t="shared" si="0"/>
        <v/>
      </c>
      <c r="V25">
        <f t="array" ref="V25">SUM(IF(B25="Y",IF(D25="Critical",(F25:F3584),0)))</f>
        <v>0</v>
      </c>
      <c r="W25">
        <f t="shared" si="2"/>
        <v>1</v>
      </c>
      <c r="X25">
        <f t="shared" si="3"/>
        <v>0</v>
      </c>
    </row>
    <row r="26" spans="1:24" x14ac:dyDescent="0.25">
      <c r="A26">
        <v>31330</v>
      </c>
      <c r="B26" t="s">
        <v>18</v>
      </c>
      <c r="C26" s="1">
        <v>41426</v>
      </c>
      <c r="D26" t="s">
        <v>19</v>
      </c>
      <c r="E26">
        <v>2</v>
      </c>
      <c r="F26">
        <v>13.5</v>
      </c>
      <c r="G26">
        <v>0.04</v>
      </c>
      <c r="H26" t="s">
        <v>20</v>
      </c>
      <c r="I26">
        <v>-7.9</v>
      </c>
      <c r="J26">
        <v>5.98</v>
      </c>
      <c r="K26">
        <v>1.67</v>
      </c>
      <c r="L26" t="s">
        <v>578</v>
      </c>
      <c r="M26" t="s">
        <v>22</v>
      </c>
      <c r="N26" t="s">
        <v>23</v>
      </c>
      <c r="O26" t="s">
        <v>34</v>
      </c>
      <c r="P26" t="s">
        <v>35</v>
      </c>
      <c r="Q26" t="s">
        <v>36</v>
      </c>
      <c r="R26" s="1">
        <v>41427</v>
      </c>
      <c r="S26" s="10">
        <f t="shared" si="1"/>
        <v>2.1452601584072027E-6</v>
      </c>
      <c r="U26" t="str">
        <f t="shared" si="0"/>
        <v/>
      </c>
      <c r="V26">
        <f t="array" ref="V26">SUM(IF(B26="Y",IF(D26="Critical",(F26:F3585),0)))</f>
        <v>0</v>
      </c>
      <c r="W26">
        <f t="shared" si="2"/>
        <v>1</v>
      </c>
      <c r="X26">
        <f t="shared" si="3"/>
        <v>0</v>
      </c>
    </row>
    <row r="27" spans="1:24" x14ac:dyDescent="0.25">
      <c r="A27">
        <v>263</v>
      </c>
      <c r="B27" t="s">
        <v>18</v>
      </c>
      <c r="C27" s="1">
        <v>42506</v>
      </c>
      <c r="D27" t="s">
        <v>19</v>
      </c>
      <c r="E27">
        <v>25</v>
      </c>
      <c r="F27">
        <v>136.77000000000001</v>
      </c>
      <c r="G27">
        <v>0.09</v>
      </c>
      <c r="H27" t="s">
        <v>20</v>
      </c>
      <c r="I27">
        <v>-136.25</v>
      </c>
      <c r="J27">
        <v>5.4</v>
      </c>
      <c r="K27">
        <v>7.78</v>
      </c>
      <c r="L27" t="s">
        <v>75</v>
      </c>
      <c r="M27" t="s">
        <v>22</v>
      </c>
      <c r="N27" t="s">
        <v>23</v>
      </c>
      <c r="O27" t="s">
        <v>34</v>
      </c>
      <c r="P27" t="s">
        <v>68</v>
      </c>
      <c r="Q27" t="s">
        <v>42</v>
      </c>
      <c r="R27" s="1">
        <v>42507</v>
      </c>
      <c r="S27" s="10">
        <f t="shared" si="1"/>
        <v>2.1733869027063195E-5</v>
      </c>
      <c r="U27" t="str">
        <f t="shared" si="0"/>
        <v/>
      </c>
      <c r="V27">
        <f t="array" ref="V27">SUM(IF(B27="Y",IF(D27="Critical",(F27:F3586),0)))</f>
        <v>0</v>
      </c>
      <c r="W27">
        <f t="shared" si="2"/>
        <v>1</v>
      </c>
      <c r="X27">
        <f t="shared" si="3"/>
        <v>0</v>
      </c>
    </row>
    <row r="28" spans="1:24" x14ac:dyDescent="0.25">
      <c r="A28">
        <v>292</v>
      </c>
      <c r="B28" t="s">
        <v>18</v>
      </c>
      <c r="C28" s="1">
        <v>42015</v>
      </c>
      <c r="D28" t="s">
        <v>19</v>
      </c>
      <c r="E28">
        <v>43</v>
      </c>
      <c r="F28">
        <v>412.62</v>
      </c>
      <c r="G28">
        <v>0.08</v>
      </c>
      <c r="H28" t="s">
        <v>20</v>
      </c>
      <c r="I28">
        <v>175.54</v>
      </c>
      <c r="J28">
        <v>9.9</v>
      </c>
      <c r="K28">
        <v>1.39</v>
      </c>
      <c r="L28" t="s">
        <v>61</v>
      </c>
      <c r="M28" t="s">
        <v>22</v>
      </c>
      <c r="N28" t="s">
        <v>45</v>
      </c>
      <c r="O28" t="s">
        <v>34</v>
      </c>
      <c r="P28" t="s">
        <v>76</v>
      </c>
      <c r="Q28" t="s">
        <v>42</v>
      </c>
      <c r="R28" s="1">
        <v>42016</v>
      </c>
      <c r="S28" s="10">
        <f t="shared" si="1"/>
        <v>6.556868493051704E-5</v>
      </c>
      <c r="U28" t="str">
        <f t="shared" si="0"/>
        <v/>
      </c>
      <c r="V28">
        <f t="array" ref="V28">SUM(IF(B28="Y",IF(D28="Critical",(F28:F3587),0)))</f>
        <v>0</v>
      </c>
      <c r="W28">
        <f t="shared" si="2"/>
        <v>1</v>
      </c>
      <c r="X28">
        <f t="shared" si="3"/>
        <v>0</v>
      </c>
    </row>
    <row r="29" spans="1:24" x14ac:dyDescent="0.25">
      <c r="A29">
        <v>323</v>
      </c>
      <c r="B29" t="s">
        <v>18</v>
      </c>
      <c r="C29" s="1">
        <v>42454</v>
      </c>
      <c r="D29" t="s">
        <v>28</v>
      </c>
      <c r="E29">
        <v>20</v>
      </c>
      <c r="F29">
        <v>108.09</v>
      </c>
      <c r="G29">
        <v>7.0000000000000007E-2</v>
      </c>
      <c r="H29" t="s">
        <v>20</v>
      </c>
      <c r="I29">
        <v>25.76</v>
      </c>
      <c r="J29">
        <v>5.68</v>
      </c>
      <c r="K29">
        <v>1.39</v>
      </c>
      <c r="L29" t="s">
        <v>77</v>
      </c>
      <c r="M29" t="s">
        <v>22</v>
      </c>
      <c r="N29" t="s">
        <v>71</v>
      </c>
      <c r="O29" t="s">
        <v>34</v>
      </c>
      <c r="P29" t="s">
        <v>76</v>
      </c>
      <c r="Q29" t="s">
        <v>42</v>
      </c>
      <c r="R29" s="1">
        <v>42456</v>
      </c>
      <c r="S29" s="10">
        <f t="shared" si="1"/>
        <v>1.7176383001647005E-5</v>
      </c>
      <c r="U29" t="str">
        <f t="shared" si="0"/>
        <v/>
      </c>
      <c r="V29">
        <f t="array" ref="V29">SUM(IF(B29="Y",IF(D29="Critical",(F29:F3588),0)))</f>
        <v>0</v>
      </c>
      <c r="W29">
        <f t="shared" si="2"/>
        <v>2</v>
      </c>
      <c r="X29">
        <f t="shared" si="3"/>
        <v>0</v>
      </c>
    </row>
    <row r="30" spans="1:24" x14ac:dyDescent="0.25">
      <c r="A30">
        <v>323</v>
      </c>
      <c r="B30" t="s">
        <v>18</v>
      </c>
      <c r="C30" s="1">
        <v>42454</v>
      </c>
      <c r="D30" t="s">
        <v>28</v>
      </c>
      <c r="E30">
        <v>2</v>
      </c>
      <c r="F30">
        <v>55.34</v>
      </c>
      <c r="G30">
        <v>0.06</v>
      </c>
      <c r="H30" t="s">
        <v>20</v>
      </c>
      <c r="I30">
        <v>-31.24</v>
      </c>
      <c r="J30">
        <v>22.84</v>
      </c>
      <c r="K30">
        <v>11.54</v>
      </c>
      <c r="L30" t="s">
        <v>77</v>
      </c>
      <c r="M30" t="s">
        <v>22</v>
      </c>
      <c r="N30" t="s">
        <v>71</v>
      </c>
      <c r="O30" t="s">
        <v>34</v>
      </c>
      <c r="P30" t="s">
        <v>49</v>
      </c>
      <c r="Q30" t="s">
        <v>42</v>
      </c>
      <c r="R30" s="1">
        <v>42456</v>
      </c>
      <c r="S30" s="10">
        <f t="shared" si="1"/>
        <v>8.7939775678707114E-6</v>
      </c>
      <c r="U30" t="str">
        <f t="shared" si="0"/>
        <v/>
      </c>
      <c r="V30">
        <f t="array" ref="V30">SUM(IF(B30="Y",IF(D30="Critical",(F30:F3589),0)))</f>
        <v>0</v>
      </c>
      <c r="W30">
        <f t="shared" si="2"/>
        <v>2</v>
      </c>
      <c r="X30">
        <f t="shared" si="3"/>
        <v>0</v>
      </c>
    </row>
    <row r="31" spans="1:24" x14ac:dyDescent="0.25">
      <c r="A31">
        <v>324</v>
      </c>
      <c r="B31" t="s">
        <v>27</v>
      </c>
      <c r="C31" s="1">
        <v>42082</v>
      </c>
      <c r="D31" t="s">
        <v>28</v>
      </c>
      <c r="E31">
        <v>25</v>
      </c>
      <c r="F31">
        <v>3872.634</v>
      </c>
      <c r="G31">
        <v>0.02</v>
      </c>
      <c r="H31" t="s">
        <v>20</v>
      </c>
      <c r="I31">
        <v>667.33</v>
      </c>
      <c r="J31">
        <v>179.99</v>
      </c>
      <c r="K31">
        <v>13.99</v>
      </c>
      <c r="L31" t="s">
        <v>78</v>
      </c>
      <c r="M31" t="s">
        <v>22</v>
      </c>
      <c r="N31" t="s">
        <v>71</v>
      </c>
      <c r="O31" t="s">
        <v>24</v>
      </c>
      <c r="P31" t="s">
        <v>41</v>
      </c>
      <c r="Q31" t="s">
        <v>52</v>
      </c>
      <c r="R31" s="1">
        <v>42084</v>
      </c>
      <c r="S31" s="10">
        <f t="shared" si="1"/>
        <v>6.1539314283652732E-4</v>
      </c>
      <c r="T31" t="str">
        <f>IF(B31="Y", "Quality Check","")</f>
        <v>Quality Check</v>
      </c>
      <c r="U31" t="str">
        <f t="shared" si="0"/>
        <v>Medium Impact</v>
      </c>
      <c r="V31">
        <f t="array" ref="V31">SUM(IF(B31="Y",IF(D31="Critical",(F31:F3590),0)))</f>
        <v>12570759.696500013</v>
      </c>
      <c r="W31">
        <f t="shared" si="2"/>
        <v>2</v>
      </c>
      <c r="X31">
        <f t="shared" si="3"/>
        <v>1</v>
      </c>
    </row>
    <row r="32" spans="1:24" x14ac:dyDescent="0.25">
      <c r="A32">
        <v>30372</v>
      </c>
      <c r="B32" t="s">
        <v>18</v>
      </c>
      <c r="C32" s="1">
        <v>41516</v>
      </c>
      <c r="D32" t="s">
        <v>19</v>
      </c>
      <c r="E32">
        <v>1</v>
      </c>
      <c r="F32">
        <v>14.4</v>
      </c>
      <c r="G32">
        <v>0.1</v>
      </c>
      <c r="H32" t="s">
        <v>20</v>
      </c>
      <c r="I32">
        <v>-7.39</v>
      </c>
      <c r="J32">
        <v>12.22</v>
      </c>
      <c r="K32">
        <v>2.85</v>
      </c>
      <c r="L32" t="s">
        <v>339</v>
      </c>
      <c r="M32" t="s">
        <v>56</v>
      </c>
      <c r="N32" t="s">
        <v>23</v>
      </c>
      <c r="O32" t="s">
        <v>37</v>
      </c>
      <c r="P32" t="s">
        <v>38</v>
      </c>
      <c r="Q32" t="s">
        <v>26</v>
      </c>
      <c r="R32" s="1">
        <v>41518</v>
      </c>
      <c r="S32" s="10">
        <f t="shared" si="1"/>
        <v>2.2882775023010161E-6</v>
      </c>
      <c r="U32" t="str">
        <f t="shared" si="0"/>
        <v/>
      </c>
      <c r="V32">
        <f t="array" ref="V32">SUM(IF(B32="Y",IF(D32="Critical",(F32:F3591),0)))</f>
        <v>0</v>
      </c>
      <c r="W32">
        <f t="shared" si="2"/>
        <v>2</v>
      </c>
      <c r="X32">
        <f t="shared" si="3"/>
        <v>0</v>
      </c>
    </row>
    <row r="33" spans="1:24" x14ac:dyDescent="0.25">
      <c r="A33">
        <v>24097</v>
      </c>
      <c r="B33" t="s">
        <v>18</v>
      </c>
      <c r="C33" s="1">
        <v>41490</v>
      </c>
      <c r="D33" t="s">
        <v>19</v>
      </c>
      <c r="E33">
        <v>2</v>
      </c>
      <c r="F33">
        <v>15.31</v>
      </c>
      <c r="G33">
        <v>0.01</v>
      </c>
      <c r="H33" t="s">
        <v>20</v>
      </c>
      <c r="I33">
        <v>-8.15</v>
      </c>
      <c r="J33">
        <v>4.9800000000000004</v>
      </c>
      <c r="K33">
        <v>4.8600000000000003</v>
      </c>
      <c r="L33" t="s">
        <v>386</v>
      </c>
      <c r="M33" t="s">
        <v>341</v>
      </c>
      <c r="N33" t="s">
        <v>71</v>
      </c>
      <c r="O33" t="s">
        <v>34</v>
      </c>
      <c r="P33" t="s">
        <v>49</v>
      </c>
      <c r="Q33" t="s">
        <v>42</v>
      </c>
      <c r="R33" s="1">
        <v>41492</v>
      </c>
      <c r="S33" s="10">
        <f t="shared" si="1"/>
        <v>2.4328839277936498E-6</v>
      </c>
      <c r="U33" t="str">
        <f t="shared" si="0"/>
        <v/>
      </c>
      <c r="V33">
        <f t="array" ref="V33">SUM(IF(B33="Y",IF(D33="Critical",(F33:F3592),0)))</f>
        <v>0</v>
      </c>
      <c r="W33">
        <f t="shared" si="2"/>
        <v>2</v>
      </c>
      <c r="X33">
        <f t="shared" si="3"/>
        <v>0</v>
      </c>
    </row>
    <row r="34" spans="1:24" x14ac:dyDescent="0.25">
      <c r="A34">
        <v>355</v>
      </c>
      <c r="B34" t="s">
        <v>18</v>
      </c>
      <c r="C34" s="1">
        <v>42534</v>
      </c>
      <c r="D34" t="s">
        <v>47</v>
      </c>
      <c r="E34">
        <v>16</v>
      </c>
      <c r="F34">
        <v>1239.6315</v>
      </c>
      <c r="G34">
        <v>0</v>
      </c>
      <c r="H34" t="s">
        <v>20</v>
      </c>
      <c r="I34">
        <v>-172.55</v>
      </c>
      <c r="J34">
        <v>85.99</v>
      </c>
      <c r="K34">
        <v>0.99</v>
      </c>
      <c r="L34" t="s">
        <v>80</v>
      </c>
      <c r="M34" t="s">
        <v>30</v>
      </c>
      <c r="N34" t="s">
        <v>71</v>
      </c>
      <c r="O34" t="s">
        <v>24</v>
      </c>
      <c r="P34" t="s">
        <v>41</v>
      </c>
      <c r="Q34" t="s">
        <v>36</v>
      </c>
      <c r="R34" s="1">
        <v>42539</v>
      </c>
      <c r="S34" s="10">
        <f t="shared" si="1"/>
        <v>1.9698756059678208E-4</v>
      </c>
      <c r="U34" t="str">
        <f t="shared" si="0"/>
        <v/>
      </c>
      <c r="V34">
        <f t="array" ref="V34">SUM(IF(B34="Y",IF(D34="Critical",(F34:F3593),0)))</f>
        <v>0</v>
      </c>
      <c r="W34">
        <f t="shared" si="2"/>
        <v>5</v>
      </c>
      <c r="X34">
        <f t="shared" si="3"/>
        <v>0</v>
      </c>
    </row>
    <row r="35" spans="1:24" x14ac:dyDescent="0.25">
      <c r="A35">
        <v>388</v>
      </c>
      <c r="B35" t="s">
        <v>18</v>
      </c>
      <c r="C35" s="1">
        <v>42353</v>
      </c>
      <c r="D35" t="s">
        <v>31</v>
      </c>
      <c r="E35">
        <v>46</v>
      </c>
      <c r="F35">
        <v>517.92999999999995</v>
      </c>
      <c r="G35">
        <v>0.06</v>
      </c>
      <c r="H35" t="s">
        <v>20</v>
      </c>
      <c r="I35">
        <v>-94.73</v>
      </c>
      <c r="J35">
        <v>11.7</v>
      </c>
      <c r="K35">
        <v>6.96</v>
      </c>
      <c r="L35" t="s">
        <v>81</v>
      </c>
      <c r="M35" t="s">
        <v>30</v>
      </c>
      <c r="N35" t="s">
        <v>40</v>
      </c>
      <c r="O35" t="s">
        <v>34</v>
      </c>
      <c r="P35" t="s">
        <v>72</v>
      </c>
      <c r="Q35" t="s">
        <v>52</v>
      </c>
      <c r="R35" s="1">
        <v>42356</v>
      </c>
      <c r="S35" s="10">
        <f t="shared" si="1"/>
        <v>8.2303303247692027E-5</v>
      </c>
      <c r="U35" t="str">
        <f t="shared" si="0"/>
        <v/>
      </c>
      <c r="V35">
        <f t="array" ref="V35">SUM(IF(B35="Y",IF(D35="Critical",(F35:F3594),0)))</f>
        <v>0</v>
      </c>
      <c r="W35">
        <f t="shared" si="2"/>
        <v>3</v>
      </c>
      <c r="X35">
        <f t="shared" si="3"/>
        <v>0</v>
      </c>
    </row>
    <row r="36" spans="1:24" x14ac:dyDescent="0.25">
      <c r="A36">
        <v>417</v>
      </c>
      <c r="B36" t="s">
        <v>18</v>
      </c>
      <c r="C36" s="1">
        <v>42406</v>
      </c>
      <c r="D36" t="s">
        <v>43</v>
      </c>
      <c r="E36">
        <v>39</v>
      </c>
      <c r="F36">
        <v>15260.78</v>
      </c>
      <c r="G36">
        <v>7.0000000000000007E-2</v>
      </c>
      <c r="H36" t="s">
        <v>54</v>
      </c>
      <c r="I36">
        <v>8734.8799999999992</v>
      </c>
      <c r="J36">
        <v>500.98</v>
      </c>
      <c r="K36">
        <v>28.14</v>
      </c>
      <c r="L36" t="s">
        <v>82</v>
      </c>
      <c r="M36" t="s">
        <v>22</v>
      </c>
      <c r="N36" t="s">
        <v>71</v>
      </c>
      <c r="O36" t="s">
        <v>24</v>
      </c>
      <c r="P36" t="s">
        <v>51</v>
      </c>
      <c r="Q36" t="s">
        <v>74</v>
      </c>
      <c r="R36" s="1">
        <v>42407</v>
      </c>
      <c r="S36" s="10">
        <f t="shared" si="1"/>
        <v>2.4250624681642573E-3</v>
      </c>
      <c r="U36" t="str">
        <f t="shared" si="0"/>
        <v/>
      </c>
      <c r="V36">
        <f t="array" ref="V36">SUM(IF(B36="Y",IF(D36="Critical",(F36:F3595),0)))</f>
        <v>0</v>
      </c>
      <c r="W36">
        <f t="shared" si="2"/>
        <v>1</v>
      </c>
      <c r="X36">
        <f t="shared" si="3"/>
        <v>0</v>
      </c>
    </row>
    <row r="37" spans="1:24" x14ac:dyDescent="0.25">
      <c r="A37">
        <v>417</v>
      </c>
      <c r="B37" t="s">
        <v>18</v>
      </c>
      <c r="C37" s="1">
        <v>42406</v>
      </c>
      <c r="D37" t="s">
        <v>43</v>
      </c>
      <c r="E37">
        <v>3</v>
      </c>
      <c r="F37">
        <v>540.41</v>
      </c>
      <c r="G37">
        <v>0.1</v>
      </c>
      <c r="H37" t="s">
        <v>20</v>
      </c>
      <c r="I37">
        <v>-170.98</v>
      </c>
      <c r="J37">
        <v>178.47</v>
      </c>
      <c r="K37">
        <v>19.989999999999998</v>
      </c>
      <c r="L37" t="s">
        <v>82</v>
      </c>
      <c r="M37" t="s">
        <v>22</v>
      </c>
      <c r="N37" t="s">
        <v>71</v>
      </c>
      <c r="O37" t="s">
        <v>34</v>
      </c>
      <c r="P37" t="s">
        <v>53</v>
      </c>
      <c r="Q37" t="s">
        <v>42</v>
      </c>
      <c r="R37" s="1">
        <v>42408</v>
      </c>
      <c r="S37" s="10">
        <f t="shared" si="1"/>
        <v>8.5875558681839723E-5</v>
      </c>
      <c r="U37" t="str">
        <f t="shared" si="0"/>
        <v/>
      </c>
      <c r="V37">
        <f t="array" ref="V37">SUM(IF(B37="Y",IF(D37="Critical",(F37:F3596),0)))</f>
        <v>0</v>
      </c>
      <c r="W37">
        <f t="shared" si="2"/>
        <v>2</v>
      </c>
      <c r="X37">
        <f t="shared" si="3"/>
        <v>0</v>
      </c>
    </row>
    <row r="38" spans="1:24" x14ac:dyDescent="0.25">
      <c r="A38">
        <v>448</v>
      </c>
      <c r="B38" t="s">
        <v>18</v>
      </c>
      <c r="C38" s="1">
        <v>41871</v>
      </c>
      <c r="D38" t="s">
        <v>43</v>
      </c>
      <c r="E38">
        <v>22</v>
      </c>
      <c r="F38">
        <v>1162.4005</v>
      </c>
      <c r="G38">
        <v>0.09</v>
      </c>
      <c r="H38" t="s">
        <v>20</v>
      </c>
      <c r="I38">
        <v>-284.63</v>
      </c>
      <c r="J38">
        <v>65.989999999999995</v>
      </c>
      <c r="K38">
        <v>19.989999999999998</v>
      </c>
      <c r="L38" t="s">
        <v>62</v>
      </c>
      <c r="M38" t="s">
        <v>22</v>
      </c>
      <c r="N38" t="s">
        <v>23</v>
      </c>
      <c r="O38" t="s">
        <v>24</v>
      </c>
      <c r="P38" t="s">
        <v>41</v>
      </c>
      <c r="Q38" t="s">
        <v>42</v>
      </c>
      <c r="R38" s="1">
        <v>41873</v>
      </c>
      <c r="S38" s="10">
        <f t="shared" si="1"/>
        <v>1.8471492450093419E-4</v>
      </c>
      <c r="U38" t="str">
        <f t="shared" si="0"/>
        <v/>
      </c>
      <c r="V38">
        <f t="array" ref="V38">SUM(IF(B38="Y",IF(D38="Critical",(F38:F3597),0)))</f>
        <v>0</v>
      </c>
      <c r="W38">
        <f t="shared" si="2"/>
        <v>2</v>
      </c>
      <c r="X38">
        <f t="shared" si="3"/>
        <v>0</v>
      </c>
    </row>
    <row r="39" spans="1:24" x14ac:dyDescent="0.25">
      <c r="A39">
        <v>449</v>
      </c>
      <c r="B39" t="s">
        <v>18</v>
      </c>
      <c r="C39" s="1">
        <v>41839</v>
      </c>
      <c r="D39" t="s">
        <v>19</v>
      </c>
      <c r="E39">
        <v>45</v>
      </c>
      <c r="F39">
        <v>356.7</v>
      </c>
      <c r="G39">
        <v>0.02</v>
      </c>
      <c r="H39" t="s">
        <v>20</v>
      </c>
      <c r="I39">
        <v>-48.97</v>
      </c>
      <c r="J39">
        <v>7.38</v>
      </c>
      <c r="K39">
        <v>5.21</v>
      </c>
      <c r="L39" t="s">
        <v>83</v>
      </c>
      <c r="M39" t="s">
        <v>30</v>
      </c>
      <c r="N39" t="s">
        <v>23</v>
      </c>
      <c r="O39" t="s">
        <v>37</v>
      </c>
      <c r="P39" t="s">
        <v>38</v>
      </c>
      <c r="Q39" t="s">
        <v>42</v>
      </c>
      <c r="R39" s="1">
        <v>41841</v>
      </c>
      <c r="S39" s="10">
        <f t="shared" si="1"/>
        <v>5.6682540629914755E-5</v>
      </c>
      <c r="U39" t="str">
        <f t="shared" si="0"/>
        <v/>
      </c>
      <c r="V39">
        <f t="array" ref="V39">SUM(IF(B39="Y",IF(D39="Critical",(F39:F3598),0)))</f>
        <v>0</v>
      </c>
      <c r="W39">
        <f t="shared" si="2"/>
        <v>2</v>
      </c>
      <c r="X39">
        <f t="shared" si="3"/>
        <v>0</v>
      </c>
    </row>
    <row r="40" spans="1:24" x14ac:dyDescent="0.25">
      <c r="A40">
        <v>487</v>
      </c>
      <c r="B40" t="s">
        <v>18</v>
      </c>
      <c r="C40" s="1">
        <v>42233</v>
      </c>
      <c r="D40" t="s">
        <v>28</v>
      </c>
      <c r="E40">
        <v>19</v>
      </c>
      <c r="F40">
        <v>210.4</v>
      </c>
      <c r="G40">
        <v>7.0000000000000007E-2</v>
      </c>
      <c r="H40" t="s">
        <v>20</v>
      </c>
      <c r="I40">
        <v>-18.96</v>
      </c>
      <c r="J40">
        <v>10.89</v>
      </c>
      <c r="K40">
        <v>4.5</v>
      </c>
      <c r="L40" t="s">
        <v>84</v>
      </c>
      <c r="M40" t="s">
        <v>22</v>
      </c>
      <c r="N40" t="s">
        <v>23</v>
      </c>
      <c r="O40" t="s">
        <v>34</v>
      </c>
      <c r="P40" t="s">
        <v>72</v>
      </c>
      <c r="Q40" t="s">
        <v>42</v>
      </c>
      <c r="R40" s="1">
        <v>42234</v>
      </c>
      <c r="S40" s="10">
        <f t="shared" si="1"/>
        <v>3.3434276839175958E-5</v>
      </c>
      <c r="U40" t="str">
        <f t="shared" si="0"/>
        <v/>
      </c>
      <c r="V40">
        <f t="array" ref="V40">SUM(IF(B40="Y",IF(D40="Critical",(F40:F3599),0)))</f>
        <v>0</v>
      </c>
      <c r="W40">
        <f t="shared" si="2"/>
        <v>1</v>
      </c>
      <c r="X40">
        <f t="shared" si="3"/>
        <v>0</v>
      </c>
    </row>
    <row r="41" spans="1:24" x14ac:dyDescent="0.25">
      <c r="A41">
        <v>512</v>
      </c>
      <c r="B41" t="s">
        <v>18</v>
      </c>
      <c r="C41" s="1">
        <v>41778</v>
      </c>
      <c r="D41" t="s">
        <v>47</v>
      </c>
      <c r="E41">
        <v>6</v>
      </c>
      <c r="F41">
        <v>1309.53</v>
      </c>
      <c r="G41">
        <v>0.06</v>
      </c>
      <c r="H41" t="s">
        <v>20</v>
      </c>
      <c r="I41">
        <v>19.18</v>
      </c>
      <c r="J41">
        <v>218.08</v>
      </c>
      <c r="K41">
        <v>18.059999999999999</v>
      </c>
      <c r="L41" t="s">
        <v>85</v>
      </c>
      <c r="M41" t="s">
        <v>22</v>
      </c>
      <c r="N41" t="s">
        <v>40</v>
      </c>
      <c r="O41" t="s">
        <v>37</v>
      </c>
      <c r="P41" t="s">
        <v>86</v>
      </c>
      <c r="Q41" t="s">
        <v>60</v>
      </c>
      <c r="R41" s="1">
        <v>41778</v>
      </c>
      <c r="S41" s="10">
        <f t="shared" si="1"/>
        <v>2.0809500261029511E-4</v>
      </c>
      <c r="U41" t="str">
        <f t="shared" si="0"/>
        <v/>
      </c>
      <c r="V41">
        <f t="array" ref="V41">SUM(IF(B41="Y",IF(D41="Critical",(F41:F3600),0)))</f>
        <v>0</v>
      </c>
      <c r="W41">
        <f t="shared" si="2"/>
        <v>0</v>
      </c>
      <c r="X41">
        <f t="shared" si="3"/>
        <v>0</v>
      </c>
    </row>
    <row r="42" spans="1:24" x14ac:dyDescent="0.25">
      <c r="A42">
        <v>512</v>
      </c>
      <c r="B42" t="s">
        <v>18</v>
      </c>
      <c r="C42" s="1">
        <v>41778</v>
      </c>
      <c r="D42" t="s">
        <v>47</v>
      </c>
      <c r="E42">
        <v>48</v>
      </c>
      <c r="F42">
        <v>806.37</v>
      </c>
      <c r="G42">
        <v>0.01</v>
      </c>
      <c r="H42" t="s">
        <v>32</v>
      </c>
      <c r="I42">
        <v>-166.4</v>
      </c>
      <c r="J42">
        <v>15.42</v>
      </c>
      <c r="K42">
        <v>10.68</v>
      </c>
      <c r="L42" t="s">
        <v>85</v>
      </c>
      <c r="M42" t="s">
        <v>22</v>
      </c>
      <c r="N42" t="s">
        <v>40</v>
      </c>
      <c r="O42" t="s">
        <v>34</v>
      </c>
      <c r="P42" t="s">
        <v>53</v>
      </c>
      <c r="Q42" t="s">
        <v>42</v>
      </c>
      <c r="R42" s="1">
        <v>41780</v>
      </c>
      <c r="S42" s="10">
        <f t="shared" si="1"/>
        <v>1.2813877288406046E-4</v>
      </c>
      <c r="U42" t="str">
        <f t="shared" si="0"/>
        <v/>
      </c>
      <c r="V42">
        <f t="array" ref="V42">SUM(IF(B42="Y",IF(D42="Critical",(F42:F3601),0)))</f>
        <v>0</v>
      </c>
      <c r="W42">
        <f t="shared" si="2"/>
        <v>2</v>
      </c>
      <c r="X42">
        <f t="shared" si="3"/>
        <v>0</v>
      </c>
    </row>
    <row r="43" spans="1:24" x14ac:dyDescent="0.25">
      <c r="A43">
        <v>548</v>
      </c>
      <c r="B43" t="s">
        <v>18</v>
      </c>
      <c r="C43" s="1">
        <v>42633</v>
      </c>
      <c r="D43" t="s">
        <v>28</v>
      </c>
      <c r="E43">
        <v>41</v>
      </c>
      <c r="F43">
        <v>129.49</v>
      </c>
      <c r="G43">
        <v>0.04</v>
      </c>
      <c r="H43" t="s">
        <v>20</v>
      </c>
      <c r="I43">
        <v>36.020000000000003</v>
      </c>
      <c r="J43">
        <v>3.08</v>
      </c>
      <c r="K43">
        <v>0.99</v>
      </c>
      <c r="L43" t="s">
        <v>87</v>
      </c>
      <c r="M43" t="s">
        <v>22</v>
      </c>
      <c r="N43" t="s">
        <v>40</v>
      </c>
      <c r="O43" t="s">
        <v>34</v>
      </c>
      <c r="P43" t="s">
        <v>46</v>
      </c>
      <c r="Q43" t="s">
        <v>42</v>
      </c>
      <c r="R43" s="1">
        <v>42634</v>
      </c>
      <c r="S43" s="10">
        <f t="shared" si="1"/>
        <v>2.0577017623122125E-5</v>
      </c>
      <c r="U43" t="str">
        <f t="shared" si="0"/>
        <v/>
      </c>
      <c r="V43">
        <f t="array" ref="V43">SUM(IF(B43="Y",IF(D43="Critical",(F43:F3602),0)))</f>
        <v>0</v>
      </c>
      <c r="W43">
        <f t="shared" si="2"/>
        <v>1</v>
      </c>
      <c r="X43">
        <f t="shared" si="3"/>
        <v>0</v>
      </c>
    </row>
    <row r="44" spans="1:24" x14ac:dyDescent="0.25">
      <c r="A44">
        <v>548</v>
      </c>
      <c r="B44" t="s">
        <v>18</v>
      </c>
      <c r="C44" s="1">
        <v>42633</v>
      </c>
      <c r="D44" t="s">
        <v>28</v>
      </c>
      <c r="E44">
        <v>29</v>
      </c>
      <c r="F44">
        <v>202.95</v>
      </c>
      <c r="G44">
        <v>0.02</v>
      </c>
      <c r="H44" t="s">
        <v>20</v>
      </c>
      <c r="I44">
        <v>-50.64</v>
      </c>
      <c r="J44">
        <v>6.48</v>
      </c>
      <c r="K44">
        <v>5.9</v>
      </c>
      <c r="L44" t="s">
        <v>87</v>
      </c>
      <c r="M44" t="s">
        <v>22</v>
      </c>
      <c r="N44" t="s">
        <v>40</v>
      </c>
      <c r="O44" t="s">
        <v>34</v>
      </c>
      <c r="P44" t="s">
        <v>49</v>
      </c>
      <c r="Q44" t="s">
        <v>42</v>
      </c>
      <c r="R44" s="1">
        <v>42634</v>
      </c>
      <c r="S44" s="10">
        <f t="shared" si="1"/>
        <v>3.2250411048054946E-5</v>
      </c>
      <c r="U44" t="str">
        <f t="shared" si="0"/>
        <v/>
      </c>
      <c r="V44">
        <f t="array" ref="V44">SUM(IF(B44="Y",IF(D44="Critical",(F44:F3603),0)))</f>
        <v>0</v>
      </c>
      <c r="W44">
        <f t="shared" si="2"/>
        <v>1</v>
      </c>
      <c r="X44">
        <f t="shared" si="3"/>
        <v>0</v>
      </c>
    </row>
    <row r="45" spans="1:24" x14ac:dyDescent="0.25">
      <c r="A45">
        <v>548</v>
      </c>
      <c r="B45" t="s">
        <v>18</v>
      </c>
      <c r="C45" s="1">
        <v>42633</v>
      </c>
      <c r="D45" t="s">
        <v>28</v>
      </c>
      <c r="E45">
        <v>26</v>
      </c>
      <c r="F45">
        <v>2753.1925000000001</v>
      </c>
      <c r="G45">
        <v>0.04</v>
      </c>
      <c r="H45" t="s">
        <v>20</v>
      </c>
      <c r="I45">
        <v>510.49</v>
      </c>
      <c r="J45">
        <v>125.99</v>
      </c>
      <c r="K45">
        <v>4.2</v>
      </c>
      <c r="L45" t="s">
        <v>87</v>
      </c>
      <c r="M45" t="s">
        <v>22</v>
      </c>
      <c r="N45" t="s">
        <v>40</v>
      </c>
      <c r="O45" t="s">
        <v>24</v>
      </c>
      <c r="P45" t="s">
        <v>41</v>
      </c>
      <c r="Q45" t="s">
        <v>42</v>
      </c>
      <c r="R45" s="1">
        <v>42635</v>
      </c>
      <c r="S45" s="10">
        <f t="shared" si="1"/>
        <v>4.3750475397596463E-4</v>
      </c>
      <c r="U45" t="str">
        <f t="shared" si="0"/>
        <v/>
      </c>
      <c r="V45">
        <f t="array" ref="V45">SUM(IF(B45="Y",IF(D45="Critical",(F45:F3604),0)))</f>
        <v>0</v>
      </c>
      <c r="W45">
        <f t="shared" si="2"/>
        <v>2</v>
      </c>
      <c r="X45">
        <f t="shared" si="3"/>
        <v>0</v>
      </c>
    </row>
    <row r="46" spans="1:24" x14ac:dyDescent="0.25">
      <c r="A46">
        <v>610</v>
      </c>
      <c r="B46" t="s">
        <v>18</v>
      </c>
      <c r="C46" s="1">
        <v>41852</v>
      </c>
      <c r="D46" t="s">
        <v>28</v>
      </c>
      <c r="E46">
        <v>38</v>
      </c>
      <c r="F46">
        <v>283.64999999999998</v>
      </c>
      <c r="G46">
        <v>0.02</v>
      </c>
      <c r="H46" t="s">
        <v>32</v>
      </c>
      <c r="I46">
        <v>-29.21</v>
      </c>
      <c r="J46">
        <v>6.68</v>
      </c>
      <c r="K46">
        <v>5.41</v>
      </c>
      <c r="L46" t="s">
        <v>88</v>
      </c>
      <c r="M46" t="s">
        <v>22</v>
      </c>
      <c r="N46" t="s">
        <v>40</v>
      </c>
      <c r="O46" t="s">
        <v>34</v>
      </c>
      <c r="P46" t="s">
        <v>49</v>
      </c>
      <c r="Q46" t="s">
        <v>42</v>
      </c>
      <c r="R46" s="1">
        <v>41854</v>
      </c>
      <c r="S46" s="10">
        <f t="shared" si="1"/>
        <v>4.5074299550533557E-5</v>
      </c>
      <c r="U46" t="str">
        <f t="shared" si="0"/>
        <v/>
      </c>
      <c r="V46">
        <f t="array" ref="V46">SUM(IF(B46="Y",IF(D46="Critical",(F46:F3605),0)))</f>
        <v>0</v>
      </c>
      <c r="W46">
        <f t="shared" si="2"/>
        <v>2</v>
      </c>
      <c r="X46">
        <f t="shared" si="3"/>
        <v>0</v>
      </c>
    </row>
    <row r="47" spans="1:24" x14ac:dyDescent="0.25">
      <c r="A47">
        <v>612</v>
      </c>
      <c r="B47" t="s">
        <v>27</v>
      </c>
      <c r="C47" s="1">
        <v>42297</v>
      </c>
      <c r="D47" t="s">
        <v>43</v>
      </c>
      <c r="E47">
        <v>50</v>
      </c>
      <c r="F47">
        <v>262.87</v>
      </c>
      <c r="G47">
        <v>0.1</v>
      </c>
      <c r="H47" t="s">
        <v>20</v>
      </c>
      <c r="I47">
        <v>-166.29</v>
      </c>
      <c r="J47">
        <v>5.28</v>
      </c>
      <c r="K47">
        <v>6.26</v>
      </c>
      <c r="L47" t="s">
        <v>89</v>
      </c>
      <c r="M47" t="s">
        <v>22</v>
      </c>
      <c r="N47" t="s">
        <v>23</v>
      </c>
      <c r="O47" t="s">
        <v>34</v>
      </c>
      <c r="P47" t="s">
        <v>49</v>
      </c>
      <c r="Q47" t="s">
        <v>42</v>
      </c>
      <c r="R47" s="1">
        <v>42299</v>
      </c>
      <c r="S47" s="10">
        <f t="shared" si="1"/>
        <v>4.1772187988185286E-5</v>
      </c>
      <c r="U47" t="str">
        <f t="shared" si="0"/>
        <v/>
      </c>
      <c r="V47">
        <f t="array" ref="V47">SUM(IF(B47="Y",IF(D47="Critical",(F47:F3606),0)))</f>
        <v>0</v>
      </c>
      <c r="W47">
        <f t="shared" si="2"/>
        <v>2</v>
      </c>
      <c r="X47">
        <f t="shared" si="3"/>
        <v>0</v>
      </c>
    </row>
    <row r="48" spans="1:24" x14ac:dyDescent="0.25">
      <c r="A48">
        <v>612</v>
      </c>
      <c r="B48" t="s">
        <v>27</v>
      </c>
      <c r="C48" s="1">
        <v>42297</v>
      </c>
      <c r="D48" t="s">
        <v>43</v>
      </c>
      <c r="E48">
        <v>43</v>
      </c>
      <c r="F48">
        <v>2531.0875000000001</v>
      </c>
      <c r="G48">
        <v>0.01</v>
      </c>
      <c r="H48" t="s">
        <v>20</v>
      </c>
      <c r="I48">
        <v>881.68</v>
      </c>
      <c r="J48">
        <v>65.989999999999995</v>
      </c>
      <c r="K48">
        <v>2.5</v>
      </c>
      <c r="L48" t="s">
        <v>89</v>
      </c>
      <c r="M48" t="s">
        <v>22</v>
      </c>
      <c r="N48" t="s">
        <v>23</v>
      </c>
      <c r="O48" t="s">
        <v>24</v>
      </c>
      <c r="P48" t="s">
        <v>41</v>
      </c>
      <c r="Q48" t="s">
        <v>42</v>
      </c>
      <c r="R48" s="1">
        <v>42299</v>
      </c>
      <c r="S48" s="10">
        <f t="shared" si="1"/>
        <v>4.0221045712536969E-4</v>
      </c>
      <c r="U48" t="str">
        <f t="shared" si="0"/>
        <v/>
      </c>
      <c r="V48">
        <f t="array" ref="V48">SUM(IF(B48="Y",IF(D48="Critical",(F48:F3607),0)))</f>
        <v>0</v>
      </c>
      <c r="W48">
        <f t="shared" si="2"/>
        <v>2</v>
      </c>
      <c r="X48">
        <f t="shared" si="3"/>
        <v>0</v>
      </c>
    </row>
    <row r="49" spans="1:24" x14ac:dyDescent="0.25">
      <c r="A49">
        <v>43207</v>
      </c>
      <c r="B49" t="s">
        <v>18</v>
      </c>
      <c r="C49" s="1">
        <v>41434</v>
      </c>
      <c r="D49" t="s">
        <v>47</v>
      </c>
      <c r="E49">
        <v>8</v>
      </c>
      <c r="F49">
        <v>15.45</v>
      </c>
      <c r="G49">
        <v>0.05</v>
      </c>
      <c r="H49" t="s">
        <v>20</v>
      </c>
      <c r="I49">
        <v>-7.75</v>
      </c>
      <c r="J49">
        <v>1.81</v>
      </c>
      <c r="K49">
        <v>1.56</v>
      </c>
      <c r="L49" t="s">
        <v>210</v>
      </c>
      <c r="M49" t="s">
        <v>22</v>
      </c>
      <c r="N49" t="s">
        <v>45</v>
      </c>
      <c r="O49" t="s">
        <v>34</v>
      </c>
      <c r="P49" t="s">
        <v>100</v>
      </c>
      <c r="Q49" t="s">
        <v>36</v>
      </c>
      <c r="R49" s="1">
        <v>41436</v>
      </c>
      <c r="S49" s="10">
        <f t="shared" si="1"/>
        <v>2.4551310701771318E-6</v>
      </c>
      <c r="U49" t="str">
        <f t="shared" si="0"/>
        <v/>
      </c>
      <c r="V49">
        <f t="array" ref="V49">SUM(IF(B49="Y",IF(D49="Critical",(F49:F3608),0)))</f>
        <v>0</v>
      </c>
      <c r="W49">
        <f t="shared" si="2"/>
        <v>2</v>
      </c>
      <c r="X49">
        <f t="shared" si="3"/>
        <v>0</v>
      </c>
    </row>
    <row r="50" spans="1:24" x14ac:dyDescent="0.25">
      <c r="A50">
        <v>12613</v>
      </c>
      <c r="B50" t="s">
        <v>27</v>
      </c>
      <c r="C50" s="1">
        <v>41374</v>
      </c>
      <c r="D50" t="s">
        <v>43</v>
      </c>
      <c r="E50">
        <v>3</v>
      </c>
      <c r="F50">
        <v>15.64</v>
      </c>
      <c r="G50">
        <v>0.08</v>
      </c>
      <c r="H50" t="s">
        <v>20</v>
      </c>
      <c r="I50">
        <v>-16.010000000000002</v>
      </c>
      <c r="J50">
        <v>3.36</v>
      </c>
      <c r="K50">
        <v>6.27</v>
      </c>
      <c r="L50" t="s">
        <v>197</v>
      </c>
      <c r="M50" t="s">
        <v>22</v>
      </c>
      <c r="N50" t="s">
        <v>45</v>
      </c>
      <c r="O50" t="s">
        <v>34</v>
      </c>
      <c r="P50" t="s">
        <v>68</v>
      </c>
      <c r="Q50" t="s">
        <v>42</v>
      </c>
      <c r="R50" s="1">
        <v>41377</v>
      </c>
      <c r="S50" s="10">
        <f t="shared" si="1"/>
        <v>2.485323620554715E-6</v>
      </c>
      <c r="U50" t="str">
        <f t="shared" si="0"/>
        <v/>
      </c>
      <c r="V50">
        <f t="array" ref="V50">SUM(IF(B50="Y",IF(D50="Critical",(F50:F3609),0)))</f>
        <v>0</v>
      </c>
      <c r="W50">
        <f t="shared" si="2"/>
        <v>3</v>
      </c>
      <c r="X50">
        <f t="shared" si="3"/>
        <v>0</v>
      </c>
    </row>
    <row r="51" spans="1:24" x14ac:dyDescent="0.25">
      <c r="A51">
        <v>645</v>
      </c>
      <c r="B51" t="s">
        <v>18</v>
      </c>
      <c r="C51" s="1">
        <v>42706</v>
      </c>
      <c r="D51" t="s">
        <v>19</v>
      </c>
      <c r="E51">
        <v>42</v>
      </c>
      <c r="F51">
        <v>557.85</v>
      </c>
      <c r="G51">
        <v>0.05</v>
      </c>
      <c r="H51" t="s">
        <v>20</v>
      </c>
      <c r="I51">
        <v>89.45</v>
      </c>
      <c r="J51">
        <v>12.95</v>
      </c>
      <c r="K51">
        <v>4.9800000000000004</v>
      </c>
      <c r="L51" t="s">
        <v>91</v>
      </c>
      <c r="M51" t="s">
        <v>56</v>
      </c>
      <c r="N51" t="s">
        <v>45</v>
      </c>
      <c r="O51" t="s">
        <v>34</v>
      </c>
      <c r="P51" t="s">
        <v>68</v>
      </c>
      <c r="Q51" t="s">
        <v>42</v>
      </c>
      <c r="R51" s="1">
        <v>42708</v>
      </c>
      <c r="S51" s="10">
        <f t="shared" si="1"/>
        <v>8.8646916990182075E-5</v>
      </c>
      <c r="U51" t="str">
        <f t="shared" si="0"/>
        <v/>
      </c>
      <c r="V51">
        <f t="array" ref="V51">SUM(IF(B51="Y",IF(D51="Critical",(F51:F3610),0)))</f>
        <v>0</v>
      </c>
      <c r="W51">
        <f t="shared" si="2"/>
        <v>2</v>
      </c>
      <c r="X51">
        <f t="shared" si="3"/>
        <v>0</v>
      </c>
    </row>
    <row r="52" spans="1:24" x14ac:dyDescent="0.25">
      <c r="A52">
        <v>646</v>
      </c>
      <c r="B52" t="s">
        <v>18</v>
      </c>
      <c r="C52" s="1">
        <v>42695</v>
      </c>
      <c r="D52" t="s">
        <v>19</v>
      </c>
      <c r="E52">
        <v>18</v>
      </c>
      <c r="F52">
        <v>173.2</v>
      </c>
      <c r="G52">
        <v>0.01</v>
      </c>
      <c r="H52" t="s">
        <v>20</v>
      </c>
      <c r="I52">
        <v>-10.9</v>
      </c>
      <c r="J52">
        <v>9.31</v>
      </c>
      <c r="K52">
        <v>3.98</v>
      </c>
      <c r="L52" t="s">
        <v>92</v>
      </c>
      <c r="M52" t="s">
        <v>30</v>
      </c>
      <c r="N52" t="s">
        <v>71</v>
      </c>
      <c r="O52" t="s">
        <v>34</v>
      </c>
      <c r="P52" t="s">
        <v>64</v>
      </c>
      <c r="Q52" t="s">
        <v>26</v>
      </c>
      <c r="R52" s="1">
        <v>42696</v>
      </c>
      <c r="S52" s="10">
        <f t="shared" si="1"/>
        <v>2.7522893291564998E-5</v>
      </c>
      <c r="U52" t="str">
        <f t="shared" si="0"/>
        <v/>
      </c>
      <c r="V52">
        <f t="array" ref="V52">SUM(IF(B52="Y",IF(D52="Critical",(F52:F3611),0)))</f>
        <v>0</v>
      </c>
      <c r="W52">
        <f t="shared" si="2"/>
        <v>1</v>
      </c>
      <c r="X52">
        <f t="shared" si="3"/>
        <v>0</v>
      </c>
    </row>
    <row r="53" spans="1:24" x14ac:dyDescent="0.25">
      <c r="A53">
        <v>706</v>
      </c>
      <c r="B53" t="s">
        <v>18</v>
      </c>
      <c r="C53" s="1">
        <v>41890</v>
      </c>
      <c r="D53" t="s">
        <v>28</v>
      </c>
      <c r="E53">
        <v>42</v>
      </c>
      <c r="F53">
        <v>75.14</v>
      </c>
      <c r="G53">
        <v>0.05</v>
      </c>
      <c r="H53" t="s">
        <v>20</v>
      </c>
      <c r="I53">
        <v>0.82</v>
      </c>
      <c r="J53">
        <v>1.76</v>
      </c>
      <c r="K53">
        <v>0.7</v>
      </c>
      <c r="L53" t="s">
        <v>93</v>
      </c>
      <c r="M53" t="s">
        <v>56</v>
      </c>
      <c r="N53" t="s">
        <v>45</v>
      </c>
      <c r="O53" t="s">
        <v>34</v>
      </c>
      <c r="P53" t="s">
        <v>35</v>
      </c>
      <c r="Q53" t="s">
        <v>36</v>
      </c>
      <c r="R53" s="1">
        <v>41892</v>
      </c>
      <c r="S53" s="10">
        <f t="shared" si="1"/>
        <v>1.1940359133534608E-5</v>
      </c>
      <c r="U53" t="str">
        <f t="shared" si="0"/>
        <v/>
      </c>
      <c r="V53">
        <f t="array" ref="V53">SUM(IF(B53="Y",IF(D53="Critical",(F53:F3612),0)))</f>
        <v>0</v>
      </c>
      <c r="W53">
        <f t="shared" si="2"/>
        <v>2</v>
      </c>
      <c r="X53">
        <f t="shared" si="3"/>
        <v>0</v>
      </c>
    </row>
    <row r="54" spans="1:24" x14ac:dyDescent="0.25">
      <c r="A54">
        <v>33060</v>
      </c>
      <c r="B54" t="s">
        <v>18</v>
      </c>
      <c r="C54" s="1">
        <v>41324</v>
      </c>
      <c r="D54" t="s">
        <v>19</v>
      </c>
      <c r="E54">
        <v>3</v>
      </c>
      <c r="F54">
        <v>15.88</v>
      </c>
      <c r="G54">
        <v>0.05</v>
      </c>
      <c r="H54" t="s">
        <v>20</v>
      </c>
      <c r="I54">
        <v>-11.04</v>
      </c>
      <c r="J54">
        <v>3.74</v>
      </c>
      <c r="K54">
        <v>4.6900000000000004</v>
      </c>
      <c r="L54" t="s">
        <v>39</v>
      </c>
      <c r="M54" t="s">
        <v>22</v>
      </c>
      <c r="N54" t="s">
        <v>40</v>
      </c>
      <c r="O54" t="s">
        <v>34</v>
      </c>
      <c r="P54" t="s">
        <v>68</v>
      </c>
      <c r="Q54" t="s">
        <v>42</v>
      </c>
      <c r="R54" s="1">
        <v>41325</v>
      </c>
      <c r="S54" s="10">
        <f t="shared" si="1"/>
        <v>2.5234615789263985E-6</v>
      </c>
      <c r="U54" t="str">
        <f t="shared" si="0"/>
        <v/>
      </c>
      <c r="V54">
        <f t="array" ref="V54">SUM(IF(B54="Y",IF(D54="Critical",(F54:F3613),0)))</f>
        <v>0</v>
      </c>
      <c r="W54">
        <f t="shared" si="2"/>
        <v>1</v>
      </c>
      <c r="X54">
        <f t="shared" si="3"/>
        <v>0</v>
      </c>
    </row>
    <row r="55" spans="1:24" x14ac:dyDescent="0.25">
      <c r="A55">
        <v>25092</v>
      </c>
      <c r="B55" t="s">
        <v>18</v>
      </c>
      <c r="C55" s="1">
        <v>41609</v>
      </c>
      <c r="D55" t="s">
        <v>19</v>
      </c>
      <c r="E55">
        <v>9</v>
      </c>
      <c r="F55">
        <v>16.02</v>
      </c>
      <c r="G55">
        <v>0.09</v>
      </c>
      <c r="H55" t="s">
        <v>20</v>
      </c>
      <c r="I55">
        <v>-2.82</v>
      </c>
      <c r="J55">
        <v>1.81</v>
      </c>
      <c r="K55">
        <v>0.75</v>
      </c>
      <c r="L55" t="s">
        <v>548</v>
      </c>
      <c r="M55" t="s">
        <v>56</v>
      </c>
      <c r="N55" t="s">
        <v>45</v>
      </c>
      <c r="O55" t="s">
        <v>34</v>
      </c>
      <c r="P55" t="s">
        <v>100</v>
      </c>
      <c r="Q55" t="s">
        <v>36</v>
      </c>
      <c r="R55" s="1">
        <v>41611</v>
      </c>
      <c r="S55" s="10">
        <f t="shared" si="1"/>
        <v>2.5457087213098805E-6</v>
      </c>
      <c r="U55" t="str">
        <f t="shared" si="0"/>
        <v/>
      </c>
      <c r="V55">
        <f t="array" ref="V55">SUM(IF(B55="Y",IF(D55="Critical",(F55:F3614),0)))</f>
        <v>0</v>
      </c>
      <c r="W55">
        <f t="shared" si="2"/>
        <v>2</v>
      </c>
      <c r="X55">
        <f t="shared" si="3"/>
        <v>0</v>
      </c>
    </row>
    <row r="56" spans="1:24" x14ac:dyDescent="0.25">
      <c r="A56">
        <v>39872</v>
      </c>
      <c r="B56" t="s">
        <v>18</v>
      </c>
      <c r="C56" s="1">
        <v>41327</v>
      </c>
      <c r="D56" t="s">
        <v>28</v>
      </c>
      <c r="E56">
        <v>5</v>
      </c>
      <c r="F56">
        <v>16.239999999999998</v>
      </c>
      <c r="G56">
        <v>0.01</v>
      </c>
      <c r="H56" t="s">
        <v>20</v>
      </c>
      <c r="I56">
        <v>0.35</v>
      </c>
      <c r="J56">
        <v>2.88</v>
      </c>
      <c r="K56">
        <v>0.99</v>
      </c>
      <c r="L56" t="s">
        <v>149</v>
      </c>
      <c r="M56" t="s">
        <v>30</v>
      </c>
      <c r="N56" t="s">
        <v>40</v>
      </c>
      <c r="O56" t="s">
        <v>34</v>
      </c>
      <c r="P56" t="s">
        <v>46</v>
      </c>
      <c r="Q56" t="s">
        <v>42</v>
      </c>
      <c r="R56" s="1">
        <v>41328</v>
      </c>
      <c r="S56" s="10">
        <f t="shared" si="1"/>
        <v>2.5806685164839237E-6</v>
      </c>
      <c r="U56" t="str">
        <f t="shared" si="0"/>
        <v/>
      </c>
      <c r="V56">
        <f t="array" ref="V56">SUM(IF(B56="Y",IF(D56="Critical",(F56:F3615),0)))</f>
        <v>0</v>
      </c>
      <c r="W56">
        <f t="shared" si="2"/>
        <v>1</v>
      </c>
      <c r="X56">
        <f t="shared" si="3"/>
        <v>0</v>
      </c>
    </row>
    <row r="57" spans="1:24" x14ac:dyDescent="0.25">
      <c r="A57">
        <v>740</v>
      </c>
      <c r="B57" t="s">
        <v>27</v>
      </c>
      <c r="C57" s="1">
        <v>41835</v>
      </c>
      <c r="D57" t="s">
        <v>43</v>
      </c>
      <c r="E57">
        <v>6</v>
      </c>
      <c r="F57">
        <v>28.01</v>
      </c>
      <c r="G57">
        <v>0.09</v>
      </c>
      <c r="H57" t="s">
        <v>20</v>
      </c>
      <c r="I57">
        <v>3.46</v>
      </c>
      <c r="J57">
        <v>4.9800000000000004</v>
      </c>
      <c r="K57">
        <v>0.49</v>
      </c>
      <c r="L57" t="s">
        <v>95</v>
      </c>
      <c r="M57" t="s">
        <v>30</v>
      </c>
      <c r="N57" t="s">
        <v>23</v>
      </c>
      <c r="O57" t="s">
        <v>34</v>
      </c>
      <c r="P57" t="s">
        <v>46</v>
      </c>
      <c r="Q57" t="s">
        <v>42</v>
      </c>
      <c r="R57" s="1">
        <v>41835</v>
      </c>
      <c r="S57" s="10">
        <f t="shared" si="1"/>
        <v>4.4510175582952407E-6</v>
      </c>
      <c r="U57" t="str">
        <f t="shared" si="0"/>
        <v/>
      </c>
      <c r="V57">
        <f t="array" ref="V57">SUM(IF(B57="Y",IF(D57="Critical",(F57:F3616),0)))</f>
        <v>0</v>
      </c>
      <c r="W57">
        <f t="shared" si="2"/>
        <v>0</v>
      </c>
      <c r="X57">
        <f t="shared" si="3"/>
        <v>0</v>
      </c>
    </row>
    <row r="58" spans="1:24" x14ac:dyDescent="0.25">
      <c r="A58">
        <v>20704</v>
      </c>
      <c r="B58" t="s">
        <v>27</v>
      </c>
      <c r="C58" s="1">
        <v>41315</v>
      </c>
      <c r="D58" t="s">
        <v>47</v>
      </c>
      <c r="E58">
        <v>5</v>
      </c>
      <c r="F58">
        <v>16.48</v>
      </c>
      <c r="G58">
        <v>0.06</v>
      </c>
      <c r="H58" t="s">
        <v>20</v>
      </c>
      <c r="I58">
        <v>-0.33</v>
      </c>
      <c r="J58">
        <v>3.08</v>
      </c>
      <c r="K58">
        <v>0.99</v>
      </c>
      <c r="L58" t="s">
        <v>419</v>
      </c>
      <c r="M58" t="s">
        <v>22</v>
      </c>
      <c r="N58" t="s">
        <v>40</v>
      </c>
      <c r="O58" t="s">
        <v>34</v>
      </c>
      <c r="P58" t="s">
        <v>46</v>
      </c>
      <c r="Q58" t="s">
        <v>42</v>
      </c>
      <c r="R58" s="1">
        <v>41320</v>
      </c>
      <c r="S58" s="10">
        <f t="shared" si="1"/>
        <v>2.6188064748556077E-6</v>
      </c>
      <c r="U58" t="str">
        <f t="shared" si="0"/>
        <v/>
      </c>
      <c r="V58">
        <f t="array" ref="V58">SUM(IF(B58="Y",IF(D58="Critical",(F58:F3617),0)))</f>
        <v>0</v>
      </c>
      <c r="W58">
        <f t="shared" si="2"/>
        <v>5</v>
      </c>
      <c r="X58">
        <f t="shared" si="3"/>
        <v>0</v>
      </c>
    </row>
    <row r="59" spans="1:24" x14ac:dyDescent="0.25">
      <c r="A59">
        <v>771</v>
      </c>
      <c r="B59" t="s">
        <v>18</v>
      </c>
      <c r="C59" s="1">
        <v>41806</v>
      </c>
      <c r="D59" t="s">
        <v>28</v>
      </c>
      <c r="E59">
        <v>18</v>
      </c>
      <c r="F59">
        <v>88.84</v>
      </c>
      <c r="G59">
        <v>0.08</v>
      </c>
      <c r="H59" t="s">
        <v>20</v>
      </c>
      <c r="I59">
        <v>-38.35</v>
      </c>
      <c r="J59">
        <v>4.9800000000000004</v>
      </c>
      <c r="K59">
        <v>4.72</v>
      </c>
      <c r="L59" t="s">
        <v>97</v>
      </c>
      <c r="M59" t="s">
        <v>22</v>
      </c>
      <c r="N59" t="s">
        <v>40</v>
      </c>
      <c r="O59" t="s">
        <v>34</v>
      </c>
      <c r="P59" t="s">
        <v>49</v>
      </c>
      <c r="Q59" t="s">
        <v>42</v>
      </c>
      <c r="R59" s="1">
        <v>41807</v>
      </c>
      <c r="S59" s="10">
        <f t="shared" si="1"/>
        <v>1.4117400923918214E-5</v>
      </c>
      <c r="U59" t="str">
        <f t="shared" si="0"/>
        <v/>
      </c>
      <c r="V59">
        <f t="array" ref="V59">SUM(IF(B59="Y",IF(D59="Critical",(F59:F3618),0)))</f>
        <v>0</v>
      </c>
      <c r="W59">
        <f t="shared" si="2"/>
        <v>1</v>
      </c>
      <c r="X59">
        <f t="shared" si="3"/>
        <v>0</v>
      </c>
    </row>
    <row r="60" spans="1:24" x14ac:dyDescent="0.25">
      <c r="A60">
        <v>8834</v>
      </c>
      <c r="B60" t="s">
        <v>18</v>
      </c>
      <c r="C60" s="1">
        <v>41586</v>
      </c>
      <c r="D60" t="s">
        <v>19</v>
      </c>
      <c r="E60">
        <v>1</v>
      </c>
      <c r="F60">
        <v>16.73</v>
      </c>
      <c r="G60">
        <v>0.08</v>
      </c>
      <c r="H60" t="s">
        <v>20</v>
      </c>
      <c r="I60">
        <v>-6.96</v>
      </c>
      <c r="J60">
        <v>12.64</v>
      </c>
      <c r="K60">
        <v>4.9800000000000004</v>
      </c>
      <c r="L60" t="s">
        <v>335</v>
      </c>
      <c r="M60" t="s">
        <v>22</v>
      </c>
      <c r="N60" t="s">
        <v>45</v>
      </c>
      <c r="O60" t="s">
        <v>37</v>
      </c>
      <c r="P60" t="s">
        <v>38</v>
      </c>
      <c r="Q60" t="s">
        <v>26</v>
      </c>
      <c r="R60" s="1">
        <v>41587</v>
      </c>
      <c r="S60" s="10">
        <f t="shared" si="1"/>
        <v>2.6585335148261111E-6</v>
      </c>
      <c r="U60" t="str">
        <f t="shared" si="0"/>
        <v/>
      </c>
      <c r="V60">
        <f t="array" ref="V60">SUM(IF(B60="Y",IF(D60="Critical",(F60:F3619),0)))</f>
        <v>0</v>
      </c>
      <c r="W60">
        <f t="shared" si="2"/>
        <v>1</v>
      </c>
      <c r="X60">
        <f t="shared" si="3"/>
        <v>0</v>
      </c>
    </row>
    <row r="61" spans="1:24" x14ac:dyDescent="0.25">
      <c r="A61">
        <v>775</v>
      </c>
      <c r="B61" t="s">
        <v>27</v>
      </c>
      <c r="C61" s="1">
        <v>41715</v>
      </c>
      <c r="D61" t="s">
        <v>28</v>
      </c>
      <c r="E61">
        <v>35</v>
      </c>
      <c r="F61">
        <v>43.57</v>
      </c>
      <c r="G61">
        <v>0.1</v>
      </c>
      <c r="H61" t="s">
        <v>20</v>
      </c>
      <c r="I61">
        <v>-19.170000000000002</v>
      </c>
      <c r="J61">
        <v>1.26</v>
      </c>
      <c r="K61">
        <v>0.7</v>
      </c>
      <c r="L61" t="s">
        <v>99</v>
      </c>
      <c r="M61" t="s">
        <v>56</v>
      </c>
      <c r="N61" t="s">
        <v>71</v>
      </c>
      <c r="O61" t="s">
        <v>34</v>
      </c>
      <c r="P61" t="s">
        <v>100</v>
      </c>
      <c r="Q61" t="s">
        <v>36</v>
      </c>
      <c r="R61" s="1">
        <v>41716</v>
      </c>
      <c r="S61" s="10">
        <f t="shared" si="1"/>
        <v>6.9236285260593944E-6</v>
      </c>
      <c r="T61" t="str">
        <f t="shared" ref="T61:T62" si="4">IF(B61="Y", "Quality Check","")</f>
        <v>Quality Check</v>
      </c>
      <c r="U61" t="str">
        <f t="shared" si="0"/>
        <v>Low Impact</v>
      </c>
      <c r="V61">
        <f t="array" ref="V61">SUM(IF(B61="Y",IF(D61="Critical",(F61:F3620),0)))</f>
        <v>12538254.480500013</v>
      </c>
      <c r="W61">
        <f t="shared" si="2"/>
        <v>1</v>
      </c>
      <c r="X61">
        <f t="shared" si="3"/>
        <v>1</v>
      </c>
    </row>
    <row r="62" spans="1:24" x14ac:dyDescent="0.25">
      <c r="A62">
        <v>775</v>
      </c>
      <c r="B62" t="s">
        <v>27</v>
      </c>
      <c r="C62" s="1">
        <v>41715</v>
      </c>
      <c r="D62" t="s">
        <v>28</v>
      </c>
      <c r="E62">
        <v>8</v>
      </c>
      <c r="F62">
        <v>31.87</v>
      </c>
      <c r="G62">
        <v>0.1</v>
      </c>
      <c r="H62" t="s">
        <v>20</v>
      </c>
      <c r="I62">
        <v>-1.25</v>
      </c>
      <c r="J62">
        <v>4.26</v>
      </c>
      <c r="K62">
        <v>1.2</v>
      </c>
      <c r="L62" t="s">
        <v>99</v>
      </c>
      <c r="M62" t="s">
        <v>56</v>
      </c>
      <c r="N62" t="s">
        <v>71</v>
      </c>
      <c r="O62" t="s">
        <v>34</v>
      </c>
      <c r="P62" t="s">
        <v>35</v>
      </c>
      <c r="Q62" t="s">
        <v>36</v>
      </c>
      <c r="R62" s="1">
        <v>41717</v>
      </c>
      <c r="S62" s="10">
        <f t="shared" si="1"/>
        <v>5.0644030554398184E-6</v>
      </c>
      <c r="T62" t="str">
        <f t="shared" si="4"/>
        <v>Quality Check</v>
      </c>
      <c r="U62" t="str">
        <f t="shared" si="0"/>
        <v>Low Impact</v>
      </c>
      <c r="V62">
        <f t="array" ref="V62">SUM(IF(B62="Y",IF(D62="Critical",(F62:F3621),0)))</f>
        <v>12538210.910500012</v>
      </c>
      <c r="W62">
        <f t="shared" si="2"/>
        <v>2</v>
      </c>
      <c r="X62">
        <f t="shared" si="3"/>
        <v>1</v>
      </c>
    </row>
    <row r="63" spans="1:24" x14ac:dyDescent="0.25">
      <c r="A63">
        <v>801</v>
      </c>
      <c r="B63" t="s">
        <v>18</v>
      </c>
      <c r="C63" s="1">
        <v>42051</v>
      </c>
      <c r="D63" t="s">
        <v>28</v>
      </c>
      <c r="E63">
        <v>20</v>
      </c>
      <c r="F63">
        <v>59.85</v>
      </c>
      <c r="G63">
        <v>0.03</v>
      </c>
      <c r="H63" t="s">
        <v>20</v>
      </c>
      <c r="I63">
        <v>-47.41</v>
      </c>
      <c r="J63">
        <v>2.74</v>
      </c>
      <c r="K63">
        <v>3.5</v>
      </c>
      <c r="L63" t="s">
        <v>101</v>
      </c>
      <c r="M63" t="s">
        <v>22</v>
      </c>
      <c r="N63" t="s">
        <v>23</v>
      </c>
      <c r="O63" t="s">
        <v>34</v>
      </c>
      <c r="P63" t="s">
        <v>35</v>
      </c>
      <c r="Q63" t="s">
        <v>26</v>
      </c>
      <c r="R63" s="1">
        <v>42054</v>
      </c>
      <c r="S63" s="10">
        <f t="shared" si="1"/>
        <v>9.5106533689385986E-6</v>
      </c>
      <c r="U63" t="str">
        <f t="shared" si="0"/>
        <v/>
      </c>
      <c r="V63">
        <f t="array" ref="V63">SUM(IF(B63="Y",IF(D63="Critical",(F63:F3622),0)))</f>
        <v>0</v>
      </c>
      <c r="W63">
        <f t="shared" si="2"/>
        <v>3</v>
      </c>
      <c r="X63">
        <f t="shared" si="3"/>
        <v>0</v>
      </c>
    </row>
    <row r="64" spans="1:24" x14ac:dyDescent="0.25">
      <c r="A64">
        <v>805</v>
      </c>
      <c r="B64" t="s">
        <v>18</v>
      </c>
      <c r="C64" s="1">
        <v>41824</v>
      </c>
      <c r="D64" t="s">
        <v>31</v>
      </c>
      <c r="E64">
        <v>39</v>
      </c>
      <c r="F64">
        <v>197.56</v>
      </c>
      <c r="G64">
        <v>0.02</v>
      </c>
      <c r="H64" t="s">
        <v>20</v>
      </c>
      <c r="I64">
        <v>-119.86</v>
      </c>
      <c r="J64">
        <v>4.97</v>
      </c>
      <c r="K64">
        <v>5.71</v>
      </c>
      <c r="L64" t="s">
        <v>102</v>
      </c>
      <c r="M64" t="s">
        <v>22</v>
      </c>
      <c r="N64" t="s">
        <v>71</v>
      </c>
      <c r="O64" t="s">
        <v>37</v>
      </c>
      <c r="P64" t="s">
        <v>38</v>
      </c>
      <c r="Q64" t="s">
        <v>52</v>
      </c>
      <c r="R64" s="1">
        <v>41826</v>
      </c>
      <c r="S64" s="10">
        <f t="shared" si="1"/>
        <v>3.1393896066290886E-5</v>
      </c>
      <c r="U64" t="str">
        <f t="shared" si="0"/>
        <v/>
      </c>
      <c r="V64">
        <f t="array" ref="V64">SUM(IF(B64="Y",IF(D64="Critical",(F64:F3623),0)))</f>
        <v>0</v>
      </c>
      <c r="W64">
        <f t="shared" si="2"/>
        <v>2</v>
      </c>
      <c r="X64">
        <f t="shared" si="3"/>
        <v>0</v>
      </c>
    </row>
    <row r="65" spans="1:24" x14ac:dyDescent="0.25">
      <c r="A65">
        <v>833</v>
      </c>
      <c r="B65" t="s">
        <v>27</v>
      </c>
      <c r="C65" s="1">
        <v>42413</v>
      </c>
      <c r="D65" t="s">
        <v>43</v>
      </c>
      <c r="E65">
        <v>1</v>
      </c>
      <c r="F65">
        <v>19.32</v>
      </c>
      <c r="G65">
        <v>0.03</v>
      </c>
      <c r="H65" t="s">
        <v>20</v>
      </c>
      <c r="I65">
        <v>-20.32</v>
      </c>
      <c r="J65">
        <v>12.53</v>
      </c>
      <c r="K65">
        <v>7.17</v>
      </c>
      <c r="L65" t="s">
        <v>103</v>
      </c>
      <c r="M65" t="s">
        <v>30</v>
      </c>
      <c r="N65" t="s">
        <v>40</v>
      </c>
      <c r="O65" t="s">
        <v>34</v>
      </c>
      <c r="P65" t="s">
        <v>68</v>
      </c>
      <c r="Q65" t="s">
        <v>42</v>
      </c>
      <c r="R65" s="1">
        <v>42414</v>
      </c>
      <c r="S65" s="10">
        <f t="shared" si="1"/>
        <v>3.0701056489205302E-6</v>
      </c>
      <c r="U65" t="str">
        <f t="shared" si="0"/>
        <v/>
      </c>
      <c r="V65">
        <f t="array" ref="V65">SUM(IF(B65="Y",IF(D65="Critical",(F65:F3624),0)))</f>
        <v>0</v>
      </c>
      <c r="W65">
        <f t="shared" si="2"/>
        <v>1</v>
      </c>
      <c r="X65">
        <f t="shared" si="3"/>
        <v>0</v>
      </c>
    </row>
    <row r="66" spans="1:24" x14ac:dyDescent="0.25">
      <c r="A66">
        <v>835</v>
      </c>
      <c r="B66" t="s">
        <v>18</v>
      </c>
      <c r="C66" s="1">
        <v>41919</v>
      </c>
      <c r="D66" t="s">
        <v>31</v>
      </c>
      <c r="E66">
        <v>18</v>
      </c>
      <c r="F66">
        <v>125.16</v>
      </c>
      <c r="G66">
        <v>0.02</v>
      </c>
      <c r="H66" t="s">
        <v>20</v>
      </c>
      <c r="I66">
        <v>-23.48</v>
      </c>
      <c r="J66">
        <v>6.48</v>
      </c>
      <c r="K66">
        <v>5.14</v>
      </c>
      <c r="L66" t="s">
        <v>92</v>
      </c>
      <c r="M66" t="s">
        <v>30</v>
      </c>
      <c r="N66" t="s">
        <v>71</v>
      </c>
      <c r="O66" t="s">
        <v>34</v>
      </c>
      <c r="P66" t="s">
        <v>49</v>
      </c>
      <c r="Q66" t="s">
        <v>42</v>
      </c>
      <c r="R66" s="1">
        <v>41920</v>
      </c>
      <c r="S66" s="10">
        <f t="shared" si="1"/>
        <v>1.9888945290832999E-5</v>
      </c>
      <c r="U66" t="str">
        <f t="shared" ref="U66:U129" si="5">IF(T66="Quality Check",VLOOKUP(S66,Quality_Control,2),"")</f>
        <v/>
      </c>
      <c r="V66">
        <f t="array" ref="V66">SUM(IF(B66="Y",IF(D66="Critical",(F66:F3625),0)))</f>
        <v>0</v>
      </c>
      <c r="W66">
        <f t="shared" si="2"/>
        <v>1</v>
      </c>
      <c r="X66">
        <f t="shared" si="3"/>
        <v>0</v>
      </c>
    </row>
    <row r="67" spans="1:24" x14ac:dyDescent="0.25">
      <c r="A67">
        <v>837</v>
      </c>
      <c r="B67" t="s">
        <v>18</v>
      </c>
      <c r="C67" s="1">
        <v>42535</v>
      </c>
      <c r="D67" t="s">
        <v>31</v>
      </c>
      <c r="E67">
        <v>11</v>
      </c>
      <c r="F67">
        <v>65.7</v>
      </c>
      <c r="G67">
        <v>0.01</v>
      </c>
      <c r="H67" t="s">
        <v>20</v>
      </c>
      <c r="I67">
        <v>13.41</v>
      </c>
      <c r="J67">
        <v>5.84</v>
      </c>
      <c r="K67">
        <v>0.83</v>
      </c>
      <c r="L67" t="s">
        <v>104</v>
      </c>
      <c r="M67" t="s">
        <v>30</v>
      </c>
      <c r="N67" t="s">
        <v>23</v>
      </c>
      <c r="O67" t="s">
        <v>34</v>
      </c>
      <c r="P67" t="s">
        <v>35</v>
      </c>
      <c r="Q67" t="s">
        <v>36</v>
      </c>
      <c r="R67" s="1">
        <v>42537</v>
      </c>
      <c r="S67" s="10">
        <f t="shared" ref="S67:S130" si="6">F67/$F$3563</f>
        <v>1.0440266104248388E-5</v>
      </c>
      <c r="U67" t="str">
        <f t="shared" si="5"/>
        <v/>
      </c>
      <c r="V67">
        <f t="array" ref="V67">SUM(IF(B67="Y",IF(D67="Critical",(F67:F3626),0)))</f>
        <v>0</v>
      </c>
      <c r="W67">
        <f t="shared" ref="W67:W130" si="7">R67-C67</f>
        <v>2</v>
      </c>
      <c r="X67">
        <f t="shared" ref="X67:X130" si="8">IF(T67="",0,1)</f>
        <v>0</v>
      </c>
    </row>
    <row r="68" spans="1:24" x14ac:dyDescent="0.25">
      <c r="A68">
        <v>24097</v>
      </c>
      <c r="B68" t="s">
        <v>18</v>
      </c>
      <c r="C68" s="1">
        <v>41490</v>
      </c>
      <c r="D68" t="s">
        <v>19</v>
      </c>
      <c r="E68">
        <v>1</v>
      </c>
      <c r="F68">
        <v>17.190000000000001</v>
      </c>
      <c r="G68">
        <v>0</v>
      </c>
      <c r="H68" t="s">
        <v>20</v>
      </c>
      <c r="I68">
        <v>-35.340000000000003</v>
      </c>
      <c r="J68">
        <v>14.48</v>
      </c>
      <c r="K68">
        <v>1.99</v>
      </c>
      <c r="L68" t="s">
        <v>386</v>
      </c>
      <c r="M68" t="s">
        <v>341</v>
      </c>
      <c r="N68" t="s">
        <v>71</v>
      </c>
      <c r="O68" t="s">
        <v>24</v>
      </c>
      <c r="P68" t="s">
        <v>25</v>
      </c>
      <c r="Q68" t="s">
        <v>26</v>
      </c>
      <c r="R68" s="1">
        <v>41490</v>
      </c>
      <c r="S68" s="10">
        <f t="shared" si="6"/>
        <v>2.7316312683718383E-6</v>
      </c>
      <c r="U68" t="str">
        <f t="shared" si="5"/>
        <v/>
      </c>
      <c r="V68">
        <f t="array" ref="V68">SUM(IF(B68="Y",IF(D68="Critical",(F68:F3627),0)))</f>
        <v>0</v>
      </c>
      <c r="W68">
        <f t="shared" si="7"/>
        <v>0</v>
      </c>
      <c r="X68">
        <f t="shared" si="8"/>
        <v>0</v>
      </c>
    </row>
    <row r="69" spans="1:24" x14ac:dyDescent="0.25">
      <c r="A69">
        <v>871</v>
      </c>
      <c r="B69" t="s">
        <v>18</v>
      </c>
      <c r="C69" s="1">
        <v>41957</v>
      </c>
      <c r="D69" t="s">
        <v>47</v>
      </c>
      <c r="E69">
        <v>17</v>
      </c>
      <c r="F69">
        <v>104.94</v>
      </c>
      <c r="G69">
        <v>0.06</v>
      </c>
      <c r="H69" t="s">
        <v>20</v>
      </c>
      <c r="I69">
        <v>-34.97</v>
      </c>
      <c r="J69">
        <v>6.24</v>
      </c>
      <c r="K69">
        <v>5.22</v>
      </c>
      <c r="L69" t="s">
        <v>105</v>
      </c>
      <c r="M69" t="s">
        <v>22</v>
      </c>
      <c r="N69" t="s">
        <v>40</v>
      </c>
      <c r="O69" t="s">
        <v>37</v>
      </c>
      <c r="P69" t="s">
        <v>38</v>
      </c>
      <c r="Q69" t="s">
        <v>42</v>
      </c>
      <c r="R69" s="1">
        <v>41957</v>
      </c>
      <c r="S69" s="10">
        <f t="shared" si="6"/>
        <v>1.6675822298018657E-5</v>
      </c>
      <c r="U69" t="str">
        <f t="shared" si="5"/>
        <v/>
      </c>
      <c r="V69">
        <f t="array" ref="V69">SUM(IF(B69="Y",IF(D69="Critical",(F69:F3628),0)))</f>
        <v>0</v>
      </c>
      <c r="W69">
        <f t="shared" si="7"/>
        <v>0</v>
      </c>
      <c r="X69">
        <f t="shared" si="8"/>
        <v>0</v>
      </c>
    </row>
    <row r="70" spans="1:24" x14ac:dyDescent="0.25">
      <c r="A70">
        <v>4675</v>
      </c>
      <c r="B70" t="s">
        <v>18</v>
      </c>
      <c r="C70" s="1">
        <v>41602</v>
      </c>
      <c r="D70" t="s">
        <v>31</v>
      </c>
      <c r="E70">
        <v>4</v>
      </c>
      <c r="F70">
        <v>17.89</v>
      </c>
      <c r="G70">
        <v>0</v>
      </c>
      <c r="H70" t="s">
        <v>20</v>
      </c>
      <c r="I70">
        <v>-1.1499999999999999</v>
      </c>
      <c r="J70">
        <v>3.98</v>
      </c>
      <c r="K70">
        <v>0.7</v>
      </c>
      <c r="L70" t="s">
        <v>137</v>
      </c>
      <c r="M70" t="s">
        <v>22</v>
      </c>
      <c r="N70" t="s">
        <v>45</v>
      </c>
      <c r="O70" t="s">
        <v>34</v>
      </c>
      <c r="P70" t="s">
        <v>35</v>
      </c>
      <c r="Q70" t="s">
        <v>36</v>
      </c>
      <c r="R70" s="1">
        <v>41604</v>
      </c>
      <c r="S70" s="10">
        <f t="shared" si="6"/>
        <v>2.8428669802892486E-6</v>
      </c>
      <c r="U70" t="str">
        <f t="shared" si="5"/>
        <v/>
      </c>
      <c r="V70">
        <f t="array" ref="V70">SUM(IF(B70="Y",IF(D70="Critical",(F70:F3629),0)))</f>
        <v>0</v>
      </c>
      <c r="W70">
        <f t="shared" si="7"/>
        <v>2</v>
      </c>
      <c r="X70">
        <f t="shared" si="8"/>
        <v>0</v>
      </c>
    </row>
    <row r="71" spans="1:24" x14ac:dyDescent="0.25">
      <c r="A71">
        <v>900</v>
      </c>
      <c r="B71" t="s">
        <v>18</v>
      </c>
      <c r="C71" s="1">
        <v>42643</v>
      </c>
      <c r="D71" t="s">
        <v>31</v>
      </c>
      <c r="E71">
        <v>29</v>
      </c>
      <c r="F71">
        <v>1193.6500000000001</v>
      </c>
      <c r="G71">
        <v>7.0000000000000007E-2</v>
      </c>
      <c r="H71" t="s">
        <v>20</v>
      </c>
      <c r="I71">
        <v>507.58</v>
      </c>
      <c r="J71">
        <v>40.98</v>
      </c>
      <c r="K71">
        <v>2.99</v>
      </c>
      <c r="L71" t="s">
        <v>107</v>
      </c>
      <c r="M71" t="s">
        <v>56</v>
      </c>
      <c r="N71" t="s">
        <v>40</v>
      </c>
      <c r="O71" t="s">
        <v>34</v>
      </c>
      <c r="P71" t="s">
        <v>68</v>
      </c>
      <c r="Q71" t="s">
        <v>42</v>
      </c>
      <c r="R71" s="1">
        <v>42644</v>
      </c>
      <c r="S71" s="10">
        <f t="shared" si="6"/>
        <v>1.8968072504316723E-4</v>
      </c>
      <c r="U71" t="str">
        <f t="shared" si="5"/>
        <v/>
      </c>
      <c r="V71">
        <f t="array" ref="V71">SUM(IF(B71="Y",IF(D71="Critical",(F71:F3630),0)))</f>
        <v>0</v>
      </c>
      <c r="W71">
        <f t="shared" si="7"/>
        <v>1</v>
      </c>
      <c r="X71">
        <f t="shared" si="8"/>
        <v>0</v>
      </c>
    </row>
    <row r="72" spans="1:24" x14ac:dyDescent="0.25">
      <c r="A72">
        <v>902</v>
      </c>
      <c r="B72" t="s">
        <v>27</v>
      </c>
      <c r="C72" s="1">
        <v>42577</v>
      </c>
      <c r="D72" t="s">
        <v>31</v>
      </c>
      <c r="E72">
        <v>10</v>
      </c>
      <c r="F72">
        <v>1925.83</v>
      </c>
      <c r="G72">
        <v>0.09</v>
      </c>
      <c r="H72" t="s">
        <v>20</v>
      </c>
      <c r="I72">
        <v>359.83</v>
      </c>
      <c r="J72">
        <v>207.48</v>
      </c>
      <c r="K72">
        <v>0.99</v>
      </c>
      <c r="L72" t="s">
        <v>108</v>
      </c>
      <c r="M72" t="s">
        <v>22</v>
      </c>
      <c r="N72" t="s">
        <v>23</v>
      </c>
      <c r="O72" t="s">
        <v>34</v>
      </c>
      <c r="P72" t="s">
        <v>72</v>
      </c>
      <c r="Q72" t="s">
        <v>42</v>
      </c>
      <c r="R72" s="1">
        <v>42580</v>
      </c>
      <c r="S72" s="10">
        <f t="shared" si="6"/>
        <v>3.0603010154558097E-4</v>
      </c>
      <c r="U72" t="str">
        <f t="shared" si="5"/>
        <v/>
      </c>
      <c r="V72">
        <f t="array" ref="V72">SUM(IF(B72="Y",IF(D72="Critical",(F72:F3631),0)))</f>
        <v>0</v>
      </c>
      <c r="W72">
        <f t="shared" si="7"/>
        <v>3</v>
      </c>
      <c r="X72">
        <f t="shared" si="8"/>
        <v>0</v>
      </c>
    </row>
    <row r="73" spans="1:24" x14ac:dyDescent="0.25">
      <c r="A73">
        <v>929</v>
      </c>
      <c r="B73" t="s">
        <v>18</v>
      </c>
      <c r="C73" s="1">
        <v>42278</v>
      </c>
      <c r="D73" t="s">
        <v>19</v>
      </c>
      <c r="E73">
        <v>21</v>
      </c>
      <c r="F73">
        <v>227.66</v>
      </c>
      <c r="G73">
        <v>0.04</v>
      </c>
      <c r="H73" t="s">
        <v>20</v>
      </c>
      <c r="I73">
        <v>-100.16</v>
      </c>
      <c r="J73">
        <v>10.97</v>
      </c>
      <c r="K73">
        <v>6.5</v>
      </c>
      <c r="L73" t="s">
        <v>109</v>
      </c>
      <c r="M73" t="s">
        <v>22</v>
      </c>
      <c r="N73" t="s">
        <v>23</v>
      </c>
      <c r="O73" t="s">
        <v>24</v>
      </c>
      <c r="P73" t="s">
        <v>25</v>
      </c>
      <c r="Q73" t="s">
        <v>42</v>
      </c>
      <c r="R73" s="1">
        <v>42281</v>
      </c>
      <c r="S73" s="10">
        <f t="shared" si="6"/>
        <v>3.6177031678739536E-5</v>
      </c>
      <c r="U73" t="str">
        <f t="shared" si="5"/>
        <v/>
      </c>
      <c r="V73">
        <f t="array" ref="V73">SUM(IF(B73="Y",IF(D73="Critical",(F73:F3632),0)))</f>
        <v>0</v>
      </c>
      <c r="W73">
        <f t="shared" si="7"/>
        <v>3</v>
      </c>
      <c r="X73">
        <f t="shared" si="8"/>
        <v>0</v>
      </c>
    </row>
    <row r="74" spans="1:24" x14ac:dyDescent="0.25">
      <c r="A74">
        <v>929</v>
      </c>
      <c r="B74" t="s">
        <v>18</v>
      </c>
      <c r="C74" s="1">
        <v>42278</v>
      </c>
      <c r="D74" t="s">
        <v>19</v>
      </c>
      <c r="E74">
        <v>39</v>
      </c>
      <c r="F74">
        <v>84.33</v>
      </c>
      <c r="G74">
        <v>0.04</v>
      </c>
      <c r="H74" t="s">
        <v>20</v>
      </c>
      <c r="I74">
        <v>-64.290000000000006</v>
      </c>
      <c r="J74">
        <v>2.08</v>
      </c>
      <c r="K74">
        <v>2.56</v>
      </c>
      <c r="L74" t="s">
        <v>109</v>
      </c>
      <c r="M74" t="s">
        <v>22</v>
      </c>
      <c r="N74" t="s">
        <v>23</v>
      </c>
      <c r="O74" t="s">
        <v>34</v>
      </c>
      <c r="P74" t="s">
        <v>64</v>
      </c>
      <c r="Q74" t="s">
        <v>26</v>
      </c>
      <c r="R74" s="1">
        <v>42280</v>
      </c>
      <c r="S74" s="10">
        <f t="shared" si="6"/>
        <v>1.3400725122850327E-5</v>
      </c>
      <c r="U74" t="str">
        <f t="shared" si="5"/>
        <v/>
      </c>
      <c r="V74">
        <f t="array" ref="V74">SUM(IF(B74="Y",IF(D74="Critical",(F74:F3633),0)))</f>
        <v>0</v>
      </c>
      <c r="W74">
        <f t="shared" si="7"/>
        <v>2</v>
      </c>
      <c r="X74">
        <f t="shared" si="8"/>
        <v>0</v>
      </c>
    </row>
    <row r="75" spans="1:24" x14ac:dyDescent="0.25">
      <c r="A75">
        <v>964</v>
      </c>
      <c r="B75" t="s">
        <v>18</v>
      </c>
      <c r="C75" s="1">
        <v>41778</v>
      </c>
      <c r="D75" t="s">
        <v>43</v>
      </c>
      <c r="E75">
        <v>4</v>
      </c>
      <c r="F75">
        <v>40.020000000000003</v>
      </c>
      <c r="G75">
        <v>0.02</v>
      </c>
      <c r="H75" t="s">
        <v>20</v>
      </c>
      <c r="I75">
        <v>-1.28</v>
      </c>
      <c r="J75">
        <v>9.93</v>
      </c>
      <c r="K75">
        <v>1.0900000000000001</v>
      </c>
      <c r="L75" t="s">
        <v>110</v>
      </c>
      <c r="M75" t="s">
        <v>56</v>
      </c>
      <c r="N75" t="s">
        <v>23</v>
      </c>
      <c r="O75" t="s">
        <v>34</v>
      </c>
      <c r="P75" t="s">
        <v>35</v>
      </c>
      <c r="Q75" t="s">
        <v>36</v>
      </c>
      <c r="R75" s="1">
        <v>41780</v>
      </c>
      <c r="S75" s="10">
        <f t="shared" si="6"/>
        <v>6.3595045584782412E-6</v>
      </c>
      <c r="U75" t="str">
        <f t="shared" si="5"/>
        <v/>
      </c>
      <c r="V75">
        <f t="array" ref="V75">SUM(IF(B75="Y",IF(D75="Critical",(F75:F3634),0)))</f>
        <v>0</v>
      </c>
      <c r="W75">
        <f t="shared" si="7"/>
        <v>2</v>
      </c>
      <c r="X75">
        <f t="shared" si="8"/>
        <v>0</v>
      </c>
    </row>
    <row r="76" spans="1:24" x14ac:dyDescent="0.25">
      <c r="A76">
        <v>967</v>
      </c>
      <c r="B76" t="s">
        <v>18</v>
      </c>
      <c r="C76" s="1">
        <v>42175</v>
      </c>
      <c r="D76" t="s">
        <v>43</v>
      </c>
      <c r="E76">
        <v>6</v>
      </c>
      <c r="F76">
        <v>90.56</v>
      </c>
      <c r="G76">
        <v>0.03</v>
      </c>
      <c r="H76" t="s">
        <v>20</v>
      </c>
      <c r="I76">
        <v>-37.58</v>
      </c>
      <c r="J76">
        <v>13.99</v>
      </c>
      <c r="K76">
        <v>7.51</v>
      </c>
      <c r="L76" t="s">
        <v>111</v>
      </c>
      <c r="M76" t="s">
        <v>22</v>
      </c>
      <c r="N76" t="s">
        <v>45</v>
      </c>
      <c r="O76" t="s">
        <v>24</v>
      </c>
      <c r="P76" t="s">
        <v>51</v>
      </c>
      <c r="Q76" t="s">
        <v>52</v>
      </c>
      <c r="R76" s="1">
        <v>42177</v>
      </c>
      <c r="S76" s="10">
        <f t="shared" si="6"/>
        <v>1.4390722958915281E-5</v>
      </c>
      <c r="U76" t="str">
        <f t="shared" si="5"/>
        <v/>
      </c>
      <c r="V76">
        <f t="array" ref="V76">SUM(IF(B76="Y",IF(D76="Critical",(F76:F3635),0)))</f>
        <v>0</v>
      </c>
      <c r="W76">
        <f t="shared" si="7"/>
        <v>2</v>
      </c>
      <c r="X76">
        <f t="shared" si="8"/>
        <v>0</v>
      </c>
    </row>
    <row r="77" spans="1:24" x14ac:dyDescent="0.25">
      <c r="A77">
        <v>967</v>
      </c>
      <c r="B77" t="s">
        <v>18</v>
      </c>
      <c r="C77" s="1">
        <v>42175</v>
      </c>
      <c r="D77" t="s">
        <v>43</v>
      </c>
      <c r="E77">
        <v>42</v>
      </c>
      <c r="F77">
        <v>1634.9</v>
      </c>
      <c r="G77">
        <v>0.01</v>
      </c>
      <c r="H77" t="s">
        <v>20</v>
      </c>
      <c r="I77">
        <v>502.42</v>
      </c>
      <c r="J77">
        <v>37.74</v>
      </c>
      <c r="K77">
        <v>2.9</v>
      </c>
      <c r="L77" t="s">
        <v>111</v>
      </c>
      <c r="M77" t="s">
        <v>22</v>
      </c>
      <c r="N77" t="s">
        <v>45</v>
      </c>
      <c r="O77" t="s">
        <v>34</v>
      </c>
      <c r="P77" t="s">
        <v>35</v>
      </c>
      <c r="Q77" t="s">
        <v>26</v>
      </c>
      <c r="R77" s="1">
        <v>42176</v>
      </c>
      <c r="S77" s="10">
        <f t="shared" si="6"/>
        <v>2.5979895059110637E-4</v>
      </c>
      <c r="U77" t="str">
        <f t="shared" si="5"/>
        <v/>
      </c>
      <c r="V77">
        <f t="array" ref="V77">SUM(IF(B77="Y",IF(D77="Critical",(F77:F3636),0)))</f>
        <v>0</v>
      </c>
      <c r="W77">
        <f t="shared" si="7"/>
        <v>1</v>
      </c>
      <c r="X77">
        <f t="shared" si="8"/>
        <v>0</v>
      </c>
    </row>
    <row r="78" spans="1:24" x14ac:dyDescent="0.25">
      <c r="A78">
        <v>967</v>
      </c>
      <c r="B78" t="s">
        <v>18</v>
      </c>
      <c r="C78" s="1">
        <v>42175</v>
      </c>
      <c r="D78" t="s">
        <v>43</v>
      </c>
      <c r="E78">
        <v>48</v>
      </c>
      <c r="F78">
        <v>11278.18</v>
      </c>
      <c r="G78">
        <v>0.01</v>
      </c>
      <c r="H78" t="s">
        <v>54</v>
      </c>
      <c r="I78">
        <v>1836.81</v>
      </c>
      <c r="J78">
        <v>227.55</v>
      </c>
      <c r="K78">
        <v>32.479999999999997</v>
      </c>
      <c r="L78" t="s">
        <v>111</v>
      </c>
      <c r="M78" t="s">
        <v>22</v>
      </c>
      <c r="N78" t="s">
        <v>45</v>
      </c>
      <c r="O78" t="s">
        <v>37</v>
      </c>
      <c r="P78" t="s">
        <v>112</v>
      </c>
      <c r="Q78" t="s">
        <v>58</v>
      </c>
      <c r="R78" s="1">
        <v>42178</v>
      </c>
      <c r="S78" s="10">
        <f t="shared" si="6"/>
        <v>1.7921948306181441E-3</v>
      </c>
      <c r="U78" t="str">
        <f t="shared" si="5"/>
        <v/>
      </c>
      <c r="V78">
        <f t="array" ref="V78">SUM(IF(B78="Y",IF(D78="Critical",(F78:F3637),0)))</f>
        <v>0</v>
      </c>
      <c r="W78">
        <f t="shared" si="7"/>
        <v>3</v>
      </c>
      <c r="X78">
        <f t="shared" si="8"/>
        <v>0</v>
      </c>
    </row>
    <row r="79" spans="1:24" x14ac:dyDescent="0.25">
      <c r="A79">
        <v>994</v>
      </c>
      <c r="B79" t="s">
        <v>18</v>
      </c>
      <c r="C79" s="1">
        <v>42479</v>
      </c>
      <c r="D79" t="s">
        <v>47</v>
      </c>
      <c r="E79">
        <v>38</v>
      </c>
      <c r="F79">
        <v>132.07</v>
      </c>
      <c r="G79">
        <v>0.06</v>
      </c>
      <c r="H79" t="s">
        <v>20</v>
      </c>
      <c r="I79">
        <v>14</v>
      </c>
      <c r="J79">
        <v>3.58</v>
      </c>
      <c r="K79">
        <v>1.63</v>
      </c>
      <c r="L79" t="s">
        <v>113</v>
      </c>
      <c r="M79" t="s">
        <v>30</v>
      </c>
      <c r="N79" t="s">
        <v>23</v>
      </c>
      <c r="O79" t="s">
        <v>34</v>
      </c>
      <c r="P79" t="s">
        <v>100</v>
      </c>
      <c r="Q79" t="s">
        <v>36</v>
      </c>
      <c r="R79" s="1">
        <v>42483</v>
      </c>
      <c r="S79" s="10">
        <f t="shared" si="6"/>
        <v>2.0987000675617722E-5</v>
      </c>
      <c r="U79" t="str">
        <f t="shared" si="5"/>
        <v/>
      </c>
      <c r="V79">
        <f t="array" ref="V79">SUM(IF(B79="Y",IF(D79="Critical",(F79:F3638),0)))</f>
        <v>0</v>
      </c>
      <c r="W79">
        <f t="shared" si="7"/>
        <v>4</v>
      </c>
      <c r="X79">
        <f t="shared" si="8"/>
        <v>0</v>
      </c>
    </row>
    <row r="80" spans="1:24" x14ac:dyDescent="0.25">
      <c r="A80">
        <v>1057</v>
      </c>
      <c r="B80" t="s">
        <v>18</v>
      </c>
      <c r="C80" s="1">
        <v>42053</v>
      </c>
      <c r="D80" t="s">
        <v>28</v>
      </c>
      <c r="E80">
        <v>41</v>
      </c>
      <c r="F80">
        <v>341.36</v>
      </c>
      <c r="G80">
        <v>0.09</v>
      </c>
      <c r="H80" t="s">
        <v>20</v>
      </c>
      <c r="I80">
        <v>-52.48</v>
      </c>
      <c r="J80">
        <v>8.4600000000000009</v>
      </c>
      <c r="K80">
        <v>3.62</v>
      </c>
      <c r="L80" t="s">
        <v>114</v>
      </c>
      <c r="M80" t="s">
        <v>30</v>
      </c>
      <c r="N80" t="s">
        <v>23</v>
      </c>
      <c r="O80" t="s">
        <v>24</v>
      </c>
      <c r="P80" t="s">
        <v>25</v>
      </c>
      <c r="Q80" t="s">
        <v>26</v>
      </c>
      <c r="R80" s="1">
        <v>42055</v>
      </c>
      <c r="S80" s="10">
        <f t="shared" si="6"/>
        <v>5.4244889457324651E-5</v>
      </c>
      <c r="U80" t="str">
        <f t="shared" si="5"/>
        <v/>
      </c>
      <c r="V80">
        <f t="array" ref="V80">SUM(IF(B80="Y",IF(D80="Critical",(F80:F3639),0)))</f>
        <v>0</v>
      </c>
      <c r="W80">
        <f t="shared" si="7"/>
        <v>2</v>
      </c>
      <c r="X80">
        <f t="shared" si="8"/>
        <v>0</v>
      </c>
    </row>
    <row r="81" spans="1:24" x14ac:dyDescent="0.25">
      <c r="A81">
        <v>1059</v>
      </c>
      <c r="B81" t="s">
        <v>18</v>
      </c>
      <c r="C81" s="1">
        <v>42427</v>
      </c>
      <c r="D81" t="s">
        <v>28</v>
      </c>
      <c r="E81">
        <v>22</v>
      </c>
      <c r="F81">
        <v>127.33</v>
      </c>
      <c r="G81">
        <v>0.02</v>
      </c>
      <c r="H81" t="s">
        <v>20</v>
      </c>
      <c r="I81">
        <v>5.3</v>
      </c>
      <c r="J81">
        <v>5.34</v>
      </c>
      <c r="K81">
        <v>2.99</v>
      </c>
      <c r="L81" t="s">
        <v>104</v>
      </c>
      <c r="M81" t="s">
        <v>30</v>
      </c>
      <c r="N81" t="s">
        <v>23</v>
      </c>
      <c r="O81" t="s">
        <v>34</v>
      </c>
      <c r="P81" t="s">
        <v>68</v>
      </c>
      <c r="Q81" t="s">
        <v>42</v>
      </c>
      <c r="R81" s="1">
        <v>42429</v>
      </c>
      <c r="S81" s="10">
        <f t="shared" si="6"/>
        <v>2.0233775997776973E-5</v>
      </c>
      <c r="U81" t="str">
        <f t="shared" si="5"/>
        <v/>
      </c>
      <c r="V81">
        <f t="array" ref="V81">SUM(IF(B81="Y",IF(D81="Critical",(F81:F3640),0)))</f>
        <v>0</v>
      </c>
      <c r="W81">
        <f t="shared" si="7"/>
        <v>2</v>
      </c>
      <c r="X81">
        <f t="shared" si="8"/>
        <v>0</v>
      </c>
    </row>
    <row r="82" spans="1:24" x14ac:dyDescent="0.25">
      <c r="A82">
        <v>1059</v>
      </c>
      <c r="B82" t="s">
        <v>18</v>
      </c>
      <c r="C82" s="1">
        <v>42427</v>
      </c>
      <c r="D82" t="s">
        <v>28</v>
      </c>
      <c r="E82">
        <v>24</v>
      </c>
      <c r="F82">
        <v>990.1</v>
      </c>
      <c r="G82">
        <v>0.03</v>
      </c>
      <c r="H82" t="s">
        <v>20</v>
      </c>
      <c r="I82">
        <v>310.22000000000003</v>
      </c>
      <c r="J82">
        <v>40.98</v>
      </c>
      <c r="K82">
        <v>7.47</v>
      </c>
      <c r="L82" t="s">
        <v>104</v>
      </c>
      <c r="M82" t="s">
        <v>30</v>
      </c>
      <c r="N82" t="s">
        <v>23</v>
      </c>
      <c r="O82" t="s">
        <v>34</v>
      </c>
      <c r="P82" t="s">
        <v>68</v>
      </c>
      <c r="Q82" t="s">
        <v>42</v>
      </c>
      <c r="R82" s="1">
        <v>42428</v>
      </c>
      <c r="S82" s="10">
        <f t="shared" si="6"/>
        <v>1.5733496909918308E-4</v>
      </c>
      <c r="U82" t="str">
        <f t="shared" si="5"/>
        <v/>
      </c>
      <c r="V82">
        <f t="array" ref="V82">SUM(IF(B82="Y",IF(D82="Critical",(F82:F3641),0)))</f>
        <v>0</v>
      </c>
      <c r="W82">
        <f t="shared" si="7"/>
        <v>1</v>
      </c>
      <c r="X82">
        <f t="shared" si="8"/>
        <v>0</v>
      </c>
    </row>
    <row r="83" spans="1:24" x14ac:dyDescent="0.25">
      <c r="A83">
        <v>1095</v>
      </c>
      <c r="B83" t="s">
        <v>18</v>
      </c>
      <c r="C83" s="1">
        <v>41872</v>
      </c>
      <c r="D83" t="s">
        <v>43</v>
      </c>
      <c r="E83">
        <v>28</v>
      </c>
      <c r="F83">
        <v>142.18</v>
      </c>
      <c r="G83">
        <v>7.0000000000000007E-2</v>
      </c>
      <c r="H83" t="s">
        <v>20</v>
      </c>
      <c r="I83">
        <v>-50.14</v>
      </c>
      <c r="J83">
        <v>4.9800000000000004</v>
      </c>
      <c r="K83">
        <v>4.72</v>
      </c>
      <c r="L83" t="s">
        <v>115</v>
      </c>
      <c r="M83" t="s">
        <v>22</v>
      </c>
      <c r="N83" t="s">
        <v>45</v>
      </c>
      <c r="O83" t="s">
        <v>34</v>
      </c>
      <c r="P83" t="s">
        <v>49</v>
      </c>
      <c r="Q83" t="s">
        <v>42</v>
      </c>
      <c r="R83" s="1">
        <v>41874</v>
      </c>
      <c r="S83" s="10">
        <f t="shared" si="6"/>
        <v>2.2593562172024896E-5</v>
      </c>
      <c r="U83" t="str">
        <f t="shared" si="5"/>
        <v/>
      </c>
      <c r="V83">
        <f t="array" ref="V83">SUM(IF(B83="Y",IF(D83="Critical",(F83:F3642),0)))</f>
        <v>0</v>
      </c>
      <c r="W83">
        <f t="shared" si="7"/>
        <v>2</v>
      </c>
      <c r="X83">
        <f t="shared" si="8"/>
        <v>0</v>
      </c>
    </row>
    <row r="84" spans="1:24" x14ac:dyDescent="0.25">
      <c r="A84">
        <v>1154</v>
      </c>
      <c r="B84" t="s">
        <v>18</v>
      </c>
      <c r="C84" s="1">
        <v>42048</v>
      </c>
      <c r="D84" t="s">
        <v>28</v>
      </c>
      <c r="E84">
        <v>7</v>
      </c>
      <c r="F84">
        <v>516.65</v>
      </c>
      <c r="G84">
        <v>0.01</v>
      </c>
      <c r="H84" t="s">
        <v>32</v>
      </c>
      <c r="I84">
        <v>57.1</v>
      </c>
      <c r="J84">
        <v>70.97</v>
      </c>
      <c r="K84">
        <v>3.5</v>
      </c>
      <c r="L84" t="s">
        <v>116</v>
      </c>
      <c r="M84" t="s">
        <v>56</v>
      </c>
      <c r="N84" t="s">
        <v>40</v>
      </c>
      <c r="O84" t="s">
        <v>34</v>
      </c>
      <c r="P84" t="s">
        <v>72</v>
      </c>
      <c r="Q84" t="s">
        <v>42</v>
      </c>
      <c r="R84" s="1">
        <v>42049</v>
      </c>
      <c r="S84" s="10">
        <f t="shared" si="6"/>
        <v>8.2099900803043053E-5</v>
      </c>
      <c r="U84" t="str">
        <f t="shared" si="5"/>
        <v/>
      </c>
      <c r="V84">
        <f t="array" ref="V84">SUM(IF(B84="Y",IF(D84="Critical",(F84:F3643),0)))</f>
        <v>0</v>
      </c>
      <c r="W84">
        <f t="shared" si="7"/>
        <v>1</v>
      </c>
      <c r="X84">
        <f t="shared" si="8"/>
        <v>0</v>
      </c>
    </row>
    <row r="85" spans="1:24" x14ac:dyDescent="0.25">
      <c r="A85">
        <v>1185</v>
      </c>
      <c r="B85" t="s">
        <v>18</v>
      </c>
      <c r="C85" s="1">
        <v>42239</v>
      </c>
      <c r="D85" t="s">
        <v>47</v>
      </c>
      <c r="E85">
        <v>7</v>
      </c>
      <c r="F85">
        <v>374.78</v>
      </c>
      <c r="G85">
        <v>0.09</v>
      </c>
      <c r="H85" t="s">
        <v>20</v>
      </c>
      <c r="I85">
        <v>20.03</v>
      </c>
      <c r="J85">
        <v>55.48</v>
      </c>
      <c r="K85">
        <v>14.3</v>
      </c>
      <c r="L85" t="s">
        <v>117</v>
      </c>
      <c r="M85" t="s">
        <v>56</v>
      </c>
      <c r="N85" t="s">
        <v>40</v>
      </c>
      <c r="O85" t="s">
        <v>34</v>
      </c>
      <c r="P85" t="s">
        <v>49</v>
      </c>
      <c r="Q85" t="s">
        <v>42</v>
      </c>
      <c r="R85" s="1">
        <v>42243</v>
      </c>
      <c r="S85" s="10">
        <f t="shared" si="6"/>
        <v>5.9555600160581586E-5</v>
      </c>
      <c r="U85" t="str">
        <f t="shared" si="5"/>
        <v/>
      </c>
      <c r="V85">
        <f t="array" ref="V85">SUM(IF(B85="Y",IF(D85="Critical",(F85:F3644),0)))</f>
        <v>0</v>
      </c>
      <c r="W85">
        <f t="shared" si="7"/>
        <v>4</v>
      </c>
      <c r="X85">
        <f t="shared" si="8"/>
        <v>0</v>
      </c>
    </row>
    <row r="86" spans="1:24" x14ac:dyDescent="0.25">
      <c r="A86">
        <v>1187</v>
      </c>
      <c r="B86" t="s">
        <v>18</v>
      </c>
      <c r="C86" s="1">
        <v>42327</v>
      </c>
      <c r="D86" t="s">
        <v>43</v>
      </c>
      <c r="E86">
        <v>14</v>
      </c>
      <c r="F86">
        <v>222.91</v>
      </c>
      <c r="G86">
        <v>0.05</v>
      </c>
      <c r="H86" t="s">
        <v>20</v>
      </c>
      <c r="I86">
        <v>20.21</v>
      </c>
      <c r="J86">
        <v>15.98</v>
      </c>
      <c r="K86">
        <v>4</v>
      </c>
      <c r="L86" t="s">
        <v>118</v>
      </c>
      <c r="M86" t="s">
        <v>56</v>
      </c>
      <c r="N86" t="s">
        <v>23</v>
      </c>
      <c r="O86" t="s">
        <v>24</v>
      </c>
      <c r="P86" t="s">
        <v>25</v>
      </c>
      <c r="Q86" t="s">
        <v>42</v>
      </c>
      <c r="R86" s="1">
        <v>42328</v>
      </c>
      <c r="S86" s="10">
        <f t="shared" si="6"/>
        <v>3.542221791929997E-5</v>
      </c>
      <c r="U86" t="str">
        <f t="shared" si="5"/>
        <v/>
      </c>
      <c r="V86">
        <f t="array" ref="V86">SUM(IF(B86="Y",IF(D86="Critical",(F86:F3645),0)))</f>
        <v>0</v>
      </c>
      <c r="W86">
        <f t="shared" si="7"/>
        <v>1</v>
      </c>
      <c r="X86">
        <f t="shared" si="8"/>
        <v>0</v>
      </c>
    </row>
    <row r="87" spans="1:24" x14ac:dyDescent="0.25">
      <c r="A87">
        <v>1217</v>
      </c>
      <c r="B87" t="s">
        <v>18</v>
      </c>
      <c r="C87" s="1">
        <v>42119</v>
      </c>
      <c r="D87" t="s">
        <v>31</v>
      </c>
      <c r="E87">
        <v>25</v>
      </c>
      <c r="F87">
        <v>662.16</v>
      </c>
      <c r="G87">
        <v>7.0000000000000007E-2</v>
      </c>
      <c r="H87" t="s">
        <v>20</v>
      </c>
      <c r="I87">
        <v>185.21</v>
      </c>
      <c r="J87">
        <v>28.48</v>
      </c>
      <c r="K87">
        <v>1.99</v>
      </c>
      <c r="L87" t="s">
        <v>119</v>
      </c>
      <c r="M87" t="s">
        <v>22</v>
      </c>
      <c r="N87" t="s">
        <v>23</v>
      </c>
      <c r="O87" t="s">
        <v>24</v>
      </c>
      <c r="P87" t="s">
        <v>25</v>
      </c>
      <c r="Q87" t="s">
        <v>26</v>
      </c>
      <c r="R87" s="1">
        <v>42120</v>
      </c>
      <c r="S87" s="10">
        <f t="shared" si="6"/>
        <v>1.0522262714747505E-4</v>
      </c>
      <c r="U87" t="str">
        <f t="shared" si="5"/>
        <v/>
      </c>
      <c r="V87">
        <f t="array" ref="V87">SUM(IF(B87="Y",IF(D87="Critical",(F87:F3646),0)))</f>
        <v>0</v>
      </c>
      <c r="W87">
        <f t="shared" si="7"/>
        <v>1</v>
      </c>
      <c r="X87">
        <f t="shared" si="8"/>
        <v>0</v>
      </c>
    </row>
    <row r="88" spans="1:24" x14ac:dyDescent="0.25">
      <c r="A88">
        <v>1218</v>
      </c>
      <c r="B88" t="s">
        <v>18</v>
      </c>
      <c r="C88" s="1">
        <v>42540</v>
      </c>
      <c r="D88" t="s">
        <v>31</v>
      </c>
      <c r="E88">
        <v>3</v>
      </c>
      <c r="F88">
        <v>46.46</v>
      </c>
      <c r="G88">
        <v>0.1</v>
      </c>
      <c r="H88" t="s">
        <v>20</v>
      </c>
      <c r="I88">
        <v>-25.13</v>
      </c>
      <c r="J88">
        <v>14.42</v>
      </c>
      <c r="K88">
        <v>6.75</v>
      </c>
      <c r="L88" t="s">
        <v>120</v>
      </c>
      <c r="M88" t="s">
        <v>30</v>
      </c>
      <c r="N88" t="s">
        <v>23</v>
      </c>
      <c r="O88" t="s">
        <v>34</v>
      </c>
      <c r="P88" t="s">
        <v>72</v>
      </c>
      <c r="Q88" t="s">
        <v>52</v>
      </c>
      <c r="R88" s="1">
        <v>42543</v>
      </c>
      <c r="S88" s="10">
        <f t="shared" si="6"/>
        <v>7.3828731081184181E-6</v>
      </c>
      <c r="U88" t="str">
        <f t="shared" si="5"/>
        <v/>
      </c>
      <c r="V88">
        <f t="array" ref="V88">SUM(IF(B88="Y",IF(D88="Critical",(F88:F3647),0)))</f>
        <v>0</v>
      </c>
      <c r="W88">
        <f t="shared" si="7"/>
        <v>3</v>
      </c>
      <c r="X88">
        <f t="shared" si="8"/>
        <v>0</v>
      </c>
    </row>
    <row r="89" spans="1:24" x14ac:dyDescent="0.25">
      <c r="A89">
        <v>22661</v>
      </c>
      <c r="B89" t="s">
        <v>27</v>
      </c>
      <c r="C89" s="1">
        <v>41543</v>
      </c>
      <c r="D89" t="s">
        <v>31</v>
      </c>
      <c r="E89">
        <v>11</v>
      </c>
      <c r="F89">
        <v>18.260000000000002</v>
      </c>
      <c r="G89">
        <v>0.05</v>
      </c>
      <c r="H89" t="s">
        <v>20</v>
      </c>
      <c r="I89">
        <v>-3.89</v>
      </c>
      <c r="J89">
        <v>1.68</v>
      </c>
      <c r="K89">
        <v>0.7</v>
      </c>
      <c r="L89" t="s">
        <v>366</v>
      </c>
      <c r="M89" t="s">
        <v>22</v>
      </c>
      <c r="N89" t="s">
        <v>23</v>
      </c>
      <c r="O89" t="s">
        <v>34</v>
      </c>
      <c r="P89" t="s">
        <v>35</v>
      </c>
      <c r="Q89" t="s">
        <v>36</v>
      </c>
      <c r="R89" s="1">
        <v>41546</v>
      </c>
      <c r="S89" s="10">
        <f t="shared" si="6"/>
        <v>2.9016629994455946E-6</v>
      </c>
      <c r="U89" t="str">
        <f t="shared" si="5"/>
        <v/>
      </c>
      <c r="V89">
        <f t="array" ref="V89">SUM(IF(B89="Y",IF(D89="Critical",(F89:F3648),0)))</f>
        <v>0</v>
      </c>
      <c r="W89">
        <f t="shared" si="7"/>
        <v>3</v>
      </c>
      <c r="X89">
        <f t="shared" si="8"/>
        <v>0</v>
      </c>
    </row>
    <row r="90" spans="1:24" x14ac:dyDescent="0.25">
      <c r="A90">
        <v>1285</v>
      </c>
      <c r="B90" t="s">
        <v>27</v>
      </c>
      <c r="C90" s="1">
        <v>42155</v>
      </c>
      <c r="D90" t="s">
        <v>28</v>
      </c>
      <c r="E90">
        <v>27</v>
      </c>
      <c r="F90">
        <v>3874.12</v>
      </c>
      <c r="G90">
        <v>0</v>
      </c>
      <c r="H90" t="s">
        <v>54</v>
      </c>
      <c r="I90">
        <v>-305.98</v>
      </c>
      <c r="J90">
        <v>130.97999999999999</v>
      </c>
      <c r="K90">
        <v>54.74</v>
      </c>
      <c r="L90" t="s">
        <v>122</v>
      </c>
      <c r="M90" t="s">
        <v>56</v>
      </c>
      <c r="N90" t="s">
        <v>23</v>
      </c>
      <c r="O90" t="s">
        <v>37</v>
      </c>
      <c r="P90" t="s">
        <v>57</v>
      </c>
      <c r="Q90" t="s">
        <v>58</v>
      </c>
      <c r="R90" s="1">
        <v>42155</v>
      </c>
      <c r="S90" s="10">
        <f t="shared" si="6"/>
        <v>6.1562928036211202E-4</v>
      </c>
      <c r="T90" t="str">
        <f t="shared" ref="T90:T91" si="9">IF(B90="Y", "Quality Check","")</f>
        <v>Quality Check</v>
      </c>
      <c r="U90" t="str">
        <f t="shared" si="5"/>
        <v>Medium Impact</v>
      </c>
      <c r="V90">
        <f t="array" ref="V90">SUM(IF(B90="Y",IF(D90="Critical",(F90:F3649),0)))</f>
        <v>12517522.040500011</v>
      </c>
      <c r="W90">
        <f t="shared" si="7"/>
        <v>0</v>
      </c>
      <c r="X90">
        <f t="shared" si="8"/>
        <v>1</v>
      </c>
    </row>
    <row r="91" spans="1:24" x14ac:dyDescent="0.25">
      <c r="A91">
        <v>1285</v>
      </c>
      <c r="B91" t="s">
        <v>27</v>
      </c>
      <c r="C91" s="1">
        <v>42155</v>
      </c>
      <c r="D91" t="s">
        <v>28</v>
      </c>
      <c r="E91">
        <v>8</v>
      </c>
      <c r="F91">
        <v>1452.2159999999999</v>
      </c>
      <c r="G91">
        <v>0.05</v>
      </c>
      <c r="H91" t="s">
        <v>54</v>
      </c>
      <c r="I91">
        <v>-277.29000000000002</v>
      </c>
      <c r="J91">
        <v>218.75</v>
      </c>
      <c r="K91">
        <v>69.64</v>
      </c>
      <c r="L91" t="s">
        <v>122</v>
      </c>
      <c r="M91" t="s">
        <v>56</v>
      </c>
      <c r="N91" t="s">
        <v>23</v>
      </c>
      <c r="O91" t="s">
        <v>37</v>
      </c>
      <c r="P91" t="s">
        <v>112</v>
      </c>
      <c r="Q91" t="s">
        <v>58</v>
      </c>
      <c r="R91" s="1">
        <v>42156</v>
      </c>
      <c r="S91" s="10">
        <f t="shared" si="6"/>
        <v>2.3076897231122029E-4</v>
      </c>
      <c r="T91" t="str">
        <f t="shared" si="9"/>
        <v>Quality Check</v>
      </c>
      <c r="U91" t="str">
        <f t="shared" si="5"/>
        <v>Low Impact</v>
      </c>
      <c r="V91">
        <f t="array" ref="V91">SUM(IF(B91="Y",IF(D91="Critical",(F91:F3650),0)))</f>
        <v>12513647.920500012</v>
      </c>
      <c r="W91">
        <f t="shared" si="7"/>
        <v>1</v>
      </c>
      <c r="X91">
        <f t="shared" si="8"/>
        <v>1</v>
      </c>
    </row>
    <row r="92" spans="1:24" x14ac:dyDescent="0.25">
      <c r="A92">
        <v>1287</v>
      </c>
      <c r="B92" t="s">
        <v>18</v>
      </c>
      <c r="C92" s="1">
        <v>42555</v>
      </c>
      <c r="D92" t="s">
        <v>19</v>
      </c>
      <c r="E92">
        <v>39</v>
      </c>
      <c r="F92">
        <v>3908.65</v>
      </c>
      <c r="G92">
        <v>0.06</v>
      </c>
      <c r="H92" t="s">
        <v>20</v>
      </c>
      <c r="I92">
        <v>480.57</v>
      </c>
      <c r="J92">
        <v>105.29</v>
      </c>
      <c r="K92">
        <v>10.119999999999999</v>
      </c>
      <c r="L92" t="s">
        <v>123</v>
      </c>
      <c r="M92" t="s">
        <v>22</v>
      </c>
      <c r="N92" t="s">
        <v>23</v>
      </c>
      <c r="O92" t="s">
        <v>37</v>
      </c>
      <c r="P92" t="s">
        <v>38</v>
      </c>
      <c r="Q92" t="s">
        <v>60</v>
      </c>
      <c r="R92" s="1">
        <v>42557</v>
      </c>
      <c r="S92" s="10">
        <f t="shared" si="6"/>
        <v>6.2111637912283806E-4</v>
      </c>
      <c r="U92" t="str">
        <f t="shared" si="5"/>
        <v/>
      </c>
      <c r="V92">
        <f t="array" ref="V92">SUM(IF(B92="Y",IF(D92="Critical",(F92:F3651),0)))</f>
        <v>0</v>
      </c>
      <c r="W92">
        <f t="shared" si="7"/>
        <v>2</v>
      </c>
      <c r="X92">
        <f t="shared" si="8"/>
        <v>0</v>
      </c>
    </row>
    <row r="93" spans="1:24" x14ac:dyDescent="0.25">
      <c r="A93">
        <v>1313</v>
      </c>
      <c r="B93" t="s">
        <v>18</v>
      </c>
      <c r="C93" s="1">
        <v>42625</v>
      </c>
      <c r="D93" t="s">
        <v>28</v>
      </c>
      <c r="E93">
        <v>34</v>
      </c>
      <c r="F93">
        <v>840.07</v>
      </c>
      <c r="G93">
        <v>0</v>
      </c>
      <c r="H93" t="s">
        <v>20</v>
      </c>
      <c r="I93">
        <v>-83.75</v>
      </c>
      <c r="J93">
        <v>22.84</v>
      </c>
      <c r="K93">
        <v>16.920000000000002</v>
      </c>
      <c r="L93" t="s">
        <v>122</v>
      </c>
      <c r="M93" t="s">
        <v>56</v>
      </c>
      <c r="N93" t="s">
        <v>40</v>
      </c>
      <c r="O93" t="s">
        <v>34</v>
      </c>
      <c r="P93" t="s">
        <v>49</v>
      </c>
      <c r="Q93" t="s">
        <v>42</v>
      </c>
      <c r="R93" s="1">
        <v>42627</v>
      </c>
      <c r="S93" s="10">
        <f t="shared" si="6"/>
        <v>1.3349397787208435E-4</v>
      </c>
      <c r="U93" t="str">
        <f t="shared" si="5"/>
        <v/>
      </c>
      <c r="V93">
        <f t="array" ref="V93">SUM(IF(B93="Y",IF(D93="Critical",(F93:F3652),0)))</f>
        <v>0</v>
      </c>
      <c r="W93">
        <f t="shared" si="7"/>
        <v>2</v>
      </c>
      <c r="X93">
        <f t="shared" si="8"/>
        <v>0</v>
      </c>
    </row>
    <row r="94" spans="1:24" x14ac:dyDescent="0.25">
      <c r="A94">
        <v>1317</v>
      </c>
      <c r="B94" t="s">
        <v>27</v>
      </c>
      <c r="C94" s="1">
        <v>41777</v>
      </c>
      <c r="D94" t="s">
        <v>19</v>
      </c>
      <c r="E94">
        <v>44</v>
      </c>
      <c r="F94">
        <v>523.41999999999996</v>
      </c>
      <c r="G94">
        <v>0.06</v>
      </c>
      <c r="H94" t="s">
        <v>20</v>
      </c>
      <c r="I94">
        <v>39.42</v>
      </c>
      <c r="J94">
        <v>11.7</v>
      </c>
      <c r="K94">
        <v>5.63</v>
      </c>
      <c r="L94" t="s">
        <v>124</v>
      </c>
      <c r="M94" t="s">
        <v>22</v>
      </c>
      <c r="N94" t="s">
        <v>45</v>
      </c>
      <c r="O94" t="s">
        <v>34</v>
      </c>
      <c r="P94" t="s">
        <v>68</v>
      </c>
      <c r="Q94" t="s">
        <v>42</v>
      </c>
      <c r="R94" s="1">
        <v>41779</v>
      </c>
      <c r="S94" s="10">
        <f t="shared" si="6"/>
        <v>8.3175709045444295E-5</v>
      </c>
      <c r="U94" t="str">
        <f t="shared" si="5"/>
        <v/>
      </c>
      <c r="V94">
        <f t="array" ref="V94">SUM(IF(B94="Y",IF(D94="Critical",(F94:F3653),0)))</f>
        <v>0</v>
      </c>
      <c r="W94">
        <f t="shared" si="7"/>
        <v>2</v>
      </c>
      <c r="X94">
        <f t="shared" si="8"/>
        <v>0</v>
      </c>
    </row>
    <row r="95" spans="1:24" x14ac:dyDescent="0.25">
      <c r="A95">
        <v>1317</v>
      </c>
      <c r="B95" t="s">
        <v>27</v>
      </c>
      <c r="C95" s="1">
        <v>41777</v>
      </c>
      <c r="D95" t="s">
        <v>19</v>
      </c>
      <c r="E95">
        <v>40</v>
      </c>
      <c r="F95">
        <v>192.54</v>
      </c>
      <c r="G95">
        <v>0.08</v>
      </c>
      <c r="H95" t="s">
        <v>20</v>
      </c>
      <c r="I95">
        <v>-186.73</v>
      </c>
      <c r="J95">
        <v>4.9800000000000004</v>
      </c>
      <c r="K95">
        <v>7.44</v>
      </c>
      <c r="L95" t="s">
        <v>124</v>
      </c>
      <c r="M95" t="s">
        <v>22</v>
      </c>
      <c r="N95" t="s">
        <v>45</v>
      </c>
      <c r="O95" t="s">
        <v>34</v>
      </c>
      <c r="P95" t="s">
        <v>49</v>
      </c>
      <c r="Q95" t="s">
        <v>42</v>
      </c>
      <c r="R95" s="1">
        <v>41778</v>
      </c>
      <c r="S95" s="10">
        <f t="shared" si="6"/>
        <v>3.0596177103683169E-5</v>
      </c>
      <c r="U95" t="str">
        <f t="shared" si="5"/>
        <v/>
      </c>
      <c r="V95">
        <f t="array" ref="V95">SUM(IF(B95="Y",IF(D95="Critical",(F95:F3654),0)))</f>
        <v>0</v>
      </c>
      <c r="W95">
        <f t="shared" si="7"/>
        <v>1</v>
      </c>
      <c r="X95">
        <f t="shared" si="8"/>
        <v>0</v>
      </c>
    </row>
    <row r="96" spans="1:24" x14ac:dyDescent="0.25">
      <c r="A96">
        <v>1317</v>
      </c>
      <c r="B96" t="s">
        <v>27</v>
      </c>
      <c r="C96" s="1">
        <v>41777</v>
      </c>
      <c r="D96" t="s">
        <v>19</v>
      </c>
      <c r="E96">
        <v>29</v>
      </c>
      <c r="F96">
        <v>156.69999999999999</v>
      </c>
      <c r="G96">
        <v>0.06</v>
      </c>
      <c r="H96" t="s">
        <v>20</v>
      </c>
      <c r="I96">
        <v>-76.64</v>
      </c>
      <c r="J96">
        <v>5.28</v>
      </c>
      <c r="K96">
        <v>5.57</v>
      </c>
      <c r="L96" t="s">
        <v>124</v>
      </c>
      <c r="M96" t="s">
        <v>22</v>
      </c>
      <c r="N96" t="s">
        <v>45</v>
      </c>
      <c r="O96" t="s">
        <v>34</v>
      </c>
      <c r="P96" t="s">
        <v>49</v>
      </c>
      <c r="Q96" t="s">
        <v>42</v>
      </c>
      <c r="R96" s="1">
        <v>41779</v>
      </c>
      <c r="S96" s="10">
        <f t="shared" si="6"/>
        <v>2.4900908653511753E-5</v>
      </c>
      <c r="U96" t="str">
        <f t="shared" si="5"/>
        <v/>
      </c>
      <c r="V96">
        <f t="array" ref="V96">SUM(IF(B96="Y",IF(D96="Critical",(F96:F3655),0)))</f>
        <v>0</v>
      </c>
      <c r="W96">
        <f t="shared" si="7"/>
        <v>2</v>
      </c>
      <c r="X96">
        <f t="shared" si="8"/>
        <v>0</v>
      </c>
    </row>
    <row r="97" spans="1:24" x14ac:dyDescent="0.25">
      <c r="A97">
        <v>1345</v>
      </c>
      <c r="B97" t="s">
        <v>18</v>
      </c>
      <c r="C97" s="1">
        <v>42304</v>
      </c>
      <c r="D97" t="s">
        <v>47</v>
      </c>
      <c r="E97">
        <v>24</v>
      </c>
      <c r="F97">
        <v>2443.85</v>
      </c>
      <c r="G97">
        <v>0.08</v>
      </c>
      <c r="H97" t="s">
        <v>54</v>
      </c>
      <c r="I97">
        <v>-120.85</v>
      </c>
      <c r="J97">
        <v>100.98</v>
      </c>
      <c r="K97">
        <v>35.840000000000003</v>
      </c>
      <c r="L97" t="s">
        <v>125</v>
      </c>
      <c r="M97" t="s">
        <v>30</v>
      </c>
      <c r="N97" t="s">
        <v>23</v>
      </c>
      <c r="O97" t="s">
        <v>37</v>
      </c>
      <c r="P97" t="s">
        <v>57</v>
      </c>
      <c r="Q97" t="s">
        <v>58</v>
      </c>
      <c r="R97" s="1">
        <v>42308</v>
      </c>
      <c r="S97" s="10">
        <f t="shared" si="6"/>
        <v>3.8834770652766237E-4</v>
      </c>
      <c r="U97" t="str">
        <f t="shared" si="5"/>
        <v/>
      </c>
      <c r="V97">
        <f t="array" ref="V97">SUM(IF(B97="Y",IF(D97="Critical",(F97:F3656),0)))</f>
        <v>0</v>
      </c>
      <c r="W97">
        <f t="shared" si="7"/>
        <v>4</v>
      </c>
      <c r="X97">
        <f t="shared" si="8"/>
        <v>0</v>
      </c>
    </row>
    <row r="98" spans="1:24" x14ac:dyDescent="0.25">
      <c r="A98">
        <v>1346</v>
      </c>
      <c r="B98" t="s">
        <v>18</v>
      </c>
      <c r="C98" s="1">
        <v>42172</v>
      </c>
      <c r="D98" t="s">
        <v>19</v>
      </c>
      <c r="E98">
        <v>48</v>
      </c>
      <c r="F98">
        <v>4789.8900000000003</v>
      </c>
      <c r="G98">
        <v>0.09</v>
      </c>
      <c r="H98" t="s">
        <v>54</v>
      </c>
      <c r="I98">
        <v>421.15</v>
      </c>
      <c r="J98">
        <v>100.98</v>
      </c>
      <c r="K98">
        <v>26.22</v>
      </c>
      <c r="L98" t="s">
        <v>126</v>
      </c>
      <c r="M98" t="s">
        <v>56</v>
      </c>
      <c r="N98" t="s">
        <v>23</v>
      </c>
      <c r="O98" t="s">
        <v>37</v>
      </c>
      <c r="P98" t="s">
        <v>57</v>
      </c>
      <c r="Q98" t="s">
        <v>58</v>
      </c>
      <c r="R98" s="1">
        <v>42174</v>
      </c>
      <c r="S98" s="10">
        <f t="shared" si="6"/>
        <v>7.6115260593726496E-4</v>
      </c>
      <c r="U98" t="str">
        <f t="shared" si="5"/>
        <v/>
      </c>
      <c r="V98">
        <f t="array" ref="V98">SUM(IF(B98="Y",IF(D98="Critical",(F98:F3657),0)))</f>
        <v>0</v>
      </c>
      <c r="W98">
        <f t="shared" si="7"/>
        <v>2</v>
      </c>
      <c r="X98">
        <f t="shared" si="8"/>
        <v>0</v>
      </c>
    </row>
    <row r="99" spans="1:24" x14ac:dyDescent="0.25">
      <c r="A99">
        <v>22117</v>
      </c>
      <c r="B99" t="s">
        <v>18</v>
      </c>
      <c r="C99" s="1">
        <v>41498</v>
      </c>
      <c r="D99" t="s">
        <v>28</v>
      </c>
      <c r="E99">
        <v>5</v>
      </c>
      <c r="F99">
        <v>19.170000000000002</v>
      </c>
      <c r="G99">
        <v>0.1</v>
      </c>
      <c r="H99" t="s">
        <v>20</v>
      </c>
      <c r="I99">
        <v>-16.420000000000002</v>
      </c>
      <c r="J99">
        <v>3.28</v>
      </c>
      <c r="K99">
        <v>3.97</v>
      </c>
      <c r="L99" t="s">
        <v>262</v>
      </c>
      <c r="M99" t="s">
        <v>22</v>
      </c>
      <c r="N99" t="s">
        <v>40</v>
      </c>
      <c r="O99" t="s">
        <v>34</v>
      </c>
      <c r="P99" t="s">
        <v>35</v>
      </c>
      <c r="Q99" t="s">
        <v>36</v>
      </c>
      <c r="R99" s="1">
        <v>41501</v>
      </c>
      <c r="S99" s="10">
        <f t="shared" si="6"/>
        <v>3.0462694249382283E-6</v>
      </c>
      <c r="U99" t="str">
        <f t="shared" si="5"/>
        <v/>
      </c>
      <c r="V99">
        <f t="array" ref="V99">SUM(IF(B99="Y",IF(D99="Critical",(F99:F3658),0)))</f>
        <v>0</v>
      </c>
      <c r="W99">
        <f t="shared" si="7"/>
        <v>3</v>
      </c>
      <c r="X99">
        <f t="shared" si="8"/>
        <v>0</v>
      </c>
    </row>
    <row r="100" spans="1:24" x14ac:dyDescent="0.25">
      <c r="A100">
        <v>12261</v>
      </c>
      <c r="B100" t="s">
        <v>18</v>
      </c>
      <c r="C100" s="1">
        <v>41570</v>
      </c>
      <c r="D100" t="s">
        <v>47</v>
      </c>
      <c r="E100">
        <v>4</v>
      </c>
      <c r="F100">
        <v>20.59</v>
      </c>
      <c r="G100">
        <v>0.02</v>
      </c>
      <c r="H100" t="s">
        <v>32</v>
      </c>
      <c r="I100">
        <v>1.19</v>
      </c>
      <c r="J100">
        <v>3.98</v>
      </c>
      <c r="K100">
        <v>0.83</v>
      </c>
      <c r="L100" t="s">
        <v>125</v>
      </c>
      <c r="M100" t="s">
        <v>30</v>
      </c>
      <c r="N100" t="s">
        <v>23</v>
      </c>
      <c r="O100" t="s">
        <v>34</v>
      </c>
      <c r="P100" t="s">
        <v>35</v>
      </c>
      <c r="Q100" t="s">
        <v>36</v>
      </c>
      <c r="R100" s="1">
        <v>41574</v>
      </c>
      <c r="S100" s="10">
        <f t="shared" si="6"/>
        <v>3.2719190119706892E-6</v>
      </c>
      <c r="U100" t="str">
        <f t="shared" si="5"/>
        <v/>
      </c>
      <c r="V100">
        <f t="array" ref="V100">SUM(IF(B100="Y",IF(D100="Critical",(F100:F3659),0)))</f>
        <v>0</v>
      </c>
      <c r="W100">
        <f t="shared" si="7"/>
        <v>4</v>
      </c>
      <c r="X100">
        <f t="shared" si="8"/>
        <v>0</v>
      </c>
    </row>
    <row r="101" spans="1:24" x14ac:dyDescent="0.25">
      <c r="A101">
        <v>24710</v>
      </c>
      <c r="B101" t="s">
        <v>18</v>
      </c>
      <c r="C101" s="1">
        <v>41547</v>
      </c>
      <c r="D101" t="s">
        <v>47</v>
      </c>
      <c r="E101">
        <v>3</v>
      </c>
      <c r="F101">
        <v>22.06</v>
      </c>
      <c r="G101">
        <v>0.05</v>
      </c>
      <c r="H101" t="s">
        <v>20</v>
      </c>
      <c r="I101">
        <v>-15.6</v>
      </c>
      <c r="J101">
        <v>4.9800000000000004</v>
      </c>
      <c r="K101">
        <v>7.44</v>
      </c>
      <c r="L101" t="s">
        <v>497</v>
      </c>
      <c r="M101" t="s">
        <v>30</v>
      </c>
      <c r="N101" t="s">
        <v>45</v>
      </c>
      <c r="O101" t="s">
        <v>34</v>
      </c>
      <c r="P101" t="s">
        <v>49</v>
      </c>
      <c r="Q101" t="s">
        <v>42</v>
      </c>
      <c r="R101" s="1">
        <v>41551</v>
      </c>
      <c r="S101" s="10">
        <f t="shared" si="6"/>
        <v>3.5055140069972512E-6</v>
      </c>
      <c r="U101" t="str">
        <f t="shared" si="5"/>
        <v/>
      </c>
      <c r="V101">
        <f t="array" ref="V101">SUM(IF(B101="Y",IF(D101="Critical",(F101:F3660),0)))</f>
        <v>0</v>
      </c>
      <c r="W101">
        <f t="shared" si="7"/>
        <v>4</v>
      </c>
      <c r="X101">
        <f t="shared" si="8"/>
        <v>0</v>
      </c>
    </row>
    <row r="102" spans="1:24" x14ac:dyDescent="0.25">
      <c r="A102">
        <v>1411</v>
      </c>
      <c r="B102" t="s">
        <v>18</v>
      </c>
      <c r="C102" s="1">
        <v>42724</v>
      </c>
      <c r="D102" t="s">
        <v>19</v>
      </c>
      <c r="E102">
        <v>39</v>
      </c>
      <c r="F102">
        <v>5748.2</v>
      </c>
      <c r="G102">
        <v>0.09</v>
      </c>
      <c r="H102" t="s">
        <v>54</v>
      </c>
      <c r="I102">
        <v>-459.86</v>
      </c>
      <c r="J102">
        <v>160.97999999999999</v>
      </c>
      <c r="K102">
        <v>35.020000000000003</v>
      </c>
      <c r="L102" t="s">
        <v>128</v>
      </c>
      <c r="M102" t="s">
        <v>56</v>
      </c>
      <c r="N102" t="s">
        <v>71</v>
      </c>
      <c r="O102" t="s">
        <v>37</v>
      </c>
      <c r="P102" t="s">
        <v>57</v>
      </c>
      <c r="Q102" t="s">
        <v>58</v>
      </c>
      <c r="R102" s="1">
        <v>42725</v>
      </c>
      <c r="S102" s="10">
        <f t="shared" si="6"/>
        <v>9.1343588463379871E-4</v>
      </c>
      <c r="U102" t="str">
        <f t="shared" si="5"/>
        <v/>
      </c>
      <c r="V102">
        <f t="array" ref="V102">SUM(IF(B102="Y",IF(D102="Critical",(F102:F3661),0)))</f>
        <v>0</v>
      </c>
      <c r="W102">
        <f t="shared" si="7"/>
        <v>1</v>
      </c>
      <c r="X102">
        <f t="shared" si="8"/>
        <v>0</v>
      </c>
    </row>
    <row r="103" spans="1:24" x14ac:dyDescent="0.25">
      <c r="A103">
        <v>1411</v>
      </c>
      <c r="B103" t="s">
        <v>18</v>
      </c>
      <c r="C103" s="1">
        <v>42724</v>
      </c>
      <c r="D103" t="s">
        <v>19</v>
      </c>
      <c r="E103">
        <v>47</v>
      </c>
      <c r="F103">
        <v>6717.9324999999999</v>
      </c>
      <c r="G103">
        <v>0.09</v>
      </c>
      <c r="H103" t="s">
        <v>20</v>
      </c>
      <c r="I103">
        <v>1717.89</v>
      </c>
      <c r="J103">
        <v>175.99</v>
      </c>
      <c r="K103">
        <v>4.99</v>
      </c>
      <c r="L103" t="s">
        <v>128</v>
      </c>
      <c r="M103" t="s">
        <v>22</v>
      </c>
      <c r="N103" t="s">
        <v>71</v>
      </c>
      <c r="O103" t="s">
        <v>24</v>
      </c>
      <c r="P103" t="s">
        <v>41</v>
      </c>
      <c r="Q103" t="s">
        <v>42</v>
      </c>
      <c r="R103" s="1">
        <v>42726</v>
      </c>
      <c r="S103" s="10">
        <f t="shared" si="6"/>
        <v>1.0675342917865849E-3</v>
      </c>
      <c r="U103" t="str">
        <f t="shared" si="5"/>
        <v/>
      </c>
      <c r="V103">
        <f t="array" ref="V103">SUM(IF(B103="Y",IF(D103="Critical",(F103:F3662),0)))</f>
        <v>0</v>
      </c>
      <c r="W103">
        <f t="shared" si="7"/>
        <v>2</v>
      </c>
      <c r="X103">
        <f t="shared" si="8"/>
        <v>0</v>
      </c>
    </row>
    <row r="104" spans="1:24" x14ac:dyDescent="0.25">
      <c r="A104">
        <v>1440</v>
      </c>
      <c r="B104" t="s">
        <v>18</v>
      </c>
      <c r="C104" s="1">
        <v>41860</v>
      </c>
      <c r="D104" t="s">
        <v>47</v>
      </c>
      <c r="E104">
        <v>41</v>
      </c>
      <c r="F104">
        <v>726.22</v>
      </c>
      <c r="G104">
        <v>0.01</v>
      </c>
      <c r="H104" t="s">
        <v>20</v>
      </c>
      <c r="I104">
        <v>52.47</v>
      </c>
      <c r="J104">
        <v>17.670000000000002</v>
      </c>
      <c r="K104">
        <v>8.99</v>
      </c>
      <c r="L104" t="s">
        <v>129</v>
      </c>
      <c r="M104" t="s">
        <v>22</v>
      </c>
      <c r="N104" t="s">
        <v>71</v>
      </c>
      <c r="O104" t="s">
        <v>37</v>
      </c>
      <c r="P104" t="s">
        <v>38</v>
      </c>
      <c r="Q104" t="s">
        <v>26</v>
      </c>
      <c r="R104" s="1">
        <v>41862</v>
      </c>
      <c r="S104" s="10">
        <f t="shared" si="6"/>
        <v>1.1540228386951695E-4</v>
      </c>
      <c r="U104" t="str">
        <f t="shared" si="5"/>
        <v/>
      </c>
      <c r="V104">
        <f t="array" ref="V104">SUM(IF(B104="Y",IF(D104="Critical",(F104:F3663),0)))</f>
        <v>0</v>
      </c>
      <c r="W104">
        <f t="shared" si="7"/>
        <v>2</v>
      </c>
      <c r="X104">
        <f t="shared" si="8"/>
        <v>0</v>
      </c>
    </row>
    <row r="105" spans="1:24" x14ac:dyDescent="0.25">
      <c r="A105">
        <v>1444</v>
      </c>
      <c r="B105" t="s">
        <v>18</v>
      </c>
      <c r="C105" s="1">
        <v>42709</v>
      </c>
      <c r="D105" t="s">
        <v>43</v>
      </c>
      <c r="E105">
        <v>2</v>
      </c>
      <c r="F105">
        <v>21.44</v>
      </c>
      <c r="G105">
        <v>0.02</v>
      </c>
      <c r="H105" t="s">
        <v>20</v>
      </c>
      <c r="I105">
        <v>-13.67</v>
      </c>
      <c r="J105">
        <v>6.48</v>
      </c>
      <c r="K105">
        <v>8.74</v>
      </c>
      <c r="L105" t="s">
        <v>130</v>
      </c>
      <c r="M105" t="s">
        <v>56</v>
      </c>
      <c r="N105" t="s">
        <v>40</v>
      </c>
      <c r="O105" t="s">
        <v>34</v>
      </c>
      <c r="P105" t="s">
        <v>49</v>
      </c>
      <c r="Q105" t="s">
        <v>42</v>
      </c>
      <c r="R105" s="1">
        <v>42711</v>
      </c>
      <c r="S105" s="10">
        <f t="shared" si="6"/>
        <v>3.4069909478704022E-6</v>
      </c>
      <c r="U105" t="str">
        <f t="shared" si="5"/>
        <v/>
      </c>
      <c r="V105">
        <f t="array" ref="V105">SUM(IF(B105="Y",IF(D105="Critical",(F105:F3664),0)))</f>
        <v>0</v>
      </c>
      <c r="W105">
        <f t="shared" si="7"/>
        <v>2</v>
      </c>
      <c r="X105">
        <f t="shared" si="8"/>
        <v>0</v>
      </c>
    </row>
    <row r="106" spans="1:24" x14ac:dyDescent="0.25">
      <c r="A106">
        <v>1444</v>
      </c>
      <c r="B106" t="s">
        <v>18</v>
      </c>
      <c r="C106" s="1">
        <v>42709</v>
      </c>
      <c r="D106" t="s">
        <v>43</v>
      </c>
      <c r="E106">
        <v>32</v>
      </c>
      <c r="F106">
        <v>21717.360000000001</v>
      </c>
      <c r="G106">
        <v>0.06</v>
      </c>
      <c r="H106" t="s">
        <v>32</v>
      </c>
      <c r="I106">
        <v>8249.86</v>
      </c>
      <c r="J106">
        <v>699.99</v>
      </c>
      <c r="K106">
        <v>24.49</v>
      </c>
      <c r="L106" t="s">
        <v>130</v>
      </c>
      <c r="M106" t="s">
        <v>56</v>
      </c>
      <c r="N106" t="s">
        <v>40</v>
      </c>
      <c r="O106" t="s">
        <v>24</v>
      </c>
      <c r="P106" t="s">
        <v>131</v>
      </c>
      <c r="Q106" t="s">
        <v>60</v>
      </c>
      <c r="R106" s="1">
        <v>42711</v>
      </c>
      <c r="S106" s="10">
        <f t="shared" si="6"/>
        <v>3.4510657150952778E-3</v>
      </c>
      <c r="U106" t="str">
        <f t="shared" si="5"/>
        <v/>
      </c>
      <c r="V106">
        <f t="array" ref="V106">SUM(IF(B106="Y",IF(D106="Critical",(F106:F3665),0)))</f>
        <v>0</v>
      </c>
      <c r="W106">
        <f t="shared" si="7"/>
        <v>2</v>
      </c>
      <c r="X106">
        <f t="shared" si="8"/>
        <v>0</v>
      </c>
    </row>
    <row r="107" spans="1:24" x14ac:dyDescent="0.25">
      <c r="A107">
        <v>1538</v>
      </c>
      <c r="B107" t="s">
        <v>27</v>
      </c>
      <c r="C107" s="1">
        <v>41807</v>
      </c>
      <c r="D107" t="s">
        <v>31</v>
      </c>
      <c r="E107">
        <v>15</v>
      </c>
      <c r="F107">
        <v>1297.3040000000001</v>
      </c>
      <c r="G107">
        <v>0</v>
      </c>
      <c r="H107" t="s">
        <v>20</v>
      </c>
      <c r="I107">
        <v>149.82</v>
      </c>
      <c r="J107">
        <v>95.99</v>
      </c>
      <c r="K107">
        <v>4.9000000000000004</v>
      </c>
      <c r="L107" t="s">
        <v>132</v>
      </c>
      <c r="M107" t="s">
        <v>30</v>
      </c>
      <c r="N107" t="s">
        <v>23</v>
      </c>
      <c r="O107" t="s">
        <v>24</v>
      </c>
      <c r="P107" t="s">
        <v>41</v>
      </c>
      <c r="Q107" t="s">
        <v>42</v>
      </c>
      <c r="R107" s="1">
        <v>41808</v>
      </c>
      <c r="S107" s="10">
        <f t="shared" si="6"/>
        <v>2.0615219144757763E-4</v>
      </c>
      <c r="U107" t="str">
        <f t="shared" si="5"/>
        <v/>
      </c>
      <c r="V107">
        <f t="array" ref="V107">SUM(IF(B107="Y",IF(D107="Critical",(F107:F3666),0)))</f>
        <v>0</v>
      </c>
      <c r="W107">
        <f t="shared" si="7"/>
        <v>1</v>
      </c>
      <c r="X107">
        <f t="shared" si="8"/>
        <v>0</v>
      </c>
    </row>
    <row r="108" spans="1:24" x14ac:dyDescent="0.25">
      <c r="A108">
        <v>8416</v>
      </c>
      <c r="B108" t="s">
        <v>18</v>
      </c>
      <c r="C108" s="1">
        <v>41492</v>
      </c>
      <c r="D108" t="s">
        <v>47</v>
      </c>
      <c r="E108">
        <v>2</v>
      </c>
      <c r="F108">
        <v>22.07</v>
      </c>
      <c r="G108">
        <v>7.0000000000000007E-2</v>
      </c>
      <c r="H108" t="s">
        <v>20</v>
      </c>
      <c r="I108">
        <v>-15.45</v>
      </c>
      <c r="J108">
        <v>5.98</v>
      </c>
      <c r="K108">
        <v>10.39</v>
      </c>
      <c r="L108" t="s">
        <v>326</v>
      </c>
      <c r="M108" t="s">
        <v>22</v>
      </c>
      <c r="N108" t="s">
        <v>71</v>
      </c>
      <c r="O108" t="s">
        <v>34</v>
      </c>
      <c r="P108" t="s">
        <v>49</v>
      </c>
      <c r="Q108" t="s">
        <v>42</v>
      </c>
      <c r="R108" s="1">
        <v>41496</v>
      </c>
      <c r="S108" s="10">
        <f t="shared" si="6"/>
        <v>3.5071030885960715E-6</v>
      </c>
      <c r="U108" t="str">
        <f t="shared" si="5"/>
        <v/>
      </c>
      <c r="V108">
        <f t="array" ref="V108">SUM(IF(B108="Y",IF(D108="Critical",(F108:F3667),0)))</f>
        <v>0</v>
      </c>
      <c r="W108">
        <f t="shared" si="7"/>
        <v>4</v>
      </c>
      <c r="X108">
        <f t="shared" si="8"/>
        <v>0</v>
      </c>
    </row>
    <row r="109" spans="1:24" x14ac:dyDescent="0.25">
      <c r="A109">
        <v>29762</v>
      </c>
      <c r="B109" t="s">
        <v>18</v>
      </c>
      <c r="C109" s="1">
        <v>41489</v>
      </c>
      <c r="D109" t="s">
        <v>28</v>
      </c>
      <c r="E109">
        <v>15</v>
      </c>
      <c r="F109">
        <v>22.45</v>
      </c>
      <c r="G109">
        <v>0.03</v>
      </c>
      <c r="H109" t="s">
        <v>20</v>
      </c>
      <c r="I109">
        <v>0.78</v>
      </c>
      <c r="J109">
        <v>1.48</v>
      </c>
      <c r="K109">
        <v>0.7</v>
      </c>
      <c r="L109" t="s">
        <v>220</v>
      </c>
      <c r="M109" t="s">
        <v>56</v>
      </c>
      <c r="N109" t="s">
        <v>40</v>
      </c>
      <c r="O109" t="s">
        <v>34</v>
      </c>
      <c r="P109" t="s">
        <v>100</v>
      </c>
      <c r="Q109" t="s">
        <v>36</v>
      </c>
      <c r="R109" s="1">
        <v>41491</v>
      </c>
      <c r="S109" s="10">
        <f t="shared" si="6"/>
        <v>3.567488189351237E-6</v>
      </c>
      <c r="U109" t="str">
        <f t="shared" si="5"/>
        <v/>
      </c>
      <c r="V109">
        <f t="array" ref="V109">SUM(IF(B109="Y",IF(D109="Critical",(F109:F3668),0)))</f>
        <v>0</v>
      </c>
      <c r="W109">
        <f t="shared" si="7"/>
        <v>2</v>
      </c>
      <c r="X109">
        <f t="shared" si="8"/>
        <v>0</v>
      </c>
    </row>
    <row r="110" spans="1:24" x14ac:dyDescent="0.25">
      <c r="A110">
        <v>1573</v>
      </c>
      <c r="B110" t="s">
        <v>18</v>
      </c>
      <c r="C110" s="1">
        <v>42365</v>
      </c>
      <c r="D110" t="s">
        <v>19</v>
      </c>
      <c r="E110">
        <v>13</v>
      </c>
      <c r="F110">
        <v>759.94</v>
      </c>
      <c r="G110">
        <v>0.09</v>
      </c>
      <c r="H110" t="s">
        <v>54</v>
      </c>
      <c r="I110">
        <v>-226.45</v>
      </c>
      <c r="J110">
        <v>60.89</v>
      </c>
      <c r="K110">
        <v>32.409999999999997</v>
      </c>
      <c r="L110" t="s">
        <v>134</v>
      </c>
      <c r="M110" t="s">
        <v>30</v>
      </c>
      <c r="N110" t="s">
        <v>71</v>
      </c>
      <c r="O110" t="s">
        <v>37</v>
      </c>
      <c r="P110" t="s">
        <v>86</v>
      </c>
      <c r="Q110" t="s">
        <v>74</v>
      </c>
      <c r="R110" s="1">
        <v>42367</v>
      </c>
      <c r="S110" s="10">
        <f t="shared" si="6"/>
        <v>1.207606670207385E-4</v>
      </c>
      <c r="U110" t="str">
        <f t="shared" si="5"/>
        <v/>
      </c>
      <c r="V110">
        <f t="array" ref="V110">SUM(IF(B110="Y",IF(D110="Critical",(F110:F3669),0)))</f>
        <v>0</v>
      </c>
      <c r="W110">
        <f t="shared" si="7"/>
        <v>2</v>
      </c>
      <c r="X110">
        <f t="shared" si="8"/>
        <v>0</v>
      </c>
    </row>
    <row r="111" spans="1:24" x14ac:dyDescent="0.25">
      <c r="A111">
        <v>1575</v>
      </c>
      <c r="B111" t="s">
        <v>18</v>
      </c>
      <c r="C111" s="1">
        <v>41894</v>
      </c>
      <c r="D111" t="s">
        <v>43</v>
      </c>
      <c r="E111">
        <v>26</v>
      </c>
      <c r="F111">
        <v>133.65</v>
      </c>
      <c r="G111">
        <v>0.05</v>
      </c>
      <c r="H111" t="s">
        <v>20</v>
      </c>
      <c r="I111">
        <v>56.28</v>
      </c>
      <c r="J111">
        <v>4.9800000000000004</v>
      </c>
      <c r="K111">
        <v>0.8</v>
      </c>
      <c r="L111" t="s">
        <v>135</v>
      </c>
      <c r="M111" t="s">
        <v>22</v>
      </c>
      <c r="N111" t="s">
        <v>71</v>
      </c>
      <c r="O111" t="s">
        <v>34</v>
      </c>
      <c r="P111" t="s">
        <v>49</v>
      </c>
      <c r="Q111" t="s">
        <v>36</v>
      </c>
      <c r="R111" s="1">
        <v>41896</v>
      </c>
      <c r="S111" s="10">
        <f t="shared" si="6"/>
        <v>2.1238075568231308E-5</v>
      </c>
      <c r="U111" t="str">
        <f t="shared" si="5"/>
        <v/>
      </c>
      <c r="V111">
        <f t="array" ref="V111">SUM(IF(B111="Y",IF(D111="Critical",(F111:F3670),0)))</f>
        <v>0</v>
      </c>
      <c r="W111">
        <f t="shared" si="7"/>
        <v>2</v>
      </c>
      <c r="X111">
        <f t="shared" si="8"/>
        <v>0</v>
      </c>
    </row>
    <row r="112" spans="1:24" x14ac:dyDescent="0.25">
      <c r="A112">
        <v>1575</v>
      </c>
      <c r="B112" t="s">
        <v>18</v>
      </c>
      <c r="C112" s="1">
        <v>41894</v>
      </c>
      <c r="D112" t="s">
        <v>43</v>
      </c>
      <c r="E112">
        <v>10</v>
      </c>
      <c r="F112">
        <v>525.67399999999998</v>
      </c>
      <c r="G112">
        <v>0.08</v>
      </c>
      <c r="H112" t="s">
        <v>20</v>
      </c>
      <c r="I112">
        <v>-147.02000000000001</v>
      </c>
      <c r="J112">
        <v>65.989999999999995</v>
      </c>
      <c r="K112">
        <v>5.26</v>
      </c>
      <c r="L112" t="s">
        <v>135</v>
      </c>
      <c r="M112" t="s">
        <v>22</v>
      </c>
      <c r="N112" t="s">
        <v>71</v>
      </c>
      <c r="O112" t="s">
        <v>24</v>
      </c>
      <c r="P112" t="s">
        <v>41</v>
      </c>
      <c r="Q112" t="s">
        <v>42</v>
      </c>
      <c r="R112" s="1">
        <v>41896</v>
      </c>
      <c r="S112" s="10">
        <f t="shared" si="6"/>
        <v>8.3533888037818358E-5</v>
      </c>
      <c r="U112" t="str">
        <f t="shared" si="5"/>
        <v/>
      </c>
      <c r="V112">
        <f t="array" ref="V112">SUM(IF(B112="Y",IF(D112="Critical",(F112:F3671),0)))</f>
        <v>0</v>
      </c>
      <c r="W112">
        <f t="shared" si="7"/>
        <v>2</v>
      </c>
      <c r="X112">
        <f t="shared" si="8"/>
        <v>0</v>
      </c>
    </row>
    <row r="113" spans="1:24" x14ac:dyDescent="0.25">
      <c r="A113">
        <v>43367</v>
      </c>
      <c r="B113" t="s">
        <v>18</v>
      </c>
      <c r="C113" s="1">
        <v>41342</v>
      </c>
      <c r="D113" t="s">
        <v>28</v>
      </c>
      <c r="E113">
        <v>3</v>
      </c>
      <c r="F113">
        <v>23.38</v>
      </c>
      <c r="G113">
        <v>0.08</v>
      </c>
      <c r="H113" t="s">
        <v>20</v>
      </c>
      <c r="I113">
        <v>-12.19</v>
      </c>
      <c r="J113">
        <v>6.48</v>
      </c>
      <c r="K113">
        <v>5.14</v>
      </c>
      <c r="L113" t="s">
        <v>612</v>
      </c>
      <c r="M113" t="s">
        <v>30</v>
      </c>
      <c r="N113" t="s">
        <v>71</v>
      </c>
      <c r="O113" t="s">
        <v>34</v>
      </c>
      <c r="P113" t="s">
        <v>49</v>
      </c>
      <c r="Q113" t="s">
        <v>42</v>
      </c>
      <c r="R113" s="1">
        <v>41345</v>
      </c>
      <c r="S113" s="10">
        <f t="shared" si="6"/>
        <v>3.7152727780415109E-6</v>
      </c>
      <c r="U113" t="str">
        <f t="shared" si="5"/>
        <v/>
      </c>
      <c r="V113">
        <f t="array" ref="V113">SUM(IF(B113="Y",IF(D113="Critical",(F113:F3672),0)))</f>
        <v>0</v>
      </c>
      <c r="W113">
        <f t="shared" si="7"/>
        <v>3</v>
      </c>
      <c r="X113">
        <f t="shared" si="8"/>
        <v>0</v>
      </c>
    </row>
    <row r="114" spans="1:24" x14ac:dyDescent="0.25">
      <c r="A114">
        <v>35265</v>
      </c>
      <c r="B114" t="s">
        <v>18</v>
      </c>
      <c r="C114" s="1">
        <v>41607</v>
      </c>
      <c r="D114" t="s">
        <v>31</v>
      </c>
      <c r="E114">
        <v>2</v>
      </c>
      <c r="F114">
        <v>24.53</v>
      </c>
      <c r="G114">
        <v>0.04</v>
      </c>
      <c r="H114" t="s">
        <v>20</v>
      </c>
      <c r="I114">
        <v>-28.14</v>
      </c>
      <c r="J114">
        <v>9.49</v>
      </c>
      <c r="K114">
        <v>5.76</v>
      </c>
      <c r="L114" t="s">
        <v>70</v>
      </c>
      <c r="M114" t="s">
        <v>22</v>
      </c>
      <c r="N114" t="s">
        <v>71</v>
      </c>
      <c r="O114" t="s">
        <v>24</v>
      </c>
      <c r="P114" t="s">
        <v>51</v>
      </c>
      <c r="Q114" t="s">
        <v>52</v>
      </c>
      <c r="R114" s="1">
        <v>41609</v>
      </c>
      <c r="S114" s="10">
        <f t="shared" si="6"/>
        <v>3.8980171619058286E-6</v>
      </c>
      <c r="U114" t="str">
        <f t="shared" si="5"/>
        <v/>
      </c>
      <c r="V114">
        <f t="array" ref="V114">SUM(IF(B114="Y",IF(D114="Critical",(F114:F3673),0)))</f>
        <v>0</v>
      </c>
      <c r="W114">
        <f t="shared" si="7"/>
        <v>2</v>
      </c>
      <c r="X114">
        <f t="shared" si="8"/>
        <v>0</v>
      </c>
    </row>
    <row r="115" spans="1:24" x14ac:dyDescent="0.25">
      <c r="A115">
        <v>5189</v>
      </c>
      <c r="B115" t="s">
        <v>27</v>
      </c>
      <c r="C115" s="1">
        <v>41603</v>
      </c>
      <c r="D115" t="s">
        <v>47</v>
      </c>
      <c r="E115">
        <v>8</v>
      </c>
      <c r="F115">
        <v>24.72</v>
      </c>
      <c r="G115">
        <v>0.06</v>
      </c>
      <c r="H115" t="s">
        <v>20</v>
      </c>
      <c r="I115">
        <v>-21.47</v>
      </c>
      <c r="J115">
        <v>2.74</v>
      </c>
      <c r="K115">
        <v>3.5</v>
      </c>
      <c r="L115" t="s">
        <v>223</v>
      </c>
      <c r="M115" t="s">
        <v>56</v>
      </c>
      <c r="N115" t="s">
        <v>23</v>
      </c>
      <c r="O115" t="s">
        <v>34</v>
      </c>
      <c r="P115" t="s">
        <v>35</v>
      </c>
      <c r="Q115" t="s">
        <v>26</v>
      </c>
      <c r="R115" s="1">
        <v>41605</v>
      </c>
      <c r="S115" s="10">
        <f t="shared" si="6"/>
        <v>3.9282097122834109E-6</v>
      </c>
      <c r="U115" t="str">
        <f t="shared" si="5"/>
        <v/>
      </c>
      <c r="V115">
        <f t="array" ref="V115">SUM(IF(B115="Y",IF(D115="Critical",(F115:F3674),0)))</f>
        <v>0</v>
      </c>
      <c r="W115">
        <f t="shared" si="7"/>
        <v>2</v>
      </c>
      <c r="X115">
        <f t="shared" si="8"/>
        <v>0</v>
      </c>
    </row>
    <row r="116" spans="1:24" x14ac:dyDescent="0.25">
      <c r="A116">
        <v>1637</v>
      </c>
      <c r="B116" t="s">
        <v>18</v>
      </c>
      <c r="C116" s="1">
        <v>41677</v>
      </c>
      <c r="D116" t="s">
        <v>31</v>
      </c>
      <c r="E116">
        <v>36</v>
      </c>
      <c r="F116">
        <v>1225.52</v>
      </c>
      <c r="G116">
        <v>0.1</v>
      </c>
      <c r="H116" t="s">
        <v>32</v>
      </c>
      <c r="I116">
        <v>-1191.1300000000001</v>
      </c>
      <c r="J116">
        <v>35.479999999999997</v>
      </c>
      <c r="K116">
        <v>35</v>
      </c>
      <c r="L116" t="s">
        <v>138</v>
      </c>
      <c r="M116" t="s">
        <v>22</v>
      </c>
      <c r="N116" t="s">
        <v>23</v>
      </c>
      <c r="O116" t="s">
        <v>34</v>
      </c>
      <c r="P116" t="s">
        <v>53</v>
      </c>
      <c r="Q116" t="s">
        <v>60</v>
      </c>
      <c r="R116" s="1">
        <v>41677</v>
      </c>
      <c r="S116" s="10">
        <f t="shared" si="6"/>
        <v>1.9474512809860705E-4</v>
      </c>
      <c r="U116" t="str">
        <f t="shared" si="5"/>
        <v/>
      </c>
      <c r="V116">
        <f t="array" ref="V116">SUM(IF(B116="Y",IF(D116="Critical",(F116:F3675),0)))</f>
        <v>0</v>
      </c>
      <c r="W116">
        <f t="shared" si="7"/>
        <v>0</v>
      </c>
      <c r="X116">
        <f t="shared" si="8"/>
        <v>0</v>
      </c>
    </row>
    <row r="117" spans="1:24" x14ac:dyDescent="0.25">
      <c r="A117">
        <v>1637</v>
      </c>
      <c r="B117" t="s">
        <v>18</v>
      </c>
      <c r="C117" s="1">
        <v>41677</v>
      </c>
      <c r="D117" t="s">
        <v>31</v>
      </c>
      <c r="E117">
        <v>10</v>
      </c>
      <c r="F117">
        <v>1024.29</v>
      </c>
      <c r="G117">
        <v>7.0000000000000007E-2</v>
      </c>
      <c r="H117" t="s">
        <v>20</v>
      </c>
      <c r="I117">
        <v>-95.52</v>
      </c>
      <c r="J117">
        <v>99.99</v>
      </c>
      <c r="K117">
        <v>19.989999999999998</v>
      </c>
      <c r="L117" t="s">
        <v>138</v>
      </c>
      <c r="M117" t="s">
        <v>22</v>
      </c>
      <c r="N117" t="s">
        <v>23</v>
      </c>
      <c r="O117" t="s">
        <v>24</v>
      </c>
      <c r="P117" t="s">
        <v>25</v>
      </c>
      <c r="Q117" t="s">
        <v>42</v>
      </c>
      <c r="R117" s="1">
        <v>41677</v>
      </c>
      <c r="S117" s="10">
        <f t="shared" si="6"/>
        <v>1.6276803908554915E-4</v>
      </c>
      <c r="U117" t="str">
        <f t="shared" si="5"/>
        <v/>
      </c>
      <c r="V117">
        <f t="array" ref="V117">SUM(IF(B117="Y",IF(D117="Critical",(F117:F3676),0)))</f>
        <v>0</v>
      </c>
      <c r="W117">
        <f t="shared" si="7"/>
        <v>0</v>
      </c>
      <c r="X117">
        <f t="shared" si="8"/>
        <v>0</v>
      </c>
    </row>
    <row r="118" spans="1:24" x14ac:dyDescent="0.25">
      <c r="A118">
        <v>1637</v>
      </c>
      <c r="B118" t="s">
        <v>18</v>
      </c>
      <c r="C118" s="1">
        <v>41677</v>
      </c>
      <c r="D118" t="s">
        <v>31</v>
      </c>
      <c r="E118">
        <v>47</v>
      </c>
      <c r="F118">
        <v>1348.57</v>
      </c>
      <c r="G118">
        <v>0.08</v>
      </c>
      <c r="H118" t="s">
        <v>20</v>
      </c>
      <c r="I118">
        <v>19.57</v>
      </c>
      <c r="J118">
        <v>30.98</v>
      </c>
      <c r="K118">
        <v>8.99</v>
      </c>
      <c r="L118" t="s">
        <v>138</v>
      </c>
      <c r="M118" t="s">
        <v>22</v>
      </c>
      <c r="N118" t="s">
        <v>23</v>
      </c>
      <c r="O118" t="s">
        <v>34</v>
      </c>
      <c r="P118" t="s">
        <v>35</v>
      </c>
      <c r="Q118" t="s">
        <v>26</v>
      </c>
      <c r="R118" s="1">
        <v>41679</v>
      </c>
      <c r="S118" s="10">
        <f t="shared" si="6"/>
        <v>2.1429877717208897E-4</v>
      </c>
      <c r="U118" t="str">
        <f t="shared" si="5"/>
        <v/>
      </c>
      <c r="V118">
        <f t="array" ref="V118">SUM(IF(B118="Y",IF(D118="Critical",(F118:F3677),0)))</f>
        <v>0</v>
      </c>
      <c r="W118">
        <f t="shared" si="7"/>
        <v>2</v>
      </c>
      <c r="X118">
        <f t="shared" si="8"/>
        <v>0</v>
      </c>
    </row>
    <row r="119" spans="1:24" x14ac:dyDescent="0.25">
      <c r="A119">
        <v>1639</v>
      </c>
      <c r="B119" t="s">
        <v>18</v>
      </c>
      <c r="C119" s="1">
        <v>41870</v>
      </c>
      <c r="D119" t="s">
        <v>31</v>
      </c>
      <c r="E119">
        <v>24</v>
      </c>
      <c r="F119">
        <v>163.13999999999999</v>
      </c>
      <c r="G119">
        <v>0.09</v>
      </c>
      <c r="H119" t="s">
        <v>20</v>
      </c>
      <c r="I119">
        <v>-62.2</v>
      </c>
      <c r="J119">
        <v>6.78</v>
      </c>
      <c r="K119">
        <v>6.18</v>
      </c>
      <c r="L119" t="s">
        <v>139</v>
      </c>
      <c r="M119" t="s">
        <v>30</v>
      </c>
      <c r="N119" t="s">
        <v>40</v>
      </c>
      <c r="O119" t="s">
        <v>34</v>
      </c>
      <c r="P119" t="s">
        <v>49</v>
      </c>
      <c r="Q119" t="s">
        <v>42</v>
      </c>
      <c r="R119" s="1">
        <v>41871</v>
      </c>
      <c r="S119" s="10">
        <f t="shared" si="6"/>
        <v>2.5924277203151927E-5</v>
      </c>
      <c r="U119" t="str">
        <f t="shared" si="5"/>
        <v/>
      </c>
      <c r="V119">
        <f t="array" ref="V119">SUM(IF(B119="Y",IF(D119="Critical",(F119:F3678),0)))</f>
        <v>0</v>
      </c>
      <c r="W119">
        <f t="shared" si="7"/>
        <v>1</v>
      </c>
      <c r="X119">
        <f t="shared" si="8"/>
        <v>0</v>
      </c>
    </row>
    <row r="120" spans="1:24" x14ac:dyDescent="0.25">
      <c r="A120">
        <v>1666</v>
      </c>
      <c r="B120" t="s">
        <v>18</v>
      </c>
      <c r="C120" s="1">
        <v>41929</v>
      </c>
      <c r="D120" t="s">
        <v>28</v>
      </c>
      <c r="E120">
        <v>19</v>
      </c>
      <c r="F120">
        <v>5642.18</v>
      </c>
      <c r="G120">
        <v>0.09</v>
      </c>
      <c r="H120" t="s">
        <v>32</v>
      </c>
      <c r="I120">
        <v>1996.68</v>
      </c>
      <c r="J120">
        <v>315.98</v>
      </c>
      <c r="K120">
        <v>19.989999999999998</v>
      </c>
      <c r="L120" t="s">
        <v>140</v>
      </c>
      <c r="M120" t="s">
        <v>22</v>
      </c>
      <c r="N120" t="s">
        <v>23</v>
      </c>
      <c r="O120" t="s">
        <v>34</v>
      </c>
      <c r="P120" t="s">
        <v>68</v>
      </c>
      <c r="Q120" t="s">
        <v>42</v>
      </c>
      <c r="R120" s="1">
        <v>41931</v>
      </c>
      <c r="S120" s="10">
        <f t="shared" si="6"/>
        <v>8.9658844152310749E-4</v>
      </c>
      <c r="U120" t="str">
        <f t="shared" si="5"/>
        <v/>
      </c>
      <c r="V120">
        <f t="array" ref="V120">SUM(IF(B120="Y",IF(D120="Critical",(F120:F3679),0)))</f>
        <v>0</v>
      </c>
      <c r="W120">
        <f t="shared" si="7"/>
        <v>2</v>
      </c>
      <c r="X120">
        <f t="shared" si="8"/>
        <v>0</v>
      </c>
    </row>
    <row r="121" spans="1:24" x14ac:dyDescent="0.25">
      <c r="A121">
        <v>22880</v>
      </c>
      <c r="B121" t="s">
        <v>18</v>
      </c>
      <c r="C121" s="1">
        <v>41424</v>
      </c>
      <c r="D121" t="s">
        <v>43</v>
      </c>
      <c r="E121">
        <v>13</v>
      </c>
      <c r="F121">
        <v>24.96</v>
      </c>
      <c r="G121">
        <v>0.01</v>
      </c>
      <c r="H121" t="s">
        <v>20</v>
      </c>
      <c r="I121">
        <v>-20.68</v>
      </c>
      <c r="J121">
        <v>1.7</v>
      </c>
      <c r="K121">
        <v>1.99</v>
      </c>
      <c r="L121" t="s">
        <v>539</v>
      </c>
      <c r="M121" t="s">
        <v>56</v>
      </c>
      <c r="N121" t="s">
        <v>71</v>
      </c>
      <c r="O121" t="s">
        <v>24</v>
      </c>
      <c r="P121" t="s">
        <v>25</v>
      </c>
      <c r="Q121" t="s">
        <v>26</v>
      </c>
      <c r="R121" s="1">
        <v>41427</v>
      </c>
      <c r="S121" s="10">
        <f t="shared" si="6"/>
        <v>3.9663476706550952E-6</v>
      </c>
      <c r="U121" t="str">
        <f t="shared" si="5"/>
        <v/>
      </c>
      <c r="V121">
        <f t="array" ref="V121">SUM(IF(B121="Y",IF(D121="Critical",(F121:F3680),0)))</f>
        <v>0</v>
      </c>
      <c r="W121">
        <f t="shared" si="7"/>
        <v>3</v>
      </c>
      <c r="X121">
        <f t="shared" si="8"/>
        <v>0</v>
      </c>
    </row>
    <row r="122" spans="1:24" x14ac:dyDescent="0.25">
      <c r="A122">
        <v>1701</v>
      </c>
      <c r="B122" t="s">
        <v>18</v>
      </c>
      <c r="C122" s="1">
        <v>42142</v>
      </c>
      <c r="D122" t="s">
        <v>19</v>
      </c>
      <c r="E122">
        <v>49</v>
      </c>
      <c r="F122">
        <v>2047.58</v>
      </c>
      <c r="G122">
        <v>0.01</v>
      </c>
      <c r="H122" t="s">
        <v>20</v>
      </c>
      <c r="I122">
        <v>902.62</v>
      </c>
      <c r="J122">
        <v>40.98</v>
      </c>
      <c r="K122">
        <v>1.99</v>
      </c>
      <c r="L122" t="s">
        <v>142</v>
      </c>
      <c r="M122" t="s">
        <v>30</v>
      </c>
      <c r="N122" t="s">
        <v>45</v>
      </c>
      <c r="O122" t="s">
        <v>24</v>
      </c>
      <c r="P122" t="s">
        <v>25</v>
      </c>
      <c r="Q122" t="s">
        <v>26</v>
      </c>
      <c r="R122" s="1">
        <v>42144</v>
      </c>
      <c r="S122" s="10">
        <f t="shared" si="6"/>
        <v>3.2537717001121627E-4</v>
      </c>
      <c r="U122" t="str">
        <f t="shared" si="5"/>
        <v/>
      </c>
      <c r="V122">
        <f t="array" ref="V122">SUM(IF(B122="Y",IF(D122="Critical",(F122:F3681),0)))</f>
        <v>0</v>
      </c>
      <c r="W122">
        <f t="shared" si="7"/>
        <v>2</v>
      </c>
      <c r="X122">
        <f t="shared" si="8"/>
        <v>0</v>
      </c>
    </row>
    <row r="123" spans="1:24" x14ac:dyDescent="0.25">
      <c r="A123">
        <v>1701</v>
      </c>
      <c r="B123" t="s">
        <v>18</v>
      </c>
      <c r="C123" s="1">
        <v>42142</v>
      </c>
      <c r="D123" t="s">
        <v>19</v>
      </c>
      <c r="E123">
        <v>1</v>
      </c>
      <c r="F123">
        <v>56.61</v>
      </c>
      <c r="G123">
        <v>0.02</v>
      </c>
      <c r="H123" t="s">
        <v>20</v>
      </c>
      <c r="I123">
        <v>-22.16</v>
      </c>
      <c r="J123">
        <v>40.97</v>
      </c>
      <c r="K123">
        <v>14.45</v>
      </c>
      <c r="L123" t="s">
        <v>142</v>
      </c>
      <c r="M123" t="s">
        <v>30</v>
      </c>
      <c r="N123" t="s">
        <v>45</v>
      </c>
      <c r="O123" t="s">
        <v>37</v>
      </c>
      <c r="P123" t="s">
        <v>38</v>
      </c>
      <c r="Q123" t="s">
        <v>60</v>
      </c>
      <c r="R123" s="1">
        <v>42144</v>
      </c>
      <c r="S123" s="10">
        <f t="shared" si="6"/>
        <v>8.9957909309208699E-6</v>
      </c>
      <c r="U123" t="str">
        <f t="shared" si="5"/>
        <v/>
      </c>
      <c r="V123">
        <f t="array" ref="V123">SUM(IF(B123="Y",IF(D123="Critical",(F123:F3682),0)))</f>
        <v>0</v>
      </c>
      <c r="W123">
        <f t="shared" si="7"/>
        <v>2</v>
      </c>
      <c r="X123">
        <f t="shared" si="8"/>
        <v>0</v>
      </c>
    </row>
    <row r="124" spans="1:24" x14ac:dyDescent="0.25">
      <c r="A124">
        <v>1793</v>
      </c>
      <c r="B124" t="s">
        <v>18</v>
      </c>
      <c r="C124" s="1">
        <v>42196</v>
      </c>
      <c r="D124" t="s">
        <v>31</v>
      </c>
      <c r="E124">
        <v>36</v>
      </c>
      <c r="F124">
        <v>233.43</v>
      </c>
      <c r="G124">
        <v>0.03</v>
      </c>
      <c r="H124" t="s">
        <v>20</v>
      </c>
      <c r="I124">
        <v>-71.900000000000006</v>
      </c>
      <c r="J124">
        <v>6.28</v>
      </c>
      <c r="K124">
        <v>5.36</v>
      </c>
      <c r="L124" t="s">
        <v>143</v>
      </c>
      <c r="M124" t="s">
        <v>30</v>
      </c>
      <c r="N124" t="s">
        <v>40</v>
      </c>
      <c r="O124" t="s">
        <v>34</v>
      </c>
      <c r="P124" t="s">
        <v>68</v>
      </c>
      <c r="Q124" t="s">
        <v>42</v>
      </c>
      <c r="R124" s="1">
        <v>42196</v>
      </c>
      <c r="S124" s="10">
        <f t="shared" si="6"/>
        <v>3.7093931761258765E-5</v>
      </c>
      <c r="U124" t="str">
        <f t="shared" si="5"/>
        <v/>
      </c>
      <c r="V124">
        <f t="array" ref="V124">SUM(IF(B124="Y",IF(D124="Critical",(F124:F3683),0)))</f>
        <v>0</v>
      </c>
      <c r="W124">
        <f t="shared" si="7"/>
        <v>0</v>
      </c>
      <c r="X124">
        <f t="shared" si="8"/>
        <v>0</v>
      </c>
    </row>
    <row r="125" spans="1:24" x14ac:dyDescent="0.25">
      <c r="A125">
        <v>1826</v>
      </c>
      <c r="B125" t="s">
        <v>18</v>
      </c>
      <c r="C125" s="1">
        <v>42109</v>
      </c>
      <c r="D125" t="s">
        <v>31</v>
      </c>
      <c r="E125">
        <v>5</v>
      </c>
      <c r="F125">
        <v>28.32</v>
      </c>
      <c r="G125">
        <v>0.09</v>
      </c>
      <c r="H125" t="s">
        <v>20</v>
      </c>
      <c r="I125">
        <v>-14.35</v>
      </c>
      <c r="J125">
        <v>4.9800000000000004</v>
      </c>
      <c r="K125">
        <v>4.75</v>
      </c>
      <c r="L125" t="s">
        <v>144</v>
      </c>
      <c r="M125" t="s">
        <v>30</v>
      </c>
      <c r="N125" t="s">
        <v>23</v>
      </c>
      <c r="O125" t="s">
        <v>34</v>
      </c>
      <c r="P125" t="s">
        <v>49</v>
      </c>
      <c r="Q125" t="s">
        <v>42</v>
      </c>
      <c r="R125" s="1">
        <v>42110</v>
      </c>
      <c r="S125" s="10">
        <f t="shared" si="6"/>
        <v>4.5002790878586652E-6</v>
      </c>
      <c r="U125" t="str">
        <f t="shared" si="5"/>
        <v/>
      </c>
      <c r="V125">
        <f t="array" ref="V125">SUM(IF(B125="Y",IF(D125="Critical",(F125:F3684),0)))</f>
        <v>0</v>
      </c>
      <c r="W125">
        <f t="shared" si="7"/>
        <v>1</v>
      </c>
      <c r="X125">
        <f t="shared" si="8"/>
        <v>0</v>
      </c>
    </row>
    <row r="126" spans="1:24" x14ac:dyDescent="0.25">
      <c r="A126">
        <v>1829</v>
      </c>
      <c r="B126" t="s">
        <v>18</v>
      </c>
      <c r="C126" s="1">
        <v>42497</v>
      </c>
      <c r="D126" t="s">
        <v>19</v>
      </c>
      <c r="E126">
        <v>48</v>
      </c>
      <c r="F126">
        <v>133.04</v>
      </c>
      <c r="G126">
        <v>7.0000000000000007E-2</v>
      </c>
      <c r="H126" t="s">
        <v>20</v>
      </c>
      <c r="I126">
        <v>6.73</v>
      </c>
      <c r="J126">
        <v>2.78</v>
      </c>
      <c r="K126">
        <v>1.49</v>
      </c>
      <c r="L126" t="s">
        <v>145</v>
      </c>
      <c r="M126" t="s">
        <v>22</v>
      </c>
      <c r="N126" t="s">
        <v>71</v>
      </c>
      <c r="O126" t="s">
        <v>34</v>
      </c>
      <c r="P126" t="s">
        <v>68</v>
      </c>
      <c r="Q126" t="s">
        <v>42</v>
      </c>
      <c r="R126" s="1">
        <v>42498</v>
      </c>
      <c r="S126" s="10">
        <f t="shared" si="6"/>
        <v>2.1141141590703276E-5</v>
      </c>
      <c r="U126" t="str">
        <f t="shared" si="5"/>
        <v/>
      </c>
      <c r="V126">
        <f t="array" ref="V126">SUM(IF(B126="Y",IF(D126="Critical",(F126:F3685),0)))</f>
        <v>0</v>
      </c>
      <c r="W126">
        <f t="shared" si="7"/>
        <v>1</v>
      </c>
      <c r="X126">
        <f t="shared" si="8"/>
        <v>0</v>
      </c>
    </row>
    <row r="127" spans="1:24" x14ac:dyDescent="0.25">
      <c r="A127">
        <v>12736</v>
      </c>
      <c r="B127" t="s">
        <v>18</v>
      </c>
      <c r="C127" s="1">
        <v>41341</v>
      </c>
      <c r="D127" t="s">
        <v>47</v>
      </c>
      <c r="E127">
        <v>2</v>
      </c>
      <c r="F127">
        <v>25.52</v>
      </c>
      <c r="G127">
        <v>0.01</v>
      </c>
      <c r="H127" t="s">
        <v>20</v>
      </c>
      <c r="I127">
        <v>21.77</v>
      </c>
      <c r="J127">
        <v>9.65</v>
      </c>
      <c r="K127">
        <v>6.22</v>
      </c>
      <c r="L127" t="s">
        <v>80</v>
      </c>
      <c r="M127" t="s">
        <v>30</v>
      </c>
      <c r="N127" t="s">
        <v>71</v>
      </c>
      <c r="O127" t="s">
        <v>37</v>
      </c>
      <c r="P127" t="s">
        <v>38</v>
      </c>
      <c r="Q127" t="s">
        <v>42</v>
      </c>
      <c r="R127" s="1">
        <v>41348</v>
      </c>
      <c r="S127" s="10">
        <f t="shared" si="6"/>
        <v>4.0553362401890231E-6</v>
      </c>
      <c r="U127" t="str">
        <f t="shared" si="5"/>
        <v/>
      </c>
      <c r="V127">
        <f t="array" ref="V127">SUM(IF(B127="Y",IF(D127="Critical",(F127:F3686),0)))</f>
        <v>0</v>
      </c>
      <c r="W127">
        <f t="shared" si="7"/>
        <v>7</v>
      </c>
      <c r="X127">
        <f t="shared" si="8"/>
        <v>0</v>
      </c>
    </row>
    <row r="128" spans="1:24" x14ac:dyDescent="0.25">
      <c r="A128">
        <v>45184</v>
      </c>
      <c r="B128" t="s">
        <v>18</v>
      </c>
      <c r="C128" s="1">
        <v>41442</v>
      </c>
      <c r="D128" t="s">
        <v>47</v>
      </c>
      <c r="E128">
        <v>10</v>
      </c>
      <c r="F128">
        <v>26.11</v>
      </c>
      <c r="G128">
        <v>0.08</v>
      </c>
      <c r="H128" t="s">
        <v>20</v>
      </c>
      <c r="I128">
        <v>2.65</v>
      </c>
      <c r="J128">
        <v>2.62</v>
      </c>
      <c r="K128">
        <v>0.8</v>
      </c>
      <c r="L128" t="s">
        <v>577</v>
      </c>
      <c r="M128" t="s">
        <v>30</v>
      </c>
      <c r="N128" t="s">
        <v>40</v>
      </c>
      <c r="O128" t="s">
        <v>34</v>
      </c>
      <c r="P128" t="s">
        <v>100</v>
      </c>
      <c r="Q128" t="s">
        <v>36</v>
      </c>
      <c r="R128" s="1">
        <v>41449</v>
      </c>
      <c r="S128" s="10">
        <f t="shared" si="6"/>
        <v>4.1490920545194116E-6</v>
      </c>
      <c r="U128" t="str">
        <f t="shared" si="5"/>
        <v/>
      </c>
      <c r="V128">
        <f t="array" ref="V128">SUM(IF(B128="Y",IF(D128="Critical",(F128:F3687),0)))</f>
        <v>0</v>
      </c>
      <c r="W128">
        <f t="shared" si="7"/>
        <v>7</v>
      </c>
      <c r="X128">
        <f t="shared" si="8"/>
        <v>0</v>
      </c>
    </row>
    <row r="129" spans="1:24" x14ac:dyDescent="0.25">
      <c r="A129">
        <v>1891</v>
      </c>
      <c r="B129" t="s">
        <v>18</v>
      </c>
      <c r="C129" s="1">
        <v>42718</v>
      </c>
      <c r="D129" t="s">
        <v>47</v>
      </c>
      <c r="E129">
        <v>3</v>
      </c>
      <c r="F129">
        <v>302.36</v>
      </c>
      <c r="G129">
        <v>0.09</v>
      </c>
      <c r="H129" t="s">
        <v>20</v>
      </c>
      <c r="I129">
        <v>290.31</v>
      </c>
      <c r="J129">
        <v>107.53</v>
      </c>
      <c r="K129">
        <v>5.81</v>
      </c>
      <c r="L129" t="s">
        <v>147</v>
      </c>
      <c r="M129" t="s">
        <v>30</v>
      </c>
      <c r="N129" t="s">
        <v>71</v>
      </c>
      <c r="O129" t="s">
        <v>37</v>
      </c>
      <c r="P129" t="s">
        <v>38</v>
      </c>
      <c r="Q129" t="s">
        <v>52</v>
      </c>
      <c r="R129" s="1">
        <v>42720</v>
      </c>
      <c r="S129" s="10">
        <f t="shared" si="6"/>
        <v>4.8047471221926065E-5</v>
      </c>
      <c r="U129" t="str">
        <f t="shared" si="5"/>
        <v/>
      </c>
      <c r="V129">
        <f t="array" ref="V129">SUM(IF(B129="Y",IF(D129="Critical",(F129:F3688),0)))</f>
        <v>0</v>
      </c>
      <c r="W129">
        <f t="shared" si="7"/>
        <v>2</v>
      </c>
      <c r="X129">
        <f t="shared" si="8"/>
        <v>0</v>
      </c>
    </row>
    <row r="130" spans="1:24" x14ac:dyDescent="0.25">
      <c r="A130">
        <v>1895</v>
      </c>
      <c r="B130" t="s">
        <v>18</v>
      </c>
      <c r="C130" s="1">
        <v>42519</v>
      </c>
      <c r="D130" t="s">
        <v>43</v>
      </c>
      <c r="E130">
        <v>5</v>
      </c>
      <c r="F130">
        <v>41.25</v>
      </c>
      <c r="G130">
        <v>0.02</v>
      </c>
      <c r="H130" t="s">
        <v>20</v>
      </c>
      <c r="I130">
        <v>-23.25</v>
      </c>
      <c r="J130">
        <v>6.48</v>
      </c>
      <c r="K130">
        <v>7.91</v>
      </c>
      <c r="L130" t="s">
        <v>123</v>
      </c>
      <c r="M130" t="s">
        <v>22</v>
      </c>
      <c r="N130" t="s">
        <v>23</v>
      </c>
      <c r="O130" t="s">
        <v>34</v>
      </c>
      <c r="P130" t="s">
        <v>49</v>
      </c>
      <c r="Q130" t="s">
        <v>42</v>
      </c>
      <c r="R130" s="1">
        <v>42521</v>
      </c>
      <c r="S130" s="10">
        <f t="shared" si="6"/>
        <v>6.5549615951331193E-6</v>
      </c>
      <c r="U130" t="str">
        <f t="shared" ref="U130:U193" si="10">IF(T130="Quality Check",VLOOKUP(S130,Quality_Control,2),"")</f>
        <v/>
      </c>
      <c r="V130">
        <f t="array" ref="V130">SUM(IF(B130="Y",IF(D130="Critical",(F130:F3689),0)))</f>
        <v>0</v>
      </c>
      <c r="W130">
        <f t="shared" si="7"/>
        <v>2</v>
      </c>
      <c r="X130">
        <f t="shared" si="8"/>
        <v>0</v>
      </c>
    </row>
    <row r="131" spans="1:24" x14ac:dyDescent="0.25">
      <c r="A131">
        <v>1925</v>
      </c>
      <c r="B131" t="s">
        <v>18</v>
      </c>
      <c r="C131" s="1">
        <v>42067</v>
      </c>
      <c r="D131" t="s">
        <v>28</v>
      </c>
      <c r="E131">
        <v>40</v>
      </c>
      <c r="F131">
        <v>909.82</v>
      </c>
      <c r="G131">
        <v>0.02</v>
      </c>
      <c r="H131" t="s">
        <v>20</v>
      </c>
      <c r="I131">
        <v>292.49</v>
      </c>
      <c r="J131">
        <v>22.98</v>
      </c>
      <c r="K131">
        <v>1.99</v>
      </c>
      <c r="L131" t="s">
        <v>148</v>
      </c>
      <c r="M131" t="s">
        <v>22</v>
      </c>
      <c r="N131" t="s">
        <v>23</v>
      </c>
      <c r="O131" t="s">
        <v>24</v>
      </c>
      <c r="P131" t="s">
        <v>25</v>
      </c>
      <c r="Q131" t="s">
        <v>26</v>
      </c>
      <c r="R131" s="1">
        <v>42069</v>
      </c>
      <c r="S131" s="10">
        <f t="shared" ref="S131:S194" si="11">F131/$F$3563</f>
        <v>1.4457782202385492E-4</v>
      </c>
      <c r="U131" t="str">
        <f t="shared" si="10"/>
        <v/>
      </c>
      <c r="V131">
        <f t="array" ref="V131">SUM(IF(B131="Y",IF(D131="Critical",(F131:F3690),0)))</f>
        <v>0</v>
      </c>
      <c r="W131">
        <f t="shared" ref="W131:W194" si="12">R131-C131</f>
        <v>2</v>
      </c>
      <c r="X131">
        <f t="shared" ref="X131:X194" si="13">IF(T131="",0,1)</f>
        <v>0</v>
      </c>
    </row>
    <row r="132" spans="1:24" x14ac:dyDescent="0.25">
      <c r="A132">
        <v>41702</v>
      </c>
      <c r="B132" t="s">
        <v>18</v>
      </c>
      <c r="C132" s="1">
        <v>41630</v>
      </c>
      <c r="D132" t="s">
        <v>31</v>
      </c>
      <c r="E132">
        <v>5</v>
      </c>
      <c r="F132">
        <v>27.9</v>
      </c>
      <c r="G132">
        <v>0.02</v>
      </c>
      <c r="H132" t="s">
        <v>20</v>
      </c>
      <c r="I132">
        <v>-22.82</v>
      </c>
      <c r="J132">
        <v>4.28</v>
      </c>
      <c r="K132">
        <v>6.72</v>
      </c>
      <c r="L132" t="s">
        <v>249</v>
      </c>
      <c r="M132" t="s">
        <v>30</v>
      </c>
      <c r="N132" t="s">
        <v>23</v>
      </c>
      <c r="O132" t="s">
        <v>34</v>
      </c>
      <c r="P132" t="s">
        <v>49</v>
      </c>
      <c r="Q132" t="s">
        <v>42</v>
      </c>
      <c r="R132" s="1">
        <v>41632</v>
      </c>
      <c r="S132" s="10">
        <f t="shared" si="11"/>
        <v>4.4335376607082185E-6</v>
      </c>
      <c r="U132" t="str">
        <f t="shared" si="10"/>
        <v/>
      </c>
      <c r="V132">
        <f t="array" ref="V132">SUM(IF(B132="Y",IF(D132="Critical",(F132:F3691),0)))</f>
        <v>0</v>
      </c>
      <c r="W132">
        <f t="shared" si="12"/>
        <v>2</v>
      </c>
      <c r="X132">
        <f t="shared" si="13"/>
        <v>0</v>
      </c>
    </row>
    <row r="133" spans="1:24" x14ac:dyDescent="0.25">
      <c r="A133">
        <v>2022</v>
      </c>
      <c r="B133" t="s">
        <v>18</v>
      </c>
      <c r="C133" s="1">
        <v>42077</v>
      </c>
      <c r="D133" t="s">
        <v>28</v>
      </c>
      <c r="E133">
        <v>45</v>
      </c>
      <c r="F133">
        <v>186.44</v>
      </c>
      <c r="G133">
        <v>0</v>
      </c>
      <c r="H133" t="s">
        <v>20</v>
      </c>
      <c r="I133">
        <v>-157.18</v>
      </c>
      <c r="J133">
        <v>3.95</v>
      </c>
      <c r="K133">
        <v>5.13</v>
      </c>
      <c r="L133" t="s">
        <v>150</v>
      </c>
      <c r="M133" t="s">
        <v>30</v>
      </c>
      <c r="N133" t="s">
        <v>23</v>
      </c>
      <c r="O133" t="s">
        <v>34</v>
      </c>
      <c r="P133" t="s">
        <v>72</v>
      </c>
      <c r="Q133" t="s">
        <v>42</v>
      </c>
      <c r="R133" s="1">
        <v>42078</v>
      </c>
      <c r="S133" s="10">
        <f t="shared" si="11"/>
        <v>2.962683732840288E-5</v>
      </c>
      <c r="U133" t="str">
        <f t="shared" si="10"/>
        <v/>
      </c>
      <c r="V133">
        <f t="array" ref="V133">SUM(IF(B133="Y",IF(D133="Critical",(F133:F3692),0)))</f>
        <v>0</v>
      </c>
      <c r="W133">
        <f t="shared" si="12"/>
        <v>1</v>
      </c>
      <c r="X133">
        <f t="shared" si="13"/>
        <v>0</v>
      </c>
    </row>
    <row r="134" spans="1:24" x14ac:dyDescent="0.25">
      <c r="A134">
        <v>2023</v>
      </c>
      <c r="B134" t="s">
        <v>18</v>
      </c>
      <c r="C134" s="1">
        <v>42129</v>
      </c>
      <c r="D134" t="s">
        <v>47</v>
      </c>
      <c r="E134">
        <v>4</v>
      </c>
      <c r="F134">
        <v>294.89</v>
      </c>
      <c r="G134">
        <v>0.09</v>
      </c>
      <c r="H134" t="s">
        <v>20</v>
      </c>
      <c r="I134">
        <v>-321.83999999999997</v>
      </c>
      <c r="J134">
        <v>73.98</v>
      </c>
      <c r="K134">
        <v>12.14</v>
      </c>
      <c r="L134" t="s">
        <v>85</v>
      </c>
      <c r="M134" t="s">
        <v>22</v>
      </c>
      <c r="N134" t="s">
        <v>40</v>
      </c>
      <c r="O134" t="s">
        <v>24</v>
      </c>
      <c r="P134" t="s">
        <v>25</v>
      </c>
      <c r="Q134" t="s">
        <v>42</v>
      </c>
      <c r="R134" s="1">
        <v>42129</v>
      </c>
      <c r="S134" s="10">
        <f t="shared" si="11"/>
        <v>4.6860427267607405E-5</v>
      </c>
      <c r="U134" t="str">
        <f t="shared" si="10"/>
        <v/>
      </c>
      <c r="V134">
        <f t="array" ref="V134">SUM(IF(B134="Y",IF(D134="Critical",(F134:F3693),0)))</f>
        <v>0</v>
      </c>
      <c r="W134">
        <f t="shared" si="12"/>
        <v>0</v>
      </c>
      <c r="X134">
        <f t="shared" si="13"/>
        <v>0</v>
      </c>
    </row>
    <row r="135" spans="1:24" x14ac:dyDescent="0.25">
      <c r="A135">
        <v>2023</v>
      </c>
      <c r="B135" t="s">
        <v>18</v>
      </c>
      <c r="C135" s="1">
        <v>42129</v>
      </c>
      <c r="D135" t="s">
        <v>47</v>
      </c>
      <c r="E135">
        <v>50</v>
      </c>
      <c r="F135">
        <v>246.57</v>
      </c>
      <c r="G135">
        <v>0.06</v>
      </c>
      <c r="H135" t="s">
        <v>20</v>
      </c>
      <c r="I135">
        <v>-132.51</v>
      </c>
      <c r="J135">
        <v>4.9800000000000004</v>
      </c>
      <c r="K135">
        <v>5.49</v>
      </c>
      <c r="L135" t="s">
        <v>85</v>
      </c>
      <c r="M135" t="s">
        <v>22</v>
      </c>
      <c r="N135" t="s">
        <v>40</v>
      </c>
      <c r="O135" t="s">
        <v>34</v>
      </c>
      <c r="P135" t="s">
        <v>49</v>
      </c>
      <c r="Q135" t="s">
        <v>42</v>
      </c>
      <c r="R135" s="1">
        <v>42131</v>
      </c>
      <c r="S135" s="10">
        <f t="shared" si="11"/>
        <v>3.9181984982108439E-5</v>
      </c>
      <c r="U135" t="str">
        <f t="shared" si="10"/>
        <v/>
      </c>
      <c r="V135">
        <f t="array" ref="V135">SUM(IF(B135="Y",IF(D135="Critical",(F135:F3694),0)))</f>
        <v>0</v>
      </c>
      <c r="W135">
        <f t="shared" si="12"/>
        <v>2</v>
      </c>
      <c r="X135">
        <f t="shared" si="13"/>
        <v>0</v>
      </c>
    </row>
    <row r="136" spans="1:24" x14ac:dyDescent="0.25">
      <c r="A136">
        <v>2052</v>
      </c>
      <c r="B136" t="s">
        <v>27</v>
      </c>
      <c r="C136" s="1">
        <v>42106</v>
      </c>
      <c r="D136" t="s">
        <v>19</v>
      </c>
      <c r="E136">
        <v>23</v>
      </c>
      <c r="F136">
        <v>107.93</v>
      </c>
      <c r="G136">
        <v>0</v>
      </c>
      <c r="H136" t="s">
        <v>20</v>
      </c>
      <c r="I136">
        <v>-68.14</v>
      </c>
      <c r="J136">
        <v>4.13</v>
      </c>
      <c r="K136">
        <v>5.34</v>
      </c>
      <c r="L136" t="s">
        <v>151</v>
      </c>
      <c r="M136" t="s">
        <v>22</v>
      </c>
      <c r="N136" t="s">
        <v>71</v>
      </c>
      <c r="O136" t="s">
        <v>34</v>
      </c>
      <c r="P136" t="s">
        <v>68</v>
      </c>
      <c r="Q136" t="s">
        <v>42</v>
      </c>
      <c r="R136" s="1">
        <v>42108</v>
      </c>
      <c r="S136" s="10">
        <f t="shared" si="11"/>
        <v>1.715095769606588E-5</v>
      </c>
      <c r="U136" t="str">
        <f t="shared" si="10"/>
        <v/>
      </c>
      <c r="V136">
        <f t="array" ref="V136">SUM(IF(B136="Y",IF(D136="Critical",(F136:F3695),0)))</f>
        <v>0</v>
      </c>
      <c r="W136">
        <f t="shared" si="12"/>
        <v>2</v>
      </c>
      <c r="X136">
        <f t="shared" si="13"/>
        <v>0</v>
      </c>
    </row>
    <row r="137" spans="1:24" x14ac:dyDescent="0.25">
      <c r="A137">
        <v>2053</v>
      </c>
      <c r="B137" t="s">
        <v>18</v>
      </c>
      <c r="C137" s="1">
        <v>41676</v>
      </c>
      <c r="D137" t="s">
        <v>28</v>
      </c>
      <c r="E137">
        <v>39</v>
      </c>
      <c r="F137">
        <v>19342.84</v>
      </c>
      <c r="G137">
        <v>0.01</v>
      </c>
      <c r="H137" t="s">
        <v>54</v>
      </c>
      <c r="I137">
        <v>5603.95</v>
      </c>
      <c r="J137">
        <v>500.98</v>
      </c>
      <c r="K137">
        <v>126</v>
      </c>
      <c r="L137" t="s">
        <v>152</v>
      </c>
      <c r="M137" t="s">
        <v>30</v>
      </c>
      <c r="N137" t="s">
        <v>45</v>
      </c>
      <c r="O137" t="s">
        <v>37</v>
      </c>
      <c r="P137" t="s">
        <v>86</v>
      </c>
      <c r="Q137" t="s">
        <v>74</v>
      </c>
      <c r="R137" s="1">
        <v>41677</v>
      </c>
      <c r="S137" s="10">
        <f t="shared" si="11"/>
        <v>3.0737351112922352E-3</v>
      </c>
      <c r="U137" t="str">
        <f t="shared" si="10"/>
        <v/>
      </c>
      <c r="V137">
        <f t="array" ref="V137">SUM(IF(B137="Y",IF(D137="Critical",(F137:F3696),0)))</f>
        <v>0</v>
      </c>
      <c r="W137">
        <f t="shared" si="12"/>
        <v>1</v>
      </c>
      <c r="X137">
        <f t="shared" si="13"/>
        <v>0</v>
      </c>
    </row>
    <row r="138" spans="1:24" x14ac:dyDescent="0.25">
      <c r="A138">
        <v>2053</v>
      </c>
      <c r="B138" t="s">
        <v>18</v>
      </c>
      <c r="C138" s="1">
        <v>41676</v>
      </c>
      <c r="D138" t="s">
        <v>28</v>
      </c>
      <c r="E138">
        <v>7</v>
      </c>
      <c r="F138">
        <v>771.78300000000002</v>
      </c>
      <c r="G138">
        <v>0.08</v>
      </c>
      <c r="H138" t="s">
        <v>20</v>
      </c>
      <c r="I138">
        <v>-449.53</v>
      </c>
      <c r="J138">
        <v>140.99</v>
      </c>
      <c r="K138">
        <v>4.2</v>
      </c>
      <c r="L138" t="s">
        <v>152</v>
      </c>
      <c r="M138" t="s">
        <v>30</v>
      </c>
      <c r="N138" t="s">
        <v>45</v>
      </c>
      <c r="O138" t="s">
        <v>24</v>
      </c>
      <c r="P138" t="s">
        <v>41</v>
      </c>
      <c r="Q138" t="s">
        <v>42</v>
      </c>
      <c r="R138" s="1">
        <v>41678</v>
      </c>
      <c r="S138" s="10">
        <f t="shared" si="11"/>
        <v>1.226426163582212E-4</v>
      </c>
      <c r="U138" t="str">
        <f t="shared" si="10"/>
        <v/>
      </c>
      <c r="V138">
        <f t="array" ref="V138">SUM(IF(B138="Y",IF(D138="Critical",(F138:F3697),0)))</f>
        <v>0</v>
      </c>
      <c r="W138">
        <f t="shared" si="12"/>
        <v>2</v>
      </c>
      <c r="X138">
        <f t="shared" si="13"/>
        <v>0</v>
      </c>
    </row>
    <row r="139" spans="1:24" x14ac:dyDescent="0.25">
      <c r="A139">
        <v>32229</v>
      </c>
      <c r="B139" t="s">
        <v>18</v>
      </c>
      <c r="C139" s="1">
        <v>41516</v>
      </c>
      <c r="D139" t="s">
        <v>19</v>
      </c>
      <c r="E139">
        <v>15</v>
      </c>
      <c r="F139">
        <v>28.68</v>
      </c>
      <c r="G139">
        <v>0</v>
      </c>
      <c r="H139" t="s">
        <v>20</v>
      </c>
      <c r="I139">
        <v>-0.12</v>
      </c>
      <c r="J139">
        <v>1.76</v>
      </c>
      <c r="K139">
        <v>0.7</v>
      </c>
      <c r="L139" t="s">
        <v>504</v>
      </c>
      <c r="M139" t="s">
        <v>341</v>
      </c>
      <c r="N139" t="s">
        <v>23</v>
      </c>
      <c r="O139" t="s">
        <v>34</v>
      </c>
      <c r="P139" t="s">
        <v>35</v>
      </c>
      <c r="Q139" t="s">
        <v>36</v>
      </c>
      <c r="R139" s="1">
        <v>41517</v>
      </c>
      <c r="S139" s="10">
        <f t="shared" si="11"/>
        <v>4.5574860254161909E-6</v>
      </c>
      <c r="U139" t="str">
        <f t="shared" si="10"/>
        <v/>
      </c>
      <c r="V139">
        <f t="array" ref="V139">SUM(IF(B139="Y",IF(D139="Critical",(F139:F3698),0)))</f>
        <v>0</v>
      </c>
      <c r="W139">
        <f t="shared" si="12"/>
        <v>1</v>
      </c>
      <c r="X139">
        <f t="shared" si="13"/>
        <v>0</v>
      </c>
    </row>
    <row r="140" spans="1:24" x14ac:dyDescent="0.25">
      <c r="A140">
        <v>35300</v>
      </c>
      <c r="B140" t="s">
        <v>18</v>
      </c>
      <c r="C140" s="1">
        <v>41335</v>
      </c>
      <c r="D140" t="s">
        <v>43</v>
      </c>
      <c r="E140">
        <v>10</v>
      </c>
      <c r="F140">
        <v>28.81</v>
      </c>
      <c r="G140">
        <v>0.02</v>
      </c>
      <c r="H140" t="s">
        <v>20</v>
      </c>
      <c r="I140">
        <v>7.15</v>
      </c>
      <c r="J140">
        <v>2.89</v>
      </c>
      <c r="K140">
        <v>0.49</v>
      </c>
      <c r="L140" t="s">
        <v>437</v>
      </c>
      <c r="M140" t="s">
        <v>56</v>
      </c>
      <c r="N140" t="s">
        <v>23</v>
      </c>
      <c r="O140" t="s">
        <v>34</v>
      </c>
      <c r="P140" t="s">
        <v>46</v>
      </c>
      <c r="Q140" t="s">
        <v>42</v>
      </c>
      <c r="R140" s="1">
        <v>41336</v>
      </c>
      <c r="S140" s="10">
        <f t="shared" si="11"/>
        <v>4.5781440862008521E-6</v>
      </c>
      <c r="U140" t="str">
        <f t="shared" si="10"/>
        <v/>
      </c>
      <c r="V140">
        <f t="array" ref="V140">SUM(IF(B140="Y",IF(D140="Critical",(F140:F3699),0)))</f>
        <v>0</v>
      </c>
      <c r="W140">
        <f t="shared" si="12"/>
        <v>1</v>
      </c>
      <c r="X140">
        <f t="shared" si="13"/>
        <v>0</v>
      </c>
    </row>
    <row r="141" spans="1:24" x14ac:dyDescent="0.25">
      <c r="A141">
        <v>2086</v>
      </c>
      <c r="B141" t="s">
        <v>18</v>
      </c>
      <c r="C141" s="1">
        <v>42661</v>
      </c>
      <c r="D141" t="s">
        <v>28</v>
      </c>
      <c r="E141">
        <v>24</v>
      </c>
      <c r="F141">
        <v>1411.58</v>
      </c>
      <c r="G141">
        <v>0.01</v>
      </c>
      <c r="H141" t="s">
        <v>32</v>
      </c>
      <c r="I141">
        <v>699.31</v>
      </c>
      <c r="J141">
        <v>55.98</v>
      </c>
      <c r="K141">
        <v>4.8600000000000003</v>
      </c>
      <c r="L141" t="s">
        <v>148</v>
      </c>
      <c r="M141" t="s">
        <v>22</v>
      </c>
      <c r="N141" t="s">
        <v>23</v>
      </c>
      <c r="O141" t="s">
        <v>34</v>
      </c>
      <c r="P141" t="s">
        <v>49</v>
      </c>
      <c r="Q141" t="s">
        <v>42</v>
      </c>
      <c r="R141" s="1">
        <v>42663</v>
      </c>
      <c r="S141" s="10">
        <f t="shared" si="11"/>
        <v>2.2431158032625476E-4</v>
      </c>
      <c r="U141" t="str">
        <f t="shared" si="10"/>
        <v/>
      </c>
      <c r="V141">
        <f t="array" ref="V141">SUM(IF(B141="Y",IF(D141="Critical",(F141:F3700),0)))</f>
        <v>0</v>
      </c>
      <c r="W141">
        <f t="shared" si="12"/>
        <v>2</v>
      </c>
      <c r="X141">
        <f t="shared" si="13"/>
        <v>0</v>
      </c>
    </row>
    <row r="142" spans="1:24" x14ac:dyDescent="0.25">
      <c r="A142">
        <v>2086</v>
      </c>
      <c r="B142" t="s">
        <v>18</v>
      </c>
      <c r="C142" s="1">
        <v>42661</v>
      </c>
      <c r="D142" t="s">
        <v>28</v>
      </c>
      <c r="E142">
        <v>38</v>
      </c>
      <c r="F142">
        <v>2115.2420000000002</v>
      </c>
      <c r="G142">
        <v>0.04</v>
      </c>
      <c r="H142" t="s">
        <v>20</v>
      </c>
      <c r="I142">
        <v>371.41</v>
      </c>
      <c r="J142">
        <v>65.989999999999995</v>
      </c>
      <c r="K142">
        <v>8.99</v>
      </c>
      <c r="L142" t="s">
        <v>148</v>
      </c>
      <c r="M142" t="s">
        <v>22</v>
      </c>
      <c r="N142" t="s">
        <v>23</v>
      </c>
      <c r="O142" t="s">
        <v>24</v>
      </c>
      <c r="P142" t="s">
        <v>41</v>
      </c>
      <c r="Q142" t="s">
        <v>42</v>
      </c>
      <c r="R142" s="1">
        <v>42662</v>
      </c>
      <c r="S142" s="10">
        <f t="shared" si="11"/>
        <v>3.3612921392515326E-4</v>
      </c>
      <c r="U142" t="str">
        <f t="shared" si="10"/>
        <v/>
      </c>
      <c r="V142">
        <f t="array" ref="V142">SUM(IF(B142="Y",IF(D142="Critical",(F142:F3701),0)))</f>
        <v>0</v>
      </c>
      <c r="W142">
        <f t="shared" si="12"/>
        <v>1</v>
      </c>
      <c r="X142">
        <f t="shared" si="13"/>
        <v>0</v>
      </c>
    </row>
    <row r="143" spans="1:24" x14ac:dyDescent="0.25">
      <c r="A143">
        <v>2086</v>
      </c>
      <c r="B143" t="s">
        <v>18</v>
      </c>
      <c r="C143" s="1">
        <v>42661</v>
      </c>
      <c r="D143" t="s">
        <v>28</v>
      </c>
      <c r="E143">
        <v>9</v>
      </c>
      <c r="F143">
        <v>1246.68</v>
      </c>
      <c r="G143">
        <v>0.01</v>
      </c>
      <c r="H143" t="s">
        <v>20</v>
      </c>
      <c r="I143">
        <v>218.48</v>
      </c>
      <c r="J143">
        <v>128.24</v>
      </c>
      <c r="K143">
        <v>12.65</v>
      </c>
      <c r="L143" t="s">
        <v>148</v>
      </c>
      <c r="M143" t="s">
        <v>22</v>
      </c>
      <c r="N143" t="s">
        <v>23</v>
      </c>
      <c r="O143" t="s">
        <v>37</v>
      </c>
      <c r="P143" t="s">
        <v>86</v>
      </c>
      <c r="Q143" t="s">
        <v>52</v>
      </c>
      <c r="R143" s="1">
        <v>42664</v>
      </c>
      <c r="S143" s="10">
        <f t="shared" si="11"/>
        <v>1.9810762476171048E-4</v>
      </c>
      <c r="U143" t="str">
        <f t="shared" si="10"/>
        <v/>
      </c>
      <c r="V143">
        <f t="array" ref="V143">SUM(IF(B143="Y",IF(D143="Critical",(F143:F3702),0)))</f>
        <v>0</v>
      </c>
      <c r="W143">
        <f t="shared" si="12"/>
        <v>3</v>
      </c>
      <c r="X143">
        <f t="shared" si="13"/>
        <v>0</v>
      </c>
    </row>
    <row r="144" spans="1:24" x14ac:dyDescent="0.25">
      <c r="A144">
        <v>2144</v>
      </c>
      <c r="B144" t="s">
        <v>18</v>
      </c>
      <c r="C144" s="1">
        <v>42457</v>
      </c>
      <c r="D144" t="s">
        <v>43</v>
      </c>
      <c r="E144">
        <v>40</v>
      </c>
      <c r="F144">
        <v>5945.3675000000003</v>
      </c>
      <c r="G144">
        <v>0.08</v>
      </c>
      <c r="H144" t="s">
        <v>20</v>
      </c>
      <c r="I144">
        <v>1585.48</v>
      </c>
      <c r="J144">
        <v>175.99</v>
      </c>
      <c r="K144">
        <v>4.99</v>
      </c>
      <c r="L144" t="s">
        <v>33</v>
      </c>
      <c r="M144" t="s">
        <v>22</v>
      </c>
      <c r="N144" t="s">
        <v>23</v>
      </c>
      <c r="O144" t="s">
        <v>24</v>
      </c>
      <c r="P144" t="s">
        <v>41</v>
      </c>
      <c r="Q144" t="s">
        <v>42</v>
      </c>
      <c r="R144" s="1">
        <v>42457</v>
      </c>
      <c r="S144" s="10">
        <f t="shared" si="11"/>
        <v>9.44767409247336E-4</v>
      </c>
      <c r="U144" t="str">
        <f t="shared" si="10"/>
        <v/>
      </c>
      <c r="V144">
        <f t="array" ref="V144">SUM(IF(B144="Y",IF(D144="Critical",(F144:F3703),0)))</f>
        <v>0</v>
      </c>
      <c r="W144">
        <f t="shared" si="12"/>
        <v>0</v>
      </c>
      <c r="X144">
        <f t="shared" si="13"/>
        <v>0</v>
      </c>
    </row>
    <row r="145" spans="1:24" x14ac:dyDescent="0.25">
      <c r="A145">
        <v>2146</v>
      </c>
      <c r="B145" t="s">
        <v>27</v>
      </c>
      <c r="C145" s="1">
        <v>42260</v>
      </c>
      <c r="D145" t="s">
        <v>31</v>
      </c>
      <c r="E145">
        <v>41</v>
      </c>
      <c r="F145">
        <v>6111.1684999999998</v>
      </c>
      <c r="G145">
        <v>0.06</v>
      </c>
      <c r="H145" t="s">
        <v>20</v>
      </c>
      <c r="I145">
        <v>1663.08</v>
      </c>
      <c r="J145">
        <v>175.99</v>
      </c>
      <c r="K145">
        <v>4.99</v>
      </c>
      <c r="L145" t="s">
        <v>152</v>
      </c>
      <c r="M145" t="s">
        <v>30</v>
      </c>
      <c r="N145" t="s">
        <v>71</v>
      </c>
      <c r="O145" t="s">
        <v>24</v>
      </c>
      <c r="P145" t="s">
        <v>41</v>
      </c>
      <c r="Q145" t="s">
        <v>42</v>
      </c>
      <c r="R145" s="1">
        <v>42261</v>
      </c>
      <c r="S145" s="10">
        <f t="shared" si="11"/>
        <v>9.7111454106393381E-4</v>
      </c>
      <c r="U145" t="str">
        <f t="shared" si="10"/>
        <v/>
      </c>
      <c r="V145">
        <f t="array" ref="V145">SUM(IF(B145="Y",IF(D145="Critical",(F145:F3704),0)))</f>
        <v>0</v>
      </c>
      <c r="W145">
        <f t="shared" si="12"/>
        <v>1</v>
      </c>
      <c r="X145">
        <f t="shared" si="13"/>
        <v>0</v>
      </c>
    </row>
    <row r="146" spans="1:24" x14ac:dyDescent="0.25">
      <c r="A146">
        <v>2146</v>
      </c>
      <c r="B146" t="s">
        <v>27</v>
      </c>
      <c r="C146" s="1">
        <v>42260</v>
      </c>
      <c r="D146" t="s">
        <v>31</v>
      </c>
      <c r="E146">
        <v>44</v>
      </c>
      <c r="F146">
        <v>113.71</v>
      </c>
      <c r="G146">
        <v>7.0000000000000007E-2</v>
      </c>
      <c r="H146" t="s">
        <v>20</v>
      </c>
      <c r="I146">
        <v>41.7</v>
      </c>
      <c r="J146">
        <v>2.61</v>
      </c>
      <c r="K146">
        <v>0.5</v>
      </c>
      <c r="L146" t="s">
        <v>152</v>
      </c>
      <c r="M146" t="s">
        <v>30</v>
      </c>
      <c r="N146" t="s">
        <v>71</v>
      </c>
      <c r="O146" t="s">
        <v>34</v>
      </c>
      <c r="P146" t="s">
        <v>46</v>
      </c>
      <c r="Q146" t="s">
        <v>42</v>
      </c>
      <c r="R146" s="1">
        <v>42262</v>
      </c>
      <c r="S146" s="10">
        <f t="shared" si="11"/>
        <v>1.8069446860183926E-5</v>
      </c>
      <c r="U146" t="str">
        <f t="shared" si="10"/>
        <v/>
      </c>
      <c r="V146">
        <f t="array" ref="V146">SUM(IF(B146="Y",IF(D146="Critical",(F146:F3705),0)))</f>
        <v>0</v>
      </c>
      <c r="W146">
        <f t="shared" si="12"/>
        <v>2</v>
      </c>
      <c r="X146">
        <f t="shared" si="13"/>
        <v>0</v>
      </c>
    </row>
    <row r="147" spans="1:24" x14ac:dyDescent="0.25">
      <c r="A147">
        <v>2147</v>
      </c>
      <c r="B147" t="s">
        <v>18</v>
      </c>
      <c r="C147" s="1">
        <v>42252</v>
      </c>
      <c r="D147" t="s">
        <v>31</v>
      </c>
      <c r="E147">
        <v>15</v>
      </c>
      <c r="F147">
        <v>605.1</v>
      </c>
      <c r="G147">
        <v>0.04</v>
      </c>
      <c r="H147" t="s">
        <v>32</v>
      </c>
      <c r="I147">
        <v>92.81</v>
      </c>
      <c r="J147">
        <v>40.98</v>
      </c>
      <c r="K147">
        <v>5.33</v>
      </c>
      <c r="L147" t="s">
        <v>155</v>
      </c>
      <c r="M147" t="s">
        <v>22</v>
      </c>
      <c r="N147" t="s">
        <v>40</v>
      </c>
      <c r="O147" t="s">
        <v>34</v>
      </c>
      <c r="P147" t="s">
        <v>72</v>
      </c>
      <c r="Q147" t="s">
        <v>42</v>
      </c>
      <c r="R147" s="1">
        <v>42254</v>
      </c>
      <c r="S147" s="10">
        <f t="shared" si="11"/>
        <v>9.6155327544607285E-5</v>
      </c>
      <c r="U147" t="str">
        <f t="shared" si="10"/>
        <v/>
      </c>
      <c r="V147">
        <f t="array" ref="V147">SUM(IF(B147="Y",IF(D147="Critical",(F147:F3706),0)))</f>
        <v>0</v>
      </c>
      <c r="W147">
        <f t="shared" si="12"/>
        <v>2</v>
      </c>
      <c r="X147">
        <f t="shared" si="13"/>
        <v>0</v>
      </c>
    </row>
    <row r="148" spans="1:24" x14ac:dyDescent="0.25">
      <c r="A148">
        <v>5445</v>
      </c>
      <c r="B148" t="s">
        <v>18</v>
      </c>
      <c r="C148" s="1">
        <v>41480</v>
      </c>
      <c r="D148" t="s">
        <v>47</v>
      </c>
      <c r="E148">
        <v>4</v>
      </c>
      <c r="F148">
        <v>29.42</v>
      </c>
      <c r="G148">
        <v>0.06</v>
      </c>
      <c r="H148" t="s">
        <v>32</v>
      </c>
      <c r="I148">
        <v>14.43</v>
      </c>
      <c r="J148">
        <v>3.69</v>
      </c>
      <c r="K148">
        <v>0.5</v>
      </c>
      <c r="L148" t="s">
        <v>59</v>
      </c>
      <c r="M148" t="s">
        <v>30</v>
      </c>
      <c r="N148" t="s">
        <v>40</v>
      </c>
      <c r="O148" t="s">
        <v>34</v>
      </c>
      <c r="P148" t="s">
        <v>46</v>
      </c>
      <c r="Q148" t="s">
        <v>42</v>
      </c>
      <c r="R148" s="1">
        <v>41485</v>
      </c>
      <c r="S148" s="10">
        <f t="shared" si="11"/>
        <v>4.6750780637288821E-6</v>
      </c>
      <c r="U148" t="str">
        <f t="shared" si="10"/>
        <v/>
      </c>
      <c r="V148">
        <f t="array" ref="V148">SUM(IF(B148="Y",IF(D148="Critical",(F148:F3707),0)))</f>
        <v>0</v>
      </c>
      <c r="W148">
        <f t="shared" si="12"/>
        <v>5</v>
      </c>
      <c r="X148">
        <f t="shared" si="13"/>
        <v>0</v>
      </c>
    </row>
    <row r="149" spans="1:24" x14ac:dyDescent="0.25">
      <c r="A149">
        <v>2181</v>
      </c>
      <c r="B149" t="s">
        <v>18</v>
      </c>
      <c r="C149" s="1">
        <v>41894</v>
      </c>
      <c r="D149" t="s">
        <v>43</v>
      </c>
      <c r="E149">
        <v>40</v>
      </c>
      <c r="F149">
        <v>102.56</v>
      </c>
      <c r="G149">
        <v>0.06</v>
      </c>
      <c r="H149" t="s">
        <v>20</v>
      </c>
      <c r="I149">
        <v>36.619999999999997</v>
      </c>
      <c r="J149">
        <v>2.61</v>
      </c>
      <c r="K149">
        <v>0.5</v>
      </c>
      <c r="L149" t="s">
        <v>113</v>
      </c>
      <c r="M149" t="s">
        <v>30</v>
      </c>
      <c r="N149" t="s">
        <v>40</v>
      </c>
      <c r="O149" t="s">
        <v>34</v>
      </c>
      <c r="P149" t="s">
        <v>46</v>
      </c>
      <c r="Q149" t="s">
        <v>42</v>
      </c>
      <c r="R149" s="1">
        <v>41894</v>
      </c>
      <c r="S149" s="10">
        <f t="shared" si="11"/>
        <v>1.6297620877499461E-5</v>
      </c>
      <c r="U149" t="str">
        <f t="shared" si="10"/>
        <v/>
      </c>
      <c r="V149">
        <f t="array" ref="V149">SUM(IF(B149="Y",IF(D149="Critical",(F149:F3708),0)))</f>
        <v>0</v>
      </c>
      <c r="W149">
        <f t="shared" si="12"/>
        <v>0</v>
      </c>
      <c r="X149">
        <f t="shared" si="13"/>
        <v>0</v>
      </c>
    </row>
    <row r="150" spans="1:24" x14ac:dyDescent="0.25">
      <c r="A150">
        <v>2181</v>
      </c>
      <c r="B150" t="s">
        <v>18</v>
      </c>
      <c r="C150" s="1">
        <v>41894</v>
      </c>
      <c r="D150" t="s">
        <v>43</v>
      </c>
      <c r="E150">
        <v>3</v>
      </c>
      <c r="F150">
        <v>15.87</v>
      </c>
      <c r="G150">
        <v>0.01</v>
      </c>
      <c r="H150" t="s">
        <v>32</v>
      </c>
      <c r="I150">
        <v>2.5299999999999998</v>
      </c>
      <c r="J150">
        <v>3.49</v>
      </c>
      <c r="K150">
        <v>0.76</v>
      </c>
      <c r="L150" t="s">
        <v>113</v>
      </c>
      <c r="M150" t="s">
        <v>30</v>
      </c>
      <c r="N150" t="s">
        <v>40</v>
      </c>
      <c r="O150" t="s">
        <v>34</v>
      </c>
      <c r="P150" t="s">
        <v>100</v>
      </c>
      <c r="Q150" t="s">
        <v>36</v>
      </c>
      <c r="R150" s="1">
        <v>41896</v>
      </c>
      <c r="S150" s="10">
        <f t="shared" si="11"/>
        <v>2.5218724973275782E-6</v>
      </c>
      <c r="U150" t="str">
        <f t="shared" si="10"/>
        <v/>
      </c>
      <c r="V150">
        <f t="array" ref="V150">SUM(IF(B150="Y",IF(D150="Critical",(F150:F3709),0)))</f>
        <v>0</v>
      </c>
      <c r="W150">
        <f t="shared" si="12"/>
        <v>2</v>
      </c>
      <c r="X150">
        <f t="shared" si="13"/>
        <v>0</v>
      </c>
    </row>
    <row r="151" spans="1:24" x14ac:dyDescent="0.25">
      <c r="A151">
        <v>2208</v>
      </c>
      <c r="B151" t="s">
        <v>18</v>
      </c>
      <c r="C151" s="1">
        <v>41759</v>
      </c>
      <c r="D151" t="s">
        <v>31</v>
      </c>
      <c r="E151">
        <v>7</v>
      </c>
      <c r="F151">
        <v>82.06</v>
      </c>
      <c r="G151">
        <v>7.0000000000000007E-2</v>
      </c>
      <c r="H151" t="s">
        <v>20</v>
      </c>
      <c r="I151">
        <v>-26.99</v>
      </c>
      <c r="J151">
        <v>11.5</v>
      </c>
      <c r="K151">
        <v>7.19</v>
      </c>
      <c r="L151" t="s">
        <v>157</v>
      </c>
      <c r="M151" t="s">
        <v>56</v>
      </c>
      <c r="N151" t="s">
        <v>40</v>
      </c>
      <c r="O151" t="s">
        <v>34</v>
      </c>
      <c r="P151" t="s">
        <v>68</v>
      </c>
      <c r="Q151" t="s">
        <v>42</v>
      </c>
      <c r="R151" s="1">
        <v>41761</v>
      </c>
      <c r="S151" s="10">
        <f t="shared" si="11"/>
        <v>1.3040003599918153E-5</v>
      </c>
      <c r="U151" t="str">
        <f t="shared" si="10"/>
        <v/>
      </c>
      <c r="V151">
        <f t="array" ref="V151">SUM(IF(B151="Y",IF(D151="Critical",(F151:F3710),0)))</f>
        <v>0</v>
      </c>
      <c r="W151">
        <f t="shared" si="12"/>
        <v>2</v>
      </c>
      <c r="X151">
        <f t="shared" si="13"/>
        <v>0</v>
      </c>
    </row>
    <row r="152" spans="1:24" x14ac:dyDescent="0.25">
      <c r="A152">
        <v>2208</v>
      </c>
      <c r="B152" t="s">
        <v>18</v>
      </c>
      <c r="C152" s="1">
        <v>41759</v>
      </c>
      <c r="D152" t="s">
        <v>31</v>
      </c>
      <c r="E152">
        <v>41</v>
      </c>
      <c r="F152">
        <v>23281.05</v>
      </c>
      <c r="G152">
        <v>0.09</v>
      </c>
      <c r="H152" t="s">
        <v>20</v>
      </c>
      <c r="I152">
        <v>9097.65</v>
      </c>
      <c r="J152">
        <v>599.99</v>
      </c>
      <c r="K152">
        <v>24.49</v>
      </c>
      <c r="L152" t="s">
        <v>157</v>
      </c>
      <c r="M152" t="s">
        <v>56</v>
      </c>
      <c r="N152" t="s">
        <v>40</v>
      </c>
      <c r="O152" t="s">
        <v>24</v>
      </c>
      <c r="P152" t="s">
        <v>131</v>
      </c>
      <c r="Q152" t="s">
        <v>60</v>
      </c>
      <c r="R152" s="1">
        <v>41760</v>
      </c>
      <c r="S152" s="10">
        <f t="shared" si="11"/>
        <v>3.6995488156211856E-3</v>
      </c>
      <c r="U152" t="str">
        <f t="shared" si="10"/>
        <v/>
      </c>
      <c r="V152">
        <f t="array" ref="V152">SUM(IF(B152="Y",IF(D152="Critical",(F152:F3711),0)))</f>
        <v>0</v>
      </c>
      <c r="W152">
        <f t="shared" si="12"/>
        <v>1</v>
      </c>
      <c r="X152">
        <f t="shared" si="13"/>
        <v>0</v>
      </c>
    </row>
    <row r="153" spans="1:24" x14ac:dyDescent="0.25">
      <c r="A153">
        <v>2209</v>
      </c>
      <c r="B153" t="s">
        <v>18</v>
      </c>
      <c r="C153" s="1">
        <v>42194</v>
      </c>
      <c r="D153" t="s">
        <v>19</v>
      </c>
      <c r="E153">
        <v>27</v>
      </c>
      <c r="F153">
        <v>9418.73</v>
      </c>
      <c r="G153">
        <v>0</v>
      </c>
      <c r="H153" t="s">
        <v>54</v>
      </c>
      <c r="I153">
        <v>2245.2399999999998</v>
      </c>
      <c r="J153">
        <v>320.98</v>
      </c>
      <c r="K153">
        <v>58.95</v>
      </c>
      <c r="L153" t="s">
        <v>158</v>
      </c>
      <c r="M153" t="s">
        <v>30</v>
      </c>
      <c r="N153" t="s">
        <v>45</v>
      </c>
      <c r="O153" t="s">
        <v>37</v>
      </c>
      <c r="P153" t="s">
        <v>86</v>
      </c>
      <c r="Q153" t="s">
        <v>74</v>
      </c>
      <c r="R153" s="1">
        <v>42196</v>
      </c>
      <c r="S153" s="10">
        <f t="shared" si="11"/>
        <v>1.4967130527255312E-3</v>
      </c>
      <c r="U153" t="str">
        <f t="shared" si="10"/>
        <v/>
      </c>
      <c r="V153">
        <f t="array" ref="V153">SUM(IF(B153="Y",IF(D153="Critical",(F153:F3712),0)))</f>
        <v>0</v>
      </c>
      <c r="W153">
        <f t="shared" si="12"/>
        <v>2</v>
      </c>
      <c r="X153">
        <f t="shared" si="13"/>
        <v>0</v>
      </c>
    </row>
    <row r="154" spans="1:24" x14ac:dyDescent="0.25">
      <c r="A154">
        <v>2209</v>
      </c>
      <c r="B154" t="s">
        <v>18</v>
      </c>
      <c r="C154" s="1">
        <v>42194</v>
      </c>
      <c r="D154" t="s">
        <v>19</v>
      </c>
      <c r="E154">
        <v>1</v>
      </c>
      <c r="F154">
        <v>5.68</v>
      </c>
      <c r="G154">
        <v>0.02</v>
      </c>
      <c r="H154" t="s">
        <v>20</v>
      </c>
      <c r="I154">
        <v>-1.82</v>
      </c>
      <c r="J154">
        <v>4.76</v>
      </c>
      <c r="K154">
        <v>0.88</v>
      </c>
      <c r="L154" t="s">
        <v>158</v>
      </c>
      <c r="M154" t="s">
        <v>30</v>
      </c>
      <c r="N154" t="s">
        <v>45</v>
      </c>
      <c r="O154" t="s">
        <v>34</v>
      </c>
      <c r="P154" t="s">
        <v>49</v>
      </c>
      <c r="Q154" t="s">
        <v>36</v>
      </c>
      <c r="R154" s="1">
        <v>42195</v>
      </c>
      <c r="S154" s="10">
        <f t="shared" si="11"/>
        <v>9.0259834812984527E-7</v>
      </c>
      <c r="U154" t="str">
        <f t="shared" si="10"/>
        <v/>
      </c>
      <c r="V154">
        <f t="array" ref="V154">SUM(IF(B154="Y",IF(D154="Critical",(F154:F3713),0)))</f>
        <v>0</v>
      </c>
      <c r="W154">
        <f t="shared" si="12"/>
        <v>1</v>
      </c>
      <c r="X154">
        <f t="shared" si="13"/>
        <v>0</v>
      </c>
    </row>
    <row r="155" spans="1:24" x14ac:dyDescent="0.25">
      <c r="A155">
        <v>2209</v>
      </c>
      <c r="B155" t="s">
        <v>18</v>
      </c>
      <c r="C155" s="1">
        <v>42194</v>
      </c>
      <c r="D155" t="s">
        <v>19</v>
      </c>
      <c r="E155">
        <v>42</v>
      </c>
      <c r="F155">
        <v>174.59</v>
      </c>
      <c r="G155">
        <v>0.08</v>
      </c>
      <c r="H155" t="s">
        <v>20</v>
      </c>
      <c r="I155">
        <v>25.88</v>
      </c>
      <c r="J155">
        <v>4.28</v>
      </c>
      <c r="K155">
        <v>0.94</v>
      </c>
      <c r="L155" t="s">
        <v>158</v>
      </c>
      <c r="M155" t="s">
        <v>30</v>
      </c>
      <c r="N155" t="s">
        <v>45</v>
      </c>
      <c r="O155" t="s">
        <v>34</v>
      </c>
      <c r="P155" t="s">
        <v>35</v>
      </c>
      <c r="Q155" t="s">
        <v>36</v>
      </c>
      <c r="R155" s="1">
        <v>42194</v>
      </c>
      <c r="S155" s="10">
        <f t="shared" si="11"/>
        <v>2.7743775633801004E-5</v>
      </c>
      <c r="U155" t="str">
        <f t="shared" si="10"/>
        <v/>
      </c>
      <c r="V155">
        <f t="array" ref="V155">SUM(IF(B155="Y",IF(D155="Critical",(F155:F3714),0)))</f>
        <v>0</v>
      </c>
      <c r="W155">
        <f t="shared" si="12"/>
        <v>0</v>
      </c>
      <c r="X155">
        <f t="shared" si="13"/>
        <v>0</v>
      </c>
    </row>
    <row r="156" spans="1:24" x14ac:dyDescent="0.25">
      <c r="A156">
        <v>2209</v>
      </c>
      <c r="B156" t="s">
        <v>18</v>
      </c>
      <c r="C156" s="1">
        <v>42194</v>
      </c>
      <c r="D156" t="s">
        <v>19</v>
      </c>
      <c r="E156">
        <v>13</v>
      </c>
      <c r="F156">
        <v>1265.4970000000001</v>
      </c>
      <c r="G156">
        <v>0.1</v>
      </c>
      <c r="H156" t="s">
        <v>20</v>
      </c>
      <c r="I156">
        <v>-161.12</v>
      </c>
      <c r="J156">
        <v>125.99</v>
      </c>
      <c r="K156">
        <v>3</v>
      </c>
      <c r="L156" t="s">
        <v>158</v>
      </c>
      <c r="M156" t="s">
        <v>30</v>
      </c>
      <c r="N156" t="s">
        <v>45</v>
      </c>
      <c r="O156" t="s">
        <v>24</v>
      </c>
      <c r="P156" t="s">
        <v>41</v>
      </c>
      <c r="Q156" t="s">
        <v>42</v>
      </c>
      <c r="R156" s="1">
        <v>42195</v>
      </c>
      <c r="S156" s="10">
        <f t="shared" si="11"/>
        <v>2.0109779960621036E-4</v>
      </c>
      <c r="U156" t="str">
        <f t="shared" si="10"/>
        <v/>
      </c>
      <c r="V156">
        <f t="array" ref="V156">SUM(IF(B156="Y",IF(D156="Critical",(F156:F3715),0)))</f>
        <v>0</v>
      </c>
      <c r="W156">
        <f t="shared" si="12"/>
        <v>1</v>
      </c>
      <c r="X156">
        <f t="shared" si="13"/>
        <v>0</v>
      </c>
    </row>
    <row r="157" spans="1:24" x14ac:dyDescent="0.25">
      <c r="A157">
        <v>2240</v>
      </c>
      <c r="B157" t="s">
        <v>27</v>
      </c>
      <c r="C157" s="1">
        <v>42068</v>
      </c>
      <c r="D157" t="s">
        <v>31</v>
      </c>
      <c r="E157">
        <v>17</v>
      </c>
      <c r="F157">
        <v>186.02</v>
      </c>
      <c r="G157">
        <v>0.01</v>
      </c>
      <c r="H157" t="s">
        <v>20</v>
      </c>
      <c r="I157">
        <v>16.48</v>
      </c>
      <c r="J157">
        <v>10.64</v>
      </c>
      <c r="K157">
        <v>5.16</v>
      </c>
      <c r="L157" t="s">
        <v>159</v>
      </c>
      <c r="M157" t="s">
        <v>22</v>
      </c>
      <c r="N157" t="s">
        <v>45</v>
      </c>
      <c r="O157" t="s">
        <v>37</v>
      </c>
      <c r="P157" t="s">
        <v>38</v>
      </c>
      <c r="Q157" t="s">
        <v>42</v>
      </c>
      <c r="R157" s="1">
        <v>42069</v>
      </c>
      <c r="S157" s="10">
        <f t="shared" si="11"/>
        <v>2.9560095901252436E-5</v>
      </c>
      <c r="U157" t="str">
        <f t="shared" si="10"/>
        <v/>
      </c>
      <c r="V157">
        <f t="array" ref="V157">SUM(IF(B157="Y",IF(D157="Critical",(F157:F3716),0)))</f>
        <v>0</v>
      </c>
      <c r="W157">
        <f t="shared" si="12"/>
        <v>1</v>
      </c>
      <c r="X157">
        <f t="shared" si="13"/>
        <v>0</v>
      </c>
    </row>
    <row r="158" spans="1:24" x14ac:dyDescent="0.25">
      <c r="A158">
        <v>2240</v>
      </c>
      <c r="B158" t="s">
        <v>27</v>
      </c>
      <c r="C158" s="1">
        <v>42068</v>
      </c>
      <c r="D158" t="s">
        <v>31</v>
      </c>
      <c r="E158">
        <v>5</v>
      </c>
      <c r="F158">
        <v>142.44</v>
      </c>
      <c r="G158">
        <v>0.06</v>
      </c>
      <c r="H158" t="s">
        <v>20</v>
      </c>
      <c r="I158">
        <v>-22.12</v>
      </c>
      <c r="J158">
        <v>28.15</v>
      </c>
      <c r="K158">
        <v>6.17</v>
      </c>
      <c r="L158" t="s">
        <v>159</v>
      </c>
      <c r="M158" t="s">
        <v>22</v>
      </c>
      <c r="N158" t="s">
        <v>45</v>
      </c>
      <c r="O158" t="s">
        <v>34</v>
      </c>
      <c r="P158" t="s">
        <v>35</v>
      </c>
      <c r="Q158" t="s">
        <v>26</v>
      </c>
      <c r="R158" s="1">
        <v>42069</v>
      </c>
      <c r="S158" s="10">
        <f t="shared" si="11"/>
        <v>2.2634878293594219E-5</v>
      </c>
      <c r="U158" t="str">
        <f t="shared" si="10"/>
        <v/>
      </c>
      <c r="V158">
        <f t="array" ref="V158">SUM(IF(B158="Y",IF(D158="Critical",(F158:F3717),0)))</f>
        <v>0</v>
      </c>
      <c r="W158">
        <f t="shared" si="12"/>
        <v>1</v>
      </c>
      <c r="X158">
        <f t="shared" si="13"/>
        <v>0</v>
      </c>
    </row>
    <row r="159" spans="1:24" x14ac:dyDescent="0.25">
      <c r="A159">
        <v>36005</v>
      </c>
      <c r="B159" t="s">
        <v>18</v>
      </c>
      <c r="C159" s="1">
        <v>41534</v>
      </c>
      <c r="D159" t="s">
        <v>47</v>
      </c>
      <c r="E159">
        <v>1</v>
      </c>
      <c r="F159">
        <v>29.65</v>
      </c>
      <c r="G159">
        <v>0.05</v>
      </c>
      <c r="H159" t="s">
        <v>32</v>
      </c>
      <c r="I159">
        <v>-16.54</v>
      </c>
      <c r="J159">
        <v>14.98</v>
      </c>
      <c r="K159">
        <v>7.69</v>
      </c>
      <c r="L159" t="s">
        <v>389</v>
      </c>
      <c r="M159" t="s">
        <v>56</v>
      </c>
      <c r="N159" t="s">
        <v>71</v>
      </c>
      <c r="O159" t="s">
        <v>34</v>
      </c>
      <c r="P159" t="s">
        <v>53</v>
      </c>
      <c r="Q159" t="s">
        <v>42</v>
      </c>
      <c r="R159" s="1">
        <v>41538</v>
      </c>
      <c r="S159" s="10">
        <f t="shared" si="11"/>
        <v>4.7116269405017449E-6</v>
      </c>
      <c r="U159" t="str">
        <f t="shared" si="10"/>
        <v/>
      </c>
      <c r="V159">
        <f t="array" ref="V159">SUM(IF(B159="Y",IF(D159="Critical",(F159:F3718),0)))</f>
        <v>0</v>
      </c>
      <c r="W159">
        <f t="shared" si="12"/>
        <v>4</v>
      </c>
      <c r="X159">
        <f t="shared" si="13"/>
        <v>0</v>
      </c>
    </row>
    <row r="160" spans="1:24" x14ac:dyDescent="0.25">
      <c r="A160">
        <v>42597</v>
      </c>
      <c r="B160" t="s">
        <v>18</v>
      </c>
      <c r="C160" s="1">
        <v>41358</v>
      </c>
      <c r="D160" t="s">
        <v>43</v>
      </c>
      <c r="E160">
        <v>5</v>
      </c>
      <c r="F160">
        <v>29.66</v>
      </c>
      <c r="G160">
        <v>0.04</v>
      </c>
      <c r="H160" t="s">
        <v>20</v>
      </c>
      <c r="I160">
        <v>-32.78</v>
      </c>
      <c r="J160">
        <v>4.9800000000000004</v>
      </c>
      <c r="K160">
        <v>4.32</v>
      </c>
      <c r="L160" t="s">
        <v>194</v>
      </c>
      <c r="M160" t="s">
        <v>30</v>
      </c>
      <c r="N160" t="s">
        <v>23</v>
      </c>
      <c r="O160" t="s">
        <v>24</v>
      </c>
      <c r="P160" t="s">
        <v>25</v>
      </c>
      <c r="Q160" t="s">
        <v>26</v>
      </c>
      <c r="R160" s="1">
        <v>41360</v>
      </c>
      <c r="S160" s="10">
        <f t="shared" si="11"/>
        <v>4.7132160221005656E-6</v>
      </c>
      <c r="U160" t="str">
        <f t="shared" si="10"/>
        <v/>
      </c>
      <c r="V160">
        <f t="array" ref="V160">SUM(IF(B160="Y",IF(D160="Critical",(F160:F3719),0)))</f>
        <v>0</v>
      </c>
      <c r="W160">
        <f t="shared" si="12"/>
        <v>2</v>
      </c>
      <c r="X160">
        <f t="shared" si="13"/>
        <v>0</v>
      </c>
    </row>
    <row r="161" spans="1:24" x14ac:dyDescent="0.25">
      <c r="A161">
        <v>2306</v>
      </c>
      <c r="B161" t="s">
        <v>18</v>
      </c>
      <c r="C161" s="1">
        <v>41845</v>
      </c>
      <c r="D161" t="s">
        <v>19</v>
      </c>
      <c r="E161">
        <v>15</v>
      </c>
      <c r="F161">
        <v>113.5</v>
      </c>
      <c r="G161">
        <v>0.05</v>
      </c>
      <c r="H161" t="s">
        <v>20</v>
      </c>
      <c r="I161">
        <v>-46.35</v>
      </c>
      <c r="J161">
        <v>7.45</v>
      </c>
      <c r="K161">
        <v>6.28</v>
      </c>
      <c r="L161" t="s">
        <v>161</v>
      </c>
      <c r="M161" t="s">
        <v>22</v>
      </c>
      <c r="N161" t="s">
        <v>23</v>
      </c>
      <c r="O161" t="s">
        <v>34</v>
      </c>
      <c r="P161" t="s">
        <v>68</v>
      </c>
      <c r="Q161" t="s">
        <v>42</v>
      </c>
      <c r="R161" s="1">
        <v>41847</v>
      </c>
      <c r="S161" s="10">
        <f t="shared" si="11"/>
        <v>1.8036076146608704E-5</v>
      </c>
      <c r="U161" t="str">
        <f t="shared" si="10"/>
        <v/>
      </c>
      <c r="V161">
        <f t="array" ref="V161">SUM(IF(B161="Y",IF(D161="Critical",(F161:F3720),0)))</f>
        <v>0</v>
      </c>
      <c r="W161">
        <f t="shared" si="12"/>
        <v>2</v>
      </c>
      <c r="X161">
        <f t="shared" si="13"/>
        <v>0</v>
      </c>
    </row>
    <row r="162" spans="1:24" x14ac:dyDescent="0.25">
      <c r="A162">
        <v>2309</v>
      </c>
      <c r="B162" t="s">
        <v>18</v>
      </c>
      <c r="C162" s="1">
        <v>41885</v>
      </c>
      <c r="D162" t="s">
        <v>47</v>
      </c>
      <c r="E162">
        <v>7</v>
      </c>
      <c r="F162">
        <v>27.01</v>
      </c>
      <c r="G162">
        <v>0.05</v>
      </c>
      <c r="H162" t="s">
        <v>20</v>
      </c>
      <c r="I162">
        <v>-1.3</v>
      </c>
      <c r="J162">
        <v>3.8</v>
      </c>
      <c r="K162">
        <v>1.49</v>
      </c>
      <c r="L162" t="s">
        <v>162</v>
      </c>
      <c r="M162" t="s">
        <v>22</v>
      </c>
      <c r="N162" t="s">
        <v>45</v>
      </c>
      <c r="O162" t="s">
        <v>34</v>
      </c>
      <c r="P162" t="s">
        <v>68</v>
      </c>
      <c r="Q162" t="s">
        <v>42</v>
      </c>
      <c r="R162" s="1">
        <v>41887</v>
      </c>
      <c r="S162" s="10">
        <f t="shared" si="11"/>
        <v>4.2921093984132262E-6</v>
      </c>
      <c r="U162" t="str">
        <f t="shared" si="10"/>
        <v/>
      </c>
      <c r="V162">
        <f t="array" ref="V162">SUM(IF(B162="Y",IF(D162="Critical",(F162:F3721),0)))</f>
        <v>0</v>
      </c>
      <c r="W162">
        <f t="shared" si="12"/>
        <v>2</v>
      </c>
      <c r="X162">
        <f t="shared" si="13"/>
        <v>0</v>
      </c>
    </row>
    <row r="163" spans="1:24" x14ac:dyDescent="0.25">
      <c r="A163">
        <v>25155</v>
      </c>
      <c r="B163" t="s">
        <v>18</v>
      </c>
      <c r="C163" s="1">
        <v>41294</v>
      </c>
      <c r="D163" t="s">
        <v>47</v>
      </c>
      <c r="E163">
        <v>3</v>
      </c>
      <c r="F163">
        <v>30.37</v>
      </c>
      <c r="G163">
        <v>0.01</v>
      </c>
      <c r="H163" t="s">
        <v>32</v>
      </c>
      <c r="I163">
        <v>-1.74</v>
      </c>
      <c r="J163">
        <v>4.9800000000000004</v>
      </c>
      <c r="K163">
        <v>5.49</v>
      </c>
      <c r="L163" t="s">
        <v>172</v>
      </c>
      <c r="M163" t="s">
        <v>22</v>
      </c>
      <c r="N163" t="s">
        <v>23</v>
      </c>
      <c r="O163" t="s">
        <v>34</v>
      </c>
      <c r="P163" t="s">
        <v>49</v>
      </c>
      <c r="Q163" t="s">
        <v>42</v>
      </c>
      <c r="R163" s="1">
        <v>41299</v>
      </c>
      <c r="S163" s="10">
        <f t="shared" si="11"/>
        <v>4.8260408156167962E-6</v>
      </c>
      <c r="U163" t="str">
        <f t="shared" si="10"/>
        <v/>
      </c>
      <c r="V163">
        <f t="array" ref="V163">SUM(IF(B163="Y",IF(D163="Critical",(F163:F3722),0)))</f>
        <v>0</v>
      </c>
      <c r="W163">
        <f t="shared" si="12"/>
        <v>5</v>
      </c>
      <c r="X163">
        <f t="shared" si="13"/>
        <v>0</v>
      </c>
    </row>
    <row r="164" spans="1:24" x14ac:dyDescent="0.25">
      <c r="A164">
        <v>30308</v>
      </c>
      <c r="B164" t="s">
        <v>18</v>
      </c>
      <c r="C164" s="1">
        <v>41354</v>
      </c>
      <c r="D164" t="s">
        <v>43</v>
      </c>
      <c r="E164">
        <v>15</v>
      </c>
      <c r="F164">
        <v>30.38</v>
      </c>
      <c r="G164">
        <v>0.08</v>
      </c>
      <c r="H164" t="s">
        <v>20</v>
      </c>
      <c r="I164">
        <v>-59.18</v>
      </c>
      <c r="J164">
        <v>1.8</v>
      </c>
      <c r="K164">
        <v>4.79</v>
      </c>
      <c r="L164" t="s">
        <v>552</v>
      </c>
      <c r="M164" t="s">
        <v>30</v>
      </c>
      <c r="N164" t="s">
        <v>23</v>
      </c>
      <c r="O164" t="s">
        <v>34</v>
      </c>
      <c r="P164" t="s">
        <v>68</v>
      </c>
      <c r="Q164" t="s">
        <v>42</v>
      </c>
      <c r="R164" s="1">
        <v>41355</v>
      </c>
      <c r="S164" s="10">
        <f t="shared" si="11"/>
        <v>4.8276298972156161E-6</v>
      </c>
      <c r="U164" t="str">
        <f t="shared" si="10"/>
        <v/>
      </c>
      <c r="V164">
        <f t="array" ref="V164">SUM(IF(B164="Y",IF(D164="Critical",(F164:F3723),0)))</f>
        <v>0</v>
      </c>
      <c r="W164">
        <f t="shared" si="12"/>
        <v>1</v>
      </c>
      <c r="X164">
        <f t="shared" si="13"/>
        <v>0</v>
      </c>
    </row>
    <row r="165" spans="1:24" x14ac:dyDescent="0.25">
      <c r="A165">
        <v>2373</v>
      </c>
      <c r="B165" t="s">
        <v>18</v>
      </c>
      <c r="C165" s="1">
        <v>42440</v>
      </c>
      <c r="D165" t="s">
        <v>31</v>
      </c>
      <c r="E165">
        <v>36</v>
      </c>
      <c r="F165">
        <v>317.58999999999997</v>
      </c>
      <c r="G165">
        <v>0.06</v>
      </c>
      <c r="H165" t="s">
        <v>20</v>
      </c>
      <c r="I165">
        <v>-46.12</v>
      </c>
      <c r="J165">
        <v>8.6</v>
      </c>
      <c r="K165">
        <v>6.19</v>
      </c>
      <c r="L165" t="s">
        <v>120</v>
      </c>
      <c r="M165" t="s">
        <v>30</v>
      </c>
      <c r="N165" t="s">
        <v>23</v>
      </c>
      <c r="O165" t="s">
        <v>34</v>
      </c>
      <c r="P165" t="s">
        <v>68</v>
      </c>
      <c r="Q165" t="s">
        <v>42</v>
      </c>
      <c r="R165" s="1">
        <v>42441</v>
      </c>
      <c r="S165" s="10">
        <f t="shared" si="11"/>
        <v>5.0467642496929144E-5</v>
      </c>
      <c r="U165" t="str">
        <f t="shared" si="10"/>
        <v/>
      </c>
      <c r="V165">
        <f t="array" ref="V165">SUM(IF(B165="Y",IF(D165="Critical",(F165:F3724),0)))</f>
        <v>0</v>
      </c>
      <c r="W165">
        <f t="shared" si="12"/>
        <v>1</v>
      </c>
      <c r="X165">
        <f t="shared" si="13"/>
        <v>0</v>
      </c>
    </row>
    <row r="166" spans="1:24" x14ac:dyDescent="0.25">
      <c r="A166">
        <v>2436</v>
      </c>
      <c r="B166" t="s">
        <v>18</v>
      </c>
      <c r="C166" s="1">
        <v>41892</v>
      </c>
      <c r="D166" t="s">
        <v>31</v>
      </c>
      <c r="E166">
        <v>14</v>
      </c>
      <c r="F166">
        <v>330.21</v>
      </c>
      <c r="G166">
        <v>7.0000000000000007E-2</v>
      </c>
      <c r="H166" t="s">
        <v>32</v>
      </c>
      <c r="I166">
        <v>83.24</v>
      </c>
      <c r="J166">
        <v>22.84</v>
      </c>
      <c r="K166">
        <v>5.47</v>
      </c>
      <c r="L166" t="s">
        <v>165</v>
      </c>
      <c r="M166" t="s">
        <v>22</v>
      </c>
      <c r="N166" t="s">
        <v>23</v>
      </c>
      <c r="O166" t="s">
        <v>34</v>
      </c>
      <c r="P166" t="s">
        <v>49</v>
      </c>
      <c r="Q166" t="s">
        <v>42</v>
      </c>
      <c r="R166" s="1">
        <v>41895</v>
      </c>
      <c r="S166" s="10">
        <f t="shared" si="11"/>
        <v>5.2473063474640173E-5</v>
      </c>
      <c r="U166" t="str">
        <f t="shared" si="10"/>
        <v/>
      </c>
      <c r="V166">
        <f t="array" ref="V166">SUM(IF(B166="Y",IF(D166="Critical",(F166:F3725),0)))</f>
        <v>0</v>
      </c>
      <c r="W166">
        <f t="shared" si="12"/>
        <v>3</v>
      </c>
      <c r="X166">
        <f t="shared" si="13"/>
        <v>0</v>
      </c>
    </row>
    <row r="167" spans="1:24" x14ac:dyDescent="0.25">
      <c r="A167">
        <v>2466</v>
      </c>
      <c r="B167" t="s">
        <v>18</v>
      </c>
      <c r="C167" s="1">
        <v>42434</v>
      </c>
      <c r="D167" t="s">
        <v>28</v>
      </c>
      <c r="E167">
        <v>25</v>
      </c>
      <c r="F167">
        <v>2553.84</v>
      </c>
      <c r="G167">
        <v>0.05</v>
      </c>
      <c r="H167" t="s">
        <v>20</v>
      </c>
      <c r="I167">
        <v>553.70000000000005</v>
      </c>
      <c r="J167">
        <v>107.53</v>
      </c>
      <c r="K167">
        <v>5.81</v>
      </c>
      <c r="L167" t="s">
        <v>166</v>
      </c>
      <c r="M167" t="s">
        <v>56</v>
      </c>
      <c r="N167" t="s">
        <v>40</v>
      </c>
      <c r="O167" t="s">
        <v>37</v>
      </c>
      <c r="P167" t="s">
        <v>38</v>
      </c>
      <c r="Q167" t="s">
        <v>52</v>
      </c>
      <c r="R167" s="1">
        <v>42435</v>
      </c>
      <c r="S167" s="10">
        <f t="shared" si="11"/>
        <v>4.0582601503308526E-4</v>
      </c>
      <c r="U167" t="str">
        <f t="shared" si="10"/>
        <v/>
      </c>
      <c r="V167">
        <f t="array" ref="V167">SUM(IF(B167="Y",IF(D167="Critical",(F167:F3726),0)))</f>
        <v>0</v>
      </c>
      <c r="W167">
        <f t="shared" si="12"/>
        <v>1</v>
      </c>
      <c r="X167">
        <f t="shared" si="13"/>
        <v>0</v>
      </c>
    </row>
    <row r="168" spans="1:24" x14ac:dyDescent="0.25">
      <c r="A168">
        <v>2497</v>
      </c>
      <c r="B168" t="s">
        <v>18</v>
      </c>
      <c r="C168" s="1">
        <v>42242</v>
      </c>
      <c r="D168" t="s">
        <v>28</v>
      </c>
      <c r="E168">
        <v>21</v>
      </c>
      <c r="F168">
        <v>3629.1174999999998</v>
      </c>
      <c r="G168">
        <v>0.06</v>
      </c>
      <c r="H168" t="s">
        <v>20</v>
      </c>
      <c r="I168">
        <v>636.03</v>
      </c>
      <c r="J168">
        <v>205.99</v>
      </c>
      <c r="K168">
        <v>5.26</v>
      </c>
      <c r="L168" t="s">
        <v>167</v>
      </c>
      <c r="M168" t="s">
        <v>22</v>
      </c>
      <c r="N168" t="s">
        <v>23</v>
      </c>
      <c r="O168" t="s">
        <v>24</v>
      </c>
      <c r="P168" t="s">
        <v>41</v>
      </c>
      <c r="Q168" t="s">
        <v>42</v>
      </c>
      <c r="R168" s="1">
        <v>42244</v>
      </c>
      <c r="S168" s="10">
        <f t="shared" si="11"/>
        <v>5.7669638392061863E-4</v>
      </c>
      <c r="U168" t="str">
        <f t="shared" si="10"/>
        <v/>
      </c>
      <c r="V168">
        <f t="array" ref="V168">SUM(IF(B168="Y",IF(D168="Critical",(F168:F3727),0)))</f>
        <v>0</v>
      </c>
      <c r="W168">
        <f t="shared" si="12"/>
        <v>2</v>
      </c>
      <c r="X168">
        <f t="shared" si="13"/>
        <v>0</v>
      </c>
    </row>
    <row r="169" spans="1:24" x14ac:dyDescent="0.25">
      <c r="A169">
        <v>2500</v>
      </c>
      <c r="B169" t="s">
        <v>27</v>
      </c>
      <c r="C169" s="1">
        <v>42230</v>
      </c>
      <c r="D169" t="s">
        <v>19</v>
      </c>
      <c r="E169">
        <v>5</v>
      </c>
      <c r="F169">
        <v>22.56</v>
      </c>
      <c r="G169">
        <v>0.04</v>
      </c>
      <c r="H169" t="s">
        <v>20</v>
      </c>
      <c r="I169">
        <v>-25.56</v>
      </c>
      <c r="J169">
        <v>3.36</v>
      </c>
      <c r="K169">
        <v>6.27</v>
      </c>
      <c r="L169" t="s">
        <v>168</v>
      </c>
      <c r="M169" t="s">
        <v>22</v>
      </c>
      <c r="N169" t="s">
        <v>71</v>
      </c>
      <c r="O169" t="s">
        <v>34</v>
      </c>
      <c r="P169" t="s">
        <v>68</v>
      </c>
      <c r="Q169" t="s">
        <v>42</v>
      </c>
      <c r="R169" s="1">
        <v>42232</v>
      </c>
      <c r="S169" s="10">
        <f t="shared" si="11"/>
        <v>3.5849680869382584E-6</v>
      </c>
      <c r="U169" t="str">
        <f t="shared" si="10"/>
        <v/>
      </c>
      <c r="V169">
        <f t="array" ref="V169">SUM(IF(B169="Y",IF(D169="Critical",(F169:F3728),0)))</f>
        <v>0</v>
      </c>
      <c r="W169">
        <f t="shared" si="12"/>
        <v>2</v>
      </c>
      <c r="X169">
        <f t="shared" si="13"/>
        <v>0</v>
      </c>
    </row>
    <row r="170" spans="1:24" x14ac:dyDescent="0.25">
      <c r="A170">
        <v>22501</v>
      </c>
      <c r="B170" t="s">
        <v>18</v>
      </c>
      <c r="C170" s="1">
        <v>41412</v>
      </c>
      <c r="D170" t="s">
        <v>19</v>
      </c>
      <c r="E170">
        <v>2</v>
      </c>
      <c r="F170">
        <v>30.83</v>
      </c>
      <c r="G170">
        <v>0.04</v>
      </c>
      <c r="H170" t="s">
        <v>32</v>
      </c>
      <c r="I170">
        <v>7.27</v>
      </c>
      <c r="J170">
        <v>7.64</v>
      </c>
      <c r="K170">
        <v>1.39</v>
      </c>
      <c r="L170" t="s">
        <v>358</v>
      </c>
      <c r="M170" t="s">
        <v>341</v>
      </c>
      <c r="N170" t="s">
        <v>23</v>
      </c>
      <c r="O170" t="s">
        <v>34</v>
      </c>
      <c r="P170" t="s">
        <v>76</v>
      </c>
      <c r="Q170" t="s">
        <v>42</v>
      </c>
      <c r="R170" s="1">
        <v>41413</v>
      </c>
      <c r="S170" s="10">
        <f t="shared" si="11"/>
        <v>4.8991385691625226E-6</v>
      </c>
      <c r="U170" t="str">
        <f t="shared" si="10"/>
        <v/>
      </c>
      <c r="V170">
        <f t="array" ref="V170">SUM(IF(B170="Y",IF(D170="Critical",(F170:F3729),0)))</f>
        <v>0</v>
      </c>
      <c r="W170">
        <f t="shared" si="12"/>
        <v>1</v>
      </c>
      <c r="X170">
        <f t="shared" si="13"/>
        <v>0</v>
      </c>
    </row>
    <row r="171" spans="1:24" x14ac:dyDescent="0.25">
      <c r="A171">
        <v>2562</v>
      </c>
      <c r="B171" t="s">
        <v>27</v>
      </c>
      <c r="C171" s="1">
        <v>42216</v>
      </c>
      <c r="D171" t="s">
        <v>28</v>
      </c>
      <c r="E171">
        <v>28</v>
      </c>
      <c r="F171">
        <v>64.819999999999993</v>
      </c>
      <c r="G171">
        <v>0.02</v>
      </c>
      <c r="H171" t="s">
        <v>20</v>
      </c>
      <c r="I171">
        <v>-32.03</v>
      </c>
      <c r="J171">
        <v>2.12</v>
      </c>
      <c r="K171">
        <v>1.99</v>
      </c>
      <c r="L171" t="s">
        <v>170</v>
      </c>
      <c r="M171" t="s">
        <v>22</v>
      </c>
      <c r="N171" t="s">
        <v>45</v>
      </c>
      <c r="O171" t="s">
        <v>24</v>
      </c>
      <c r="P171" t="s">
        <v>25</v>
      </c>
      <c r="Q171" t="s">
        <v>26</v>
      </c>
      <c r="R171" s="1">
        <v>42219</v>
      </c>
      <c r="S171" s="10">
        <f t="shared" si="11"/>
        <v>1.0300426923552213E-5</v>
      </c>
      <c r="T171" t="str">
        <f t="shared" ref="T171:T173" si="14">IF(B171="Y", "Quality Check","")</f>
        <v>Quality Check</v>
      </c>
      <c r="U171" t="str">
        <f t="shared" si="10"/>
        <v>Low Impact</v>
      </c>
      <c r="V171">
        <f t="array" ref="V171">SUM(IF(B171="Y",IF(D171="Critical",(F171:F3730),0)))</f>
        <v>12367847.868500009</v>
      </c>
      <c r="W171">
        <f t="shared" si="12"/>
        <v>3</v>
      </c>
      <c r="X171">
        <f t="shared" si="13"/>
        <v>1</v>
      </c>
    </row>
    <row r="172" spans="1:24" x14ac:dyDescent="0.25">
      <c r="A172">
        <v>2562</v>
      </c>
      <c r="B172" t="s">
        <v>27</v>
      </c>
      <c r="C172" s="1">
        <v>42216</v>
      </c>
      <c r="D172" t="s">
        <v>28</v>
      </c>
      <c r="E172">
        <v>6</v>
      </c>
      <c r="F172">
        <v>77.599999999999994</v>
      </c>
      <c r="G172">
        <v>0.08</v>
      </c>
      <c r="H172" t="s">
        <v>20</v>
      </c>
      <c r="I172">
        <v>-37.07</v>
      </c>
      <c r="J172">
        <v>11.34</v>
      </c>
      <c r="K172">
        <v>11.25</v>
      </c>
      <c r="L172" t="s">
        <v>170</v>
      </c>
      <c r="M172" t="s">
        <v>22</v>
      </c>
      <c r="N172" t="s">
        <v>45</v>
      </c>
      <c r="O172" t="s">
        <v>34</v>
      </c>
      <c r="P172" t="s">
        <v>49</v>
      </c>
      <c r="Q172" t="s">
        <v>42</v>
      </c>
      <c r="R172" s="1">
        <v>42218</v>
      </c>
      <c r="S172" s="10">
        <f t="shared" si="11"/>
        <v>1.2331273206844364E-5</v>
      </c>
      <c r="T172" t="str">
        <f t="shared" si="14"/>
        <v>Quality Check</v>
      </c>
      <c r="U172" t="str">
        <f t="shared" si="10"/>
        <v>Low Impact</v>
      </c>
      <c r="V172">
        <f t="array" ref="V172">SUM(IF(B172="Y",IF(D172="Critical",(F172:F3731),0)))</f>
        <v>12367783.048500009</v>
      </c>
      <c r="W172">
        <f t="shared" si="12"/>
        <v>2</v>
      </c>
      <c r="X172">
        <f t="shared" si="13"/>
        <v>1</v>
      </c>
    </row>
    <row r="173" spans="1:24" x14ac:dyDescent="0.25">
      <c r="A173">
        <v>2562</v>
      </c>
      <c r="B173" t="s">
        <v>27</v>
      </c>
      <c r="C173" s="1">
        <v>42216</v>
      </c>
      <c r="D173" t="s">
        <v>28</v>
      </c>
      <c r="E173">
        <v>17</v>
      </c>
      <c r="F173">
        <v>821.18</v>
      </c>
      <c r="G173">
        <v>0.04</v>
      </c>
      <c r="H173" t="s">
        <v>32</v>
      </c>
      <c r="I173">
        <v>308.63</v>
      </c>
      <c r="J173">
        <v>48.91</v>
      </c>
      <c r="K173">
        <v>5.81</v>
      </c>
      <c r="L173" t="s">
        <v>170</v>
      </c>
      <c r="M173" t="s">
        <v>22</v>
      </c>
      <c r="N173" t="s">
        <v>45</v>
      </c>
      <c r="O173" t="s">
        <v>34</v>
      </c>
      <c r="P173" t="s">
        <v>49</v>
      </c>
      <c r="Q173" t="s">
        <v>42</v>
      </c>
      <c r="R173" s="1">
        <v>42217</v>
      </c>
      <c r="S173" s="10">
        <f t="shared" si="11"/>
        <v>1.3049220273191308E-4</v>
      </c>
      <c r="T173" t="str">
        <f t="shared" si="14"/>
        <v>Quality Check</v>
      </c>
      <c r="U173" t="str">
        <f t="shared" si="10"/>
        <v>Low Impact</v>
      </c>
      <c r="V173">
        <f t="array" ref="V173">SUM(IF(B173="Y",IF(D173="Critical",(F173:F3732),0)))</f>
        <v>12367705.448500009</v>
      </c>
      <c r="W173">
        <f t="shared" si="12"/>
        <v>1</v>
      </c>
      <c r="X173">
        <f t="shared" si="13"/>
        <v>1</v>
      </c>
    </row>
    <row r="174" spans="1:24" x14ac:dyDescent="0.25">
      <c r="A174">
        <v>23329</v>
      </c>
      <c r="B174" t="s">
        <v>18</v>
      </c>
      <c r="C174" s="1">
        <v>41634</v>
      </c>
      <c r="D174" t="s">
        <v>47</v>
      </c>
      <c r="E174">
        <v>4</v>
      </c>
      <c r="F174">
        <v>31.118500000000001</v>
      </c>
      <c r="G174">
        <v>0.05</v>
      </c>
      <c r="H174" t="s">
        <v>20</v>
      </c>
      <c r="I174">
        <v>-46.9</v>
      </c>
      <c r="J174">
        <v>7.99</v>
      </c>
      <c r="K174">
        <v>5.03</v>
      </c>
      <c r="L174" t="s">
        <v>543</v>
      </c>
      <c r="M174" t="s">
        <v>22</v>
      </c>
      <c r="N174" t="s">
        <v>40</v>
      </c>
      <c r="O174" t="s">
        <v>24</v>
      </c>
      <c r="P174" t="s">
        <v>41</v>
      </c>
      <c r="Q174" t="s">
        <v>52</v>
      </c>
      <c r="R174" s="1">
        <v>41658</v>
      </c>
      <c r="S174" s="10">
        <f t="shared" si="11"/>
        <v>4.9449835732884847E-6</v>
      </c>
      <c r="U174" t="str">
        <f t="shared" si="10"/>
        <v/>
      </c>
      <c r="V174">
        <f t="array" ref="V174">SUM(IF(B174="Y",IF(D174="Critical",(F174:F3733),0)))</f>
        <v>0</v>
      </c>
      <c r="W174">
        <f t="shared" si="12"/>
        <v>24</v>
      </c>
      <c r="X174">
        <f t="shared" si="13"/>
        <v>0</v>
      </c>
    </row>
    <row r="175" spans="1:24" x14ac:dyDescent="0.25">
      <c r="A175">
        <v>2563</v>
      </c>
      <c r="B175" t="s">
        <v>18</v>
      </c>
      <c r="C175" s="1">
        <v>41596</v>
      </c>
      <c r="D175" t="s">
        <v>31</v>
      </c>
      <c r="E175">
        <v>12</v>
      </c>
      <c r="F175">
        <v>31.77</v>
      </c>
      <c r="G175">
        <v>0.04</v>
      </c>
      <c r="H175" t="s">
        <v>20</v>
      </c>
      <c r="I175">
        <v>8.34</v>
      </c>
      <c r="J175">
        <v>2.61</v>
      </c>
      <c r="K175">
        <v>0.5</v>
      </c>
      <c r="L175" t="s">
        <v>171</v>
      </c>
      <c r="M175" t="s">
        <v>22</v>
      </c>
      <c r="N175" t="s">
        <v>71</v>
      </c>
      <c r="O175" t="s">
        <v>34</v>
      </c>
      <c r="P175" t="s">
        <v>46</v>
      </c>
      <c r="Q175" t="s">
        <v>42</v>
      </c>
      <c r="R175" s="1">
        <v>41597</v>
      </c>
      <c r="S175" s="10">
        <f t="shared" si="11"/>
        <v>5.0485122394516169E-6</v>
      </c>
      <c r="U175" t="str">
        <f t="shared" si="10"/>
        <v/>
      </c>
      <c r="V175">
        <f t="array" ref="V175">SUM(IF(B175="Y",IF(D175="Critical",(F175:F3734),0)))</f>
        <v>0</v>
      </c>
      <c r="W175">
        <f t="shared" si="12"/>
        <v>1</v>
      </c>
      <c r="X175">
        <f t="shared" si="13"/>
        <v>0</v>
      </c>
    </row>
    <row r="176" spans="1:24" x14ac:dyDescent="0.25">
      <c r="A176">
        <v>26499</v>
      </c>
      <c r="B176" t="s">
        <v>18</v>
      </c>
      <c r="C176" s="1">
        <v>41326</v>
      </c>
      <c r="D176" t="s">
        <v>43</v>
      </c>
      <c r="E176">
        <v>11</v>
      </c>
      <c r="F176">
        <v>32.4</v>
      </c>
      <c r="G176">
        <v>0.05</v>
      </c>
      <c r="H176" t="s">
        <v>20</v>
      </c>
      <c r="I176">
        <v>8.7799999999999994</v>
      </c>
      <c r="J176">
        <v>2.88</v>
      </c>
      <c r="K176">
        <v>0.5</v>
      </c>
      <c r="L176" t="s">
        <v>349</v>
      </c>
      <c r="M176" t="s">
        <v>341</v>
      </c>
      <c r="N176" t="s">
        <v>23</v>
      </c>
      <c r="O176" t="s">
        <v>34</v>
      </c>
      <c r="P176" t="s">
        <v>46</v>
      </c>
      <c r="Q176" t="s">
        <v>42</v>
      </c>
      <c r="R176" s="1">
        <v>41327</v>
      </c>
      <c r="S176" s="10">
        <f t="shared" si="11"/>
        <v>5.1486243801772866E-6</v>
      </c>
      <c r="U176" t="str">
        <f t="shared" si="10"/>
        <v/>
      </c>
      <c r="V176">
        <f t="array" ref="V176">SUM(IF(B176="Y",IF(D176="Critical",(F176:F3735),0)))</f>
        <v>0</v>
      </c>
      <c r="W176">
        <f t="shared" si="12"/>
        <v>1</v>
      </c>
      <c r="X176">
        <f t="shared" si="13"/>
        <v>0</v>
      </c>
    </row>
    <row r="177" spans="1:24" x14ac:dyDescent="0.25">
      <c r="A177">
        <v>4545</v>
      </c>
      <c r="B177" t="s">
        <v>18</v>
      </c>
      <c r="C177" s="1">
        <v>41290</v>
      </c>
      <c r="D177" t="s">
        <v>31</v>
      </c>
      <c r="E177">
        <v>4</v>
      </c>
      <c r="F177">
        <v>33.1</v>
      </c>
      <c r="G177">
        <v>0.06</v>
      </c>
      <c r="H177" t="s">
        <v>20</v>
      </c>
      <c r="I177">
        <v>-24.15</v>
      </c>
      <c r="J177">
        <v>6.48</v>
      </c>
      <c r="K177">
        <v>8.74</v>
      </c>
      <c r="L177" t="s">
        <v>48</v>
      </c>
      <c r="M177" t="s">
        <v>30</v>
      </c>
      <c r="N177" t="s">
        <v>71</v>
      </c>
      <c r="O177" t="s">
        <v>34</v>
      </c>
      <c r="P177" t="s">
        <v>49</v>
      </c>
      <c r="Q177" t="s">
        <v>42</v>
      </c>
      <c r="R177" s="1">
        <v>41291</v>
      </c>
      <c r="S177" s="10">
        <f t="shared" si="11"/>
        <v>5.2598600920946973E-6</v>
      </c>
      <c r="U177" t="str">
        <f t="shared" si="10"/>
        <v/>
      </c>
      <c r="V177">
        <f t="array" ref="V177">SUM(IF(B177="Y",IF(D177="Critical",(F177:F3736),0)))</f>
        <v>0</v>
      </c>
      <c r="W177">
        <f t="shared" si="12"/>
        <v>1</v>
      </c>
      <c r="X177">
        <f t="shared" si="13"/>
        <v>0</v>
      </c>
    </row>
    <row r="178" spans="1:24" x14ac:dyDescent="0.25">
      <c r="A178">
        <v>2626</v>
      </c>
      <c r="B178" t="s">
        <v>18</v>
      </c>
      <c r="C178" s="1">
        <v>41889</v>
      </c>
      <c r="D178" t="s">
        <v>31</v>
      </c>
      <c r="E178">
        <v>16</v>
      </c>
      <c r="F178">
        <v>48.37</v>
      </c>
      <c r="G178">
        <v>0.02</v>
      </c>
      <c r="H178" t="s">
        <v>20</v>
      </c>
      <c r="I178">
        <v>18.02</v>
      </c>
      <c r="J178">
        <v>2.88</v>
      </c>
      <c r="K178">
        <v>0.5</v>
      </c>
      <c r="L178" t="s">
        <v>173</v>
      </c>
      <c r="M178" t="s">
        <v>30</v>
      </c>
      <c r="N178" t="s">
        <v>71</v>
      </c>
      <c r="O178" t="s">
        <v>34</v>
      </c>
      <c r="P178" t="s">
        <v>46</v>
      </c>
      <c r="Q178" t="s">
        <v>42</v>
      </c>
      <c r="R178" s="1">
        <v>41891</v>
      </c>
      <c r="S178" s="10">
        <f t="shared" si="11"/>
        <v>7.6863876934930663E-6</v>
      </c>
      <c r="U178" t="str">
        <f t="shared" si="10"/>
        <v/>
      </c>
      <c r="V178">
        <f t="array" ref="V178">SUM(IF(B178="Y",IF(D178="Critical",(F178:F3737),0)))</f>
        <v>0</v>
      </c>
      <c r="W178">
        <f t="shared" si="12"/>
        <v>2</v>
      </c>
      <c r="X178">
        <f t="shared" si="13"/>
        <v>0</v>
      </c>
    </row>
    <row r="179" spans="1:24" x14ac:dyDescent="0.25">
      <c r="A179">
        <v>13410</v>
      </c>
      <c r="B179" t="s">
        <v>27</v>
      </c>
      <c r="C179" s="1">
        <v>41431</v>
      </c>
      <c r="D179" t="s">
        <v>31</v>
      </c>
      <c r="E179">
        <v>4</v>
      </c>
      <c r="F179">
        <v>33.64</v>
      </c>
      <c r="G179">
        <v>7.0000000000000007E-2</v>
      </c>
      <c r="H179" t="s">
        <v>20</v>
      </c>
      <c r="I179">
        <v>-35.17</v>
      </c>
      <c r="J179">
        <v>8.1199999999999992</v>
      </c>
      <c r="K179">
        <v>2.83</v>
      </c>
      <c r="L179" t="s">
        <v>229</v>
      </c>
      <c r="M179" t="s">
        <v>30</v>
      </c>
      <c r="N179" t="s">
        <v>23</v>
      </c>
      <c r="O179" t="s">
        <v>24</v>
      </c>
      <c r="P179" t="s">
        <v>25</v>
      </c>
      <c r="Q179" t="s">
        <v>26</v>
      </c>
      <c r="R179" s="1">
        <v>41433</v>
      </c>
      <c r="S179" s="10">
        <f t="shared" si="11"/>
        <v>5.3456704984309854E-6</v>
      </c>
      <c r="U179" t="str">
        <f t="shared" si="10"/>
        <v/>
      </c>
      <c r="V179">
        <f t="array" ref="V179">SUM(IF(B179="Y",IF(D179="Critical",(F179:F3738),0)))</f>
        <v>0</v>
      </c>
      <c r="W179">
        <f t="shared" si="12"/>
        <v>2</v>
      </c>
      <c r="X179">
        <f t="shared" si="13"/>
        <v>0</v>
      </c>
    </row>
    <row r="180" spans="1:24" x14ac:dyDescent="0.25">
      <c r="A180">
        <v>3078</v>
      </c>
      <c r="B180" t="s">
        <v>18</v>
      </c>
      <c r="C180" s="1">
        <v>41316</v>
      </c>
      <c r="D180" t="s">
        <v>19</v>
      </c>
      <c r="E180">
        <v>12</v>
      </c>
      <c r="F180">
        <v>33.86</v>
      </c>
      <c r="G180">
        <v>0.05</v>
      </c>
      <c r="H180" t="s">
        <v>20</v>
      </c>
      <c r="I180">
        <v>0.35</v>
      </c>
      <c r="J180">
        <v>2.88</v>
      </c>
      <c r="K180">
        <v>0.7</v>
      </c>
      <c r="L180" t="s">
        <v>75</v>
      </c>
      <c r="M180" t="s">
        <v>22</v>
      </c>
      <c r="N180" t="s">
        <v>23</v>
      </c>
      <c r="O180" t="s">
        <v>34</v>
      </c>
      <c r="P180" t="s">
        <v>35</v>
      </c>
      <c r="Q180" t="s">
        <v>36</v>
      </c>
      <c r="R180" s="1">
        <v>41317</v>
      </c>
      <c r="S180" s="10">
        <f t="shared" si="11"/>
        <v>5.3806302936050283E-6</v>
      </c>
      <c r="U180" t="str">
        <f t="shared" si="10"/>
        <v/>
      </c>
      <c r="V180">
        <f t="array" ref="V180">SUM(IF(B180="Y",IF(D180="Critical",(F180:F3739),0)))</f>
        <v>0</v>
      </c>
      <c r="W180">
        <f t="shared" si="12"/>
        <v>1</v>
      </c>
      <c r="X180">
        <f t="shared" si="13"/>
        <v>0</v>
      </c>
    </row>
    <row r="181" spans="1:24" x14ac:dyDescent="0.25">
      <c r="A181">
        <v>2630</v>
      </c>
      <c r="B181" t="s">
        <v>18</v>
      </c>
      <c r="C181" s="1">
        <v>42300</v>
      </c>
      <c r="D181" t="s">
        <v>47</v>
      </c>
      <c r="E181">
        <v>31</v>
      </c>
      <c r="F181">
        <v>146.51</v>
      </c>
      <c r="G181">
        <v>0.04</v>
      </c>
      <c r="H181" t="s">
        <v>20</v>
      </c>
      <c r="I181">
        <v>37.14</v>
      </c>
      <c r="J181">
        <v>4.7300000000000004</v>
      </c>
      <c r="K181">
        <v>1.52</v>
      </c>
      <c r="L181" t="s">
        <v>175</v>
      </c>
      <c r="M181" t="s">
        <v>22</v>
      </c>
      <c r="N181" t="s">
        <v>23</v>
      </c>
      <c r="O181" t="s">
        <v>34</v>
      </c>
      <c r="P181" t="s">
        <v>49</v>
      </c>
      <c r="Q181" t="s">
        <v>36</v>
      </c>
      <c r="R181" s="1">
        <v>42300</v>
      </c>
      <c r="S181" s="10">
        <f t="shared" si="11"/>
        <v>2.3281634504314019E-5</v>
      </c>
      <c r="U181" t="str">
        <f t="shared" si="10"/>
        <v/>
      </c>
      <c r="V181">
        <f t="array" ref="V181">SUM(IF(B181="Y",IF(D181="Critical",(F181:F3740),0)))</f>
        <v>0</v>
      </c>
      <c r="W181">
        <f t="shared" si="12"/>
        <v>0</v>
      </c>
      <c r="X181">
        <f t="shared" si="13"/>
        <v>0</v>
      </c>
    </row>
    <row r="182" spans="1:24" x14ac:dyDescent="0.25">
      <c r="A182">
        <v>2628</v>
      </c>
      <c r="B182" t="s">
        <v>18</v>
      </c>
      <c r="C182" s="1">
        <v>41568</v>
      </c>
      <c r="D182" t="s">
        <v>47</v>
      </c>
      <c r="E182">
        <v>14</v>
      </c>
      <c r="F182">
        <v>34.590000000000003</v>
      </c>
      <c r="G182">
        <v>0.04</v>
      </c>
      <c r="H182" t="s">
        <v>20</v>
      </c>
      <c r="I182">
        <v>-60.13</v>
      </c>
      <c r="J182">
        <v>2.1800000000000002</v>
      </c>
      <c r="K182">
        <v>5</v>
      </c>
      <c r="L182" t="s">
        <v>174</v>
      </c>
      <c r="M182" t="s">
        <v>30</v>
      </c>
      <c r="N182" t="s">
        <v>45</v>
      </c>
      <c r="O182" t="s">
        <v>34</v>
      </c>
      <c r="P182" t="s">
        <v>64</v>
      </c>
      <c r="Q182" t="s">
        <v>36</v>
      </c>
      <c r="R182" s="1">
        <v>41573</v>
      </c>
      <c r="S182" s="10">
        <f t="shared" si="11"/>
        <v>5.4966332503188996E-6</v>
      </c>
      <c r="U182" t="str">
        <f t="shared" si="10"/>
        <v/>
      </c>
      <c r="V182">
        <f t="array" ref="V182">SUM(IF(B182="Y",IF(D182="Critical",(F182:F3741),0)))</f>
        <v>0</v>
      </c>
      <c r="W182">
        <f t="shared" si="12"/>
        <v>5</v>
      </c>
      <c r="X182">
        <f t="shared" si="13"/>
        <v>0</v>
      </c>
    </row>
    <row r="183" spans="1:24" x14ac:dyDescent="0.25">
      <c r="A183">
        <v>13540</v>
      </c>
      <c r="B183" t="s">
        <v>18</v>
      </c>
      <c r="C183" s="1">
        <v>41417</v>
      </c>
      <c r="D183" t="s">
        <v>19</v>
      </c>
      <c r="E183">
        <v>16</v>
      </c>
      <c r="F183">
        <v>34.93</v>
      </c>
      <c r="G183">
        <v>0.04</v>
      </c>
      <c r="H183" t="s">
        <v>20</v>
      </c>
      <c r="I183">
        <v>-0.05</v>
      </c>
      <c r="J183">
        <v>2.1800000000000002</v>
      </c>
      <c r="K183">
        <v>0.78</v>
      </c>
      <c r="L183" t="s">
        <v>265</v>
      </c>
      <c r="M183" t="s">
        <v>22</v>
      </c>
      <c r="N183" t="s">
        <v>45</v>
      </c>
      <c r="O183" t="s">
        <v>34</v>
      </c>
      <c r="P183" t="s">
        <v>100</v>
      </c>
      <c r="Q183" t="s">
        <v>36</v>
      </c>
      <c r="R183" s="1">
        <v>41417</v>
      </c>
      <c r="S183" s="10">
        <f t="shared" si="11"/>
        <v>5.5506620246787846E-6</v>
      </c>
      <c r="U183" t="str">
        <f t="shared" si="10"/>
        <v/>
      </c>
      <c r="V183">
        <f t="array" ref="V183">SUM(IF(B183="Y",IF(D183="Critical",(F183:F3742),0)))</f>
        <v>0</v>
      </c>
      <c r="W183">
        <f t="shared" si="12"/>
        <v>0</v>
      </c>
      <c r="X183">
        <f t="shared" si="13"/>
        <v>0</v>
      </c>
    </row>
    <row r="184" spans="1:24" x14ac:dyDescent="0.25">
      <c r="A184">
        <v>2657</v>
      </c>
      <c r="B184" t="s">
        <v>18</v>
      </c>
      <c r="C184" s="1">
        <v>41928</v>
      </c>
      <c r="D184" t="s">
        <v>19</v>
      </c>
      <c r="E184">
        <v>30</v>
      </c>
      <c r="F184">
        <v>8316.76</v>
      </c>
      <c r="G184">
        <v>0.05</v>
      </c>
      <c r="H184" t="s">
        <v>54</v>
      </c>
      <c r="I184">
        <v>2108.8000000000002</v>
      </c>
      <c r="J184">
        <v>279.81</v>
      </c>
      <c r="K184">
        <v>23.19</v>
      </c>
      <c r="L184" t="s">
        <v>177</v>
      </c>
      <c r="M184" t="s">
        <v>22</v>
      </c>
      <c r="N184" t="s">
        <v>40</v>
      </c>
      <c r="O184" t="s">
        <v>34</v>
      </c>
      <c r="P184" t="s">
        <v>72</v>
      </c>
      <c r="Q184" t="s">
        <v>74</v>
      </c>
      <c r="R184" s="1">
        <v>41930</v>
      </c>
      <c r="S184" s="10">
        <f t="shared" si="11"/>
        <v>1.3216010277803472E-3</v>
      </c>
      <c r="U184" t="str">
        <f t="shared" si="10"/>
        <v/>
      </c>
      <c r="V184">
        <f t="array" ref="V184">SUM(IF(B184="Y",IF(D184="Critical",(F184:F3743),0)))</f>
        <v>0</v>
      </c>
      <c r="W184">
        <f t="shared" si="12"/>
        <v>2</v>
      </c>
      <c r="X184">
        <f t="shared" si="13"/>
        <v>0</v>
      </c>
    </row>
    <row r="185" spans="1:24" x14ac:dyDescent="0.25">
      <c r="A185">
        <v>2657</v>
      </c>
      <c r="B185" t="s">
        <v>18</v>
      </c>
      <c r="C185" s="1">
        <v>41928</v>
      </c>
      <c r="D185" t="s">
        <v>19</v>
      </c>
      <c r="E185">
        <v>37</v>
      </c>
      <c r="F185">
        <v>2143.2154999999998</v>
      </c>
      <c r="G185">
        <v>0.02</v>
      </c>
      <c r="H185" t="s">
        <v>20</v>
      </c>
      <c r="I185">
        <v>464.36</v>
      </c>
      <c r="J185">
        <v>65.989999999999995</v>
      </c>
      <c r="K185">
        <v>8.99</v>
      </c>
      <c r="L185" t="s">
        <v>177</v>
      </c>
      <c r="M185" t="s">
        <v>22</v>
      </c>
      <c r="N185" t="s">
        <v>40</v>
      </c>
      <c r="O185" t="s">
        <v>24</v>
      </c>
      <c r="P185" t="s">
        <v>41</v>
      </c>
      <c r="Q185" t="s">
        <v>42</v>
      </c>
      <c r="R185" s="1">
        <v>41929</v>
      </c>
      <c r="S185" s="10">
        <f t="shared" si="11"/>
        <v>3.4057443133561274E-4</v>
      </c>
      <c r="U185" t="str">
        <f t="shared" si="10"/>
        <v/>
      </c>
      <c r="V185">
        <f t="array" ref="V185">SUM(IF(B185="Y",IF(D185="Critical",(F185:F3744),0)))</f>
        <v>0</v>
      </c>
      <c r="W185">
        <f t="shared" si="12"/>
        <v>1</v>
      </c>
      <c r="X185">
        <f t="shared" si="13"/>
        <v>0</v>
      </c>
    </row>
    <row r="186" spans="1:24" x14ac:dyDescent="0.25">
      <c r="A186">
        <v>2658</v>
      </c>
      <c r="B186" t="s">
        <v>18</v>
      </c>
      <c r="C186" s="1">
        <v>41904</v>
      </c>
      <c r="D186" t="s">
        <v>43</v>
      </c>
      <c r="E186">
        <v>34</v>
      </c>
      <c r="F186">
        <v>229.51</v>
      </c>
      <c r="G186">
        <v>0.04</v>
      </c>
      <c r="H186" t="s">
        <v>20</v>
      </c>
      <c r="I186">
        <v>-189.33</v>
      </c>
      <c r="J186">
        <v>6.48</v>
      </c>
      <c r="K186">
        <v>9.5399999999999991</v>
      </c>
      <c r="L186" t="s">
        <v>178</v>
      </c>
      <c r="M186" t="s">
        <v>22</v>
      </c>
      <c r="N186" t="s">
        <v>71</v>
      </c>
      <c r="O186" t="s">
        <v>34</v>
      </c>
      <c r="P186" t="s">
        <v>49</v>
      </c>
      <c r="Q186" t="s">
        <v>42</v>
      </c>
      <c r="R186" s="1">
        <v>41905</v>
      </c>
      <c r="S186" s="10">
        <f t="shared" si="11"/>
        <v>3.6471011774521262E-5</v>
      </c>
      <c r="U186" t="str">
        <f t="shared" si="10"/>
        <v/>
      </c>
      <c r="V186">
        <f t="array" ref="V186">SUM(IF(B186="Y",IF(D186="Critical",(F186:F3745),0)))</f>
        <v>0</v>
      </c>
      <c r="W186">
        <f t="shared" si="12"/>
        <v>1</v>
      </c>
      <c r="X186">
        <f t="shared" si="13"/>
        <v>0</v>
      </c>
    </row>
    <row r="187" spans="1:24" x14ac:dyDescent="0.25">
      <c r="A187">
        <v>2658</v>
      </c>
      <c r="B187" t="s">
        <v>18</v>
      </c>
      <c r="C187" s="1">
        <v>41904</v>
      </c>
      <c r="D187" t="s">
        <v>43</v>
      </c>
      <c r="E187">
        <v>32</v>
      </c>
      <c r="F187">
        <v>473</v>
      </c>
      <c r="G187">
        <v>0.09</v>
      </c>
      <c r="H187" t="s">
        <v>32</v>
      </c>
      <c r="I187">
        <v>-185.8</v>
      </c>
      <c r="J187">
        <v>15.42</v>
      </c>
      <c r="K187">
        <v>10.68</v>
      </c>
      <c r="L187" t="s">
        <v>178</v>
      </c>
      <c r="M187" t="s">
        <v>22</v>
      </c>
      <c r="N187" t="s">
        <v>71</v>
      </c>
      <c r="O187" t="s">
        <v>34</v>
      </c>
      <c r="P187" t="s">
        <v>53</v>
      </c>
      <c r="Q187" t="s">
        <v>42</v>
      </c>
      <c r="R187" s="1">
        <v>41904</v>
      </c>
      <c r="S187" s="10">
        <f t="shared" si="11"/>
        <v>7.5163559624193108E-5</v>
      </c>
      <c r="U187" t="str">
        <f t="shared" si="10"/>
        <v/>
      </c>
      <c r="V187">
        <f t="array" ref="V187">SUM(IF(B187="Y",IF(D187="Critical",(F187:F3746),0)))</f>
        <v>0</v>
      </c>
      <c r="W187">
        <f t="shared" si="12"/>
        <v>0</v>
      </c>
      <c r="X187">
        <f t="shared" si="13"/>
        <v>0</v>
      </c>
    </row>
    <row r="188" spans="1:24" x14ac:dyDescent="0.25">
      <c r="A188">
        <v>2688</v>
      </c>
      <c r="B188" t="s">
        <v>18</v>
      </c>
      <c r="C188" s="1">
        <v>42026</v>
      </c>
      <c r="D188" t="s">
        <v>19</v>
      </c>
      <c r="E188">
        <v>31</v>
      </c>
      <c r="F188">
        <v>2080.0349999999999</v>
      </c>
      <c r="G188">
        <v>0.1</v>
      </c>
      <c r="H188" t="s">
        <v>20</v>
      </c>
      <c r="I188">
        <v>844.9</v>
      </c>
      <c r="J188">
        <v>85.99</v>
      </c>
      <c r="K188">
        <v>1.25</v>
      </c>
      <c r="L188" t="s">
        <v>101</v>
      </c>
      <c r="M188" t="s">
        <v>22</v>
      </c>
      <c r="N188" t="s">
        <v>71</v>
      </c>
      <c r="O188" t="s">
        <v>24</v>
      </c>
      <c r="P188" t="s">
        <v>41</v>
      </c>
      <c r="Q188" t="s">
        <v>26</v>
      </c>
      <c r="R188" s="1">
        <v>42027</v>
      </c>
      <c r="S188" s="10">
        <f t="shared" si="11"/>
        <v>3.3053453434018706E-4</v>
      </c>
      <c r="U188" t="str">
        <f t="shared" si="10"/>
        <v/>
      </c>
      <c r="V188">
        <f t="array" ref="V188">SUM(IF(B188="Y",IF(D188="Critical",(F188:F3747),0)))</f>
        <v>0</v>
      </c>
      <c r="W188">
        <f t="shared" si="12"/>
        <v>1</v>
      </c>
      <c r="X188">
        <f t="shared" si="13"/>
        <v>0</v>
      </c>
    </row>
    <row r="189" spans="1:24" x14ac:dyDescent="0.25">
      <c r="A189">
        <v>2688</v>
      </c>
      <c r="B189" t="s">
        <v>18</v>
      </c>
      <c r="C189" s="1">
        <v>42026</v>
      </c>
      <c r="D189" t="s">
        <v>19</v>
      </c>
      <c r="E189">
        <v>7</v>
      </c>
      <c r="F189">
        <v>145.41999999999999</v>
      </c>
      <c r="G189">
        <v>0.09</v>
      </c>
      <c r="H189" t="s">
        <v>20</v>
      </c>
      <c r="I189">
        <v>-98.46</v>
      </c>
      <c r="J189">
        <v>20.97</v>
      </c>
      <c r="K189">
        <v>6.5</v>
      </c>
      <c r="L189" t="s">
        <v>101</v>
      </c>
      <c r="M189" t="s">
        <v>22</v>
      </c>
      <c r="N189" t="s">
        <v>71</v>
      </c>
      <c r="O189" t="s">
        <v>24</v>
      </c>
      <c r="P189" t="s">
        <v>25</v>
      </c>
      <c r="Q189" t="s">
        <v>42</v>
      </c>
      <c r="R189" s="1">
        <v>42027</v>
      </c>
      <c r="S189" s="10">
        <f t="shared" si="11"/>
        <v>2.3108424610042622E-5</v>
      </c>
      <c r="U189" t="str">
        <f t="shared" si="10"/>
        <v/>
      </c>
      <c r="V189">
        <f t="array" ref="V189">SUM(IF(B189="Y",IF(D189="Critical",(F189:F3748),0)))</f>
        <v>0</v>
      </c>
      <c r="W189">
        <f t="shared" si="12"/>
        <v>1</v>
      </c>
      <c r="X189">
        <f t="shared" si="13"/>
        <v>0</v>
      </c>
    </row>
    <row r="190" spans="1:24" x14ac:dyDescent="0.25">
      <c r="A190">
        <v>2688</v>
      </c>
      <c r="B190" t="s">
        <v>18</v>
      </c>
      <c r="C190" s="1">
        <v>42026</v>
      </c>
      <c r="D190" t="s">
        <v>19</v>
      </c>
      <c r="E190">
        <v>11</v>
      </c>
      <c r="F190">
        <v>1559.4355</v>
      </c>
      <c r="G190">
        <v>0.01</v>
      </c>
      <c r="H190" t="s">
        <v>20</v>
      </c>
      <c r="I190">
        <v>61.24</v>
      </c>
      <c r="J190">
        <v>155.99</v>
      </c>
      <c r="K190">
        <v>3.9</v>
      </c>
      <c r="L190" t="s">
        <v>101</v>
      </c>
      <c r="M190" t="s">
        <v>22</v>
      </c>
      <c r="N190" t="s">
        <v>71</v>
      </c>
      <c r="O190" t="s">
        <v>24</v>
      </c>
      <c r="P190" t="s">
        <v>41</v>
      </c>
      <c r="Q190" t="s">
        <v>42</v>
      </c>
      <c r="R190" s="1">
        <v>42028</v>
      </c>
      <c r="S190" s="10">
        <f t="shared" si="11"/>
        <v>2.4780702575969002E-4</v>
      </c>
      <c r="U190" t="str">
        <f t="shared" si="10"/>
        <v/>
      </c>
      <c r="V190">
        <f t="array" ref="V190">SUM(IF(B190="Y",IF(D190="Critical",(F190:F3749),0)))</f>
        <v>0</v>
      </c>
      <c r="W190">
        <f t="shared" si="12"/>
        <v>2</v>
      </c>
      <c r="X190">
        <f t="shared" si="13"/>
        <v>0</v>
      </c>
    </row>
    <row r="191" spans="1:24" x14ac:dyDescent="0.25">
      <c r="A191">
        <v>2691</v>
      </c>
      <c r="B191" t="s">
        <v>18</v>
      </c>
      <c r="C191" s="1">
        <v>42123</v>
      </c>
      <c r="D191" t="s">
        <v>47</v>
      </c>
      <c r="E191">
        <v>14</v>
      </c>
      <c r="F191">
        <v>3363.14</v>
      </c>
      <c r="G191">
        <v>0.1</v>
      </c>
      <c r="H191" t="s">
        <v>54</v>
      </c>
      <c r="I191">
        <v>98.75</v>
      </c>
      <c r="J191">
        <v>260.98</v>
      </c>
      <c r="K191">
        <v>41.91</v>
      </c>
      <c r="L191" t="s">
        <v>132</v>
      </c>
      <c r="M191" t="s">
        <v>30</v>
      </c>
      <c r="N191" t="s">
        <v>23</v>
      </c>
      <c r="O191" t="s">
        <v>37</v>
      </c>
      <c r="P191" t="s">
        <v>57</v>
      </c>
      <c r="Q191" t="s">
        <v>58</v>
      </c>
      <c r="R191" s="1">
        <v>42132</v>
      </c>
      <c r="S191" s="10">
        <f t="shared" si="11"/>
        <v>5.3443038882559999E-4</v>
      </c>
      <c r="U191" t="str">
        <f t="shared" si="10"/>
        <v/>
      </c>
      <c r="V191">
        <f t="array" ref="V191">SUM(IF(B191="Y",IF(D191="Critical",(F191:F3750),0)))</f>
        <v>0</v>
      </c>
      <c r="W191">
        <f t="shared" si="12"/>
        <v>9</v>
      </c>
      <c r="X191">
        <f t="shared" si="13"/>
        <v>0</v>
      </c>
    </row>
    <row r="192" spans="1:24" x14ac:dyDescent="0.25">
      <c r="A192">
        <v>2722</v>
      </c>
      <c r="B192" t="s">
        <v>18</v>
      </c>
      <c r="C192" s="1">
        <v>42468</v>
      </c>
      <c r="D192" t="s">
        <v>47</v>
      </c>
      <c r="E192">
        <v>46</v>
      </c>
      <c r="F192">
        <v>1895.55</v>
      </c>
      <c r="G192">
        <v>0.06</v>
      </c>
      <c r="H192" t="s">
        <v>20</v>
      </c>
      <c r="I192">
        <v>807.62</v>
      </c>
      <c r="J192">
        <v>40.97</v>
      </c>
      <c r="K192">
        <v>1.99</v>
      </c>
      <c r="L192" t="s">
        <v>179</v>
      </c>
      <c r="M192" t="s">
        <v>56</v>
      </c>
      <c r="N192" t="s">
        <v>45</v>
      </c>
      <c r="O192" t="s">
        <v>24</v>
      </c>
      <c r="P192" t="s">
        <v>25</v>
      </c>
      <c r="Q192" t="s">
        <v>26</v>
      </c>
      <c r="R192" s="1">
        <v>42472</v>
      </c>
      <c r="S192" s="10">
        <f t="shared" si="11"/>
        <v>3.0121836246435358E-4</v>
      </c>
      <c r="U192" t="str">
        <f t="shared" si="10"/>
        <v/>
      </c>
      <c r="V192">
        <f t="array" ref="V192">SUM(IF(B192="Y",IF(D192="Critical",(F192:F3751),0)))</f>
        <v>0</v>
      </c>
      <c r="W192">
        <f t="shared" si="12"/>
        <v>4</v>
      </c>
      <c r="X192">
        <f t="shared" si="13"/>
        <v>0</v>
      </c>
    </row>
    <row r="193" spans="1:24" x14ac:dyDescent="0.25">
      <c r="A193">
        <v>2725</v>
      </c>
      <c r="B193" t="s">
        <v>18</v>
      </c>
      <c r="C193" s="1">
        <v>42510</v>
      </c>
      <c r="D193" t="s">
        <v>31</v>
      </c>
      <c r="E193">
        <v>39</v>
      </c>
      <c r="F193">
        <v>2178.431</v>
      </c>
      <c r="G193">
        <v>0.01</v>
      </c>
      <c r="H193" t="s">
        <v>32</v>
      </c>
      <c r="I193">
        <v>396.97</v>
      </c>
      <c r="J193">
        <v>65.989999999999995</v>
      </c>
      <c r="K193">
        <v>8.99</v>
      </c>
      <c r="L193" t="s">
        <v>135</v>
      </c>
      <c r="M193" t="s">
        <v>22</v>
      </c>
      <c r="N193" t="s">
        <v>71</v>
      </c>
      <c r="O193" t="s">
        <v>24</v>
      </c>
      <c r="P193" t="s">
        <v>41</v>
      </c>
      <c r="Q193" t="s">
        <v>42</v>
      </c>
      <c r="R193" s="1">
        <v>42511</v>
      </c>
      <c r="S193" s="10">
        <f t="shared" si="11"/>
        <v>3.4617046163993784E-4</v>
      </c>
      <c r="U193" t="str">
        <f t="shared" si="10"/>
        <v/>
      </c>
      <c r="V193">
        <f t="array" ref="V193">SUM(IF(B193="Y",IF(D193="Critical",(F193:F3752),0)))</f>
        <v>0</v>
      </c>
      <c r="W193">
        <f t="shared" si="12"/>
        <v>1</v>
      </c>
      <c r="X193">
        <f t="shared" si="13"/>
        <v>0</v>
      </c>
    </row>
    <row r="194" spans="1:24" x14ac:dyDescent="0.25">
      <c r="A194">
        <v>3169</v>
      </c>
      <c r="B194" t="s">
        <v>18</v>
      </c>
      <c r="C194" s="1">
        <v>41628</v>
      </c>
      <c r="D194" t="s">
        <v>43</v>
      </c>
      <c r="E194">
        <v>7</v>
      </c>
      <c r="F194">
        <v>35.58</v>
      </c>
      <c r="G194">
        <v>0.04</v>
      </c>
      <c r="H194" t="s">
        <v>20</v>
      </c>
      <c r="I194">
        <v>-19.95</v>
      </c>
      <c r="J194">
        <v>4.42</v>
      </c>
      <c r="K194">
        <v>4.99</v>
      </c>
      <c r="L194" t="s">
        <v>195</v>
      </c>
      <c r="M194" t="s">
        <v>22</v>
      </c>
      <c r="N194" t="s">
        <v>23</v>
      </c>
      <c r="O194" t="s">
        <v>34</v>
      </c>
      <c r="P194" t="s">
        <v>76</v>
      </c>
      <c r="Q194" t="s">
        <v>42</v>
      </c>
      <c r="R194" s="1">
        <v>41629</v>
      </c>
      <c r="S194" s="10">
        <f t="shared" si="11"/>
        <v>5.6539523286020942E-6</v>
      </c>
      <c r="U194" t="str">
        <f t="shared" ref="U194:U257" si="15">IF(T194="Quality Check",VLOOKUP(S194,Quality_Control,2),"")</f>
        <v/>
      </c>
      <c r="V194">
        <f t="array" ref="V194">SUM(IF(B194="Y",IF(D194="Critical",(F194:F3753),0)))</f>
        <v>0</v>
      </c>
      <c r="W194">
        <f t="shared" si="12"/>
        <v>1</v>
      </c>
      <c r="X194">
        <f t="shared" si="13"/>
        <v>0</v>
      </c>
    </row>
    <row r="195" spans="1:24" x14ac:dyDescent="0.25">
      <c r="A195">
        <v>24197</v>
      </c>
      <c r="B195" t="s">
        <v>18</v>
      </c>
      <c r="C195" s="1">
        <v>41308</v>
      </c>
      <c r="D195" t="s">
        <v>47</v>
      </c>
      <c r="E195">
        <v>2</v>
      </c>
      <c r="F195">
        <v>35.640500000000003</v>
      </c>
      <c r="G195">
        <v>0.05</v>
      </c>
      <c r="H195" t="s">
        <v>20</v>
      </c>
      <c r="I195">
        <v>-110.4</v>
      </c>
      <c r="J195">
        <v>20.99</v>
      </c>
      <c r="K195">
        <v>1.25</v>
      </c>
      <c r="L195" t="s">
        <v>452</v>
      </c>
      <c r="M195" t="s">
        <v>30</v>
      </c>
      <c r="N195" t="s">
        <v>71</v>
      </c>
      <c r="O195" t="s">
        <v>24</v>
      </c>
      <c r="P195" t="s">
        <v>41</v>
      </c>
      <c r="Q195" t="s">
        <v>26</v>
      </c>
      <c r="R195" s="1">
        <v>41315</v>
      </c>
      <c r="S195" s="10">
        <f t="shared" ref="S195:S258" si="16">F195/$F$3563</f>
        <v>5.663566272274957E-6</v>
      </c>
      <c r="U195" t="str">
        <f t="shared" si="15"/>
        <v/>
      </c>
      <c r="V195">
        <f t="array" ref="V195">SUM(IF(B195="Y",IF(D195="Critical",(F195:F3754),0)))</f>
        <v>0</v>
      </c>
      <c r="W195">
        <f t="shared" ref="W195:W258" si="17">R195-C195</f>
        <v>7</v>
      </c>
      <c r="X195">
        <f t="shared" ref="X195:X258" si="18">IF(T195="",0,1)</f>
        <v>0</v>
      </c>
    </row>
    <row r="196" spans="1:24" x14ac:dyDescent="0.25">
      <c r="A196">
        <v>44615</v>
      </c>
      <c r="B196" t="s">
        <v>18</v>
      </c>
      <c r="C196" s="1">
        <v>41403</v>
      </c>
      <c r="D196" t="s">
        <v>43</v>
      </c>
      <c r="E196">
        <v>19</v>
      </c>
      <c r="F196">
        <v>36.369999999999997</v>
      </c>
      <c r="G196">
        <v>7.0000000000000007E-2</v>
      </c>
      <c r="H196" t="s">
        <v>20</v>
      </c>
      <c r="I196">
        <v>-10.26</v>
      </c>
      <c r="J196">
        <v>1.88</v>
      </c>
      <c r="K196">
        <v>1.49</v>
      </c>
      <c r="L196" t="s">
        <v>199</v>
      </c>
      <c r="M196" t="s">
        <v>30</v>
      </c>
      <c r="N196" t="s">
        <v>40</v>
      </c>
      <c r="O196" t="s">
        <v>34</v>
      </c>
      <c r="P196" t="s">
        <v>68</v>
      </c>
      <c r="Q196" t="s">
        <v>42</v>
      </c>
      <c r="R196" s="1">
        <v>41404</v>
      </c>
      <c r="S196" s="10">
        <f t="shared" si="16"/>
        <v>5.7794897749088857E-6</v>
      </c>
      <c r="U196" t="str">
        <f t="shared" si="15"/>
        <v/>
      </c>
      <c r="V196">
        <f t="array" ref="V196">SUM(IF(B196="Y",IF(D196="Critical",(F196:F3755),0)))</f>
        <v>0</v>
      </c>
      <c r="W196">
        <f t="shared" si="17"/>
        <v>1</v>
      </c>
      <c r="X196">
        <f t="shared" si="18"/>
        <v>0</v>
      </c>
    </row>
    <row r="197" spans="1:24" x14ac:dyDescent="0.25">
      <c r="A197">
        <v>36448</v>
      </c>
      <c r="B197" t="s">
        <v>18</v>
      </c>
      <c r="C197" s="1">
        <v>41527</v>
      </c>
      <c r="D197" t="s">
        <v>43</v>
      </c>
      <c r="E197">
        <v>6</v>
      </c>
      <c r="F197">
        <v>36.65</v>
      </c>
      <c r="G197">
        <v>0.03</v>
      </c>
      <c r="H197" t="s">
        <v>20</v>
      </c>
      <c r="I197">
        <v>0.43</v>
      </c>
      <c r="J197">
        <v>6.08</v>
      </c>
      <c r="K197">
        <v>0.91</v>
      </c>
      <c r="L197" t="s">
        <v>233</v>
      </c>
      <c r="M197" t="s">
        <v>30</v>
      </c>
      <c r="N197" t="s">
        <v>45</v>
      </c>
      <c r="O197" t="s">
        <v>34</v>
      </c>
      <c r="P197" t="s">
        <v>35</v>
      </c>
      <c r="Q197" t="s">
        <v>36</v>
      </c>
      <c r="R197" s="1">
        <v>41527</v>
      </c>
      <c r="S197" s="10">
        <f t="shared" si="16"/>
        <v>5.8239840596758505E-6</v>
      </c>
      <c r="U197" t="str">
        <f t="shared" si="15"/>
        <v/>
      </c>
      <c r="V197">
        <f t="array" ref="V197">SUM(IF(B197="Y",IF(D197="Critical",(F197:F3756),0)))</f>
        <v>0</v>
      </c>
      <c r="W197">
        <f t="shared" si="17"/>
        <v>0</v>
      </c>
      <c r="X197">
        <f t="shared" si="18"/>
        <v>0</v>
      </c>
    </row>
    <row r="198" spans="1:24" x14ac:dyDescent="0.25">
      <c r="A198">
        <v>2756</v>
      </c>
      <c r="B198" t="s">
        <v>18</v>
      </c>
      <c r="C198" s="1">
        <v>42477</v>
      </c>
      <c r="D198" t="s">
        <v>28</v>
      </c>
      <c r="E198">
        <v>25</v>
      </c>
      <c r="F198">
        <v>1344.88</v>
      </c>
      <c r="G198">
        <v>0.06</v>
      </c>
      <c r="H198" t="s">
        <v>20</v>
      </c>
      <c r="I198">
        <v>-13.77</v>
      </c>
      <c r="J198">
        <v>55.94</v>
      </c>
      <c r="K198">
        <v>4</v>
      </c>
      <c r="L198" t="s">
        <v>180</v>
      </c>
      <c r="M198" t="s">
        <v>22</v>
      </c>
      <c r="N198" t="s">
        <v>71</v>
      </c>
      <c r="O198" t="s">
        <v>24</v>
      </c>
      <c r="P198" t="s">
        <v>25</v>
      </c>
      <c r="Q198" t="s">
        <v>42</v>
      </c>
      <c r="R198" s="1">
        <v>42478</v>
      </c>
      <c r="S198" s="10">
        <f t="shared" si="16"/>
        <v>2.1371240606212437E-4</v>
      </c>
      <c r="U198" t="str">
        <f t="shared" si="15"/>
        <v/>
      </c>
      <c r="V198">
        <f t="array" ref="V198">SUM(IF(B198="Y",IF(D198="Critical",(F198:F3757),0)))</f>
        <v>0</v>
      </c>
      <c r="W198">
        <f t="shared" si="17"/>
        <v>1</v>
      </c>
      <c r="X198">
        <f t="shared" si="18"/>
        <v>0</v>
      </c>
    </row>
    <row r="199" spans="1:24" x14ac:dyDescent="0.25">
      <c r="A199">
        <v>2756</v>
      </c>
      <c r="B199" t="s">
        <v>18</v>
      </c>
      <c r="C199" s="1">
        <v>42477</v>
      </c>
      <c r="D199" t="s">
        <v>28</v>
      </c>
      <c r="E199">
        <v>42</v>
      </c>
      <c r="F199">
        <v>248.54</v>
      </c>
      <c r="G199">
        <v>7.0000000000000007E-2</v>
      </c>
      <c r="H199" t="s">
        <v>20</v>
      </c>
      <c r="I199">
        <v>111.75</v>
      </c>
      <c r="J199">
        <v>6.3</v>
      </c>
      <c r="K199">
        <v>0.5</v>
      </c>
      <c r="L199" t="s">
        <v>180</v>
      </c>
      <c r="M199" t="s">
        <v>22</v>
      </c>
      <c r="N199" t="s">
        <v>71</v>
      </c>
      <c r="O199" t="s">
        <v>34</v>
      </c>
      <c r="P199" t="s">
        <v>46</v>
      </c>
      <c r="Q199" t="s">
        <v>42</v>
      </c>
      <c r="R199" s="1">
        <v>42477</v>
      </c>
      <c r="S199" s="10">
        <f t="shared" si="16"/>
        <v>3.9495034057076014E-5</v>
      </c>
      <c r="U199" t="str">
        <f t="shared" si="15"/>
        <v/>
      </c>
      <c r="V199">
        <f t="array" ref="V199">SUM(IF(B199="Y",IF(D199="Critical",(F199:F3758),0)))</f>
        <v>0</v>
      </c>
      <c r="W199">
        <f t="shared" si="17"/>
        <v>0</v>
      </c>
      <c r="X199">
        <f t="shared" si="18"/>
        <v>0</v>
      </c>
    </row>
    <row r="200" spans="1:24" x14ac:dyDescent="0.25">
      <c r="A200">
        <v>2757</v>
      </c>
      <c r="B200" t="s">
        <v>18</v>
      </c>
      <c r="C200" s="1">
        <v>41839</v>
      </c>
      <c r="D200" t="s">
        <v>19</v>
      </c>
      <c r="E200">
        <v>42</v>
      </c>
      <c r="F200">
        <v>569.32000000000005</v>
      </c>
      <c r="G200">
        <v>0.05</v>
      </c>
      <c r="H200" t="s">
        <v>32</v>
      </c>
      <c r="I200">
        <v>84.38</v>
      </c>
      <c r="J200">
        <v>12.98</v>
      </c>
      <c r="K200">
        <v>3.14</v>
      </c>
      <c r="L200" t="s">
        <v>181</v>
      </c>
      <c r="M200" t="s">
        <v>22</v>
      </c>
      <c r="N200" t="s">
        <v>23</v>
      </c>
      <c r="O200" t="s">
        <v>34</v>
      </c>
      <c r="P200" t="s">
        <v>64</v>
      </c>
      <c r="Q200" t="s">
        <v>26</v>
      </c>
      <c r="R200" s="1">
        <v>41840</v>
      </c>
      <c r="S200" s="10">
        <f t="shared" si="16"/>
        <v>9.0469593584028803E-5</v>
      </c>
      <c r="U200" t="str">
        <f t="shared" si="15"/>
        <v/>
      </c>
      <c r="V200">
        <f t="array" ref="V200">SUM(IF(B200="Y",IF(D200="Critical",(F200:F3759),0)))</f>
        <v>0</v>
      </c>
      <c r="W200">
        <f t="shared" si="17"/>
        <v>1</v>
      </c>
      <c r="X200">
        <f t="shared" si="18"/>
        <v>0</v>
      </c>
    </row>
    <row r="201" spans="1:24" x14ac:dyDescent="0.25">
      <c r="A201">
        <v>13861</v>
      </c>
      <c r="B201" t="s">
        <v>18</v>
      </c>
      <c r="C201" s="1">
        <v>41497</v>
      </c>
      <c r="D201" t="s">
        <v>19</v>
      </c>
      <c r="E201">
        <v>7</v>
      </c>
      <c r="F201">
        <v>37.299999999999997</v>
      </c>
      <c r="G201">
        <v>0</v>
      </c>
      <c r="H201" t="s">
        <v>20</v>
      </c>
      <c r="I201">
        <v>5.03</v>
      </c>
      <c r="J201">
        <v>4.84</v>
      </c>
      <c r="K201">
        <v>0.71</v>
      </c>
      <c r="L201" t="s">
        <v>435</v>
      </c>
      <c r="M201" t="s">
        <v>30</v>
      </c>
      <c r="N201" t="s">
        <v>23</v>
      </c>
      <c r="O201" t="s">
        <v>34</v>
      </c>
      <c r="P201" t="s">
        <v>35</v>
      </c>
      <c r="Q201" t="s">
        <v>36</v>
      </c>
      <c r="R201" s="1">
        <v>41497</v>
      </c>
      <c r="S201" s="10">
        <f t="shared" si="16"/>
        <v>5.92727436359916E-6</v>
      </c>
      <c r="U201" t="str">
        <f t="shared" si="15"/>
        <v/>
      </c>
      <c r="V201">
        <f t="array" ref="V201">SUM(IF(B201="Y",IF(D201="Critical",(F201:F3760),0)))</f>
        <v>0</v>
      </c>
      <c r="W201">
        <f t="shared" si="17"/>
        <v>0</v>
      </c>
      <c r="X201">
        <f t="shared" si="18"/>
        <v>0</v>
      </c>
    </row>
    <row r="202" spans="1:24" x14ac:dyDescent="0.25">
      <c r="A202">
        <v>2816</v>
      </c>
      <c r="B202" t="s">
        <v>18</v>
      </c>
      <c r="C202" s="1">
        <v>42632</v>
      </c>
      <c r="D202" t="s">
        <v>19</v>
      </c>
      <c r="E202">
        <v>35</v>
      </c>
      <c r="F202">
        <v>787.56</v>
      </c>
      <c r="G202">
        <v>0</v>
      </c>
      <c r="H202" t="s">
        <v>20</v>
      </c>
      <c r="I202">
        <v>220.04</v>
      </c>
      <c r="J202">
        <v>21.98</v>
      </c>
      <c r="K202">
        <v>2.87</v>
      </c>
      <c r="L202" t="s">
        <v>182</v>
      </c>
      <c r="M202" t="s">
        <v>22</v>
      </c>
      <c r="N202" t="s">
        <v>23</v>
      </c>
      <c r="O202" t="s">
        <v>34</v>
      </c>
      <c r="P202" t="s">
        <v>35</v>
      </c>
      <c r="Q202" t="s">
        <v>26</v>
      </c>
      <c r="R202" s="1">
        <v>42633</v>
      </c>
      <c r="S202" s="10">
        <f t="shared" si="16"/>
        <v>1.2514971039667973E-4</v>
      </c>
      <c r="U202" t="str">
        <f t="shared" si="15"/>
        <v/>
      </c>
      <c r="V202">
        <f t="array" ref="V202">SUM(IF(B202="Y",IF(D202="Critical",(F202:F3761),0)))</f>
        <v>0</v>
      </c>
      <c r="W202">
        <f t="shared" si="17"/>
        <v>1</v>
      </c>
      <c r="X202">
        <f t="shared" si="18"/>
        <v>0</v>
      </c>
    </row>
    <row r="203" spans="1:24" x14ac:dyDescent="0.25">
      <c r="A203">
        <v>2817</v>
      </c>
      <c r="B203" t="s">
        <v>18</v>
      </c>
      <c r="C203" s="1">
        <v>42478</v>
      </c>
      <c r="D203" t="s">
        <v>43</v>
      </c>
      <c r="E203">
        <v>14</v>
      </c>
      <c r="F203">
        <v>3830.14</v>
      </c>
      <c r="G203">
        <v>0.1</v>
      </c>
      <c r="H203" t="s">
        <v>20</v>
      </c>
      <c r="I203">
        <v>202.25</v>
      </c>
      <c r="J203">
        <v>300.97000000000003</v>
      </c>
      <c r="K203">
        <v>7.18</v>
      </c>
      <c r="L203" t="s">
        <v>183</v>
      </c>
      <c r="M203" t="s">
        <v>22</v>
      </c>
      <c r="N203" t="s">
        <v>40</v>
      </c>
      <c r="O203" t="s">
        <v>24</v>
      </c>
      <c r="P203" t="s">
        <v>25</v>
      </c>
      <c r="Q203" t="s">
        <v>42</v>
      </c>
      <c r="R203" s="1">
        <v>42479</v>
      </c>
      <c r="S203" s="10">
        <f t="shared" si="16"/>
        <v>6.0864049949050096E-4</v>
      </c>
      <c r="U203" t="str">
        <f t="shared" si="15"/>
        <v/>
      </c>
      <c r="V203">
        <f t="array" ref="V203">SUM(IF(B203="Y",IF(D203="Critical",(F203:F3762),0)))</f>
        <v>0</v>
      </c>
      <c r="W203">
        <f t="shared" si="17"/>
        <v>1</v>
      </c>
      <c r="X203">
        <f t="shared" si="18"/>
        <v>0</v>
      </c>
    </row>
    <row r="204" spans="1:24" x14ac:dyDescent="0.25">
      <c r="A204">
        <v>2817</v>
      </c>
      <c r="B204" t="s">
        <v>18</v>
      </c>
      <c r="C204" s="1">
        <v>42478</v>
      </c>
      <c r="D204" t="s">
        <v>43</v>
      </c>
      <c r="E204">
        <v>40</v>
      </c>
      <c r="F204">
        <v>1559.86</v>
      </c>
      <c r="G204">
        <v>0.06</v>
      </c>
      <c r="H204" t="s">
        <v>20</v>
      </c>
      <c r="I204">
        <v>672.37</v>
      </c>
      <c r="J204">
        <v>39.89</v>
      </c>
      <c r="K204">
        <v>3.04</v>
      </c>
      <c r="L204" t="s">
        <v>183</v>
      </c>
      <c r="M204" t="s">
        <v>22</v>
      </c>
      <c r="N204" t="s">
        <v>40</v>
      </c>
      <c r="O204" t="s">
        <v>37</v>
      </c>
      <c r="P204" t="s">
        <v>38</v>
      </c>
      <c r="Q204" t="s">
        <v>36</v>
      </c>
      <c r="R204" s="1">
        <v>42480</v>
      </c>
      <c r="S204" s="10">
        <f t="shared" si="16"/>
        <v>2.4787448227355993E-4</v>
      </c>
      <c r="U204" t="str">
        <f t="shared" si="15"/>
        <v/>
      </c>
      <c r="V204">
        <f t="array" ref="V204">SUM(IF(B204="Y",IF(D204="Critical",(F204:F3763),0)))</f>
        <v>0</v>
      </c>
      <c r="W204">
        <f t="shared" si="17"/>
        <v>2</v>
      </c>
      <c r="X204">
        <f t="shared" si="18"/>
        <v>0</v>
      </c>
    </row>
    <row r="205" spans="1:24" x14ac:dyDescent="0.25">
      <c r="A205">
        <v>2818</v>
      </c>
      <c r="B205" t="s">
        <v>18</v>
      </c>
      <c r="C205" s="1">
        <v>42715</v>
      </c>
      <c r="D205" t="s">
        <v>43</v>
      </c>
      <c r="E205">
        <v>37</v>
      </c>
      <c r="F205">
        <v>565.91</v>
      </c>
      <c r="G205">
        <v>0.05</v>
      </c>
      <c r="H205" t="s">
        <v>20</v>
      </c>
      <c r="I205">
        <v>192.39</v>
      </c>
      <c r="J205">
        <v>15.68</v>
      </c>
      <c r="K205">
        <v>3.73</v>
      </c>
      <c r="L205" t="s">
        <v>182</v>
      </c>
      <c r="M205" t="s">
        <v>22</v>
      </c>
      <c r="N205" t="s">
        <v>23</v>
      </c>
      <c r="O205" t="s">
        <v>37</v>
      </c>
      <c r="P205" t="s">
        <v>38</v>
      </c>
      <c r="Q205" t="s">
        <v>26</v>
      </c>
      <c r="R205" s="1">
        <v>42717</v>
      </c>
      <c r="S205" s="10">
        <f t="shared" si="16"/>
        <v>8.9927716758831115E-5</v>
      </c>
      <c r="U205" t="str">
        <f t="shared" si="15"/>
        <v/>
      </c>
      <c r="V205">
        <f t="array" ref="V205">SUM(IF(B205="Y",IF(D205="Critical",(F205:F3764),0)))</f>
        <v>0</v>
      </c>
      <c r="W205">
        <f t="shared" si="17"/>
        <v>2</v>
      </c>
      <c r="X205">
        <f t="shared" si="18"/>
        <v>0</v>
      </c>
    </row>
    <row r="206" spans="1:24" x14ac:dyDescent="0.25">
      <c r="A206">
        <v>2818</v>
      </c>
      <c r="B206" t="s">
        <v>18</v>
      </c>
      <c r="C206" s="1">
        <v>42715</v>
      </c>
      <c r="D206" t="s">
        <v>43</v>
      </c>
      <c r="E206">
        <v>39</v>
      </c>
      <c r="F206">
        <v>593.21</v>
      </c>
      <c r="G206">
        <v>0</v>
      </c>
      <c r="H206" t="s">
        <v>20</v>
      </c>
      <c r="I206">
        <v>44.71</v>
      </c>
      <c r="J206">
        <v>14.98</v>
      </c>
      <c r="K206">
        <v>8.99</v>
      </c>
      <c r="L206" t="s">
        <v>182</v>
      </c>
      <c r="M206" t="s">
        <v>22</v>
      </c>
      <c r="N206" t="s">
        <v>23</v>
      </c>
      <c r="O206" t="s">
        <v>37</v>
      </c>
      <c r="P206" t="s">
        <v>38</v>
      </c>
      <c r="Q206" t="s">
        <v>26</v>
      </c>
      <c r="R206" s="1">
        <v>42716</v>
      </c>
      <c r="S206" s="10">
        <f t="shared" si="16"/>
        <v>9.4265909523610133E-5</v>
      </c>
      <c r="U206" t="str">
        <f t="shared" si="15"/>
        <v/>
      </c>
      <c r="V206">
        <f t="array" ref="V206">SUM(IF(B206="Y",IF(D206="Critical",(F206:F3765),0)))</f>
        <v>0</v>
      </c>
      <c r="W206">
        <f t="shared" si="17"/>
        <v>1</v>
      </c>
      <c r="X206">
        <f t="shared" si="18"/>
        <v>0</v>
      </c>
    </row>
    <row r="207" spans="1:24" x14ac:dyDescent="0.25">
      <c r="A207">
        <v>2818</v>
      </c>
      <c r="B207" t="s">
        <v>18</v>
      </c>
      <c r="C207" s="1">
        <v>42715</v>
      </c>
      <c r="D207" t="s">
        <v>43</v>
      </c>
      <c r="E207">
        <v>2</v>
      </c>
      <c r="F207">
        <v>89.23</v>
      </c>
      <c r="G207">
        <v>0.02</v>
      </c>
      <c r="H207" t="s">
        <v>20</v>
      </c>
      <c r="I207">
        <v>-42.72</v>
      </c>
      <c r="J207">
        <v>38.76</v>
      </c>
      <c r="K207">
        <v>13.26</v>
      </c>
      <c r="L207" t="s">
        <v>182</v>
      </c>
      <c r="M207" t="s">
        <v>22</v>
      </c>
      <c r="N207" t="s">
        <v>23</v>
      </c>
      <c r="O207" t="s">
        <v>34</v>
      </c>
      <c r="P207" t="s">
        <v>49</v>
      </c>
      <c r="Q207" t="s">
        <v>42</v>
      </c>
      <c r="R207" s="1">
        <v>42716</v>
      </c>
      <c r="S207" s="10">
        <f t="shared" si="16"/>
        <v>1.4179375106272201E-5</v>
      </c>
      <c r="U207" t="str">
        <f t="shared" si="15"/>
        <v/>
      </c>
      <c r="V207">
        <f t="array" ref="V207">SUM(IF(B207="Y",IF(D207="Critical",(F207:F3766),0)))</f>
        <v>0</v>
      </c>
      <c r="W207">
        <f t="shared" si="17"/>
        <v>1</v>
      </c>
      <c r="X207">
        <f t="shared" si="18"/>
        <v>0</v>
      </c>
    </row>
    <row r="208" spans="1:24" x14ac:dyDescent="0.25">
      <c r="A208">
        <v>2823</v>
      </c>
      <c r="B208" t="s">
        <v>27</v>
      </c>
      <c r="C208" s="1">
        <v>41890</v>
      </c>
      <c r="D208" t="s">
        <v>19</v>
      </c>
      <c r="E208">
        <v>17</v>
      </c>
      <c r="F208">
        <v>357.43</v>
      </c>
      <c r="G208">
        <v>0.08</v>
      </c>
      <c r="H208" t="s">
        <v>20</v>
      </c>
      <c r="I208">
        <v>-135.97999999999999</v>
      </c>
      <c r="J208">
        <v>20.97</v>
      </c>
      <c r="K208">
        <v>6.5</v>
      </c>
      <c r="L208" t="s">
        <v>184</v>
      </c>
      <c r="M208" t="s">
        <v>22</v>
      </c>
      <c r="N208" t="s">
        <v>40</v>
      </c>
      <c r="O208" t="s">
        <v>24</v>
      </c>
      <c r="P208" t="s">
        <v>25</v>
      </c>
      <c r="Q208" t="s">
        <v>42</v>
      </c>
      <c r="R208" s="1">
        <v>41891</v>
      </c>
      <c r="S208" s="10">
        <f t="shared" si="16"/>
        <v>5.6798543586628625E-5</v>
      </c>
      <c r="U208" t="str">
        <f t="shared" si="15"/>
        <v/>
      </c>
      <c r="V208">
        <f t="array" ref="V208">SUM(IF(B208="Y",IF(D208="Critical",(F208:F3767),0)))</f>
        <v>0</v>
      </c>
      <c r="W208">
        <f t="shared" si="17"/>
        <v>1</v>
      </c>
      <c r="X208">
        <f t="shared" si="18"/>
        <v>0</v>
      </c>
    </row>
    <row r="209" spans="1:24" x14ac:dyDescent="0.25">
      <c r="A209">
        <v>2823</v>
      </c>
      <c r="B209" t="s">
        <v>27</v>
      </c>
      <c r="C209" s="1">
        <v>41890</v>
      </c>
      <c r="D209" t="s">
        <v>19</v>
      </c>
      <c r="E209">
        <v>21</v>
      </c>
      <c r="F209">
        <v>4754.08</v>
      </c>
      <c r="G209">
        <v>0</v>
      </c>
      <c r="H209" t="s">
        <v>54</v>
      </c>
      <c r="I209">
        <v>299.88</v>
      </c>
      <c r="J209">
        <v>225.02</v>
      </c>
      <c r="K209">
        <v>28.66</v>
      </c>
      <c r="L209" t="s">
        <v>184</v>
      </c>
      <c r="M209" t="s">
        <v>22</v>
      </c>
      <c r="N209" t="s">
        <v>40</v>
      </c>
      <c r="O209" t="s">
        <v>34</v>
      </c>
      <c r="P209" t="s">
        <v>53</v>
      </c>
      <c r="Q209" t="s">
        <v>74</v>
      </c>
      <c r="R209" s="1">
        <v>41891</v>
      </c>
      <c r="S209" s="10">
        <f t="shared" si="16"/>
        <v>7.5546210473188997E-4</v>
      </c>
      <c r="U209" t="str">
        <f t="shared" si="15"/>
        <v/>
      </c>
      <c r="V209">
        <f t="array" ref="V209">SUM(IF(B209="Y",IF(D209="Critical",(F209:F3768),0)))</f>
        <v>0</v>
      </c>
      <c r="W209">
        <f t="shared" si="17"/>
        <v>1</v>
      </c>
      <c r="X209">
        <f t="shared" si="18"/>
        <v>0</v>
      </c>
    </row>
    <row r="210" spans="1:24" x14ac:dyDescent="0.25">
      <c r="A210">
        <v>8001</v>
      </c>
      <c r="B210" t="s">
        <v>18</v>
      </c>
      <c r="C210" s="1">
        <v>41597</v>
      </c>
      <c r="D210" t="s">
        <v>19</v>
      </c>
      <c r="E210">
        <v>15</v>
      </c>
      <c r="F210">
        <v>37.700000000000003</v>
      </c>
      <c r="G210">
        <v>0.1</v>
      </c>
      <c r="H210" t="s">
        <v>20</v>
      </c>
      <c r="I210">
        <v>-81.08</v>
      </c>
      <c r="J210">
        <v>2.1800000000000002</v>
      </c>
      <c r="K210">
        <v>7.09</v>
      </c>
      <c r="L210" t="s">
        <v>187</v>
      </c>
      <c r="M210" t="s">
        <v>22</v>
      </c>
      <c r="N210" t="s">
        <v>45</v>
      </c>
      <c r="O210" t="s">
        <v>34</v>
      </c>
      <c r="P210" t="s">
        <v>49</v>
      </c>
      <c r="Q210" t="s">
        <v>36</v>
      </c>
      <c r="R210" s="1">
        <v>41599</v>
      </c>
      <c r="S210" s="10">
        <f t="shared" si="16"/>
        <v>5.9908376275519662E-6</v>
      </c>
      <c r="U210" t="str">
        <f t="shared" si="15"/>
        <v/>
      </c>
      <c r="V210">
        <f t="array" ref="V210">SUM(IF(B210="Y",IF(D210="Critical",(F210:F3769),0)))</f>
        <v>0</v>
      </c>
      <c r="W210">
        <f t="shared" si="17"/>
        <v>2</v>
      </c>
      <c r="X210">
        <f t="shared" si="18"/>
        <v>0</v>
      </c>
    </row>
    <row r="211" spans="1:24" x14ac:dyDescent="0.25">
      <c r="A211">
        <v>27681</v>
      </c>
      <c r="B211" t="s">
        <v>18</v>
      </c>
      <c r="C211" s="1">
        <v>41602</v>
      </c>
      <c r="D211" t="s">
        <v>43</v>
      </c>
      <c r="E211">
        <v>7</v>
      </c>
      <c r="F211">
        <v>37.799999999999997</v>
      </c>
      <c r="G211">
        <v>0.06</v>
      </c>
      <c r="H211" t="s">
        <v>20</v>
      </c>
      <c r="I211">
        <v>-18.309999999999999</v>
      </c>
      <c r="J211">
        <v>4.9800000000000004</v>
      </c>
      <c r="K211">
        <v>4.7</v>
      </c>
      <c r="L211" t="s">
        <v>424</v>
      </c>
      <c r="M211" t="s">
        <v>30</v>
      </c>
      <c r="N211" t="s">
        <v>40</v>
      </c>
      <c r="O211" t="s">
        <v>34</v>
      </c>
      <c r="P211" t="s">
        <v>49</v>
      </c>
      <c r="Q211" t="s">
        <v>42</v>
      </c>
      <c r="R211" s="1">
        <v>41603</v>
      </c>
      <c r="S211" s="10">
        <f t="shared" si="16"/>
        <v>6.0067284435401669E-6</v>
      </c>
      <c r="U211" t="str">
        <f t="shared" si="15"/>
        <v/>
      </c>
      <c r="V211">
        <f t="array" ref="V211">SUM(IF(B211="Y",IF(D211="Critical",(F211:F3770),0)))</f>
        <v>0</v>
      </c>
      <c r="W211">
        <f t="shared" si="17"/>
        <v>1</v>
      </c>
      <c r="X211">
        <f t="shared" si="18"/>
        <v>0</v>
      </c>
    </row>
    <row r="212" spans="1:24" x14ac:dyDescent="0.25">
      <c r="A212">
        <v>2853</v>
      </c>
      <c r="B212" t="s">
        <v>18</v>
      </c>
      <c r="C212" s="1">
        <v>42494</v>
      </c>
      <c r="D212" t="s">
        <v>19</v>
      </c>
      <c r="E212">
        <v>25</v>
      </c>
      <c r="F212">
        <v>4253.6499999999996</v>
      </c>
      <c r="G212">
        <v>0.05</v>
      </c>
      <c r="H212" t="s">
        <v>32</v>
      </c>
      <c r="I212">
        <v>943</v>
      </c>
      <c r="J212">
        <v>178.47</v>
      </c>
      <c r="K212">
        <v>19.989999999999998</v>
      </c>
      <c r="L212" t="s">
        <v>185</v>
      </c>
      <c r="M212" t="s">
        <v>22</v>
      </c>
      <c r="N212" t="s">
        <v>45</v>
      </c>
      <c r="O212" t="s">
        <v>34</v>
      </c>
      <c r="P212" t="s">
        <v>53</v>
      </c>
      <c r="Q212" t="s">
        <v>42</v>
      </c>
      <c r="R212" s="1">
        <v>42497</v>
      </c>
      <c r="S212" s="10">
        <f t="shared" si="16"/>
        <v>6.7593969428213316E-4</v>
      </c>
      <c r="U212" t="str">
        <f t="shared" si="15"/>
        <v/>
      </c>
      <c r="V212">
        <f t="array" ref="V212">SUM(IF(B212="Y",IF(D212="Critical",(F212:F3771),0)))</f>
        <v>0</v>
      </c>
      <c r="W212">
        <f t="shared" si="17"/>
        <v>3</v>
      </c>
      <c r="X212">
        <f t="shared" si="18"/>
        <v>0</v>
      </c>
    </row>
    <row r="213" spans="1:24" x14ac:dyDescent="0.25">
      <c r="A213">
        <v>2912</v>
      </c>
      <c r="B213" t="s">
        <v>18</v>
      </c>
      <c r="C213" s="1">
        <v>42074</v>
      </c>
      <c r="D213" t="s">
        <v>47</v>
      </c>
      <c r="E213">
        <v>7</v>
      </c>
      <c r="F213">
        <v>16587.13</v>
      </c>
      <c r="G213">
        <v>0.08</v>
      </c>
      <c r="H213" t="s">
        <v>54</v>
      </c>
      <c r="I213">
        <v>-3476.86</v>
      </c>
      <c r="J213">
        <v>2550.14</v>
      </c>
      <c r="K213">
        <v>29.7</v>
      </c>
      <c r="L213" t="s">
        <v>29</v>
      </c>
      <c r="M213" t="s">
        <v>30</v>
      </c>
      <c r="N213" t="s">
        <v>23</v>
      </c>
      <c r="O213" t="s">
        <v>24</v>
      </c>
      <c r="P213" t="s">
        <v>51</v>
      </c>
      <c r="Q213" t="s">
        <v>74</v>
      </c>
      <c r="R213" s="1">
        <v>42076</v>
      </c>
      <c r="S213" s="10">
        <f t="shared" si="16"/>
        <v>2.635830306023768E-3</v>
      </c>
      <c r="U213" t="str">
        <f t="shared" si="15"/>
        <v/>
      </c>
      <c r="V213">
        <f t="array" ref="V213">SUM(IF(B213="Y",IF(D213="Critical",(F213:F3772),0)))</f>
        <v>0</v>
      </c>
      <c r="W213">
        <f t="shared" si="17"/>
        <v>2</v>
      </c>
      <c r="X213">
        <f t="shared" si="18"/>
        <v>0</v>
      </c>
    </row>
    <row r="214" spans="1:24" x14ac:dyDescent="0.25">
      <c r="A214">
        <v>2912</v>
      </c>
      <c r="B214" t="s">
        <v>18</v>
      </c>
      <c r="C214" s="1">
        <v>42074</v>
      </c>
      <c r="D214" t="s">
        <v>47</v>
      </c>
      <c r="E214">
        <v>9</v>
      </c>
      <c r="F214">
        <v>507.98</v>
      </c>
      <c r="G214">
        <v>0.05</v>
      </c>
      <c r="H214" t="s">
        <v>32</v>
      </c>
      <c r="I214">
        <v>170.9</v>
      </c>
      <c r="J214">
        <v>55.98</v>
      </c>
      <c r="K214">
        <v>4.8600000000000003</v>
      </c>
      <c r="L214" t="s">
        <v>29</v>
      </c>
      <c r="M214" t="s">
        <v>30</v>
      </c>
      <c r="N214" t="s">
        <v>23</v>
      </c>
      <c r="O214" t="s">
        <v>34</v>
      </c>
      <c r="P214" t="s">
        <v>49</v>
      </c>
      <c r="Q214" t="s">
        <v>42</v>
      </c>
      <c r="R214" s="1">
        <v>42081</v>
      </c>
      <c r="S214" s="10">
        <f t="shared" si="16"/>
        <v>8.0722167056865985E-5</v>
      </c>
      <c r="U214" t="str">
        <f t="shared" si="15"/>
        <v/>
      </c>
      <c r="V214">
        <f t="array" ref="V214">SUM(IF(B214="Y",IF(D214="Critical",(F214:F3773),0)))</f>
        <v>0</v>
      </c>
      <c r="W214">
        <f t="shared" si="17"/>
        <v>7</v>
      </c>
      <c r="X214">
        <f t="shared" si="18"/>
        <v>0</v>
      </c>
    </row>
    <row r="215" spans="1:24" x14ac:dyDescent="0.25">
      <c r="A215">
        <v>45728</v>
      </c>
      <c r="B215" t="s">
        <v>18</v>
      </c>
      <c r="C215" s="1">
        <v>41446</v>
      </c>
      <c r="D215" t="s">
        <v>19</v>
      </c>
      <c r="E215">
        <v>11</v>
      </c>
      <c r="F215">
        <v>38.24</v>
      </c>
      <c r="G215">
        <v>0.02</v>
      </c>
      <c r="H215" t="s">
        <v>20</v>
      </c>
      <c r="I215">
        <v>-37.549999999999997</v>
      </c>
      <c r="J215">
        <v>2.88</v>
      </c>
      <c r="K215">
        <v>5.33</v>
      </c>
      <c r="L215" t="s">
        <v>228</v>
      </c>
      <c r="M215" t="s">
        <v>56</v>
      </c>
      <c r="N215" t="s">
        <v>71</v>
      </c>
      <c r="O215" t="s">
        <v>34</v>
      </c>
      <c r="P215" t="s">
        <v>46</v>
      </c>
      <c r="Q215" t="s">
        <v>42</v>
      </c>
      <c r="R215" s="1">
        <v>41447</v>
      </c>
      <c r="S215" s="10">
        <f t="shared" si="16"/>
        <v>6.0766480338882543E-6</v>
      </c>
      <c r="U215" t="str">
        <f t="shared" si="15"/>
        <v/>
      </c>
      <c r="V215">
        <f t="array" ref="V215">SUM(IF(B215="Y",IF(D215="Critical",(F215:F3774),0)))</f>
        <v>0</v>
      </c>
      <c r="W215">
        <f t="shared" si="17"/>
        <v>1</v>
      </c>
      <c r="X215">
        <f t="shared" si="18"/>
        <v>0</v>
      </c>
    </row>
    <row r="216" spans="1:24" x14ac:dyDescent="0.25">
      <c r="A216">
        <v>2947</v>
      </c>
      <c r="B216" t="s">
        <v>18</v>
      </c>
      <c r="C216" s="1">
        <v>41754</v>
      </c>
      <c r="D216" t="s">
        <v>28</v>
      </c>
      <c r="E216">
        <v>8</v>
      </c>
      <c r="F216">
        <v>57.04</v>
      </c>
      <c r="G216">
        <v>0.05</v>
      </c>
      <c r="H216" t="s">
        <v>20</v>
      </c>
      <c r="I216">
        <v>-29.06</v>
      </c>
      <c r="J216">
        <v>6.48</v>
      </c>
      <c r="K216">
        <v>6.81</v>
      </c>
      <c r="L216" t="s">
        <v>158</v>
      </c>
      <c r="M216" t="s">
        <v>30</v>
      </c>
      <c r="N216" t="s">
        <v>45</v>
      </c>
      <c r="O216" t="s">
        <v>34</v>
      </c>
      <c r="P216" t="s">
        <v>49</v>
      </c>
      <c r="Q216" t="s">
        <v>42</v>
      </c>
      <c r="R216" s="1">
        <v>41756</v>
      </c>
      <c r="S216" s="10">
        <f t="shared" si="16"/>
        <v>9.0641214396701366E-6</v>
      </c>
      <c r="U216" t="str">
        <f t="shared" si="15"/>
        <v/>
      </c>
      <c r="V216">
        <f t="array" ref="V216">SUM(IF(B216="Y",IF(D216="Critical",(F216:F3775),0)))</f>
        <v>0</v>
      </c>
      <c r="W216">
        <f t="shared" si="17"/>
        <v>2</v>
      </c>
      <c r="X216">
        <f t="shared" si="18"/>
        <v>0</v>
      </c>
    </row>
    <row r="217" spans="1:24" x14ac:dyDescent="0.25">
      <c r="A217">
        <v>2978</v>
      </c>
      <c r="B217" t="s">
        <v>18</v>
      </c>
      <c r="C217" s="1">
        <v>41761</v>
      </c>
      <c r="D217" t="s">
        <v>28</v>
      </c>
      <c r="E217">
        <v>34</v>
      </c>
      <c r="F217">
        <v>6264.1854999999996</v>
      </c>
      <c r="G217">
        <v>0.01</v>
      </c>
      <c r="H217" t="s">
        <v>20</v>
      </c>
      <c r="I217">
        <v>1312.04</v>
      </c>
      <c r="J217">
        <v>205.99</v>
      </c>
      <c r="K217">
        <v>19.989999999999998</v>
      </c>
      <c r="L217" t="s">
        <v>186</v>
      </c>
      <c r="M217" t="s">
        <v>22</v>
      </c>
      <c r="N217" t="s">
        <v>23</v>
      </c>
      <c r="O217" t="s">
        <v>24</v>
      </c>
      <c r="P217" t="s">
        <v>41</v>
      </c>
      <c r="Q217" t="s">
        <v>42</v>
      </c>
      <c r="R217" s="1">
        <v>41762</v>
      </c>
      <c r="S217" s="10">
        <f t="shared" si="16"/>
        <v>9.9543019096460009E-4</v>
      </c>
      <c r="U217" t="str">
        <f t="shared" si="15"/>
        <v/>
      </c>
      <c r="V217">
        <f t="array" ref="V217">SUM(IF(B217="Y",IF(D217="Critical",(F217:F3776),0)))</f>
        <v>0</v>
      </c>
      <c r="W217">
        <f t="shared" si="17"/>
        <v>1</v>
      </c>
      <c r="X217">
        <f t="shared" si="18"/>
        <v>0</v>
      </c>
    </row>
    <row r="218" spans="1:24" x14ac:dyDescent="0.25">
      <c r="A218">
        <v>2978</v>
      </c>
      <c r="B218" t="s">
        <v>18</v>
      </c>
      <c r="C218" s="1">
        <v>41761</v>
      </c>
      <c r="D218" t="s">
        <v>28</v>
      </c>
      <c r="E218">
        <v>36</v>
      </c>
      <c r="F218">
        <v>5410.95</v>
      </c>
      <c r="G218">
        <v>0.09</v>
      </c>
      <c r="H218" t="s">
        <v>20</v>
      </c>
      <c r="I218">
        <v>2077.91</v>
      </c>
      <c r="J218">
        <v>162.93</v>
      </c>
      <c r="K218">
        <v>19.989999999999998</v>
      </c>
      <c r="L218" t="s">
        <v>186</v>
      </c>
      <c r="M218" t="s">
        <v>22</v>
      </c>
      <c r="N218" t="s">
        <v>23</v>
      </c>
      <c r="O218" t="s">
        <v>34</v>
      </c>
      <c r="P218" t="s">
        <v>76</v>
      </c>
      <c r="Q218" t="s">
        <v>42</v>
      </c>
      <c r="R218" s="1">
        <v>41763</v>
      </c>
      <c r="S218" s="10">
        <f t="shared" si="16"/>
        <v>8.5984410771358915E-4</v>
      </c>
      <c r="U218" t="str">
        <f t="shared" si="15"/>
        <v/>
      </c>
      <c r="V218">
        <f t="array" ref="V218">SUM(IF(B218="Y",IF(D218="Critical",(F218:F3777),0)))</f>
        <v>0</v>
      </c>
      <c r="W218">
        <f t="shared" si="17"/>
        <v>2</v>
      </c>
      <c r="X218">
        <f t="shared" si="18"/>
        <v>0</v>
      </c>
    </row>
    <row r="219" spans="1:24" x14ac:dyDescent="0.25">
      <c r="A219">
        <v>3008</v>
      </c>
      <c r="B219" t="s">
        <v>18</v>
      </c>
      <c r="C219" s="1">
        <v>41950</v>
      </c>
      <c r="D219" t="s">
        <v>43</v>
      </c>
      <c r="E219">
        <v>41</v>
      </c>
      <c r="F219">
        <v>6831.72</v>
      </c>
      <c r="G219">
        <v>0.01</v>
      </c>
      <c r="H219" t="s">
        <v>20</v>
      </c>
      <c r="I219">
        <v>3081.02</v>
      </c>
      <c r="J219">
        <v>162.93</v>
      </c>
      <c r="K219">
        <v>19.989999999999998</v>
      </c>
      <c r="L219" t="s">
        <v>187</v>
      </c>
      <c r="M219" t="s">
        <v>22</v>
      </c>
      <c r="N219" t="s">
        <v>45</v>
      </c>
      <c r="O219" t="s">
        <v>34</v>
      </c>
      <c r="P219" t="s">
        <v>76</v>
      </c>
      <c r="Q219" t="s">
        <v>42</v>
      </c>
      <c r="R219" s="1">
        <v>41951</v>
      </c>
      <c r="S219" s="10">
        <f t="shared" si="16"/>
        <v>1.0856160540291596E-3</v>
      </c>
      <c r="U219" t="str">
        <f t="shared" si="15"/>
        <v/>
      </c>
      <c r="V219">
        <f t="array" ref="V219">SUM(IF(B219="Y",IF(D219="Critical",(F219:F3778),0)))</f>
        <v>0</v>
      </c>
      <c r="W219">
        <f t="shared" si="17"/>
        <v>1</v>
      </c>
      <c r="X219">
        <f t="shared" si="18"/>
        <v>0</v>
      </c>
    </row>
    <row r="220" spans="1:24" x14ac:dyDescent="0.25">
      <c r="A220">
        <v>12160</v>
      </c>
      <c r="B220" t="s">
        <v>18</v>
      </c>
      <c r="C220" s="1">
        <v>41620</v>
      </c>
      <c r="D220" t="s">
        <v>47</v>
      </c>
      <c r="E220">
        <v>9</v>
      </c>
      <c r="F220">
        <v>38.299999999999997</v>
      </c>
      <c r="G220">
        <v>0.01</v>
      </c>
      <c r="H220" t="s">
        <v>20</v>
      </c>
      <c r="I220">
        <v>-42.49</v>
      </c>
      <c r="J220">
        <v>3.36</v>
      </c>
      <c r="K220">
        <v>6.27</v>
      </c>
      <c r="L220" t="s">
        <v>311</v>
      </c>
      <c r="M220" t="s">
        <v>30</v>
      </c>
      <c r="N220" t="s">
        <v>23</v>
      </c>
      <c r="O220" t="s">
        <v>37</v>
      </c>
      <c r="P220" t="s">
        <v>38</v>
      </c>
      <c r="Q220" t="s">
        <v>60</v>
      </c>
      <c r="R220" s="1">
        <v>41625</v>
      </c>
      <c r="S220" s="10">
        <f t="shared" si="16"/>
        <v>6.0861825234811745E-6</v>
      </c>
      <c r="U220" t="str">
        <f t="shared" si="15"/>
        <v/>
      </c>
      <c r="V220">
        <f t="array" ref="V220">SUM(IF(B220="Y",IF(D220="Critical",(F220:F3779),0)))</f>
        <v>0</v>
      </c>
      <c r="W220">
        <f t="shared" si="17"/>
        <v>5</v>
      </c>
      <c r="X220">
        <f t="shared" si="18"/>
        <v>0</v>
      </c>
    </row>
    <row r="221" spans="1:24" x14ac:dyDescent="0.25">
      <c r="A221">
        <v>24581</v>
      </c>
      <c r="B221" t="s">
        <v>18</v>
      </c>
      <c r="C221" s="1">
        <v>41373</v>
      </c>
      <c r="D221" t="s">
        <v>19</v>
      </c>
      <c r="E221">
        <v>8</v>
      </c>
      <c r="F221">
        <v>38.56</v>
      </c>
      <c r="G221">
        <v>0.03</v>
      </c>
      <c r="H221" t="s">
        <v>20</v>
      </c>
      <c r="I221">
        <v>4.08</v>
      </c>
      <c r="J221">
        <v>4.55</v>
      </c>
      <c r="K221">
        <v>1.49</v>
      </c>
      <c r="L221" t="s">
        <v>418</v>
      </c>
      <c r="M221" t="s">
        <v>30</v>
      </c>
      <c r="N221" t="s">
        <v>45</v>
      </c>
      <c r="O221" t="s">
        <v>34</v>
      </c>
      <c r="P221" t="s">
        <v>68</v>
      </c>
      <c r="Q221" t="s">
        <v>42</v>
      </c>
      <c r="R221" s="1">
        <v>41374</v>
      </c>
      <c r="S221" s="10">
        <f t="shared" si="16"/>
        <v>6.1274986450504995E-6</v>
      </c>
      <c r="U221" t="str">
        <f t="shared" si="15"/>
        <v/>
      </c>
      <c r="V221">
        <f t="array" ref="V221">SUM(IF(B221="Y",IF(D221="Critical",(F221:F3780),0)))</f>
        <v>0</v>
      </c>
      <c r="W221">
        <f t="shared" si="17"/>
        <v>1</v>
      </c>
      <c r="X221">
        <f t="shared" si="18"/>
        <v>0</v>
      </c>
    </row>
    <row r="222" spans="1:24" x14ac:dyDescent="0.25">
      <c r="A222">
        <v>3042</v>
      </c>
      <c r="B222" t="s">
        <v>18</v>
      </c>
      <c r="C222" s="1">
        <v>42694</v>
      </c>
      <c r="D222" t="s">
        <v>43</v>
      </c>
      <c r="E222">
        <v>26</v>
      </c>
      <c r="F222">
        <v>103.87</v>
      </c>
      <c r="G222">
        <v>0.1</v>
      </c>
      <c r="H222" t="s">
        <v>20</v>
      </c>
      <c r="I222">
        <v>15.42</v>
      </c>
      <c r="J222">
        <v>4.26</v>
      </c>
      <c r="K222">
        <v>1.2</v>
      </c>
      <c r="L222" t="s">
        <v>190</v>
      </c>
      <c r="M222" t="s">
        <v>22</v>
      </c>
      <c r="N222" t="s">
        <v>45</v>
      </c>
      <c r="O222" t="s">
        <v>34</v>
      </c>
      <c r="P222" t="s">
        <v>35</v>
      </c>
      <c r="Q222" t="s">
        <v>36</v>
      </c>
      <c r="R222" s="1">
        <v>42695</v>
      </c>
      <c r="S222" s="10">
        <f t="shared" si="16"/>
        <v>1.6505790566944901E-5</v>
      </c>
      <c r="U222" t="str">
        <f t="shared" si="15"/>
        <v/>
      </c>
      <c r="V222">
        <f t="array" ref="V222">SUM(IF(B222="Y",IF(D222="Critical",(F222:F3781),0)))</f>
        <v>0</v>
      </c>
      <c r="W222">
        <f t="shared" si="17"/>
        <v>1</v>
      </c>
      <c r="X222">
        <f t="shared" si="18"/>
        <v>0</v>
      </c>
    </row>
    <row r="223" spans="1:24" x14ac:dyDescent="0.25">
      <c r="A223">
        <v>20966</v>
      </c>
      <c r="B223" t="s">
        <v>18</v>
      </c>
      <c r="C223" s="1">
        <v>41535</v>
      </c>
      <c r="D223" t="s">
        <v>47</v>
      </c>
      <c r="E223">
        <v>10</v>
      </c>
      <c r="F223">
        <v>39.42</v>
      </c>
      <c r="G223">
        <v>0.06</v>
      </c>
      <c r="H223" t="s">
        <v>20</v>
      </c>
      <c r="I223">
        <v>7.78</v>
      </c>
      <c r="J223">
        <v>3.85</v>
      </c>
      <c r="K223">
        <v>0.7</v>
      </c>
      <c r="L223" t="s">
        <v>403</v>
      </c>
      <c r="M223" t="s">
        <v>22</v>
      </c>
      <c r="N223" t="s">
        <v>45</v>
      </c>
      <c r="O223" t="s">
        <v>34</v>
      </c>
      <c r="P223" t="s">
        <v>35</v>
      </c>
      <c r="Q223" t="s">
        <v>36</v>
      </c>
      <c r="R223" s="1">
        <v>41539</v>
      </c>
      <c r="S223" s="10">
        <f t="shared" si="16"/>
        <v>6.264159662549032E-6</v>
      </c>
      <c r="U223" t="str">
        <f t="shared" si="15"/>
        <v/>
      </c>
      <c r="V223">
        <f t="array" ref="V223">SUM(IF(B223="Y",IF(D223="Critical",(F223:F3782),0)))</f>
        <v>0</v>
      </c>
      <c r="W223">
        <f t="shared" si="17"/>
        <v>4</v>
      </c>
      <c r="X223">
        <f t="shared" si="18"/>
        <v>0</v>
      </c>
    </row>
    <row r="224" spans="1:24" x14ac:dyDescent="0.25">
      <c r="A224">
        <v>32193</v>
      </c>
      <c r="B224" t="s">
        <v>18</v>
      </c>
      <c r="C224" s="1">
        <v>41567</v>
      </c>
      <c r="D224" t="s">
        <v>47</v>
      </c>
      <c r="E224">
        <v>4</v>
      </c>
      <c r="F224">
        <v>40.72</v>
      </c>
      <c r="G224">
        <v>0.1</v>
      </c>
      <c r="H224" t="s">
        <v>32</v>
      </c>
      <c r="I224">
        <v>-10.25</v>
      </c>
      <c r="J224">
        <v>6.68</v>
      </c>
      <c r="K224">
        <v>6.93</v>
      </c>
      <c r="L224" t="s">
        <v>516</v>
      </c>
      <c r="M224" t="s">
        <v>341</v>
      </c>
      <c r="N224" t="s">
        <v>71</v>
      </c>
      <c r="O224" t="s">
        <v>34</v>
      </c>
      <c r="P224" t="s">
        <v>49</v>
      </c>
      <c r="Q224" t="s">
        <v>42</v>
      </c>
      <c r="R224" s="1">
        <v>41569</v>
      </c>
      <c r="S224" s="10">
        <f t="shared" si="16"/>
        <v>6.4707402703956511E-6</v>
      </c>
      <c r="U224" t="str">
        <f t="shared" si="15"/>
        <v/>
      </c>
      <c r="V224">
        <f t="array" ref="V224">SUM(IF(B224="Y",IF(D224="Critical",(F224:F3783),0)))</f>
        <v>0</v>
      </c>
      <c r="W224">
        <f t="shared" si="17"/>
        <v>2</v>
      </c>
      <c r="X224">
        <f t="shared" si="18"/>
        <v>0</v>
      </c>
    </row>
    <row r="225" spans="1:24" x14ac:dyDescent="0.25">
      <c r="A225">
        <v>5059</v>
      </c>
      <c r="B225" t="s">
        <v>27</v>
      </c>
      <c r="C225" s="1">
        <v>41587</v>
      </c>
      <c r="D225" t="s">
        <v>19</v>
      </c>
      <c r="E225">
        <v>5</v>
      </c>
      <c r="F225">
        <v>41.18</v>
      </c>
      <c r="G225">
        <v>0.1</v>
      </c>
      <c r="H225" t="s">
        <v>32</v>
      </c>
      <c r="I225">
        <v>-19.309999999999999</v>
      </c>
      <c r="J225">
        <v>5.44</v>
      </c>
      <c r="K225">
        <v>7.46</v>
      </c>
      <c r="L225" t="s">
        <v>250</v>
      </c>
      <c r="M225" t="s">
        <v>22</v>
      </c>
      <c r="N225" t="s">
        <v>71</v>
      </c>
      <c r="O225" t="s">
        <v>34</v>
      </c>
      <c r="P225" t="s">
        <v>68</v>
      </c>
      <c r="Q225" t="s">
        <v>42</v>
      </c>
      <c r="R225" s="1">
        <v>41589</v>
      </c>
      <c r="S225" s="10">
        <f t="shared" si="16"/>
        <v>6.5438380239413783E-6</v>
      </c>
      <c r="U225" t="str">
        <f t="shared" si="15"/>
        <v/>
      </c>
      <c r="V225">
        <f t="array" ref="V225">SUM(IF(B225="Y",IF(D225="Critical",(F225:F3784),0)))</f>
        <v>0</v>
      </c>
      <c r="W225">
        <f t="shared" si="17"/>
        <v>2</v>
      </c>
      <c r="X225">
        <f t="shared" si="18"/>
        <v>0</v>
      </c>
    </row>
    <row r="226" spans="1:24" x14ac:dyDescent="0.25">
      <c r="A226">
        <v>20386</v>
      </c>
      <c r="B226" t="s">
        <v>18</v>
      </c>
      <c r="C226" s="1">
        <v>41332</v>
      </c>
      <c r="D226" t="s">
        <v>28</v>
      </c>
      <c r="E226">
        <v>35</v>
      </c>
      <c r="F226">
        <v>41.23</v>
      </c>
      <c r="G226">
        <v>0.09</v>
      </c>
      <c r="H226" t="s">
        <v>20</v>
      </c>
      <c r="I226">
        <v>-21.51</v>
      </c>
      <c r="J226">
        <v>1.26</v>
      </c>
      <c r="K226">
        <v>0.7</v>
      </c>
      <c r="L226" t="s">
        <v>443</v>
      </c>
      <c r="M226" t="s">
        <v>56</v>
      </c>
      <c r="N226" t="s">
        <v>23</v>
      </c>
      <c r="O226" t="s">
        <v>34</v>
      </c>
      <c r="P226" t="s">
        <v>100</v>
      </c>
      <c r="Q226" t="s">
        <v>36</v>
      </c>
      <c r="R226" s="1">
        <v>41332</v>
      </c>
      <c r="S226" s="10">
        <f t="shared" si="16"/>
        <v>6.5517834319354787E-6</v>
      </c>
      <c r="U226" t="str">
        <f t="shared" si="15"/>
        <v/>
      </c>
      <c r="V226">
        <f t="array" ref="V226">SUM(IF(B226="Y",IF(D226="Critical",(F226:F3785),0)))</f>
        <v>0</v>
      </c>
      <c r="W226">
        <f t="shared" si="17"/>
        <v>0</v>
      </c>
      <c r="X226">
        <f t="shared" si="18"/>
        <v>0</v>
      </c>
    </row>
    <row r="227" spans="1:24" x14ac:dyDescent="0.25">
      <c r="A227">
        <v>19686</v>
      </c>
      <c r="B227" t="s">
        <v>18</v>
      </c>
      <c r="C227" s="1">
        <v>41501</v>
      </c>
      <c r="D227" t="s">
        <v>43</v>
      </c>
      <c r="E227">
        <v>2</v>
      </c>
      <c r="F227">
        <v>42.31</v>
      </c>
      <c r="G227">
        <v>0.06</v>
      </c>
      <c r="H227" t="s">
        <v>20</v>
      </c>
      <c r="I227">
        <v>-53.08</v>
      </c>
      <c r="J227">
        <v>17.98</v>
      </c>
      <c r="K227">
        <v>8.51</v>
      </c>
      <c r="L227" t="s">
        <v>358</v>
      </c>
      <c r="M227" t="s">
        <v>341</v>
      </c>
      <c r="N227" t="s">
        <v>23</v>
      </c>
      <c r="O227" t="s">
        <v>24</v>
      </c>
      <c r="P227" t="s">
        <v>51</v>
      </c>
      <c r="Q227" t="s">
        <v>52</v>
      </c>
      <c r="R227" s="1">
        <v>41501</v>
      </c>
      <c r="S227" s="10">
        <f t="shared" si="16"/>
        <v>6.7234042446080557E-6</v>
      </c>
      <c r="U227" t="str">
        <f t="shared" si="15"/>
        <v/>
      </c>
      <c r="V227">
        <f t="array" ref="V227">SUM(IF(B227="Y",IF(D227="Critical",(F227:F3786),0)))</f>
        <v>0</v>
      </c>
      <c r="W227">
        <f t="shared" si="17"/>
        <v>0</v>
      </c>
      <c r="X227">
        <f t="shared" si="18"/>
        <v>0</v>
      </c>
    </row>
    <row r="228" spans="1:24" x14ac:dyDescent="0.25">
      <c r="A228">
        <v>33894</v>
      </c>
      <c r="B228" t="s">
        <v>18</v>
      </c>
      <c r="C228" s="1">
        <v>41439</v>
      </c>
      <c r="D228" t="s">
        <v>28</v>
      </c>
      <c r="E228">
        <v>5</v>
      </c>
      <c r="F228">
        <v>42.89</v>
      </c>
      <c r="G228">
        <v>0.02</v>
      </c>
      <c r="H228" t="s">
        <v>20</v>
      </c>
      <c r="I228">
        <v>-32.479999999999997</v>
      </c>
      <c r="J228">
        <v>6.84</v>
      </c>
      <c r="K228">
        <v>8.3699999999999992</v>
      </c>
      <c r="L228" t="s">
        <v>375</v>
      </c>
      <c r="M228" t="s">
        <v>341</v>
      </c>
      <c r="N228" t="s">
        <v>23</v>
      </c>
      <c r="O228" t="s">
        <v>34</v>
      </c>
      <c r="P228" t="s">
        <v>64</v>
      </c>
      <c r="Q228" t="s">
        <v>26</v>
      </c>
      <c r="R228" s="1">
        <v>41440</v>
      </c>
      <c r="S228" s="10">
        <f t="shared" si="16"/>
        <v>6.8155709773396243E-6</v>
      </c>
      <c r="U228" t="str">
        <f t="shared" si="15"/>
        <v/>
      </c>
      <c r="V228">
        <f t="array" ref="V228">SUM(IF(B228="Y",IF(D228="Critical",(F228:F3787),0)))</f>
        <v>0</v>
      </c>
      <c r="W228">
        <f t="shared" si="17"/>
        <v>1</v>
      </c>
      <c r="X228">
        <f t="shared" si="18"/>
        <v>0</v>
      </c>
    </row>
    <row r="229" spans="1:24" x14ac:dyDescent="0.25">
      <c r="A229">
        <v>31590</v>
      </c>
      <c r="B229" t="s">
        <v>18</v>
      </c>
      <c r="C229" s="1">
        <v>41430</v>
      </c>
      <c r="D229" t="s">
        <v>28</v>
      </c>
      <c r="E229">
        <v>5</v>
      </c>
      <c r="F229">
        <v>43.49</v>
      </c>
      <c r="G229">
        <v>0.06</v>
      </c>
      <c r="H229" t="s">
        <v>20</v>
      </c>
      <c r="I229">
        <v>-21.44</v>
      </c>
      <c r="J229">
        <v>8.33</v>
      </c>
      <c r="K229">
        <v>1.99</v>
      </c>
      <c r="L229" t="s">
        <v>109</v>
      </c>
      <c r="M229" t="s">
        <v>22</v>
      </c>
      <c r="N229" t="s">
        <v>23</v>
      </c>
      <c r="O229" t="s">
        <v>24</v>
      </c>
      <c r="P229" t="s">
        <v>25</v>
      </c>
      <c r="Q229" t="s">
        <v>26</v>
      </c>
      <c r="R229" s="1">
        <v>41431</v>
      </c>
      <c r="S229" s="10">
        <f t="shared" si="16"/>
        <v>6.9109158732688335E-6</v>
      </c>
      <c r="U229" t="str">
        <f t="shared" si="15"/>
        <v/>
      </c>
      <c r="V229">
        <f t="array" ref="V229">SUM(IF(B229="Y",IF(D229="Critical",(F229:F3788),0)))</f>
        <v>0</v>
      </c>
      <c r="W229">
        <f t="shared" si="17"/>
        <v>1</v>
      </c>
      <c r="X229">
        <f t="shared" si="18"/>
        <v>0</v>
      </c>
    </row>
    <row r="230" spans="1:24" x14ac:dyDescent="0.25">
      <c r="A230">
        <v>3110</v>
      </c>
      <c r="B230" t="s">
        <v>18</v>
      </c>
      <c r="C230" s="1">
        <v>42720</v>
      </c>
      <c r="D230" t="s">
        <v>19</v>
      </c>
      <c r="E230">
        <v>13</v>
      </c>
      <c r="F230">
        <v>1601.32</v>
      </c>
      <c r="G230">
        <v>0.04</v>
      </c>
      <c r="H230" t="s">
        <v>54</v>
      </c>
      <c r="I230">
        <v>377.81</v>
      </c>
      <c r="J230">
        <v>119.99</v>
      </c>
      <c r="K230">
        <v>14</v>
      </c>
      <c r="L230" t="s">
        <v>193</v>
      </c>
      <c r="M230" t="s">
        <v>22</v>
      </c>
      <c r="N230" t="s">
        <v>23</v>
      </c>
      <c r="O230" t="s">
        <v>24</v>
      </c>
      <c r="P230" t="s">
        <v>51</v>
      </c>
      <c r="Q230" t="s">
        <v>74</v>
      </c>
      <c r="R230" s="1">
        <v>42722</v>
      </c>
      <c r="S230" s="10">
        <f t="shared" si="16"/>
        <v>2.5446281458226829E-4</v>
      </c>
      <c r="U230" t="str">
        <f t="shared" si="15"/>
        <v/>
      </c>
      <c r="V230">
        <f t="array" ref="V230">SUM(IF(B230="Y",IF(D230="Critical",(F230:F3789),0)))</f>
        <v>0</v>
      </c>
      <c r="W230">
        <f t="shared" si="17"/>
        <v>2</v>
      </c>
      <c r="X230">
        <f t="shared" si="18"/>
        <v>0</v>
      </c>
    </row>
    <row r="231" spans="1:24" x14ac:dyDescent="0.25">
      <c r="A231">
        <v>3136</v>
      </c>
      <c r="B231" t="s">
        <v>18</v>
      </c>
      <c r="C231" s="1">
        <v>42591</v>
      </c>
      <c r="D231" t="s">
        <v>31</v>
      </c>
      <c r="E231">
        <v>8</v>
      </c>
      <c r="F231">
        <v>238.74</v>
      </c>
      <c r="G231">
        <v>0.1</v>
      </c>
      <c r="H231" t="s">
        <v>20</v>
      </c>
      <c r="I231">
        <v>-38.89</v>
      </c>
      <c r="J231">
        <v>30.98</v>
      </c>
      <c r="K231">
        <v>8.99</v>
      </c>
      <c r="L231" t="s">
        <v>194</v>
      </c>
      <c r="M231" t="s">
        <v>30</v>
      </c>
      <c r="N231" t="s">
        <v>23</v>
      </c>
      <c r="O231" t="s">
        <v>34</v>
      </c>
      <c r="P231" t="s">
        <v>35</v>
      </c>
      <c r="Q231" t="s">
        <v>26</v>
      </c>
      <c r="R231" s="1">
        <v>42593</v>
      </c>
      <c r="S231" s="10">
        <f t="shared" si="16"/>
        <v>3.7937734090232266E-5</v>
      </c>
      <c r="U231" t="str">
        <f t="shared" si="15"/>
        <v/>
      </c>
      <c r="V231">
        <f t="array" ref="V231">SUM(IF(B231="Y",IF(D231="Critical",(F231:F3790),0)))</f>
        <v>0</v>
      </c>
      <c r="W231">
        <f t="shared" si="17"/>
        <v>2</v>
      </c>
      <c r="X231">
        <f t="shared" si="18"/>
        <v>0</v>
      </c>
    </row>
    <row r="232" spans="1:24" x14ac:dyDescent="0.25">
      <c r="A232">
        <v>2149</v>
      </c>
      <c r="B232" t="s">
        <v>18</v>
      </c>
      <c r="C232" s="1">
        <v>41345</v>
      </c>
      <c r="D232" t="s">
        <v>47</v>
      </c>
      <c r="E232">
        <v>4</v>
      </c>
      <c r="F232">
        <v>43.56</v>
      </c>
      <c r="G232">
        <v>0.01</v>
      </c>
      <c r="H232" t="s">
        <v>20</v>
      </c>
      <c r="I232">
        <v>21.21</v>
      </c>
      <c r="J232">
        <v>9.3800000000000008</v>
      </c>
      <c r="K232">
        <v>4.93</v>
      </c>
      <c r="L232" t="s">
        <v>156</v>
      </c>
      <c r="M232" t="s">
        <v>56</v>
      </c>
      <c r="N232" t="s">
        <v>45</v>
      </c>
      <c r="O232" t="s">
        <v>37</v>
      </c>
      <c r="P232" t="s">
        <v>38</v>
      </c>
      <c r="Q232" t="s">
        <v>42</v>
      </c>
      <c r="R232" s="1">
        <v>41349</v>
      </c>
      <c r="S232" s="10">
        <f t="shared" si="16"/>
        <v>6.9220394444605745E-6</v>
      </c>
      <c r="U232" t="str">
        <f t="shared" si="15"/>
        <v/>
      </c>
      <c r="V232">
        <f t="array" ref="V232">SUM(IF(B232="Y",IF(D232="Critical",(F232:F3791),0)))</f>
        <v>0</v>
      </c>
      <c r="W232">
        <f t="shared" si="17"/>
        <v>4</v>
      </c>
      <c r="X232">
        <f t="shared" si="18"/>
        <v>0</v>
      </c>
    </row>
    <row r="233" spans="1:24" x14ac:dyDescent="0.25">
      <c r="A233">
        <v>3175</v>
      </c>
      <c r="B233" t="s">
        <v>18</v>
      </c>
      <c r="C233" s="1">
        <v>42565</v>
      </c>
      <c r="D233" t="s">
        <v>47</v>
      </c>
      <c r="E233">
        <v>23</v>
      </c>
      <c r="F233">
        <v>3553.62</v>
      </c>
      <c r="G233">
        <v>7.0000000000000007E-2</v>
      </c>
      <c r="H233" t="s">
        <v>20</v>
      </c>
      <c r="I233">
        <v>521.69000000000005</v>
      </c>
      <c r="J233">
        <v>165.2</v>
      </c>
      <c r="K233">
        <v>19.989999999999998</v>
      </c>
      <c r="L233" t="s">
        <v>196</v>
      </c>
      <c r="M233" t="s">
        <v>22</v>
      </c>
      <c r="N233" t="s">
        <v>71</v>
      </c>
      <c r="O233" t="s">
        <v>34</v>
      </c>
      <c r="P233" t="s">
        <v>53</v>
      </c>
      <c r="Q233" t="s">
        <v>42</v>
      </c>
      <c r="R233" s="1">
        <v>42567</v>
      </c>
      <c r="S233" s="10">
        <f t="shared" si="16"/>
        <v>5.6469921511992621E-4</v>
      </c>
      <c r="U233" t="str">
        <f t="shared" si="15"/>
        <v/>
      </c>
      <c r="V233">
        <f t="array" ref="V233">SUM(IF(B233="Y",IF(D233="Critical",(F233:F3792),0)))</f>
        <v>0</v>
      </c>
      <c r="W233">
        <f t="shared" si="17"/>
        <v>2</v>
      </c>
      <c r="X233">
        <f t="shared" si="18"/>
        <v>0</v>
      </c>
    </row>
    <row r="234" spans="1:24" x14ac:dyDescent="0.25">
      <c r="A234">
        <v>3202</v>
      </c>
      <c r="B234" t="s">
        <v>18</v>
      </c>
      <c r="C234" s="1">
        <v>42361</v>
      </c>
      <c r="D234" t="s">
        <v>47</v>
      </c>
      <c r="E234">
        <v>10</v>
      </c>
      <c r="F234">
        <v>554.21</v>
      </c>
      <c r="G234">
        <v>0.05</v>
      </c>
      <c r="H234" t="s">
        <v>20</v>
      </c>
      <c r="I234">
        <v>-105.37</v>
      </c>
      <c r="J234">
        <v>53.98</v>
      </c>
      <c r="K234">
        <v>5.5</v>
      </c>
      <c r="L234" t="s">
        <v>197</v>
      </c>
      <c r="M234" t="s">
        <v>22</v>
      </c>
      <c r="N234" t="s">
        <v>45</v>
      </c>
      <c r="O234" t="s">
        <v>24</v>
      </c>
      <c r="P234" t="s">
        <v>25</v>
      </c>
      <c r="Q234" t="s">
        <v>42</v>
      </c>
      <c r="R234" s="1">
        <v>42365</v>
      </c>
      <c r="S234" s="10">
        <f t="shared" si="16"/>
        <v>8.8068491288211554E-5</v>
      </c>
      <c r="U234" t="str">
        <f t="shared" si="15"/>
        <v/>
      </c>
      <c r="V234">
        <f t="array" ref="V234">SUM(IF(B234="Y",IF(D234="Critical",(F234:F3793),0)))</f>
        <v>0</v>
      </c>
      <c r="W234">
        <f t="shared" si="17"/>
        <v>4</v>
      </c>
      <c r="X234">
        <f t="shared" si="18"/>
        <v>0</v>
      </c>
    </row>
    <row r="235" spans="1:24" x14ac:dyDescent="0.25">
      <c r="A235">
        <v>3235</v>
      </c>
      <c r="B235" t="s">
        <v>18</v>
      </c>
      <c r="C235" s="1">
        <v>41957</v>
      </c>
      <c r="D235" t="s">
        <v>47</v>
      </c>
      <c r="E235">
        <v>31</v>
      </c>
      <c r="F235">
        <v>142.97</v>
      </c>
      <c r="G235">
        <v>0.1</v>
      </c>
      <c r="H235" t="s">
        <v>32</v>
      </c>
      <c r="I235">
        <v>-12.26</v>
      </c>
      <c r="J235">
        <v>4.71</v>
      </c>
      <c r="K235">
        <v>0.7</v>
      </c>
      <c r="L235" t="s">
        <v>198</v>
      </c>
      <c r="M235" t="s">
        <v>30</v>
      </c>
      <c r="N235" t="s">
        <v>23</v>
      </c>
      <c r="O235" t="s">
        <v>34</v>
      </c>
      <c r="P235" t="s">
        <v>100</v>
      </c>
      <c r="Q235" t="s">
        <v>36</v>
      </c>
      <c r="R235" s="1">
        <v>41959</v>
      </c>
      <c r="S235" s="10">
        <f t="shared" si="16"/>
        <v>2.2719099618331688E-5</v>
      </c>
      <c r="U235" t="str">
        <f t="shared" si="15"/>
        <v/>
      </c>
      <c r="V235">
        <f t="array" ref="V235">SUM(IF(B235="Y",IF(D235="Critical",(F235:F3794),0)))</f>
        <v>0</v>
      </c>
      <c r="W235">
        <f t="shared" si="17"/>
        <v>2</v>
      </c>
      <c r="X235">
        <f t="shared" si="18"/>
        <v>0</v>
      </c>
    </row>
    <row r="236" spans="1:24" x14ac:dyDescent="0.25">
      <c r="A236">
        <v>3266</v>
      </c>
      <c r="B236" t="s">
        <v>18</v>
      </c>
      <c r="C236" s="1">
        <v>41714</v>
      </c>
      <c r="D236" t="s">
        <v>47</v>
      </c>
      <c r="E236">
        <v>4</v>
      </c>
      <c r="F236">
        <v>17.12</v>
      </c>
      <c r="G236">
        <v>0.03</v>
      </c>
      <c r="H236" t="s">
        <v>20</v>
      </c>
      <c r="I236">
        <v>-2.5499999999999998</v>
      </c>
      <c r="J236">
        <v>3.8</v>
      </c>
      <c r="K236">
        <v>1.49</v>
      </c>
      <c r="L236" t="s">
        <v>199</v>
      </c>
      <c r="M236" t="s">
        <v>30</v>
      </c>
      <c r="N236" t="s">
        <v>23</v>
      </c>
      <c r="O236" t="s">
        <v>34</v>
      </c>
      <c r="P236" t="s">
        <v>68</v>
      </c>
      <c r="Q236" t="s">
        <v>42</v>
      </c>
      <c r="R236" s="1">
        <v>41718</v>
      </c>
      <c r="S236" s="10">
        <f t="shared" si="16"/>
        <v>2.7205076971800973E-6</v>
      </c>
      <c r="U236" t="str">
        <f t="shared" si="15"/>
        <v/>
      </c>
      <c r="V236">
        <f t="array" ref="V236">SUM(IF(B236="Y",IF(D236="Critical",(F236:F3795),0)))</f>
        <v>0</v>
      </c>
      <c r="W236">
        <f t="shared" si="17"/>
        <v>4</v>
      </c>
      <c r="X236">
        <f t="shared" si="18"/>
        <v>0</v>
      </c>
    </row>
    <row r="237" spans="1:24" x14ac:dyDescent="0.25">
      <c r="A237">
        <v>3271</v>
      </c>
      <c r="B237" t="s">
        <v>18</v>
      </c>
      <c r="C237" s="1">
        <v>42004</v>
      </c>
      <c r="D237" t="s">
        <v>28</v>
      </c>
      <c r="E237">
        <v>45</v>
      </c>
      <c r="F237">
        <v>11532.99</v>
      </c>
      <c r="G237">
        <v>7.0000000000000007E-2</v>
      </c>
      <c r="H237" t="s">
        <v>54</v>
      </c>
      <c r="I237">
        <v>2753.39</v>
      </c>
      <c r="J237">
        <v>264.98</v>
      </c>
      <c r="K237">
        <v>17.86</v>
      </c>
      <c r="L237" t="s">
        <v>143</v>
      </c>
      <c r="M237" t="s">
        <v>30</v>
      </c>
      <c r="N237" t="s">
        <v>40</v>
      </c>
      <c r="O237" t="s">
        <v>24</v>
      </c>
      <c r="P237" t="s">
        <v>51</v>
      </c>
      <c r="Q237" t="s">
        <v>74</v>
      </c>
      <c r="R237" s="1">
        <v>42004</v>
      </c>
      <c r="S237" s="10">
        <f t="shared" si="16"/>
        <v>1.8326862188376804E-3</v>
      </c>
      <c r="U237" t="str">
        <f t="shared" si="15"/>
        <v/>
      </c>
      <c r="V237">
        <f t="array" ref="V237">SUM(IF(B237="Y",IF(D237="Critical",(F237:F3796),0)))</f>
        <v>0</v>
      </c>
      <c r="W237">
        <f t="shared" si="17"/>
        <v>0</v>
      </c>
      <c r="X237">
        <f t="shared" si="18"/>
        <v>0</v>
      </c>
    </row>
    <row r="238" spans="1:24" x14ac:dyDescent="0.25">
      <c r="A238">
        <v>3271</v>
      </c>
      <c r="B238" t="s">
        <v>18</v>
      </c>
      <c r="C238" s="1">
        <v>42004</v>
      </c>
      <c r="D238" t="s">
        <v>28</v>
      </c>
      <c r="E238">
        <v>18</v>
      </c>
      <c r="F238">
        <v>146.1</v>
      </c>
      <c r="G238">
        <v>0.06</v>
      </c>
      <c r="H238" t="s">
        <v>32</v>
      </c>
      <c r="I238">
        <v>51.14</v>
      </c>
      <c r="J238">
        <v>8.34</v>
      </c>
      <c r="K238">
        <v>1.43</v>
      </c>
      <c r="L238" t="s">
        <v>143</v>
      </c>
      <c r="M238" t="s">
        <v>30</v>
      </c>
      <c r="N238" t="s">
        <v>40</v>
      </c>
      <c r="O238" t="s">
        <v>34</v>
      </c>
      <c r="P238" t="s">
        <v>49</v>
      </c>
      <c r="Q238" t="s">
        <v>36</v>
      </c>
      <c r="R238" s="1">
        <v>42005</v>
      </c>
      <c r="S238" s="10">
        <f t="shared" si="16"/>
        <v>2.3216482158762392E-5</v>
      </c>
      <c r="U238" t="str">
        <f t="shared" si="15"/>
        <v/>
      </c>
      <c r="V238">
        <f t="array" ref="V238">SUM(IF(B238="Y",IF(D238="Critical",(F238:F3797),0)))</f>
        <v>0</v>
      </c>
      <c r="W238">
        <f t="shared" si="17"/>
        <v>1</v>
      </c>
      <c r="X238">
        <f t="shared" si="18"/>
        <v>0</v>
      </c>
    </row>
    <row r="239" spans="1:24" x14ac:dyDescent="0.25">
      <c r="A239">
        <v>3300</v>
      </c>
      <c r="B239" t="s">
        <v>27</v>
      </c>
      <c r="C239" s="1">
        <v>41834</v>
      </c>
      <c r="D239" t="s">
        <v>47</v>
      </c>
      <c r="E239">
        <v>6</v>
      </c>
      <c r="F239">
        <v>92.02</v>
      </c>
      <c r="G239">
        <v>0.1</v>
      </c>
      <c r="H239" t="s">
        <v>20</v>
      </c>
      <c r="I239">
        <v>-47.36</v>
      </c>
      <c r="J239">
        <v>15.98</v>
      </c>
      <c r="K239">
        <v>4</v>
      </c>
      <c r="L239" t="s">
        <v>200</v>
      </c>
      <c r="M239" t="s">
        <v>22</v>
      </c>
      <c r="N239" t="s">
        <v>40</v>
      </c>
      <c r="O239" t="s">
        <v>24</v>
      </c>
      <c r="P239" t="s">
        <v>25</v>
      </c>
      <c r="Q239" t="s">
        <v>42</v>
      </c>
      <c r="R239" s="1">
        <v>41839</v>
      </c>
      <c r="S239" s="10">
        <f t="shared" si="16"/>
        <v>1.4622728872343022E-5</v>
      </c>
      <c r="U239" t="str">
        <f t="shared" si="15"/>
        <v/>
      </c>
      <c r="V239">
        <f t="array" ref="V239">SUM(IF(B239="Y",IF(D239="Critical",(F239:F3798),0)))</f>
        <v>0</v>
      </c>
      <c r="W239">
        <f t="shared" si="17"/>
        <v>5</v>
      </c>
      <c r="X239">
        <f t="shared" si="18"/>
        <v>0</v>
      </c>
    </row>
    <row r="240" spans="1:24" x14ac:dyDescent="0.25">
      <c r="A240">
        <v>3328</v>
      </c>
      <c r="B240" t="s">
        <v>18</v>
      </c>
      <c r="C240" s="1">
        <v>42326</v>
      </c>
      <c r="D240" t="s">
        <v>47</v>
      </c>
      <c r="E240">
        <v>12</v>
      </c>
      <c r="F240">
        <v>1736.41</v>
      </c>
      <c r="G240">
        <v>0.1</v>
      </c>
      <c r="H240" t="s">
        <v>54</v>
      </c>
      <c r="I240">
        <v>-762.44</v>
      </c>
      <c r="J240">
        <v>146.05000000000001</v>
      </c>
      <c r="K240">
        <v>80.2</v>
      </c>
      <c r="L240" t="s">
        <v>165</v>
      </c>
      <c r="M240" t="s">
        <v>22</v>
      </c>
      <c r="N240" t="s">
        <v>23</v>
      </c>
      <c r="O240" t="s">
        <v>37</v>
      </c>
      <c r="P240" t="s">
        <v>112</v>
      </c>
      <c r="Q240" t="s">
        <v>58</v>
      </c>
      <c r="R240" s="1">
        <v>42333</v>
      </c>
      <c r="S240" s="10">
        <f t="shared" si="16"/>
        <v>2.759297179007297E-4</v>
      </c>
      <c r="U240" t="str">
        <f t="shared" si="15"/>
        <v/>
      </c>
      <c r="V240">
        <f t="array" ref="V240">SUM(IF(B240="Y",IF(D240="Critical",(F240:F3799),0)))</f>
        <v>0</v>
      </c>
      <c r="W240">
        <f t="shared" si="17"/>
        <v>7</v>
      </c>
      <c r="X240">
        <f t="shared" si="18"/>
        <v>0</v>
      </c>
    </row>
    <row r="241" spans="1:24" x14ac:dyDescent="0.25">
      <c r="A241">
        <v>11236</v>
      </c>
      <c r="B241" t="s">
        <v>18</v>
      </c>
      <c r="C241" s="1">
        <v>41577</v>
      </c>
      <c r="D241" t="s">
        <v>19</v>
      </c>
      <c r="E241">
        <v>15</v>
      </c>
      <c r="F241">
        <v>44.32</v>
      </c>
      <c r="G241">
        <v>0.01</v>
      </c>
      <c r="H241" t="s">
        <v>20</v>
      </c>
      <c r="I241">
        <v>-41.55</v>
      </c>
      <c r="J241">
        <v>2.52</v>
      </c>
      <c r="K241">
        <v>4.28</v>
      </c>
      <c r="L241" t="s">
        <v>82</v>
      </c>
      <c r="M241" t="s">
        <v>22</v>
      </c>
      <c r="N241" t="s">
        <v>71</v>
      </c>
      <c r="O241" t="s">
        <v>34</v>
      </c>
      <c r="P241" t="s">
        <v>35</v>
      </c>
      <c r="Q241" t="s">
        <v>36</v>
      </c>
      <c r="R241" s="1">
        <v>41577</v>
      </c>
      <c r="S241" s="10">
        <f t="shared" si="16"/>
        <v>7.0428096459709055E-6</v>
      </c>
      <c r="U241" t="str">
        <f t="shared" si="15"/>
        <v/>
      </c>
      <c r="V241">
        <f t="array" ref="V241">SUM(IF(B241="Y",IF(D241="Critical",(F241:F3800),0)))</f>
        <v>0</v>
      </c>
      <c r="W241">
        <f t="shared" si="17"/>
        <v>0</v>
      </c>
      <c r="X241">
        <f t="shared" si="18"/>
        <v>0</v>
      </c>
    </row>
    <row r="242" spans="1:24" x14ac:dyDescent="0.25">
      <c r="A242">
        <v>3332</v>
      </c>
      <c r="B242" t="s">
        <v>18</v>
      </c>
      <c r="C242" s="1">
        <v>42678</v>
      </c>
      <c r="D242" t="s">
        <v>28</v>
      </c>
      <c r="E242">
        <v>6</v>
      </c>
      <c r="F242">
        <v>22.19</v>
      </c>
      <c r="G242">
        <v>0.01</v>
      </c>
      <c r="H242" t="s">
        <v>20</v>
      </c>
      <c r="I242">
        <v>-3.51</v>
      </c>
      <c r="J242">
        <v>3.26</v>
      </c>
      <c r="K242">
        <v>1.86</v>
      </c>
      <c r="L242" t="s">
        <v>202</v>
      </c>
      <c r="M242" t="s">
        <v>56</v>
      </c>
      <c r="N242" t="s">
        <v>23</v>
      </c>
      <c r="O242" t="s">
        <v>34</v>
      </c>
      <c r="P242" t="s">
        <v>35</v>
      </c>
      <c r="Q242" t="s">
        <v>36</v>
      </c>
      <c r="R242" s="1">
        <v>42680</v>
      </c>
      <c r="S242" s="10">
        <f t="shared" si="16"/>
        <v>3.5261720677819133E-6</v>
      </c>
      <c r="U242" t="str">
        <f t="shared" si="15"/>
        <v/>
      </c>
      <c r="V242">
        <f t="array" ref="V242">SUM(IF(B242="Y",IF(D242="Critical",(F242:F3801),0)))</f>
        <v>0</v>
      </c>
      <c r="W242">
        <f t="shared" si="17"/>
        <v>2</v>
      </c>
      <c r="X242">
        <f t="shared" si="18"/>
        <v>0</v>
      </c>
    </row>
    <row r="243" spans="1:24" x14ac:dyDescent="0.25">
      <c r="A243">
        <v>3361</v>
      </c>
      <c r="B243" t="s">
        <v>18</v>
      </c>
      <c r="C243" s="1">
        <v>42238</v>
      </c>
      <c r="D243" t="s">
        <v>31</v>
      </c>
      <c r="E243">
        <v>49</v>
      </c>
      <c r="F243">
        <v>213.71</v>
      </c>
      <c r="G243">
        <v>0.06</v>
      </c>
      <c r="H243" t="s">
        <v>20</v>
      </c>
      <c r="I243">
        <v>-208.02</v>
      </c>
      <c r="J243">
        <v>4.28</v>
      </c>
      <c r="K243">
        <v>6.72</v>
      </c>
      <c r="L243" t="s">
        <v>203</v>
      </c>
      <c r="M243" t="s">
        <v>56</v>
      </c>
      <c r="N243" t="s">
        <v>23</v>
      </c>
      <c r="O243" t="s">
        <v>34</v>
      </c>
      <c r="P243" t="s">
        <v>49</v>
      </c>
      <c r="Q243" t="s">
        <v>42</v>
      </c>
      <c r="R243" s="1">
        <v>42238</v>
      </c>
      <c r="S243" s="10">
        <f t="shared" si="16"/>
        <v>3.3960262848385432E-5</v>
      </c>
      <c r="U243" t="str">
        <f t="shared" si="15"/>
        <v/>
      </c>
      <c r="V243">
        <f t="array" ref="V243">SUM(IF(B243="Y",IF(D243="Critical",(F243:F3802),0)))</f>
        <v>0</v>
      </c>
      <c r="W243">
        <f t="shared" si="17"/>
        <v>0</v>
      </c>
      <c r="X243">
        <f t="shared" si="18"/>
        <v>0</v>
      </c>
    </row>
    <row r="244" spans="1:24" x14ac:dyDescent="0.25">
      <c r="A244">
        <v>3361</v>
      </c>
      <c r="B244" t="s">
        <v>18</v>
      </c>
      <c r="C244" s="1">
        <v>42238</v>
      </c>
      <c r="D244" t="s">
        <v>31</v>
      </c>
      <c r="E244">
        <v>23</v>
      </c>
      <c r="F244">
        <v>133.66</v>
      </c>
      <c r="G244">
        <v>7.0000000000000007E-2</v>
      </c>
      <c r="H244" t="s">
        <v>20</v>
      </c>
      <c r="I244">
        <v>-5.6</v>
      </c>
      <c r="J244">
        <v>5.85</v>
      </c>
      <c r="K244">
        <v>2.27</v>
      </c>
      <c r="L244" t="s">
        <v>203</v>
      </c>
      <c r="M244" t="s">
        <v>56</v>
      </c>
      <c r="N244" t="s">
        <v>23</v>
      </c>
      <c r="O244" t="s">
        <v>34</v>
      </c>
      <c r="P244" t="s">
        <v>35</v>
      </c>
      <c r="Q244" t="s">
        <v>36</v>
      </c>
      <c r="R244" s="1">
        <v>42239</v>
      </c>
      <c r="S244" s="10">
        <f t="shared" si="16"/>
        <v>2.1239664649830125E-5</v>
      </c>
      <c r="U244" t="str">
        <f t="shared" si="15"/>
        <v/>
      </c>
      <c r="V244">
        <f t="array" ref="V244">SUM(IF(B244="Y",IF(D244="Critical",(F244:F3803),0)))</f>
        <v>0</v>
      </c>
      <c r="W244">
        <f t="shared" si="17"/>
        <v>1</v>
      </c>
      <c r="X244">
        <f t="shared" si="18"/>
        <v>0</v>
      </c>
    </row>
    <row r="245" spans="1:24" x14ac:dyDescent="0.25">
      <c r="A245">
        <v>3363</v>
      </c>
      <c r="B245" t="s">
        <v>18</v>
      </c>
      <c r="C245" s="1">
        <v>41904</v>
      </c>
      <c r="D245" t="s">
        <v>19</v>
      </c>
      <c r="E245">
        <v>21</v>
      </c>
      <c r="F245">
        <v>8185.89</v>
      </c>
      <c r="G245">
        <v>0.09</v>
      </c>
      <c r="H245" t="s">
        <v>20</v>
      </c>
      <c r="I245">
        <v>2137.2800000000002</v>
      </c>
      <c r="J245">
        <v>415.88</v>
      </c>
      <c r="K245">
        <v>11.37</v>
      </c>
      <c r="L245" t="s">
        <v>204</v>
      </c>
      <c r="M245" t="s">
        <v>30</v>
      </c>
      <c r="N245" t="s">
        <v>40</v>
      </c>
      <c r="O245" t="s">
        <v>34</v>
      </c>
      <c r="P245" t="s">
        <v>53</v>
      </c>
      <c r="Q245" t="s">
        <v>42</v>
      </c>
      <c r="R245" s="1">
        <v>41904</v>
      </c>
      <c r="S245" s="10">
        <f t="shared" si="16"/>
        <v>1.3008047168965879E-3</v>
      </c>
      <c r="U245" t="str">
        <f t="shared" si="15"/>
        <v/>
      </c>
      <c r="V245">
        <f t="array" ref="V245">SUM(IF(B245="Y",IF(D245="Critical",(F245:F3804),0)))</f>
        <v>0</v>
      </c>
      <c r="W245">
        <f t="shared" si="17"/>
        <v>0</v>
      </c>
      <c r="X245">
        <f t="shared" si="18"/>
        <v>0</v>
      </c>
    </row>
    <row r="246" spans="1:24" x14ac:dyDescent="0.25">
      <c r="A246">
        <v>3393</v>
      </c>
      <c r="B246" t="s">
        <v>18</v>
      </c>
      <c r="C246" s="1">
        <v>41823</v>
      </c>
      <c r="D246" t="s">
        <v>19</v>
      </c>
      <c r="E246">
        <v>7</v>
      </c>
      <c r="F246">
        <v>127.74</v>
      </c>
      <c r="G246">
        <v>0.04</v>
      </c>
      <c r="H246" t="s">
        <v>32</v>
      </c>
      <c r="I246">
        <v>-5.57</v>
      </c>
      <c r="J246">
        <v>15.98</v>
      </c>
      <c r="K246">
        <v>4</v>
      </c>
      <c r="L246" t="s">
        <v>205</v>
      </c>
      <c r="M246" t="s">
        <v>56</v>
      </c>
      <c r="N246" t="s">
        <v>45</v>
      </c>
      <c r="O246" t="s">
        <v>24</v>
      </c>
      <c r="P246" t="s">
        <v>25</v>
      </c>
      <c r="Q246" t="s">
        <v>42</v>
      </c>
      <c r="R246" s="1">
        <v>41824</v>
      </c>
      <c r="S246" s="10">
        <f t="shared" si="16"/>
        <v>2.0298928343328596E-5</v>
      </c>
      <c r="U246" t="str">
        <f t="shared" si="15"/>
        <v/>
      </c>
      <c r="V246">
        <f t="array" ref="V246">SUM(IF(B246="Y",IF(D246="Critical",(F246:F3805),0)))</f>
        <v>0</v>
      </c>
      <c r="W246">
        <f t="shared" si="17"/>
        <v>1</v>
      </c>
      <c r="X246">
        <f t="shared" si="18"/>
        <v>0</v>
      </c>
    </row>
    <row r="247" spans="1:24" x14ac:dyDescent="0.25">
      <c r="A247">
        <v>3393</v>
      </c>
      <c r="B247" t="s">
        <v>18</v>
      </c>
      <c r="C247" s="1">
        <v>41823</v>
      </c>
      <c r="D247" t="s">
        <v>19</v>
      </c>
      <c r="E247">
        <v>33</v>
      </c>
      <c r="F247">
        <v>325.92</v>
      </c>
      <c r="G247">
        <v>0.03</v>
      </c>
      <c r="H247" t="s">
        <v>20</v>
      </c>
      <c r="I247">
        <v>-36.47</v>
      </c>
      <c r="J247">
        <v>9.48</v>
      </c>
      <c r="K247">
        <v>7.29</v>
      </c>
      <c r="L247" t="s">
        <v>205</v>
      </c>
      <c r="M247" t="s">
        <v>56</v>
      </c>
      <c r="N247" t="s">
        <v>45</v>
      </c>
      <c r="O247" t="s">
        <v>37</v>
      </c>
      <c r="P247" t="s">
        <v>38</v>
      </c>
      <c r="Q247" t="s">
        <v>26</v>
      </c>
      <c r="R247" s="1">
        <v>41823</v>
      </c>
      <c r="S247" s="10">
        <f t="shared" si="16"/>
        <v>5.1791347468746334E-5</v>
      </c>
      <c r="U247" t="str">
        <f t="shared" si="15"/>
        <v/>
      </c>
      <c r="V247">
        <f t="array" ref="V247">SUM(IF(B247="Y",IF(D247="Critical",(F247:F3806),0)))</f>
        <v>0</v>
      </c>
      <c r="W247">
        <f t="shared" si="17"/>
        <v>0</v>
      </c>
      <c r="X247">
        <f t="shared" si="18"/>
        <v>0</v>
      </c>
    </row>
    <row r="248" spans="1:24" x14ac:dyDescent="0.25">
      <c r="A248">
        <v>3397</v>
      </c>
      <c r="B248" t="s">
        <v>18</v>
      </c>
      <c r="C248" s="1">
        <v>42543</v>
      </c>
      <c r="D248" t="s">
        <v>43</v>
      </c>
      <c r="E248">
        <v>43</v>
      </c>
      <c r="F248">
        <v>815.89</v>
      </c>
      <c r="G248">
        <v>0.1</v>
      </c>
      <c r="H248" t="s">
        <v>20</v>
      </c>
      <c r="I248">
        <v>-20.25</v>
      </c>
      <c r="J248">
        <v>19.98</v>
      </c>
      <c r="K248">
        <v>4</v>
      </c>
      <c r="L248" t="s">
        <v>206</v>
      </c>
      <c r="M248" t="s">
        <v>56</v>
      </c>
      <c r="N248" t="s">
        <v>45</v>
      </c>
      <c r="O248" t="s">
        <v>24</v>
      </c>
      <c r="P248" t="s">
        <v>25</v>
      </c>
      <c r="Q248" t="s">
        <v>42</v>
      </c>
      <c r="R248" s="1">
        <v>42545</v>
      </c>
      <c r="S248" s="10">
        <f t="shared" si="16"/>
        <v>1.2965157856613724E-4</v>
      </c>
      <c r="U248" t="str">
        <f t="shared" si="15"/>
        <v/>
      </c>
      <c r="V248">
        <f t="array" ref="V248">SUM(IF(B248="Y",IF(D248="Critical",(F248:F3807),0)))</f>
        <v>0</v>
      </c>
      <c r="W248">
        <f t="shared" si="17"/>
        <v>2</v>
      </c>
      <c r="X248">
        <f t="shared" si="18"/>
        <v>0</v>
      </c>
    </row>
    <row r="249" spans="1:24" x14ac:dyDescent="0.25">
      <c r="A249">
        <v>12965</v>
      </c>
      <c r="B249" t="s">
        <v>18</v>
      </c>
      <c r="C249" s="1">
        <v>41450</v>
      </c>
      <c r="D249" t="s">
        <v>43</v>
      </c>
      <c r="E249">
        <v>7</v>
      </c>
      <c r="F249">
        <v>44.74</v>
      </c>
      <c r="G249">
        <v>0.04</v>
      </c>
      <c r="H249" t="s">
        <v>20</v>
      </c>
      <c r="I249">
        <v>-20.100000000000001</v>
      </c>
      <c r="J249">
        <v>5.74</v>
      </c>
      <c r="K249">
        <v>5.01</v>
      </c>
      <c r="L249" t="s">
        <v>269</v>
      </c>
      <c r="M249" t="s">
        <v>22</v>
      </c>
      <c r="N249" t="s">
        <v>23</v>
      </c>
      <c r="O249" t="s">
        <v>34</v>
      </c>
      <c r="P249" t="s">
        <v>68</v>
      </c>
      <c r="Q249" t="s">
        <v>42</v>
      </c>
      <c r="R249" s="1">
        <v>41451</v>
      </c>
      <c r="S249" s="10">
        <f t="shared" si="16"/>
        <v>7.1095510731213522E-6</v>
      </c>
      <c r="U249" t="str">
        <f t="shared" si="15"/>
        <v/>
      </c>
      <c r="V249">
        <f t="array" ref="V249">SUM(IF(B249="Y",IF(D249="Critical",(F249:F3808),0)))</f>
        <v>0</v>
      </c>
      <c r="W249">
        <f t="shared" si="17"/>
        <v>1</v>
      </c>
      <c r="X249">
        <f t="shared" si="18"/>
        <v>0</v>
      </c>
    </row>
    <row r="250" spans="1:24" x14ac:dyDescent="0.25">
      <c r="A250">
        <v>3459</v>
      </c>
      <c r="B250" t="s">
        <v>18</v>
      </c>
      <c r="C250" s="1">
        <v>42578</v>
      </c>
      <c r="D250" t="s">
        <v>31</v>
      </c>
      <c r="E250">
        <v>24</v>
      </c>
      <c r="F250">
        <v>2152.404</v>
      </c>
      <c r="G250">
        <v>0.1</v>
      </c>
      <c r="H250" t="s">
        <v>32</v>
      </c>
      <c r="I250">
        <v>218.87</v>
      </c>
      <c r="J250">
        <v>110.99</v>
      </c>
      <c r="K250">
        <v>8.99</v>
      </c>
      <c r="L250" t="s">
        <v>208</v>
      </c>
      <c r="M250" t="s">
        <v>22</v>
      </c>
      <c r="N250" t="s">
        <v>40</v>
      </c>
      <c r="O250" t="s">
        <v>24</v>
      </c>
      <c r="P250" t="s">
        <v>41</v>
      </c>
      <c r="Q250" t="s">
        <v>42</v>
      </c>
      <c r="R250" s="1">
        <v>42580</v>
      </c>
      <c r="S250" s="10">
        <f t="shared" si="16"/>
        <v>3.4203455896268865E-4</v>
      </c>
      <c r="U250" t="str">
        <f t="shared" si="15"/>
        <v/>
      </c>
      <c r="V250">
        <f t="array" ref="V250">SUM(IF(B250="Y",IF(D250="Critical",(F250:F3809),0)))</f>
        <v>0</v>
      </c>
      <c r="W250">
        <f t="shared" si="17"/>
        <v>2</v>
      </c>
      <c r="X250">
        <f t="shared" si="18"/>
        <v>0</v>
      </c>
    </row>
    <row r="251" spans="1:24" x14ac:dyDescent="0.25">
      <c r="A251">
        <v>33537</v>
      </c>
      <c r="B251" t="s">
        <v>18</v>
      </c>
      <c r="C251" s="1">
        <v>41499</v>
      </c>
      <c r="D251" t="s">
        <v>43</v>
      </c>
      <c r="E251">
        <v>26</v>
      </c>
      <c r="F251">
        <v>45.38</v>
      </c>
      <c r="G251">
        <v>7.0000000000000007E-2</v>
      </c>
      <c r="H251" t="s">
        <v>20</v>
      </c>
      <c r="I251">
        <v>-1.97</v>
      </c>
      <c r="J251">
        <v>1.76</v>
      </c>
      <c r="K251">
        <v>0.7</v>
      </c>
      <c r="L251" t="s">
        <v>211</v>
      </c>
      <c r="M251" t="s">
        <v>22</v>
      </c>
      <c r="N251" t="s">
        <v>23</v>
      </c>
      <c r="O251" t="s">
        <v>34</v>
      </c>
      <c r="P251" t="s">
        <v>35</v>
      </c>
      <c r="Q251" t="s">
        <v>36</v>
      </c>
      <c r="R251" s="1">
        <v>41501</v>
      </c>
      <c r="S251" s="10">
        <f t="shared" si="16"/>
        <v>7.2112522954458419E-6</v>
      </c>
      <c r="U251" t="str">
        <f t="shared" si="15"/>
        <v/>
      </c>
      <c r="V251">
        <f t="array" ref="V251">SUM(IF(B251="Y",IF(D251="Critical",(F251:F3810),0)))</f>
        <v>0</v>
      </c>
      <c r="W251">
        <f t="shared" si="17"/>
        <v>2</v>
      </c>
      <c r="X251">
        <f t="shared" si="18"/>
        <v>0</v>
      </c>
    </row>
    <row r="252" spans="1:24" x14ac:dyDescent="0.25">
      <c r="A252">
        <v>5445</v>
      </c>
      <c r="B252" t="s">
        <v>18</v>
      </c>
      <c r="C252" s="1">
        <v>41480</v>
      </c>
      <c r="D252" t="s">
        <v>47</v>
      </c>
      <c r="E252">
        <v>9</v>
      </c>
      <c r="F252">
        <v>46.48</v>
      </c>
      <c r="G252">
        <v>0.01</v>
      </c>
      <c r="H252" t="s">
        <v>20</v>
      </c>
      <c r="I252">
        <v>-1.82</v>
      </c>
      <c r="J252">
        <v>4.63</v>
      </c>
      <c r="K252">
        <v>1.93</v>
      </c>
      <c r="L252" t="s">
        <v>59</v>
      </c>
      <c r="M252" t="s">
        <v>30</v>
      </c>
      <c r="N252" t="s">
        <v>40</v>
      </c>
      <c r="O252" t="s">
        <v>34</v>
      </c>
      <c r="P252" t="s">
        <v>35</v>
      </c>
      <c r="Q252" t="s">
        <v>36</v>
      </c>
      <c r="R252" s="1">
        <v>41487</v>
      </c>
      <c r="S252" s="10">
        <f t="shared" si="16"/>
        <v>7.3860512713160571E-6</v>
      </c>
      <c r="U252" t="str">
        <f t="shared" si="15"/>
        <v/>
      </c>
      <c r="V252">
        <f t="array" ref="V252">SUM(IF(B252="Y",IF(D252="Critical",(F252:F3811),0)))</f>
        <v>0</v>
      </c>
      <c r="W252">
        <f t="shared" si="17"/>
        <v>7</v>
      </c>
      <c r="X252">
        <f t="shared" si="18"/>
        <v>0</v>
      </c>
    </row>
    <row r="253" spans="1:24" x14ac:dyDescent="0.25">
      <c r="A253">
        <v>353</v>
      </c>
      <c r="B253" t="s">
        <v>18</v>
      </c>
      <c r="C253" s="1">
        <v>41638</v>
      </c>
      <c r="D253" t="s">
        <v>47</v>
      </c>
      <c r="E253">
        <v>21</v>
      </c>
      <c r="F253">
        <v>46.94</v>
      </c>
      <c r="G253">
        <v>0.02</v>
      </c>
      <c r="H253" t="s">
        <v>20</v>
      </c>
      <c r="I253">
        <v>3.88</v>
      </c>
      <c r="J253">
        <v>2.21</v>
      </c>
      <c r="K253">
        <v>1</v>
      </c>
      <c r="L253" t="s">
        <v>79</v>
      </c>
      <c r="M253" t="s">
        <v>22</v>
      </c>
      <c r="N253" t="s">
        <v>40</v>
      </c>
      <c r="O253" t="s">
        <v>34</v>
      </c>
      <c r="P253" t="s">
        <v>35</v>
      </c>
      <c r="Q253" t="s">
        <v>36</v>
      </c>
      <c r="R253" s="1">
        <v>41730</v>
      </c>
      <c r="S253" s="10">
        <f t="shared" si="16"/>
        <v>7.4591490248617843E-6</v>
      </c>
      <c r="U253" t="str">
        <f t="shared" si="15"/>
        <v/>
      </c>
      <c r="V253">
        <f t="array" ref="V253">SUM(IF(B253="Y",IF(D253="Critical",(F253:F3812),0)))</f>
        <v>0</v>
      </c>
      <c r="W253">
        <f t="shared" si="17"/>
        <v>92</v>
      </c>
      <c r="X253">
        <f t="shared" si="18"/>
        <v>0</v>
      </c>
    </row>
    <row r="254" spans="1:24" x14ac:dyDescent="0.25">
      <c r="A254">
        <v>3488</v>
      </c>
      <c r="B254" t="s">
        <v>18</v>
      </c>
      <c r="C254" s="1">
        <v>41646</v>
      </c>
      <c r="D254" t="s">
        <v>43</v>
      </c>
      <c r="E254">
        <v>39</v>
      </c>
      <c r="F254">
        <v>4669.1899999999996</v>
      </c>
      <c r="G254">
        <v>0.06</v>
      </c>
      <c r="H254" t="s">
        <v>54</v>
      </c>
      <c r="I254">
        <v>-1864.08</v>
      </c>
      <c r="J254">
        <v>122.99</v>
      </c>
      <c r="K254">
        <v>70.2</v>
      </c>
      <c r="L254" t="s">
        <v>211</v>
      </c>
      <c r="M254" t="s">
        <v>22</v>
      </c>
      <c r="N254" t="s">
        <v>40</v>
      </c>
      <c r="O254" t="s">
        <v>37</v>
      </c>
      <c r="P254" t="s">
        <v>86</v>
      </c>
      <c r="Q254" t="s">
        <v>74</v>
      </c>
      <c r="R254" s="1">
        <v>41649</v>
      </c>
      <c r="S254" s="10">
        <f t="shared" si="16"/>
        <v>7.419723910395056E-4</v>
      </c>
      <c r="U254" t="str">
        <f t="shared" si="15"/>
        <v/>
      </c>
      <c r="V254">
        <f t="array" ref="V254">SUM(IF(B254="Y",IF(D254="Critical",(F254:F3813),0)))</f>
        <v>0</v>
      </c>
      <c r="W254">
        <f t="shared" si="17"/>
        <v>3</v>
      </c>
      <c r="X254">
        <f t="shared" si="18"/>
        <v>0</v>
      </c>
    </row>
    <row r="255" spans="1:24" x14ac:dyDescent="0.25">
      <c r="A255">
        <v>3488</v>
      </c>
      <c r="B255" t="s">
        <v>18</v>
      </c>
      <c r="C255" s="1">
        <v>41646</v>
      </c>
      <c r="D255" t="s">
        <v>43</v>
      </c>
      <c r="E255">
        <v>6</v>
      </c>
      <c r="F255">
        <v>133.4</v>
      </c>
      <c r="G255">
        <v>0.02</v>
      </c>
      <c r="H255" t="s">
        <v>20</v>
      </c>
      <c r="I255">
        <v>-0.31</v>
      </c>
      <c r="J255">
        <v>21.98</v>
      </c>
      <c r="K255">
        <v>2.87</v>
      </c>
      <c r="L255" t="s">
        <v>211</v>
      </c>
      <c r="M255" t="s">
        <v>22</v>
      </c>
      <c r="N255" t="s">
        <v>40</v>
      </c>
      <c r="O255" t="s">
        <v>34</v>
      </c>
      <c r="P255" t="s">
        <v>35</v>
      </c>
      <c r="Q255" t="s">
        <v>26</v>
      </c>
      <c r="R255" s="1">
        <v>41647</v>
      </c>
      <c r="S255" s="10">
        <f t="shared" si="16"/>
        <v>2.1198348528260803E-5</v>
      </c>
      <c r="U255" t="str">
        <f t="shared" si="15"/>
        <v/>
      </c>
      <c r="V255">
        <f t="array" ref="V255">SUM(IF(B255="Y",IF(D255="Critical",(F255:F3814),0)))</f>
        <v>0</v>
      </c>
      <c r="W255">
        <f t="shared" si="17"/>
        <v>1</v>
      </c>
      <c r="X255">
        <f t="shared" si="18"/>
        <v>0</v>
      </c>
    </row>
    <row r="256" spans="1:24" x14ac:dyDescent="0.25">
      <c r="A256">
        <v>3492</v>
      </c>
      <c r="B256" t="s">
        <v>18</v>
      </c>
      <c r="C256" s="1">
        <v>42697</v>
      </c>
      <c r="D256" t="s">
        <v>47</v>
      </c>
      <c r="E256">
        <v>35</v>
      </c>
      <c r="F256">
        <v>2393.63</v>
      </c>
      <c r="G256">
        <v>0.04</v>
      </c>
      <c r="H256" t="s">
        <v>20</v>
      </c>
      <c r="I256">
        <v>524.88</v>
      </c>
      <c r="J256">
        <v>67.28</v>
      </c>
      <c r="K256">
        <v>19.989999999999998</v>
      </c>
      <c r="L256" t="s">
        <v>212</v>
      </c>
      <c r="M256" t="s">
        <v>22</v>
      </c>
      <c r="N256" t="s">
        <v>23</v>
      </c>
      <c r="O256" t="s">
        <v>34</v>
      </c>
      <c r="P256" t="s">
        <v>68</v>
      </c>
      <c r="Q256" t="s">
        <v>42</v>
      </c>
      <c r="R256" s="1">
        <v>42702</v>
      </c>
      <c r="S256" s="10">
        <f t="shared" si="16"/>
        <v>3.803673387383876E-4</v>
      </c>
      <c r="U256" t="str">
        <f t="shared" si="15"/>
        <v/>
      </c>
      <c r="V256">
        <f t="array" ref="V256">SUM(IF(B256="Y",IF(D256="Critical",(F256:F3815),0)))</f>
        <v>0</v>
      </c>
      <c r="W256">
        <f t="shared" si="17"/>
        <v>5</v>
      </c>
      <c r="X256">
        <f t="shared" si="18"/>
        <v>0</v>
      </c>
    </row>
    <row r="257" spans="1:24" x14ac:dyDescent="0.25">
      <c r="A257">
        <v>3492</v>
      </c>
      <c r="B257" t="s">
        <v>18</v>
      </c>
      <c r="C257" s="1">
        <v>42697</v>
      </c>
      <c r="D257" t="s">
        <v>47</v>
      </c>
      <c r="E257">
        <v>49</v>
      </c>
      <c r="F257">
        <v>6177.53</v>
      </c>
      <c r="G257">
        <v>0.1</v>
      </c>
      <c r="H257" t="s">
        <v>54</v>
      </c>
      <c r="I257">
        <v>-1195.1199999999999</v>
      </c>
      <c r="J257">
        <v>130.97999999999999</v>
      </c>
      <c r="K257">
        <v>54.74</v>
      </c>
      <c r="L257" t="s">
        <v>212</v>
      </c>
      <c r="M257" t="s">
        <v>22</v>
      </c>
      <c r="N257" t="s">
        <v>23</v>
      </c>
      <c r="O257" t="s">
        <v>37</v>
      </c>
      <c r="P257" t="s">
        <v>57</v>
      </c>
      <c r="Q257" t="s">
        <v>58</v>
      </c>
      <c r="R257" s="1">
        <v>42697</v>
      </c>
      <c r="S257" s="10">
        <f t="shared" si="16"/>
        <v>9.8165992491594414E-4</v>
      </c>
      <c r="U257" t="str">
        <f t="shared" si="15"/>
        <v/>
      </c>
      <c r="V257">
        <f t="array" ref="V257">SUM(IF(B257="Y",IF(D257="Critical",(F257:F3816),0)))</f>
        <v>0</v>
      </c>
      <c r="W257">
        <f t="shared" si="17"/>
        <v>0</v>
      </c>
      <c r="X257">
        <f t="shared" si="18"/>
        <v>0</v>
      </c>
    </row>
    <row r="258" spans="1:24" x14ac:dyDescent="0.25">
      <c r="A258">
        <v>3492</v>
      </c>
      <c r="B258" t="s">
        <v>18</v>
      </c>
      <c r="C258" s="1">
        <v>42697</v>
      </c>
      <c r="D258" t="s">
        <v>47</v>
      </c>
      <c r="E258">
        <v>33</v>
      </c>
      <c r="F258">
        <v>94.6</v>
      </c>
      <c r="G258">
        <v>0.04</v>
      </c>
      <c r="H258" t="s">
        <v>20</v>
      </c>
      <c r="I258">
        <v>-6.34</v>
      </c>
      <c r="J258">
        <v>2.78</v>
      </c>
      <c r="K258">
        <v>1.25</v>
      </c>
      <c r="L258" t="s">
        <v>212</v>
      </c>
      <c r="M258" t="s">
        <v>22</v>
      </c>
      <c r="N258" t="s">
        <v>23</v>
      </c>
      <c r="O258" t="s">
        <v>34</v>
      </c>
      <c r="P258" t="s">
        <v>35</v>
      </c>
      <c r="Q258" t="s">
        <v>36</v>
      </c>
      <c r="R258" s="1">
        <v>42697</v>
      </c>
      <c r="S258" s="10">
        <f t="shared" si="16"/>
        <v>1.503271192483862E-5</v>
      </c>
      <c r="U258" t="str">
        <f t="shared" ref="U258:U321" si="19">IF(T258="Quality Check",VLOOKUP(S258,Quality_Control,2),"")</f>
        <v/>
      </c>
      <c r="V258">
        <f t="array" ref="V258">SUM(IF(B258="Y",IF(D258="Critical",(F258:F3817),0)))</f>
        <v>0</v>
      </c>
      <c r="W258">
        <f t="shared" si="17"/>
        <v>0</v>
      </c>
      <c r="X258">
        <f t="shared" si="18"/>
        <v>0</v>
      </c>
    </row>
    <row r="259" spans="1:24" x14ac:dyDescent="0.25">
      <c r="A259">
        <v>44900</v>
      </c>
      <c r="B259" t="s">
        <v>18</v>
      </c>
      <c r="C259" s="1">
        <v>41314</v>
      </c>
      <c r="D259" t="s">
        <v>43</v>
      </c>
      <c r="E259">
        <v>4</v>
      </c>
      <c r="F259">
        <v>47.03</v>
      </c>
      <c r="G259">
        <v>0.08</v>
      </c>
      <c r="H259" t="s">
        <v>20</v>
      </c>
      <c r="I259">
        <v>-12.03</v>
      </c>
      <c r="J259">
        <v>11.19</v>
      </c>
      <c r="K259">
        <v>5.03</v>
      </c>
      <c r="L259" t="s">
        <v>573</v>
      </c>
      <c r="M259" t="s">
        <v>30</v>
      </c>
      <c r="N259" t="s">
        <v>40</v>
      </c>
      <c r="O259" t="s">
        <v>34</v>
      </c>
      <c r="P259" t="s">
        <v>49</v>
      </c>
      <c r="Q259" t="s">
        <v>42</v>
      </c>
      <c r="R259" s="1">
        <v>41315</v>
      </c>
      <c r="S259" s="10">
        <f t="shared" ref="S259:S322" si="20">F259/$F$3563</f>
        <v>7.4734507592511668E-6</v>
      </c>
      <c r="U259" t="str">
        <f t="shared" si="19"/>
        <v/>
      </c>
      <c r="V259">
        <f t="array" ref="V259">SUM(IF(B259="Y",IF(D259="Critical",(F259:F3818),0)))</f>
        <v>0</v>
      </c>
      <c r="W259">
        <f t="shared" ref="W259:W322" si="21">R259-C259</f>
        <v>1</v>
      </c>
      <c r="X259">
        <f t="shared" ref="X259:X322" si="22">IF(T259="",0,1)</f>
        <v>0</v>
      </c>
    </row>
    <row r="260" spans="1:24" x14ac:dyDescent="0.25">
      <c r="A260">
        <v>3521</v>
      </c>
      <c r="B260" t="s">
        <v>18</v>
      </c>
      <c r="C260" s="1">
        <v>42302</v>
      </c>
      <c r="D260" t="s">
        <v>47</v>
      </c>
      <c r="E260">
        <v>50</v>
      </c>
      <c r="F260">
        <v>204.11</v>
      </c>
      <c r="G260">
        <v>0.06</v>
      </c>
      <c r="H260" t="s">
        <v>20</v>
      </c>
      <c r="I260">
        <v>28.71</v>
      </c>
      <c r="J260">
        <v>4.28</v>
      </c>
      <c r="K260">
        <v>0.94</v>
      </c>
      <c r="L260" t="s">
        <v>214</v>
      </c>
      <c r="M260" t="s">
        <v>56</v>
      </c>
      <c r="N260" t="s">
        <v>40</v>
      </c>
      <c r="O260" t="s">
        <v>34</v>
      </c>
      <c r="P260" t="s">
        <v>35</v>
      </c>
      <c r="Q260" t="s">
        <v>36</v>
      </c>
      <c r="R260" s="1">
        <v>42304</v>
      </c>
      <c r="S260" s="10">
        <f t="shared" si="20"/>
        <v>3.2434744513518085E-5</v>
      </c>
      <c r="U260" t="str">
        <f t="shared" si="19"/>
        <v/>
      </c>
      <c r="V260">
        <f t="array" ref="V260">SUM(IF(B260="Y",IF(D260="Critical",(F260:F3819),0)))</f>
        <v>0</v>
      </c>
      <c r="W260">
        <f t="shared" si="21"/>
        <v>2</v>
      </c>
      <c r="X260">
        <f t="shared" si="22"/>
        <v>0</v>
      </c>
    </row>
    <row r="261" spans="1:24" x14ac:dyDescent="0.25">
      <c r="A261">
        <v>3525</v>
      </c>
      <c r="B261" t="s">
        <v>27</v>
      </c>
      <c r="C261" s="1">
        <v>41994</v>
      </c>
      <c r="D261" t="s">
        <v>31</v>
      </c>
      <c r="E261">
        <v>38</v>
      </c>
      <c r="F261">
        <v>115.43</v>
      </c>
      <c r="G261">
        <v>0</v>
      </c>
      <c r="H261" t="s">
        <v>20</v>
      </c>
      <c r="I261">
        <v>11.41</v>
      </c>
      <c r="J261">
        <v>2.78</v>
      </c>
      <c r="K261">
        <v>1.34</v>
      </c>
      <c r="L261" t="s">
        <v>200</v>
      </c>
      <c r="M261" t="s">
        <v>22</v>
      </c>
      <c r="N261" t="s">
        <v>40</v>
      </c>
      <c r="O261" t="s">
        <v>34</v>
      </c>
      <c r="P261" t="s">
        <v>35</v>
      </c>
      <c r="Q261" t="s">
        <v>36</v>
      </c>
      <c r="R261" s="1">
        <v>41996</v>
      </c>
      <c r="S261" s="10">
        <f t="shared" si="20"/>
        <v>1.8342768895180996E-5</v>
      </c>
      <c r="U261" t="str">
        <f t="shared" si="19"/>
        <v/>
      </c>
      <c r="V261">
        <f t="array" ref="V261">SUM(IF(B261="Y",IF(D261="Critical",(F261:F3820),0)))</f>
        <v>0</v>
      </c>
      <c r="W261">
        <f t="shared" si="21"/>
        <v>2</v>
      </c>
      <c r="X261">
        <f t="shared" si="22"/>
        <v>0</v>
      </c>
    </row>
    <row r="262" spans="1:24" x14ac:dyDescent="0.25">
      <c r="A262">
        <v>3526</v>
      </c>
      <c r="B262" t="s">
        <v>18</v>
      </c>
      <c r="C262" s="1">
        <v>41713</v>
      </c>
      <c r="D262" t="s">
        <v>47</v>
      </c>
      <c r="E262">
        <v>20</v>
      </c>
      <c r="F262">
        <v>246.06</v>
      </c>
      <c r="G262">
        <v>0.08</v>
      </c>
      <c r="H262" t="s">
        <v>20</v>
      </c>
      <c r="I262">
        <v>20.67</v>
      </c>
      <c r="J262">
        <v>12.07</v>
      </c>
      <c r="K262">
        <v>6.2</v>
      </c>
      <c r="L262" t="s">
        <v>215</v>
      </c>
      <c r="M262" t="s">
        <v>22</v>
      </c>
      <c r="N262" t="s">
        <v>71</v>
      </c>
      <c r="O262" t="s">
        <v>37</v>
      </c>
      <c r="P262" t="s">
        <v>38</v>
      </c>
      <c r="Q262" t="s">
        <v>36</v>
      </c>
      <c r="R262" s="1">
        <v>41715</v>
      </c>
      <c r="S262" s="10">
        <f t="shared" si="20"/>
        <v>3.9100941820568618E-5</v>
      </c>
      <c r="U262" t="str">
        <f t="shared" si="19"/>
        <v/>
      </c>
      <c r="V262">
        <f t="array" ref="V262">SUM(IF(B262="Y",IF(D262="Critical",(F262:F3821),0)))</f>
        <v>0</v>
      </c>
      <c r="W262">
        <f t="shared" si="21"/>
        <v>2</v>
      </c>
      <c r="X262">
        <f t="shared" si="22"/>
        <v>0</v>
      </c>
    </row>
    <row r="263" spans="1:24" x14ac:dyDescent="0.25">
      <c r="A263">
        <v>3553</v>
      </c>
      <c r="B263" t="s">
        <v>18</v>
      </c>
      <c r="C263" s="1">
        <v>42507</v>
      </c>
      <c r="D263" t="s">
        <v>43</v>
      </c>
      <c r="E263">
        <v>7</v>
      </c>
      <c r="F263">
        <v>20.5</v>
      </c>
      <c r="G263">
        <v>0.06</v>
      </c>
      <c r="H263" t="s">
        <v>20</v>
      </c>
      <c r="I263">
        <v>-4.04</v>
      </c>
      <c r="J263">
        <v>2.94</v>
      </c>
      <c r="K263">
        <v>0.96</v>
      </c>
      <c r="L263" t="s">
        <v>212</v>
      </c>
      <c r="M263" t="s">
        <v>22</v>
      </c>
      <c r="N263" t="s">
        <v>23</v>
      </c>
      <c r="O263" t="s">
        <v>34</v>
      </c>
      <c r="P263" t="s">
        <v>35</v>
      </c>
      <c r="Q263" t="s">
        <v>36</v>
      </c>
      <c r="R263" s="1">
        <v>42508</v>
      </c>
      <c r="S263" s="10">
        <f t="shared" si="20"/>
        <v>3.257617277581308E-6</v>
      </c>
      <c r="U263" t="str">
        <f t="shared" si="19"/>
        <v/>
      </c>
      <c r="V263">
        <f t="array" ref="V263">SUM(IF(B263="Y",IF(D263="Critical",(F263:F3822),0)))</f>
        <v>0</v>
      </c>
      <c r="W263">
        <f t="shared" si="21"/>
        <v>1</v>
      </c>
      <c r="X263">
        <f t="shared" si="22"/>
        <v>0</v>
      </c>
    </row>
    <row r="264" spans="1:24" x14ac:dyDescent="0.25">
      <c r="A264">
        <v>3554</v>
      </c>
      <c r="B264" t="s">
        <v>18</v>
      </c>
      <c r="C264" s="1">
        <v>41806</v>
      </c>
      <c r="D264" t="s">
        <v>47</v>
      </c>
      <c r="E264">
        <v>25</v>
      </c>
      <c r="F264">
        <v>288.91000000000003</v>
      </c>
      <c r="G264">
        <v>0.08</v>
      </c>
      <c r="H264" t="s">
        <v>20</v>
      </c>
      <c r="I264">
        <v>-14.06</v>
      </c>
      <c r="J264">
        <v>12.28</v>
      </c>
      <c r="K264">
        <v>6.47</v>
      </c>
      <c r="L264" t="s">
        <v>216</v>
      </c>
      <c r="M264" t="s">
        <v>22</v>
      </c>
      <c r="N264" t="s">
        <v>23</v>
      </c>
      <c r="O264" t="s">
        <v>34</v>
      </c>
      <c r="P264" t="s">
        <v>49</v>
      </c>
      <c r="Q264" t="s">
        <v>42</v>
      </c>
      <c r="R264" s="1">
        <v>41815</v>
      </c>
      <c r="S264" s="10">
        <f t="shared" si="20"/>
        <v>4.5910156471512965E-5</v>
      </c>
      <c r="U264" t="str">
        <f t="shared" si="19"/>
        <v/>
      </c>
      <c r="V264">
        <f t="array" ref="V264">SUM(IF(B264="Y",IF(D264="Critical",(F264:F3823),0)))</f>
        <v>0</v>
      </c>
      <c r="W264">
        <f t="shared" si="21"/>
        <v>9</v>
      </c>
      <c r="X264">
        <f t="shared" si="22"/>
        <v>0</v>
      </c>
    </row>
    <row r="265" spans="1:24" x14ac:dyDescent="0.25">
      <c r="A265">
        <v>3556</v>
      </c>
      <c r="B265" t="s">
        <v>18</v>
      </c>
      <c r="C265" s="1">
        <v>42269</v>
      </c>
      <c r="D265" t="s">
        <v>31</v>
      </c>
      <c r="E265">
        <v>48</v>
      </c>
      <c r="F265">
        <v>269.37</v>
      </c>
      <c r="G265">
        <v>0.05</v>
      </c>
      <c r="H265" t="s">
        <v>20</v>
      </c>
      <c r="I265">
        <v>-103.55</v>
      </c>
      <c r="J265">
        <v>5.74</v>
      </c>
      <c r="K265">
        <v>5.01</v>
      </c>
      <c r="L265" t="s">
        <v>207</v>
      </c>
      <c r="M265" t="s">
        <v>56</v>
      </c>
      <c r="N265" t="s">
        <v>40</v>
      </c>
      <c r="O265" t="s">
        <v>34</v>
      </c>
      <c r="P265" t="s">
        <v>68</v>
      </c>
      <c r="Q265" t="s">
        <v>42</v>
      </c>
      <c r="R265" s="1">
        <v>42272</v>
      </c>
      <c r="S265" s="10">
        <f t="shared" si="20"/>
        <v>4.2805091027418385E-5</v>
      </c>
      <c r="U265" t="str">
        <f t="shared" si="19"/>
        <v/>
      </c>
      <c r="V265">
        <f t="array" ref="V265">SUM(IF(B265="Y",IF(D265="Critical",(F265:F3824),0)))</f>
        <v>0</v>
      </c>
      <c r="W265">
        <f t="shared" si="21"/>
        <v>3</v>
      </c>
      <c r="X265">
        <f t="shared" si="22"/>
        <v>0</v>
      </c>
    </row>
    <row r="266" spans="1:24" x14ac:dyDescent="0.25">
      <c r="A266">
        <v>3556</v>
      </c>
      <c r="B266" t="s">
        <v>18</v>
      </c>
      <c r="C266" s="1">
        <v>42269</v>
      </c>
      <c r="D266" t="s">
        <v>31</v>
      </c>
      <c r="E266">
        <v>41</v>
      </c>
      <c r="F266">
        <v>4933.99</v>
      </c>
      <c r="G266">
        <v>0.1</v>
      </c>
      <c r="H266" t="s">
        <v>20</v>
      </c>
      <c r="I266">
        <v>1161.8900000000001</v>
      </c>
      <c r="J266">
        <v>128.24</v>
      </c>
      <c r="K266">
        <v>12.65</v>
      </c>
      <c r="L266" t="s">
        <v>207</v>
      </c>
      <c r="M266" t="s">
        <v>56</v>
      </c>
      <c r="N266" t="s">
        <v>40</v>
      </c>
      <c r="O266" t="s">
        <v>37</v>
      </c>
      <c r="P266" t="s">
        <v>86</v>
      </c>
      <c r="Q266" t="s">
        <v>52</v>
      </c>
      <c r="R266" s="1">
        <v>42269</v>
      </c>
      <c r="S266" s="10">
        <f t="shared" si="20"/>
        <v>7.8405127177626319E-4</v>
      </c>
      <c r="U266" t="str">
        <f t="shared" si="19"/>
        <v/>
      </c>
      <c r="V266">
        <f t="array" ref="V266">SUM(IF(B266="Y",IF(D266="Critical",(F266:F3825),0)))</f>
        <v>0</v>
      </c>
      <c r="W266">
        <f t="shared" si="21"/>
        <v>0</v>
      </c>
      <c r="X266">
        <f t="shared" si="22"/>
        <v>0</v>
      </c>
    </row>
    <row r="267" spans="1:24" x14ac:dyDescent="0.25">
      <c r="A267">
        <v>3585</v>
      </c>
      <c r="B267" t="s">
        <v>18</v>
      </c>
      <c r="C267" s="1">
        <v>42696</v>
      </c>
      <c r="D267" t="s">
        <v>19</v>
      </c>
      <c r="E267">
        <v>27</v>
      </c>
      <c r="F267">
        <v>259.72000000000003</v>
      </c>
      <c r="G267">
        <v>7.0000000000000007E-2</v>
      </c>
      <c r="H267" t="s">
        <v>20</v>
      </c>
      <c r="I267">
        <v>78.05</v>
      </c>
      <c r="J267">
        <v>10.06</v>
      </c>
      <c r="K267">
        <v>2.06</v>
      </c>
      <c r="L267" t="s">
        <v>217</v>
      </c>
      <c r="M267" t="s">
        <v>30</v>
      </c>
      <c r="N267" t="s">
        <v>23</v>
      </c>
      <c r="O267" t="s">
        <v>34</v>
      </c>
      <c r="P267" t="s">
        <v>49</v>
      </c>
      <c r="Q267" t="s">
        <v>36</v>
      </c>
      <c r="R267" s="1">
        <v>42696</v>
      </c>
      <c r="S267" s="10">
        <f t="shared" si="20"/>
        <v>4.1271627284556944E-5</v>
      </c>
      <c r="U267" t="str">
        <f t="shared" si="19"/>
        <v/>
      </c>
      <c r="V267">
        <f t="array" ref="V267">SUM(IF(B267="Y",IF(D267="Critical",(F267:F3826),0)))</f>
        <v>0</v>
      </c>
      <c r="W267">
        <f t="shared" si="21"/>
        <v>0</v>
      </c>
      <c r="X267">
        <f t="shared" si="22"/>
        <v>0</v>
      </c>
    </row>
    <row r="268" spans="1:24" x14ac:dyDescent="0.25">
      <c r="A268">
        <v>3585</v>
      </c>
      <c r="B268" t="s">
        <v>18</v>
      </c>
      <c r="C268" s="1">
        <v>42696</v>
      </c>
      <c r="D268" t="s">
        <v>19</v>
      </c>
      <c r="E268">
        <v>34</v>
      </c>
      <c r="F268">
        <v>54.69</v>
      </c>
      <c r="G268">
        <v>7.0000000000000007E-2</v>
      </c>
      <c r="H268" t="s">
        <v>20</v>
      </c>
      <c r="I268">
        <v>-35.75</v>
      </c>
      <c r="J268">
        <v>1.68</v>
      </c>
      <c r="K268">
        <v>1.57</v>
      </c>
      <c r="L268" t="s">
        <v>217</v>
      </c>
      <c r="M268" t="s">
        <v>30</v>
      </c>
      <c r="N268" t="s">
        <v>23</v>
      </c>
      <c r="O268" t="s">
        <v>34</v>
      </c>
      <c r="P268" t="s">
        <v>35</v>
      </c>
      <c r="Q268" t="s">
        <v>36</v>
      </c>
      <c r="R268" s="1">
        <v>42697</v>
      </c>
      <c r="S268" s="10">
        <f t="shared" si="20"/>
        <v>8.6906872639474001E-6</v>
      </c>
      <c r="U268" t="str">
        <f t="shared" si="19"/>
        <v/>
      </c>
      <c r="V268">
        <f t="array" ref="V268">SUM(IF(B268="Y",IF(D268="Critical",(F268:F3827),0)))</f>
        <v>0</v>
      </c>
      <c r="W268">
        <f t="shared" si="21"/>
        <v>1</v>
      </c>
      <c r="X268">
        <f t="shared" si="22"/>
        <v>0</v>
      </c>
    </row>
    <row r="269" spans="1:24" x14ac:dyDescent="0.25">
      <c r="A269">
        <v>3588</v>
      </c>
      <c r="B269" t="s">
        <v>18</v>
      </c>
      <c r="C269" s="1">
        <v>41716</v>
      </c>
      <c r="D269" t="s">
        <v>31</v>
      </c>
      <c r="E269">
        <v>42</v>
      </c>
      <c r="F269">
        <v>374.38</v>
      </c>
      <c r="G269">
        <v>0.03</v>
      </c>
      <c r="H269" t="s">
        <v>20</v>
      </c>
      <c r="I269">
        <v>-1.1599999999999999</v>
      </c>
      <c r="J269">
        <v>8.67</v>
      </c>
      <c r="K269">
        <v>3.5</v>
      </c>
      <c r="L269" t="s">
        <v>213</v>
      </c>
      <c r="M269" t="s">
        <v>56</v>
      </c>
      <c r="N269" t="s">
        <v>40</v>
      </c>
      <c r="O269" t="s">
        <v>34</v>
      </c>
      <c r="P269" t="s">
        <v>72</v>
      </c>
      <c r="Q269" t="s">
        <v>42</v>
      </c>
      <c r="R269" s="1">
        <v>41717</v>
      </c>
      <c r="S269" s="10">
        <f t="shared" si="20"/>
        <v>5.9492036896628784E-5</v>
      </c>
      <c r="U269" t="str">
        <f t="shared" si="19"/>
        <v/>
      </c>
      <c r="V269">
        <f t="array" ref="V269">SUM(IF(B269="Y",IF(D269="Critical",(F269:F3828),0)))</f>
        <v>0</v>
      </c>
      <c r="W269">
        <f t="shared" si="21"/>
        <v>1</v>
      </c>
      <c r="X269">
        <f t="shared" si="22"/>
        <v>0</v>
      </c>
    </row>
    <row r="270" spans="1:24" x14ac:dyDescent="0.25">
      <c r="A270">
        <v>3588</v>
      </c>
      <c r="B270" t="s">
        <v>18</v>
      </c>
      <c r="C270" s="1">
        <v>41716</v>
      </c>
      <c r="D270" t="s">
        <v>31</v>
      </c>
      <c r="E270">
        <v>21</v>
      </c>
      <c r="F270">
        <v>1557.42</v>
      </c>
      <c r="G270">
        <v>0.01</v>
      </c>
      <c r="H270" t="s">
        <v>20</v>
      </c>
      <c r="I270">
        <v>-123.81</v>
      </c>
      <c r="J270">
        <v>73.98</v>
      </c>
      <c r="K270">
        <v>4</v>
      </c>
      <c r="L270" t="s">
        <v>213</v>
      </c>
      <c r="M270" t="s">
        <v>56</v>
      </c>
      <c r="N270" t="s">
        <v>40</v>
      </c>
      <c r="O270" t="s">
        <v>24</v>
      </c>
      <c r="P270" t="s">
        <v>25</v>
      </c>
      <c r="Q270" t="s">
        <v>42</v>
      </c>
      <c r="R270" s="1">
        <v>41718</v>
      </c>
      <c r="S270" s="10">
        <f t="shared" si="20"/>
        <v>2.4748674636344782E-4</v>
      </c>
      <c r="U270" t="str">
        <f t="shared" si="19"/>
        <v/>
      </c>
      <c r="V270">
        <f t="array" ref="V270">SUM(IF(B270="Y",IF(D270="Critical",(F270:F3829),0)))</f>
        <v>0</v>
      </c>
      <c r="W270">
        <f t="shared" si="21"/>
        <v>2</v>
      </c>
      <c r="X270">
        <f t="shared" si="22"/>
        <v>0</v>
      </c>
    </row>
    <row r="271" spans="1:24" x14ac:dyDescent="0.25">
      <c r="A271">
        <v>3588</v>
      </c>
      <c r="B271" t="s">
        <v>18</v>
      </c>
      <c r="C271" s="1">
        <v>41716</v>
      </c>
      <c r="D271" t="s">
        <v>31</v>
      </c>
      <c r="E271">
        <v>14</v>
      </c>
      <c r="F271">
        <v>410.27</v>
      </c>
      <c r="G271">
        <v>0.08</v>
      </c>
      <c r="H271" t="s">
        <v>20</v>
      </c>
      <c r="I271">
        <v>226.72</v>
      </c>
      <c r="J271">
        <v>30.93</v>
      </c>
      <c r="K271">
        <v>3.92</v>
      </c>
      <c r="L271" t="s">
        <v>213</v>
      </c>
      <c r="M271" t="s">
        <v>56</v>
      </c>
      <c r="N271" t="s">
        <v>40</v>
      </c>
      <c r="O271" t="s">
        <v>37</v>
      </c>
      <c r="P271" t="s">
        <v>38</v>
      </c>
      <c r="Q271" t="s">
        <v>26</v>
      </c>
      <c r="R271" s="1">
        <v>41718</v>
      </c>
      <c r="S271" s="10">
        <f t="shared" si="20"/>
        <v>6.5195250754794304E-5</v>
      </c>
      <c r="U271" t="str">
        <f t="shared" si="19"/>
        <v/>
      </c>
      <c r="V271">
        <f t="array" ref="V271">SUM(IF(B271="Y",IF(D271="Critical",(F271:F3830),0)))</f>
        <v>0</v>
      </c>
      <c r="W271">
        <f t="shared" si="21"/>
        <v>2</v>
      </c>
      <c r="X271">
        <f t="shared" si="22"/>
        <v>0</v>
      </c>
    </row>
    <row r="272" spans="1:24" x14ac:dyDescent="0.25">
      <c r="A272">
        <v>3588</v>
      </c>
      <c r="B272" t="s">
        <v>18</v>
      </c>
      <c r="C272" s="1">
        <v>41716</v>
      </c>
      <c r="D272" t="s">
        <v>31</v>
      </c>
      <c r="E272">
        <v>18</v>
      </c>
      <c r="F272">
        <v>1531.93</v>
      </c>
      <c r="G272">
        <v>0.1</v>
      </c>
      <c r="H272" t="s">
        <v>54</v>
      </c>
      <c r="I272">
        <v>326.56</v>
      </c>
      <c r="J272">
        <v>90.97</v>
      </c>
      <c r="K272">
        <v>14</v>
      </c>
      <c r="L272" t="s">
        <v>213</v>
      </c>
      <c r="M272" t="s">
        <v>56</v>
      </c>
      <c r="N272" t="s">
        <v>40</v>
      </c>
      <c r="O272" t="s">
        <v>24</v>
      </c>
      <c r="P272" t="s">
        <v>51</v>
      </c>
      <c r="Q272" t="s">
        <v>74</v>
      </c>
      <c r="R272" s="1">
        <v>41716</v>
      </c>
      <c r="S272" s="10">
        <f t="shared" si="20"/>
        <v>2.4343617736805528E-4</v>
      </c>
      <c r="U272" t="str">
        <f t="shared" si="19"/>
        <v/>
      </c>
      <c r="V272">
        <f t="array" ref="V272">SUM(IF(B272="Y",IF(D272="Critical",(F272:F3831),0)))</f>
        <v>0</v>
      </c>
      <c r="W272">
        <f t="shared" si="21"/>
        <v>0</v>
      </c>
      <c r="X272">
        <f t="shared" si="22"/>
        <v>0</v>
      </c>
    </row>
    <row r="273" spans="1:24" x14ac:dyDescent="0.25">
      <c r="A273">
        <v>3589</v>
      </c>
      <c r="B273" t="s">
        <v>27</v>
      </c>
      <c r="C273" s="1">
        <v>42515</v>
      </c>
      <c r="D273" t="s">
        <v>19</v>
      </c>
      <c r="E273">
        <v>23</v>
      </c>
      <c r="F273">
        <v>72.930000000000007</v>
      </c>
      <c r="G273">
        <v>0.01</v>
      </c>
      <c r="H273" t="s">
        <v>20</v>
      </c>
      <c r="I273">
        <v>28.55</v>
      </c>
      <c r="J273">
        <v>3.15</v>
      </c>
      <c r="K273">
        <v>0.49</v>
      </c>
      <c r="L273" t="s">
        <v>218</v>
      </c>
      <c r="M273" t="s">
        <v>56</v>
      </c>
      <c r="N273" t="s">
        <v>40</v>
      </c>
      <c r="O273" t="s">
        <v>34</v>
      </c>
      <c r="P273" t="s">
        <v>46</v>
      </c>
      <c r="Q273" t="s">
        <v>42</v>
      </c>
      <c r="R273" s="1">
        <v>42517</v>
      </c>
      <c r="S273" s="10">
        <f t="shared" si="20"/>
        <v>1.1589172100195355E-5</v>
      </c>
      <c r="U273" t="str">
        <f t="shared" si="19"/>
        <v/>
      </c>
      <c r="V273">
        <f t="array" ref="V273">SUM(IF(B273="Y",IF(D273="Critical",(F273:F3832),0)))</f>
        <v>0</v>
      </c>
      <c r="W273">
        <f t="shared" si="21"/>
        <v>2</v>
      </c>
      <c r="X273">
        <f t="shared" si="22"/>
        <v>0</v>
      </c>
    </row>
    <row r="274" spans="1:24" x14ac:dyDescent="0.25">
      <c r="A274">
        <v>44706</v>
      </c>
      <c r="B274" t="s">
        <v>18</v>
      </c>
      <c r="C274" s="1">
        <v>41363</v>
      </c>
      <c r="D274" t="s">
        <v>47</v>
      </c>
      <c r="E274">
        <v>33</v>
      </c>
      <c r="F274">
        <v>47.48</v>
      </c>
      <c r="G274">
        <v>7.0000000000000007E-2</v>
      </c>
      <c r="H274" t="s">
        <v>20</v>
      </c>
      <c r="I274">
        <v>3.35</v>
      </c>
      <c r="J274">
        <v>1.48</v>
      </c>
      <c r="K274">
        <v>0.7</v>
      </c>
      <c r="L274" t="s">
        <v>125</v>
      </c>
      <c r="M274" t="s">
        <v>30</v>
      </c>
      <c r="N274" t="s">
        <v>23</v>
      </c>
      <c r="O274" t="s">
        <v>34</v>
      </c>
      <c r="P274" t="s">
        <v>100</v>
      </c>
      <c r="Q274" t="s">
        <v>36</v>
      </c>
      <c r="R274" s="1">
        <v>41368</v>
      </c>
      <c r="S274" s="10">
        <f t="shared" si="20"/>
        <v>7.5449594311980724E-6</v>
      </c>
      <c r="U274" t="str">
        <f t="shared" si="19"/>
        <v/>
      </c>
      <c r="V274">
        <f t="array" ref="V274">SUM(IF(B274="Y",IF(D274="Critical",(F274:F3833),0)))</f>
        <v>0</v>
      </c>
      <c r="W274">
        <f t="shared" si="21"/>
        <v>5</v>
      </c>
      <c r="X274">
        <f t="shared" si="22"/>
        <v>0</v>
      </c>
    </row>
    <row r="275" spans="1:24" x14ac:dyDescent="0.25">
      <c r="A275">
        <v>3622</v>
      </c>
      <c r="B275" t="s">
        <v>18</v>
      </c>
      <c r="C275" s="1">
        <v>41969</v>
      </c>
      <c r="D275" t="s">
        <v>47</v>
      </c>
      <c r="E275">
        <v>16</v>
      </c>
      <c r="F275">
        <v>76.599999999999994</v>
      </c>
      <c r="G275">
        <v>0.01</v>
      </c>
      <c r="H275" t="s">
        <v>20</v>
      </c>
      <c r="I275">
        <v>-48.51</v>
      </c>
      <c r="J275">
        <v>4.24</v>
      </c>
      <c r="K275">
        <v>5.41</v>
      </c>
      <c r="L275" t="s">
        <v>219</v>
      </c>
      <c r="M275" t="s">
        <v>22</v>
      </c>
      <c r="N275" t="s">
        <v>45</v>
      </c>
      <c r="O275" t="s">
        <v>34</v>
      </c>
      <c r="P275" t="s">
        <v>68</v>
      </c>
      <c r="Q275" t="s">
        <v>42</v>
      </c>
      <c r="R275" s="1">
        <v>41974</v>
      </c>
      <c r="S275" s="10">
        <f t="shared" si="20"/>
        <v>1.2172365046962349E-5</v>
      </c>
      <c r="U275" t="str">
        <f t="shared" si="19"/>
        <v/>
      </c>
      <c r="V275">
        <f t="array" ref="V275">SUM(IF(B275="Y",IF(D275="Critical",(F275:F3834),0)))</f>
        <v>0</v>
      </c>
      <c r="W275">
        <f t="shared" si="21"/>
        <v>5</v>
      </c>
      <c r="X275">
        <f t="shared" si="22"/>
        <v>0</v>
      </c>
    </row>
    <row r="276" spans="1:24" x14ac:dyDescent="0.25">
      <c r="A276">
        <v>19687</v>
      </c>
      <c r="B276" t="s">
        <v>18</v>
      </c>
      <c r="C276" s="1">
        <v>41499</v>
      </c>
      <c r="D276" t="s">
        <v>43</v>
      </c>
      <c r="E276">
        <v>33</v>
      </c>
      <c r="F276">
        <v>47.99</v>
      </c>
      <c r="G276">
        <v>0.06</v>
      </c>
      <c r="H276" t="s">
        <v>20</v>
      </c>
      <c r="I276">
        <v>3.86</v>
      </c>
      <c r="J276">
        <v>1.48</v>
      </c>
      <c r="K276">
        <v>0.7</v>
      </c>
      <c r="L276" t="s">
        <v>418</v>
      </c>
      <c r="M276" t="s">
        <v>30</v>
      </c>
      <c r="N276" t="s">
        <v>45</v>
      </c>
      <c r="O276" t="s">
        <v>34</v>
      </c>
      <c r="P276" t="s">
        <v>100</v>
      </c>
      <c r="Q276" t="s">
        <v>36</v>
      </c>
      <c r="R276" s="1">
        <v>41500</v>
      </c>
      <c r="S276" s="10">
        <f t="shared" si="20"/>
        <v>7.6260025927379008E-6</v>
      </c>
      <c r="U276" t="str">
        <f t="shared" si="19"/>
        <v/>
      </c>
      <c r="V276">
        <f t="array" ref="V276">SUM(IF(B276="Y",IF(D276="Critical",(F276:F3835),0)))</f>
        <v>0</v>
      </c>
      <c r="W276">
        <f t="shared" si="21"/>
        <v>1</v>
      </c>
      <c r="X276">
        <f t="shared" si="22"/>
        <v>0</v>
      </c>
    </row>
    <row r="277" spans="1:24" x14ac:dyDescent="0.25">
      <c r="A277">
        <v>10754</v>
      </c>
      <c r="B277" t="s">
        <v>18</v>
      </c>
      <c r="C277" s="1">
        <v>41350</v>
      </c>
      <c r="D277" t="s">
        <v>47</v>
      </c>
      <c r="E277">
        <v>7</v>
      </c>
      <c r="F277">
        <v>48.04</v>
      </c>
      <c r="G277">
        <v>0.09</v>
      </c>
      <c r="H277" t="s">
        <v>20</v>
      </c>
      <c r="I277">
        <v>-23.28</v>
      </c>
      <c r="J277">
        <v>6.48</v>
      </c>
      <c r="K277">
        <v>5.94</v>
      </c>
      <c r="L277" t="s">
        <v>384</v>
      </c>
      <c r="M277" t="s">
        <v>22</v>
      </c>
      <c r="N277" t="s">
        <v>23</v>
      </c>
      <c r="O277" t="s">
        <v>34</v>
      </c>
      <c r="P277" t="s">
        <v>49</v>
      </c>
      <c r="Q277" t="s">
        <v>42</v>
      </c>
      <c r="R277" s="1">
        <v>41352</v>
      </c>
      <c r="S277" s="10">
        <f t="shared" si="20"/>
        <v>7.633948000732002E-6</v>
      </c>
      <c r="U277" t="str">
        <f t="shared" si="19"/>
        <v/>
      </c>
      <c r="V277">
        <f t="array" ref="V277">SUM(IF(B277="Y",IF(D277="Critical",(F277:F3836),0)))</f>
        <v>0</v>
      </c>
      <c r="W277">
        <f t="shared" si="21"/>
        <v>2</v>
      </c>
      <c r="X277">
        <f t="shared" si="22"/>
        <v>0</v>
      </c>
    </row>
    <row r="278" spans="1:24" x14ac:dyDescent="0.25">
      <c r="A278">
        <v>3649</v>
      </c>
      <c r="B278" t="s">
        <v>18</v>
      </c>
      <c r="C278" s="1">
        <v>42556</v>
      </c>
      <c r="D278" t="s">
        <v>47</v>
      </c>
      <c r="E278">
        <v>8</v>
      </c>
      <c r="F278">
        <v>79.42</v>
      </c>
      <c r="G278">
        <v>0.01</v>
      </c>
      <c r="H278" t="s">
        <v>20</v>
      </c>
      <c r="I278">
        <v>-15.46</v>
      </c>
      <c r="J278">
        <v>8.8800000000000008</v>
      </c>
      <c r="K278">
        <v>6.28</v>
      </c>
      <c r="L278" t="s">
        <v>62</v>
      </c>
      <c r="M278" t="s">
        <v>22</v>
      </c>
      <c r="N278" t="s">
        <v>40</v>
      </c>
      <c r="O278" t="s">
        <v>34</v>
      </c>
      <c r="P278" t="s">
        <v>68</v>
      </c>
      <c r="Q278" t="s">
        <v>42</v>
      </c>
      <c r="R278" s="1">
        <v>42561</v>
      </c>
      <c r="S278" s="10">
        <f t="shared" si="20"/>
        <v>1.2620486057829633E-5</v>
      </c>
      <c r="U278" t="str">
        <f t="shared" si="19"/>
        <v/>
      </c>
      <c r="V278">
        <f t="array" ref="V278">SUM(IF(B278="Y",IF(D278="Critical",(F278:F3837),0)))</f>
        <v>0</v>
      </c>
      <c r="W278">
        <f t="shared" si="21"/>
        <v>5</v>
      </c>
      <c r="X278">
        <f t="shared" si="22"/>
        <v>0</v>
      </c>
    </row>
    <row r="279" spans="1:24" x14ac:dyDescent="0.25">
      <c r="A279">
        <v>3649</v>
      </c>
      <c r="B279" t="s">
        <v>18</v>
      </c>
      <c r="C279" s="1">
        <v>42556</v>
      </c>
      <c r="D279" t="s">
        <v>47</v>
      </c>
      <c r="E279">
        <v>26</v>
      </c>
      <c r="F279">
        <v>75.599999999999994</v>
      </c>
      <c r="G279">
        <v>0.06</v>
      </c>
      <c r="H279" t="s">
        <v>20</v>
      </c>
      <c r="I279">
        <v>17.14</v>
      </c>
      <c r="J279">
        <v>2.88</v>
      </c>
      <c r="K279">
        <v>0.99</v>
      </c>
      <c r="L279" t="s">
        <v>62</v>
      </c>
      <c r="M279" t="s">
        <v>22</v>
      </c>
      <c r="N279" t="s">
        <v>40</v>
      </c>
      <c r="O279" t="s">
        <v>34</v>
      </c>
      <c r="P279" t="s">
        <v>46</v>
      </c>
      <c r="Q279" t="s">
        <v>42</v>
      </c>
      <c r="R279" s="1">
        <v>42565</v>
      </c>
      <c r="S279" s="10">
        <f t="shared" si="20"/>
        <v>1.2013456887080334E-5</v>
      </c>
      <c r="U279" t="str">
        <f t="shared" si="19"/>
        <v/>
      </c>
      <c r="V279">
        <f t="array" ref="V279">SUM(IF(B279="Y",IF(D279="Critical",(F279:F3838),0)))</f>
        <v>0</v>
      </c>
      <c r="W279">
        <f t="shared" si="21"/>
        <v>9</v>
      </c>
      <c r="X279">
        <f t="shared" si="22"/>
        <v>0</v>
      </c>
    </row>
    <row r="280" spans="1:24" x14ac:dyDescent="0.25">
      <c r="A280">
        <v>3650</v>
      </c>
      <c r="B280" t="s">
        <v>18</v>
      </c>
      <c r="C280" s="1">
        <v>42151</v>
      </c>
      <c r="D280" t="s">
        <v>31</v>
      </c>
      <c r="E280">
        <v>36</v>
      </c>
      <c r="F280">
        <v>139.94999999999999</v>
      </c>
      <c r="G280">
        <v>0.04</v>
      </c>
      <c r="H280" t="s">
        <v>32</v>
      </c>
      <c r="I280">
        <v>-128.59</v>
      </c>
      <c r="J280">
        <v>3.58</v>
      </c>
      <c r="K280">
        <v>5.47</v>
      </c>
      <c r="L280" t="s">
        <v>221</v>
      </c>
      <c r="M280" t="s">
        <v>22</v>
      </c>
      <c r="N280" t="s">
        <v>40</v>
      </c>
      <c r="O280" t="s">
        <v>34</v>
      </c>
      <c r="P280" t="s">
        <v>68</v>
      </c>
      <c r="Q280" t="s">
        <v>42</v>
      </c>
      <c r="R280" s="1">
        <v>42153</v>
      </c>
      <c r="S280" s="10">
        <f t="shared" si="20"/>
        <v>2.2239196975487999E-5</v>
      </c>
      <c r="U280" t="str">
        <f t="shared" si="19"/>
        <v/>
      </c>
      <c r="V280">
        <f t="array" ref="V280">SUM(IF(B280="Y",IF(D280="Critical",(F280:F3839),0)))</f>
        <v>0</v>
      </c>
      <c r="W280">
        <f t="shared" si="21"/>
        <v>2</v>
      </c>
      <c r="X280">
        <f t="shared" si="22"/>
        <v>0</v>
      </c>
    </row>
    <row r="281" spans="1:24" x14ac:dyDescent="0.25">
      <c r="A281">
        <v>3650</v>
      </c>
      <c r="B281" t="s">
        <v>18</v>
      </c>
      <c r="C281" s="1">
        <v>42151</v>
      </c>
      <c r="D281" t="s">
        <v>31</v>
      </c>
      <c r="E281">
        <v>24</v>
      </c>
      <c r="F281">
        <v>5207.5</v>
      </c>
      <c r="G281">
        <v>0.03</v>
      </c>
      <c r="H281" t="s">
        <v>54</v>
      </c>
      <c r="I281">
        <v>166.44</v>
      </c>
      <c r="J281">
        <v>216.6</v>
      </c>
      <c r="K281">
        <v>64.2</v>
      </c>
      <c r="L281" t="s">
        <v>221</v>
      </c>
      <c r="M281" t="s">
        <v>22</v>
      </c>
      <c r="N281" t="s">
        <v>40</v>
      </c>
      <c r="O281" t="s">
        <v>37</v>
      </c>
      <c r="P281" t="s">
        <v>86</v>
      </c>
      <c r="Q281" t="s">
        <v>74</v>
      </c>
      <c r="R281" s="1">
        <v>42153</v>
      </c>
      <c r="S281" s="10">
        <f t="shared" si="20"/>
        <v>8.2751424258559322E-4</v>
      </c>
      <c r="U281" t="str">
        <f t="shared" si="19"/>
        <v/>
      </c>
      <c r="V281">
        <f t="array" ref="V281">SUM(IF(B281="Y",IF(D281="Critical",(F281:F3840),0)))</f>
        <v>0</v>
      </c>
      <c r="W281">
        <f t="shared" si="21"/>
        <v>2</v>
      </c>
      <c r="X281">
        <f t="shared" si="22"/>
        <v>0</v>
      </c>
    </row>
    <row r="282" spans="1:24" x14ac:dyDescent="0.25">
      <c r="A282">
        <v>3654</v>
      </c>
      <c r="B282" t="s">
        <v>18</v>
      </c>
      <c r="C282" s="1">
        <v>42157</v>
      </c>
      <c r="D282" t="s">
        <v>47</v>
      </c>
      <c r="E282">
        <v>39</v>
      </c>
      <c r="F282">
        <v>7338.79</v>
      </c>
      <c r="G282">
        <v>0.03</v>
      </c>
      <c r="H282" t="s">
        <v>20</v>
      </c>
      <c r="I282">
        <v>4031.62</v>
      </c>
      <c r="J282">
        <v>204.1</v>
      </c>
      <c r="K282">
        <v>13.99</v>
      </c>
      <c r="L282" t="s">
        <v>222</v>
      </c>
      <c r="M282" t="s">
        <v>56</v>
      </c>
      <c r="N282" t="s">
        <v>23</v>
      </c>
      <c r="O282" t="s">
        <v>24</v>
      </c>
      <c r="P282" t="s">
        <v>51</v>
      </c>
      <c r="Q282" t="s">
        <v>52</v>
      </c>
      <c r="R282" s="1">
        <v>42162</v>
      </c>
      <c r="S282" s="10">
        <f t="shared" si="20"/>
        <v>1.166193614660533E-3</v>
      </c>
      <c r="U282" t="str">
        <f t="shared" si="19"/>
        <v/>
      </c>
      <c r="V282">
        <f t="array" ref="V282">SUM(IF(B282="Y",IF(D282="Critical",(F282:F3841),0)))</f>
        <v>0</v>
      </c>
      <c r="W282">
        <f t="shared" si="21"/>
        <v>5</v>
      </c>
      <c r="X282">
        <f t="shared" si="22"/>
        <v>0</v>
      </c>
    </row>
    <row r="283" spans="1:24" x14ac:dyDescent="0.25">
      <c r="A283">
        <v>3654</v>
      </c>
      <c r="B283" t="s">
        <v>18</v>
      </c>
      <c r="C283" s="1">
        <v>42157</v>
      </c>
      <c r="D283" t="s">
        <v>47</v>
      </c>
      <c r="E283">
        <v>47</v>
      </c>
      <c r="F283">
        <v>12569.31</v>
      </c>
      <c r="G283">
        <v>0.1</v>
      </c>
      <c r="H283" t="s">
        <v>54</v>
      </c>
      <c r="I283">
        <v>3160.63</v>
      </c>
      <c r="J283">
        <v>279.81</v>
      </c>
      <c r="K283">
        <v>23.19</v>
      </c>
      <c r="L283" t="s">
        <v>222</v>
      </c>
      <c r="M283" t="s">
        <v>56</v>
      </c>
      <c r="N283" t="s">
        <v>23</v>
      </c>
      <c r="O283" t="s">
        <v>34</v>
      </c>
      <c r="P283" t="s">
        <v>72</v>
      </c>
      <c r="Q283" t="s">
        <v>74</v>
      </c>
      <c r="R283" s="1">
        <v>42157</v>
      </c>
      <c r="S283" s="10">
        <f t="shared" si="20"/>
        <v>1.9973659230866103E-3</v>
      </c>
      <c r="U283" t="str">
        <f t="shared" si="19"/>
        <v/>
      </c>
      <c r="V283">
        <f t="array" ref="V283">SUM(IF(B283="Y",IF(D283="Critical",(F283:F3842),0)))</f>
        <v>0</v>
      </c>
      <c r="W283">
        <f t="shared" si="21"/>
        <v>0</v>
      </c>
      <c r="X283">
        <f t="shared" si="22"/>
        <v>0</v>
      </c>
    </row>
    <row r="284" spans="1:24" x14ac:dyDescent="0.25">
      <c r="A284">
        <v>3654</v>
      </c>
      <c r="B284" t="s">
        <v>18</v>
      </c>
      <c r="C284" s="1">
        <v>42157</v>
      </c>
      <c r="D284" t="s">
        <v>47</v>
      </c>
      <c r="E284">
        <v>41</v>
      </c>
      <c r="F284">
        <v>95.73</v>
      </c>
      <c r="G284">
        <v>0</v>
      </c>
      <c r="H284" t="s">
        <v>20</v>
      </c>
      <c r="I284">
        <v>-151.15</v>
      </c>
      <c r="J284">
        <v>2.08</v>
      </c>
      <c r="K284">
        <v>5.33</v>
      </c>
      <c r="L284" t="s">
        <v>222</v>
      </c>
      <c r="M284" t="s">
        <v>22</v>
      </c>
      <c r="N284" t="s">
        <v>23</v>
      </c>
      <c r="O284" t="s">
        <v>37</v>
      </c>
      <c r="P284" t="s">
        <v>38</v>
      </c>
      <c r="Q284" t="s">
        <v>42</v>
      </c>
      <c r="R284" s="1">
        <v>42162</v>
      </c>
      <c r="S284" s="10">
        <f t="shared" si="20"/>
        <v>1.5212278145505298E-5</v>
      </c>
      <c r="U284" t="str">
        <f t="shared" si="19"/>
        <v/>
      </c>
      <c r="V284">
        <f t="array" ref="V284">SUM(IF(B284="Y",IF(D284="Critical",(F284:F3843),0)))</f>
        <v>0</v>
      </c>
      <c r="W284">
        <f t="shared" si="21"/>
        <v>5</v>
      </c>
      <c r="X284">
        <f t="shared" si="22"/>
        <v>0</v>
      </c>
    </row>
    <row r="285" spans="1:24" x14ac:dyDescent="0.25">
      <c r="A285">
        <v>3680</v>
      </c>
      <c r="B285" t="s">
        <v>18</v>
      </c>
      <c r="C285" s="1">
        <v>42347</v>
      </c>
      <c r="D285" t="s">
        <v>31</v>
      </c>
      <c r="E285">
        <v>27</v>
      </c>
      <c r="F285">
        <v>177.95</v>
      </c>
      <c r="G285">
        <v>0.09</v>
      </c>
      <c r="H285" t="s">
        <v>20</v>
      </c>
      <c r="I285">
        <v>-61.75</v>
      </c>
      <c r="J285">
        <v>6.48</v>
      </c>
      <c r="K285">
        <v>6</v>
      </c>
      <c r="L285" t="s">
        <v>223</v>
      </c>
      <c r="M285" t="s">
        <v>56</v>
      </c>
      <c r="N285" t="s">
        <v>23</v>
      </c>
      <c r="O285" t="s">
        <v>34</v>
      </c>
      <c r="P285" t="s">
        <v>49</v>
      </c>
      <c r="Q285" t="s">
        <v>42</v>
      </c>
      <c r="R285" s="1">
        <v>42349</v>
      </c>
      <c r="S285" s="10">
        <f t="shared" si="20"/>
        <v>2.8277707051004571E-5</v>
      </c>
      <c r="U285" t="str">
        <f t="shared" si="19"/>
        <v/>
      </c>
      <c r="V285">
        <f t="array" ref="V285">SUM(IF(B285="Y",IF(D285="Critical",(F285:F3844),0)))</f>
        <v>0</v>
      </c>
      <c r="W285">
        <f t="shared" si="21"/>
        <v>2</v>
      </c>
      <c r="X285">
        <f t="shared" si="22"/>
        <v>0</v>
      </c>
    </row>
    <row r="286" spans="1:24" x14ac:dyDescent="0.25">
      <c r="A286">
        <v>16995</v>
      </c>
      <c r="B286" t="s">
        <v>18</v>
      </c>
      <c r="C286" s="1">
        <v>41626</v>
      </c>
      <c r="D286" t="s">
        <v>31</v>
      </c>
      <c r="E286">
        <v>42</v>
      </c>
      <c r="F286">
        <v>48.41</v>
      </c>
      <c r="G286">
        <v>0.06</v>
      </c>
      <c r="H286" t="s">
        <v>20</v>
      </c>
      <c r="I286">
        <v>-1.46</v>
      </c>
      <c r="J286">
        <v>1.1399999999999999</v>
      </c>
      <c r="K286">
        <v>0.7</v>
      </c>
      <c r="L286" t="s">
        <v>457</v>
      </c>
      <c r="M286" t="s">
        <v>22</v>
      </c>
      <c r="N286" t="s">
        <v>45</v>
      </c>
      <c r="O286" t="s">
        <v>34</v>
      </c>
      <c r="P286" t="s">
        <v>100</v>
      </c>
      <c r="Q286" t="s">
        <v>36</v>
      </c>
      <c r="R286" s="1">
        <v>41628</v>
      </c>
      <c r="S286" s="10">
        <f t="shared" si="20"/>
        <v>7.6927440198883459E-6</v>
      </c>
      <c r="U286" t="str">
        <f t="shared" si="19"/>
        <v/>
      </c>
      <c r="V286">
        <f t="array" ref="V286">SUM(IF(B286="Y",IF(D286="Critical",(F286:F3845),0)))</f>
        <v>0</v>
      </c>
      <c r="W286">
        <f t="shared" si="21"/>
        <v>2</v>
      </c>
      <c r="X286">
        <f t="shared" si="22"/>
        <v>0</v>
      </c>
    </row>
    <row r="287" spans="1:24" x14ac:dyDescent="0.25">
      <c r="A287">
        <v>3749</v>
      </c>
      <c r="B287" t="s">
        <v>18</v>
      </c>
      <c r="C287" s="1">
        <v>41693</v>
      </c>
      <c r="D287" t="s">
        <v>43</v>
      </c>
      <c r="E287">
        <v>27</v>
      </c>
      <c r="F287">
        <v>353.62</v>
      </c>
      <c r="G287">
        <v>0.01</v>
      </c>
      <c r="H287" t="s">
        <v>20</v>
      </c>
      <c r="I287">
        <v>140.15</v>
      </c>
      <c r="J287">
        <v>12.97</v>
      </c>
      <c r="K287">
        <v>1.49</v>
      </c>
      <c r="L287" t="s">
        <v>225</v>
      </c>
      <c r="M287" t="s">
        <v>22</v>
      </c>
      <c r="N287" t="s">
        <v>45</v>
      </c>
      <c r="O287" t="s">
        <v>34</v>
      </c>
      <c r="P287" t="s">
        <v>68</v>
      </c>
      <c r="Q287" t="s">
        <v>42</v>
      </c>
      <c r="R287" s="1">
        <v>41695</v>
      </c>
      <c r="S287" s="10">
        <f t="shared" si="20"/>
        <v>5.6193103497478148E-5</v>
      </c>
      <c r="U287" t="str">
        <f t="shared" si="19"/>
        <v/>
      </c>
      <c r="V287">
        <f t="array" ref="V287">SUM(IF(B287="Y",IF(D287="Critical",(F287:F3846),0)))</f>
        <v>0</v>
      </c>
      <c r="W287">
        <f t="shared" si="21"/>
        <v>2</v>
      </c>
      <c r="X287">
        <f t="shared" si="22"/>
        <v>0</v>
      </c>
    </row>
    <row r="288" spans="1:24" x14ac:dyDescent="0.25">
      <c r="A288">
        <v>3777</v>
      </c>
      <c r="B288" t="s">
        <v>27</v>
      </c>
      <c r="C288" s="1">
        <v>42467</v>
      </c>
      <c r="D288" t="s">
        <v>43</v>
      </c>
      <c r="E288">
        <v>14</v>
      </c>
      <c r="F288">
        <v>244.85</v>
      </c>
      <c r="G288">
        <v>0.06</v>
      </c>
      <c r="H288" t="s">
        <v>32</v>
      </c>
      <c r="I288">
        <v>38.06</v>
      </c>
      <c r="J288">
        <v>17.670000000000002</v>
      </c>
      <c r="K288">
        <v>8.99</v>
      </c>
      <c r="L288" t="s">
        <v>173</v>
      </c>
      <c r="M288" t="s">
        <v>30</v>
      </c>
      <c r="N288" t="s">
        <v>71</v>
      </c>
      <c r="O288" t="s">
        <v>37</v>
      </c>
      <c r="P288" t="s">
        <v>38</v>
      </c>
      <c r="Q288" t="s">
        <v>26</v>
      </c>
      <c r="R288" s="1">
        <v>42468</v>
      </c>
      <c r="S288" s="10">
        <f t="shared" si="20"/>
        <v>3.8908662947111379E-5</v>
      </c>
      <c r="U288" t="str">
        <f t="shared" si="19"/>
        <v/>
      </c>
      <c r="V288">
        <f t="array" ref="V288">SUM(IF(B288="Y",IF(D288="Critical",(F288:F3847),0)))</f>
        <v>0</v>
      </c>
      <c r="W288">
        <f t="shared" si="21"/>
        <v>1</v>
      </c>
      <c r="X288">
        <f t="shared" si="22"/>
        <v>0</v>
      </c>
    </row>
    <row r="289" spans="1:24" x14ac:dyDescent="0.25">
      <c r="A289">
        <v>34402</v>
      </c>
      <c r="B289" t="s">
        <v>18</v>
      </c>
      <c r="C289" s="1">
        <v>41396</v>
      </c>
      <c r="D289" t="s">
        <v>19</v>
      </c>
      <c r="E289">
        <v>11</v>
      </c>
      <c r="F289">
        <v>48.5</v>
      </c>
      <c r="G289">
        <v>7.0000000000000007E-2</v>
      </c>
      <c r="H289" t="s">
        <v>32</v>
      </c>
      <c r="I289">
        <v>23.88</v>
      </c>
      <c r="J289">
        <v>3.15</v>
      </c>
      <c r="K289">
        <v>0.5</v>
      </c>
      <c r="L289" t="s">
        <v>123</v>
      </c>
      <c r="M289" t="s">
        <v>22</v>
      </c>
      <c r="N289" t="s">
        <v>23</v>
      </c>
      <c r="O289" t="s">
        <v>34</v>
      </c>
      <c r="P289" t="s">
        <v>46</v>
      </c>
      <c r="Q289" t="s">
        <v>42</v>
      </c>
      <c r="R289" s="1">
        <v>41399</v>
      </c>
      <c r="S289" s="10">
        <f t="shared" si="20"/>
        <v>7.7070457542777275E-6</v>
      </c>
      <c r="U289" t="str">
        <f t="shared" si="19"/>
        <v/>
      </c>
      <c r="V289">
        <f t="array" ref="V289">SUM(IF(B289="Y",IF(D289="Critical",(F289:F3848),0)))</f>
        <v>0</v>
      </c>
      <c r="W289">
        <f t="shared" si="21"/>
        <v>3</v>
      </c>
      <c r="X289">
        <f t="shared" si="22"/>
        <v>0</v>
      </c>
    </row>
    <row r="290" spans="1:24" x14ac:dyDescent="0.25">
      <c r="A290">
        <v>25350</v>
      </c>
      <c r="B290" t="s">
        <v>18</v>
      </c>
      <c r="C290" s="1">
        <v>41611</v>
      </c>
      <c r="D290" t="s">
        <v>31</v>
      </c>
      <c r="E290">
        <v>23</v>
      </c>
      <c r="F290">
        <v>48.83</v>
      </c>
      <c r="G290">
        <v>0.06</v>
      </c>
      <c r="H290" t="s">
        <v>20</v>
      </c>
      <c r="I290">
        <v>1</v>
      </c>
      <c r="J290">
        <v>2.1</v>
      </c>
      <c r="K290">
        <v>0.7</v>
      </c>
      <c r="L290" t="s">
        <v>177</v>
      </c>
      <c r="M290" t="s">
        <v>22</v>
      </c>
      <c r="N290" t="s">
        <v>40</v>
      </c>
      <c r="O290" t="s">
        <v>34</v>
      </c>
      <c r="P290" t="s">
        <v>35</v>
      </c>
      <c r="Q290" t="s">
        <v>36</v>
      </c>
      <c r="R290" s="1">
        <v>41613</v>
      </c>
      <c r="S290" s="10">
        <f t="shared" si="20"/>
        <v>7.7594854470387935E-6</v>
      </c>
      <c r="U290" t="str">
        <f t="shared" si="19"/>
        <v/>
      </c>
      <c r="V290">
        <f t="array" ref="V290">SUM(IF(B290="Y",IF(D290="Critical",(F290:F3849),0)))</f>
        <v>0</v>
      </c>
      <c r="W290">
        <f t="shared" si="21"/>
        <v>2</v>
      </c>
      <c r="X290">
        <f t="shared" si="22"/>
        <v>0</v>
      </c>
    </row>
    <row r="291" spans="1:24" x14ac:dyDescent="0.25">
      <c r="A291">
        <v>3810</v>
      </c>
      <c r="B291" t="s">
        <v>18</v>
      </c>
      <c r="C291" s="1">
        <v>42263</v>
      </c>
      <c r="D291" t="s">
        <v>28</v>
      </c>
      <c r="E291">
        <v>40</v>
      </c>
      <c r="F291">
        <v>221.86</v>
      </c>
      <c r="G291">
        <v>0.09</v>
      </c>
      <c r="H291" t="s">
        <v>20</v>
      </c>
      <c r="I291">
        <v>-1845.66</v>
      </c>
      <c r="J291">
        <v>4.4800000000000004</v>
      </c>
      <c r="K291">
        <v>49</v>
      </c>
      <c r="L291" t="s">
        <v>121</v>
      </c>
      <c r="M291" t="s">
        <v>22</v>
      </c>
      <c r="N291" t="s">
        <v>23</v>
      </c>
      <c r="O291" t="s">
        <v>34</v>
      </c>
      <c r="P291" t="s">
        <v>72</v>
      </c>
      <c r="Q291" t="s">
        <v>60</v>
      </c>
      <c r="R291" s="1">
        <v>42265</v>
      </c>
      <c r="S291" s="10">
        <f t="shared" si="20"/>
        <v>3.5255364351423856E-5</v>
      </c>
      <c r="U291" t="str">
        <f t="shared" si="19"/>
        <v/>
      </c>
      <c r="V291">
        <f t="array" ref="V291">SUM(IF(B291="Y",IF(D291="Critical",(F291:F3850),0)))</f>
        <v>0</v>
      </c>
      <c r="W291">
        <f t="shared" si="21"/>
        <v>2</v>
      </c>
      <c r="X291">
        <f t="shared" si="22"/>
        <v>0</v>
      </c>
    </row>
    <row r="292" spans="1:24" x14ac:dyDescent="0.25">
      <c r="A292">
        <v>3810</v>
      </c>
      <c r="B292" t="s">
        <v>18</v>
      </c>
      <c r="C292" s="1">
        <v>42263</v>
      </c>
      <c r="D292" t="s">
        <v>28</v>
      </c>
      <c r="E292">
        <v>25</v>
      </c>
      <c r="F292">
        <v>78.260000000000005</v>
      </c>
      <c r="G292">
        <v>0.04</v>
      </c>
      <c r="H292" t="s">
        <v>32</v>
      </c>
      <c r="I292">
        <v>35.090000000000003</v>
      </c>
      <c r="J292">
        <v>2.61</v>
      </c>
      <c r="K292">
        <v>0.5</v>
      </c>
      <c r="L292" t="s">
        <v>121</v>
      </c>
      <c r="M292" t="s">
        <v>22</v>
      </c>
      <c r="N292" t="s">
        <v>23</v>
      </c>
      <c r="O292" t="s">
        <v>34</v>
      </c>
      <c r="P292" t="s">
        <v>46</v>
      </c>
      <c r="Q292" t="s">
        <v>42</v>
      </c>
      <c r="R292" s="1">
        <v>42265</v>
      </c>
      <c r="S292" s="10">
        <f t="shared" si="20"/>
        <v>1.2436152592366496E-5</v>
      </c>
      <c r="U292" t="str">
        <f t="shared" si="19"/>
        <v/>
      </c>
      <c r="V292">
        <f t="array" ref="V292">SUM(IF(B292="Y",IF(D292="Critical",(F292:F3851),0)))</f>
        <v>0</v>
      </c>
      <c r="W292">
        <f t="shared" si="21"/>
        <v>2</v>
      </c>
      <c r="X292">
        <f t="shared" si="22"/>
        <v>0</v>
      </c>
    </row>
    <row r="293" spans="1:24" x14ac:dyDescent="0.25">
      <c r="A293">
        <v>3814</v>
      </c>
      <c r="B293" t="s">
        <v>18</v>
      </c>
      <c r="C293" s="1">
        <v>41691</v>
      </c>
      <c r="D293" t="s">
        <v>47</v>
      </c>
      <c r="E293">
        <v>43</v>
      </c>
      <c r="F293">
        <v>1225.4100000000001</v>
      </c>
      <c r="G293">
        <v>0.04</v>
      </c>
      <c r="H293" t="s">
        <v>32</v>
      </c>
      <c r="I293">
        <v>-138.02000000000001</v>
      </c>
      <c r="J293">
        <v>28.28</v>
      </c>
      <c r="K293">
        <v>13.99</v>
      </c>
      <c r="L293" t="s">
        <v>226</v>
      </c>
      <c r="M293" t="s">
        <v>22</v>
      </c>
      <c r="N293" t="s">
        <v>45</v>
      </c>
      <c r="O293" t="s">
        <v>34</v>
      </c>
      <c r="P293" t="s">
        <v>53</v>
      </c>
      <c r="Q293" t="s">
        <v>52</v>
      </c>
      <c r="R293" s="1">
        <v>41697</v>
      </c>
      <c r="S293" s="10">
        <f t="shared" si="20"/>
        <v>1.9472764820102002E-4</v>
      </c>
      <c r="U293" t="str">
        <f t="shared" si="19"/>
        <v/>
      </c>
      <c r="V293">
        <f t="array" ref="V293">SUM(IF(B293="Y",IF(D293="Critical",(F293:F3852),0)))</f>
        <v>0</v>
      </c>
      <c r="W293">
        <f t="shared" si="21"/>
        <v>6</v>
      </c>
      <c r="X293">
        <f t="shared" si="22"/>
        <v>0</v>
      </c>
    </row>
    <row r="294" spans="1:24" x14ac:dyDescent="0.25">
      <c r="A294">
        <v>42823</v>
      </c>
      <c r="B294" t="s">
        <v>18</v>
      </c>
      <c r="C294" s="1">
        <v>41450</v>
      </c>
      <c r="D294" t="s">
        <v>43</v>
      </c>
      <c r="E294">
        <v>8</v>
      </c>
      <c r="F294">
        <v>49.14</v>
      </c>
      <c r="G294">
        <v>0.05</v>
      </c>
      <c r="H294" t="s">
        <v>32</v>
      </c>
      <c r="I294">
        <v>-22.56</v>
      </c>
      <c r="J294">
        <v>4.28</v>
      </c>
      <c r="K294">
        <v>6.18</v>
      </c>
      <c r="L294" t="s">
        <v>300</v>
      </c>
      <c r="M294" t="s">
        <v>22</v>
      </c>
      <c r="N294" t="s">
        <v>23</v>
      </c>
      <c r="O294" t="s">
        <v>34</v>
      </c>
      <c r="P294" t="s">
        <v>49</v>
      </c>
      <c r="Q294" t="s">
        <v>42</v>
      </c>
      <c r="R294" s="1">
        <v>41452</v>
      </c>
      <c r="S294" s="10">
        <f t="shared" si="20"/>
        <v>7.808746976602218E-6</v>
      </c>
      <c r="U294" t="str">
        <f t="shared" si="19"/>
        <v/>
      </c>
      <c r="V294">
        <f t="array" ref="V294">SUM(IF(B294="Y",IF(D294="Critical",(F294:F3853),0)))</f>
        <v>0</v>
      </c>
      <c r="W294">
        <f t="shared" si="21"/>
        <v>2</v>
      </c>
      <c r="X294">
        <f t="shared" si="22"/>
        <v>0</v>
      </c>
    </row>
    <row r="295" spans="1:24" x14ac:dyDescent="0.25">
      <c r="A295">
        <v>3911</v>
      </c>
      <c r="B295" t="s">
        <v>18</v>
      </c>
      <c r="C295" s="1">
        <v>41714</v>
      </c>
      <c r="D295" t="s">
        <v>31</v>
      </c>
      <c r="E295">
        <v>24</v>
      </c>
      <c r="F295">
        <v>370.72</v>
      </c>
      <c r="G295">
        <v>0.1</v>
      </c>
      <c r="H295" t="s">
        <v>20</v>
      </c>
      <c r="I295">
        <v>-156.76</v>
      </c>
      <c r="J295">
        <v>15.7</v>
      </c>
      <c r="K295">
        <v>11.25</v>
      </c>
      <c r="L295" t="s">
        <v>168</v>
      </c>
      <c r="M295" t="s">
        <v>22</v>
      </c>
      <c r="N295" t="s">
        <v>71</v>
      </c>
      <c r="O295" t="s">
        <v>34</v>
      </c>
      <c r="P295" t="s">
        <v>53</v>
      </c>
      <c r="Q295" t="s">
        <v>42</v>
      </c>
      <c r="R295" s="1">
        <v>41714</v>
      </c>
      <c r="S295" s="10">
        <f t="shared" si="20"/>
        <v>5.8910433031460614E-5</v>
      </c>
      <c r="U295" t="str">
        <f t="shared" si="19"/>
        <v/>
      </c>
      <c r="V295">
        <f t="array" ref="V295">SUM(IF(B295="Y",IF(D295="Critical",(F295:F3854),0)))</f>
        <v>0</v>
      </c>
      <c r="W295">
        <f t="shared" si="21"/>
        <v>0</v>
      </c>
      <c r="X295">
        <f t="shared" si="22"/>
        <v>0</v>
      </c>
    </row>
    <row r="296" spans="1:24" x14ac:dyDescent="0.25">
      <c r="A296">
        <v>12097</v>
      </c>
      <c r="B296" t="s">
        <v>18</v>
      </c>
      <c r="C296" s="1">
        <v>41587</v>
      </c>
      <c r="D296" t="s">
        <v>28</v>
      </c>
      <c r="E296">
        <v>9</v>
      </c>
      <c r="F296">
        <v>49.89</v>
      </c>
      <c r="G296">
        <v>0.06</v>
      </c>
      <c r="H296" t="s">
        <v>20</v>
      </c>
      <c r="I296">
        <v>-30.84</v>
      </c>
      <c r="J296">
        <v>4.9800000000000004</v>
      </c>
      <c r="K296">
        <v>6.07</v>
      </c>
      <c r="L296" t="s">
        <v>121</v>
      </c>
      <c r="M296" t="s">
        <v>22</v>
      </c>
      <c r="N296" t="s">
        <v>45</v>
      </c>
      <c r="O296" t="s">
        <v>34</v>
      </c>
      <c r="P296" t="s">
        <v>49</v>
      </c>
      <c r="Q296" t="s">
        <v>42</v>
      </c>
      <c r="R296" s="1">
        <v>41589</v>
      </c>
      <c r="S296" s="10">
        <f t="shared" si="20"/>
        <v>7.9279280965137299E-6</v>
      </c>
      <c r="U296" t="str">
        <f t="shared" si="19"/>
        <v/>
      </c>
      <c r="V296">
        <f t="array" ref="V296">SUM(IF(B296="Y",IF(D296="Critical",(F296:F3855),0)))</f>
        <v>0</v>
      </c>
      <c r="W296">
        <f t="shared" si="21"/>
        <v>2</v>
      </c>
      <c r="X296">
        <f t="shared" si="22"/>
        <v>0</v>
      </c>
    </row>
    <row r="297" spans="1:24" x14ac:dyDescent="0.25">
      <c r="A297">
        <v>42086</v>
      </c>
      <c r="B297" t="s">
        <v>18</v>
      </c>
      <c r="C297" s="1">
        <v>41477</v>
      </c>
      <c r="D297" t="s">
        <v>19</v>
      </c>
      <c r="E297">
        <v>18</v>
      </c>
      <c r="F297">
        <v>50.15</v>
      </c>
      <c r="G297">
        <v>0.09</v>
      </c>
      <c r="H297" t="s">
        <v>20</v>
      </c>
      <c r="I297">
        <v>-2.39</v>
      </c>
      <c r="J297">
        <v>2.78</v>
      </c>
      <c r="K297">
        <v>0.97</v>
      </c>
      <c r="L297" t="s">
        <v>224</v>
      </c>
      <c r="M297" t="s">
        <v>30</v>
      </c>
      <c r="N297" t="s">
        <v>40</v>
      </c>
      <c r="O297" t="s">
        <v>34</v>
      </c>
      <c r="P297" t="s">
        <v>35</v>
      </c>
      <c r="Q297" t="s">
        <v>36</v>
      </c>
      <c r="R297" s="1">
        <v>41478</v>
      </c>
      <c r="S297" s="10">
        <f t="shared" si="20"/>
        <v>7.9692442180830524E-6</v>
      </c>
      <c r="U297" t="str">
        <f t="shared" si="19"/>
        <v/>
      </c>
      <c r="V297">
        <f t="array" ref="V297">SUM(IF(B297="Y",IF(D297="Critical",(F297:F3856),0)))</f>
        <v>0</v>
      </c>
      <c r="W297">
        <f t="shared" si="21"/>
        <v>1</v>
      </c>
      <c r="X297">
        <f t="shared" si="22"/>
        <v>0</v>
      </c>
    </row>
    <row r="298" spans="1:24" x14ac:dyDescent="0.25">
      <c r="A298">
        <v>3973</v>
      </c>
      <c r="B298" t="s">
        <v>18</v>
      </c>
      <c r="C298" s="1">
        <v>42086</v>
      </c>
      <c r="D298" t="s">
        <v>31</v>
      </c>
      <c r="E298">
        <v>21</v>
      </c>
      <c r="F298">
        <v>316.35000000000002</v>
      </c>
      <c r="G298">
        <v>0.06</v>
      </c>
      <c r="H298" t="s">
        <v>20</v>
      </c>
      <c r="I298">
        <v>117.91</v>
      </c>
      <c r="J298">
        <v>15.68</v>
      </c>
      <c r="K298">
        <v>3.73</v>
      </c>
      <c r="L298" t="s">
        <v>229</v>
      </c>
      <c r="M298" t="s">
        <v>30</v>
      </c>
      <c r="N298" t="s">
        <v>23</v>
      </c>
      <c r="O298" t="s">
        <v>37</v>
      </c>
      <c r="P298" t="s">
        <v>38</v>
      </c>
      <c r="Q298" t="s">
        <v>26</v>
      </c>
      <c r="R298" s="1">
        <v>42088</v>
      </c>
      <c r="S298" s="10">
        <f t="shared" si="20"/>
        <v>5.0270596378675453E-5</v>
      </c>
      <c r="U298" t="str">
        <f t="shared" si="19"/>
        <v/>
      </c>
      <c r="V298">
        <f t="array" ref="V298">SUM(IF(B298="Y",IF(D298="Critical",(F298:F3857),0)))</f>
        <v>0</v>
      </c>
      <c r="W298">
        <f t="shared" si="21"/>
        <v>2</v>
      </c>
      <c r="X298">
        <f t="shared" si="22"/>
        <v>0</v>
      </c>
    </row>
    <row r="299" spans="1:24" x14ac:dyDescent="0.25">
      <c r="A299">
        <v>39043</v>
      </c>
      <c r="B299" t="s">
        <v>27</v>
      </c>
      <c r="C299" s="1">
        <v>41630</v>
      </c>
      <c r="D299" t="s">
        <v>31</v>
      </c>
      <c r="E299">
        <v>14</v>
      </c>
      <c r="F299">
        <v>50.8</v>
      </c>
      <c r="G299">
        <v>0.09</v>
      </c>
      <c r="H299" t="s">
        <v>20</v>
      </c>
      <c r="I299">
        <v>16.79</v>
      </c>
      <c r="J299">
        <v>3.69</v>
      </c>
      <c r="K299">
        <v>0.5</v>
      </c>
      <c r="L299" t="s">
        <v>183</v>
      </c>
      <c r="M299" t="s">
        <v>22</v>
      </c>
      <c r="N299" t="s">
        <v>40</v>
      </c>
      <c r="O299" t="s">
        <v>34</v>
      </c>
      <c r="P299" t="s">
        <v>46</v>
      </c>
      <c r="Q299" t="s">
        <v>42</v>
      </c>
      <c r="R299" s="1">
        <v>41631</v>
      </c>
      <c r="S299" s="10">
        <f t="shared" si="20"/>
        <v>8.0725345220063619E-6</v>
      </c>
      <c r="U299" t="str">
        <f t="shared" si="19"/>
        <v/>
      </c>
      <c r="V299">
        <f t="array" ref="V299">SUM(IF(B299="Y",IF(D299="Critical",(F299:F3858),0)))</f>
        <v>0</v>
      </c>
      <c r="W299">
        <f t="shared" si="21"/>
        <v>1</v>
      </c>
      <c r="X299">
        <f t="shared" si="22"/>
        <v>0</v>
      </c>
    </row>
    <row r="300" spans="1:24" x14ac:dyDescent="0.25">
      <c r="A300">
        <v>15618</v>
      </c>
      <c r="B300" t="s">
        <v>18</v>
      </c>
      <c r="C300" s="1">
        <v>41490</v>
      </c>
      <c r="D300" t="s">
        <v>43</v>
      </c>
      <c r="E300">
        <v>9</v>
      </c>
      <c r="F300">
        <v>50.93</v>
      </c>
      <c r="G300">
        <v>0.06</v>
      </c>
      <c r="H300" t="s">
        <v>20</v>
      </c>
      <c r="I300">
        <v>-34.979999999999997</v>
      </c>
      <c r="J300">
        <v>5.28</v>
      </c>
      <c r="K300">
        <v>6.26</v>
      </c>
      <c r="L300" t="s">
        <v>354</v>
      </c>
      <c r="M300" t="s">
        <v>56</v>
      </c>
      <c r="N300" t="s">
        <v>45</v>
      </c>
      <c r="O300" t="s">
        <v>34</v>
      </c>
      <c r="P300" t="s">
        <v>49</v>
      </c>
      <c r="Q300" t="s">
        <v>42</v>
      </c>
      <c r="R300" s="1">
        <v>41493</v>
      </c>
      <c r="S300" s="10">
        <f t="shared" si="20"/>
        <v>8.0931925827910249E-6</v>
      </c>
      <c r="U300" t="str">
        <f t="shared" si="19"/>
        <v/>
      </c>
      <c r="V300">
        <f t="array" ref="V300">SUM(IF(B300="Y",IF(D300="Critical",(F300:F3859),0)))</f>
        <v>0</v>
      </c>
      <c r="W300">
        <f t="shared" si="21"/>
        <v>3</v>
      </c>
      <c r="X300">
        <f t="shared" si="22"/>
        <v>0</v>
      </c>
    </row>
    <row r="301" spans="1:24" x14ac:dyDescent="0.25">
      <c r="A301">
        <v>16545</v>
      </c>
      <c r="B301" t="s">
        <v>18</v>
      </c>
      <c r="C301" s="1">
        <v>41403</v>
      </c>
      <c r="D301" t="s">
        <v>31</v>
      </c>
      <c r="E301">
        <v>10</v>
      </c>
      <c r="F301">
        <v>50.97</v>
      </c>
      <c r="G301">
        <v>0.09</v>
      </c>
      <c r="H301" t="s">
        <v>20</v>
      </c>
      <c r="I301">
        <v>4.45</v>
      </c>
      <c r="J301">
        <v>5.16</v>
      </c>
      <c r="K301">
        <v>0.73</v>
      </c>
      <c r="L301" t="s">
        <v>421</v>
      </c>
      <c r="M301" t="s">
        <v>341</v>
      </c>
      <c r="N301" t="s">
        <v>71</v>
      </c>
      <c r="O301" t="s">
        <v>34</v>
      </c>
      <c r="P301" t="s">
        <v>35</v>
      </c>
      <c r="Q301" t="s">
        <v>36</v>
      </c>
      <c r="R301" s="1">
        <v>41405</v>
      </c>
      <c r="S301" s="10">
        <f t="shared" si="20"/>
        <v>8.0995489091863045E-6</v>
      </c>
      <c r="U301" t="str">
        <f t="shared" si="19"/>
        <v/>
      </c>
      <c r="V301">
        <f t="array" ref="V301">SUM(IF(B301="Y",IF(D301="Critical",(F301:F3860),0)))</f>
        <v>0</v>
      </c>
      <c r="W301">
        <f t="shared" si="21"/>
        <v>2</v>
      </c>
      <c r="X301">
        <f t="shared" si="22"/>
        <v>0</v>
      </c>
    </row>
    <row r="302" spans="1:24" x14ac:dyDescent="0.25">
      <c r="A302">
        <v>16613</v>
      </c>
      <c r="B302" t="s">
        <v>18</v>
      </c>
      <c r="C302" s="1">
        <v>41632</v>
      </c>
      <c r="D302" t="s">
        <v>19</v>
      </c>
      <c r="E302">
        <v>28</v>
      </c>
      <c r="F302">
        <v>51.14</v>
      </c>
      <c r="G302">
        <v>0.08</v>
      </c>
      <c r="H302" t="s">
        <v>20</v>
      </c>
      <c r="I302">
        <v>-81.96</v>
      </c>
      <c r="J302">
        <v>1.74</v>
      </c>
      <c r="K302">
        <v>4.08</v>
      </c>
      <c r="L302" t="s">
        <v>268</v>
      </c>
      <c r="M302" t="s">
        <v>30</v>
      </c>
      <c r="N302" t="s">
        <v>40</v>
      </c>
      <c r="O302" t="s">
        <v>37</v>
      </c>
      <c r="P302" t="s">
        <v>38</v>
      </c>
      <c r="Q302" t="s">
        <v>26</v>
      </c>
      <c r="R302" s="1">
        <v>41634</v>
      </c>
      <c r="S302" s="10">
        <f t="shared" si="20"/>
        <v>8.1265632963662487E-6</v>
      </c>
      <c r="U302" t="str">
        <f t="shared" si="19"/>
        <v/>
      </c>
      <c r="V302">
        <f t="array" ref="V302">SUM(IF(B302="Y",IF(D302="Critical",(F302:F3861),0)))</f>
        <v>0</v>
      </c>
      <c r="W302">
        <f t="shared" si="21"/>
        <v>2</v>
      </c>
      <c r="X302">
        <f t="shared" si="22"/>
        <v>0</v>
      </c>
    </row>
    <row r="303" spans="1:24" x14ac:dyDescent="0.25">
      <c r="A303">
        <v>13762</v>
      </c>
      <c r="B303" t="s">
        <v>18</v>
      </c>
      <c r="C303" s="1">
        <v>41446</v>
      </c>
      <c r="D303" t="s">
        <v>43</v>
      </c>
      <c r="E303">
        <v>7</v>
      </c>
      <c r="F303">
        <v>51.66</v>
      </c>
      <c r="G303">
        <v>0.06</v>
      </c>
      <c r="H303" t="s">
        <v>20</v>
      </c>
      <c r="I303">
        <v>7.4</v>
      </c>
      <c r="J303">
        <v>7.64</v>
      </c>
      <c r="K303">
        <v>1.39</v>
      </c>
      <c r="L303" t="s">
        <v>432</v>
      </c>
      <c r="M303" t="s">
        <v>22</v>
      </c>
      <c r="N303" t="s">
        <v>23</v>
      </c>
      <c r="O303" t="s">
        <v>34</v>
      </c>
      <c r="P303" t="s">
        <v>76</v>
      </c>
      <c r="Q303" t="s">
        <v>42</v>
      </c>
      <c r="R303" s="1">
        <v>41448</v>
      </c>
      <c r="S303" s="10">
        <f t="shared" si="20"/>
        <v>8.2091955395048953E-6</v>
      </c>
      <c r="U303" t="str">
        <f t="shared" si="19"/>
        <v/>
      </c>
      <c r="V303">
        <f t="array" ref="V303">SUM(IF(B303="Y",IF(D303="Critical",(F303:F3862),0)))</f>
        <v>0</v>
      </c>
      <c r="W303">
        <f t="shared" si="21"/>
        <v>2</v>
      </c>
      <c r="X303">
        <f t="shared" si="22"/>
        <v>0</v>
      </c>
    </row>
    <row r="304" spans="1:24" x14ac:dyDescent="0.25">
      <c r="A304">
        <v>42912</v>
      </c>
      <c r="B304" t="s">
        <v>27</v>
      </c>
      <c r="C304" s="1">
        <v>41398</v>
      </c>
      <c r="D304" t="s">
        <v>31</v>
      </c>
      <c r="E304">
        <v>4</v>
      </c>
      <c r="F304">
        <v>52.59</v>
      </c>
      <c r="G304">
        <v>0.05</v>
      </c>
      <c r="H304" t="s">
        <v>20</v>
      </c>
      <c r="I304">
        <v>-30.39</v>
      </c>
      <c r="J304">
        <v>11.35</v>
      </c>
      <c r="K304">
        <v>8.6</v>
      </c>
      <c r="L304" t="s">
        <v>362</v>
      </c>
      <c r="M304" t="s">
        <v>22</v>
      </c>
      <c r="N304" t="s">
        <v>71</v>
      </c>
      <c r="O304" t="s">
        <v>34</v>
      </c>
      <c r="P304" t="s">
        <v>53</v>
      </c>
      <c r="Q304" t="s">
        <v>42</v>
      </c>
      <c r="R304" s="1">
        <v>41400</v>
      </c>
      <c r="S304" s="10">
        <f t="shared" si="20"/>
        <v>8.3569801281951705E-6</v>
      </c>
      <c r="U304" t="str">
        <f t="shared" si="19"/>
        <v/>
      </c>
      <c r="V304">
        <f t="array" ref="V304">SUM(IF(B304="Y",IF(D304="Critical",(F304:F3863),0)))</f>
        <v>0</v>
      </c>
      <c r="W304">
        <f t="shared" si="21"/>
        <v>2</v>
      </c>
      <c r="X304">
        <f t="shared" si="22"/>
        <v>0</v>
      </c>
    </row>
    <row r="305" spans="1:24" x14ac:dyDescent="0.25">
      <c r="A305">
        <v>4070</v>
      </c>
      <c r="B305" t="s">
        <v>18</v>
      </c>
      <c r="C305" s="1">
        <v>41801</v>
      </c>
      <c r="D305" t="s">
        <v>19</v>
      </c>
      <c r="E305">
        <v>22</v>
      </c>
      <c r="F305">
        <v>646.07000000000005</v>
      </c>
      <c r="G305">
        <v>0.06</v>
      </c>
      <c r="H305" t="s">
        <v>32</v>
      </c>
      <c r="I305">
        <v>237.75</v>
      </c>
      <c r="J305">
        <v>28.48</v>
      </c>
      <c r="K305">
        <v>1.99</v>
      </c>
      <c r="L305" t="s">
        <v>88</v>
      </c>
      <c r="M305" t="s">
        <v>22</v>
      </c>
      <c r="N305" t="s">
        <v>40</v>
      </c>
      <c r="O305" t="s">
        <v>24</v>
      </c>
      <c r="P305" t="s">
        <v>25</v>
      </c>
      <c r="Q305" t="s">
        <v>26</v>
      </c>
      <c r="R305" s="1">
        <v>41801</v>
      </c>
      <c r="S305" s="10">
        <f t="shared" si="20"/>
        <v>1.0266579485497345E-4</v>
      </c>
      <c r="U305" t="str">
        <f t="shared" si="19"/>
        <v/>
      </c>
      <c r="V305">
        <f t="array" ref="V305">SUM(IF(B305="Y",IF(D305="Critical",(F305:F3864),0)))</f>
        <v>0</v>
      </c>
      <c r="W305">
        <f t="shared" si="21"/>
        <v>0</v>
      </c>
      <c r="X305">
        <f t="shared" si="22"/>
        <v>0</v>
      </c>
    </row>
    <row r="306" spans="1:24" x14ac:dyDescent="0.25">
      <c r="A306">
        <v>4099</v>
      </c>
      <c r="B306" t="s">
        <v>18</v>
      </c>
      <c r="C306" s="1">
        <v>42236</v>
      </c>
      <c r="D306" t="s">
        <v>28</v>
      </c>
      <c r="E306">
        <v>42</v>
      </c>
      <c r="F306">
        <v>1691.51</v>
      </c>
      <c r="G306">
        <v>0.08</v>
      </c>
      <c r="H306" t="s">
        <v>20</v>
      </c>
      <c r="I306">
        <v>285.16000000000003</v>
      </c>
      <c r="J306">
        <v>42.76</v>
      </c>
      <c r="K306">
        <v>6.22</v>
      </c>
      <c r="L306" t="s">
        <v>115</v>
      </c>
      <c r="M306" t="s">
        <v>22</v>
      </c>
      <c r="N306" t="s">
        <v>45</v>
      </c>
      <c r="O306" t="s">
        <v>34</v>
      </c>
      <c r="P306" t="s">
        <v>53</v>
      </c>
      <c r="Q306" t="s">
        <v>42</v>
      </c>
      <c r="R306" s="1">
        <v>42237</v>
      </c>
      <c r="S306" s="10">
        <f t="shared" si="20"/>
        <v>2.687947415220272E-4</v>
      </c>
      <c r="U306" t="str">
        <f t="shared" si="19"/>
        <v/>
      </c>
      <c r="V306">
        <f t="array" ref="V306">SUM(IF(B306="Y",IF(D306="Critical",(F306:F3865),0)))</f>
        <v>0</v>
      </c>
      <c r="W306">
        <f t="shared" si="21"/>
        <v>1</v>
      </c>
      <c r="X306">
        <f t="shared" si="22"/>
        <v>0</v>
      </c>
    </row>
    <row r="307" spans="1:24" x14ac:dyDescent="0.25">
      <c r="A307">
        <v>4099</v>
      </c>
      <c r="B307" t="s">
        <v>18</v>
      </c>
      <c r="C307" s="1">
        <v>42236</v>
      </c>
      <c r="D307" t="s">
        <v>28</v>
      </c>
      <c r="E307">
        <v>12</v>
      </c>
      <c r="F307">
        <v>122.93</v>
      </c>
      <c r="G307">
        <v>0.04</v>
      </c>
      <c r="H307" t="s">
        <v>20</v>
      </c>
      <c r="I307">
        <v>-6.83</v>
      </c>
      <c r="J307">
        <v>9.7799999999999994</v>
      </c>
      <c r="K307">
        <v>5.76</v>
      </c>
      <c r="L307" t="s">
        <v>115</v>
      </c>
      <c r="M307" t="s">
        <v>22</v>
      </c>
      <c r="N307" t="s">
        <v>45</v>
      </c>
      <c r="O307" t="s">
        <v>34</v>
      </c>
      <c r="P307" t="s">
        <v>76</v>
      </c>
      <c r="Q307" t="s">
        <v>42</v>
      </c>
      <c r="R307" s="1">
        <v>42239</v>
      </c>
      <c r="S307" s="10">
        <f t="shared" si="20"/>
        <v>1.9534580094296108E-5</v>
      </c>
      <c r="U307" t="str">
        <f t="shared" si="19"/>
        <v/>
      </c>
      <c r="V307">
        <f t="array" ref="V307">SUM(IF(B307="Y",IF(D307="Critical",(F307:F3866),0)))</f>
        <v>0</v>
      </c>
      <c r="W307">
        <f t="shared" si="21"/>
        <v>3</v>
      </c>
      <c r="X307">
        <f t="shared" si="22"/>
        <v>0</v>
      </c>
    </row>
    <row r="308" spans="1:24" x14ac:dyDescent="0.25">
      <c r="A308">
        <v>4099</v>
      </c>
      <c r="B308" t="s">
        <v>18</v>
      </c>
      <c r="C308" s="1">
        <v>42236</v>
      </c>
      <c r="D308" t="s">
        <v>28</v>
      </c>
      <c r="E308">
        <v>4</v>
      </c>
      <c r="F308">
        <v>47.86</v>
      </c>
      <c r="G308">
        <v>0</v>
      </c>
      <c r="H308" t="s">
        <v>20</v>
      </c>
      <c r="I308">
        <v>-17.32</v>
      </c>
      <c r="J308">
        <v>9.48</v>
      </c>
      <c r="K308">
        <v>7.29</v>
      </c>
      <c r="L308" t="s">
        <v>115</v>
      </c>
      <c r="M308" t="s">
        <v>22</v>
      </c>
      <c r="N308" t="s">
        <v>45</v>
      </c>
      <c r="O308" t="s">
        <v>37</v>
      </c>
      <c r="P308" t="s">
        <v>38</v>
      </c>
      <c r="Q308" t="s">
        <v>26</v>
      </c>
      <c r="R308" s="1">
        <v>42237</v>
      </c>
      <c r="S308" s="10">
        <f t="shared" si="20"/>
        <v>7.6053445319532387E-6</v>
      </c>
      <c r="U308" t="str">
        <f t="shared" si="19"/>
        <v/>
      </c>
      <c r="V308">
        <f t="array" ref="V308">SUM(IF(B308="Y",IF(D308="Critical",(F308:F3867),0)))</f>
        <v>0</v>
      </c>
      <c r="W308">
        <f t="shared" si="21"/>
        <v>1</v>
      </c>
      <c r="X308">
        <f t="shared" si="22"/>
        <v>0</v>
      </c>
    </row>
    <row r="309" spans="1:24" x14ac:dyDescent="0.25">
      <c r="A309">
        <v>4099</v>
      </c>
      <c r="B309" t="s">
        <v>18</v>
      </c>
      <c r="C309" s="1">
        <v>42236</v>
      </c>
      <c r="D309" t="s">
        <v>28</v>
      </c>
      <c r="E309">
        <v>39</v>
      </c>
      <c r="F309">
        <v>3607.8505</v>
      </c>
      <c r="G309">
        <v>0.05</v>
      </c>
      <c r="H309" t="s">
        <v>20</v>
      </c>
      <c r="I309">
        <v>784.49</v>
      </c>
      <c r="J309">
        <v>110.99</v>
      </c>
      <c r="K309">
        <v>8.99</v>
      </c>
      <c r="L309" t="s">
        <v>115</v>
      </c>
      <c r="M309" t="s">
        <v>22</v>
      </c>
      <c r="N309" t="s">
        <v>45</v>
      </c>
      <c r="O309" t="s">
        <v>24</v>
      </c>
      <c r="P309" t="s">
        <v>41</v>
      </c>
      <c r="Q309" t="s">
        <v>42</v>
      </c>
      <c r="R309" s="1">
        <v>42238</v>
      </c>
      <c r="S309" s="10">
        <f t="shared" si="20"/>
        <v>5.7331688408440783E-4</v>
      </c>
      <c r="U309" t="str">
        <f t="shared" si="19"/>
        <v/>
      </c>
      <c r="V309">
        <f t="array" ref="V309">SUM(IF(B309="Y",IF(D309="Critical",(F309:F3868),0)))</f>
        <v>0</v>
      </c>
      <c r="W309">
        <f t="shared" si="21"/>
        <v>2</v>
      </c>
      <c r="X309">
        <f t="shared" si="22"/>
        <v>0</v>
      </c>
    </row>
    <row r="310" spans="1:24" x14ac:dyDescent="0.25">
      <c r="A310">
        <v>4128</v>
      </c>
      <c r="B310" t="s">
        <v>18</v>
      </c>
      <c r="C310" s="1">
        <v>41918</v>
      </c>
      <c r="D310" t="s">
        <v>31</v>
      </c>
      <c r="E310">
        <v>38</v>
      </c>
      <c r="F310">
        <v>391.42</v>
      </c>
      <c r="G310">
        <v>0.04</v>
      </c>
      <c r="H310" t="s">
        <v>20</v>
      </c>
      <c r="I310">
        <v>25.03</v>
      </c>
      <c r="J310">
        <v>9.99</v>
      </c>
      <c r="K310">
        <v>5.12</v>
      </c>
      <c r="L310" t="s">
        <v>233</v>
      </c>
      <c r="M310" t="s">
        <v>30</v>
      </c>
      <c r="N310" t="s">
        <v>45</v>
      </c>
      <c r="O310" t="s">
        <v>34</v>
      </c>
      <c r="P310" t="s">
        <v>49</v>
      </c>
      <c r="Q310" t="s">
        <v>42</v>
      </c>
      <c r="R310" s="1">
        <v>41920</v>
      </c>
      <c r="S310" s="10">
        <f t="shared" si="20"/>
        <v>6.2199831941018319E-5</v>
      </c>
      <c r="U310" t="str">
        <f t="shared" si="19"/>
        <v/>
      </c>
      <c r="V310">
        <f t="array" ref="V310">SUM(IF(B310="Y",IF(D310="Critical",(F310:F3869),0)))</f>
        <v>0</v>
      </c>
      <c r="W310">
        <f t="shared" si="21"/>
        <v>2</v>
      </c>
      <c r="X310">
        <f t="shared" si="22"/>
        <v>0</v>
      </c>
    </row>
    <row r="311" spans="1:24" x14ac:dyDescent="0.25">
      <c r="A311">
        <v>4134</v>
      </c>
      <c r="B311" t="s">
        <v>18</v>
      </c>
      <c r="C311" s="1">
        <v>41650</v>
      </c>
      <c r="D311" t="s">
        <v>28</v>
      </c>
      <c r="E311">
        <v>48</v>
      </c>
      <c r="F311">
        <v>6403.39</v>
      </c>
      <c r="G311">
        <v>0.01</v>
      </c>
      <c r="H311" t="s">
        <v>54</v>
      </c>
      <c r="I311">
        <v>-824.15</v>
      </c>
      <c r="J311">
        <v>130.97999999999999</v>
      </c>
      <c r="K311">
        <v>54.74</v>
      </c>
      <c r="L311" t="s">
        <v>234</v>
      </c>
      <c r="M311" t="s">
        <v>22</v>
      </c>
      <c r="N311" t="s">
        <v>71</v>
      </c>
      <c r="O311" t="s">
        <v>37</v>
      </c>
      <c r="P311" t="s">
        <v>57</v>
      </c>
      <c r="Q311" t="s">
        <v>58</v>
      </c>
      <c r="R311" s="1">
        <v>41652</v>
      </c>
      <c r="S311" s="10">
        <f t="shared" si="20"/>
        <v>1.0175509219068962E-3</v>
      </c>
      <c r="U311" t="str">
        <f t="shared" si="19"/>
        <v/>
      </c>
      <c r="V311">
        <f t="array" ref="V311">SUM(IF(B311="Y",IF(D311="Critical",(F311:F3870),0)))</f>
        <v>0</v>
      </c>
      <c r="W311">
        <f t="shared" si="21"/>
        <v>2</v>
      </c>
      <c r="X311">
        <f t="shared" si="22"/>
        <v>0</v>
      </c>
    </row>
    <row r="312" spans="1:24" x14ac:dyDescent="0.25">
      <c r="A312">
        <v>4134</v>
      </c>
      <c r="B312" t="s">
        <v>18</v>
      </c>
      <c r="C312" s="1">
        <v>41650</v>
      </c>
      <c r="D312" t="s">
        <v>28</v>
      </c>
      <c r="E312">
        <v>23</v>
      </c>
      <c r="F312">
        <v>757.91</v>
      </c>
      <c r="G312">
        <v>0.02</v>
      </c>
      <c r="H312" t="s">
        <v>20</v>
      </c>
      <c r="I312">
        <v>-16.05</v>
      </c>
      <c r="J312">
        <v>30.97</v>
      </c>
      <c r="K312">
        <v>4</v>
      </c>
      <c r="L312" t="s">
        <v>234</v>
      </c>
      <c r="M312" t="s">
        <v>22</v>
      </c>
      <c r="N312" t="s">
        <v>71</v>
      </c>
      <c r="O312" t="s">
        <v>24</v>
      </c>
      <c r="P312" t="s">
        <v>25</v>
      </c>
      <c r="Q312" t="s">
        <v>42</v>
      </c>
      <c r="R312" s="1">
        <v>41650</v>
      </c>
      <c r="S312" s="10">
        <f t="shared" si="20"/>
        <v>1.2043808345617799E-4</v>
      </c>
      <c r="U312" t="str">
        <f t="shared" si="19"/>
        <v/>
      </c>
      <c r="V312">
        <f t="array" ref="V312">SUM(IF(B312="Y",IF(D312="Critical",(F312:F3871),0)))</f>
        <v>0</v>
      </c>
      <c r="W312">
        <f t="shared" si="21"/>
        <v>0</v>
      </c>
      <c r="X312">
        <f t="shared" si="22"/>
        <v>0</v>
      </c>
    </row>
    <row r="313" spans="1:24" x14ac:dyDescent="0.25">
      <c r="A313">
        <v>4162</v>
      </c>
      <c r="B313" t="s">
        <v>18</v>
      </c>
      <c r="C313" s="1">
        <v>42043</v>
      </c>
      <c r="D313" t="s">
        <v>47</v>
      </c>
      <c r="E313">
        <v>2</v>
      </c>
      <c r="F313">
        <v>381.6</v>
      </c>
      <c r="G313">
        <v>0.1</v>
      </c>
      <c r="H313" t="s">
        <v>20</v>
      </c>
      <c r="I313">
        <v>-319.02</v>
      </c>
      <c r="J313">
        <v>193.17</v>
      </c>
      <c r="K313">
        <v>19.989999999999998</v>
      </c>
      <c r="L313" t="s">
        <v>235</v>
      </c>
      <c r="M313" t="s">
        <v>56</v>
      </c>
      <c r="N313" t="s">
        <v>71</v>
      </c>
      <c r="O313" t="s">
        <v>34</v>
      </c>
      <c r="P313" t="s">
        <v>53</v>
      </c>
      <c r="Q313" t="s">
        <v>42</v>
      </c>
      <c r="R313" s="1">
        <v>42047</v>
      </c>
      <c r="S313" s="10">
        <f t="shared" si="20"/>
        <v>6.0639353810976936E-5</v>
      </c>
      <c r="U313" t="str">
        <f t="shared" si="19"/>
        <v/>
      </c>
      <c r="V313">
        <f t="array" ref="V313">SUM(IF(B313="Y",IF(D313="Critical",(F313:F3872),0)))</f>
        <v>0</v>
      </c>
      <c r="W313">
        <f t="shared" si="21"/>
        <v>4</v>
      </c>
      <c r="X313">
        <f t="shared" si="22"/>
        <v>0</v>
      </c>
    </row>
    <row r="314" spans="1:24" x14ac:dyDescent="0.25">
      <c r="A314">
        <v>41187</v>
      </c>
      <c r="B314" t="s">
        <v>18</v>
      </c>
      <c r="C314" s="1">
        <v>41547</v>
      </c>
      <c r="D314" t="s">
        <v>47</v>
      </c>
      <c r="E314">
        <v>9</v>
      </c>
      <c r="F314">
        <v>52.93</v>
      </c>
      <c r="G314">
        <v>0</v>
      </c>
      <c r="H314" t="s">
        <v>20</v>
      </c>
      <c r="I314">
        <v>5.34</v>
      </c>
      <c r="J314">
        <v>5.58</v>
      </c>
      <c r="K314">
        <v>0.7</v>
      </c>
      <c r="L314" t="s">
        <v>106</v>
      </c>
      <c r="M314" t="s">
        <v>30</v>
      </c>
      <c r="N314" t="s">
        <v>71</v>
      </c>
      <c r="O314" t="s">
        <v>34</v>
      </c>
      <c r="P314" t="s">
        <v>35</v>
      </c>
      <c r="Q314" t="s">
        <v>36</v>
      </c>
      <c r="R314" s="1">
        <v>41547</v>
      </c>
      <c r="S314" s="10">
        <f t="shared" si="20"/>
        <v>8.4110089025550555E-6</v>
      </c>
      <c r="U314" t="str">
        <f t="shared" si="19"/>
        <v/>
      </c>
      <c r="V314">
        <f t="array" ref="V314">SUM(IF(B314="Y",IF(D314="Critical",(F314:F3873),0)))</f>
        <v>0</v>
      </c>
      <c r="W314">
        <f t="shared" si="21"/>
        <v>0</v>
      </c>
      <c r="X314">
        <f t="shared" si="22"/>
        <v>0</v>
      </c>
    </row>
    <row r="315" spans="1:24" x14ac:dyDescent="0.25">
      <c r="A315">
        <v>4230</v>
      </c>
      <c r="B315" t="s">
        <v>27</v>
      </c>
      <c r="C315" s="1">
        <v>42066</v>
      </c>
      <c r="D315" t="s">
        <v>28</v>
      </c>
      <c r="E315">
        <v>18</v>
      </c>
      <c r="F315">
        <v>409.16</v>
      </c>
      <c r="G315">
        <v>0.05</v>
      </c>
      <c r="H315" t="s">
        <v>20</v>
      </c>
      <c r="I315">
        <v>21.96</v>
      </c>
      <c r="J315">
        <v>22.72</v>
      </c>
      <c r="K315">
        <v>8.99</v>
      </c>
      <c r="L315" t="s">
        <v>236</v>
      </c>
      <c r="M315" t="s">
        <v>22</v>
      </c>
      <c r="N315" t="s">
        <v>23</v>
      </c>
      <c r="O315" t="s">
        <v>37</v>
      </c>
      <c r="P315" t="s">
        <v>38</v>
      </c>
      <c r="Q315" t="s">
        <v>26</v>
      </c>
      <c r="R315" s="1">
        <v>42067</v>
      </c>
      <c r="S315" s="10">
        <f t="shared" si="20"/>
        <v>6.5018862697325272E-5</v>
      </c>
      <c r="T315" t="str">
        <f t="shared" ref="T315:T316" si="23">IF(B315="Y", "Quality Check","")</f>
        <v>Quality Check</v>
      </c>
      <c r="U315" t="str">
        <f t="shared" si="19"/>
        <v>Low Impact</v>
      </c>
      <c r="V315">
        <f t="array" ref="V315">SUM(IF(B315="Y",IF(D315="Critical",(F315:F3874),0)))</f>
        <v>12189518.092500005</v>
      </c>
      <c r="W315">
        <f t="shared" si="21"/>
        <v>1</v>
      </c>
      <c r="X315">
        <f t="shared" si="22"/>
        <v>1</v>
      </c>
    </row>
    <row r="316" spans="1:24" x14ac:dyDescent="0.25">
      <c r="A316">
        <v>4230</v>
      </c>
      <c r="B316" t="s">
        <v>27</v>
      </c>
      <c r="C316" s="1">
        <v>42066</v>
      </c>
      <c r="D316" t="s">
        <v>28</v>
      </c>
      <c r="E316">
        <v>46</v>
      </c>
      <c r="F316">
        <v>2508.3159999999998</v>
      </c>
      <c r="G316">
        <v>7.0000000000000007E-2</v>
      </c>
      <c r="H316" t="s">
        <v>32</v>
      </c>
      <c r="I316">
        <v>456.81</v>
      </c>
      <c r="J316">
        <v>65.989999999999995</v>
      </c>
      <c r="K316">
        <v>8.99</v>
      </c>
      <c r="L316" t="s">
        <v>236</v>
      </c>
      <c r="M316" t="s">
        <v>22</v>
      </c>
      <c r="N316" t="s">
        <v>23</v>
      </c>
      <c r="O316" t="s">
        <v>24</v>
      </c>
      <c r="P316" t="s">
        <v>41</v>
      </c>
      <c r="Q316" t="s">
        <v>42</v>
      </c>
      <c r="R316" s="1">
        <v>42068</v>
      </c>
      <c r="S316" s="10">
        <f t="shared" si="20"/>
        <v>3.9859187996261634E-4</v>
      </c>
      <c r="T316" t="str">
        <f t="shared" si="23"/>
        <v>Quality Check</v>
      </c>
      <c r="U316" t="str">
        <f t="shared" si="19"/>
        <v>Low Impact</v>
      </c>
      <c r="V316">
        <f t="array" ref="V316">SUM(IF(B316="Y",IF(D316="Critical",(F316:F3875),0)))</f>
        <v>12189108.932500005</v>
      </c>
      <c r="W316">
        <f t="shared" si="21"/>
        <v>2</v>
      </c>
      <c r="X316">
        <f t="shared" si="22"/>
        <v>1</v>
      </c>
    </row>
    <row r="317" spans="1:24" x14ac:dyDescent="0.25">
      <c r="A317">
        <v>4321</v>
      </c>
      <c r="B317" t="s">
        <v>18</v>
      </c>
      <c r="C317" s="1">
        <v>42568</v>
      </c>
      <c r="D317" t="s">
        <v>43</v>
      </c>
      <c r="E317">
        <v>47</v>
      </c>
      <c r="F317">
        <v>1505.57</v>
      </c>
      <c r="G317">
        <v>0.02</v>
      </c>
      <c r="H317" t="s">
        <v>32</v>
      </c>
      <c r="I317">
        <v>-54.63</v>
      </c>
      <c r="J317">
        <v>30.53</v>
      </c>
      <c r="K317">
        <v>19.989999999999998</v>
      </c>
      <c r="L317" t="s">
        <v>48</v>
      </c>
      <c r="M317" t="s">
        <v>30</v>
      </c>
      <c r="N317" t="s">
        <v>23</v>
      </c>
      <c r="O317" t="s">
        <v>34</v>
      </c>
      <c r="P317" t="s">
        <v>46</v>
      </c>
      <c r="Q317" t="s">
        <v>42</v>
      </c>
      <c r="R317" s="1">
        <v>42570</v>
      </c>
      <c r="S317" s="10">
        <f t="shared" si="20"/>
        <v>2.3924735827356535E-4</v>
      </c>
      <c r="U317" t="str">
        <f t="shared" si="19"/>
        <v/>
      </c>
      <c r="V317">
        <f t="array" ref="V317">SUM(IF(B317="Y",IF(D317="Critical",(F317:F3876),0)))</f>
        <v>0</v>
      </c>
      <c r="W317">
        <f t="shared" si="21"/>
        <v>2</v>
      </c>
      <c r="X317">
        <f t="shared" si="22"/>
        <v>0</v>
      </c>
    </row>
    <row r="318" spans="1:24" x14ac:dyDescent="0.25">
      <c r="A318">
        <v>4324</v>
      </c>
      <c r="B318" t="s">
        <v>18</v>
      </c>
      <c r="C318" s="1">
        <v>41836</v>
      </c>
      <c r="D318" t="s">
        <v>28</v>
      </c>
      <c r="E318">
        <v>28</v>
      </c>
      <c r="F318">
        <v>1165.33</v>
      </c>
      <c r="G318">
        <v>0.04</v>
      </c>
      <c r="H318" t="s">
        <v>20</v>
      </c>
      <c r="I318">
        <v>154.85</v>
      </c>
      <c r="J318">
        <v>40.97</v>
      </c>
      <c r="K318">
        <v>8.99</v>
      </c>
      <c r="L318" t="s">
        <v>237</v>
      </c>
      <c r="M318" t="s">
        <v>22</v>
      </c>
      <c r="N318" t="s">
        <v>71</v>
      </c>
      <c r="O318" t="s">
        <v>34</v>
      </c>
      <c r="P318" t="s">
        <v>35</v>
      </c>
      <c r="Q318" t="s">
        <v>26</v>
      </c>
      <c r="R318" s="1">
        <v>41838</v>
      </c>
      <c r="S318" s="10">
        <f t="shared" si="20"/>
        <v>1.8518044595530856E-4</v>
      </c>
      <c r="U318" t="str">
        <f t="shared" si="19"/>
        <v/>
      </c>
      <c r="V318">
        <f t="array" ref="V318">SUM(IF(B318="Y",IF(D318="Critical",(F318:F3877),0)))</f>
        <v>0</v>
      </c>
      <c r="W318">
        <f t="shared" si="21"/>
        <v>2</v>
      </c>
      <c r="X318">
        <f t="shared" si="22"/>
        <v>0</v>
      </c>
    </row>
    <row r="319" spans="1:24" x14ac:dyDescent="0.25">
      <c r="A319">
        <v>4354</v>
      </c>
      <c r="B319" t="s">
        <v>18</v>
      </c>
      <c r="C319" s="1">
        <v>42642</v>
      </c>
      <c r="D319" t="s">
        <v>31</v>
      </c>
      <c r="E319">
        <v>6</v>
      </c>
      <c r="F319">
        <v>49.04</v>
      </c>
      <c r="G319">
        <v>0.02</v>
      </c>
      <c r="H319" t="s">
        <v>20</v>
      </c>
      <c r="I319">
        <v>7.74</v>
      </c>
      <c r="J319">
        <v>7.38</v>
      </c>
      <c r="K319">
        <v>5.21</v>
      </c>
      <c r="L319" t="s">
        <v>69</v>
      </c>
      <c r="M319" t="s">
        <v>30</v>
      </c>
      <c r="N319" t="s">
        <v>23</v>
      </c>
      <c r="O319" t="s">
        <v>37</v>
      </c>
      <c r="P319" t="s">
        <v>38</v>
      </c>
      <c r="Q319" t="s">
        <v>42</v>
      </c>
      <c r="R319" s="1">
        <v>42643</v>
      </c>
      <c r="S319" s="10">
        <f t="shared" si="20"/>
        <v>7.7928561606140156E-6</v>
      </c>
      <c r="U319" t="str">
        <f t="shared" si="19"/>
        <v/>
      </c>
      <c r="V319">
        <f t="array" ref="V319">SUM(IF(B319="Y",IF(D319="Critical",(F319:F3878),0)))</f>
        <v>0</v>
      </c>
      <c r="W319">
        <f t="shared" si="21"/>
        <v>1</v>
      </c>
      <c r="X319">
        <f t="shared" si="22"/>
        <v>0</v>
      </c>
    </row>
    <row r="320" spans="1:24" x14ac:dyDescent="0.25">
      <c r="A320">
        <v>6753</v>
      </c>
      <c r="B320" t="s">
        <v>18</v>
      </c>
      <c r="C320" s="1">
        <v>41543</v>
      </c>
      <c r="D320" t="s">
        <v>47</v>
      </c>
      <c r="E320">
        <v>7</v>
      </c>
      <c r="F320">
        <v>53.14</v>
      </c>
      <c r="G320">
        <v>0.04</v>
      </c>
      <c r="H320" t="s">
        <v>20</v>
      </c>
      <c r="I320">
        <v>14.57</v>
      </c>
      <c r="J320">
        <v>6.64</v>
      </c>
      <c r="K320">
        <v>4.95</v>
      </c>
      <c r="L320" t="s">
        <v>82</v>
      </c>
      <c r="M320" t="s">
        <v>22</v>
      </c>
      <c r="N320" t="s">
        <v>71</v>
      </c>
      <c r="O320" t="s">
        <v>37</v>
      </c>
      <c r="P320" t="s">
        <v>38</v>
      </c>
      <c r="Q320" t="s">
        <v>26</v>
      </c>
      <c r="R320" s="1">
        <v>41545</v>
      </c>
      <c r="S320" s="10">
        <f t="shared" si="20"/>
        <v>8.4443796161302776E-6</v>
      </c>
      <c r="U320" t="str">
        <f t="shared" si="19"/>
        <v/>
      </c>
      <c r="V320">
        <f t="array" ref="V320">SUM(IF(B320="Y",IF(D320="Critical",(F320:F3879),0)))</f>
        <v>0</v>
      </c>
      <c r="W320">
        <f t="shared" si="21"/>
        <v>2</v>
      </c>
      <c r="X320">
        <f t="shared" si="22"/>
        <v>0</v>
      </c>
    </row>
    <row r="321" spans="1:24" x14ac:dyDescent="0.25">
      <c r="A321">
        <v>4416</v>
      </c>
      <c r="B321" t="s">
        <v>18</v>
      </c>
      <c r="C321" s="1">
        <v>42184</v>
      </c>
      <c r="D321" t="s">
        <v>47</v>
      </c>
      <c r="E321">
        <v>46</v>
      </c>
      <c r="F321">
        <v>7441.29</v>
      </c>
      <c r="G321">
        <v>0.1</v>
      </c>
      <c r="H321" t="s">
        <v>20</v>
      </c>
      <c r="I321">
        <v>2665.4</v>
      </c>
      <c r="J321">
        <v>165.98</v>
      </c>
      <c r="K321">
        <v>19.989999999999998</v>
      </c>
      <c r="L321" t="s">
        <v>239</v>
      </c>
      <c r="M321" t="s">
        <v>56</v>
      </c>
      <c r="N321" t="s">
        <v>23</v>
      </c>
      <c r="O321" t="s">
        <v>34</v>
      </c>
      <c r="P321" t="s">
        <v>68</v>
      </c>
      <c r="Q321" t="s">
        <v>42</v>
      </c>
      <c r="R321" s="1">
        <v>42188</v>
      </c>
      <c r="S321" s="10">
        <f t="shared" si="20"/>
        <v>1.1824817010484396E-3</v>
      </c>
      <c r="U321" t="str">
        <f t="shared" si="19"/>
        <v/>
      </c>
      <c r="V321">
        <f t="array" ref="V321">SUM(IF(B321="Y",IF(D321="Critical",(F321:F3880),0)))</f>
        <v>0</v>
      </c>
      <c r="W321">
        <f t="shared" si="21"/>
        <v>4</v>
      </c>
      <c r="X321">
        <f t="shared" si="22"/>
        <v>0</v>
      </c>
    </row>
    <row r="322" spans="1:24" x14ac:dyDescent="0.25">
      <c r="A322">
        <v>4451</v>
      </c>
      <c r="B322" t="s">
        <v>18</v>
      </c>
      <c r="C322" s="1">
        <v>42643</v>
      </c>
      <c r="D322" t="s">
        <v>28</v>
      </c>
      <c r="E322">
        <v>47</v>
      </c>
      <c r="F322">
        <v>992.95</v>
      </c>
      <c r="G322">
        <v>0.04</v>
      </c>
      <c r="H322" t="s">
        <v>20</v>
      </c>
      <c r="I322">
        <v>-65.209999999999994</v>
      </c>
      <c r="J322">
        <v>21.38</v>
      </c>
      <c r="K322">
        <v>8.99</v>
      </c>
      <c r="L322" t="s">
        <v>121</v>
      </c>
      <c r="M322" t="s">
        <v>22</v>
      </c>
      <c r="N322" t="s">
        <v>23</v>
      </c>
      <c r="O322" t="s">
        <v>34</v>
      </c>
      <c r="P322" t="s">
        <v>35</v>
      </c>
      <c r="Q322" t="s">
        <v>26</v>
      </c>
      <c r="R322" s="1">
        <v>42643</v>
      </c>
      <c r="S322" s="10">
        <f t="shared" si="20"/>
        <v>1.5778785735484681E-4</v>
      </c>
      <c r="U322" t="str">
        <f t="shared" ref="U322:U385" si="24">IF(T322="Quality Check",VLOOKUP(S322,Quality_Control,2),"")</f>
        <v/>
      </c>
      <c r="V322">
        <f t="array" ref="V322">SUM(IF(B322="Y",IF(D322="Critical",(F322:F3881),0)))</f>
        <v>0</v>
      </c>
      <c r="W322">
        <f t="shared" si="21"/>
        <v>0</v>
      </c>
      <c r="X322">
        <f t="shared" si="22"/>
        <v>0</v>
      </c>
    </row>
    <row r="323" spans="1:24" x14ac:dyDescent="0.25">
      <c r="A323">
        <v>4454</v>
      </c>
      <c r="B323" t="s">
        <v>18</v>
      </c>
      <c r="C323" s="1">
        <v>42402</v>
      </c>
      <c r="D323" t="s">
        <v>47</v>
      </c>
      <c r="E323">
        <v>17</v>
      </c>
      <c r="F323">
        <v>55.45</v>
      </c>
      <c r="G323">
        <v>0.01</v>
      </c>
      <c r="H323" t="s">
        <v>20</v>
      </c>
      <c r="I323">
        <v>21.42</v>
      </c>
      <c r="J323">
        <v>3.08</v>
      </c>
      <c r="K323">
        <v>0.5</v>
      </c>
      <c r="L323" t="s">
        <v>239</v>
      </c>
      <c r="M323" t="s">
        <v>56</v>
      </c>
      <c r="N323" t="s">
        <v>23</v>
      </c>
      <c r="O323" t="s">
        <v>34</v>
      </c>
      <c r="P323" t="s">
        <v>46</v>
      </c>
      <c r="Q323" t="s">
        <v>42</v>
      </c>
      <c r="R323" s="1">
        <v>42407</v>
      </c>
      <c r="S323" s="10">
        <f t="shared" ref="S323:S386" si="25">F323/$F$3563</f>
        <v>8.8114574654577328E-6</v>
      </c>
      <c r="U323" t="str">
        <f t="shared" si="24"/>
        <v/>
      </c>
      <c r="V323">
        <f t="array" ref="V323">SUM(IF(B323="Y",IF(D323="Critical",(F323:F3882),0)))</f>
        <v>0</v>
      </c>
      <c r="W323">
        <f t="shared" ref="W323:W386" si="26">R323-C323</f>
        <v>5</v>
      </c>
      <c r="X323">
        <f t="shared" ref="X323:X386" si="27">IF(T323="",0,1)</f>
        <v>0</v>
      </c>
    </row>
    <row r="324" spans="1:24" x14ac:dyDescent="0.25">
      <c r="A324">
        <v>6720</v>
      </c>
      <c r="B324" t="s">
        <v>18</v>
      </c>
      <c r="C324" s="1">
        <v>41526</v>
      </c>
      <c r="D324" t="s">
        <v>31</v>
      </c>
      <c r="E324">
        <v>8</v>
      </c>
      <c r="F324">
        <v>53.89</v>
      </c>
      <c r="G324">
        <v>0.01</v>
      </c>
      <c r="H324" t="s">
        <v>20</v>
      </c>
      <c r="I324">
        <v>17.63</v>
      </c>
      <c r="J324">
        <v>6.3</v>
      </c>
      <c r="K324">
        <v>0.5</v>
      </c>
      <c r="L324" t="s">
        <v>213</v>
      </c>
      <c r="M324" t="s">
        <v>56</v>
      </c>
      <c r="N324" t="s">
        <v>40</v>
      </c>
      <c r="O324" t="s">
        <v>34</v>
      </c>
      <c r="P324" t="s">
        <v>46</v>
      </c>
      <c r="Q324" t="s">
        <v>42</v>
      </c>
      <c r="R324" s="1">
        <v>41528</v>
      </c>
      <c r="S324" s="10">
        <f t="shared" si="25"/>
        <v>8.5635607360417896E-6</v>
      </c>
      <c r="U324" t="str">
        <f t="shared" si="24"/>
        <v/>
      </c>
      <c r="V324">
        <f t="array" ref="V324">SUM(IF(B324="Y",IF(D324="Critical",(F324:F3883),0)))</f>
        <v>0</v>
      </c>
      <c r="W324">
        <f t="shared" si="26"/>
        <v>2</v>
      </c>
      <c r="X324">
        <f t="shared" si="27"/>
        <v>0</v>
      </c>
    </row>
    <row r="325" spans="1:24" x14ac:dyDescent="0.25">
      <c r="A325">
        <v>4516</v>
      </c>
      <c r="B325" t="s">
        <v>18</v>
      </c>
      <c r="C325" s="1">
        <v>42457</v>
      </c>
      <c r="D325" t="s">
        <v>43</v>
      </c>
      <c r="E325">
        <v>42</v>
      </c>
      <c r="F325">
        <v>294.77999999999997</v>
      </c>
      <c r="G325">
        <v>0.05</v>
      </c>
      <c r="H325" t="s">
        <v>20</v>
      </c>
      <c r="I325">
        <v>-113.45</v>
      </c>
      <c r="J325">
        <v>6.68</v>
      </c>
      <c r="K325">
        <v>6.93</v>
      </c>
      <c r="L325" t="s">
        <v>241</v>
      </c>
      <c r="M325" t="s">
        <v>22</v>
      </c>
      <c r="N325" t="s">
        <v>71</v>
      </c>
      <c r="O325" t="s">
        <v>34</v>
      </c>
      <c r="P325" t="s">
        <v>49</v>
      </c>
      <c r="Q325" t="s">
        <v>42</v>
      </c>
      <c r="R325" s="1">
        <v>42458</v>
      </c>
      <c r="S325" s="10">
        <f t="shared" si="25"/>
        <v>4.684294737002038E-5</v>
      </c>
      <c r="U325" t="str">
        <f t="shared" si="24"/>
        <v/>
      </c>
      <c r="V325">
        <f t="array" ref="V325">SUM(IF(B325="Y",IF(D325="Critical",(F325:F3884),0)))</f>
        <v>0</v>
      </c>
      <c r="W325">
        <f t="shared" si="26"/>
        <v>1</v>
      </c>
      <c r="X325">
        <f t="shared" si="27"/>
        <v>0</v>
      </c>
    </row>
    <row r="326" spans="1:24" x14ac:dyDescent="0.25">
      <c r="A326">
        <v>11780</v>
      </c>
      <c r="B326" t="s">
        <v>18</v>
      </c>
      <c r="C326" s="1">
        <v>41538</v>
      </c>
      <c r="D326" t="s">
        <v>28</v>
      </c>
      <c r="E326">
        <v>7</v>
      </c>
      <c r="F326">
        <v>54.23</v>
      </c>
      <c r="G326">
        <v>0.08</v>
      </c>
      <c r="H326" t="s">
        <v>20</v>
      </c>
      <c r="I326">
        <v>-16.46</v>
      </c>
      <c r="J326">
        <v>7.28</v>
      </c>
      <c r="K326">
        <v>5.47</v>
      </c>
      <c r="L326" t="s">
        <v>215</v>
      </c>
      <c r="M326" t="s">
        <v>22</v>
      </c>
      <c r="N326" t="s">
        <v>71</v>
      </c>
      <c r="O326" t="s">
        <v>34</v>
      </c>
      <c r="P326" t="s">
        <v>49</v>
      </c>
      <c r="Q326" t="s">
        <v>42</v>
      </c>
      <c r="R326" s="1">
        <v>41539</v>
      </c>
      <c r="S326" s="10">
        <f t="shared" si="25"/>
        <v>8.6175895104016746E-6</v>
      </c>
      <c r="U326" t="str">
        <f t="shared" si="24"/>
        <v/>
      </c>
      <c r="V326">
        <f t="array" ref="V326">SUM(IF(B326="Y",IF(D326="Critical",(F326:F3885),0)))</f>
        <v>0</v>
      </c>
      <c r="W326">
        <f t="shared" si="26"/>
        <v>1</v>
      </c>
      <c r="X326">
        <f t="shared" si="27"/>
        <v>0</v>
      </c>
    </row>
    <row r="327" spans="1:24" x14ac:dyDescent="0.25">
      <c r="A327">
        <v>21285</v>
      </c>
      <c r="B327" t="s">
        <v>18</v>
      </c>
      <c r="C327" s="1">
        <v>41458</v>
      </c>
      <c r="D327" t="s">
        <v>43</v>
      </c>
      <c r="E327">
        <v>32</v>
      </c>
      <c r="F327">
        <v>54.78</v>
      </c>
      <c r="G327">
        <v>0.02</v>
      </c>
      <c r="H327" t="s">
        <v>20</v>
      </c>
      <c r="I327">
        <v>-30.54</v>
      </c>
      <c r="J327">
        <v>1.68</v>
      </c>
      <c r="K327">
        <v>1.57</v>
      </c>
      <c r="L327" t="s">
        <v>526</v>
      </c>
      <c r="M327" t="s">
        <v>341</v>
      </c>
      <c r="N327" t="s">
        <v>23</v>
      </c>
      <c r="O327" t="s">
        <v>34</v>
      </c>
      <c r="P327" t="s">
        <v>35</v>
      </c>
      <c r="Q327" t="s">
        <v>36</v>
      </c>
      <c r="R327" s="1">
        <v>41459</v>
      </c>
      <c r="S327" s="10">
        <f t="shared" si="25"/>
        <v>8.7049889983367835E-6</v>
      </c>
      <c r="U327" t="str">
        <f t="shared" si="24"/>
        <v/>
      </c>
      <c r="V327">
        <f t="array" ref="V327">SUM(IF(B327="Y",IF(D327="Critical",(F327:F3886),0)))</f>
        <v>0</v>
      </c>
      <c r="W327">
        <f t="shared" si="26"/>
        <v>1</v>
      </c>
      <c r="X327">
        <f t="shared" si="27"/>
        <v>0</v>
      </c>
    </row>
    <row r="328" spans="1:24" x14ac:dyDescent="0.25">
      <c r="A328">
        <v>4550</v>
      </c>
      <c r="B328" t="s">
        <v>18</v>
      </c>
      <c r="C328" s="1">
        <v>42732</v>
      </c>
      <c r="D328" t="s">
        <v>19</v>
      </c>
      <c r="E328">
        <v>32</v>
      </c>
      <c r="F328">
        <v>3730.54</v>
      </c>
      <c r="G328">
        <v>7.0000000000000007E-2</v>
      </c>
      <c r="H328" t="s">
        <v>54</v>
      </c>
      <c r="I328">
        <v>1369.09</v>
      </c>
      <c r="J328">
        <v>119.99</v>
      </c>
      <c r="K328">
        <v>16.8</v>
      </c>
      <c r="L328" t="s">
        <v>204</v>
      </c>
      <c r="M328" t="s">
        <v>30</v>
      </c>
      <c r="N328" t="s">
        <v>40</v>
      </c>
      <c r="O328" t="s">
        <v>24</v>
      </c>
      <c r="P328" t="s">
        <v>51</v>
      </c>
      <c r="Q328" t="s">
        <v>58</v>
      </c>
      <c r="R328" s="1">
        <v>42734</v>
      </c>
      <c r="S328" s="10">
        <f t="shared" si="25"/>
        <v>5.9281324676625227E-4</v>
      </c>
      <c r="U328" t="str">
        <f t="shared" si="24"/>
        <v/>
      </c>
      <c r="V328">
        <f t="array" ref="V328">SUM(IF(B328="Y",IF(D328="Critical",(F328:F3887),0)))</f>
        <v>0</v>
      </c>
      <c r="W328">
        <f t="shared" si="26"/>
        <v>2</v>
      </c>
      <c r="X328">
        <f t="shared" si="27"/>
        <v>0</v>
      </c>
    </row>
    <row r="329" spans="1:24" x14ac:dyDescent="0.25">
      <c r="A329">
        <v>4578</v>
      </c>
      <c r="B329" t="s">
        <v>18</v>
      </c>
      <c r="C329" s="1">
        <v>42259</v>
      </c>
      <c r="D329" t="s">
        <v>47</v>
      </c>
      <c r="E329">
        <v>45</v>
      </c>
      <c r="F329">
        <v>282.70999999999998</v>
      </c>
      <c r="G329">
        <v>0.09</v>
      </c>
      <c r="H329" t="s">
        <v>20</v>
      </c>
      <c r="I329">
        <v>-141.44</v>
      </c>
      <c r="J329">
        <v>6.48</v>
      </c>
      <c r="K329">
        <v>6.74</v>
      </c>
      <c r="L329" t="s">
        <v>212</v>
      </c>
      <c r="M329" t="s">
        <v>22</v>
      </c>
      <c r="N329" t="s">
        <v>23</v>
      </c>
      <c r="O329" t="s">
        <v>34</v>
      </c>
      <c r="P329" t="s">
        <v>49</v>
      </c>
      <c r="Q329" t="s">
        <v>42</v>
      </c>
      <c r="R329" s="1">
        <v>42264</v>
      </c>
      <c r="S329" s="10">
        <f t="shared" si="25"/>
        <v>4.4924925880244461E-5</v>
      </c>
      <c r="U329" t="str">
        <f t="shared" si="24"/>
        <v/>
      </c>
      <c r="V329">
        <f t="array" ref="V329">SUM(IF(B329="Y",IF(D329="Critical",(F329:F3888),0)))</f>
        <v>0</v>
      </c>
      <c r="W329">
        <f t="shared" si="26"/>
        <v>5</v>
      </c>
      <c r="X329">
        <f t="shared" si="27"/>
        <v>0</v>
      </c>
    </row>
    <row r="330" spans="1:24" x14ac:dyDescent="0.25">
      <c r="A330">
        <v>4578</v>
      </c>
      <c r="B330" t="s">
        <v>18</v>
      </c>
      <c r="C330" s="1">
        <v>42259</v>
      </c>
      <c r="D330" t="s">
        <v>47</v>
      </c>
      <c r="E330">
        <v>48</v>
      </c>
      <c r="F330">
        <v>724.13</v>
      </c>
      <c r="G330">
        <v>0.01</v>
      </c>
      <c r="H330" t="s">
        <v>20</v>
      </c>
      <c r="I330">
        <v>-250.53</v>
      </c>
      <c r="J330">
        <v>14.81</v>
      </c>
      <c r="K330">
        <v>13.32</v>
      </c>
      <c r="L330" t="s">
        <v>212</v>
      </c>
      <c r="M330" t="s">
        <v>22</v>
      </c>
      <c r="N330" t="s">
        <v>23</v>
      </c>
      <c r="O330" t="s">
        <v>34</v>
      </c>
      <c r="P330" t="s">
        <v>72</v>
      </c>
      <c r="Q330" t="s">
        <v>42</v>
      </c>
      <c r="R330" s="1">
        <v>42266</v>
      </c>
      <c r="S330" s="10">
        <f t="shared" si="25"/>
        <v>1.1507016581536354E-4</v>
      </c>
      <c r="U330" t="str">
        <f t="shared" si="24"/>
        <v/>
      </c>
      <c r="V330">
        <f t="array" ref="V330">SUM(IF(B330="Y",IF(D330="Critical",(F330:F3889),0)))</f>
        <v>0</v>
      </c>
      <c r="W330">
        <f t="shared" si="26"/>
        <v>7</v>
      </c>
      <c r="X330">
        <f t="shared" si="27"/>
        <v>0</v>
      </c>
    </row>
    <row r="331" spans="1:24" x14ac:dyDescent="0.25">
      <c r="A331">
        <v>4578</v>
      </c>
      <c r="B331" t="s">
        <v>18</v>
      </c>
      <c r="C331" s="1">
        <v>42259</v>
      </c>
      <c r="D331" t="s">
        <v>47</v>
      </c>
      <c r="E331">
        <v>15</v>
      </c>
      <c r="F331">
        <v>294.66000000000003</v>
      </c>
      <c r="G331">
        <v>7.0000000000000007E-2</v>
      </c>
      <c r="H331" t="s">
        <v>20</v>
      </c>
      <c r="I331">
        <v>86.33</v>
      </c>
      <c r="J331">
        <v>20.239999999999998</v>
      </c>
      <c r="K331">
        <v>6.67</v>
      </c>
      <c r="L331" t="s">
        <v>212</v>
      </c>
      <c r="M331" t="s">
        <v>22</v>
      </c>
      <c r="N331" t="s">
        <v>23</v>
      </c>
      <c r="O331" t="s">
        <v>37</v>
      </c>
      <c r="P331" t="s">
        <v>38</v>
      </c>
      <c r="Q331" t="s">
        <v>26</v>
      </c>
      <c r="R331" s="1">
        <v>42266</v>
      </c>
      <c r="S331" s="10">
        <f t="shared" si="25"/>
        <v>4.6823878390834552E-5</v>
      </c>
      <c r="U331" t="str">
        <f t="shared" si="24"/>
        <v/>
      </c>
      <c r="V331">
        <f t="array" ref="V331">SUM(IF(B331="Y",IF(D331="Critical",(F331:F3890),0)))</f>
        <v>0</v>
      </c>
      <c r="W331">
        <f t="shared" si="26"/>
        <v>7</v>
      </c>
      <c r="X331">
        <f t="shared" si="27"/>
        <v>0</v>
      </c>
    </row>
    <row r="332" spans="1:24" x14ac:dyDescent="0.25">
      <c r="A332">
        <v>4579</v>
      </c>
      <c r="B332" t="s">
        <v>18</v>
      </c>
      <c r="C332" s="1">
        <v>41973</v>
      </c>
      <c r="D332" t="s">
        <v>19</v>
      </c>
      <c r="E332">
        <v>40</v>
      </c>
      <c r="F332">
        <v>1765.05</v>
      </c>
      <c r="G332">
        <v>0.05</v>
      </c>
      <c r="H332" t="s">
        <v>20</v>
      </c>
      <c r="I332">
        <v>749.22</v>
      </c>
      <c r="J332">
        <v>43.41</v>
      </c>
      <c r="K332">
        <v>2.99</v>
      </c>
      <c r="L332" t="s">
        <v>242</v>
      </c>
      <c r="M332" t="s">
        <v>56</v>
      </c>
      <c r="N332" t="s">
        <v>71</v>
      </c>
      <c r="O332" t="s">
        <v>34</v>
      </c>
      <c r="P332" t="s">
        <v>68</v>
      </c>
      <c r="Q332" t="s">
        <v>42</v>
      </c>
      <c r="R332" s="1">
        <v>41974</v>
      </c>
      <c r="S332" s="10">
        <f t="shared" si="25"/>
        <v>2.8048084759975058E-4</v>
      </c>
      <c r="U332" t="str">
        <f t="shared" si="24"/>
        <v/>
      </c>
      <c r="V332">
        <f t="array" ref="V332">SUM(IF(B332="Y",IF(D332="Critical",(F332:F3891),0)))</f>
        <v>0</v>
      </c>
      <c r="W332">
        <f t="shared" si="26"/>
        <v>1</v>
      </c>
      <c r="X332">
        <f t="shared" si="27"/>
        <v>0</v>
      </c>
    </row>
    <row r="333" spans="1:24" x14ac:dyDescent="0.25">
      <c r="A333">
        <v>4581</v>
      </c>
      <c r="B333" t="s">
        <v>18</v>
      </c>
      <c r="C333" s="1">
        <v>42250</v>
      </c>
      <c r="D333" t="s">
        <v>31</v>
      </c>
      <c r="E333">
        <v>25</v>
      </c>
      <c r="F333">
        <v>2325.42</v>
      </c>
      <c r="G333">
        <v>0.02</v>
      </c>
      <c r="H333" t="s">
        <v>20</v>
      </c>
      <c r="I333">
        <v>739.91</v>
      </c>
      <c r="J333">
        <v>90.48</v>
      </c>
      <c r="K333">
        <v>19.989999999999998</v>
      </c>
      <c r="L333" t="s">
        <v>116</v>
      </c>
      <c r="M333" t="s">
        <v>22</v>
      </c>
      <c r="N333" t="s">
        <v>40</v>
      </c>
      <c r="O333" t="s">
        <v>34</v>
      </c>
      <c r="P333" t="s">
        <v>76</v>
      </c>
      <c r="Q333" t="s">
        <v>42</v>
      </c>
      <c r="R333" s="1">
        <v>42252</v>
      </c>
      <c r="S333" s="10">
        <f t="shared" si="25"/>
        <v>3.6952821315283538E-4</v>
      </c>
      <c r="U333" t="str">
        <f t="shared" si="24"/>
        <v/>
      </c>
      <c r="V333">
        <f t="array" ref="V333">SUM(IF(B333="Y",IF(D333="Critical",(F333:F3892),0)))</f>
        <v>0</v>
      </c>
      <c r="W333">
        <f t="shared" si="26"/>
        <v>2</v>
      </c>
      <c r="X333">
        <f t="shared" si="27"/>
        <v>0</v>
      </c>
    </row>
    <row r="334" spans="1:24" x14ac:dyDescent="0.25">
      <c r="A334">
        <v>4583</v>
      </c>
      <c r="B334" t="s">
        <v>18</v>
      </c>
      <c r="C334" s="1">
        <v>42637</v>
      </c>
      <c r="D334" t="s">
        <v>43</v>
      </c>
      <c r="E334">
        <v>44</v>
      </c>
      <c r="F334">
        <v>3021.64</v>
      </c>
      <c r="G334">
        <v>7.0000000000000007E-2</v>
      </c>
      <c r="H334" t="s">
        <v>54</v>
      </c>
      <c r="I334">
        <v>-720.2</v>
      </c>
      <c r="J334">
        <v>70.98</v>
      </c>
      <c r="K334">
        <v>30</v>
      </c>
      <c r="L334" t="s">
        <v>188</v>
      </c>
      <c r="M334" t="s">
        <v>22</v>
      </c>
      <c r="N334" t="s">
        <v>23</v>
      </c>
      <c r="O334" t="s">
        <v>37</v>
      </c>
      <c r="P334" t="s">
        <v>86</v>
      </c>
      <c r="Q334" t="s">
        <v>74</v>
      </c>
      <c r="R334" s="1">
        <v>42639</v>
      </c>
      <c r="S334" s="10">
        <f t="shared" si="25"/>
        <v>4.8016325222589184E-4</v>
      </c>
      <c r="U334" t="str">
        <f t="shared" si="24"/>
        <v/>
      </c>
      <c r="V334">
        <f t="array" ref="V334">SUM(IF(B334="Y",IF(D334="Critical",(F334:F3893),0)))</f>
        <v>0</v>
      </c>
      <c r="W334">
        <f t="shared" si="26"/>
        <v>2</v>
      </c>
      <c r="X334">
        <f t="shared" si="27"/>
        <v>0</v>
      </c>
    </row>
    <row r="335" spans="1:24" x14ac:dyDescent="0.25">
      <c r="A335">
        <v>16065</v>
      </c>
      <c r="B335" t="s">
        <v>18</v>
      </c>
      <c r="C335" s="1">
        <v>41475</v>
      </c>
      <c r="D335" t="s">
        <v>19</v>
      </c>
      <c r="E335">
        <v>14</v>
      </c>
      <c r="F335">
        <v>54.99</v>
      </c>
      <c r="G335">
        <v>0.06</v>
      </c>
      <c r="H335" t="s">
        <v>20</v>
      </c>
      <c r="I335">
        <v>8.07</v>
      </c>
      <c r="J335">
        <v>4</v>
      </c>
      <c r="K335">
        <v>1.3</v>
      </c>
      <c r="L335" t="s">
        <v>473</v>
      </c>
      <c r="M335" t="s">
        <v>30</v>
      </c>
      <c r="N335" t="s">
        <v>23</v>
      </c>
      <c r="O335" t="s">
        <v>34</v>
      </c>
      <c r="P335" t="s">
        <v>49</v>
      </c>
      <c r="Q335" t="s">
        <v>36</v>
      </c>
      <c r="R335" s="1">
        <v>41476</v>
      </c>
      <c r="S335" s="10">
        <f t="shared" si="25"/>
        <v>8.7383597119120056E-6</v>
      </c>
      <c r="U335" t="str">
        <f t="shared" si="24"/>
        <v/>
      </c>
      <c r="V335">
        <f t="array" ref="V335">SUM(IF(B335="Y",IF(D335="Critical",(F335:F3894),0)))</f>
        <v>0</v>
      </c>
      <c r="W335">
        <f t="shared" si="26"/>
        <v>1</v>
      </c>
      <c r="X335">
        <f t="shared" si="27"/>
        <v>0</v>
      </c>
    </row>
    <row r="336" spans="1:24" x14ac:dyDescent="0.25">
      <c r="A336">
        <v>4647</v>
      </c>
      <c r="B336" t="s">
        <v>18</v>
      </c>
      <c r="C336" s="1">
        <v>42503</v>
      </c>
      <c r="D336" t="s">
        <v>43</v>
      </c>
      <c r="E336">
        <v>7</v>
      </c>
      <c r="F336">
        <v>1203.73</v>
      </c>
      <c r="G336">
        <v>0.03</v>
      </c>
      <c r="H336" t="s">
        <v>20</v>
      </c>
      <c r="I336">
        <v>293.14</v>
      </c>
      <c r="J336">
        <v>162.93</v>
      </c>
      <c r="K336">
        <v>19.989999999999998</v>
      </c>
      <c r="L336" t="s">
        <v>243</v>
      </c>
      <c r="M336" t="s">
        <v>56</v>
      </c>
      <c r="N336" t="s">
        <v>23</v>
      </c>
      <c r="O336" t="s">
        <v>34</v>
      </c>
      <c r="P336" t="s">
        <v>76</v>
      </c>
      <c r="Q336" t="s">
        <v>42</v>
      </c>
      <c r="R336" s="1">
        <v>42504</v>
      </c>
      <c r="S336" s="10">
        <f t="shared" si="25"/>
        <v>1.9128251929477794E-4</v>
      </c>
      <c r="U336" t="str">
        <f t="shared" si="24"/>
        <v/>
      </c>
      <c r="V336">
        <f t="array" ref="V336">SUM(IF(B336="Y",IF(D336="Critical",(F336:F3895),0)))</f>
        <v>0</v>
      </c>
      <c r="W336">
        <f t="shared" si="26"/>
        <v>1</v>
      </c>
      <c r="X336">
        <f t="shared" si="27"/>
        <v>0</v>
      </c>
    </row>
    <row r="337" spans="1:24" x14ac:dyDescent="0.25">
      <c r="A337">
        <v>4647</v>
      </c>
      <c r="B337" t="s">
        <v>18</v>
      </c>
      <c r="C337" s="1">
        <v>42503</v>
      </c>
      <c r="D337" t="s">
        <v>43</v>
      </c>
      <c r="E337">
        <v>6</v>
      </c>
      <c r="F337">
        <v>75.19</v>
      </c>
      <c r="G337">
        <v>0.01</v>
      </c>
      <c r="H337" t="s">
        <v>20</v>
      </c>
      <c r="I337">
        <v>-6.61</v>
      </c>
      <c r="J337">
        <v>11.58</v>
      </c>
      <c r="K337">
        <v>5.72</v>
      </c>
      <c r="L337" t="s">
        <v>243</v>
      </c>
      <c r="M337" t="s">
        <v>56</v>
      </c>
      <c r="N337" t="s">
        <v>23</v>
      </c>
      <c r="O337" t="s">
        <v>34</v>
      </c>
      <c r="P337" t="s">
        <v>76</v>
      </c>
      <c r="Q337" t="s">
        <v>42</v>
      </c>
      <c r="R337" s="1">
        <v>42505</v>
      </c>
      <c r="S337" s="10">
        <f t="shared" si="25"/>
        <v>1.1948304541528709E-5</v>
      </c>
      <c r="U337" t="str">
        <f t="shared" si="24"/>
        <v/>
      </c>
      <c r="V337">
        <f t="array" ref="V337">SUM(IF(B337="Y",IF(D337="Critical",(F337:F3896),0)))</f>
        <v>0</v>
      </c>
      <c r="W337">
        <f t="shared" si="26"/>
        <v>2</v>
      </c>
      <c r="X337">
        <f t="shared" si="27"/>
        <v>0</v>
      </c>
    </row>
    <row r="338" spans="1:24" x14ac:dyDescent="0.25">
      <c r="A338">
        <v>4647</v>
      </c>
      <c r="B338" t="s">
        <v>18</v>
      </c>
      <c r="C338" s="1">
        <v>42503</v>
      </c>
      <c r="D338" t="s">
        <v>43</v>
      </c>
      <c r="E338">
        <v>33</v>
      </c>
      <c r="F338">
        <v>1590.163</v>
      </c>
      <c r="G338">
        <v>0.01</v>
      </c>
      <c r="H338" t="s">
        <v>20</v>
      </c>
      <c r="I338">
        <v>-57.54</v>
      </c>
      <c r="J338">
        <v>55.99</v>
      </c>
      <c r="K338">
        <v>5</v>
      </c>
      <c r="L338" t="s">
        <v>243</v>
      </c>
      <c r="M338" t="s">
        <v>56</v>
      </c>
      <c r="N338" t="s">
        <v>23</v>
      </c>
      <c r="O338" t="s">
        <v>24</v>
      </c>
      <c r="P338" t="s">
        <v>41</v>
      </c>
      <c r="Q338" t="s">
        <v>26</v>
      </c>
      <c r="R338" s="1">
        <v>42504</v>
      </c>
      <c r="S338" s="10">
        <f t="shared" si="25"/>
        <v>2.5268987624246466E-4</v>
      </c>
      <c r="U338" t="str">
        <f t="shared" si="24"/>
        <v/>
      </c>
      <c r="V338">
        <f t="array" ref="V338">SUM(IF(B338="Y",IF(D338="Critical",(F338:F3897),0)))</f>
        <v>0</v>
      </c>
      <c r="W338">
        <f t="shared" si="26"/>
        <v>1</v>
      </c>
      <c r="X338">
        <f t="shared" si="27"/>
        <v>0</v>
      </c>
    </row>
    <row r="339" spans="1:24" x14ac:dyDescent="0.25">
      <c r="A339">
        <v>4674</v>
      </c>
      <c r="B339" t="s">
        <v>18</v>
      </c>
      <c r="C339" s="1">
        <v>42478</v>
      </c>
      <c r="D339" t="s">
        <v>28</v>
      </c>
      <c r="E339">
        <v>23</v>
      </c>
      <c r="F339">
        <v>3041.33</v>
      </c>
      <c r="G339">
        <v>0.02</v>
      </c>
      <c r="H339" t="s">
        <v>54</v>
      </c>
      <c r="I339">
        <v>-260.41000000000003</v>
      </c>
      <c r="J339">
        <v>130.97999999999999</v>
      </c>
      <c r="K339">
        <v>30</v>
      </c>
      <c r="L339" t="s">
        <v>244</v>
      </c>
      <c r="M339" t="s">
        <v>22</v>
      </c>
      <c r="N339" t="s">
        <v>23</v>
      </c>
      <c r="O339" t="s">
        <v>37</v>
      </c>
      <c r="P339" t="s">
        <v>86</v>
      </c>
      <c r="Q339" t="s">
        <v>74</v>
      </c>
      <c r="R339" s="1">
        <v>42479</v>
      </c>
      <c r="S339" s="10">
        <f t="shared" si="25"/>
        <v>4.8329215389396872E-4</v>
      </c>
      <c r="U339" t="str">
        <f t="shared" si="24"/>
        <v/>
      </c>
      <c r="V339">
        <f t="array" ref="V339">SUM(IF(B339="Y",IF(D339="Critical",(F339:F3898),0)))</f>
        <v>0</v>
      </c>
      <c r="W339">
        <f t="shared" si="26"/>
        <v>1</v>
      </c>
      <c r="X339">
        <f t="shared" si="27"/>
        <v>0</v>
      </c>
    </row>
    <row r="340" spans="1:24" x14ac:dyDescent="0.25">
      <c r="A340">
        <v>13762</v>
      </c>
      <c r="B340" t="s">
        <v>18</v>
      </c>
      <c r="C340" s="1">
        <v>41446</v>
      </c>
      <c r="D340" t="s">
        <v>43</v>
      </c>
      <c r="E340">
        <v>8</v>
      </c>
      <c r="F340">
        <v>55</v>
      </c>
      <c r="G340">
        <v>0.05</v>
      </c>
      <c r="H340" t="s">
        <v>20</v>
      </c>
      <c r="I340">
        <v>-23.62</v>
      </c>
      <c r="J340">
        <v>6.28</v>
      </c>
      <c r="K340">
        <v>5.36</v>
      </c>
      <c r="L340" t="s">
        <v>432</v>
      </c>
      <c r="M340" t="s">
        <v>22</v>
      </c>
      <c r="N340" t="s">
        <v>23</v>
      </c>
      <c r="O340" t="s">
        <v>34</v>
      </c>
      <c r="P340" t="s">
        <v>68</v>
      </c>
      <c r="Q340" t="s">
        <v>42</v>
      </c>
      <c r="R340" s="1">
        <v>41449</v>
      </c>
      <c r="S340" s="10">
        <f t="shared" si="25"/>
        <v>8.7399487935108263E-6</v>
      </c>
      <c r="U340" t="str">
        <f t="shared" si="24"/>
        <v/>
      </c>
      <c r="V340">
        <f t="array" ref="V340">SUM(IF(B340="Y",IF(D340="Critical",(F340:F3899),0)))</f>
        <v>0</v>
      </c>
      <c r="W340">
        <f t="shared" si="26"/>
        <v>3</v>
      </c>
      <c r="X340">
        <f t="shared" si="27"/>
        <v>0</v>
      </c>
    </row>
    <row r="341" spans="1:24" x14ac:dyDescent="0.25">
      <c r="A341">
        <v>4706</v>
      </c>
      <c r="B341" t="s">
        <v>18</v>
      </c>
      <c r="C341" s="1">
        <v>42366</v>
      </c>
      <c r="D341" t="s">
        <v>31</v>
      </c>
      <c r="E341">
        <v>30</v>
      </c>
      <c r="F341">
        <v>2116.6999999999998</v>
      </c>
      <c r="G341">
        <v>0.02</v>
      </c>
      <c r="H341" t="s">
        <v>20</v>
      </c>
      <c r="I341">
        <v>488.82</v>
      </c>
      <c r="J341">
        <v>67.28</v>
      </c>
      <c r="K341">
        <v>19.989999999999998</v>
      </c>
      <c r="L341" t="s">
        <v>196</v>
      </c>
      <c r="M341" t="s">
        <v>22</v>
      </c>
      <c r="N341" t="s">
        <v>71</v>
      </c>
      <c r="O341" t="s">
        <v>34</v>
      </c>
      <c r="P341" t="s">
        <v>68</v>
      </c>
      <c r="Q341" t="s">
        <v>42</v>
      </c>
      <c r="R341" s="1">
        <v>42368</v>
      </c>
      <c r="S341" s="10">
        <f t="shared" si="25"/>
        <v>3.3636090202226115E-4</v>
      </c>
      <c r="U341" t="str">
        <f t="shared" si="24"/>
        <v/>
      </c>
      <c r="V341">
        <f t="array" ref="V341">SUM(IF(B341="Y",IF(D341="Critical",(F341:F3900),0)))</f>
        <v>0</v>
      </c>
      <c r="W341">
        <f t="shared" si="26"/>
        <v>2</v>
      </c>
      <c r="X341">
        <f t="shared" si="27"/>
        <v>0</v>
      </c>
    </row>
    <row r="342" spans="1:24" x14ac:dyDescent="0.25">
      <c r="A342">
        <v>12160</v>
      </c>
      <c r="B342" t="s">
        <v>18</v>
      </c>
      <c r="C342" s="1">
        <v>41620</v>
      </c>
      <c r="D342" t="s">
        <v>47</v>
      </c>
      <c r="E342">
        <v>2</v>
      </c>
      <c r="F342">
        <v>55.21</v>
      </c>
      <c r="G342">
        <v>0.08</v>
      </c>
      <c r="H342" t="s">
        <v>20</v>
      </c>
      <c r="I342">
        <v>-45.3</v>
      </c>
      <c r="J342">
        <v>24.98</v>
      </c>
      <c r="K342">
        <v>8.7899999999999991</v>
      </c>
      <c r="L342" t="s">
        <v>311</v>
      </c>
      <c r="M342" t="s">
        <v>30</v>
      </c>
      <c r="N342" t="s">
        <v>23</v>
      </c>
      <c r="O342" t="s">
        <v>37</v>
      </c>
      <c r="P342" t="s">
        <v>86</v>
      </c>
      <c r="Q342" t="s">
        <v>74</v>
      </c>
      <c r="R342" s="1">
        <v>41624</v>
      </c>
      <c r="S342" s="10">
        <f t="shared" si="25"/>
        <v>8.7733195070860484E-6</v>
      </c>
      <c r="U342" t="str">
        <f t="shared" si="24"/>
        <v/>
      </c>
      <c r="V342">
        <f t="array" ref="V342">SUM(IF(B342="Y",IF(D342="Critical",(F342:F3901),0)))</f>
        <v>0</v>
      </c>
      <c r="W342">
        <f t="shared" si="26"/>
        <v>4</v>
      </c>
      <c r="X342">
        <f t="shared" si="27"/>
        <v>0</v>
      </c>
    </row>
    <row r="343" spans="1:24" x14ac:dyDescent="0.25">
      <c r="A343">
        <v>4738</v>
      </c>
      <c r="B343" t="s">
        <v>27</v>
      </c>
      <c r="C343" s="1">
        <v>42101</v>
      </c>
      <c r="D343" t="s">
        <v>19</v>
      </c>
      <c r="E343">
        <v>2</v>
      </c>
      <c r="F343">
        <v>10.39</v>
      </c>
      <c r="G343">
        <v>0.02</v>
      </c>
      <c r="H343" t="s">
        <v>20</v>
      </c>
      <c r="I343">
        <v>-7.97</v>
      </c>
      <c r="J343">
        <v>4.71</v>
      </c>
      <c r="K343">
        <v>0.7</v>
      </c>
      <c r="L343" t="s">
        <v>105</v>
      </c>
      <c r="M343" t="s">
        <v>22</v>
      </c>
      <c r="N343" t="s">
        <v>40</v>
      </c>
      <c r="O343" t="s">
        <v>34</v>
      </c>
      <c r="P343" t="s">
        <v>100</v>
      </c>
      <c r="Q343" t="s">
        <v>36</v>
      </c>
      <c r="R343" s="1">
        <v>42102</v>
      </c>
      <c r="S343" s="10">
        <f t="shared" si="25"/>
        <v>1.6510557811741362E-6</v>
      </c>
      <c r="U343" t="str">
        <f t="shared" si="24"/>
        <v/>
      </c>
      <c r="V343">
        <f t="array" ref="V343">SUM(IF(B343="Y",IF(D343="Critical",(F343:F3902),0)))</f>
        <v>0</v>
      </c>
      <c r="W343">
        <f t="shared" si="26"/>
        <v>1</v>
      </c>
      <c r="X343">
        <f t="shared" si="27"/>
        <v>0</v>
      </c>
    </row>
    <row r="344" spans="1:24" x14ac:dyDescent="0.25">
      <c r="A344">
        <v>44614</v>
      </c>
      <c r="B344" t="s">
        <v>18</v>
      </c>
      <c r="C344" s="1">
        <v>41439</v>
      </c>
      <c r="D344" t="s">
        <v>47</v>
      </c>
      <c r="E344">
        <v>18</v>
      </c>
      <c r="F344">
        <v>55.35</v>
      </c>
      <c r="G344">
        <v>0</v>
      </c>
      <c r="H344" t="s">
        <v>32</v>
      </c>
      <c r="I344">
        <v>-56.63</v>
      </c>
      <c r="J344">
        <v>2.2200000000000002</v>
      </c>
      <c r="K344">
        <v>5</v>
      </c>
      <c r="L344" t="s">
        <v>552</v>
      </c>
      <c r="M344" t="s">
        <v>30</v>
      </c>
      <c r="N344" t="s">
        <v>23</v>
      </c>
      <c r="O344" t="s">
        <v>34</v>
      </c>
      <c r="P344" t="s">
        <v>72</v>
      </c>
      <c r="Q344" t="s">
        <v>42</v>
      </c>
      <c r="R344" s="1">
        <v>41443</v>
      </c>
      <c r="S344" s="10">
        <f t="shared" si="25"/>
        <v>8.7955666494695321E-6</v>
      </c>
      <c r="U344" t="str">
        <f t="shared" si="24"/>
        <v/>
      </c>
      <c r="V344">
        <f t="array" ref="V344">SUM(IF(B344="Y",IF(D344="Critical",(F344:F3903),0)))</f>
        <v>0</v>
      </c>
      <c r="W344">
        <f t="shared" si="26"/>
        <v>4</v>
      </c>
      <c r="X344">
        <f t="shared" si="27"/>
        <v>0</v>
      </c>
    </row>
    <row r="345" spans="1:24" x14ac:dyDescent="0.25">
      <c r="A345">
        <v>18530</v>
      </c>
      <c r="B345" t="s">
        <v>18</v>
      </c>
      <c r="C345" s="1">
        <v>41639</v>
      </c>
      <c r="D345" t="s">
        <v>31</v>
      </c>
      <c r="E345">
        <v>2</v>
      </c>
      <c r="F345">
        <v>56.13</v>
      </c>
      <c r="G345">
        <v>0.02</v>
      </c>
      <c r="H345" t="s">
        <v>20</v>
      </c>
      <c r="I345">
        <v>48.85</v>
      </c>
      <c r="J345">
        <v>20.28</v>
      </c>
      <c r="K345">
        <v>14.39</v>
      </c>
      <c r="L345" t="s">
        <v>267</v>
      </c>
      <c r="M345" t="s">
        <v>22</v>
      </c>
      <c r="N345" t="s">
        <v>23</v>
      </c>
      <c r="O345" t="s">
        <v>37</v>
      </c>
      <c r="P345" t="s">
        <v>38</v>
      </c>
      <c r="Q345" t="s">
        <v>42</v>
      </c>
      <c r="R345" s="1">
        <v>41639</v>
      </c>
      <c r="S345" s="10">
        <f t="shared" si="25"/>
        <v>8.9195150141775029E-6</v>
      </c>
      <c r="U345" t="str">
        <f t="shared" si="24"/>
        <v/>
      </c>
      <c r="V345">
        <f t="array" ref="V345">SUM(IF(B345="Y",IF(D345="Critical",(F345:F3904),0)))</f>
        <v>0</v>
      </c>
      <c r="W345">
        <f t="shared" si="26"/>
        <v>0</v>
      </c>
      <c r="X345">
        <f t="shared" si="27"/>
        <v>0</v>
      </c>
    </row>
    <row r="346" spans="1:24" x14ac:dyDescent="0.25">
      <c r="A346">
        <v>4771</v>
      </c>
      <c r="B346" t="s">
        <v>18</v>
      </c>
      <c r="C346" s="1">
        <v>42351</v>
      </c>
      <c r="D346" t="s">
        <v>28</v>
      </c>
      <c r="E346">
        <v>4</v>
      </c>
      <c r="F346">
        <v>135.928</v>
      </c>
      <c r="G346">
        <v>0.04</v>
      </c>
      <c r="H346" t="s">
        <v>54</v>
      </c>
      <c r="I346">
        <v>-126.47</v>
      </c>
      <c r="J346">
        <v>31.76</v>
      </c>
      <c r="K346">
        <v>45.51</v>
      </c>
      <c r="L346" t="s">
        <v>190</v>
      </c>
      <c r="M346" t="s">
        <v>22</v>
      </c>
      <c r="N346" t="s">
        <v>45</v>
      </c>
      <c r="O346" t="s">
        <v>37</v>
      </c>
      <c r="P346" t="s">
        <v>112</v>
      </c>
      <c r="Q346" t="s">
        <v>58</v>
      </c>
      <c r="R346" s="1">
        <v>42353</v>
      </c>
      <c r="S346" s="10">
        <f t="shared" si="25"/>
        <v>2.1600068356442536E-5</v>
      </c>
      <c r="U346" t="str">
        <f t="shared" si="24"/>
        <v/>
      </c>
      <c r="V346">
        <f t="array" ref="V346">SUM(IF(B346="Y",IF(D346="Critical",(F346:F3905),0)))</f>
        <v>0</v>
      </c>
      <c r="W346">
        <f t="shared" si="26"/>
        <v>2</v>
      </c>
      <c r="X346">
        <f t="shared" si="27"/>
        <v>0</v>
      </c>
    </row>
    <row r="347" spans="1:24" x14ac:dyDescent="0.25">
      <c r="A347">
        <v>4772</v>
      </c>
      <c r="B347" t="s">
        <v>18</v>
      </c>
      <c r="C347" s="1">
        <v>42626</v>
      </c>
      <c r="D347" t="s">
        <v>28</v>
      </c>
      <c r="E347">
        <v>28</v>
      </c>
      <c r="F347">
        <v>1560.617</v>
      </c>
      <c r="G347">
        <v>0.04</v>
      </c>
      <c r="H347" t="s">
        <v>20</v>
      </c>
      <c r="I347">
        <v>214.29</v>
      </c>
      <c r="J347">
        <v>65.989999999999995</v>
      </c>
      <c r="K347">
        <v>8.99</v>
      </c>
      <c r="L347" t="s">
        <v>201</v>
      </c>
      <c r="M347" t="s">
        <v>22</v>
      </c>
      <c r="N347" t="s">
        <v>23</v>
      </c>
      <c r="O347" t="s">
        <v>24</v>
      </c>
      <c r="P347" t="s">
        <v>41</v>
      </c>
      <c r="Q347" t="s">
        <v>42</v>
      </c>
      <c r="R347" s="1">
        <v>42627</v>
      </c>
      <c r="S347" s="10">
        <f t="shared" si="25"/>
        <v>2.4799477575059063E-4</v>
      </c>
      <c r="U347" t="str">
        <f t="shared" si="24"/>
        <v/>
      </c>
      <c r="V347">
        <f t="array" ref="V347">SUM(IF(B347="Y",IF(D347="Critical",(F347:F3906),0)))</f>
        <v>0</v>
      </c>
      <c r="W347">
        <f t="shared" si="26"/>
        <v>1</v>
      </c>
      <c r="X347">
        <f t="shared" si="27"/>
        <v>0</v>
      </c>
    </row>
    <row r="348" spans="1:24" x14ac:dyDescent="0.25">
      <c r="A348">
        <v>4773</v>
      </c>
      <c r="B348" t="s">
        <v>18</v>
      </c>
      <c r="C348" s="1">
        <v>41995</v>
      </c>
      <c r="D348" t="s">
        <v>28</v>
      </c>
      <c r="E348">
        <v>26</v>
      </c>
      <c r="F348">
        <v>311.38</v>
      </c>
      <c r="G348">
        <v>0.06</v>
      </c>
      <c r="H348" t="s">
        <v>20</v>
      </c>
      <c r="I348">
        <v>34.119999999999997</v>
      </c>
      <c r="J348">
        <v>11.58</v>
      </c>
      <c r="K348">
        <v>5.72</v>
      </c>
      <c r="L348" t="s">
        <v>73</v>
      </c>
      <c r="M348" t="s">
        <v>56</v>
      </c>
      <c r="N348" t="s">
        <v>40</v>
      </c>
      <c r="O348" t="s">
        <v>34</v>
      </c>
      <c r="P348" t="s">
        <v>76</v>
      </c>
      <c r="Q348" t="s">
        <v>42</v>
      </c>
      <c r="R348" s="1">
        <v>41996</v>
      </c>
      <c r="S348" s="10">
        <f t="shared" si="25"/>
        <v>4.9480822824061836E-5</v>
      </c>
      <c r="U348" t="str">
        <f t="shared" si="24"/>
        <v/>
      </c>
      <c r="V348">
        <f t="array" ref="V348">SUM(IF(B348="Y",IF(D348="Critical",(F348:F3907),0)))</f>
        <v>0</v>
      </c>
      <c r="W348">
        <f t="shared" si="26"/>
        <v>1</v>
      </c>
      <c r="X348">
        <f t="shared" si="27"/>
        <v>0</v>
      </c>
    </row>
    <row r="349" spans="1:24" x14ac:dyDescent="0.25">
      <c r="A349">
        <v>15808</v>
      </c>
      <c r="B349" t="s">
        <v>18</v>
      </c>
      <c r="C349" s="1">
        <v>41622</v>
      </c>
      <c r="D349" t="s">
        <v>28</v>
      </c>
      <c r="E349">
        <v>3</v>
      </c>
      <c r="F349">
        <v>58.14</v>
      </c>
      <c r="G349">
        <v>0.01</v>
      </c>
      <c r="H349" t="s">
        <v>20</v>
      </c>
      <c r="I349">
        <v>-96.25</v>
      </c>
      <c r="J349">
        <v>20.99</v>
      </c>
      <c r="K349">
        <v>4.8099999999999996</v>
      </c>
      <c r="L349" t="s">
        <v>399</v>
      </c>
      <c r="M349" t="s">
        <v>30</v>
      </c>
      <c r="N349" t="s">
        <v>23</v>
      </c>
      <c r="O349" t="s">
        <v>24</v>
      </c>
      <c r="P349" t="s">
        <v>41</v>
      </c>
      <c r="Q349" t="s">
        <v>52</v>
      </c>
      <c r="R349" s="1">
        <v>41623</v>
      </c>
      <c r="S349" s="10">
        <f t="shared" si="25"/>
        <v>9.2389204155403526E-6</v>
      </c>
      <c r="U349" t="str">
        <f t="shared" si="24"/>
        <v/>
      </c>
      <c r="V349">
        <f t="array" ref="V349">SUM(IF(B349="Y",IF(D349="Critical",(F349:F3908),0)))</f>
        <v>0</v>
      </c>
      <c r="W349">
        <f t="shared" si="26"/>
        <v>1</v>
      </c>
      <c r="X349">
        <f t="shared" si="27"/>
        <v>0</v>
      </c>
    </row>
    <row r="350" spans="1:24" x14ac:dyDescent="0.25">
      <c r="A350">
        <v>4804</v>
      </c>
      <c r="B350" t="s">
        <v>18</v>
      </c>
      <c r="C350" s="1">
        <v>42030</v>
      </c>
      <c r="D350" t="s">
        <v>19</v>
      </c>
      <c r="E350">
        <v>13</v>
      </c>
      <c r="F350">
        <v>463.83</v>
      </c>
      <c r="G350">
        <v>0</v>
      </c>
      <c r="H350" t="s">
        <v>20</v>
      </c>
      <c r="I350">
        <v>103.26</v>
      </c>
      <c r="J350">
        <v>33.979999999999997</v>
      </c>
      <c r="K350">
        <v>1.99</v>
      </c>
      <c r="L350" t="s">
        <v>146</v>
      </c>
      <c r="M350" t="s">
        <v>22</v>
      </c>
      <c r="N350" t="s">
        <v>23</v>
      </c>
      <c r="O350" t="s">
        <v>24</v>
      </c>
      <c r="P350" t="s">
        <v>25</v>
      </c>
      <c r="Q350" t="s">
        <v>26</v>
      </c>
      <c r="R350" s="1">
        <v>42031</v>
      </c>
      <c r="S350" s="10">
        <f t="shared" si="25"/>
        <v>7.3706371798075023E-5</v>
      </c>
      <c r="U350" t="str">
        <f t="shared" si="24"/>
        <v/>
      </c>
      <c r="V350">
        <f t="array" ref="V350">SUM(IF(B350="Y",IF(D350="Critical",(F350:F3909),0)))</f>
        <v>0</v>
      </c>
      <c r="W350">
        <f t="shared" si="26"/>
        <v>1</v>
      </c>
      <c r="X350">
        <f t="shared" si="27"/>
        <v>0</v>
      </c>
    </row>
    <row r="351" spans="1:24" x14ac:dyDescent="0.25">
      <c r="A351">
        <v>4870</v>
      </c>
      <c r="B351" t="s">
        <v>18</v>
      </c>
      <c r="C351" s="1">
        <v>42587</v>
      </c>
      <c r="D351" t="s">
        <v>43</v>
      </c>
      <c r="E351">
        <v>44</v>
      </c>
      <c r="F351">
        <v>17248.09</v>
      </c>
      <c r="G351">
        <v>0.08</v>
      </c>
      <c r="H351" t="s">
        <v>54</v>
      </c>
      <c r="I351">
        <v>2048.63</v>
      </c>
      <c r="J351">
        <v>400.98</v>
      </c>
      <c r="K351">
        <v>42.52</v>
      </c>
      <c r="L351" t="s">
        <v>109</v>
      </c>
      <c r="M351" t="s">
        <v>22</v>
      </c>
      <c r="N351" t="s">
        <v>23</v>
      </c>
      <c r="O351" t="s">
        <v>37</v>
      </c>
      <c r="P351" t="s">
        <v>112</v>
      </c>
      <c r="Q351" t="s">
        <v>58</v>
      </c>
      <c r="R351" s="1">
        <v>42588</v>
      </c>
      <c r="S351" s="10">
        <f t="shared" si="25"/>
        <v>2.7408622433793845E-3</v>
      </c>
      <c r="U351" t="str">
        <f t="shared" si="24"/>
        <v/>
      </c>
      <c r="V351">
        <f t="array" ref="V351">SUM(IF(B351="Y",IF(D351="Critical",(F351:F3910),0)))</f>
        <v>0</v>
      </c>
      <c r="W351">
        <f t="shared" si="26"/>
        <v>1</v>
      </c>
      <c r="X351">
        <f t="shared" si="27"/>
        <v>0</v>
      </c>
    </row>
    <row r="352" spans="1:24" x14ac:dyDescent="0.25">
      <c r="A352">
        <v>4871</v>
      </c>
      <c r="B352" t="s">
        <v>18</v>
      </c>
      <c r="C352" s="1">
        <v>41801</v>
      </c>
      <c r="D352" t="s">
        <v>28</v>
      </c>
      <c r="E352">
        <v>8</v>
      </c>
      <c r="F352">
        <v>775.74</v>
      </c>
      <c r="G352">
        <v>0.02</v>
      </c>
      <c r="H352" t="s">
        <v>54</v>
      </c>
      <c r="I352">
        <v>-215.39</v>
      </c>
      <c r="J352">
        <v>89.99</v>
      </c>
      <c r="K352">
        <v>42</v>
      </c>
      <c r="L352" t="s">
        <v>246</v>
      </c>
      <c r="M352" t="s">
        <v>22</v>
      </c>
      <c r="N352" t="s">
        <v>45</v>
      </c>
      <c r="O352" t="s">
        <v>37</v>
      </c>
      <c r="P352" t="s">
        <v>86</v>
      </c>
      <c r="Q352" t="s">
        <v>74</v>
      </c>
      <c r="R352" s="1">
        <v>41803</v>
      </c>
      <c r="S352" s="10">
        <f t="shared" si="25"/>
        <v>1.2327141594687432E-4</v>
      </c>
      <c r="U352" t="str">
        <f t="shared" si="24"/>
        <v/>
      </c>
      <c r="V352">
        <f t="array" ref="V352">SUM(IF(B352="Y",IF(D352="Critical",(F352:F3911),0)))</f>
        <v>0</v>
      </c>
      <c r="W352">
        <f t="shared" si="26"/>
        <v>2</v>
      </c>
      <c r="X352">
        <f t="shared" si="27"/>
        <v>0</v>
      </c>
    </row>
    <row r="353" spans="1:24" x14ac:dyDescent="0.25">
      <c r="A353">
        <v>4871</v>
      </c>
      <c r="B353" t="s">
        <v>18</v>
      </c>
      <c r="C353" s="1">
        <v>41801</v>
      </c>
      <c r="D353" t="s">
        <v>28</v>
      </c>
      <c r="E353">
        <v>26</v>
      </c>
      <c r="F353">
        <v>238.34</v>
      </c>
      <c r="G353">
        <v>0.06</v>
      </c>
      <c r="H353" t="s">
        <v>20</v>
      </c>
      <c r="I353">
        <v>-19.309999999999999</v>
      </c>
      <c r="J353">
        <v>9.31</v>
      </c>
      <c r="K353">
        <v>3.98</v>
      </c>
      <c r="L353" t="s">
        <v>246</v>
      </c>
      <c r="M353" t="s">
        <v>22</v>
      </c>
      <c r="N353" t="s">
        <v>45</v>
      </c>
      <c r="O353" t="s">
        <v>34</v>
      </c>
      <c r="P353" t="s">
        <v>64</v>
      </c>
      <c r="Q353" t="s">
        <v>26</v>
      </c>
      <c r="R353" s="1">
        <v>41804</v>
      </c>
      <c r="S353" s="10">
        <f t="shared" si="25"/>
        <v>3.7874170826279456E-5</v>
      </c>
      <c r="U353" t="str">
        <f t="shared" si="24"/>
        <v/>
      </c>
      <c r="V353">
        <f t="array" ref="V353">SUM(IF(B353="Y",IF(D353="Critical",(F353:F3912),0)))</f>
        <v>0</v>
      </c>
      <c r="W353">
        <f t="shared" si="26"/>
        <v>3</v>
      </c>
      <c r="X353">
        <f t="shared" si="27"/>
        <v>0</v>
      </c>
    </row>
    <row r="354" spans="1:24" x14ac:dyDescent="0.25">
      <c r="A354">
        <v>4896</v>
      </c>
      <c r="B354" t="s">
        <v>18</v>
      </c>
      <c r="C354" s="1">
        <v>42237</v>
      </c>
      <c r="D354" t="s">
        <v>28</v>
      </c>
      <c r="E354">
        <v>25</v>
      </c>
      <c r="F354">
        <v>831.52</v>
      </c>
      <c r="G354">
        <v>7.0000000000000007E-2</v>
      </c>
      <c r="H354" t="s">
        <v>20</v>
      </c>
      <c r="I354">
        <v>259.47000000000003</v>
      </c>
      <c r="J354">
        <v>35.409999999999997</v>
      </c>
      <c r="K354">
        <v>1.99</v>
      </c>
      <c r="L354" t="s">
        <v>247</v>
      </c>
      <c r="M354" t="s">
        <v>56</v>
      </c>
      <c r="N354" t="s">
        <v>71</v>
      </c>
      <c r="O354" t="s">
        <v>24</v>
      </c>
      <c r="P354" t="s">
        <v>25</v>
      </c>
      <c r="Q354" t="s">
        <v>26</v>
      </c>
      <c r="R354" s="1">
        <v>42237</v>
      </c>
      <c r="S354" s="10">
        <f t="shared" si="25"/>
        <v>1.3213531310509312E-4</v>
      </c>
      <c r="U354" t="str">
        <f t="shared" si="24"/>
        <v/>
      </c>
      <c r="V354">
        <f t="array" ref="V354">SUM(IF(B354="Y",IF(D354="Critical",(F354:F3913),0)))</f>
        <v>0</v>
      </c>
      <c r="W354">
        <f t="shared" si="26"/>
        <v>0</v>
      </c>
      <c r="X354">
        <f t="shared" si="27"/>
        <v>0</v>
      </c>
    </row>
    <row r="355" spans="1:24" x14ac:dyDescent="0.25">
      <c r="A355">
        <v>4896</v>
      </c>
      <c r="B355" t="s">
        <v>18</v>
      </c>
      <c r="C355" s="1">
        <v>42237</v>
      </c>
      <c r="D355" t="s">
        <v>28</v>
      </c>
      <c r="E355">
        <v>10</v>
      </c>
      <c r="F355">
        <v>1089.8699999999999</v>
      </c>
      <c r="G355">
        <v>0.06</v>
      </c>
      <c r="H355" t="s">
        <v>32</v>
      </c>
      <c r="I355">
        <v>-124.51</v>
      </c>
      <c r="J355">
        <v>125.99</v>
      </c>
      <c r="K355">
        <v>5.99</v>
      </c>
      <c r="L355" t="s">
        <v>247</v>
      </c>
      <c r="M355" t="s">
        <v>56</v>
      </c>
      <c r="N355" t="s">
        <v>71</v>
      </c>
      <c r="O355" t="s">
        <v>24</v>
      </c>
      <c r="P355" t="s">
        <v>41</v>
      </c>
      <c r="Q355" t="s">
        <v>42</v>
      </c>
      <c r="R355" s="1">
        <v>42239</v>
      </c>
      <c r="S355" s="10">
        <f t="shared" si="25"/>
        <v>1.731892362106117E-4</v>
      </c>
      <c r="U355" t="str">
        <f t="shared" si="24"/>
        <v/>
      </c>
      <c r="V355">
        <f t="array" ref="V355">SUM(IF(B355="Y",IF(D355="Critical",(F355:F3914),0)))</f>
        <v>0</v>
      </c>
      <c r="W355">
        <f t="shared" si="26"/>
        <v>2</v>
      </c>
      <c r="X355">
        <f t="shared" si="27"/>
        <v>0</v>
      </c>
    </row>
    <row r="356" spans="1:24" x14ac:dyDescent="0.25">
      <c r="A356">
        <v>4931</v>
      </c>
      <c r="B356" t="s">
        <v>18</v>
      </c>
      <c r="C356" s="1">
        <v>42690</v>
      </c>
      <c r="D356" t="s">
        <v>28</v>
      </c>
      <c r="E356">
        <v>22</v>
      </c>
      <c r="F356">
        <v>168.31</v>
      </c>
      <c r="G356">
        <v>0.1</v>
      </c>
      <c r="H356" t="s">
        <v>20</v>
      </c>
      <c r="I356">
        <v>46.49</v>
      </c>
      <c r="J356">
        <v>8.17</v>
      </c>
      <c r="K356">
        <v>1.69</v>
      </c>
      <c r="L356" t="s">
        <v>248</v>
      </c>
      <c r="M356" t="s">
        <v>22</v>
      </c>
      <c r="N356" t="s">
        <v>23</v>
      </c>
      <c r="O356" t="s">
        <v>34</v>
      </c>
      <c r="P356" t="s">
        <v>49</v>
      </c>
      <c r="Q356" t="s">
        <v>36</v>
      </c>
      <c r="R356" s="1">
        <v>42690</v>
      </c>
      <c r="S356" s="10">
        <f t="shared" si="25"/>
        <v>2.6745832389741948E-5</v>
      </c>
      <c r="U356" t="str">
        <f t="shared" si="24"/>
        <v/>
      </c>
      <c r="V356">
        <f t="array" ref="V356">SUM(IF(B356="Y",IF(D356="Critical",(F356:F3915),0)))</f>
        <v>0</v>
      </c>
      <c r="W356">
        <f t="shared" si="26"/>
        <v>0</v>
      </c>
      <c r="X356">
        <f t="shared" si="27"/>
        <v>0</v>
      </c>
    </row>
    <row r="357" spans="1:24" x14ac:dyDescent="0.25">
      <c r="A357">
        <v>4931</v>
      </c>
      <c r="B357" t="s">
        <v>18</v>
      </c>
      <c r="C357" s="1">
        <v>42690</v>
      </c>
      <c r="D357" t="s">
        <v>28</v>
      </c>
      <c r="E357">
        <v>45</v>
      </c>
      <c r="F357">
        <v>4282.7250000000004</v>
      </c>
      <c r="G357">
        <v>0.03</v>
      </c>
      <c r="H357" t="s">
        <v>20</v>
      </c>
      <c r="I357">
        <v>1371.74</v>
      </c>
      <c r="J357">
        <v>110.99</v>
      </c>
      <c r="K357">
        <v>2.5</v>
      </c>
      <c r="L357" t="s">
        <v>248</v>
      </c>
      <c r="M357" t="s">
        <v>22</v>
      </c>
      <c r="N357" t="s">
        <v>23</v>
      </c>
      <c r="O357" t="s">
        <v>24</v>
      </c>
      <c r="P357" t="s">
        <v>41</v>
      </c>
      <c r="Q357" t="s">
        <v>42</v>
      </c>
      <c r="R357" s="1">
        <v>42692</v>
      </c>
      <c r="S357" s="10">
        <f t="shared" si="25"/>
        <v>6.8055994903070283E-4</v>
      </c>
      <c r="U357" t="str">
        <f t="shared" si="24"/>
        <v/>
      </c>
      <c r="V357">
        <f t="array" ref="V357">SUM(IF(B357="Y",IF(D357="Critical",(F357:F3916),0)))</f>
        <v>0</v>
      </c>
      <c r="W357">
        <f t="shared" si="26"/>
        <v>2</v>
      </c>
      <c r="X357">
        <f t="shared" si="27"/>
        <v>0</v>
      </c>
    </row>
    <row r="358" spans="1:24" x14ac:dyDescent="0.25">
      <c r="A358">
        <v>36800</v>
      </c>
      <c r="B358" t="s">
        <v>18</v>
      </c>
      <c r="C358" s="1">
        <v>41527</v>
      </c>
      <c r="D358" t="s">
        <v>19</v>
      </c>
      <c r="E358">
        <v>4</v>
      </c>
      <c r="F358">
        <v>58.44</v>
      </c>
      <c r="G358">
        <v>0.05</v>
      </c>
      <c r="H358" t="s">
        <v>32</v>
      </c>
      <c r="I358">
        <v>-7.04</v>
      </c>
      <c r="J358">
        <v>10.89</v>
      </c>
      <c r="K358">
        <v>4.5</v>
      </c>
      <c r="L358" t="s">
        <v>365</v>
      </c>
      <c r="M358" t="s">
        <v>56</v>
      </c>
      <c r="N358" t="s">
        <v>23</v>
      </c>
      <c r="O358" t="s">
        <v>34</v>
      </c>
      <c r="P358" t="s">
        <v>72</v>
      </c>
      <c r="Q358" t="s">
        <v>42</v>
      </c>
      <c r="R358" s="1">
        <v>41528</v>
      </c>
      <c r="S358" s="10">
        <f t="shared" si="25"/>
        <v>9.2865928635049564E-6</v>
      </c>
      <c r="U358" t="str">
        <f t="shared" si="24"/>
        <v/>
      </c>
      <c r="V358">
        <f t="array" ref="V358">SUM(IF(B358="Y",IF(D358="Critical",(F358:F3917),0)))</f>
        <v>0</v>
      </c>
      <c r="W358">
        <f t="shared" si="26"/>
        <v>1</v>
      </c>
      <c r="X358">
        <f t="shared" si="27"/>
        <v>0</v>
      </c>
    </row>
    <row r="359" spans="1:24" x14ac:dyDescent="0.25">
      <c r="A359">
        <v>4960</v>
      </c>
      <c r="B359" t="s">
        <v>27</v>
      </c>
      <c r="C359" s="1">
        <v>41695</v>
      </c>
      <c r="D359" t="s">
        <v>47</v>
      </c>
      <c r="E359">
        <v>30</v>
      </c>
      <c r="F359">
        <v>8363.65</v>
      </c>
      <c r="G359">
        <v>0.09</v>
      </c>
      <c r="H359" t="s">
        <v>54</v>
      </c>
      <c r="I359">
        <v>763.33</v>
      </c>
      <c r="J359">
        <v>300.98</v>
      </c>
      <c r="K359">
        <v>64.73</v>
      </c>
      <c r="L359" t="s">
        <v>249</v>
      </c>
      <c r="M359" t="s">
        <v>56</v>
      </c>
      <c r="N359" t="s">
        <v>23</v>
      </c>
      <c r="O359" t="s">
        <v>37</v>
      </c>
      <c r="P359" t="s">
        <v>86</v>
      </c>
      <c r="Q359" t="s">
        <v>74</v>
      </c>
      <c r="R359" s="1">
        <v>41699</v>
      </c>
      <c r="S359" s="10">
        <f t="shared" si="25"/>
        <v>1.3290522313972148E-3</v>
      </c>
      <c r="U359" t="str">
        <f t="shared" si="24"/>
        <v/>
      </c>
      <c r="V359">
        <f t="array" ref="V359">SUM(IF(B359="Y",IF(D359="Critical",(F359:F3918),0)))</f>
        <v>0</v>
      </c>
      <c r="W359">
        <f t="shared" si="26"/>
        <v>4</v>
      </c>
      <c r="X359">
        <f t="shared" si="27"/>
        <v>0</v>
      </c>
    </row>
    <row r="360" spans="1:24" x14ac:dyDescent="0.25">
      <c r="A360">
        <v>12067</v>
      </c>
      <c r="B360" t="s">
        <v>27</v>
      </c>
      <c r="C360" s="1">
        <v>41309</v>
      </c>
      <c r="D360" t="s">
        <v>28</v>
      </c>
      <c r="E360">
        <v>6</v>
      </c>
      <c r="F360">
        <v>58.84</v>
      </c>
      <c r="G360">
        <v>0.05</v>
      </c>
      <c r="H360" t="s">
        <v>20</v>
      </c>
      <c r="I360">
        <v>4.29</v>
      </c>
      <c r="J360">
        <v>9.48</v>
      </c>
      <c r="K360">
        <v>3.72</v>
      </c>
      <c r="L360" t="s">
        <v>102</v>
      </c>
      <c r="M360" t="s">
        <v>22</v>
      </c>
      <c r="N360" t="s">
        <v>71</v>
      </c>
      <c r="O360" t="s">
        <v>37</v>
      </c>
      <c r="P360" t="s">
        <v>38</v>
      </c>
      <c r="Q360" t="s">
        <v>26</v>
      </c>
      <c r="R360" s="1">
        <v>41310</v>
      </c>
      <c r="S360" s="10">
        <f t="shared" si="25"/>
        <v>9.3501561274577642E-6</v>
      </c>
      <c r="T360" t="str">
        <f>IF(B360="Y", "Quality Check","")</f>
        <v>Quality Check</v>
      </c>
      <c r="U360" t="str">
        <f t="shared" si="24"/>
        <v>Low Impact</v>
      </c>
      <c r="V360">
        <f t="array" ref="V360">SUM(IF(B360="Y",IF(D360="Critical",(F360:F3919),0)))</f>
        <v>12118835.253500005</v>
      </c>
      <c r="W360">
        <f t="shared" si="26"/>
        <v>1</v>
      </c>
      <c r="X360">
        <f t="shared" si="27"/>
        <v>1</v>
      </c>
    </row>
    <row r="361" spans="1:24" x14ac:dyDescent="0.25">
      <c r="A361">
        <v>41122</v>
      </c>
      <c r="B361" t="s">
        <v>18</v>
      </c>
      <c r="C361" s="1">
        <v>41326</v>
      </c>
      <c r="D361" t="s">
        <v>31</v>
      </c>
      <c r="E361">
        <v>29</v>
      </c>
      <c r="F361">
        <v>61.22</v>
      </c>
      <c r="G361">
        <v>0.06</v>
      </c>
      <c r="H361" t="s">
        <v>32</v>
      </c>
      <c r="I361">
        <v>-76.88</v>
      </c>
      <c r="J361">
        <v>1.74</v>
      </c>
      <c r="K361">
        <v>4.08</v>
      </c>
      <c r="L361" t="s">
        <v>311</v>
      </c>
      <c r="M361" t="s">
        <v>30</v>
      </c>
      <c r="N361" t="s">
        <v>40</v>
      </c>
      <c r="O361" t="s">
        <v>37</v>
      </c>
      <c r="P361" t="s">
        <v>38</v>
      </c>
      <c r="Q361" t="s">
        <v>26</v>
      </c>
      <c r="R361" s="1">
        <v>41328</v>
      </c>
      <c r="S361" s="10">
        <f t="shared" si="25"/>
        <v>9.7283575479769595E-6</v>
      </c>
      <c r="U361" t="str">
        <f t="shared" si="24"/>
        <v/>
      </c>
      <c r="V361">
        <f t="array" ref="V361">SUM(IF(B361="Y",IF(D361="Critical",(F361:F3920),0)))</f>
        <v>0</v>
      </c>
      <c r="W361">
        <f t="shared" si="26"/>
        <v>2</v>
      </c>
      <c r="X361">
        <f t="shared" si="27"/>
        <v>0</v>
      </c>
    </row>
    <row r="362" spans="1:24" x14ac:dyDescent="0.25">
      <c r="A362">
        <v>25315</v>
      </c>
      <c r="B362" t="s">
        <v>18</v>
      </c>
      <c r="C362" s="1">
        <v>41610</v>
      </c>
      <c r="D362" t="s">
        <v>47</v>
      </c>
      <c r="E362">
        <v>21</v>
      </c>
      <c r="F362">
        <v>61.76</v>
      </c>
      <c r="G362">
        <v>0</v>
      </c>
      <c r="H362" t="s">
        <v>20</v>
      </c>
      <c r="I362">
        <v>4.34</v>
      </c>
      <c r="J362">
        <v>2.84</v>
      </c>
      <c r="K362">
        <v>0.93</v>
      </c>
      <c r="L362" t="s">
        <v>354</v>
      </c>
      <c r="M362" t="s">
        <v>56</v>
      </c>
      <c r="N362" t="s">
        <v>45</v>
      </c>
      <c r="O362" t="s">
        <v>34</v>
      </c>
      <c r="P362" t="s">
        <v>35</v>
      </c>
      <c r="Q362" t="s">
        <v>36</v>
      </c>
      <c r="R362" s="1">
        <v>41610</v>
      </c>
      <c r="S362" s="10">
        <f t="shared" si="25"/>
        <v>9.8141679543132476E-6</v>
      </c>
      <c r="U362" t="str">
        <f t="shared" si="24"/>
        <v/>
      </c>
      <c r="V362">
        <f t="array" ref="V362">SUM(IF(B362="Y",IF(D362="Critical",(F362:F3921),0)))</f>
        <v>0</v>
      </c>
      <c r="W362">
        <f t="shared" si="26"/>
        <v>0</v>
      </c>
      <c r="X362">
        <f t="shared" si="27"/>
        <v>0</v>
      </c>
    </row>
    <row r="363" spans="1:24" x14ac:dyDescent="0.25">
      <c r="A363">
        <v>5092</v>
      </c>
      <c r="B363" t="s">
        <v>18</v>
      </c>
      <c r="C363" s="1">
        <v>41941</v>
      </c>
      <c r="D363" t="s">
        <v>47</v>
      </c>
      <c r="E363">
        <v>3</v>
      </c>
      <c r="F363">
        <v>709.04</v>
      </c>
      <c r="G363">
        <v>0.1</v>
      </c>
      <c r="H363" t="s">
        <v>54</v>
      </c>
      <c r="I363">
        <v>-337.92</v>
      </c>
      <c r="J363">
        <v>220.98</v>
      </c>
      <c r="K363">
        <v>64.66</v>
      </c>
      <c r="L363" t="s">
        <v>252</v>
      </c>
      <c r="M363" t="s">
        <v>56</v>
      </c>
      <c r="N363" t="s">
        <v>45</v>
      </c>
      <c r="O363" t="s">
        <v>37</v>
      </c>
      <c r="P363" t="s">
        <v>57</v>
      </c>
      <c r="Q363" t="s">
        <v>58</v>
      </c>
      <c r="R363" s="1">
        <v>41941</v>
      </c>
      <c r="S363" s="10">
        <f t="shared" si="25"/>
        <v>1.1267224168274392E-4</v>
      </c>
      <c r="U363" t="str">
        <f t="shared" si="24"/>
        <v/>
      </c>
      <c r="V363">
        <f t="array" ref="V363">SUM(IF(B363="Y",IF(D363="Critical",(F363:F3922),0)))</f>
        <v>0</v>
      </c>
      <c r="W363">
        <f t="shared" si="26"/>
        <v>0</v>
      </c>
      <c r="X363">
        <f t="shared" si="27"/>
        <v>0</v>
      </c>
    </row>
    <row r="364" spans="1:24" x14ac:dyDescent="0.25">
      <c r="A364">
        <v>5092</v>
      </c>
      <c r="B364" t="s">
        <v>18</v>
      </c>
      <c r="C364" s="1">
        <v>41941</v>
      </c>
      <c r="D364" t="s">
        <v>47</v>
      </c>
      <c r="E364">
        <v>25</v>
      </c>
      <c r="F364">
        <v>978.77</v>
      </c>
      <c r="G364">
        <v>0.06</v>
      </c>
      <c r="H364" t="s">
        <v>20</v>
      </c>
      <c r="I364">
        <v>220.91</v>
      </c>
      <c r="J364">
        <v>38.76</v>
      </c>
      <c r="K364">
        <v>13.26</v>
      </c>
      <c r="L364" t="s">
        <v>252</v>
      </c>
      <c r="M364" t="s">
        <v>56</v>
      </c>
      <c r="N364" t="s">
        <v>45</v>
      </c>
      <c r="O364" t="s">
        <v>34</v>
      </c>
      <c r="P364" t="s">
        <v>49</v>
      </c>
      <c r="Q364" t="s">
        <v>42</v>
      </c>
      <c r="R364" s="1">
        <v>41946</v>
      </c>
      <c r="S364" s="10">
        <f t="shared" si="25"/>
        <v>1.5553453964771983E-4</v>
      </c>
      <c r="U364" t="str">
        <f t="shared" si="24"/>
        <v/>
      </c>
      <c r="V364">
        <f t="array" ref="V364">SUM(IF(B364="Y",IF(D364="Critical",(F364:F3923),0)))</f>
        <v>0</v>
      </c>
      <c r="W364">
        <f t="shared" si="26"/>
        <v>5</v>
      </c>
      <c r="X364">
        <f t="shared" si="27"/>
        <v>0</v>
      </c>
    </row>
    <row r="365" spans="1:24" x14ac:dyDescent="0.25">
      <c r="A365">
        <v>2914</v>
      </c>
      <c r="B365" t="s">
        <v>18</v>
      </c>
      <c r="C365" s="1">
        <v>41335</v>
      </c>
      <c r="D365" t="s">
        <v>43</v>
      </c>
      <c r="E365">
        <v>3</v>
      </c>
      <c r="F365">
        <v>62.88</v>
      </c>
      <c r="G365">
        <v>0.09</v>
      </c>
      <c r="H365" t="s">
        <v>20</v>
      </c>
      <c r="I365">
        <v>-24.74</v>
      </c>
      <c r="J365">
        <v>18.97</v>
      </c>
      <c r="K365">
        <v>9.5399999999999991</v>
      </c>
      <c r="L365" t="s">
        <v>111</v>
      </c>
      <c r="M365" t="s">
        <v>22</v>
      </c>
      <c r="N365" t="s">
        <v>45</v>
      </c>
      <c r="O365" t="s">
        <v>34</v>
      </c>
      <c r="P365" t="s">
        <v>49</v>
      </c>
      <c r="Q365" t="s">
        <v>42</v>
      </c>
      <c r="R365" s="1">
        <v>41336</v>
      </c>
      <c r="S365" s="10">
        <f t="shared" si="25"/>
        <v>9.9921450933811051E-6</v>
      </c>
      <c r="U365" t="str">
        <f t="shared" si="24"/>
        <v/>
      </c>
      <c r="V365">
        <f t="array" ref="V365">SUM(IF(B365="Y",IF(D365="Critical",(F365:F3924),0)))</f>
        <v>0</v>
      </c>
      <c r="W365">
        <f t="shared" si="26"/>
        <v>1</v>
      </c>
      <c r="X365">
        <f t="shared" si="27"/>
        <v>0</v>
      </c>
    </row>
    <row r="366" spans="1:24" x14ac:dyDescent="0.25">
      <c r="A366">
        <v>5153</v>
      </c>
      <c r="B366" t="s">
        <v>18</v>
      </c>
      <c r="C366" s="1">
        <v>41876</v>
      </c>
      <c r="D366" t="s">
        <v>28</v>
      </c>
      <c r="E366">
        <v>37</v>
      </c>
      <c r="F366">
        <v>4896.93</v>
      </c>
      <c r="G366">
        <v>0.04</v>
      </c>
      <c r="H366" t="s">
        <v>32</v>
      </c>
      <c r="I366">
        <v>1467.82</v>
      </c>
      <c r="J366">
        <v>128.24</v>
      </c>
      <c r="K366">
        <v>12.65</v>
      </c>
      <c r="L366" t="s">
        <v>98</v>
      </c>
      <c r="M366" t="s">
        <v>56</v>
      </c>
      <c r="N366" t="s">
        <v>40</v>
      </c>
      <c r="O366" t="s">
        <v>37</v>
      </c>
      <c r="P366" t="s">
        <v>86</v>
      </c>
      <c r="Q366" t="s">
        <v>52</v>
      </c>
      <c r="R366" s="1">
        <v>41878</v>
      </c>
      <c r="S366" s="10">
        <f t="shared" si="25"/>
        <v>7.7816213537103588E-4</v>
      </c>
      <c r="U366" t="str">
        <f t="shared" si="24"/>
        <v/>
      </c>
      <c r="V366">
        <f t="array" ref="V366">SUM(IF(B366="Y",IF(D366="Critical",(F366:F3925),0)))</f>
        <v>0</v>
      </c>
      <c r="W366">
        <f t="shared" si="26"/>
        <v>2</v>
      </c>
      <c r="X366">
        <f t="shared" si="27"/>
        <v>0</v>
      </c>
    </row>
    <row r="367" spans="1:24" x14ac:dyDescent="0.25">
      <c r="A367">
        <v>5188</v>
      </c>
      <c r="B367" t="s">
        <v>18</v>
      </c>
      <c r="C367" s="1">
        <v>41699</v>
      </c>
      <c r="D367" t="s">
        <v>31</v>
      </c>
      <c r="E367">
        <v>24</v>
      </c>
      <c r="F367">
        <v>192.8</v>
      </c>
      <c r="G367">
        <v>0.05</v>
      </c>
      <c r="H367" t="s">
        <v>20</v>
      </c>
      <c r="I367">
        <v>31</v>
      </c>
      <c r="J367">
        <v>8.01</v>
      </c>
      <c r="K367">
        <v>2.87</v>
      </c>
      <c r="L367" t="s">
        <v>196</v>
      </c>
      <c r="M367" t="s">
        <v>22</v>
      </c>
      <c r="N367" t="s">
        <v>71</v>
      </c>
      <c r="O367" t="s">
        <v>34</v>
      </c>
      <c r="P367" t="s">
        <v>49</v>
      </c>
      <c r="Q367" t="s">
        <v>36</v>
      </c>
      <c r="R367" s="1">
        <v>41702</v>
      </c>
      <c r="S367" s="10">
        <f t="shared" si="25"/>
        <v>3.0637493225252495E-5</v>
      </c>
      <c r="U367" t="str">
        <f t="shared" si="24"/>
        <v/>
      </c>
      <c r="V367">
        <f t="array" ref="V367">SUM(IF(B367="Y",IF(D367="Critical",(F367:F3926),0)))</f>
        <v>0</v>
      </c>
      <c r="W367">
        <f t="shared" si="26"/>
        <v>3</v>
      </c>
      <c r="X367">
        <f t="shared" si="27"/>
        <v>0</v>
      </c>
    </row>
    <row r="368" spans="1:24" x14ac:dyDescent="0.25">
      <c r="A368">
        <v>33703</v>
      </c>
      <c r="B368" t="s">
        <v>18</v>
      </c>
      <c r="C368" s="1">
        <v>41311</v>
      </c>
      <c r="D368" t="s">
        <v>31</v>
      </c>
      <c r="E368">
        <v>4</v>
      </c>
      <c r="F368">
        <v>63.52</v>
      </c>
      <c r="G368">
        <v>0.08</v>
      </c>
      <c r="H368" t="s">
        <v>32</v>
      </c>
      <c r="I368">
        <v>-8.4700000000000006</v>
      </c>
      <c r="J368">
        <v>12.21</v>
      </c>
      <c r="K368">
        <v>4.8099999999999996</v>
      </c>
      <c r="L368" t="s">
        <v>545</v>
      </c>
      <c r="M368" t="s">
        <v>341</v>
      </c>
      <c r="N368" t="s">
        <v>23</v>
      </c>
      <c r="O368" t="s">
        <v>34</v>
      </c>
      <c r="P368" t="s">
        <v>53</v>
      </c>
      <c r="Q368" t="s">
        <v>42</v>
      </c>
      <c r="R368" s="1">
        <v>41313</v>
      </c>
      <c r="S368" s="10">
        <f t="shared" si="25"/>
        <v>1.0093846315705594E-5</v>
      </c>
      <c r="U368" t="str">
        <f t="shared" si="24"/>
        <v/>
      </c>
      <c r="V368">
        <f t="array" ref="V368">SUM(IF(B368="Y",IF(D368="Critical",(F368:F3927),0)))</f>
        <v>0</v>
      </c>
      <c r="W368">
        <f t="shared" si="26"/>
        <v>2</v>
      </c>
      <c r="X368">
        <f t="shared" si="27"/>
        <v>0</v>
      </c>
    </row>
    <row r="369" spans="1:24" x14ac:dyDescent="0.25">
      <c r="A369">
        <v>5381</v>
      </c>
      <c r="B369" t="s">
        <v>27</v>
      </c>
      <c r="C369" s="1">
        <v>41302</v>
      </c>
      <c r="D369" t="s">
        <v>47</v>
      </c>
      <c r="E369">
        <v>27</v>
      </c>
      <c r="F369">
        <v>63.87</v>
      </c>
      <c r="G369">
        <v>0.09</v>
      </c>
      <c r="H369" t="s">
        <v>20</v>
      </c>
      <c r="I369">
        <v>-149.93</v>
      </c>
      <c r="J369">
        <v>2.1800000000000002</v>
      </c>
      <c r="K369">
        <v>7.09</v>
      </c>
      <c r="L369" t="s">
        <v>106</v>
      </c>
      <c r="M369" t="s">
        <v>30</v>
      </c>
      <c r="N369" t="s">
        <v>40</v>
      </c>
      <c r="O369" t="s">
        <v>34</v>
      </c>
      <c r="P369" t="s">
        <v>49</v>
      </c>
      <c r="Q369" t="s">
        <v>36</v>
      </c>
      <c r="R369" s="1">
        <v>41309</v>
      </c>
      <c r="S369" s="10">
        <f t="shared" si="25"/>
        <v>1.0149464171664298E-5</v>
      </c>
      <c r="U369" t="str">
        <f t="shared" si="24"/>
        <v/>
      </c>
      <c r="V369">
        <f t="array" ref="V369">SUM(IF(B369="Y",IF(D369="Critical",(F369:F3928),0)))</f>
        <v>0</v>
      </c>
      <c r="W369">
        <f t="shared" si="26"/>
        <v>7</v>
      </c>
      <c r="X369">
        <f t="shared" si="27"/>
        <v>0</v>
      </c>
    </row>
    <row r="370" spans="1:24" x14ac:dyDescent="0.25">
      <c r="A370">
        <v>5217</v>
      </c>
      <c r="B370" t="s">
        <v>18</v>
      </c>
      <c r="C370" s="1">
        <v>41924</v>
      </c>
      <c r="D370" t="s">
        <v>19</v>
      </c>
      <c r="E370">
        <v>8</v>
      </c>
      <c r="F370">
        <v>339.35</v>
      </c>
      <c r="G370">
        <v>0.03</v>
      </c>
      <c r="H370" t="s">
        <v>32</v>
      </c>
      <c r="I370">
        <v>27.88</v>
      </c>
      <c r="J370">
        <v>40.98</v>
      </c>
      <c r="K370">
        <v>5.33</v>
      </c>
      <c r="L370" t="s">
        <v>181</v>
      </c>
      <c r="M370" t="s">
        <v>22</v>
      </c>
      <c r="N370" t="s">
        <v>40</v>
      </c>
      <c r="O370" t="s">
        <v>34</v>
      </c>
      <c r="P370" t="s">
        <v>72</v>
      </c>
      <c r="Q370" t="s">
        <v>42</v>
      </c>
      <c r="R370" s="1">
        <v>41924</v>
      </c>
      <c r="S370" s="10">
        <f t="shared" si="25"/>
        <v>5.39254840559618E-5</v>
      </c>
      <c r="U370" t="str">
        <f t="shared" si="24"/>
        <v/>
      </c>
      <c r="V370">
        <f t="array" ref="V370">SUM(IF(B370="Y",IF(D370="Critical",(F370:F3929),0)))</f>
        <v>0</v>
      </c>
      <c r="W370">
        <f t="shared" si="26"/>
        <v>0</v>
      </c>
      <c r="X370">
        <f t="shared" si="27"/>
        <v>0</v>
      </c>
    </row>
    <row r="371" spans="1:24" x14ac:dyDescent="0.25">
      <c r="A371">
        <v>5217</v>
      </c>
      <c r="B371" t="s">
        <v>18</v>
      </c>
      <c r="C371" s="1">
        <v>41924</v>
      </c>
      <c r="D371" t="s">
        <v>19</v>
      </c>
      <c r="E371">
        <v>11</v>
      </c>
      <c r="F371">
        <v>33.67</v>
      </c>
      <c r="G371">
        <v>0.09</v>
      </c>
      <c r="H371" t="s">
        <v>20</v>
      </c>
      <c r="I371">
        <v>4.08</v>
      </c>
      <c r="J371">
        <v>3.08</v>
      </c>
      <c r="K371">
        <v>0.99</v>
      </c>
      <c r="L371" t="s">
        <v>181</v>
      </c>
      <c r="M371" t="s">
        <v>22</v>
      </c>
      <c r="N371" t="s">
        <v>40</v>
      </c>
      <c r="O371" t="s">
        <v>34</v>
      </c>
      <c r="P371" t="s">
        <v>46</v>
      </c>
      <c r="Q371" t="s">
        <v>42</v>
      </c>
      <c r="R371" s="1">
        <v>41926</v>
      </c>
      <c r="S371" s="10">
        <f t="shared" si="25"/>
        <v>5.350437743227446E-6</v>
      </c>
      <c r="U371" t="str">
        <f t="shared" si="24"/>
        <v/>
      </c>
      <c r="V371">
        <f t="array" ref="V371">SUM(IF(B371="Y",IF(D371="Critical",(F371:F3930),0)))</f>
        <v>0</v>
      </c>
      <c r="W371">
        <f t="shared" si="26"/>
        <v>2</v>
      </c>
      <c r="X371">
        <f t="shared" si="27"/>
        <v>0</v>
      </c>
    </row>
    <row r="372" spans="1:24" x14ac:dyDescent="0.25">
      <c r="A372">
        <v>5221</v>
      </c>
      <c r="B372" t="s">
        <v>18</v>
      </c>
      <c r="C372" s="1">
        <v>41798</v>
      </c>
      <c r="D372" t="s">
        <v>31</v>
      </c>
      <c r="E372">
        <v>48</v>
      </c>
      <c r="F372">
        <v>1347.63</v>
      </c>
      <c r="G372">
        <v>7.0000000000000007E-2</v>
      </c>
      <c r="H372" t="s">
        <v>20</v>
      </c>
      <c r="I372">
        <v>562.89</v>
      </c>
      <c r="J372">
        <v>28.48</v>
      </c>
      <c r="K372">
        <v>1.99</v>
      </c>
      <c r="L372" t="s">
        <v>254</v>
      </c>
      <c r="M372" t="s">
        <v>22</v>
      </c>
      <c r="N372" t="s">
        <v>23</v>
      </c>
      <c r="O372" t="s">
        <v>24</v>
      </c>
      <c r="P372" t="s">
        <v>25</v>
      </c>
      <c r="Q372" t="s">
        <v>26</v>
      </c>
      <c r="R372" s="1">
        <v>41800</v>
      </c>
      <c r="S372" s="10">
        <f t="shared" si="25"/>
        <v>2.1414940350179991E-4</v>
      </c>
      <c r="U372" t="str">
        <f t="shared" si="24"/>
        <v/>
      </c>
      <c r="V372">
        <f t="array" ref="V372">SUM(IF(B372="Y",IF(D372="Critical",(F372:F3931),0)))</f>
        <v>0</v>
      </c>
      <c r="W372">
        <f t="shared" si="26"/>
        <v>2</v>
      </c>
      <c r="X372">
        <f t="shared" si="27"/>
        <v>0</v>
      </c>
    </row>
    <row r="373" spans="1:24" x14ac:dyDescent="0.25">
      <c r="A373">
        <v>5251</v>
      </c>
      <c r="B373" t="s">
        <v>18</v>
      </c>
      <c r="C373" s="1">
        <v>41740</v>
      </c>
      <c r="D373" t="s">
        <v>43</v>
      </c>
      <c r="E373">
        <v>38</v>
      </c>
      <c r="F373">
        <v>3821.0390000000002</v>
      </c>
      <c r="G373">
        <v>0.05</v>
      </c>
      <c r="H373" t="s">
        <v>32</v>
      </c>
      <c r="I373">
        <v>1057.8900000000001</v>
      </c>
      <c r="J373">
        <v>115.99</v>
      </c>
      <c r="K373">
        <v>5.99</v>
      </c>
      <c r="L373" t="s">
        <v>29</v>
      </c>
      <c r="M373" t="s">
        <v>30</v>
      </c>
      <c r="N373" t="s">
        <v>23</v>
      </c>
      <c r="O373" t="s">
        <v>24</v>
      </c>
      <c r="P373" t="s">
        <v>41</v>
      </c>
      <c r="Q373" t="s">
        <v>42</v>
      </c>
      <c r="R373" s="1">
        <v>41742</v>
      </c>
      <c r="S373" s="10">
        <f t="shared" si="25"/>
        <v>6.0719427632741486E-4</v>
      </c>
      <c r="U373" t="str">
        <f t="shared" si="24"/>
        <v/>
      </c>
      <c r="V373">
        <f t="array" ref="V373">SUM(IF(B373="Y",IF(D373="Critical",(F373:F3932),0)))</f>
        <v>0</v>
      </c>
      <c r="W373">
        <f t="shared" si="26"/>
        <v>2</v>
      </c>
      <c r="X373">
        <f t="shared" si="27"/>
        <v>0</v>
      </c>
    </row>
    <row r="374" spans="1:24" x14ac:dyDescent="0.25">
      <c r="A374">
        <v>5254</v>
      </c>
      <c r="B374" t="s">
        <v>18</v>
      </c>
      <c r="C374" s="1">
        <v>42210</v>
      </c>
      <c r="D374" t="s">
        <v>31</v>
      </c>
      <c r="E374">
        <v>31</v>
      </c>
      <c r="F374">
        <v>1735.3515</v>
      </c>
      <c r="G374">
        <v>0.08</v>
      </c>
      <c r="H374" t="s">
        <v>20</v>
      </c>
      <c r="I374">
        <v>258.62</v>
      </c>
      <c r="J374">
        <v>65.989999999999995</v>
      </c>
      <c r="K374">
        <v>8.99</v>
      </c>
      <c r="L374" t="s">
        <v>255</v>
      </c>
      <c r="M374" t="s">
        <v>22</v>
      </c>
      <c r="N374" t="s">
        <v>23</v>
      </c>
      <c r="O374" t="s">
        <v>24</v>
      </c>
      <c r="P374" t="s">
        <v>41</v>
      </c>
      <c r="Q374" t="s">
        <v>42</v>
      </c>
      <c r="R374" s="1">
        <v>42212</v>
      </c>
      <c r="S374" s="10">
        <f t="shared" si="25"/>
        <v>2.7576151361349458E-4</v>
      </c>
      <c r="U374" t="str">
        <f t="shared" si="24"/>
        <v/>
      </c>
      <c r="V374">
        <f t="array" ref="V374">SUM(IF(B374="Y",IF(D374="Critical",(F374:F3933),0)))</f>
        <v>0</v>
      </c>
      <c r="W374">
        <f t="shared" si="26"/>
        <v>2</v>
      </c>
      <c r="X374">
        <f t="shared" si="27"/>
        <v>0</v>
      </c>
    </row>
    <row r="375" spans="1:24" x14ac:dyDescent="0.25">
      <c r="A375">
        <v>5281</v>
      </c>
      <c r="B375" t="s">
        <v>18</v>
      </c>
      <c r="C375" s="1">
        <v>41944</v>
      </c>
      <c r="D375" t="s">
        <v>19</v>
      </c>
      <c r="E375">
        <v>36</v>
      </c>
      <c r="F375">
        <v>4733.7</v>
      </c>
      <c r="G375">
        <v>0</v>
      </c>
      <c r="H375" t="s">
        <v>54</v>
      </c>
      <c r="I375">
        <v>624.36</v>
      </c>
      <c r="J375">
        <v>120.98</v>
      </c>
      <c r="K375">
        <v>30</v>
      </c>
      <c r="L375" t="s">
        <v>256</v>
      </c>
      <c r="M375" t="s">
        <v>22</v>
      </c>
      <c r="N375" t="s">
        <v>45</v>
      </c>
      <c r="O375" t="s">
        <v>37</v>
      </c>
      <c r="P375" t="s">
        <v>86</v>
      </c>
      <c r="Q375" t="s">
        <v>74</v>
      </c>
      <c r="R375" s="1">
        <v>41945</v>
      </c>
      <c r="S375" s="10">
        <f t="shared" si="25"/>
        <v>7.5222355643349444E-4</v>
      </c>
      <c r="U375" t="str">
        <f t="shared" si="24"/>
        <v/>
      </c>
      <c r="V375">
        <f t="array" ref="V375">SUM(IF(B375="Y",IF(D375="Critical",(F375:F3934),0)))</f>
        <v>0</v>
      </c>
      <c r="W375">
        <f t="shared" si="26"/>
        <v>1</v>
      </c>
      <c r="X375">
        <f t="shared" si="27"/>
        <v>0</v>
      </c>
    </row>
    <row r="376" spans="1:24" x14ac:dyDescent="0.25">
      <c r="A376">
        <v>5281</v>
      </c>
      <c r="B376" t="s">
        <v>18</v>
      </c>
      <c r="C376" s="1">
        <v>41944</v>
      </c>
      <c r="D376" t="s">
        <v>19</v>
      </c>
      <c r="E376">
        <v>14</v>
      </c>
      <c r="F376">
        <v>2718.07</v>
      </c>
      <c r="G376">
        <v>0.1</v>
      </c>
      <c r="H376" t="s">
        <v>20</v>
      </c>
      <c r="I376">
        <v>1107.53</v>
      </c>
      <c r="J376">
        <v>209.84</v>
      </c>
      <c r="K376">
        <v>21.21</v>
      </c>
      <c r="L376" t="s">
        <v>256</v>
      </c>
      <c r="M376" t="s">
        <v>22</v>
      </c>
      <c r="N376" t="s">
        <v>45</v>
      </c>
      <c r="O376" t="s">
        <v>37</v>
      </c>
      <c r="P376" t="s">
        <v>38</v>
      </c>
      <c r="Q376" t="s">
        <v>60</v>
      </c>
      <c r="R376" s="1">
        <v>41945</v>
      </c>
      <c r="S376" s="10">
        <f t="shared" si="25"/>
        <v>4.3192350213050858E-4</v>
      </c>
      <c r="U376" t="str">
        <f t="shared" si="24"/>
        <v/>
      </c>
      <c r="V376">
        <f t="array" ref="V376">SUM(IF(B376="Y",IF(D376="Critical",(F376:F3935),0)))</f>
        <v>0</v>
      </c>
      <c r="W376">
        <f t="shared" si="26"/>
        <v>1</v>
      </c>
      <c r="X376">
        <f t="shared" si="27"/>
        <v>0</v>
      </c>
    </row>
    <row r="377" spans="1:24" x14ac:dyDescent="0.25">
      <c r="A377">
        <v>5283</v>
      </c>
      <c r="B377" t="s">
        <v>18</v>
      </c>
      <c r="C377" s="1">
        <v>42524</v>
      </c>
      <c r="D377" t="s">
        <v>43</v>
      </c>
      <c r="E377">
        <v>23</v>
      </c>
      <c r="F377">
        <v>2508.6729999999998</v>
      </c>
      <c r="G377">
        <v>0.03</v>
      </c>
      <c r="H377" t="s">
        <v>20</v>
      </c>
      <c r="I377">
        <v>417.47</v>
      </c>
      <c r="J377">
        <v>125.99</v>
      </c>
      <c r="K377">
        <v>7.69</v>
      </c>
      <c r="L377" t="s">
        <v>204</v>
      </c>
      <c r="M377" t="s">
        <v>30</v>
      </c>
      <c r="N377" t="s">
        <v>40</v>
      </c>
      <c r="O377" t="s">
        <v>24</v>
      </c>
      <c r="P377" t="s">
        <v>41</v>
      </c>
      <c r="Q377" t="s">
        <v>42</v>
      </c>
      <c r="R377" s="1">
        <v>42526</v>
      </c>
      <c r="S377" s="10">
        <f t="shared" si="25"/>
        <v>3.9864861017569424E-4</v>
      </c>
      <c r="U377" t="str">
        <f t="shared" si="24"/>
        <v/>
      </c>
      <c r="V377">
        <f t="array" ref="V377">SUM(IF(B377="Y",IF(D377="Critical",(F377:F3936),0)))</f>
        <v>0</v>
      </c>
      <c r="W377">
        <f t="shared" si="26"/>
        <v>2</v>
      </c>
      <c r="X377">
        <f t="shared" si="27"/>
        <v>0</v>
      </c>
    </row>
    <row r="378" spans="1:24" x14ac:dyDescent="0.25">
      <c r="A378">
        <v>5990</v>
      </c>
      <c r="B378" t="s">
        <v>18</v>
      </c>
      <c r="C378" s="1">
        <v>41371</v>
      </c>
      <c r="D378" t="s">
        <v>28</v>
      </c>
      <c r="E378">
        <v>9</v>
      </c>
      <c r="F378">
        <v>63.91</v>
      </c>
      <c r="G378">
        <v>0.06</v>
      </c>
      <c r="H378" t="s">
        <v>20</v>
      </c>
      <c r="I378">
        <v>-27.78</v>
      </c>
      <c r="J378">
        <v>6.48</v>
      </c>
      <c r="K378">
        <v>6.35</v>
      </c>
      <c r="L378" t="s">
        <v>275</v>
      </c>
      <c r="M378" t="s">
        <v>22</v>
      </c>
      <c r="N378" t="s">
        <v>40</v>
      </c>
      <c r="O378" t="s">
        <v>34</v>
      </c>
      <c r="P378" t="s">
        <v>49</v>
      </c>
      <c r="Q378" t="s">
        <v>42</v>
      </c>
      <c r="R378" s="1">
        <v>41372</v>
      </c>
      <c r="S378" s="10">
        <f t="shared" si="25"/>
        <v>1.0155820498059579E-5</v>
      </c>
      <c r="U378" t="str">
        <f t="shared" si="24"/>
        <v/>
      </c>
      <c r="V378">
        <f t="array" ref="V378">SUM(IF(B378="Y",IF(D378="Critical",(F378:F3937),0)))</f>
        <v>0</v>
      </c>
      <c r="W378">
        <f t="shared" si="26"/>
        <v>1</v>
      </c>
      <c r="X378">
        <f t="shared" si="27"/>
        <v>0</v>
      </c>
    </row>
    <row r="379" spans="1:24" x14ac:dyDescent="0.25">
      <c r="A379">
        <v>41826</v>
      </c>
      <c r="B379" t="s">
        <v>18</v>
      </c>
      <c r="C379" s="1">
        <v>41563</v>
      </c>
      <c r="D379" t="s">
        <v>43</v>
      </c>
      <c r="E379">
        <v>4</v>
      </c>
      <c r="F379">
        <v>63.93</v>
      </c>
      <c r="G379">
        <v>0.03</v>
      </c>
      <c r="H379" t="s">
        <v>32</v>
      </c>
      <c r="I379">
        <v>40.630000000000003</v>
      </c>
      <c r="J379">
        <v>9.77</v>
      </c>
      <c r="K379">
        <v>6.02</v>
      </c>
      <c r="L379" t="s">
        <v>402</v>
      </c>
      <c r="M379" t="s">
        <v>56</v>
      </c>
      <c r="N379" t="s">
        <v>45</v>
      </c>
      <c r="O379" t="s">
        <v>37</v>
      </c>
      <c r="P379" t="s">
        <v>38</v>
      </c>
      <c r="Q379" t="s">
        <v>52</v>
      </c>
      <c r="R379" s="1">
        <v>41565</v>
      </c>
      <c r="S379" s="10">
        <f t="shared" si="25"/>
        <v>1.0158998661257221E-5</v>
      </c>
      <c r="U379" t="str">
        <f t="shared" si="24"/>
        <v/>
      </c>
      <c r="V379">
        <f t="array" ref="V379">SUM(IF(B379="Y",IF(D379="Critical",(F379:F3938),0)))</f>
        <v>0</v>
      </c>
      <c r="W379">
        <f t="shared" si="26"/>
        <v>2</v>
      </c>
      <c r="X379">
        <f t="shared" si="27"/>
        <v>0</v>
      </c>
    </row>
    <row r="380" spans="1:24" x14ac:dyDescent="0.25">
      <c r="A380">
        <v>16579</v>
      </c>
      <c r="B380" t="s">
        <v>18</v>
      </c>
      <c r="C380" s="1">
        <v>41620</v>
      </c>
      <c r="D380" t="s">
        <v>31</v>
      </c>
      <c r="E380">
        <v>33</v>
      </c>
      <c r="F380">
        <v>63.96</v>
      </c>
      <c r="G380">
        <v>0.05</v>
      </c>
      <c r="H380" t="s">
        <v>20</v>
      </c>
      <c r="I380">
        <v>-13.71</v>
      </c>
      <c r="J380">
        <v>1.88</v>
      </c>
      <c r="K380">
        <v>1.49</v>
      </c>
      <c r="L380" t="s">
        <v>384</v>
      </c>
      <c r="M380" t="s">
        <v>22</v>
      </c>
      <c r="N380" t="s">
        <v>45</v>
      </c>
      <c r="O380" t="s">
        <v>34</v>
      </c>
      <c r="P380" t="s">
        <v>68</v>
      </c>
      <c r="Q380" t="s">
        <v>42</v>
      </c>
      <c r="R380" s="1">
        <v>41621</v>
      </c>
      <c r="S380" s="10">
        <f t="shared" si="25"/>
        <v>1.0163765906053681E-5</v>
      </c>
      <c r="U380" t="str">
        <f t="shared" si="24"/>
        <v/>
      </c>
      <c r="V380">
        <f t="array" ref="V380">SUM(IF(B380="Y",IF(D380="Critical",(F380:F3939),0)))</f>
        <v>0</v>
      </c>
      <c r="W380">
        <f t="shared" si="26"/>
        <v>1</v>
      </c>
      <c r="X380">
        <f t="shared" si="27"/>
        <v>0</v>
      </c>
    </row>
    <row r="381" spans="1:24" x14ac:dyDescent="0.25">
      <c r="A381">
        <v>5408</v>
      </c>
      <c r="B381" t="s">
        <v>18</v>
      </c>
      <c r="C381" s="1">
        <v>42205</v>
      </c>
      <c r="D381" t="s">
        <v>47</v>
      </c>
      <c r="E381">
        <v>20</v>
      </c>
      <c r="F381">
        <v>88.82</v>
      </c>
      <c r="G381">
        <v>0.01</v>
      </c>
      <c r="H381" t="s">
        <v>20</v>
      </c>
      <c r="I381">
        <v>38.35</v>
      </c>
      <c r="J381">
        <v>4.13</v>
      </c>
      <c r="K381">
        <v>0.5</v>
      </c>
      <c r="L381" t="s">
        <v>168</v>
      </c>
      <c r="M381" t="s">
        <v>22</v>
      </c>
      <c r="N381" t="s">
        <v>71</v>
      </c>
      <c r="O381" t="s">
        <v>34</v>
      </c>
      <c r="P381" t="s">
        <v>46</v>
      </c>
      <c r="Q381" t="s">
        <v>42</v>
      </c>
      <c r="R381" s="1">
        <v>42212</v>
      </c>
      <c r="S381" s="10">
        <f t="shared" si="25"/>
        <v>1.4114222760720572E-5</v>
      </c>
      <c r="U381" t="str">
        <f t="shared" si="24"/>
        <v/>
      </c>
      <c r="V381">
        <f t="array" ref="V381">SUM(IF(B381="Y",IF(D381="Critical",(F381:F3940),0)))</f>
        <v>0</v>
      </c>
      <c r="W381">
        <f t="shared" si="26"/>
        <v>7</v>
      </c>
      <c r="X381">
        <f t="shared" si="27"/>
        <v>0</v>
      </c>
    </row>
    <row r="382" spans="1:24" x14ac:dyDescent="0.25">
      <c r="A382">
        <v>5408</v>
      </c>
      <c r="B382" t="s">
        <v>18</v>
      </c>
      <c r="C382" s="1">
        <v>42205</v>
      </c>
      <c r="D382" t="s">
        <v>47</v>
      </c>
      <c r="E382">
        <v>11</v>
      </c>
      <c r="F382">
        <v>2392.23</v>
      </c>
      <c r="G382">
        <v>0.04</v>
      </c>
      <c r="H382" t="s">
        <v>20</v>
      </c>
      <c r="I382">
        <v>1216.74</v>
      </c>
      <c r="J382">
        <v>209.84</v>
      </c>
      <c r="K382">
        <v>21.21</v>
      </c>
      <c r="L382" t="s">
        <v>168</v>
      </c>
      <c r="M382" t="s">
        <v>22</v>
      </c>
      <c r="N382" t="s">
        <v>71</v>
      </c>
      <c r="O382" t="s">
        <v>37</v>
      </c>
      <c r="P382" t="s">
        <v>38</v>
      </c>
      <c r="Q382" t="s">
        <v>60</v>
      </c>
      <c r="R382" s="1">
        <v>42214</v>
      </c>
      <c r="S382" s="10">
        <f t="shared" si="25"/>
        <v>3.8014486731455276E-4</v>
      </c>
      <c r="U382" t="str">
        <f t="shared" si="24"/>
        <v/>
      </c>
      <c r="V382">
        <f t="array" ref="V382">SUM(IF(B382="Y",IF(D382="Critical",(F382:F3941),0)))</f>
        <v>0</v>
      </c>
      <c r="W382">
        <f t="shared" si="26"/>
        <v>9</v>
      </c>
      <c r="X382">
        <f t="shared" si="27"/>
        <v>0</v>
      </c>
    </row>
    <row r="383" spans="1:24" x14ac:dyDescent="0.25">
      <c r="A383">
        <v>5444</v>
      </c>
      <c r="B383" t="s">
        <v>18</v>
      </c>
      <c r="C383" s="1">
        <v>41715</v>
      </c>
      <c r="D383" t="s">
        <v>28</v>
      </c>
      <c r="E383">
        <v>2</v>
      </c>
      <c r="F383">
        <v>885.94</v>
      </c>
      <c r="G383">
        <v>0.08</v>
      </c>
      <c r="H383" t="s">
        <v>20</v>
      </c>
      <c r="I383">
        <v>-2024.08</v>
      </c>
      <c r="J383">
        <v>449.99</v>
      </c>
      <c r="K383">
        <v>24.49</v>
      </c>
      <c r="L383" t="s">
        <v>258</v>
      </c>
      <c r="M383" t="s">
        <v>30</v>
      </c>
      <c r="N383" t="s">
        <v>71</v>
      </c>
      <c r="O383" t="s">
        <v>24</v>
      </c>
      <c r="P383" t="s">
        <v>131</v>
      </c>
      <c r="Q383" t="s">
        <v>60</v>
      </c>
      <c r="R383" s="1">
        <v>41717</v>
      </c>
      <c r="S383" s="10">
        <f t="shared" si="25"/>
        <v>1.407830951658724E-4</v>
      </c>
      <c r="U383" t="str">
        <f t="shared" si="24"/>
        <v/>
      </c>
      <c r="V383">
        <f t="array" ref="V383">SUM(IF(B383="Y",IF(D383="Critical",(F383:F3942),0)))</f>
        <v>0</v>
      </c>
      <c r="W383">
        <f t="shared" si="26"/>
        <v>2</v>
      </c>
      <c r="X383">
        <f t="shared" si="27"/>
        <v>0</v>
      </c>
    </row>
    <row r="384" spans="1:24" x14ac:dyDescent="0.25">
      <c r="A384">
        <v>10117</v>
      </c>
      <c r="B384" t="s">
        <v>18</v>
      </c>
      <c r="C384" s="1">
        <v>41594</v>
      </c>
      <c r="D384" t="s">
        <v>43</v>
      </c>
      <c r="E384">
        <v>6</v>
      </c>
      <c r="F384">
        <v>64.37</v>
      </c>
      <c r="G384">
        <v>7.0000000000000007E-2</v>
      </c>
      <c r="H384" t="s">
        <v>32</v>
      </c>
      <c r="I384">
        <v>-6.96</v>
      </c>
      <c r="J384">
        <v>8.85</v>
      </c>
      <c r="K384">
        <v>5.6</v>
      </c>
      <c r="L384" t="s">
        <v>364</v>
      </c>
      <c r="M384" t="s">
        <v>22</v>
      </c>
      <c r="N384" t="s">
        <v>45</v>
      </c>
      <c r="O384" t="s">
        <v>34</v>
      </c>
      <c r="P384" t="s">
        <v>68</v>
      </c>
      <c r="Q384" t="s">
        <v>42</v>
      </c>
      <c r="R384" s="1">
        <v>41595</v>
      </c>
      <c r="S384" s="10">
        <f t="shared" si="25"/>
        <v>1.0228918251605307E-5</v>
      </c>
      <c r="U384" t="str">
        <f t="shared" si="24"/>
        <v/>
      </c>
      <c r="V384">
        <f t="array" ref="V384">SUM(IF(B384="Y",IF(D384="Critical",(F384:F3943),0)))</f>
        <v>0</v>
      </c>
      <c r="W384">
        <f t="shared" si="26"/>
        <v>1</v>
      </c>
      <c r="X384">
        <f t="shared" si="27"/>
        <v>0</v>
      </c>
    </row>
    <row r="385" spans="1:24" x14ac:dyDescent="0.25">
      <c r="A385">
        <v>3108</v>
      </c>
      <c r="B385" t="s">
        <v>18</v>
      </c>
      <c r="C385" s="1">
        <v>41490</v>
      </c>
      <c r="D385" t="s">
        <v>28</v>
      </c>
      <c r="E385">
        <v>36</v>
      </c>
      <c r="F385">
        <v>65.39</v>
      </c>
      <c r="G385">
        <v>0.09</v>
      </c>
      <c r="H385" t="s">
        <v>20</v>
      </c>
      <c r="I385">
        <v>-0.46</v>
      </c>
      <c r="J385">
        <v>1.82</v>
      </c>
      <c r="K385">
        <v>1</v>
      </c>
      <c r="L385" t="s">
        <v>192</v>
      </c>
      <c r="M385" t="s">
        <v>22</v>
      </c>
      <c r="N385" t="s">
        <v>23</v>
      </c>
      <c r="O385" t="s">
        <v>34</v>
      </c>
      <c r="P385" t="s">
        <v>35</v>
      </c>
      <c r="Q385" t="s">
        <v>36</v>
      </c>
      <c r="R385" s="1">
        <v>41491</v>
      </c>
      <c r="S385" s="10">
        <f t="shared" si="25"/>
        <v>1.0391004574684962E-5</v>
      </c>
      <c r="U385" t="str">
        <f t="shared" si="24"/>
        <v/>
      </c>
      <c r="V385">
        <f t="array" ref="V385">SUM(IF(B385="Y",IF(D385="Critical",(F385:F3944),0)))</f>
        <v>0</v>
      </c>
      <c r="W385">
        <f t="shared" si="26"/>
        <v>1</v>
      </c>
      <c r="X385">
        <f t="shared" si="27"/>
        <v>0</v>
      </c>
    </row>
    <row r="386" spans="1:24" x14ac:dyDescent="0.25">
      <c r="A386">
        <v>5446</v>
      </c>
      <c r="B386" t="s">
        <v>18</v>
      </c>
      <c r="C386" s="1">
        <v>42541</v>
      </c>
      <c r="D386" t="s">
        <v>47</v>
      </c>
      <c r="E386">
        <v>42</v>
      </c>
      <c r="F386">
        <v>433.68</v>
      </c>
      <c r="G386">
        <v>7.0000000000000007E-2</v>
      </c>
      <c r="H386" t="s">
        <v>20</v>
      </c>
      <c r="I386">
        <v>44.1</v>
      </c>
      <c r="J386">
        <v>10.98</v>
      </c>
      <c r="K386">
        <v>4.8</v>
      </c>
      <c r="L386" t="s">
        <v>118</v>
      </c>
      <c r="M386" t="s">
        <v>56</v>
      </c>
      <c r="N386" t="s">
        <v>23</v>
      </c>
      <c r="O386" t="s">
        <v>34</v>
      </c>
      <c r="P386" t="s">
        <v>76</v>
      </c>
      <c r="Q386" t="s">
        <v>42</v>
      </c>
      <c r="R386" s="1">
        <v>42548</v>
      </c>
      <c r="S386" s="10">
        <f t="shared" si="25"/>
        <v>6.8915290777632278E-5</v>
      </c>
      <c r="U386" t="str">
        <f t="shared" ref="U386:U449" si="28">IF(T386="Quality Check",VLOOKUP(S386,Quality_Control,2),"")</f>
        <v/>
      </c>
      <c r="V386">
        <f t="array" ref="V386">SUM(IF(B386="Y",IF(D386="Critical",(F386:F3945),0)))</f>
        <v>0</v>
      </c>
      <c r="W386">
        <f t="shared" si="26"/>
        <v>7</v>
      </c>
      <c r="X386">
        <f t="shared" si="27"/>
        <v>0</v>
      </c>
    </row>
    <row r="387" spans="1:24" x14ac:dyDescent="0.25">
      <c r="A387">
        <v>38979</v>
      </c>
      <c r="B387" t="s">
        <v>18</v>
      </c>
      <c r="C387" s="1">
        <v>41331</v>
      </c>
      <c r="D387" t="s">
        <v>47</v>
      </c>
      <c r="E387">
        <v>31</v>
      </c>
      <c r="F387">
        <v>65.61</v>
      </c>
      <c r="G387">
        <v>0.02</v>
      </c>
      <c r="H387" t="s">
        <v>20</v>
      </c>
      <c r="I387">
        <v>-16.63</v>
      </c>
      <c r="J387">
        <v>1.95</v>
      </c>
      <c r="K387">
        <v>1.63</v>
      </c>
      <c r="L387" t="s">
        <v>300</v>
      </c>
      <c r="M387" t="s">
        <v>22</v>
      </c>
      <c r="N387" t="s">
        <v>23</v>
      </c>
      <c r="O387" t="s">
        <v>34</v>
      </c>
      <c r="P387" t="s">
        <v>35</v>
      </c>
      <c r="Q387" t="s">
        <v>36</v>
      </c>
      <c r="R387" s="1">
        <v>41336</v>
      </c>
      <c r="S387" s="10">
        <f t="shared" ref="S387:S450" si="29">F387/$F$3563</f>
        <v>1.0425964369859005E-5</v>
      </c>
      <c r="U387" t="str">
        <f t="shared" si="28"/>
        <v/>
      </c>
      <c r="V387">
        <f t="array" ref="V387">SUM(IF(B387="Y",IF(D387="Critical",(F387:F3946),0)))</f>
        <v>0</v>
      </c>
      <c r="W387">
        <f t="shared" ref="W387:W450" si="30">R387-C387</f>
        <v>5</v>
      </c>
      <c r="X387">
        <f t="shared" ref="X387:X450" si="31">IF(T387="",0,1)</f>
        <v>0</v>
      </c>
    </row>
    <row r="388" spans="1:24" x14ac:dyDescent="0.25">
      <c r="A388">
        <v>2055</v>
      </c>
      <c r="B388" t="s">
        <v>27</v>
      </c>
      <c r="C388" s="1">
        <v>41520</v>
      </c>
      <c r="D388" t="s">
        <v>28</v>
      </c>
      <c r="E388">
        <v>7</v>
      </c>
      <c r="F388">
        <v>66.41</v>
      </c>
      <c r="G388">
        <v>0.05</v>
      </c>
      <c r="H388" t="s">
        <v>20</v>
      </c>
      <c r="I388">
        <v>-32.35</v>
      </c>
      <c r="J388">
        <v>8.74</v>
      </c>
      <c r="K388">
        <v>8.2899999999999991</v>
      </c>
      <c r="L388" t="s">
        <v>153</v>
      </c>
      <c r="M388" t="s">
        <v>22</v>
      </c>
      <c r="N388" t="s">
        <v>71</v>
      </c>
      <c r="O388" t="s">
        <v>34</v>
      </c>
      <c r="P388" t="s">
        <v>76</v>
      </c>
      <c r="Q388" t="s">
        <v>42</v>
      </c>
      <c r="R388" s="1">
        <v>41522</v>
      </c>
      <c r="S388" s="10">
        <f t="shared" si="29"/>
        <v>1.0553090897764617E-5</v>
      </c>
      <c r="T388" t="str">
        <f>IF(B388="Y", "Quality Check","")</f>
        <v>Quality Check</v>
      </c>
      <c r="U388" t="str">
        <f t="shared" si="28"/>
        <v>Low Impact</v>
      </c>
      <c r="V388">
        <f t="array" ref="V388">SUM(IF(B388="Y",IF(D388="Critical",(F388:F3947),0)))</f>
        <v>12090260.300000004</v>
      </c>
      <c r="W388">
        <f t="shared" si="30"/>
        <v>2</v>
      </c>
      <c r="X388">
        <f t="shared" si="31"/>
        <v>1</v>
      </c>
    </row>
    <row r="389" spans="1:24" x14ac:dyDescent="0.25">
      <c r="A389">
        <v>27335</v>
      </c>
      <c r="B389" t="s">
        <v>18</v>
      </c>
      <c r="C389" s="1">
        <v>41584</v>
      </c>
      <c r="D389" t="s">
        <v>47</v>
      </c>
      <c r="E389">
        <v>23</v>
      </c>
      <c r="F389">
        <v>67.47</v>
      </c>
      <c r="G389">
        <v>0.03</v>
      </c>
      <c r="H389" t="s">
        <v>20</v>
      </c>
      <c r="I389">
        <v>-100.6</v>
      </c>
      <c r="J389">
        <v>2.66</v>
      </c>
      <c r="K389">
        <v>6.35</v>
      </c>
      <c r="L389" t="s">
        <v>222</v>
      </c>
      <c r="M389" t="s">
        <v>56</v>
      </c>
      <c r="N389" t="s">
        <v>23</v>
      </c>
      <c r="O389" t="s">
        <v>34</v>
      </c>
      <c r="P389" t="s">
        <v>76</v>
      </c>
      <c r="Q389" t="s">
        <v>42</v>
      </c>
      <c r="R389" s="1">
        <v>41584</v>
      </c>
      <c r="S389" s="10">
        <f t="shared" si="29"/>
        <v>1.0721533547239553E-5</v>
      </c>
      <c r="U389" t="str">
        <f t="shared" si="28"/>
        <v/>
      </c>
      <c r="V389">
        <f t="array" ref="V389">SUM(IF(B389="Y",IF(D389="Critical",(F389:F3948),0)))</f>
        <v>0</v>
      </c>
      <c r="W389">
        <f t="shared" si="30"/>
        <v>0</v>
      </c>
      <c r="X389">
        <f t="shared" si="31"/>
        <v>0</v>
      </c>
    </row>
    <row r="390" spans="1:24" x14ac:dyDescent="0.25">
      <c r="A390">
        <v>5509</v>
      </c>
      <c r="B390" t="s">
        <v>18</v>
      </c>
      <c r="C390" s="1">
        <v>42467</v>
      </c>
      <c r="D390" t="s">
        <v>47</v>
      </c>
      <c r="E390">
        <v>11</v>
      </c>
      <c r="F390">
        <v>68.459999999999994</v>
      </c>
      <c r="G390">
        <v>0.02</v>
      </c>
      <c r="H390" t="s">
        <v>20</v>
      </c>
      <c r="I390">
        <v>-22.48</v>
      </c>
      <c r="J390">
        <v>5.58</v>
      </c>
      <c r="K390">
        <v>5.3</v>
      </c>
      <c r="L390" t="s">
        <v>259</v>
      </c>
      <c r="M390" t="s">
        <v>22</v>
      </c>
      <c r="N390" t="s">
        <v>40</v>
      </c>
      <c r="O390" t="s">
        <v>34</v>
      </c>
      <c r="P390" t="s">
        <v>76</v>
      </c>
      <c r="Q390" t="s">
        <v>42</v>
      </c>
      <c r="R390" s="1">
        <v>42472</v>
      </c>
      <c r="S390" s="10">
        <f t="shared" si="29"/>
        <v>1.0878852625522748E-5</v>
      </c>
      <c r="U390" t="str">
        <f t="shared" si="28"/>
        <v/>
      </c>
      <c r="V390">
        <f t="array" ref="V390">SUM(IF(B390="Y",IF(D390="Critical",(F390:F3949),0)))</f>
        <v>0</v>
      </c>
      <c r="W390">
        <f t="shared" si="30"/>
        <v>5</v>
      </c>
      <c r="X390">
        <f t="shared" si="31"/>
        <v>0</v>
      </c>
    </row>
    <row r="391" spans="1:24" x14ac:dyDescent="0.25">
      <c r="A391">
        <v>5509</v>
      </c>
      <c r="B391" t="s">
        <v>18</v>
      </c>
      <c r="C391" s="1">
        <v>42467</v>
      </c>
      <c r="D391" t="s">
        <v>47</v>
      </c>
      <c r="E391">
        <v>21</v>
      </c>
      <c r="F391">
        <v>885.23</v>
      </c>
      <c r="G391">
        <v>0.03</v>
      </c>
      <c r="H391" t="s">
        <v>20</v>
      </c>
      <c r="I391">
        <v>78.98</v>
      </c>
      <c r="J391">
        <v>40.89</v>
      </c>
      <c r="K391">
        <v>18.98</v>
      </c>
      <c r="L391" t="s">
        <v>259</v>
      </c>
      <c r="M391" t="s">
        <v>22</v>
      </c>
      <c r="N391" t="s">
        <v>40</v>
      </c>
      <c r="O391" t="s">
        <v>37</v>
      </c>
      <c r="P391" t="s">
        <v>38</v>
      </c>
      <c r="Q391" t="s">
        <v>42</v>
      </c>
      <c r="R391" s="1">
        <v>42474</v>
      </c>
      <c r="S391" s="10">
        <f t="shared" si="29"/>
        <v>1.4067027037235614E-4</v>
      </c>
      <c r="U391" t="str">
        <f t="shared" si="28"/>
        <v/>
      </c>
      <c r="V391">
        <f t="array" ref="V391">SUM(IF(B391="Y",IF(D391="Critical",(F391:F3950),0)))</f>
        <v>0</v>
      </c>
      <c r="W391">
        <f t="shared" si="30"/>
        <v>7</v>
      </c>
      <c r="X391">
        <f t="shared" si="31"/>
        <v>0</v>
      </c>
    </row>
    <row r="392" spans="1:24" x14ac:dyDescent="0.25">
      <c r="A392">
        <v>5957</v>
      </c>
      <c r="B392" t="s">
        <v>18</v>
      </c>
      <c r="C392" s="1">
        <v>41634</v>
      </c>
      <c r="D392" t="s">
        <v>19</v>
      </c>
      <c r="E392">
        <v>15</v>
      </c>
      <c r="F392">
        <v>68.319999999999993</v>
      </c>
      <c r="G392">
        <v>0.05</v>
      </c>
      <c r="H392" t="s">
        <v>20</v>
      </c>
      <c r="I392">
        <v>-66.72</v>
      </c>
      <c r="J392">
        <v>4.28</v>
      </c>
      <c r="K392">
        <v>6.72</v>
      </c>
      <c r="L392" t="s">
        <v>117</v>
      </c>
      <c r="M392" t="s">
        <v>56</v>
      </c>
      <c r="N392" t="s">
        <v>71</v>
      </c>
      <c r="O392" t="s">
        <v>34</v>
      </c>
      <c r="P392" t="s">
        <v>49</v>
      </c>
      <c r="Q392" t="s">
        <v>42</v>
      </c>
      <c r="R392" s="1">
        <v>41635</v>
      </c>
      <c r="S392" s="10">
        <f t="shared" si="29"/>
        <v>1.0856605483139264E-5</v>
      </c>
      <c r="U392" t="str">
        <f t="shared" si="28"/>
        <v/>
      </c>
      <c r="V392">
        <f t="array" ref="V392">SUM(IF(B392="Y",IF(D392="Critical",(F392:F3951),0)))</f>
        <v>0</v>
      </c>
      <c r="W392">
        <f t="shared" si="30"/>
        <v>1</v>
      </c>
      <c r="X392">
        <f t="shared" si="31"/>
        <v>0</v>
      </c>
    </row>
    <row r="393" spans="1:24" x14ac:dyDescent="0.25">
      <c r="A393">
        <v>5511</v>
      </c>
      <c r="B393" t="s">
        <v>27</v>
      </c>
      <c r="C393" s="1">
        <v>42702</v>
      </c>
      <c r="D393" t="s">
        <v>28</v>
      </c>
      <c r="E393">
        <v>46</v>
      </c>
      <c r="F393">
        <v>129.44</v>
      </c>
      <c r="G393">
        <v>0.02</v>
      </c>
      <c r="H393" t="s">
        <v>32</v>
      </c>
      <c r="I393">
        <v>-5.54</v>
      </c>
      <c r="J393">
        <v>2.58</v>
      </c>
      <c r="K393">
        <v>1.3</v>
      </c>
      <c r="L393" t="s">
        <v>141</v>
      </c>
      <c r="M393" t="s">
        <v>56</v>
      </c>
      <c r="N393" t="s">
        <v>23</v>
      </c>
      <c r="O393" t="s">
        <v>34</v>
      </c>
      <c r="P393" t="s">
        <v>35</v>
      </c>
      <c r="Q393" t="s">
        <v>36</v>
      </c>
      <c r="R393" s="1">
        <v>42703</v>
      </c>
      <c r="S393" s="10">
        <f t="shared" si="29"/>
        <v>2.0569072215128025E-5</v>
      </c>
      <c r="T393" t="str">
        <f t="shared" ref="T393:T394" si="32">IF(B393="Y", "Quality Check","")</f>
        <v>Quality Check</v>
      </c>
      <c r="U393" t="str">
        <f t="shared" si="28"/>
        <v>Low Impact</v>
      </c>
      <c r="V393">
        <f t="array" ref="V393">SUM(IF(B393="Y",IF(D393="Critical",(F393:F3952),0)))</f>
        <v>12089104.410000004</v>
      </c>
      <c r="W393">
        <f t="shared" si="30"/>
        <v>1</v>
      </c>
      <c r="X393">
        <f t="shared" si="31"/>
        <v>1</v>
      </c>
    </row>
    <row r="394" spans="1:24" x14ac:dyDescent="0.25">
      <c r="A394">
        <v>5511</v>
      </c>
      <c r="B394" t="s">
        <v>27</v>
      </c>
      <c r="C394" s="1">
        <v>42702</v>
      </c>
      <c r="D394" t="s">
        <v>28</v>
      </c>
      <c r="E394">
        <v>32</v>
      </c>
      <c r="F394">
        <v>1829.3869999999999</v>
      </c>
      <c r="G394">
        <v>0.02</v>
      </c>
      <c r="H394" t="s">
        <v>20</v>
      </c>
      <c r="I394">
        <v>482.45</v>
      </c>
      <c r="J394">
        <v>65.989999999999995</v>
      </c>
      <c r="K394">
        <v>3.9</v>
      </c>
      <c r="L394" t="s">
        <v>141</v>
      </c>
      <c r="M394" t="s">
        <v>56</v>
      </c>
      <c r="N394" t="s">
        <v>23</v>
      </c>
      <c r="O394" t="s">
        <v>24</v>
      </c>
      <c r="P394" t="s">
        <v>41</v>
      </c>
      <c r="Q394" t="s">
        <v>42</v>
      </c>
      <c r="R394" s="1">
        <v>42703</v>
      </c>
      <c r="S394" s="10">
        <f t="shared" si="29"/>
        <v>2.9070452188207979E-4</v>
      </c>
      <c r="T394" t="str">
        <f t="shared" si="32"/>
        <v>Quality Check</v>
      </c>
      <c r="U394" t="str">
        <f t="shared" si="28"/>
        <v>Low Impact</v>
      </c>
      <c r="V394">
        <f t="array" ref="V394">SUM(IF(B394="Y",IF(D394="Critical",(F394:F3953),0)))</f>
        <v>12088974.970000004</v>
      </c>
      <c r="W394">
        <f t="shared" si="30"/>
        <v>1</v>
      </c>
      <c r="X394">
        <f t="shared" si="31"/>
        <v>1</v>
      </c>
    </row>
    <row r="395" spans="1:24" x14ac:dyDescent="0.25">
      <c r="A395">
        <v>17632</v>
      </c>
      <c r="B395" t="s">
        <v>18</v>
      </c>
      <c r="C395" s="1">
        <v>41326</v>
      </c>
      <c r="D395" t="s">
        <v>43</v>
      </c>
      <c r="E395">
        <v>38</v>
      </c>
      <c r="F395">
        <v>71.12</v>
      </c>
      <c r="G395">
        <v>0.1</v>
      </c>
      <c r="H395" t="s">
        <v>20</v>
      </c>
      <c r="I395">
        <v>-21.89</v>
      </c>
      <c r="J395">
        <v>1.98</v>
      </c>
      <c r="K395">
        <v>0.7</v>
      </c>
      <c r="L395" t="s">
        <v>161</v>
      </c>
      <c r="M395" t="s">
        <v>22</v>
      </c>
      <c r="N395" t="s">
        <v>23</v>
      </c>
      <c r="O395" t="s">
        <v>34</v>
      </c>
      <c r="P395" t="s">
        <v>100</v>
      </c>
      <c r="Q395" t="s">
        <v>36</v>
      </c>
      <c r="R395" s="1">
        <v>41327</v>
      </c>
      <c r="S395" s="10">
        <f t="shared" si="29"/>
        <v>1.1301548330808909E-5</v>
      </c>
      <c r="U395" t="str">
        <f t="shared" si="28"/>
        <v/>
      </c>
      <c r="V395">
        <f t="array" ref="V395">SUM(IF(B395="Y",IF(D395="Critical",(F395:F3954),0)))</f>
        <v>0</v>
      </c>
      <c r="W395">
        <f t="shared" si="30"/>
        <v>1</v>
      </c>
      <c r="X395">
        <f t="shared" si="31"/>
        <v>0</v>
      </c>
    </row>
    <row r="396" spans="1:24" x14ac:dyDescent="0.25">
      <c r="A396">
        <v>22882</v>
      </c>
      <c r="B396" t="s">
        <v>18</v>
      </c>
      <c r="C396" s="1">
        <v>41530</v>
      </c>
      <c r="D396" t="s">
        <v>28</v>
      </c>
      <c r="E396">
        <v>10</v>
      </c>
      <c r="F396">
        <v>71.239999999999995</v>
      </c>
      <c r="G396">
        <v>0.03</v>
      </c>
      <c r="H396" t="s">
        <v>20</v>
      </c>
      <c r="I396">
        <v>2.78</v>
      </c>
      <c r="J396">
        <v>6.69</v>
      </c>
      <c r="K396">
        <v>3.1</v>
      </c>
      <c r="L396" t="s">
        <v>183</v>
      </c>
      <c r="M396" t="s">
        <v>22</v>
      </c>
      <c r="N396" t="s">
        <v>40</v>
      </c>
      <c r="O396" t="s">
        <v>34</v>
      </c>
      <c r="P396" t="s">
        <v>49</v>
      </c>
      <c r="Q396" t="s">
        <v>36</v>
      </c>
      <c r="R396" s="1">
        <v>41532</v>
      </c>
      <c r="S396" s="10">
        <f t="shared" si="29"/>
        <v>1.1320617309994749E-5</v>
      </c>
      <c r="U396" t="str">
        <f t="shared" si="28"/>
        <v/>
      </c>
      <c r="V396">
        <f t="array" ref="V396">SUM(IF(B396="Y",IF(D396="Critical",(F396:F3955),0)))</f>
        <v>0</v>
      </c>
      <c r="W396">
        <f t="shared" si="30"/>
        <v>2</v>
      </c>
      <c r="X396">
        <f t="shared" si="31"/>
        <v>0</v>
      </c>
    </row>
    <row r="397" spans="1:24" x14ac:dyDescent="0.25">
      <c r="A397">
        <v>35079</v>
      </c>
      <c r="B397" t="s">
        <v>18</v>
      </c>
      <c r="C397" s="1">
        <v>41500</v>
      </c>
      <c r="D397" t="s">
        <v>19</v>
      </c>
      <c r="E397">
        <v>13</v>
      </c>
      <c r="F397">
        <v>71.569999999999993</v>
      </c>
      <c r="G397">
        <v>0.02</v>
      </c>
      <c r="H397" t="s">
        <v>20</v>
      </c>
      <c r="I397">
        <v>-30.69</v>
      </c>
      <c r="J397">
        <v>4.9800000000000004</v>
      </c>
      <c r="K397">
        <v>4.95</v>
      </c>
      <c r="L397" t="s">
        <v>311</v>
      </c>
      <c r="M397" t="s">
        <v>30</v>
      </c>
      <c r="N397" t="s">
        <v>45</v>
      </c>
      <c r="O397" t="s">
        <v>37</v>
      </c>
      <c r="P397" t="s">
        <v>57</v>
      </c>
      <c r="Q397" t="s">
        <v>58</v>
      </c>
      <c r="R397" s="1">
        <v>41502</v>
      </c>
      <c r="S397" s="10">
        <f t="shared" si="29"/>
        <v>1.1373057002755814E-5</v>
      </c>
      <c r="U397" t="str">
        <f t="shared" si="28"/>
        <v/>
      </c>
      <c r="V397">
        <f t="array" ref="V397">SUM(IF(B397="Y",IF(D397="Critical",(F397:F3956),0)))</f>
        <v>0</v>
      </c>
      <c r="W397">
        <f t="shared" si="30"/>
        <v>2</v>
      </c>
      <c r="X397">
        <f t="shared" si="31"/>
        <v>0</v>
      </c>
    </row>
    <row r="398" spans="1:24" x14ac:dyDescent="0.25">
      <c r="A398">
        <v>5568</v>
      </c>
      <c r="B398" t="s">
        <v>18</v>
      </c>
      <c r="C398" s="1">
        <v>41796</v>
      </c>
      <c r="D398" t="s">
        <v>43</v>
      </c>
      <c r="E398">
        <v>8</v>
      </c>
      <c r="F398">
        <v>120.22</v>
      </c>
      <c r="G398">
        <v>7.0000000000000007E-2</v>
      </c>
      <c r="H398" t="s">
        <v>20</v>
      </c>
      <c r="I398">
        <v>52.69</v>
      </c>
      <c r="J398">
        <v>14.34</v>
      </c>
      <c r="K398">
        <v>5</v>
      </c>
      <c r="L398" t="s">
        <v>260</v>
      </c>
      <c r="M398" t="s">
        <v>22</v>
      </c>
      <c r="N398" t="s">
        <v>40</v>
      </c>
      <c r="O398" t="s">
        <v>37</v>
      </c>
      <c r="P398" t="s">
        <v>38</v>
      </c>
      <c r="Q398" t="s">
        <v>26</v>
      </c>
      <c r="R398" s="1">
        <v>41797</v>
      </c>
      <c r="S398" s="10">
        <f t="shared" si="29"/>
        <v>1.9103938981015845E-5</v>
      </c>
      <c r="U398" t="str">
        <f t="shared" si="28"/>
        <v/>
      </c>
      <c r="V398">
        <f t="array" ref="V398">SUM(IF(B398="Y",IF(D398="Critical",(F398:F3957),0)))</f>
        <v>0</v>
      </c>
      <c r="W398">
        <f t="shared" si="30"/>
        <v>1</v>
      </c>
      <c r="X398">
        <f t="shared" si="31"/>
        <v>0</v>
      </c>
    </row>
    <row r="399" spans="1:24" x14ac:dyDescent="0.25">
      <c r="A399">
        <v>5572</v>
      </c>
      <c r="B399" t="s">
        <v>18</v>
      </c>
      <c r="C399" s="1">
        <v>42567</v>
      </c>
      <c r="D399" t="s">
        <v>19</v>
      </c>
      <c r="E399">
        <v>37</v>
      </c>
      <c r="F399">
        <v>288.55</v>
      </c>
      <c r="G399">
        <v>0.03</v>
      </c>
      <c r="H399" t="s">
        <v>20</v>
      </c>
      <c r="I399">
        <v>-133.69999999999999</v>
      </c>
      <c r="J399">
        <v>7.37</v>
      </c>
      <c r="K399">
        <v>5.53</v>
      </c>
      <c r="L399" t="s">
        <v>261</v>
      </c>
      <c r="M399" t="s">
        <v>30</v>
      </c>
      <c r="N399" t="s">
        <v>23</v>
      </c>
      <c r="O399" t="s">
        <v>24</v>
      </c>
      <c r="P399" t="s">
        <v>25</v>
      </c>
      <c r="Q399" t="s">
        <v>26</v>
      </c>
      <c r="R399" s="1">
        <v>42569</v>
      </c>
      <c r="S399" s="10">
        <f t="shared" si="29"/>
        <v>4.5852949533955438E-5</v>
      </c>
      <c r="U399" t="str">
        <f t="shared" si="28"/>
        <v/>
      </c>
      <c r="V399">
        <f t="array" ref="V399">SUM(IF(B399="Y",IF(D399="Critical",(F399:F3958),0)))</f>
        <v>0</v>
      </c>
      <c r="W399">
        <f t="shared" si="30"/>
        <v>2</v>
      </c>
      <c r="X399">
        <f t="shared" si="31"/>
        <v>0</v>
      </c>
    </row>
    <row r="400" spans="1:24" x14ac:dyDescent="0.25">
      <c r="A400">
        <v>5575</v>
      </c>
      <c r="B400" t="s">
        <v>18</v>
      </c>
      <c r="C400" s="1">
        <v>41843</v>
      </c>
      <c r="D400" t="s">
        <v>47</v>
      </c>
      <c r="E400">
        <v>41</v>
      </c>
      <c r="F400">
        <v>254.69</v>
      </c>
      <c r="G400">
        <v>0.06</v>
      </c>
      <c r="H400" t="s">
        <v>20</v>
      </c>
      <c r="I400">
        <v>-269.37</v>
      </c>
      <c r="J400">
        <v>5.98</v>
      </c>
      <c r="K400">
        <v>10.39</v>
      </c>
      <c r="L400" t="s">
        <v>262</v>
      </c>
      <c r="M400" t="s">
        <v>22</v>
      </c>
      <c r="N400" t="s">
        <v>23</v>
      </c>
      <c r="O400" t="s">
        <v>34</v>
      </c>
      <c r="P400" t="s">
        <v>49</v>
      </c>
      <c r="Q400" t="s">
        <v>42</v>
      </c>
      <c r="R400" s="1">
        <v>41843</v>
      </c>
      <c r="S400" s="10">
        <f t="shared" si="29"/>
        <v>4.0472319240350404E-5</v>
      </c>
      <c r="U400" t="str">
        <f t="shared" si="28"/>
        <v/>
      </c>
      <c r="V400">
        <f t="array" ref="V400">SUM(IF(B400="Y",IF(D400="Critical",(F400:F3959),0)))</f>
        <v>0</v>
      </c>
      <c r="W400">
        <f t="shared" si="30"/>
        <v>0</v>
      </c>
      <c r="X400">
        <f t="shared" si="31"/>
        <v>0</v>
      </c>
    </row>
    <row r="401" spans="1:24" x14ac:dyDescent="0.25">
      <c r="A401">
        <v>5601</v>
      </c>
      <c r="B401" t="s">
        <v>18</v>
      </c>
      <c r="C401" s="1">
        <v>42008</v>
      </c>
      <c r="D401" t="s">
        <v>19</v>
      </c>
      <c r="E401">
        <v>10</v>
      </c>
      <c r="F401">
        <v>120.53</v>
      </c>
      <c r="G401">
        <v>0.1</v>
      </c>
      <c r="H401" t="s">
        <v>20</v>
      </c>
      <c r="I401">
        <v>49.26</v>
      </c>
      <c r="J401">
        <v>12.22</v>
      </c>
      <c r="K401">
        <v>2.85</v>
      </c>
      <c r="L401" t="s">
        <v>263</v>
      </c>
      <c r="M401" t="s">
        <v>30</v>
      </c>
      <c r="N401" t="s">
        <v>45</v>
      </c>
      <c r="O401" t="s">
        <v>37</v>
      </c>
      <c r="P401" t="s">
        <v>38</v>
      </c>
      <c r="Q401" t="s">
        <v>26</v>
      </c>
      <c r="R401" s="1">
        <v>42009</v>
      </c>
      <c r="S401" s="10">
        <f t="shared" si="29"/>
        <v>1.9153200510579272E-5</v>
      </c>
      <c r="U401" t="str">
        <f t="shared" si="28"/>
        <v/>
      </c>
      <c r="V401">
        <f t="array" ref="V401">SUM(IF(B401="Y",IF(D401="Critical",(F401:F3960),0)))</f>
        <v>0</v>
      </c>
      <c r="W401">
        <f t="shared" si="30"/>
        <v>1</v>
      </c>
      <c r="X401">
        <f t="shared" si="31"/>
        <v>0</v>
      </c>
    </row>
    <row r="402" spans="1:24" x14ac:dyDescent="0.25">
      <c r="A402">
        <v>5635</v>
      </c>
      <c r="B402" t="s">
        <v>18</v>
      </c>
      <c r="C402" s="1">
        <v>42231</v>
      </c>
      <c r="D402" t="s">
        <v>43</v>
      </c>
      <c r="E402">
        <v>17</v>
      </c>
      <c r="F402">
        <v>198.78</v>
      </c>
      <c r="G402">
        <v>0.02</v>
      </c>
      <c r="H402" t="s">
        <v>20</v>
      </c>
      <c r="I402">
        <v>-28.35</v>
      </c>
      <c r="J402">
        <v>11.5</v>
      </c>
      <c r="K402">
        <v>7.19</v>
      </c>
      <c r="L402" t="s">
        <v>264</v>
      </c>
      <c r="M402" t="s">
        <v>22</v>
      </c>
      <c r="N402" t="s">
        <v>23</v>
      </c>
      <c r="O402" t="s">
        <v>34</v>
      </c>
      <c r="P402" t="s">
        <v>68</v>
      </c>
      <c r="Q402" t="s">
        <v>42</v>
      </c>
      <c r="R402" s="1">
        <v>42233</v>
      </c>
      <c r="S402" s="10">
        <f t="shared" si="29"/>
        <v>3.1587764021346942E-5</v>
      </c>
      <c r="U402" t="str">
        <f t="shared" si="28"/>
        <v/>
      </c>
      <c r="V402">
        <f t="array" ref="V402">SUM(IF(B402="Y",IF(D402="Critical",(F402:F3961),0)))</f>
        <v>0</v>
      </c>
      <c r="W402">
        <f t="shared" si="30"/>
        <v>2</v>
      </c>
      <c r="X402">
        <f t="shared" si="31"/>
        <v>0</v>
      </c>
    </row>
    <row r="403" spans="1:24" x14ac:dyDescent="0.25">
      <c r="A403">
        <v>5635</v>
      </c>
      <c r="B403" t="s">
        <v>18</v>
      </c>
      <c r="C403" s="1">
        <v>42231</v>
      </c>
      <c r="D403" t="s">
        <v>43</v>
      </c>
      <c r="E403">
        <v>50</v>
      </c>
      <c r="F403">
        <v>281.58</v>
      </c>
      <c r="G403">
        <v>0.09</v>
      </c>
      <c r="H403" t="s">
        <v>20</v>
      </c>
      <c r="I403">
        <v>-161.56</v>
      </c>
      <c r="J403">
        <v>5.77</v>
      </c>
      <c r="K403">
        <v>5.92</v>
      </c>
      <c r="L403" t="s">
        <v>264</v>
      </c>
      <c r="M403" t="s">
        <v>22</v>
      </c>
      <c r="N403" t="s">
        <v>23</v>
      </c>
      <c r="O403" t="s">
        <v>37</v>
      </c>
      <c r="P403" t="s">
        <v>38</v>
      </c>
      <c r="Q403" t="s">
        <v>52</v>
      </c>
      <c r="R403" s="1">
        <v>42233</v>
      </c>
      <c r="S403" s="10">
        <f t="shared" si="29"/>
        <v>4.4745359659577788E-5</v>
      </c>
      <c r="U403" t="str">
        <f t="shared" si="28"/>
        <v/>
      </c>
      <c r="V403">
        <f t="array" ref="V403">SUM(IF(B403="Y",IF(D403="Critical",(F403:F3962),0)))</f>
        <v>0</v>
      </c>
      <c r="W403">
        <f t="shared" si="30"/>
        <v>2</v>
      </c>
      <c r="X403">
        <f t="shared" si="31"/>
        <v>0</v>
      </c>
    </row>
    <row r="404" spans="1:24" x14ac:dyDescent="0.25">
      <c r="A404">
        <v>5696</v>
      </c>
      <c r="B404" t="s">
        <v>18</v>
      </c>
      <c r="C404" s="1">
        <v>41762</v>
      </c>
      <c r="D404" t="s">
        <v>28</v>
      </c>
      <c r="E404">
        <v>4</v>
      </c>
      <c r="F404">
        <v>2206.17</v>
      </c>
      <c r="G404">
        <v>0.02</v>
      </c>
      <c r="H404" t="s">
        <v>20</v>
      </c>
      <c r="I404">
        <v>251.43</v>
      </c>
      <c r="J404">
        <v>525.98</v>
      </c>
      <c r="K404">
        <v>19.989999999999998</v>
      </c>
      <c r="L404" t="s">
        <v>265</v>
      </c>
      <c r="M404" t="s">
        <v>22</v>
      </c>
      <c r="N404" t="s">
        <v>45</v>
      </c>
      <c r="O404" t="s">
        <v>34</v>
      </c>
      <c r="P404" t="s">
        <v>68</v>
      </c>
      <c r="Q404" t="s">
        <v>42</v>
      </c>
      <c r="R404" s="1">
        <v>41764</v>
      </c>
      <c r="S404" s="10">
        <f t="shared" si="29"/>
        <v>3.505784150869051E-4</v>
      </c>
      <c r="U404" t="str">
        <f t="shared" si="28"/>
        <v/>
      </c>
      <c r="V404">
        <f t="array" ref="V404">SUM(IF(B404="Y",IF(D404="Critical",(F404:F3963),0)))</f>
        <v>0</v>
      </c>
      <c r="W404">
        <f t="shared" si="30"/>
        <v>2</v>
      </c>
      <c r="X404">
        <f t="shared" si="31"/>
        <v>0</v>
      </c>
    </row>
    <row r="405" spans="1:24" x14ac:dyDescent="0.25">
      <c r="A405">
        <v>5696</v>
      </c>
      <c r="B405" t="s">
        <v>18</v>
      </c>
      <c r="C405" s="1">
        <v>41762</v>
      </c>
      <c r="D405" t="s">
        <v>28</v>
      </c>
      <c r="E405">
        <v>40</v>
      </c>
      <c r="F405">
        <v>621.12</v>
      </c>
      <c r="G405">
        <v>0.1</v>
      </c>
      <c r="H405" t="s">
        <v>20</v>
      </c>
      <c r="I405">
        <v>190.53</v>
      </c>
      <c r="J405">
        <v>16.510000000000002</v>
      </c>
      <c r="K405">
        <v>2.99</v>
      </c>
      <c r="L405" t="s">
        <v>265</v>
      </c>
      <c r="M405" t="s">
        <v>22</v>
      </c>
      <c r="N405" t="s">
        <v>45</v>
      </c>
      <c r="O405" t="s">
        <v>34</v>
      </c>
      <c r="P405" t="s">
        <v>68</v>
      </c>
      <c r="Q405" t="s">
        <v>42</v>
      </c>
      <c r="R405" s="1">
        <v>41764</v>
      </c>
      <c r="S405" s="10">
        <f t="shared" si="29"/>
        <v>9.8701036265917165E-5</v>
      </c>
      <c r="U405" t="str">
        <f t="shared" si="28"/>
        <v/>
      </c>
      <c r="V405">
        <f t="array" ref="V405">SUM(IF(B405="Y",IF(D405="Critical",(F405:F3964),0)))</f>
        <v>0</v>
      </c>
      <c r="W405">
        <f t="shared" si="30"/>
        <v>2</v>
      </c>
      <c r="X405">
        <f t="shared" si="31"/>
        <v>0</v>
      </c>
    </row>
    <row r="406" spans="1:24" x14ac:dyDescent="0.25">
      <c r="A406">
        <v>5696</v>
      </c>
      <c r="B406" t="s">
        <v>18</v>
      </c>
      <c r="C406" s="1">
        <v>41762</v>
      </c>
      <c r="D406" t="s">
        <v>28</v>
      </c>
      <c r="E406">
        <v>31</v>
      </c>
      <c r="F406">
        <v>175.92</v>
      </c>
      <c r="G406">
        <v>0.09</v>
      </c>
      <c r="H406" t="s">
        <v>20</v>
      </c>
      <c r="I406">
        <v>-93.41</v>
      </c>
      <c r="J406">
        <v>5.98</v>
      </c>
      <c r="K406">
        <v>3.85</v>
      </c>
      <c r="L406" t="s">
        <v>265</v>
      </c>
      <c r="M406" t="s">
        <v>22</v>
      </c>
      <c r="N406" t="s">
        <v>45</v>
      </c>
      <c r="O406" t="s">
        <v>24</v>
      </c>
      <c r="P406" t="s">
        <v>25</v>
      </c>
      <c r="Q406" t="s">
        <v>26</v>
      </c>
      <c r="R406" s="1">
        <v>41764</v>
      </c>
      <c r="S406" s="10">
        <f t="shared" si="29"/>
        <v>2.7955123486444078E-5</v>
      </c>
      <c r="U406" t="str">
        <f t="shared" si="28"/>
        <v/>
      </c>
      <c r="V406">
        <f t="array" ref="V406">SUM(IF(B406="Y",IF(D406="Critical",(F406:F3965),0)))</f>
        <v>0</v>
      </c>
      <c r="W406">
        <f t="shared" si="30"/>
        <v>2</v>
      </c>
      <c r="X406">
        <f t="shared" si="31"/>
        <v>0</v>
      </c>
    </row>
    <row r="407" spans="1:24" x14ac:dyDescent="0.25">
      <c r="A407">
        <v>5699</v>
      </c>
      <c r="B407" t="s">
        <v>27</v>
      </c>
      <c r="C407" s="1">
        <v>42214</v>
      </c>
      <c r="D407" t="s">
        <v>47</v>
      </c>
      <c r="E407">
        <v>2</v>
      </c>
      <c r="F407">
        <v>9.25</v>
      </c>
      <c r="G407">
        <v>0.01</v>
      </c>
      <c r="H407" t="s">
        <v>20</v>
      </c>
      <c r="I407">
        <v>-4.21</v>
      </c>
      <c r="J407">
        <v>4.13</v>
      </c>
      <c r="K407">
        <v>0.99</v>
      </c>
      <c r="L407" t="s">
        <v>266</v>
      </c>
      <c r="M407" t="s">
        <v>30</v>
      </c>
      <c r="N407" t="s">
        <v>71</v>
      </c>
      <c r="O407" t="s">
        <v>34</v>
      </c>
      <c r="P407" t="s">
        <v>46</v>
      </c>
      <c r="Q407" t="s">
        <v>42</v>
      </c>
      <c r="R407" s="1">
        <v>42219</v>
      </c>
      <c r="S407" s="10">
        <f t="shared" si="29"/>
        <v>1.4699004789086389E-6</v>
      </c>
      <c r="U407" t="str">
        <f t="shared" si="28"/>
        <v/>
      </c>
      <c r="V407">
        <f t="array" ref="V407">SUM(IF(B407="Y",IF(D407="Critical",(F407:F3966),0)))</f>
        <v>0</v>
      </c>
      <c r="W407">
        <f t="shared" si="30"/>
        <v>5</v>
      </c>
      <c r="X407">
        <f t="shared" si="31"/>
        <v>0</v>
      </c>
    </row>
    <row r="408" spans="1:24" x14ac:dyDescent="0.25">
      <c r="A408">
        <v>5699</v>
      </c>
      <c r="B408" t="s">
        <v>27</v>
      </c>
      <c r="C408" s="1">
        <v>42214</v>
      </c>
      <c r="D408" t="s">
        <v>47</v>
      </c>
      <c r="E408">
        <v>41</v>
      </c>
      <c r="F408">
        <v>573.89</v>
      </c>
      <c r="G408">
        <v>0.09</v>
      </c>
      <c r="H408" t="s">
        <v>32</v>
      </c>
      <c r="I408">
        <v>-121.44</v>
      </c>
      <c r="J408">
        <v>14.98</v>
      </c>
      <c r="K408">
        <v>7.69</v>
      </c>
      <c r="L408" t="s">
        <v>266</v>
      </c>
      <c r="M408" t="s">
        <v>30</v>
      </c>
      <c r="N408" t="s">
        <v>71</v>
      </c>
      <c r="O408" t="s">
        <v>34</v>
      </c>
      <c r="P408" t="s">
        <v>53</v>
      </c>
      <c r="Q408" t="s">
        <v>42</v>
      </c>
      <c r="R408" s="1">
        <v>42219</v>
      </c>
      <c r="S408" s="10">
        <f t="shared" si="29"/>
        <v>9.119580387468959E-5</v>
      </c>
      <c r="U408" t="str">
        <f t="shared" si="28"/>
        <v/>
      </c>
      <c r="V408">
        <f t="array" ref="V408">SUM(IF(B408="Y",IF(D408="Critical",(F408:F3967),0)))</f>
        <v>0</v>
      </c>
      <c r="W408">
        <f t="shared" si="30"/>
        <v>5</v>
      </c>
      <c r="X408">
        <f t="shared" si="31"/>
        <v>0</v>
      </c>
    </row>
    <row r="409" spans="1:24" x14ac:dyDescent="0.25">
      <c r="A409">
        <v>37541</v>
      </c>
      <c r="B409" t="s">
        <v>18</v>
      </c>
      <c r="C409" s="1">
        <v>41331</v>
      </c>
      <c r="D409" t="s">
        <v>43</v>
      </c>
      <c r="E409">
        <v>3</v>
      </c>
      <c r="F409">
        <v>71.94</v>
      </c>
      <c r="G409">
        <v>0.01</v>
      </c>
      <c r="H409" t="s">
        <v>20</v>
      </c>
      <c r="I409">
        <v>-70.680000000000007</v>
      </c>
      <c r="J409">
        <v>20.95</v>
      </c>
      <c r="K409">
        <v>5.99</v>
      </c>
      <c r="L409" t="s">
        <v>537</v>
      </c>
      <c r="M409" t="s">
        <v>341</v>
      </c>
      <c r="N409" t="s">
        <v>71</v>
      </c>
      <c r="O409" t="s">
        <v>24</v>
      </c>
      <c r="P409" t="s">
        <v>25</v>
      </c>
      <c r="Q409" t="s">
        <v>42</v>
      </c>
      <c r="R409" s="1">
        <v>41333</v>
      </c>
      <c r="S409" s="10">
        <f t="shared" si="29"/>
        <v>1.1431853021912159E-5</v>
      </c>
      <c r="U409" t="str">
        <f t="shared" si="28"/>
        <v/>
      </c>
      <c r="V409">
        <f t="array" ref="V409">SUM(IF(B409="Y",IF(D409="Critical",(F409:F3968),0)))</f>
        <v>0</v>
      </c>
      <c r="W409">
        <f t="shared" si="30"/>
        <v>2</v>
      </c>
      <c r="X409">
        <f t="shared" si="31"/>
        <v>0</v>
      </c>
    </row>
    <row r="410" spans="1:24" x14ac:dyDescent="0.25">
      <c r="A410">
        <v>11941</v>
      </c>
      <c r="B410" t="s">
        <v>18</v>
      </c>
      <c r="C410" s="1">
        <v>41449</v>
      </c>
      <c r="D410" t="s">
        <v>28</v>
      </c>
      <c r="E410">
        <v>4</v>
      </c>
      <c r="F410">
        <v>73.069999999999993</v>
      </c>
      <c r="G410">
        <v>0.08</v>
      </c>
      <c r="H410" t="s">
        <v>20</v>
      </c>
      <c r="I410">
        <v>-41.01</v>
      </c>
      <c r="J410">
        <v>15.7</v>
      </c>
      <c r="K410">
        <v>11.25</v>
      </c>
      <c r="L410" t="s">
        <v>385</v>
      </c>
      <c r="M410" t="s">
        <v>341</v>
      </c>
      <c r="N410" t="s">
        <v>23</v>
      </c>
      <c r="O410" t="s">
        <v>34</v>
      </c>
      <c r="P410" t="s">
        <v>53</v>
      </c>
      <c r="Q410" t="s">
        <v>42</v>
      </c>
      <c r="R410" s="1">
        <v>41450</v>
      </c>
      <c r="S410" s="10">
        <f t="shared" si="29"/>
        <v>1.1611419242578836E-5</v>
      </c>
      <c r="U410" t="str">
        <f t="shared" si="28"/>
        <v/>
      </c>
      <c r="V410">
        <f t="array" ref="V410">SUM(IF(B410="Y",IF(D410="Critical",(F410:F3969),0)))</f>
        <v>0</v>
      </c>
      <c r="W410">
        <f t="shared" si="30"/>
        <v>1</v>
      </c>
      <c r="X410">
        <f t="shared" si="31"/>
        <v>0</v>
      </c>
    </row>
    <row r="411" spans="1:24" x14ac:dyDescent="0.25">
      <c r="A411">
        <v>5760</v>
      </c>
      <c r="B411" t="s">
        <v>18</v>
      </c>
      <c r="C411" s="1">
        <v>42514</v>
      </c>
      <c r="D411" t="s">
        <v>31</v>
      </c>
      <c r="E411">
        <v>34</v>
      </c>
      <c r="F411">
        <v>5261.73</v>
      </c>
      <c r="G411">
        <v>0.05</v>
      </c>
      <c r="H411" t="s">
        <v>54</v>
      </c>
      <c r="I411">
        <v>650.29999999999995</v>
      </c>
      <c r="J411">
        <v>150.97999999999999</v>
      </c>
      <c r="K411">
        <v>43.71</v>
      </c>
      <c r="L411" t="s">
        <v>268</v>
      </c>
      <c r="M411" t="s">
        <v>30</v>
      </c>
      <c r="N411" t="s">
        <v>40</v>
      </c>
      <c r="O411" t="s">
        <v>37</v>
      </c>
      <c r="P411" t="s">
        <v>86</v>
      </c>
      <c r="Q411" t="s">
        <v>74</v>
      </c>
      <c r="R411" s="1">
        <v>42515</v>
      </c>
      <c r="S411" s="10">
        <f t="shared" si="29"/>
        <v>8.361318320959948E-4</v>
      </c>
      <c r="U411" t="str">
        <f t="shared" si="28"/>
        <v/>
      </c>
      <c r="V411">
        <f t="array" ref="V411">SUM(IF(B411="Y",IF(D411="Critical",(F411:F3970),0)))</f>
        <v>0</v>
      </c>
      <c r="W411">
        <f t="shared" si="30"/>
        <v>1</v>
      </c>
      <c r="X411">
        <f t="shared" si="31"/>
        <v>0</v>
      </c>
    </row>
    <row r="412" spans="1:24" x14ac:dyDescent="0.25">
      <c r="A412">
        <v>5765</v>
      </c>
      <c r="B412" t="s">
        <v>18</v>
      </c>
      <c r="C412" s="1">
        <v>42718</v>
      </c>
      <c r="D412" t="s">
        <v>47</v>
      </c>
      <c r="E412">
        <v>23</v>
      </c>
      <c r="F412">
        <v>849.46</v>
      </c>
      <c r="G412">
        <v>0.04</v>
      </c>
      <c r="H412" t="s">
        <v>20</v>
      </c>
      <c r="I412">
        <v>9.06</v>
      </c>
      <c r="J412">
        <v>35.44</v>
      </c>
      <c r="K412">
        <v>19.989999999999998</v>
      </c>
      <c r="L412" t="s">
        <v>33</v>
      </c>
      <c r="M412" t="s">
        <v>22</v>
      </c>
      <c r="N412" t="s">
        <v>23</v>
      </c>
      <c r="O412" t="s">
        <v>34</v>
      </c>
      <c r="P412" t="s">
        <v>49</v>
      </c>
      <c r="Q412" t="s">
        <v>42</v>
      </c>
      <c r="R412" s="1">
        <v>42725</v>
      </c>
      <c r="S412" s="10">
        <f t="shared" si="29"/>
        <v>1.3498612549337649E-4</v>
      </c>
      <c r="U412" t="str">
        <f t="shared" si="28"/>
        <v/>
      </c>
      <c r="V412">
        <f t="array" ref="V412">SUM(IF(B412="Y",IF(D412="Critical",(F412:F3971),0)))</f>
        <v>0</v>
      </c>
      <c r="W412">
        <f t="shared" si="30"/>
        <v>7</v>
      </c>
      <c r="X412">
        <f t="shared" si="31"/>
        <v>0</v>
      </c>
    </row>
    <row r="413" spans="1:24" x14ac:dyDescent="0.25">
      <c r="A413">
        <v>5799</v>
      </c>
      <c r="B413" t="s">
        <v>18</v>
      </c>
      <c r="C413" s="1">
        <v>41853</v>
      </c>
      <c r="D413" t="s">
        <v>28</v>
      </c>
      <c r="E413">
        <v>34</v>
      </c>
      <c r="F413">
        <v>9626.86</v>
      </c>
      <c r="G413">
        <v>0.08</v>
      </c>
      <c r="H413" t="s">
        <v>54</v>
      </c>
      <c r="I413">
        <v>1882.2</v>
      </c>
      <c r="J413">
        <v>294.62</v>
      </c>
      <c r="K413">
        <v>42.52</v>
      </c>
      <c r="L413" t="s">
        <v>157</v>
      </c>
      <c r="M413" t="s">
        <v>56</v>
      </c>
      <c r="N413" t="s">
        <v>71</v>
      </c>
      <c r="O413" t="s">
        <v>34</v>
      </c>
      <c r="P413" t="s">
        <v>72</v>
      </c>
      <c r="Q413" t="s">
        <v>74</v>
      </c>
      <c r="R413" s="1">
        <v>41855</v>
      </c>
      <c r="S413" s="10">
        <f t="shared" si="29"/>
        <v>1.5297866080417751E-3</v>
      </c>
      <c r="U413" t="str">
        <f t="shared" si="28"/>
        <v/>
      </c>
      <c r="V413">
        <f t="array" ref="V413">SUM(IF(B413="Y",IF(D413="Critical",(F413:F3972),0)))</f>
        <v>0</v>
      </c>
      <c r="W413">
        <f t="shared" si="30"/>
        <v>2</v>
      </c>
      <c r="X413">
        <f t="shared" si="31"/>
        <v>0</v>
      </c>
    </row>
    <row r="414" spans="1:24" x14ac:dyDescent="0.25">
      <c r="A414">
        <v>14147</v>
      </c>
      <c r="B414" t="s">
        <v>18</v>
      </c>
      <c r="C414" s="1">
        <v>41340</v>
      </c>
      <c r="D414" t="s">
        <v>31</v>
      </c>
      <c r="E414">
        <v>16</v>
      </c>
      <c r="F414">
        <v>74.13</v>
      </c>
      <c r="G414">
        <v>0.08</v>
      </c>
      <c r="H414" t="s">
        <v>20</v>
      </c>
      <c r="I414">
        <v>-69.34</v>
      </c>
      <c r="J414">
        <v>4.28</v>
      </c>
      <c r="K414">
        <v>6.72</v>
      </c>
      <c r="L414" t="s">
        <v>440</v>
      </c>
      <c r="M414" t="s">
        <v>30</v>
      </c>
      <c r="N414" t="s">
        <v>40</v>
      </c>
      <c r="O414" t="s">
        <v>34</v>
      </c>
      <c r="P414" t="s">
        <v>49</v>
      </c>
      <c r="Q414" t="s">
        <v>42</v>
      </c>
      <c r="R414" s="1">
        <v>41341</v>
      </c>
      <c r="S414" s="10">
        <f t="shared" si="29"/>
        <v>1.1779861892053772E-5</v>
      </c>
      <c r="U414" t="str">
        <f t="shared" si="28"/>
        <v/>
      </c>
      <c r="V414">
        <f t="array" ref="V414">SUM(IF(B414="Y",IF(D414="Critical",(F414:F3973),0)))</f>
        <v>0</v>
      </c>
      <c r="W414">
        <f t="shared" si="30"/>
        <v>1</v>
      </c>
      <c r="X414">
        <f t="shared" si="31"/>
        <v>0</v>
      </c>
    </row>
    <row r="415" spans="1:24" x14ac:dyDescent="0.25">
      <c r="A415">
        <v>9957</v>
      </c>
      <c r="B415" t="s">
        <v>18</v>
      </c>
      <c r="C415" s="1">
        <v>41608</v>
      </c>
      <c r="D415" t="s">
        <v>31</v>
      </c>
      <c r="E415">
        <v>31</v>
      </c>
      <c r="F415">
        <v>74.75</v>
      </c>
      <c r="G415">
        <v>0.06</v>
      </c>
      <c r="H415" t="s">
        <v>32</v>
      </c>
      <c r="I415">
        <v>-115.43</v>
      </c>
      <c r="J415">
        <v>2.2799999999999998</v>
      </c>
      <c r="K415">
        <v>5.2</v>
      </c>
      <c r="L415" t="s">
        <v>334</v>
      </c>
      <c r="M415" t="s">
        <v>22</v>
      </c>
      <c r="N415" t="s">
        <v>23</v>
      </c>
      <c r="O415" t="s">
        <v>34</v>
      </c>
      <c r="P415" t="s">
        <v>35</v>
      </c>
      <c r="Q415" t="s">
        <v>36</v>
      </c>
      <c r="R415" s="1">
        <v>41609</v>
      </c>
      <c r="S415" s="10">
        <f t="shared" si="29"/>
        <v>1.1878384951180623E-5</v>
      </c>
      <c r="U415" t="str">
        <f t="shared" si="28"/>
        <v/>
      </c>
      <c r="V415">
        <f t="array" ref="V415">SUM(IF(B415="Y",IF(D415="Critical",(F415:F3974),0)))</f>
        <v>0</v>
      </c>
      <c r="W415">
        <f t="shared" si="30"/>
        <v>1</v>
      </c>
      <c r="X415">
        <f t="shared" si="31"/>
        <v>0</v>
      </c>
    </row>
    <row r="416" spans="1:24" x14ac:dyDescent="0.25">
      <c r="A416">
        <v>5890</v>
      </c>
      <c r="B416" t="s">
        <v>18</v>
      </c>
      <c r="C416" s="1">
        <v>42311</v>
      </c>
      <c r="D416" t="s">
        <v>19</v>
      </c>
      <c r="E416">
        <v>42</v>
      </c>
      <c r="F416">
        <v>813.53499999999997</v>
      </c>
      <c r="G416">
        <v>0</v>
      </c>
      <c r="H416" t="s">
        <v>32</v>
      </c>
      <c r="I416">
        <v>435.95</v>
      </c>
      <c r="J416">
        <v>20.99</v>
      </c>
      <c r="K416">
        <v>0.99</v>
      </c>
      <c r="L416" t="s">
        <v>271</v>
      </c>
      <c r="M416" t="s">
        <v>56</v>
      </c>
      <c r="N416" t="s">
        <v>45</v>
      </c>
      <c r="O416" t="s">
        <v>24</v>
      </c>
      <c r="P416" t="s">
        <v>41</v>
      </c>
      <c r="Q416" t="s">
        <v>36</v>
      </c>
      <c r="R416" s="1">
        <v>42312</v>
      </c>
      <c r="S416" s="10">
        <f t="shared" si="29"/>
        <v>1.2927734984961509E-4</v>
      </c>
      <c r="U416" t="str">
        <f t="shared" si="28"/>
        <v/>
      </c>
      <c r="V416">
        <f t="array" ref="V416">SUM(IF(B416="Y",IF(D416="Critical",(F416:F3975),0)))</f>
        <v>0</v>
      </c>
      <c r="W416">
        <f t="shared" si="30"/>
        <v>1</v>
      </c>
      <c r="X416">
        <f t="shared" si="31"/>
        <v>0</v>
      </c>
    </row>
    <row r="417" spans="1:24" x14ac:dyDescent="0.25">
      <c r="A417">
        <v>5920</v>
      </c>
      <c r="B417" t="s">
        <v>18</v>
      </c>
      <c r="C417" s="1">
        <v>42693</v>
      </c>
      <c r="D417" t="s">
        <v>19</v>
      </c>
      <c r="E417">
        <v>4</v>
      </c>
      <c r="F417">
        <v>582.59</v>
      </c>
      <c r="G417">
        <v>7.0000000000000007E-2</v>
      </c>
      <c r="H417" t="s">
        <v>20</v>
      </c>
      <c r="I417">
        <v>-121.75</v>
      </c>
      <c r="J417">
        <v>155.06</v>
      </c>
      <c r="K417">
        <v>7.07</v>
      </c>
      <c r="L417" t="s">
        <v>272</v>
      </c>
      <c r="M417" t="s">
        <v>30</v>
      </c>
      <c r="N417" t="s">
        <v>45</v>
      </c>
      <c r="O417" t="s">
        <v>34</v>
      </c>
      <c r="P417" t="s">
        <v>53</v>
      </c>
      <c r="Q417" t="s">
        <v>42</v>
      </c>
      <c r="R417" s="1">
        <v>42693</v>
      </c>
      <c r="S417" s="10">
        <f t="shared" si="29"/>
        <v>9.2578304865663131E-5</v>
      </c>
      <c r="U417" t="str">
        <f t="shared" si="28"/>
        <v/>
      </c>
      <c r="V417">
        <f t="array" ref="V417">SUM(IF(B417="Y",IF(D417="Critical",(F417:F3976),0)))</f>
        <v>0</v>
      </c>
      <c r="W417">
        <f t="shared" si="30"/>
        <v>0</v>
      </c>
      <c r="X417">
        <f t="shared" si="31"/>
        <v>0</v>
      </c>
    </row>
    <row r="418" spans="1:24" x14ac:dyDescent="0.25">
      <c r="A418">
        <v>5921</v>
      </c>
      <c r="B418" t="s">
        <v>18</v>
      </c>
      <c r="C418" s="1">
        <v>42466</v>
      </c>
      <c r="D418" t="s">
        <v>47</v>
      </c>
      <c r="E418">
        <v>27</v>
      </c>
      <c r="F418">
        <v>384.74</v>
      </c>
      <c r="G418">
        <v>0.01</v>
      </c>
      <c r="H418" t="s">
        <v>32</v>
      </c>
      <c r="I418">
        <v>2.69</v>
      </c>
      <c r="J418">
        <v>13.43</v>
      </c>
      <c r="K418">
        <v>5.5</v>
      </c>
      <c r="L418" t="s">
        <v>273</v>
      </c>
      <c r="M418" t="s">
        <v>22</v>
      </c>
      <c r="N418" t="s">
        <v>23</v>
      </c>
      <c r="O418" t="s">
        <v>34</v>
      </c>
      <c r="P418" t="s">
        <v>53</v>
      </c>
      <c r="Q418" t="s">
        <v>42</v>
      </c>
      <c r="R418" s="1">
        <v>42473</v>
      </c>
      <c r="S418" s="10">
        <f t="shared" si="29"/>
        <v>6.1138325433006453E-5</v>
      </c>
      <c r="U418" t="str">
        <f t="shared" si="28"/>
        <v/>
      </c>
      <c r="V418">
        <f t="array" ref="V418">SUM(IF(B418="Y",IF(D418="Critical",(F418:F3977),0)))</f>
        <v>0</v>
      </c>
      <c r="W418">
        <f t="shared" si="30"/>
        <v>7</v>
      </c>
      <c r="X418">
        <f t="shared" si="31"/>
        <v>0</v>
      </c>
    </row>
    <row r="419" spans="1:24" x14ac:dyDescent="0.25">
      <c r="A419">
        <v>5954</v>
      </c>
      <c r="B419" t="s">
        <v>18</v>
      </c>
      <c r="C419" s="1">
        <v>42340</v>
      </c>
      <c r="D419" t="s">
        <v>28</v>
      </c>
      <c r="E419">
        <v>32</v>
      </c>
      <c r="F419">
        <v>18316.3</v>
      </c>
      <c r="G419">
        <v>0.06</v>
      </c>
      <c r="H419" t="s">
        <v>54</v>
      </c>
      <c r="I419">
        <v>4569.0600000000004</v>
      </c>
      <c r="J419">
        <v>596.98</v>
      </c>
      <c r="K419">
        <v>14.7</v>
      </c>
      <c r="L419" t="s">
        <v>216</v>
      </c>
      <c r="M419" t="s">
        <v>22</v>
      </c>
      <c r="N419" t="s">
        <v>23</v>
      </c>
      <c r="O419" t="s">
        <v>24</v>
      </c>
      <c r="P419" t="s">
        <v>51</v>
      </c>
      <c r="Q419" t="s">
        <v>74</v>
      </c>
      <c r="R419" s="1">
        <v>42342</v>
      </c>
      <c r="S419" s="10">
        <f t="shared" si="29"/>
        <v>2.9106095288469517E-3</v>
      </c>
      <c r="U419" t="str">
        <f t="shared" si="28"/>
        <v/>
      </c>
      <c r="V419">
        <f t="array" ref="V419">SUM(IF(B419="Y",IF(D419="Critical",(F419:F3978),0)))</f>
        <v>0</v>
      </c>
      <c r="W419">
        <f t="shared" si="30"/>
        <v>2</v>
      </c>
      <c r="X419">
        <f t="shared" si="31"/>
        <v>0</v>
      </c>
    </row>
    <row r="420" spans="1:24" x14ac:dyDescent="0.25">
      <c r="A420">
        <v>2852</v>
      </c>
      <c r="B420" t="s">
        <v>18</v>
      </c>
      <c r="C420" s="1">
        <v>41289</v>
      </c>
      <c r="D420" t="s">
        <v>28</v>
      </c>
      <c r="E420">
        <v>10</v>
      </c>
      <c r="F420">
        <v>74.87</v>
      </c>
      <c r="G420">
        <v>0.02</v>
      </c>
      <c r="H420" t="s">
        <v>20</v>
      </c>
      <c r="I420">
        <v>-43.97</v>
      </c>
      <c r="J420">
        <v>6.48</v>
      </c>
      <c r="K420">
        <v>8.19</v>
      </c>
      <c r="L420" t="s">
        <v>183</v>
      </c>
      <c r="M420" t="s">
        <v>22</v>
      </c>
      <c r="N420" t="s">
        <v>40</v>
      </c>
      <c r="O420" t="s">
        <v>34</v>
      </c>
      <c r="P420" t="s">
        <v>49</v>
      </c>
      <c r="Q420" t="s">
        <v>42</v>
      </c>
      <c r="R420" s="1">
        <v>41289</v>
      </c>
      <c r="S420" s="10">
        <f t="shared" si="29"/>
        <v>1.1897453930366465E-5</v>
      </c>
      <c r="U420" t="str">
        <f t="shared" si="28"/>
        <v/>
      </c>
      <c r="V420">
        <f t="array" ref="V420">SUM(IF(B420="Y",IF(D420="Critical",(F420:F3979),0)))</f>
        <v>0</v>
      </c>
      <c r="W420">
        <f t="shared" si="30"/>
        <v>0</v>
      </c>
      <c r="X420">
        <f t="shared" si="31"/>
        <v>0</v>
      </c>
    </row>
    <row r="421" spans="1:24" x14ac:dyDescent="0.25">
      <c r="A421">
        <v>12067</v>
      </c>
      <c r="B421" t="s">
        <v>27</v>
      </c>
      <c r="C421" s="1">
        <v>41309</v>
      </c>
      <c r="D421" t="s">
        <v>28</v>
      </c>
      <c r="E421">
        <v>9</v>
      </c>
      <c r="F421">
        <v>75.260000000000005</v>
      </c>
      <c r="G421">
        <v>0.01</v>
      </c>
      <c r="H421" t="s">
        <v>20</v>
      </c>
      <c r="I421">
        <v>-17.239999999999998</v>
      </c>
      <c r="J421">
        <v>7.64</v>
      </c>
      <c r="K421">
        <v>5.83</v>
      </c>
      <c r="L421" t="s">
        <v>102</v>
      </c>
      <c r="M421" t="s">
        <v>22</v>
      </c>
      <c r="N421" t="s">
        <v>71</v>
      </c>
      <c r="O421" t="s">
        <v>34</v>
      </c>
      <c r="P421" t="s">
        <v>49</v>
      </c>
      <c r="Q421" t="s">
        <v>36</v>
      </c>
      <c r="R421" s="1">
        <v>41310</v>
      </c>
      <c r="S421" s="10">
        <f t="shared" si="29"/>
        <v>1.195942811272045E-5</v>
      </c>
      <c r="T421" t="str">
        <f>IF(B421="Y", "Quality Check","")</f>
        <v>Quality Check</v>
      </c>
      <c r="U421" t="str">
        <f t="shared" si="28"/>
        <v>Low Impact</v>
      </c>
      <c r="V421">
        <f t="array" ref="V421">SUM(IF(B421="Y",IF(D421="Critical",(F421:F3980),0)))</f>
        <v>12045876.978000006</v>
      </c>
      <c r="W421">
        <f t="shared" si="30"/>
        <v>1</v>
      </c>
      <c r="X421">
        <f t="shared" si="31"/>
        <v>1</v>
      </c>
    </row>
    <row r="422" spans="1:24" x14ac:dyDescent="0.25">
      <c r="A422">
        <v>97</v>
      </c>
      <c r="B422" t="s">
        <v>18</v>
      </c>
      <c r="C422" s="1">
        <v>41302</v>
      </c>
      <c r="D422" t="s">
        <v>43</v>
      </c>
      <c r="E422">
        <v>26</v>
      </c>
      <c r="F422">
        <v>75.569999999999993</v>
      </c>
      <c r="G422">
        <v>0.03</v>
      </c>
      <c r="H422" t="s">
        <v>20</v>
      </c>
      <c r="I422">
        <v>28.24</v>
      </c>
      <c r="J422">
        <v>2.89</v>
      </c>
      <c r="K422">
        <v>0.5</v>
      </c>
      <c r="L422" t="s">
        <v>44</v>
      </c>
      <c r="M422" t="s">
        <v>22</v>
      </c>
      <c r="N422" t="s">
        <v>45</v>
      </c>
      <c r="O422" t="s">
        <v>34</v>
      </c>
      <c r="P422" t="s">
        <v>46</v>
      </c>
      <c r="Q422" t="s">
        <v>42</v>
      </c>
      <c r="R422" s="1">
        <v>41303</v>
      </c>
      <c r="S422" s="10">
        <f t="shared" si="29"/>
        <v>1.2008689642283873E-5</v>
      </c>
      <c r="U422" t="str">
        <f t="shared" si="28"/>
        <v/>
      </c>
      <c r="V422">
        <f t="array" ref="V422">SUM(IF(B422="Y",IF(D422="Critical",(F422:F3981),0)))</f>
        <v>0</v>
      </c>
      <c r="W422">
        <f t="shared" si="30"/>
        <v>1</v>
      </c>
      <c r="X422">
        <f t="shared" si="31"/>
        <v>0</v>
      </c>
    </row>
    <row r="423" spans="1:24" x14ac:dyDescent="0.25">
      <c r="A423">
        <v>5958</v>
      </c>
      <c r="B423" t="s">
        <v>18</v>
      </c>
      <c r="C423" s="1">
        <v>41897</v>
      </c>
      <c r="D423" t="s">
        <v>43</v>
      </c>
      <c r="E423">
        <v>3</v>
      </c>
      <c r="F423">
        <v>2036.97</v>
      </c>
      <c r="G423">
        <v>0.03</v>
      </c>
      <c r="H423" t="s">
        <v>20</v>
      </c>
      <c r="I423">
        <v>-2397.44</v>
      </c>
      <c r="J423">
        <v>699.99</v>
      </c>
      <c r="K423">
        <v>24.49</v>
      </c>
      <c r="L423" t="s">
        <v>248</v>
      </c>
      <c r="M423" t="s">
        <v>22</v>
      </c>
      <c r="N423" t="s">
        <v>71</v>
      </c>
      <c r="O423" t="s">
        <v>24</v>
      </c>
      <c r="P423" t="s">
        <v>131</v>
      </c>
      <c r="Q423" t="s">
        <v>60</v>
      </c>
      <c r="R423" s="1">
        <v>41899</v>
      </c>
      <c r="S423" s="10">
        <f t="shared" si="29"/>
        <v>3.2369115443486813E-4</v>
      </c>
      <c r="U423" t="str">
        <f t="shared" si="28"/>
        <v/>
      </c>
      <c r="V423">
        <f t="array" ref="V423">SUM(IF(B423="Y",IF(D423="Critical",(F423:F3982),0)))</f>
        <v>0</v>
      </c>
      <c r="W423">
        <f t="shared" si="30"/>
        <v>2</v>
      </c>
      <c r="X423">
        <f t="shared" si="31"/>
        <v>0</v>
      </c>
    </row>
    <row r="424" spans="1:24" x14ac:dyDescent="0.25">
      <c r="A424">
        <v>5958</v>
      </c>
      <c r="B424" t="s">
        <v>18</v>
      </c>
      <c r="C424" s="1">
        <v>41897</v>
      </c>
      <c r="D424" t="s">
        <v>43</v>
      </c>
      <c r="E424">
        <v>21</v>
      </c>
      <c r="F424">
        <v>2629.6640000000002</v>
      </c>
      <c r="G424">
        <v>0.09</v>
      </c>
      <c r="H424" t="s">
        <v>54</v>
      </c>
      <c r="I424">
        <v>27.74</v>
      </c>
      <c r="J424">
        <v>159.31</v>
      </c>
      <c r="K424">
        <v>60</v>
      </c>
      <c r="L424" t="s">
        <v>248</v>
      </c>
      <c r="M424" t="s">
        <v>22</v>
      </c>
      <c r="N424" t="s">
        <v>71</v>
      </c>
      <c r="O424" t="s">
        <v>37</v>
      </c>
      <c r="P424" t="s">
        <v>112</v>
      </c>
      <c r="Q424" t="s">
        <v>74</v>
      </c>
      <c r="R424" s="1">
        <v>41897</v>
      </c>
      <c r="S424" s="10">
        <f t="shared" si="29"/>
        <v>4.178750673479792E-4</v>
      </c>
      <c r="U424" t="str">
        <f t="shared" si="28"/>
        <v/>
      </c>
      <c r="V424">
        <f t="array" ref="V424">SUM(IF(B424="Y",IF(D424="Critical",(F424:F3983),0)))</f>
        <v>0</v>
      </c>
      <c r="W424">
        <f t="shared" si="30"/>
        <v>0</v>
      </c>
      <c r="X424">
        <f t="shared" si="31"/>
        <v>0</v>
      </c>
    </row>
    <row r="425" spans="1:24" x14ac:dyDescent="0.25">
      <c r="A425">
        <v>5984</v>
      </c>
      <c r="B425" t="s">
        <v>18</v>
      </c>
      <c r="C425" s="1">
        <v>42538</v>
      </c>
      <c r="D425" t="s">
        <v>47</v>
      </c>
      <c r="E425">
        <v>37</v>
      </c>
      <c r="F425">
        <v>394.62</v>
      </c>
      <c r="G425">
        <v>0.06</v>
      </c>
      <c r="H425" t="s">
        <v>20</v>
      </c>
      <c r="I425">
        <v>-31.39</v>
      </c>
      <c r="J425">
        <v>10.89</v>
      </c>
      <c r="K425">
        <v>4.5</v>
      </c>
      <c r="L425" t="s">
        <v>162</v>
      </c>
      <c r="M425" t="s">
        <v>22</v>
      </c>
      <c r="N425" t="s">
        <v>45</v>
      </c>
      <c r="O425" t="s">
        <v>34</v>
      </c>
      <c r="P425" t="s">
        <v>72</v>
      </c>
      <c r="Q425" t="s">
        <v>42</v>
      </c>
      <c r="R425" s="1">
        <v>42543</v>
      </c>
      <c r="S425" s="10">
        <f t="shared" si="29"/>
        <v>6.2708338052640768E-5</v>
      </c>
      <c r="U425" t="str">
        <f t="shared" si="28"/>
        <v/>
      </c>
      <c r="V425">
        <f t="array" ref="V425">SUM(IF(B425="Y",IF(D425="Critical",(F425:F3984),0)))</f>
        <v>0</v>
      </c>
      <c r="W425">
        <f t="shared" si="30"/>
        <v>5</v>
      </c>
      <c r="X425">
        <f t="shared" si="31"/>
        <v>0</v>
      </c>
    </row>
    <row r="426" spans="1:24" x14ac:dyDescent="0.25">
      <c r="A426">
        <v>5984</v>
      </c>
      <c r="B426" t="s">
        <v>18</v>
      </c>
      <c r="C426" s="1">
        <v>42538</v>
      </c>
      <c r="D426" t="s">
        <v>47</v>
      </c>
      <c r="E426">
        <v>42</v>
      </c>
      <c r="F426">
        <v>464.64</v>
      </c>
      <c r="G426">
        <v>0.03</v>
      </c>
      <c r="H426" t="s">
        <v>20</v>
      </c>
      <c r="I426">
        <v>14.48</v>
      </c>
      <c r="J426">
        <v>10.64</v>
      </c>
      <c r="K426">
        <v>5.16</v>
      </c>
      <c r="L426" t="s">
        <v>162</v>
      </c>
      <c r="M426" t="s">
        <v>22</v>
      </c>
      <c r="N426" t="s">
        <v>45</v>
      </c>
      <c r="O426" t="s">
        <v>37</v>
      </c>
      <c r="P426" t="s">
        <v>38</v>
      </c>
      <c r="Q426" t="s">
        <v>42</v>
      </c>
      <c r="R426" s="1">
        <v>42543</v>
      </c>
      <c r="S426" s="10">
        <f t="shared" si="29"/>
        <v>7.3835087407579452E-5</v>
      </c>
      <c r="U426" t="str">
        <f t="shared" si="28"/>
        <v/>
      </c>
      <c r="V426">
        <f t="array" ref="V426">SUM(IF(B426="Y",IF(D426="Critical",(F426:F3985),0)))</f>
        <v>0</v>
      </c>
      <c r="W426">
        <f t="shared" si="30"/>
        <v>5</v>
      </c>
      <c r="X426">
        <f t="shared" si="31"/>
        <v>0</v>
      </c>
    </row>
    <row r="427" spans="1:24" x14ac:dyDescent="0.25">
      <c r="A427">
        <v>5984</v>
      </c>
      <c r="B427" t="s">
        <v>18</v>
      </c>
      <c r="C427" s="1">
        <v>42538</v>
      </c>
      <c r="D427" t="s">
        <v>47</v>
      </c>
      <c r="E427">
        <v>11</v>
      </c>
      <c r="F427">
        <v>96.68</v>
      </c>
      <c r="G427">
        <v>0.03</v>
      </c>
      <c r="H427" t="s">
        <v>20</v>
      </c>
      <c r="I427">
        <v>22.25</v>
      </c>
      <c r="J427">
        <v>7.96</v>
      </c>
      <c r="K427">
        <v>4.95</v>
      </c>
      <c r="L427" t="s">
        <v>162</v>
      </c>
      <c r="M427" t="s">
        <v>22</v>
      </c>
      <c r="N427" t="s">
        <v>45</v>
      </c>
      <c r="O427" t="s">
        <v>37</v>
      </c>
      <c r="P427" t="s">
        <v>38</v>
      </c>
      <c r="Q427" t="s">
        <v>42</v>
      </c>
      <c r="R427" s="1">
        <v>42540</v>
      </c>
      <c r="S427" s="10">
        <f t="shared" si="29"/>
        <v>1.5363240897393211E-5</v>
      </c>
      <c r="U427" t="str">
        <f t="shared" si="28"/>
        <v/>
      </c>
      <c r="V427">
        <f t="array" ref="V427">SUM(IF(B427="Y",IF(D427="Critical",(F427:F3986),0)))</f>
        <v>0</v>
      </c>
      <c r="W427">
        <f t="shared" si="30"/>
        <v>2</v>
      </c>
      <c r="X427">
        <f t="shared" si="31"/>
        <v>0</v>
      </c>
    </row>
    <row r="428" spans="1:24" x14ac:dyDescent="0.25">
      <c r="A428">
        <v>5989</v>
      </c>
      <c r="B428" t="s">
        <v>18</v>
      </c>
      <c r="C428" s="1">
        <v>41926</v>
      </c>
      <c r="D428" t="s">
        <v>43</v>
      </c>
      <c r="E428">
        <v>6</v>
      </c>
      <c r="F428">
        <v>155.47999999999999</v>
      </c>
      <c r="G428">
        <v>0.1</v>
      </c>
      <c r="H428" t="s">
        <v>20</v>
      </c>
      <c r="I428">
        <v>-6.64</v>
      </c>
      <c r="J428">
        <v>25.98</v>
      </c>
      <c r="K428">
        <v>5.37</v>
      </c>
      <c r="L428" t="s">
        <v>274</v>
      </c>
      <c r="M428" t="s">
        <v>22</v>
      </c>
      <c r="N428" t="s">
        <v>23</v>
      </c>
      <c r="O428" t="s">
        <v>34</v>
      </c>
      <c r="P428" t="s">
        <v>72</v>
      </c>
      <c r="Q428" t="s">
        <v>52</v>
      </c>
      <c r="R428" s="1">
        <v>41928</v>
      </c>
      <c r="S428" s="10">
        <f t="shared" si="29"/>
        <v>2.4707040698455693E-5</v>
      </c>
      <c r="U428" t="str">
        <f t="shared" si="28"/>
        <v/>
      </c>
      <c r="V428">
        <f t="array" ref="V428">SUM(IF(B428="Y",IF(D428="Critical",(F428:F3987),0)))</f>
        <v>0</v>
      </c>
      <c r="W428">
        <f t="shared" si="30"/>
        <v>2</v>
      </c>
      <c r="X428">
        <f t="shared" si="31"/>
        <v>0</v>
      </c>
    </row>
    <row r="429" spans="1:24" x14ac:dyDescent="0.25">
      <c r="A429">
        <v>5989</v>
      </c>
      <c r="B429" t="s">
        <v>18</v>
      </c>
      <c r="C429" s="1">
        <v>41926</v>
      </c>
      <c r="D429" t="s">
        <v>43</v>
      </c>
      <c r="E429">
        <v>21</v>
      </c>
      <c r="F429">
        <v>56.77</v>
      </c>
      <c r="G429">
        <v>0.06</v>
      </c>
      <c r="H429" t="s">
        <v>20</v>
      </c>
      <c r="I429">
        <v>-3.2</v>
      </c>
      <c r="J429">
        <v>2.78</v>
      </c>
      <c r="K429">
        <v>1.34</v>
      </c>
      <c r="L429" t="s">
        <v>274</v>
      </c>
      <c r="M429" t="s">
        <v>22</v>
      </c>
      <c r="N429" t="s">
        <v>23</v>
      </c>
      <c r="O429" t="s">
        <v>34</v>
      </c>
      <c r="P429" t="s">
        <v>35</v>
      </c>
      <c r="Q429" t="s">
        <v>36</v>
      </c>
      <c r="R429" s="1">
        <v>41927</v>
      </c>
      <c r="S429" s="10">
        <f t="shared" si="29"/>
        <v>9.0212162365019934E-6</v>
      </c>
      <c r="U429" t="str">
        <f t="shared" si="28"/>
        <v/>
      </c>
      <c r="V429">
        <f t="array" ref="V429">SUM(IF(B429="Y",IF(D429="Critical",(F429:F3988),0)))</f>
        <v>0</v>
      </c>
      <c r="W429">
        <f t="shared" si="30"/>
        <v>1</v>
      </c>
      <c r="X429">
        <f t="shared" si="31"/>
        <v>0</v>
      </c>
    </row>
    <row r="430" spans="1:24" x14ac:dyDescent="0.25">
      <c r="A430">
        <v>35425</v>
      </c>
      <c r="B430" t="s">
        <v>18</v>
      </c>
      <c r="C430" s="1">
        <v>41361</v>
      </c>
      <c r="D430" t="s">
        <v>31</v>
      </c>
      <c r="E430">
        <v>45</v>
      </c>
      <c r="F430">
        <v>75.680000000000007</v>
      </c>
      <c r="G430">
        <v>0.08</v>
      </c>
      <c r="H430" t="s">
        <v>20</v>
      </c>
      <c r="I430">
        <v>-4.04</v>
      </c>
      <c r="J430">
        <v>1.81</v>
      </c>
      <c r="K430">
        <v>0.75</v>
      </c>
      <c r="L430" t="s">
        <v>450</v>
      </c>
      <c r="M430" t="s">
        <v>22</v>
      </c>
      <c r="N430" t="s">
        <v>40</v>
      </c>
      <c r="O430" t="s">
        <v>34</v>
      </c>
      <c r="P430" t="s">
        <v>100</v>
      </c>
      <c r="Q430" t="s">
        <v>36</v>
      </c>
      <c r="R430" s="1">
        <v>41363</v>
      </c>
      <c r="S430" s="10">
        <f t="shared" si="29"/>
        <v>1.2026169539870898E-5</v>
      </c>
      <c r="U430" t="str">
        <f t="shared" si="28"/>
        <v/>
      </c>
      <c r="V430">
        <f t="array" ref="V430">SUM(IF(B430="Y",IF(D430="Critical",(F430:F3989),0)))</f>
        <v>0</v>
      </c>
      <c r="W430">
        <f t="shared" si="30"/>
        <v>2</v>
      </c>
      <c r="X430">
        <f t="shared" si="31"/>
        <v>0</v>
      </c>
    </row>
    <row r="431" spans="1:24" x14ac:dyDescent="0.25">
      <c r="A431">
        <v>6018</v>
      </c>
      <c r="B431" t="s">
        <v>18</v>
      </c>
      <c r="C431" s="1">
        <v>42234</v>
      </c>
      <c r="D431" t="s">
        <v>47</v>
      </c>
      <c r="E431">
        <v>39</v>
      </c>
      <c r="F431">
        <v>206.09</v>
      </c>
      <c r="G431">
        <v>0</v>
      </c>
      <c r="H431" t="s">
        <v>20</v>
      </c>
      <c r="I431">
        <v>36.04</v>
      </c>
      <c r="J431">
        <v>5.08</v>
      </c>
      <c r="K431">
        <v>2.0299999999999998</v>
      </c>
      <c r="L431" t="s">
        <v>276</v>
      </c>
      <c r="M431" t="s">
        <v>22</v>
      </c>
      <c r="N431" t="s">
        <v>40</v>
      </c>
      <c r="O431" t="s">
        <v>37</v>
      </c>
      <c r="P431" t="s">
        <v>38</v>
      </c>
      <c r="Q431" t="s">
        <v>36</v>
      </c>
      <c r="R431" s="1">
        <v>42236</v>
      </c>
      <c r="S431" s="10">
        <f t="shared" si="29"/>
        <v>3.2749382670084477E-5</v>
      </c>
      <c r="U431" t="str">
        <f t="shared" si="28"/>
        <v/>
      </c>
      <c r="V431">
        <f t="array" ref="V431">SUM(IF(B431="Y",IF(D431="Critical",(F431:F3990),0)))</f>
        <v>0</v>
      </c>
      <c r="W431">
        <f t="shared" si="30"/>
        <v>2</v>
      </c>
      <c r="X431">
        <f t="shared" si="31"/>
        <v>0</v>
      </c>
    </row>
    <row r="432" spans="1:24" x14ac:dyDescent="0.25">
      <c r="A432">
        <v>6018</v>
      </c>
      <c r="B432" t="s">
        <v>18</v>
      </c>
      <c r="C432" s="1">
        <v>42234</v>
      </c>
      <c r="D432" t="s">
        <v>47</v>
      </c>
      <c r="E432">
        <v>2</v>
      </c>
      <c r="F432">
        <v>124.25</v>
      </c>
      <c r="G432">
        <v>7.0000000000000007E-2</v>
      </c>
      <c r="H432" t="s">
        <v>20</v>
      </c>
      <c r="I432">
        <v>-55.78</v>
      </c>
      <c r="J432">
        <v>55.98</v>
      </c>
      <c r="K432">
        <v>13.88</v>
      </c>
      <c r="L432" t="s">
        <v>276</v>
      </c>
      <c r="M432" t="s">
        <v>22</v>
      </c>
      <c r="N432" t="s">
        <v>40</v>
      </c>
      <c r="O432" t="s">
        <v>34</v>
      </c>
      <c r="P432" t="s">
        <v>49</v>
      </c>
      <c r="Q432" t="s">
        <v>42</v>
      </c>
      <c r="R432" s="1">
        <v>42239</v>
      </c>
      <c r="S432" s="10">
        <f t="shared" si="29"/>
        <v>1.9744338865340366E-5</v>
      </c>
      <c r="U432" t="str">
        <f t="shared" si="28"/>
        <v/>
      </c>
      <c r="V432">
        <f t="array" ref="V432">SUM(IF(B432="Y",IF(D432="Critical",(F432:F3991),0)))</f>
        <v>0</v>
      </c>
      <c r="W432">
        <f t="shared" si="30"/>
        <v>5</v>
      </c>
      <c r="X432">
        <f t="shared" si="31"/>
        <v>0</v>
      </c>
    </row>
    <row r="433" spans="1:24" x14ac:dyDescent="0.25">
      <c r="A433">
        <v>6020</v>
      </c>
      <c r="B433" t="s">
        <v>18</v>
      </c>
      <c r="C433" s="1">
        <v>42634</v>
      </c>
      <c r="D433" t="s">
        <v>43</v>
      </c>
      <c r="E433">
        <v>23</v>
      </c>
      <c r="F433">
        <v>66.09</v>
      </c>
      <c r="G433">
        <v>0.09</v>
      </c>
      <c r="H433" t="s">
        <v>20</v>
      </c>
      <c r="I433">
        <v>13.71</v>
      </c>
      <c r="J433">
        <v>2.88</v>
      </c>
      <c r="K433">
        <v>0.99</v>
      </c>
      <c r="L433" t="s">
        <v>277</v>
      </c>
      <c r="M433" t="s">
        <v>22</v>
      </c>
      <c r="N433" t="s">
        <v>23</v>
      </c>
      <c r="O433" t="s">
        <v>34</v>
      </c>
      <c r="P433" t="s">
        <v>46</v>
      </c>
      <c r="Q433" t="s">
        <v>42</v>
      </c>
      <c r="R433" s="1">
        <v>42636</v>
      </c>
      <c r="S433" s="10">
        <f t="shared" si="29"/>
        <v>1.0502240286602373E-5</v>
      </c>
      <c r="U433" t="str">
        <f t="shared" si="28"/>
        <v/>
      </c>
      <c r="V433">
        <f t="array" ref="V433">SUM(IF(B433="Y",IF(D433="Critical",(F433:F3992),0)))</f>
        <v>0</v>
      </c>
      <c r="W433">
        <f t="shared" si="30"/>
        <v>2</v>
      </c>
      <c r="X433">
        <f t="shared" si="31"/>
        <v>0</v>
      </c>
    </row>
    <row r="434" spans="1:24" x14ac:dyDescent="0.25">
      <c r="A434">
        <v>6054</v>
      </c>
      <c r="B434" t="s">
        <v>27</v>
      </c>
      <c r="C434" s="1">
        <v>41890</v>
      </c>
      <c r="D434" t="s">
        <v>47</v>
      </c>
      <c r="E434">
        <v>6</v>
      </c>
      <c r="F434">
        <v>27.32</v>
      </c>
      <c r="G434">
        <v>0.05</v>
      </c>
      <c r="H434" t="s">
        <v>32</v>
      </c>
      <c r="I434">
        <v>-5.87</v>
      </c>
      <c r="J434">
        <v>2.08</v>
      </c>
      <c r="K434">
        <v>5.33</v>
      </c>
      <c r="L434" t="s">
        <v>138</v>
      </c>
      <c r="M434" t="s">
        <v>22</v>
      </c>
      <c r="N434" t="s">
        <v>23</v>
      </c>
      <c r="O434" t="s">
        <v>37</v>
      </c>
      <c r="P434" t="s">
        <v>38</v>
      </c>
      <c r="Q434" t="s">
        <v>42</v>
      </c>
      <c r="R434" s="1">
        <v>41892</v>
      </c>
      <c r="S434" s="10">
        <f t="shared" si="29"/>
        <v>4.3413709279766499E-6</v>
      </c>
      <c r="U434" t="str">
        <f t="shared" si="28"/>
        <v/>
      </c>
      <c r="V434">
        <f t="array" ref="V434">SUM(IF(B434="Y",IF(D434="Critical",(F434:F3993),0)))</f>
        <v>0</v>
      </c>
      <c r="W434">
        <f t="shared" si="30"/>
        <v>2</v>
      </c>
      <c r="X434">
        <f t="shared" si="31"/>
        <v>0</v>
      </c>
    </row>
    <row r="435" spans="1:24" x14ac:dyDescent="0.25">
      <c r="A435">
        <v>6054</v>
      </c>
      <c r="B435" t="s">
        <v>27</v>
      </c>
      <c r="C435" s="1">
        <v>41890</v>
      </c>
      <c r="D435" t="s">
        <v>47</v>
      </c>
      <c r="E435">
        <v>43</v>
      </c>
      <c r="F435">
        <v>643.30999999999995</v>
      </c>
      <c r="G435">
        <v>0.08</v>
      </c>
      <c r="H435" t="s">
        <v>32</v>
      </c>
      <c r="I435">
        <v>-231.34</v>
      </c>
      <c r="J435">
        <v>15.42</v>
      </c>
      <c r="K435">
        <v>10.68</v>
      </c>
      <c r="L435" t="s">
        <v>138</v>
      </c>
      <c r="M435" t="s">
        <v>22</v>
      </c>
      <c r="N435" t="s">
        <v>23</v>
      </c>
      <c r="O435" t="s">
        <v>34</v>
      </c>
      <c r="P435" t="s">
        <v>53</v>
      </c>
      <c r="Q435" t="s">
        <v>42</v>
      </c>
      <c r="R435" s="1">
        <v>41895</v>
      </c>
      <c r="S435" s="10">
        <f t="shared" si="29"/>
        <v>1.0222720833369907E-4</v>
      </c>
      <c r="U435" t="str">
        <f t="shared" si="28"/>
        <v/>
      </c>
      <c r="V435">
        <f t="array" ref="V435">SUM(IF(B435="Y",IF(D435="Critical",(F435:F3994),0)))</f>
        <v>0</v>
      </c>
      <c r="W435">
        <f t="shared" si="30"/>
        <v>5</v>
      </c>
      <c r="X435">
        <f t="shared" si="31"/>
        <v>0</v>
      </c>
    </row>
    <row r="436" spans="1:24" x14ac:dyDescent="0.25">
      <c r="A436">
        <v>6112</v>
      </c>
      <c r="B436" t="s">
        <v>18</v>
      </c>
      <c r="C436" s="1">
        <v>42605</v>
      </c>
      <c r="D436" t="s">
        <v>43</v>
      </c>
      <c r="E436">
        <v>10</v>
      </c>
      <c r="F436">
        <v>1597.37</v>
      </c>
      <c r="G436">
        <v>0.02</v>
      </c>
      <c r="H436" t="s">
        <v>54</v>
      </c>
      <c r="I436">
        <v>-533.69000000000005</v>
      </c>
      <c r="J436">
        <v>146.05000000000001</v>
      </c>
      <c r="K436">
        <v>80.2</v>
      </c>
      <c r="L436" t="s">
        <v>277</v>
      </c>
      <c r="M436" t="s">
        <v>22</v>
      </c>
      <c r="N436" t="s">
        <v>23</v>
      </c>
      <c r="O436" t="s">
        <v>37</v>
      </c>
      <c r="P436" t="s">
        <v>112</v>
      </c>
      <c r="Q436" t="s">
        <v>58</v>
      </c>
      <c r="R436" s="1">
        <v>42605</v>
      </c>
      <c r="S436" s="10">
        <f t="shared" si="29"/>
        <v>2.5383512735073429E-4</v>
      </c>
      <c r="U436" t="str">
        <f t="shared" si="28"/>
        <v/>
      </c>
      <c r="V436">
        <f t="array" ref="V436">SUM(IF(B436="Y",IF(D436="Critical",(F436:F3995),0)))</f>
        <v>0</v>
      </c>
      <c r="W436">
        <f t="shared" si="30"/>
        <v>0</v>
      </c>
      <c r="X436">
        <f t="shared" si="31"/>
        <v>0</v>
      </c>
    </row>
    <row r="437" spans="1:24" x14ac:dyDescent="0.25">
      <c r="A437">
        <v>6112</v>
      </c>
      <c r="B437" t="s">
        <v>18</v>
      </c>
      <c r="C437" s="1">
        <v>42605</v>
      </c>
      <c r="D437" t="s">
        <v>43</v>
      </c>
      <c r="E437">
        <v>31</v>
      </c>
      <c r="F437">
        <v>1753.9580000000001</v>
      </c>
      <c r="G437">
        <v>0.06</v>
      </c>
      <c r="H437" t="s">
        <v>20</v>
      </c>
      <c r="I437">
        <v>382.39</v>
      </c>
      <c r="J437">
        <v>65.989999999999995</v>
      </c>
      <c r="K437">
        <v>5.92</v>
      </c>
      <c r="L437" t="s">
        <v>277</v>
      </c>
      <c r="M437" t="s">
        <v>22</v>
      </c>
      <c r="N437" t="s">
        <v>23</v>
      </c>
      <c r="O437" t="s">
        <v>24</v>
      </c>
      <c r="P437" t="s">
        <v>41</v>
      </c>
      <c r="Q437" t="s">
        <v>42</v>
      </c>
      <c r="R437" s="1">
        <v>42606</v>
      </c>
      <c r="S437" s="10">
        <f t="shared" si="29"/>
        <v>2.7871823829033929E-4</v>
      </c>
      <c r="U437" t="str">
        <f t="shared" si="28"/>
        <v/>
      </c>
      <c r="V437">
        <f t="array" ref="V437">SUM(IF(B437="Y",IF(D437="Critical",(F437:F3996),0)))</f>
        <v>0</v>
      </c>
      <c r="W437">
        <f t="shared" si="30"/>
        <v>1</v>
      </c>
      <c r="X437">
        <f t="shared" si="31"/>
        <v>0</v>
      </c>
    </row>
    <row r="438" spans="1:24" x14ac:dyDescent="0.25">
      <c r="A438">
        <v>6116</v>
      </c>
      <c r="B438" t="s">
        <v>18</v>
      </c>
      <c r="C438" s="1">
        <v>42449</v>
      </c>
      <c r="D438" t="s">
        <v>43</v>
      </c>
      <c r="E438">
        <v>7</v>
      </c>
      <c r="F438">
        <v>150.77000000000001</v>
      </c>
      <c r="G438">
        <v>0.01</v>
      </c>
      <c r="H438" t="s">
        <v>20</v>
      </c>
      <c r="I438">
        <v>-72.23</v>
      </c>
      <c r="J438">
        <v>19.98</v>
      </c>
      <c r="K438">
        <v>4</v>
      </c>
      <c r="L438" t="s">
        <v>278</v>
      </c>
      <c r="M438" t="s">
        <v>56</v>
      </c>
      <c r="N438" t="s">
        <v>23</v>
      </c>
      <c r="O438" t="s">
        <v>24</v>
      </c>
      <c r="P438" t="s">
        <v>25</v>
      </c>
      <c r="Q438" t="s">
        <v>42</v>
      </c>
      <c r="R438" s="1">
        <v>42449</v>
      </c>
      <c r="S438" s="10">
        <f t="shared" si="29"/>
        <v>2.3958583265411406E-5</v>
      </c>
      <c r="U438" t="str">
        <f t="shared" si="28"/>
        <v/>
      </c>
      <c r="V438">
        <f t="array" ref="V438">SUM(IF(B438="Y",IF(D438="Critical",(F438:F3997),0)))</f>
        <v>0</v>
      </c>
      <c r="W438">
        <f t="shared" si="30"/>
        <v>0</v>
      </c>
      <c r="X438">
        <f t="shared" si="31"/>
        <v>0</v>
      </c>
    </row>
    <row r="439" spans="1:24" x14ac:dyDescent="0.25">
      <c r="A439">
        <v>6179</v>
      </c>
      <c r="B439" t="s">
        <v>18</v>
      </c>
      <c r="C439" s="1">
        <v>42523</v>
      </c>
      <c r="D439" t="s">
        <v>31</v>
      </c>
      <c r="E439">
        <v>50</v>
      </c>
      <c r="F439">
        <v>477.53</v>
      </c>
      <c r="G439">
        <v>0.09</v>
      </c>
      <c r="H439" t="s">
        <v>20</v>
      </c>
      <c r="I439">
        <v>197.76</v>
      </c>
      <c r="J439">
        <v>9.7799999999999994</v>
      </c>
      <c r="K439">
        <v>1.39</v>
      </c>
      <c r="L439" t="s">
        <v>160</v>
      </c>
      <c r="M439" t="s">
        <v>56</v>
      </c>
      <c r="N439" t="s">
        <v>45</v>
      </c>
      <c r="O439" t="s">
        <v>34</v>
      </c>
      <c r="P439" t="s">
        <v>76</v>
      </c>
      <c r="Q439" t="s">
        <v>42</v>
      </c>
      <c r="R439" s="1">
        <v>42524</v>
      </c>
      <c r="S439" s="10">
        <f t="shared" si="29"/>
        <v>7.5883413588458625E-5</v>
      </c>
      <c r="U439" t="str">
        <f t="shared" si="28"/>
        <v/>
      </c>
      <c r="V439">
        <f t="array" ref="V439">SUM(IF(B439="Y",IF(D439="Critical",(F439:F3998),0)))</f>
        <v>0</v>
      </c>
      <c r="W439">
        <f t="shared" si="30"/>
        <v>1</v>
      </c>
      <c r="X439">
        <f t="shared" si="31"/>
        <v>0</v>
      </c>
    </row>
    <row r="440" spans="1:24" x14ac:dyDescent="0.25">
      <c r="A440">
        <v>6179</v>
      </c>
      <c r="B440" t="s">
        <v>18</v>
      </c>
      <c r="C440" s="1">
        <v>42523</v>
      </c>
      <c r="D440" t="s">
        <v>31</v>
      </c>
      <c r="E440">
        <v>15</v>
      </c>
      <c r="F440">
        <v>2690.7514999999999</v>
      </c>
      <c r="G440">
        <v>0</v>
      </c>
      <c r="H440" t="s">
        <v>20</v>
      </c>
      <c r="I440">
        <v>234.61</v>
      </c>
      <c r="J440">
        <v>200.99</v>
      </c>
      <c r="K440">
        <v>8.08</v>
      </c>
      <c r="L440" t="s">
        <v>160</v>
      </c>
      <c r="M440" t="s">
        <v>56</v>
      </c>
      <c r="N440" t="s">
        <v>45</v>
      </c>
      <c r="O440" t="s">
        <v>24</v>
      </c>
      <c r="P440" t="s">
        <v>41</v>
      </c>
      <c r="Q440" t="s">
        <v>42</v>
      </c>
      <c r="R440" s="1">
        <v>42525</v>
      </c>
      <c r="S440" s="10">
        <f t="shared" si="29"/>
        <v>4.2758236956477172E-4</v>
      </c>
      <c r="U440" t="str">
        <f t="shared" si="28"/>
        <v/>
      </c>
      <c r="V440">
        <f t="array" ref="V440">SUM(IF(B440="Y",IF(D440="Critical",(F440:F3999),0)))</f>
        <v>0</v>
      </c>
      <c r="W440">
        <f t="shared" si="30"/>
        <v>2</v>
      </c>
      <c r="X440">
        <f t="shared" si="31"/>
        <v>0</v>
      </c>
    </row>
    <row r="441" spans="1:24" x14ac:dyDescent="0.25">
      <c r="A441">
        <v>6183</v>
      </c>
      <c r="B441" t="s">
        <v>18</v>
      </c>
      <c r="C441" s="1">
        <v>42170</v>
      </c>
      <c r="D441" t="s">
        <v>43</v>
      </c>
      <c r="E441">
        <v>41</v>
      </c>
      <c r="F441">
        <v>1991.93</v>
      </c>
      <c r="G441">
        <v>0.02</v>
      </c>
      <c r="H441" t="s">
        <v>20</v>
      </c>
      <c r="I441">
        <v>951.5</v>
      </c>
      <c r="J441">
        <v>48.94</v>
      </c>
      <c r="K441">
        <v>5.86</v>
      </c>
      <c r="L441" t="s">
        <v>117</v>
      </c>
      <c r="M441" t="s">
        <v>56</v>
      </c>
      <c r="N441" t="s">
        <v>71</v>
      </c>
      <c r="O441" t="s">
        <v>34</v>
      </c>
      <c r="P441" t="s">
        <v>49</v>
      </c>
      <c r="Q441" t="s">
        <v>42</v>
      </c>
      <c r="R441" s="1">
        <v>42171</v>
      </c>
      <c r="S441" s="10">
        <f t="shared" si="29"/>
        <v>3.1653393091378218E-4</v>
      </c>
      <c r="U441" t="str">
        <f t="shared" si="28"/>
        <v/>
      </c>
      <c r="V441">
        <f t="array" ref="V441">SUM(IF(B441="Y",IF(D441="Critical",(F441:F4000),0)))</f>
        <v>0</v>
      </c>
      <c r="W441">
        <f t="shared" si="30"/>
        <v>1</v>
      </c>
      <c r="X441">
        <f t="shared" si="31"/>
        <v>0</v>
      </c>
    </row>
    <row r="442" spans="1:24" x14ac:dyDescent="0.25">
      <c r="A442">
        <v>6211</v>
      </c>
      <c r="B442" t="s">
        <v>18</v>
      </c>
      <c r="C442" s="1">
        <v>42697</v>
      </c>
      <c r="D442" t="s">
        <v>28</v>
      </c>
      <c r="E442">
        <v>28</v>
      </c>
      <c r="F442">
        <v>67.72</v>
      </c>
      <c r="G442">
        <v>0.01</v>
      </c>
      <c r="H442" t="s">
        <v>20</v>
      </c>
      <c r="I442">
        <v>-142.66999999999999</v>
      </c>
      <c r="J442">
        <v>2.16</v>
      </c>
      <c r="K442">
        <v>6.05</v>
      </c>
      <c r="L442" t="s">
        <v>140</v>
      </c>
      <c r="M442" t="s">
        <v>22</v>
      </c>
      <c r="N442" t="s">
        <v>23</v>
      </c>
      <c r="O442" t="s">
        <v>34</v>
      </c>
      <c r="P442" t="s">
        <v>68</v>
      </c>
      <c r="Q442" t="s">
        <v>42</v>
      </c>
      <c r="R442" s="1">
        <v>42699</v>
      </c>
      <c r="S442" s="10">
        <f t="shared" si="29"/>
        <v>1.0761260587210057E-5</v>
      </c>
      <c r="U442" t="str">
        <f t="shared" si="28"/>
        <v/>
      </c>
      <c r="V442">
        <f t="array" ref="V442">SUM(IF(B442="Y",IF(D442="Critical",(F442:F4001),0)))</f>
        <v>0</v>
      </c>
      <c r="W442">
        <f t="shared" si="30"/>
        <v>2</v>
      </c>
      <c r="X442">
        <f t="shared" si="31"/>
        <v>0</v>
      </c>
    </row>
    <row r="443" spans="1:24" x14ac:dyDescent="0.25">
      <c r="A443">
        <v>6211</v>
      </c>
      <c r="B443" t="s">
        <v>18</v>
      </c>
      <c r="C443" s="1">
        <v>42697</v>
      </c>
      <c r="D443" t="s">
        <v>28</v>
      </c>
      <c r="E443">
        <v>3</v>
      </c>
      <c r="F443">
        <v>68.64</v>
      </c>
      <c r="G443">
        <v>7.0000000000000007E-2</v>
      </c>
      <c r="H443" t="s">
        <v>20</v>
      </c>
      <c r="I443">
        <v>-38.93</v>
      </c>
      <c r="J443">
        <v>21.38</v>
      </c>
      <c r="K443">
        <v>8.99</v>
      </c>
      <c r="L443" t="s">
        <v>140</v>
      </c>
      <c r="M443" t="s">
        <v>22</v>
      </c>
      <c r="N443" t="s">
        <v>23</v>
      </c>
      <c r="O443" t="s">
        <v>34</v>
      </c>
      <c r="P443" t="s">
        <v>35</v>
      </c>
      <c r="Q443" t="s">
        <v>26</v>
      </c>
      <c r="R443" s="1">
        <v>42699</v>
      </c>
      <c r="S443" s="10">
        <f t="shared" si="29"/>
        <v>1.0907456094301511E-5</v>
      </c>
      <c r="U443" t="str">
        <f t="shared" si="28"/>
        <v/>
      </c>
      <c r="V443">
        <f t="array" ref="V443">SUM(IF(B443="Y",IF(D443="Critical",(F443:F4002),0)))</f>
        <v>0</v>
      </c>
      <c r="W443">
        <f t="shared" si="30"/>
        <v>2</v>
      </c>
      <c r="X443">
        <f t="shared" si="31"/>
        <v>0</v>
      </c>
    </row>
    <row r="444" spans="1:24" x14ac:dyDescent="0.25">
      <c r="A444">
        <v>6241</v>
      </c>
      <c r="B444" t="s">
        <v>27</v>
      </c>
      <c r="C444" s="1">
        <v>42733</v>
      </c>
      <c r="D444" t="s">
        <v>47</v>
      </c>
      <c r="E444">
        <v>24</v>
      </c>
      <c r="F444">
        <v>133.94</v>
      </c>
      <c r="G444">
        <v>0.08</v>
      </c>
      <c r="H444" t="s">
        <v>32</v>
      </c>
      <c r="I444">
        <v>45</v>
      </c>
      <c r="J444">
        <v>5.84</v>
      </c>
      <c r="K444">
        <v>1</v>
      </c>
      <c r="L444" t="s">
        <v>279</v>
      </c>
      <c r="M444" t="s">
        <v>22</v>
      </c>
      <c r="N444" t="s">
        <v>71</v>
      </c>
      <c r="O444" t="s">
        <v>34</v>
      </c>
      <c r="P444" t="s">
        <v>35</v>
      </c>
      <c r="Q444" t="s">
        <v>36</v>
      </c>
      <c r="R444" s="1">
        <v>41277</v>
      </c>
      <c r="S444" s="10">
        <f t="shared" si="29"/>
        <v>2.1284158934597089E-5</v>
      </c>
      <c r="U444" t="str">
        <f t="shared" si="28"/>
        <v/>
      </c>
      <c r="V444">
        <f t="array" ref="V444">SUM(IF(B444="Y",IF(D444="Critical",(F444:F4003),0)))</f>
        <v>0</v>
      </c>
      <c r="W444">
        <f t="shared" si="30"/>
        <v>-1456</v>
      </c>
      <c r="X444">
        <f t="shared" si="31"/>
        <v>0</v>
      </c>
    </row>
    <row r="445" spans="1:24" x14ac:dyDescent="0.25">
      <c r="A445">
        <v>6241</v>
      </c>
      <c r="B445" t="s">
        <v>27</v>
      </c>
      <c r="C445" s="1">
        <v>42733</v>
      </c>
      <c r="D445" t="s">
        <v>47</v>
      </c>
      <c r="E445">
        <v>29</v>
      </c>
      <c r="F445">
        <v>5433.0895</v>
      </c>
      <c r="G445">
        <v>0</v>
      </c>
      <c r="H445" t="s">
        <v>20</v>
      </c>
      <c r="I445">
        <v>1365.28</v>
      </c>
      <c r="J445">
        <v>205.99</v>
      </c>
      <c r="K445">
        <v>8.99</v>
      </c>
      <c r="L445" t="s">
        <v>279</v>
      </c>
      <c r="M445" t="s">
        <v>22</v>
      </c>
      <c r="N445" t="s">
        <v>71</v>
      </c>
      <c r="O445" t="s">
        <v>24</v>
      </c>
      <c r="P445" t="s">
        <v>41</v>
      </c>
      <c r="Q445" t="s">
        <v>42</v>
      </c>
      <c r="R445" s="1">
        <v>41276</v>
      </c>
      <c r="S445" s="10">
        <f t="shared" si="29"/>
        <v>8.6336225491929705E-4</v>
      </c>
      <c r="U445" t="str">
        <f t="shared" si="28"/>
        <v/>
      </c>
      <c r="V445">
        <f t="array" ref="V445">SUM(IF(B445="Y",IF(D445="Critical",(F445:F4004),0)))</f>
        <v>0</v>
      </c>
      <c r="W445">
        <f t="shared" si="30"/>
        <v>-1457</v>
      </c>
      <c r="X445">
        <f t="shared" si="31"/>
        <v>0</v>
      </c>
    </row>
    <row r="446" spans="1:24" x14ac:dyDescent="0.25">
      <c r="A446">
        <v>6246</v>
      </c>
      <c r="B446" t="s">
        <v>18</v>
      </c>
      <c r="C446" s="1">
        <v>42664</v>
      </c>
      <c r="D446" t="s">
        <v>31</v>
      </c>
      <c r="E446">
        <v>13</v>
      </c>
      <c r="F446">
        <v>52.38</v>
      </c>
      <c r="G446">
        <v>0.06</v>
      </c>
      <c r="H446" t="s">
        <v>20</v>
      </c>
      <c r="I446">
        <v>11.72</v>
      </c>
      <c r="J446">
        <v>3.93</v>
      </c>
      <c r="K446">
        <v>0.99</v>
      </c>
      <c r="L446" t="s">
        <v>220</v>
      </c>
      <c r="M446" t="s">
        <v>30</v>
      </c>
      <c r="N446" t="s">
        <v>40</v>
      </c>
      <c r="O446" t="s">
        <v>34</v>
      </c>
      <c r="P446" t="s">
        <v>100</v>
      </c>
      <c r="Q446" t="s">
        <v>36</v>
      </c>
      <c r="R446" s="1">
        <v>42666</v>
      </c>
      <c r="S446" s="10">
        <f t="shared" si="29"/>
        <v>8.3236094146199467E-6</v>
      </c>
      <c r="U446" t="str">
        <f t="shared" si="28"/>
        <v/>
      </c>
      <c r="V446">
        <f t="array" ref="V446">SUM(IF(B446="Y",IF(D446="Critical",(F446:F4005),0)))</f>
        <v>0</v>
      </c>
      <c r="W446">
        <f t="shared" si="30"/>
        <v>2</v>
      </c>
      <c r="X446">
        <f t="shared" si="31"/>
        <v>0</v>
      </c>
    </row>
    <row r="447" spans="1:24" x14ac:dyDescent="0.25">
      <c r="A447">
        <v>6438</v>
      </c>
      <c r="B447" t="s">
        <v>18</v>
      </c>
      <c r="C447" s="1">
        <v>41410</v>
      </c>
      <c r="D447" t="s">
        <v>31</v>
      </c>
      <c r="E447">
        <v>7</v>
      </c>
      <c r="F447">
        <v>75.72</v>
      </c>
      <c r="G447">
        <v>0.02</v>
      </c>
      <c r="H447" t="s">
        <v>20</v>
      </c>
      <c r="I447">
        <v>20.29</v>
      </c>
      <c r="J447">
        <v>9.77</v>
      </c>
      <c r="K447">
        <v>6.02</v>
      </c>
      <c r="L447" t="s">
        <v>282</v>
      </c>
      <c r="M447" t="s">
        <v>30</v>
      </c>
      <c r="N447" t="s">
        <v>23</v>
      </c>
      <c r="O447" t="s">
        <v>37</v>
      </c>
      <c r="P447" t="s">
        <v>38</v>
      </c>
      <c r="Q447" t="s">
        <v>52</v>
      </c>
      <c r="R447" s="1">
        <v>41410</v>
      </c>
      <c r="S447" s="10">
        <f t="shared" si="29"/>
        <v>1.2032525866266178E-5</v>
      </c>
      <c r="U447" t="str">
        <f t="shared" si="28"/>
        <v/>
      </c>
      <c r="V447">
        <f t="array" ref="V447">SUM(IF(B447="Y",IF(D447="Critical",(F447:F4006),0)))</f>
        <v>0</v>
      </c>
      <c r="W447">
        <f t="shared" si="30"/>
        <v>0</v>
      </c>
      <c r="X447">
        <f t="shared" si="31"/>
        <v>0</v>
      </c>
    </row>
    <row r="448" spans="1:24" x14ac:dyDescent="0.25">
      <c r="A448">
        <v>19296</v>
      </c>
      <c r="B448" t="s">
        <v>18</v>
      </c>
      <c r="C448" s="1">
        <v>41374</v>
      </c>
      <c r="D448" t="s">
        <v>19</v>
      </c>
      <c r="E448">
        <v>43</v>
      </c>
      <c r="F448">
        <v>75.73</v>
      </c>
      <c r="G448">
        <v>0.04</v>
      </c>
      <c r="H448" t="s">
        <v>32</v>
      </c>
      <c r="I448">
        <v>-37.76</v>
      </c>
      <c r="J448">
        <v>1.68</v>
      </c>
      <c r="K448">
        <v>1.57</v>
      </c>
      <c r="L448" t="s">
        <v>275</v>
      </c>
      <c r="M448" t="s">
        <v>22</v>
      </c>
      <c r="N448" t="s">
        <v>40</v>
      </c>
      <c r="O448" t="s">
        <v>34</v>
      </c>
      <c r="P448" t="s">
        <v>35</v>
      </c>
      <c r="Q448" t="s">
        <v>36</v>
      </c>
      <c r="R448" s="1">
        <v>41376</v>
      </c>
      <c r="S448" s="10">
        <f t="shared" si="29"/>
        <v>1.2034114947864998E-5</v>
      </c>
      <c r="U448" t="str">
        <f t="shared" si="28"/>
        <v/>
      </c>
      <c r="V448">
        <f t="array" ref="V448">SUM(IF(B448="Y",IF(D448="Critical",(F448:F4007),0)))</f>
        <v>0</v>
      </c>
      <c r="W448">
        <f t="shared" si="30"/>
        <v>2</v>
      </c>
      <c r="X448">
        <f t="shared" si="31"/>
        <v>0</v>
      </c>
    </row>
    <row r="449" spans="1:24" x14ac:dyDescent="0.25">
      <c r="A449">
        <v>7105</v>
      </c>
      <c r="B449" t="s">
        <v>18</v>
      </c>
      <c r="C449" s="1">
        <v>41446</v>
      </c>
      <c r="D449" t="s">
        <v>47</v>
      </c>
      <c r="E449">
        <v>17</v>
      </c>
      <c r="F449">
        <v>77.19</v>
      </c>
      <c r="G449">
        <v>0.03</v>
      </c>
      <c r="H449" t="s">
        <v>20</v>
      </c>
      <c r="I449">
        <v>-81.349999999999994</v>
      </c>
      <c r="J449">
        <v>4.0599999999999996</v>
      </c>
      <c r="K449">
        <v>6.89</v>
      </c>
      <c r="L449" t="s">
        <v>148</v>
      </c>
      <c r="M449" t="s">
        <v>22</v>
      </c>
      <c r="N449" t="s">
        <v>23</v>
      </c>
      <c r="O449" t="s">
        <v>34</v>
      </c>
      <c r="P449" t="s">
        <v>72</v>
      </c>
      <c r="Q449" t="s">
        <v>42</v>
      </c>
      <c r="R449" s="1">
        <v>41453</v>
      </c>
      <c r="S449" s="10">
        <f t="shared" si="29"/>
        <v>1.2266120861292739E-5</v>
      </c>
      <c r="U449" t="str">
        <f t="shared" si="28"/>
        <v/>
      </c>
      <c r="V449">
        <f t="array" ref="V449">SUM(IF(B449="Y",IF(D449="Critical",(F449:F4008),0)))</f>
        <v>0</v>
      </c>
      <c r="W449">
        <f t="shared" si="30"/>
        <v>7</v>
      </c>
      <c r="X449">
        <f t="shared" si="31"/>
        <v>0</v>
      </c>
    </row>
    <row r="450" spans="1:24" x14ac:dyDescent="0.25">
      <c r="A450">
        <v>21574</v>
      </c>
      <c r="B450" t="s">
        <v>18</v>
      </c>
      <c r="C450" s="1">
        <v>41289</v>
      </c>
      <c r="D450" t="s">
        <v>28</v>
      </c>
      <c r="E450">
        <v>33</v>
      </c>
      <c r="F450">
        <v>77.55</v>
      </c>
      <c r="G450">
        <v>0</v>
      </c>
      <c r="H450" t="s">
        <v>20</v>
      </c>
      <c r="I450">
        <v>-37.200000000000003</v>
      </c>
      <c r="J450">
        <v>2.12</v>
      </c>
      <c r="K450">
        <v>1.99</v>
      </c>
      <c r="L450" t="s">
        <v>162</v>
      </c>
      <c r="M450" t="s">
        <v>56</v>
      </c>
      <c r="N450" t="s">
        <v>71</v>
      </c>
      <c r="O450" t="s">
        <v>24</v>
      </c>
      <c r="P450" t="s">
        <v>25</v>
      </c>
      <c r="Q450" t="s">
        <v>26</v>
      </c>
      <c r="R450" s="1">
        <v>41290</v>
      </c>
      <c r="S450" s="10">
        <f t="shared" si="29"/>
        <v>1.2323327798850264E-5</v>
      </c>
      <c r="U450" t="str">
        <f t="shared" ref="U450:U513" si="33">IF(T450="Quality Check",VLOOKUP(S450,Quality_Control,2),"")</f>
        <v/>
      </c>
      <c r="V450">
        <f t="array" ref="V450">SUM(IF(B450="Y",IF(D450="Critical",(F450:F4009),0)))</f>
        <v>0</v>
      </c>
      <c r="W450">
        <f t="shared" si="30"/>
        <v>1</v>
      </c>
      <c r="X450">
        <f t="shared" si="31"/>
        <v>0</v>
      </c>
    </row>
    <row r="451" spans="1:24" x14ac:dyDescent="0.25">
      <c r="A451">
        <v>45570</v>
      </c>
      <c r="B451" t="s">
        <v>18</v>
      </c>
      <c r="C451" s="1">
        <v>41495</v>
      </c>
      <c r="D451" t="s">
        <v>28</v>
      </c>
      <c r="E451">
        <v>19</v>
      </c>
      <c r="F451">
        <v>77.569999999999993</v>
      </c>
      <c r="G451">
        <v>0</v>
      </c>
      <c r="H451" t="s">
        <v>20</v>
      </c>
      <c r="I451">
        <v>-67.489999999999995</v>
      </c>
      <c r="J451">
        <v>3.58</v>
      </c>
      <c r="K451">
        <v>5.47</v>
      </c>
      <c r="L451" t="s">
        <v>624</v>
      </c>
      <c r="M451" t="s">
        <v>22</v>
      </c>
      <c r="N451" t="s">
        <v>23</v>
      </c>
      <c r="O451" t="s">
        <v>34</v>
      </c>
      <c r="P451" t="s">
        <v>68</v>
      </c>
      <c r="Q451" t="s">
        <v>42</v>
      </c>
      <c r="R451" s="1">
        <v>41496</v>
      </c>
      <c r="S451" s="10">
        <f t="shared" ref="S451:S514" si="34">F451/$F$3563</f>
        <v>1.2326505962047904E-5</v>
      </c>
      <c r="U451" t="str">
        <f t="shared" si="33"/>
        <v/>
      </c>
      <c r="V451">
        <f t="array" ref="V451">SUM(IF(B451="Y",IF(D451="Critical",(F451:F4010),0)))</f>
        <v>0</v>
      </c>
      <c r="W451">
        <f t="shared" ref="W451:W514" si="35">R451-C451</f>
        <v>1</v>
      </c>
      <c r="X451">
        <f t="shared" ref="X451:X514" si="36">IF(T451="",0,1)</f>
        <v>0</v>
      </c>
    </row>
    <row r="452" spans="1:24" x14ac:dyDescent="0.25">
      <c r="A452">
        <v>6336</v>
      </c>
      <c r="B452" t="s">
        <v>18</v>
      </c>
      <c r="C452" s="1">
        <v>41879</v>
      </c>
      <c r="D452" t="s">
        <v>19</v>
      </c>
      <c r="E452">
        <v>43</v>
      </c>
      <c r="F452">
        <v>320.26</v>
      </c>
      <c r="G452">
        <v>0.01</v>
      </c>
      <c r="H452" t="s">
        <v>32</v>
      </c>
      <c r="I452">
        <v>-84.13</v>
      </c>
      <c r="J452">
        <v>7.1</v>
      </c>
      <c r="K452">
        <v>6.05</v>
      </c>
      <c r="L452" t="s">
        <v>280</v>
      </c>
      <c r="M452" t="s">
        <v>22</v>
      </c>
      <c r="N452" t="s">
        <v>40</v>
      </c>
      <c r="O452" t="s">
        <v>34</v>
      </c>
      <c r="P452" t="s">
        <v>68</v>
      </c>
      <c r="Q452" t="s">
        <v>42</v>
      </c>
      <c r="R452" s="1">
        <v>41881</v>
      </c>
      <c r="S452" s="10">
        <f t="shared" si="34"/>
        <v>5.0891927283814131E-5</v>
      </c>
      <c r="U452" t="str">
        <f t="shared" si="33"/>
        <v/>
      </c>
      <c r="V452">
        <f t="array" ref="V452">SUM(IF(B452="Y",IF(D452="Critical",(F452:F4011),0)))</f>
        <v>0</v>
      </c>
      <c r="W452">
        <f t="shared" si="35"/>
        <v>2</v>
      </c>
      <c r="X452">
        <f t="shared" si="36"/>
        <v>0</v>
      </c>
    </row>
    <row r="453" spans="1:24" x14ac:dyDescent="0.25">
      <c r="A453">
        <v>6339</v>
      </c>
      <c r="B453" t="s">
        <v>18</v>
      </c>
      <c r="C453" s="1">
        <v>42349</v>
      </c>
      <c r="D453" t="s">
        <v>28</v>
      </c>
      <c r="E453">
        <v>20</v>
      </c>
      <c r="F453">
        <v>303.69</v>
      </c>
      <c r="G453">
        <v>0.05</v>
      </c>
      <c r="H453" t="s">
        <v>20</v>
      </c>
      <c r="I453">
        <v>-50.84</v>
      </c>
      <c r="J453">
        <v>14.98</v>
      </c>
      <c r="K453">
        <v>7.69</v>
      </c>
      <c r="L453" t="s">
        <v>33</v>
      </c>
      <c r="M453" t="s">
        <v>22</v>
      </c>
      <c r="N453" t="s">
        <v>23</v>
      </c>
      <c r="O453" t="s">
        <v>34</v>
      </c>
      <c r="P453" t="s">
        <v>53</v>
      </c>
      <c r="Q453" t="s">
        <v>42</v>
      </c>
      <c r="R453" s="1">
        <v>42350</v>
      </c>
      <c r="S453" s="10">
        <f t="shared" si="34"/>
        <v>4.825881907456914E-5</v>
      </c>
      <c r="U453" t="str">
        <f t="shared" si="33"/>
        <v/>
      </c>
      <c r="V453">
        <f t="array" ref="V453">SUM(IF(B453="Y",IF(D453="Critical",(F453:F4012),0)))</f>
        <v>0</v>
      </c>
      <c r="W453">
        <f t="shared" si="35"/>
        <v>1</v>
      </c>
      <c r="X453">
        <f t="shared" si="36"/>
        <v>0</v>
      </c>
    </row>
    <row r="454" spans="1:24" x14ac:dyDescent="0.25">
      <c r="A454">
        <v>6369</v>
      </c>
      <c r="B454" t="s">
        <v>18</v>
      </c>
      <c r="C454" s="1">
        <v>42723</v>
      </c>
      <c r="D454" t="s">
        <v>19</v>
      </c>
      <c r="E454">
        <v>30</v>
      </c>
      <c r="F454">
        <v>14922.16</v>
      </c>
      <c r="G454">
        <v>0.1</v>
      </c>
      <c r="H454" t="s">
        <v>54</v>
      </c>
      <c r="I454">
        <v>545.70000000000005</v>
      </c>
      <c r="J454">
        <v>550.98</v>
      </c>
      <c r="K454">
        <v>45.7</v>
      </c>
      <c r="L454" t="s">
        <v>218</v>
      </c>
      <c r="M454" t="s">
        <v>56</v>
      </c>
      <c r="N454" t="s">
        <v>23</v>
      </c>
      <c r="O454" t="s">
        <v>37</v>
      </c>
      <c r="P454" t="s">
        <v>112</v>
      </c>
      <c r="Q454" t="s">
        <v>58</v>
      </c>
      <c r="R454" s="1">
        <v>42725</v>
      </c>
      <c r="S454" s="10">
        <f t="shared" si="34"/>
        <v>2.3712529870650091E-3</v>
      </c>
      <c r="U454" t="str">
        <f t="shared" si="33"/>
        <v/>
      </c>
      <c r="V454">
        <f t="array" ref="V454">SUM(IF(B454="Y",IF(D454="Critical",(F454:F4013),0)))</f>
        <v>0</v>
      </c>
      <c r="W454">
        <f t="shared" si="35"/>
        <v>2</v>
      </c>
      <c r="X454">
        <f t="shared" si="36"/>
        <v>0</v>
      </c>
    </row>
    <row r="455" spans="1:24" x14ac:dyDescent="0.25">
      <c r="A455">
        <v>6373</v>
      </c>
      <c r="B455" t="s">
        <v>18</v>
      </c>
      <c r="C455" s="1">
        <v>42026</v>
      </c>
      <c r="D455" t="s">
        <v>31</v>
      </c>
      <c r="E455">
        <v>1</v>
      </c>
      <c r="F455">
        <v>62.77</v>
      </c>
      <c r="G455">
        <v>0.01</v>
      </c>
      <c r="H455" t="s">
        <v>20</v>
      </c>
      <c r="I455">
        <v>-36.840000000000003</v>
      </c>
      <c r="J455">
        <v>60.97</v>
      </c>
      <c r="K455">
        <v>4.5</v>
      </c>
      <c r="L455" t="s">
        <v>218</v>
      </c>
      <c r="M455" t="s">
        <v>56</v>
      </c>
      <c r="N455" t="s">
        <v>40</v>
      </c>
      <c r="O455" t="s">
        <v>34</v>
      </c>
      <c r="P455" t="s">
        <v>72</v>
      </c>
      <c r="Q455" t="s">
        <v>42</v>
      </c>
      <c r="R455" s="1">
        <v>42027</v>
      </c>
      <c r="S455" s="10">
        <f t="shared" si="34"/>
        <v>9.9746651957940837E-6</v>
      </c>
      <c r="U455" t="str">
        <f t="shared" si="33"/>
        <v/>
      </c>
      <c r="V455">
        <f t="array" ref="V455">SUM(IF(B455="Y",IF(D455="Critical",(F455:F4014),0)))</f>
        <v>0</v>
      </c>
      <c r="W455">
        <f t="shared" si="35"/>
        <v>1</v>
      </c>
      <c r="X455">
        <f t="shared" si="36"/>
        <v>0</v>
      </c>
    </row>
    <row r="456" spans="1:24" x14ac:dyDescent="0.25">
      <c r="A456">
        <v>6402</v>
      </c>
      <c r="B456" t="s">
        <v>18</v>
      </c>
      <c r="C456" s="1">
        <v>41752</v>
      </c>
      <c r="D456" t="s">
        <v>47</v>
      </c>
      <c r="E456">
        <v>35</v>
      </c>
      <c r="F456">
        <v>373.33</v>
      </c>
      <c r="G456">
        <v>0.01</v>
      </c>
      <c r="H456" t="s">
        <v>20</v>
      </c>
      <c r="I456">
        <v>-22.18</v>
      </c>
      <c r="J456">
        <v>10.23</v>
      </c>
      <c r="K456">
        <v>4.68</v>
      </c>
      <c r="L456" t="s">
        <v>281</v>
      </c>
      <c r="M456" t="s">
        <v>56</v>
      </c>
      <c r="N456" t="s">
        <v>23</v>
      </c>
      <c r="O456" t="s">
        <v>34</v>
      </c>
      <c r="P456" t="s">
        <v>64</v>
      </c>
      <c r="Q456" t="s">
        <v>26</v>
      </c>
      <c r="R456" s="1">
        <v>41757</v>
      </c>
      <c r="S456" s="10">
        <f t="shared" si="34"/>
        <v>5.9325183328752663E-5</v>
      </c>
      <c r="U456" t="str">
        <f t="shared" si="33"/>
        <v/>
      </c>
      <c r="V456">
        <f t="array" ref="V456">SUM(IF(B456="Y",IF(D456="Critical",(F456:F4015),0)))</f>
        <v>0</v>
      </c>
      <c r="W456">
        <f t="shared" si="35"/>
        <v>5</v>
      </c>
      <c r="X456">
        <f t="shared" si="36"/>
        <v>0</v>
      </c>
    </row>
    <row r="457" spans="1:24" x14ac:dyDescent="0.25">
      <c r="A457">
        <v>6406</v>
      </c>
      <c r="B457" t="s">
        <v>18</v>
      </c>
      <c r="C457" s="1">
        <v>42596</v>
      </c>
      <c r="D457" t="s">
        <v>28</v>
      </c>
      <c r="E457">
        <v>43</v>
      </c>
      <c r="F457">
        <v>92.63</v>
      </c>
      <c r="G457">
        <v>0.05</v>
      </c>
      <c r="H457" t="s">
        <v>20</v>
      </c>
      <c r="I457">
        <v>-70.8</v>
      </c>
      <c r="J457">
        <v>2.08</v>
      </c>
      <c r="K457">
        <v>2.56</v>
      </c>
      <c r="L457" t="s">
        <v>211</v>
      </c>
      <c r="M457" t="s">
        <v>22</v>
      </c>
      <c r="N457" t="s">
        <v>40</v>
      </c>
      <c r="O457" t="s">
        <v>34</v>
      </c>
      <c r="P457" t="s">
        <v>64</v>
      </c>
      <c r="Q457" t="s">
        <v>26</v>
      </c>
      <c r="R457" s="1">
        <v>42598</v>
      </c>
      <c r="S457" s="10">
        <f t="shared" si="34"/>
        <v>1.471966284987105E-5</v>
      </c>
      <c r="U457" t="str">
        <f t="shared" si="33"/>
        <v/>
      </c>
      <c r="V457">
        <f t="array" ref="V457">SUM(IF(B457="Y",IF(D457="Critical",(F457:F4016),0)))</f>
        <v>0</v>
      </c>
      <c r="W457">
        <f t="shared" si="35"/>
        <v>2</v>
      </c>
      <c r="X457">
        <f t="shared" si="36"/>
        <v>0</v>
      </c>
    </row>
    <row r="458" spans="1:24" x14ac:dyDescent="0.25">
      <c r="A458">
        <v>23264</v>
      </c>
      <c r="B458" t="s">
        <v>18</v>
      </c>
      <c r="C458" s="1">
        <v>41615</v>
      </c>
      <c r="D458" t="s">
        <v>28</v>
      </c>
      <c r="E458">
        <v>27</v>
      </c>
      <c r="F458">
        <v>78.47</v>
      </c>
      <c r="G458">
        <v>0.06</v>
      </c>
      <c r="H458" t="s">
        <v>20</v>
      </c>
      <c r="I458">
        <v>17.989999999999998</v>
      </c>
      <c r="J458">
        <v>2.88</v>
      </c>
      <c r="K458">
        <v>0.99</v>
      </c>
      <c r="L458" t="s">
        <v>501</v>
      </c>
      <c r="M458" t="s">
        <v>341</v>
      </c>
      <c r="N458" t="s">
        <v>23</v>
      </c>
      <c r="O458" t="s">
        <v>34</v>
      </c>
      <c r="P458" t="s">
        <v>46</v>
      </c>
      <c r="Q458" t="s">
        <v>42</v>
      </c>
      <c r="R458" s="1">
        <v>41617</v>
      </c>
      <c r="S458" s="10">
        <f t="shared" si="34"/>
        <v>1.2469523305941718E-5</v>
      </c>
      <c r="U458" t="str">
        <f t="shared" si="33"/>
        <v/>
      </c>
      <c r="V458">
        <f t="array" ref="V458">SUM(IF(B458="Y",IF(D458="Critical",(F458:F4017),0)))</f>
        <v>0</v>
      </c>
      <c r="W458">
        <f t="shared" si="35"/>
        <v>2</v>
      </c>
      <c r="X458">
        <f t="shared" si="36"/>
        <v>0</v>
      </c>
    </row>
    <row r="459" spans="1:24" x14ac:dyDescent="0.25">
      <c r="A459">
        <v>5094</v>
      </c>
      <c r="B459" t="s">
        <v>18</v>
      </c>
      <c r="C459" s="1">
        <v>41361</v>
      </c>
      <c r="D459" t="s">
        <v>31</v>
      </c>
      <c r="E459">
        <v>2</v>
      </c>
      <c r="F459">
        <v>79.58</v>
      </c>
      <c r="G459">
        <v>0.06</v>
      </c>
      <c r="H459" t="s">
        <v>20</v>
      </c>
      <c r="I459">
        <v>-38.28</v>
      </c>
      <c r="J459">
        <v>37.44</v>
      </c>
      <c r="K459">
        <v>4.2699999999999996</v>
      </c>
      <c r="L459" t="s">
        <v>253</v>
      </c>
      <c r="M459" t="s">
        <v>22</v>
      </c>
      <c r="N459" t="s">
        <v>71</v>
      </c>
      <c r="O459" t="s">
        <v>34</v>
      </c>
      <c r="P459" t="s">
        <v>35</v>
      </c>
      <c r="Q459" t="s">
        <v>36</v>
      </c>
      <c r="R459" s="1">
        <v>41363</v>
      </c>
      <c r="S459" s="10">
        <f t="shared" si="34"/>
        <v>1.2645911363410755E-5</v>
      </c>
      <c r="U459" t="str">
        <f t="shared" si="33"/>
        <v/>
      </c>
      <c r="V459">
        <f t="array" ref="V459">SUM(IF(B459="Y",IF(D459="Critical",(F459:F4018),0)))</f>
        <v>0</v>
      </c>
      <c r="W459">
        <f t="shared" si="35"/>
        <v>2</v>
      </c>
      <c r="X459">
        <f t="shared" si="36"/>
        <v>0</v>
      </c>
    </row>
    <row r="460" spans="1:24" x14ac:dyDescent="0.25">
      <c r="A460">
        <v>6465</v>
      </c>
      <c r="B460" t="s">
        <v>18</v>
      </c>
      <c r="C460" s="1">
        <v>41863</v>
      </c>
      <c r="D460" t="s">
        <v>47</v>
      </c>
      <c r="E460">
        <v>36</v>
      </c>
      <c r="F460">
        <v>240.14</v>
      </c>
      <c r="G460">
        <v>0.06</v>
      </c>
      <c r="H460" t="s">
        <v>32</v>
      </c>
      <c r="I460">
        <v>57.78</v>
      </c>
      <c r="J460">
        <v>6.88</v>
      </c>
      <c r="K460">
        <v>2</v>
      </c>
      <c r="L460" t="s">
        <v>283</v>
      </c>
      <c r="M460" t="s">
        <v>56</v>
      </c>
      <c r="N460" t="s">
        <v>71</v>
      </c>
      <c r="O460" t="s">
        <v>34</v>
      </c>
      <c r="P460" t="s">
        <v>49</v>
      </c>
      <c r="Q460" t="s">
        <v>36</v>
      </c>
      <c r="R460" s="1">
        <v>41870</v>
      </c>
      <c r="S460" s="10">
        <f t="shared" si="34"/>
        <v>3.8160205514067082E-5</v>
      </c>
      <c r="U460" t="str">
        <f t="shared" si="33"/>
        <v/>
      </c>
      <c r="V460">
        <f t="array" ref="V460">SUM(IF(B460="Y",IF(D460="Critical",(F460:F4019),0)))</f>
        <v>0</v>
      </c>
      <c r="W460">
        <f t="shared" si="35"/>
        <v>7</v>
      </c>
      <c r="X460">
        <f t="shared" si="36"/>
        <v>0</v>
      </c>
    </row>
    <row r="461" spans="1:24" x14ac:dyDescent="0.25">
      <c r="A461">
        <v>6501</v>
      </c>
      <c r="B461" t="s">
        <v>18</v>
      </c>
      <c r="C461" s="1">
        <v>42016</v>
      </c>
      <c r="D461" t="s">
        <v>19</v>
      </c>
      <c r="E461">
        <v>35</v>
      </c>
      <c r="F461">
        <v>236.99</v>
      </c>
      <c r="G461">
        <v>0.06</v>
      </c>
      <c r="H461" t="s">
        <v>20</v>
      </c>
      <c r="I461">
        <v>-95.79</v>
      </c>
      <c r="J461">
        <v>6.48</v>
      </c>
      <c r="K461">
        <v>6.74</v>
      </c>
      <c r="L461" t="s">
        <v>277</v>
      </c>
      <c r="M461" t="s">
        <v>22</v>
      </c>
      <c r="N461" t="s">
        <v>23</v>
      </c>
      <c r="O461" t="s">
        <v>34</v>
      </c>
      <c r="P461" t="s">
        <v>49</v>
      </c>
      <c r="Q461" t="s">
        <v>42</v>
      </c>
      <c r="R461" s="1">
        <v>42018</v>
      </c>
      <c r="S461" s="10">
        <f t="shared" si="34"/>
        <v>3.765964481043874E-5</v>
      </c>
      <c r="U461" t="str">
        <f t="shared" si="33"/>
        <v/>
      </c>
      <c r="V461">
        <f t="array" ref="V461">SUM(IF(B461="Y",IF(D461="Critical",(F461:F4020),0)))</f>
        <v>0</v>
      </c>
      <c r="W461">
        <f t="shared" si="35"/>
        <v>2</v>
      </c>
      <c r="X461">
        <f t="shared" si="36"/>
        <v>0</v>
      </c>
    </row>
    <row r="462" spans="1:24" x14ac:dyDescent="0.25">
      <c r="A462">
        <v>6501</v>
      </c>
      <c r="B462" t="s">
        <v>18</v>
      </c>
      <c r="C462" s="1">
        <v>42016</v>
      </c>
      <c r="D462" t="s">
        <v>19</v>
      </c>
      <c r="E462">
        <v>46</v>
      </c>
      <c r="F462">
        <v>4617.3360000000002</v>
      </c>
      <c r="G462">
        <v>0.09</v>
      </c>
      <c r="H462" t="s">
        <v>20</v>
      </c>
      <c r="I462">
        <v>978.35</v>
      </c>
      <c r="J462">
        <v>125.99</v>
      </c>
      <c r="K462">
        <v>7.69</v>
      </c>
      <c r="L462" t="s">
        <v>277</v>
      </c>
      <c r="M462" t="s">
        <v>22</v>
      </c>
      <c r="N462" t="s">
        <v>23</v>
      </c>
      <c r="O462" t="s">
        <v>24</v>
      </c>
      <c r="P462" t="s">
        <v>41</v>
      </c>
      <c r="Q462" t="s">
        <v>42</v>
      </c>
      <c r="R462" s="1">
        <v>42018</v>
      </c>
      <c r="S462" s="10">
        <f t="shared" si="34"/>
        <v>7.3373236731698376E-4</v>
      </c>
      <c r="U462" t="str">
        <f t="shared" si="33"/>
        <v/>
      </c>
      <c r="V462">
        <f t="array" ref="V462">SUM(IF(B462="Y",IF(D462="Critical",(F462:F4021),0)))</f>
        <v>0</v>
      </c>
      <c r="W462">
        <f t="shared" si="35"/>
        <v>2</v>
      </c>
      <c r="X462">
        <f t="shared" si="36"/>
        <v>0</v>
      </c>
    </row>
    <row r="463" spans="1:24" x14ac:dyDescent="0.25">
      <c r="A463">
        <v>6529</v>
      </c>
      <c r="B463" t="s">
        <v>18</v>
      </c>
      <c r="C463" s="1">
        <v>42334</v>
      </c>
      <c r="D463" t="s">
        <v>43</v>
      </c>
      <c r="E463">
        <v>35</v>
      </c>
      <c r="F463">
        <v>89.71</v>
      </c>
      <c r="G463">
        <v>0.04</v>
      </c>
      <c r="H463" t="s">
        <v>20</v>
      </c>
      <c r="I463">
        <v>20.71</v>
      </c>
      <c r="J463">
        <v>2.62</v>
      </c>
      <c r="K463">
        <v>0.8</v>
      </c>
      <c r="L463" t="s">
        <v>284</v>
      </c>
      <c r="M463" t="s">
        <v>22</v>
      </c>
      <c r="N463" t="s">
        <v>71</v>
      </c>
      <c r="O463" t="s">
        <v>34</v>
      </c>
      <c r="P463" t="s">
        <v>100</v>
      </c>
      <c r="Q463" t="s">
        <v>36</v>
      </c>
      <c r="R463" s="1">
        <v>42336</v>
      </c>
      <c r="S463" s="10">
        <f t="shared" si="34"/>
        <v>1.4255651023015566E-5</v>
      </c>
      <c r="U463" t="str">
        <f t="shared" si="33"/>
        <v/>
      </c>
      <c r="V463">
        <f t="array" ref="V463">SUM(IF(B463="Y",IF(D463="Critical",(F463:F4022),0)))</f>
        <v>0</v>
      </c>
      <c r="W463">
        <f t="shared" si="35"/>
        <v>2</v>
      </c>
      <c r="X463">
        <f t="shared" si="36"/>
        <v>0</v>
      </c>
    </row>
    <row r="464" spans="1:24" x14ac:dyDescent="0.25">
      <c r="A464">
        <v>18210</v>
      </c>
      <c r="B464" t="s">
        <v>18</v>
      </c>
      <c r="C464" s="1">
        <v>41492</v>
      </c>
      <c r="D464" t="s">
        <v>31</v>
      </c>
      <c r="E464">
        <v>27</v>
      </c>
      <c r="F464">
        <v>80.790000000000006</v>
      </c>
      <c r="G464">
        <v>0</v>
      </c>
      <c r="H464" t="s">
        <v>20</v>
      </c>
      <c r="I464">
        <v>12.58</v>
      </c>
      <c r="J464">
        <v>2.88</v>
      </c>
      <c r="K464">
        <v>0.7</v>
      </c>
      <c r="L464" t="s">
        <v>422</v>
      </c>
      <c r="M464" t="s">
        <v>56</v>
      </c>
      <c r="N464" t="s">
        <v>71</v>
      </c>
      <c r="O464" t="s">
        <v>34</v>
      </c>
      <c r="P464" t="s">
        <v>35</v>
      </c>
      <c r="Q464" t="s">
        <v>36</v>
      </c>
      <c r="R464" s="1">
        <v>41493</v>
      </c>
      <c r="S464" s="10">
        <f t="shared" si="34"/>
        <v>1.2838190236867994E-5</v>
      </c>
      <c r="U464" t="str">
        <f t="shared" si="33"/>
        <v/>
      </c>
      <c r="V464">
        <f t="array" ref="V464">SUM(IF(B464="Y",IF(D464="Critical",(F464:F4023),0)))</f>
        <v>0</v>
      </c>
      <c r="W464">
        <f t="shared" si="35"/>
        <v>1</v>
      </c>
      <c r="X464">
        <f t="shared" si="36"/>
        <v>0</v>
      </c>
    </row>
    <row r="465" spans="1:24" x14ac:dyDescent="0.25">
      <c r="A465">
        <v>42405</v>
      </c>
      <c r="B465" t="s">
        <v>18</v>
      </c>
      <c r="C465" s="1">
        <v>41295</v>
      </c>
      <c r="D465" t="s">
        <v>19</v>
      </c>
      <c r="E465">
        <v>13</v>
      </c>
      <c r="F465">
        <v>81.680000000000007</v>
      </c>
      <c r="G465">
        <v>0.08</v>
      </c>
      <c r="H465" t="s">
        <v>20</v>
      </c>
      <c r="I465">
        <v>-25.22</v>
      </c>
      <c r="J465">
        <v>5.98</v>
      </c>
      <c r="K465">
        <v>5.15</v>
      </c>
      <c r="L465" t="s">
        <v>429</v>
      </c>
      <c r="M465" t="s">
        <v>30</v>
      </c>
      <c r="N465" t="s">
        <v>40</v>
      </c>
      <c r="O465" t="s">
        <v>34</v>
      </c>
      <c r="P465" t="s">
        <v>49</v>
      </c>
      <c r="Q465" t="s">
        <v>42</v>
      </c>
      <c r="R465" s="1">
        <v>41297</v>
      </c>
      <c r="S465" s="10">
        <f t="shared" si="34"/>
        <v>1.2979618499162988E-5</v>
      </c>
      <c r="U465" t="str">
        <f t="shared" si="33"/>
        <v/>
      </c>
      <c r="V465">
        <f t="array" ref="V465">SUM(IF(B465="Y",IF(D465="Critical",(F465:F4024),0)))</f>
        <v>0</v>
      </c>
      <c r="W465">
        <f t="shared" si="35"/>
        <v>2</v>
      </c>
      <c r="X465">
        <f t="shared" si="36"/>
        <v>0</v>
      </c>
    </row>
    <row r="466" spans="1:24" x14ac:dyDescent="0.25">
      <c r="A466">
        <v>6560</v>
      </c>
      <c r="B466" t="s">
        <v>18</v>
      </c>
      <c r="C466" s="1">
        <v>41643</v>
      </c>
      <c r="D466" t="s">
        <v>47</v>
      </c>
      <c r="E466">
        <v>20</v>
      </c>
      <c r="F466">
        <v>169.18</v>
      </c>
      <c r="G466">
        <v>0.09</v>
      </c>
      <c r="H466" t="s">
        <v>20</v>
      </c>
      <c r="I466">
        <v>-18.73</v>
      </c>
      <c r="J466">
        <v>8.67</v>
      </c>
      <c r="K466">
        <v>3.5</v>
      </c>
      <c r="L466" t="s">
        <v>286</v>
      </c>
      <c r="M466" t="s">
        <v>22</v>
      </c>
      <c r="N466" t="s">
        <v>23</v>
      </c>
      <c r="O466" t="s">
        <v>34</v>
      </c>
      <c r="P466" t="s">
        <v>72</v>
      </c>
      <c r="Q466" t="s">
        <v>42</v>
      </c>
      <c r="R466" s="1">
        <v>41647</v>
      </c>
      <c r="S466" s="10">
        <f t="shared" si="34"/>
        <v>2.6884082488839302E-5</v>
      </c>
      <c r="U466" t="str">
        <f t="shared" si="33"/>
        <v/>
      </c>
      <c r="V466">
        <f t="array" ref="V466">SUM(IF(B466="Y",IF(D466="Critical",(F466:F4025),0)))</f>
        <v>0</v>
      </c>
      <c r="W466">
        <f t="shared" si="35"/>
        <v>4</v>
      </c>
      <c r="X466">
        <f t="shared" si="36"/>
        <v>0</v>
      </c>
    </row>
    <row r="467" spans="1:24" x14ac:dyDescent="0.25">
      <c r="A467">
        <v>6560</v>
      </c>
      <c r="B467" t="s">
        <v>18</v>
      </c>
      <c r="C467" s="1">
        <v>41643</v>
      </c>
      <c r="D467" t="s">
        <v>47</v>
      </c>
      <c r="E467">
        <v>37</v>
      </c>
      <c r="F467">
        <v>8252.3919999999998</v>
      </c>
      <c r="G467">
        <v>0.04</v>
      </c>
      <c r="H467" t="s">
        <v>54</v>
      </c>
      <c r="I467">
        <v>1853.19</v>
      </c>
      <c r="J467">
        <v>280.98</v>
      </c>
      <c r="K467">
        <v>35.67</v>
      </c>
      <c r="L467" t="s">
        <v>286</v>
      </c>
      <c r="M467" t="s">
        <v>22</v>
      </c>
      <c r="N467" t="s">
        <v>23</v>
      </c>
      <c r="O467" t="s">
        <v>37</v>
      </c>
      <c r="P467" t="s">
        <v>112</v>
      </c>
      <c r="Q467" t="s">
        <v>58</v>
      </c>
      <c r="R467" s="1">
        <v>41648</v>
      </c>
      <c r="S467" s="10">
        <f t="shared" si="34"/>
        <v>1.3113724273450616E-3</v>
      </c>
      <c r="U467" t="str">
        <f t="shared" si="33"/>
        <v/>
      </c>
      <c r="V467">
        <f t="array" ref="V467">SUM(IF(B467="Y",IF(D467="Critical",(F467:F4026),0)))</f>
        <v>0</v>
      </c>
      <c r="W467">
        <f t="shared" si="35"/>
        <v>5</v>
      </c>
      <c r="X467">
        <f t="shared" si="36"/>
        <v>0</v>
      </c>
    </row>
    <row r="468" spans="1:24" x14ac:dyDescent="0.25">
      <c r="A468">
        <v>6564</v>
      </c>
      <c r="B468" t="s">
        <v>18</v>
      </c>
      <c r="C468" s="1">
        <v>41660</v>
      </c>
      <c r="D468" t="s">
        <v>47</v>
      </c>
      <c r="E468">
        <v>26</v>
      </c>
      <c r="F468">
        <v>448.23</v>
      </c>
      <c r="G468">
        <v>0.01</v>
      </c>
      <c r="H468" t="s">
        <v>20</v>
      </c>
      <c r="I468">
        <v>110.6</v>
      </c>
      <c r="J468">
        <v>15.98</v>
      </c>
      <c r="K468">
        <v>4</v>
      </c>
      <c r="L468" t="s">
        <v>287</v>
      </c>
      <c r="M468" t="s">
        <v>22</v>
      </c>
      <c r="N468" t="s">
        <v>45</v>
      </c>
      <c r="O468" t="s">
        <v>24</v>
      </c>
      <c r="P468" t="s">
        <v>25</v>
      </c>
      <c r="Q468" t="s">
        <v>42</v>
      </c>
      <c r="R468" s="1">
        <v>41660</v>
      </c>
      <c r="S468" s="10">
        <f t="shared" si="34"/>
        <v>7.1227404503915594E-5</v>
      </c>
      <c r="U468" t="str">
        <f t="shared" si="33"/>
        <v/>
      </c>
      <c r="V468">
        <f t="array" ref="V468">SUM(IF(B468="Y",IF(D468="Critical",(F468:F4027),0)))</f>
        <v>0</v>
      </c>
      <c r="W468">
        <f t="shared" si="35"/>
        <v>0</v>
      </c>
      <c r="X468">
        <f t="shared" si="36"/>
        <v>0</v>
      </c>
    </row>
    <row r="469" spans="1:24" x14ac:dyDescent="0.25">
      <c r="A469">
        <v>6566</v>
      </c>
      <c r="B469" t="s">
        <v>18</v>
      </c>
      <c r="C469" s="1">
        <v>41780</v>
      </c>
      <c r="D469" t="s">
        <v>28</v>
      </c>
      <c r="E469">
        <v>21</v>
      </c>
      <c r="F469">
        <v>748.83</v>
      </c>
      <c r="G469">
        <v>0.01</v>
      </c>
      <c r="H469" t="s">
        <v>20</v>
      </c>
      <c r="I469">
        <v>250.01</v>
      </c>
      <c r="J469">
        <v>33.979999999999997</v>
      </c>
      <c r="K469">
        <v>1.99</v>
      </c>
      <c r="L469" t="s">
        <v>146</v>
      </c>
      <c r="M469" t="s">
        <v>22</v>
      </c>
      <c r="N469" t="s">
        <v>23</v>
      </c>
      <c r="O469" t="s">
        <v>24</v>
      </c>
      <c r="P469" t="s">
        <v>25</v>
      </c>
      <c r="Q469" t="s">
        <v>26</v>
      </c>
      <c r="R469" s="1">
        <v>41780</v>
      </c>
      <c r="S469" s="10">
        <f t="shared" si="34"/>
        <v>1.1899519736444931E-4</v>
      </c>
      <c r="U469" t="str">
        <f t="shared" si="33"/>
        <v/>
      </c>
      <c r="V469">
        <f t="array" ref="V469">SUM(IF(B469="Y",IF(D469="Critical",(F469:F4028),0)))</f>
        <v>0</v>
      </c>
      <c r="W469">
        <f t="shared" si="35"/>
        <v>0</v>
      </c>
      <c r="X469">
        <f t="shared" si="36"/>
        <v>0</v>
      </c>
    </row>
    <row r="470" spans="1:24" x14ac:dyDescent="0.25">
      <c r="A470">
        <v>6592</v>
      </c>
      <c r="B470" t="s">
        <v>18</v>
      </c>
      <c r="C470" s="1">
        <v>42705</v>
      </c>
      <c r="D470" t="s">
        <v>47</v>
      </c>
      <c r="E470">
        <v>29</v>
      </c>
      <c r="F470">
        <v>194.29</v>
      </c>
      <c r="G470">
        <v>0.09</v>
      </c>
      <c r="H470" t="s">
        <v>20</v>
      </c>
      <c r="I470">
        <v>-177.17</v>
      </c>
      <c r="J470">
        <v>6.84</v>
      </c>
      <c r="K470">
        <v>8.3699999999999992</v>
      </c>
      <c r="L470" t="s">
        <v>90</v>
      </c>
      <c r="M470" t="s">
        <v>30</v>
      </c>
      <c r="N470" t="s">
        <v>45</v>
      </c>
      <c r="O470" t="s">
        <v>34</v>
      </c>
      <c r="P470" t="s">
        <v>64</v>
      </c>
      <c r="Q470" t="s">
        <v>26</v>
      </c>
      <c r="R470" s="1">
        <v>42712</v>
      </c>
      <c r="S470" s="10">
        <f t="shared" si="34"/>
        <v>3.0874266383476695E-5</v>
      </c>
      <c r="U470" t="str">
        <f t="shared" si="33"/>
        <v/>
      </c>
      <c r="V470">
        <f t="array" ref="V470">SUM(IF(B470="Y",IF(D470="Critical",(F470:F4029),0)))</f>
        <v>0</v>
      </c>
      <c r="W470">
        <f t="shared" si="35"/>
        <v>7</v>
      </c>
      <c r="X470">
        <f t="shared" si="36"/>
        <v>0</v>
      </c>
    </row>
    <row r="471" spans="1:24" x14ac:dyDescent="0.25">
      <c r="A471">
        <v>6592</v>
      </c>
      <c r="B471" t="s">
        <v>18</v>
      </c>
      <c r="C471" s="1">
        <v>42705</v>
      </c>
      <c r="D471" t="s">
        <v>47</v>
      </c>
      <c r="E471">
        <v>33</v>
      </c>
      <c r="F471">
        <v>1621.1</v>
      </c>
      <c r="G471">
        <v>7.0000000000000007E-2</v>
      </c>
      <c r="H471" t="s">
        <v>32</v>
      </c>
      <c r="I471">
        <v>-971.36</v>
      </c>
      <c r="J471">
        <v>48.91</v>
      </c>
      <c r="K471">
        <v>35</v>
      </c>
      <c r="L471" t="s">
        <v>90</v>
      </c>
      <c r="M471" t="s">
        <v>30</v>
      </c>
      <c r="N471" t="s">
        <v>45</v>
      </c>
      <c r="O471" t="s">
        <v>34</v>
      </c>
      <c r="P471" t="s">
        <v>53</v>
      </c>
      <c r="Q471" t="s">
        <v>60</v>
      </c>
      <c r="R471" s="1">
        <v>42707</v>
      </c>
      <c r="S471" s="10">
        <f t="shared" si="34"/>
        <v>2.5760601798473454E-4</v>
      </c>
      <c r="U471" t="str">
        <f t="shared" si="33"/>
        <v/>
      </c>
      <c r="V471">
        <f t="array" ref="V471">SUM(IF(B471="Y",IF(D471="Critical",(F471:F4030),0)))</f>
        <v>0</v>
      </c>
      <c r="W471">
        <f t="shared" si="35"/>
        <v>2</v>
      </c>
      <c r="X471">
        <f t="shared" si="36"/>
        <v>0</v>
      </c>
    </row>
    <row r="472" spans="1:24" x14ac:dyDescent="0.25">
      <c r="A472">
        <v>6596</v>
      </c>
      <c r="B472" t="s">
        <v>18</v>
      </c>
      <c r="C472" s="1">
        <v>41841</v>
      </c>
      <c r="D472" t="s">
        <v>47</v>
      </c>
      <c r="E472">
        <v>36</v>
      </c>
      <c r="F472">
        <v>18028.07</v>
      </c>
      <c r="G472">
        <v>0.02</v>
      </c>
      <c r="H472" t="s">
        <v>54</v>
      </c>
      <c r="I472">
        <v>8157.7</v>
      </c>
      <c r="J472">
        <v>500.98</v>
      </c>
      <c r="K472">
        <v>28.14</v>
      </c>
      <c r="L472" t="s">
        <v>288</v>
      </c>
      <c r="M472" t="s">
        <v>56</v>
      </c>
      <c r="N472" t="s">
        <v>23</v>
      </c>
      <c r="O472" t="s">
        <v>24</v>
      </c>
      <c r="P472" t="s">
        <v>51</v>
      </c>
      <c r="Q472" t="s">
        <v>74</v>
      </c>
      <c r="R472" s="1">
        <v>41846</v>
      </c>
      <c r="S472" s="10">
        <f t="shared" si="34"/>
        <v>2.8648074299241584E-3</v>
      </c>
      <c r="U472" t="str">
        <f t="shared" si="33"/>
        <v/>
      </c>
      <c r="V472">
        <f t="array" ref="V472">SUM(IF(B472="Y",IF(D472="Critical",(F472:F4031),0)))</f>
        <v>0</v>
      </c>
      <c r="W472">
        <f t="shared" si="35"/>
        <v>5</v>
      </c>
      <c r="X472">
        <f t="shared" si="36"/>
        <v>0</v>
      </c>
    </row>
    <row r="473" spans="1:24" x14ac:dyDescent="0.25">
      <c r="A473">
        <v>17666</v>
      </c>
      <c r="B473" t="s">
        <v>18</v>
      </c>
      <c r="C473" s="1">
        <v>41525</v>
      </c>
      <c r="D473" t="s">
        <v>43</v>
      </c>
      <c r="E473">
        <v>19</v>
      </c>
      <c r="F473">
        <v>82.56</v>
      </c>
      <c r="G473">
        <v>0.01</v>
      </c>
      <c r="H473" t="s">
        <v>20</v>
      </c>
      <c r="I473">
        <v>21.74</v>
      </c>
      <c r="J473">
        <v>4</v>
      </c>
      <c r="K473">
        <v>1.3</v>
      </c>
      <c r="L473" t="s">
        <v>85</v>
      </c>
      <c r="M473" t="s">
        <v>22</v>
      </c>
      <c r="N473" t="s">
        <v>40</v>
      </c>
      <c r="O473" t="s">
        <v>34</v>
      </c>
      <c r="P473" t="s">
        <v>49</v>
      </c>
      <c r="Q473" t="s">
        <v>36</v>
      </c>
      <c r="R473" s="1">
        <v>41527</v>
      </c>
      <c r="S473" s="10">
        <f t="shared" si="34"/>
        <v>1.311945767985916E-5</v>
      </c>
      <c r="U473" t="str">
        <f t="shared" si="33"/>
        <v/>
      </c>
      <c r="V473">
        <f t="array" ref="V473">SUM(IF(B473="Y",IF(D473="Critical",(F473:F4032),0)))</f>
        <v>0</v>
      </c>
      <c r="W473">
        <f t="shared" si="35"/>
        <v>2</v>
      </c>
      <c r="X473">
        <f t="shared" si="36"/>
        <v>0</v>
      </c>
    </row>
    <row r="474" spans="1:24" x14ac:dyDescent="0.25">
      <c r="A474">
        <v>6693</v>
      </c>
      <c r="B474" t="s">
        <v>18</v>
      </c>
      <c r="C474" s="1">
        <v>42148</v>
      </c>
      <c r="D474" t="s">
        <v>28</v>
      </c>
      <c r="E474">
        <v>16</v>
      </c>
      <c r="F474">
        <v>40.85</v>
      </c>
      <c r="G474">
        <v>0.09</v>
      </c>
      <c r="H474" t="s">
        <v>20</v>
      </c>
      <c r="I474">
        <v>6.46</v>
      </c>
      <c r="J474">
        <v>2.62</v>
      </c>
      <c r="K474">
        <v>0.8</v>
      </c>
      <c r="L474" t="s">
        <v>289</v>
      </c>
      <c r="M474" t="s">
        <v>22</v>
      </c>
      <c r="N474" t="s">
        <v>23</v>
      </c>
      <c r="O474" t="s">
        <v>34</v>
      </c>
      <c r="P474" t="s">
        <v>100</v>
      </c>
      <c r="Q474" t="s">
        <v>36</v>
      </c>
      <c r="R474" s="1">
        <v>42150</v>
      </c>
      <c r="S474" s="10">
        <f t="shared" si="34"/>
        <v>6.491398331180314E-6</v>
      </c>
      <c r="U474" t="str">
        <f t="shared" si="33"/>
        <v/>
      </c>
      <c r="V474">
        <f t="array" ref="V474">SUM(IF(B474="Y",IF(D474="Critical",(F474:F4033),0)))</f>
        <v>0</v>
      </c>
      <c r="W474">
        <f t="shared" si="35"/>
        <v>2</v>
      </c>
      <c r="X474">
        <f t="shared" si="36"/>
        <v>0</v>
      </c>
    </row>
    <row r="475" spans="1:24" x14ac:dyDescent="0.25">
      <c r="A475">
        <v>6695</v>
      </c>
      <c r="B475" t="s">
        <v>27</v>
      </c>
      <c r="C475" s="1">
        <v>42182</v>
      </c>
      <c r="D475" t="s">
        <v>47</v>
      </c>
      <c r="E475">
        <v>49</v>
      </c>
      <c r="F475">
        <v>295.24</v>
      </c>
      <c r="G475">
        <v>0.08</v>
      </c>
      <c r="H475" t="s">
        <v>32</v>
      </c>
      <c r="I475">
        <v>-279.93</v>
      </c>
      <c r="J475">
        <v>5.81</v>
      </c>
      <c r="K475">
        <v>8.49</v>
      </c>
      <c r="L475" t="s">
        <v>290</v>
      </c>
      <c r="M475" t="s">
        <v>56</v>
      </c>
      <c r="N475" t="s">
        <v>23</v>
      </c>
      <c r="O475" t="s">
        <v>34</v>
      </c>
      <c r="P475" t="s">
        <v>68</v>
      </c>
      <c r="Q475" t="s">
        <v>42</v>
      </c>
      <c r="R475" s="1">
        <v>42182</v>
      </c>
      <c r="S475" s="10">
        <f t="shared" si="34"/>
        <v>4.6916045123566114E-5</v>
      </c>
      <c r="U475" t="str">
        <f t="shared" si="33"/>
        <v/>
      </c>
      <c r="V475">
        <f t="array" ref="V475">SUM(IF(B475="Y",IF(D475="Critical",(F475:F4034),0)))</f>
        <v>0</v>
      </c>
      <c r="W475">
        <f t="shared" si="35"/>
        <v>0</v>
      </c>
      <c r="X475">
        <f t="shared" si="36"/>
        <v>0</v>
      </c>
    </row>
    <row r="476" spans="1:24" x14ac:dyDescent="0.25">
      <c r="A476">
        <v>2535</v>
      </c>
      <c r="B476" t="s">
        <v>18</v>
      </c>
      <c r="C476" s="1">
        <v>41418</v>
      </c>
      <c r="D476" t="s">
        <v>47</v>
      </c>
      <c r="E476">
        <v>6</v>
      </c>
      <c r="F476">
        <v>82.72</v>
      </c>
      <c r="G476">
        <v>0.08</v>
      </c>
      <c r="H476" t="s">
        <v>20</v>
      </c>
      <c r="I476">
        <v>-29.71</v>
      </c>
      <c r="J476">
        <v>14.48</v>
      </c>
      <c r="K476">
        <v>1.99</v>
      </c>
      <c r="L476" t="s">
        <v>169</v>
      </c>
      <c r="M476" t="s">
        <v>22</v>
      </c>
      <c r="N476" t="s">
        <v>23</v>
      </c>
      <c r="O476" t="s">
        <v>24</v>
      </c>
      <c r="P476" t="s">
        <v>25</v>
      </c>
      <c r="Q476" t="s">
        <v>26</v>
      </c>
      <c r="R476" s="1">
        <v>41420</v>
      </c>
      <c r="S476" s="10">
        <f t="shared" si="34"/>
        <v>1.3144882985440282E-5</v>
      </c>
      <c r="U476" t="str">
        <f t="shared" si="33"/>
        <v/>
      </c>
      <c r="V476">
        <f t="array" ref="V476">SUM(IF(B476="Y",IF(D476="Critical",(F476:F4035),0)))</f>
        <v>0</v>
      </c>
      <c r="W476">
        <f t="shared" si="35"/>
        <v>2</v>
      </c>
      <c r="X476">
        <f t="shared" si="36"/>
        <v>0</v>
      </c>
    </row>
    <row r="477" spans="1:24" x14ac:dyDescent="0.25">
      <c r="A477">
        <v>3621</v>
      </c>
      <c r="B477" t="s">
        <v>18</v>
      </c>
      <c r="C477" s="1">
        <v>41399</v>
      </c>
      <c r="D477" t="s">
        <v>43</v>
      </c>
      <c r="E477">
        <v>14</v>
      </c>
      <c r="F477">
        <v>83.87</v>
      </c>
      <c r="G477">
        <v>0.06</v>
      </c>
      <c r="H477" t="s">
        <v>20</v>
      </c>
      <c r="I477">
        <v>-28.83</v>
      </c>
      <c r="J477">
        <v>5.58</v>
      </c>
      <c r="K477">
        <v>5.3</v>
      </c>
      <c r="L477" t="s">
        <v>162</v>
      </c>
      <c r="M477" t="s">
        <v>22</v>
      </c>
      <c r="N477" t="s">
        <v>71</v>
      </c>
      <c r="O477" t="s">
        <v>34</v>
      </c>
      <c r="P477" t="s">
        <v>76</v>
      </c>
      <c r="Q477" t="s">
        <v>42</v>
      </c>
      <c r="R477" s="1">
        <v>41400</v>
      </c>
      <c r="S477" s="10">
        <f t="shared" si="34"/>
        <v>1.33276273693046E-5</v>
      </c>
      <c r="U477" t="str">
        <f t="shared" si="33"/>
        <v/>
      </c>
      <c r="V477">
        <f t="array" ref="V477">SUM(IF(B477="Y",IF(D477="Critical",(F477:F4036),0)))</f>
        <v>0</v>
      </c>
      <c r="W477">
        <f t="shared" si="35"/>
        <v>1</v>
      </c>
      <c r="X477">
        <f t="shared" si="36"/>
        <v>0</v>
      </c>
    </row>
    <row r="478" spans="1:24" x14ac:dyDescent="0.25">
      <c r="A478">
        <v>32519</v>
      </c>
      <c r="B478" t="s">
        <v>18</v>
      </c>
      <c r="C478" s="1">
        <v>41555</v>
      </c>
      <c r="D478" t="s">
        <v>47</v>
      </c>
      <c r="E478">
        <v>8</v>
      </c>
      <c r="F478">
        <v>85.36</v>
      </c>
      <c r="G478">
        <v>0.09</v>
      </c>
      <c r="H478" t="s">
        <v>20</v>
      </c>
      <c r="I478">
        <v>-23.82</v>
      </c>
      <c r="J478">
        <v>10.89</v>
      </c>
      <c r="K478">
        <v>4.5</v>
      </c>
      <c r="L478" t="s">
        <v>307</v>
      </c>
      <c r="M478" t="s">
        <v>22</v>
      </c>
      <c r="N478" t="s">
        <v>45</v>
      </c>
      <c r="O478" t="s">
        <v>34</v>
      </c>
      <c r="P478" t="s">
        <v>72</v>
      </c>
      <c r="Q478" t="s">
        <v>42</v>
      </c>
      <c r="R478" s="1">
        <v>41560</v>
      </c>
      <c r="S478" s="10">
        <f t="shared" si="34"/>
        <v>1.3564400527528801E-5</v>
      </c>
      <c r="U478" t="str">
        <f t="shared" si="33"/>
        <v/>
      </c>
      <c r="V478">
        <f t="array" ref="V478">SUM(IF(B478="Y",IF(D478="Critical",(F478:F4037),0)))</f>
        <v>0</v>
      </c>
      <c r="W478">
        <f t="shared" si="35"/>
        <v>5</v>
      </c>
      <c r="X478">
        <f t="shared" si="36"/>
        <v>0</v>
      </c>
    </row>
    <row r="479" spans="1:24" x14ac:dyDescent="0.25">
      <c r="A479">
        <v>44897</v>
      </c>
      <c r="B479" t="s">
        <v>18</v>
      </c>
      <c r="C479" s="1">
        <v>41342</v>
      </c>
      <c r="D479" t="s">
        <v>19</v>
      </c>
      <c r="E479">
        <v>11</v>
      </c>
      <c r="F479">
        <v>85.62</v>
      </c>
      <c r="G479">
        <v>7.0000000000000007E-2</v>
      </c>
      <c r="H479" t="s">
        <v>20</v>
      </c>
      <c r="I479">
        <v>-81.22</v>
      </c>
      <c r="J479">
        <v>7.28</v>
      </c>
      <c r="K479">
        <v>11.15</v>
      </c>
      <c r="L479" t="s">
        <v>291</v>
      </c>
      <c r="M479" t="s">
        <v>22</v>
      </c>
      <c r="N479" t="s">
        <v>45</v>
      </c>
      <c r="O479" t="s">
        <v>34</v>
      </c>
      <c r="P479" t="s">
        <v>49</v>
      </c>
      <c r="Q479" t="s">
        <v>42</v>
      </c>
      <c r="R479" s="1">
        <v>41344</v>
      </c>
      <c r="S479" s="10">
        <f t="shared" si="34"/>
        <v>1.3605716649098127E-5</v>
      </c>
      <c r="U479" t="str">
        <f t="shared" si="33"/>
        <v/>
      </c>
      <c r="V479">
        <f t="array" ref="V479">SUM(IF(B479="Y",IF(D479="Critical",(F479:F4038),0)))</f>
        <v>0</v>
      </c>
      <c r="W479">
        <f t="shared" si="35"/>
        <v>2</v>
      </c>
      <c r="X479">
        <f t="shared" si="36"/>
        <v>0</v>
      </c>
    </row>
    <row r="480" spans="1:24" x14ac:dyDescent="0.25">
      <c r="A480">
        <v>6755</v>
      </c>
      <c r="B480" t="s">
        <v>18</v>
      </c>
      <c r="C480" s="1">
        <v>41760</v>
      </c>
      <c r="D480" t="s">
        <v>19</v>
      </c>
      <c r="E480">
        <v>20</v>
      </c>
      <c r="F480">
        <v>156.47</v>
      </c>
      <c r="G480">
        <v>0.01</v>
      </c>
      <c r="H480" t="s">
        <v>20</v>
      </c>
      <c r="I480">
        <v>-39.229999999999997</v>
      </c>
      <c r="J480">
        <v>7.1</v>
      </c>
      <c r="K480">
        <v>6.05</v>
      </c>
      <c r="L480" t="s">
        <v>113</v>
      </c>
      <c r="M480" t="s">
        <v>30</v>
      </c>
      <c r="N480" t="s">
        <v>40</v>
      </c>
      <c r="O480" t="s">
        <v>34</v>
      </c>
      <c r="P480" t="s">
        <v>68</v>
      </c>
      <c r="Q480" t="s">
        <v>42</v>
      </c>
      <c r="R480" s="1">
        <v>41762</v>
      </c>
      <c r="S480" s="10">
        <f t="shared" si="34"/>
        <v>2.4864359776738889E-5</v>
      </c>
      <c r="U480" t="str">
        <f t="shared" si="33"/>
        <v/>
      </c>
      <c r="V480">
        <f t="array" ref="V480">SUM(IF(B480="Y",IF(D480="Critical",(F480:F4039),0)))</f>
        <v>0</v>
      </c>
      <c r="W480">
        <f t="shared" si="35"/>
        <v>2</v>
      </c>
      <c r="X480">
        <f t="shared" si="36"/>
        <v>0</v>
      </c>
    </row>
    <row r="481" spans="1:24" x14ac:dyDescent="0.25">
      <c r="A481">
        <v>6785</v>
      </c>
      <c r="B481" t="s">
        <v>18</v>
      </c>
      <c r="C481" s="1">
        <v>42130</v>
      </c>
      <c r="D481" t="s">
        <v>43</v>
      </c>
      <c r="E481">
        <v>7</v>
      </c>
      <c r="F481">
        <v>181.32</v>
      </c>
      <c r="G481">
        <v>0.03</v>
      </c>
      <c r="H481" t="s">
        <v>20</v>
      </c>
      <c r="I481">
        <v>80.319999999999993</v>
      </c>
      <c r="J481">
        <v>25.38</v>
      </c>
      <c r="K481">
        <v>8.99</v>
      </c>
      <c r="L481" t="s">
        <v>281</v>
      </c>
      <c r="M481" t="s">
        <v>56</v>
      </c>
      <c r="N481" t="s">
        <v>40</v>
      </c>
      <c r="O481" t="s">
        <v>37</v>
      </c>
      <c r="P481" t="s">
        <v>38</v>
      </c>
      <c r="Q481" t="s">
        <v>26</v>
      </c>
      <c r="R481" s="1">
        <v>42132</v>
      </c>
      <c r="S481" s="10">
        <f t="shared" si="34"/>
        <v>2.8813227549806963E-5</v>
      </c>
      <c r="U481" t="str">
        <f t="shared" si="33"/>
        <v/>
      </c>
      <c r="V481">
        <f t="array" ref="V481">SUM(IF(B481="Y",IF(D481="Critical",(F481:F4040),0)))</f>
        <v>0</v>
      </c>
      <c r="W481">
        <f t="shared" si="35"/>
        <v>2</v>
      </c>
      <c r="X481">
        <f t="shared" si="36"/>
        <v>0</v>
      </c>
    </row>
    <row r="482" spans="1:24" x14ac:dyDescent="0.25">
      <c r="A482">
        <v>6788</v>
      </c>
      <c r="B482" t="s">
        <v>18</v>
      </c>
      <c r="C482" s="1">
        <v>41855</v>
      </c>
      <c r="D482" t="s">
        <v>31</v>
      </c>
      <c r="E482">
        <v>41</v>
      </c>
      <c r="F482">
        <v>127.84</v>
      </c>
      <c r="G482">
        <v>0.02</v>
      </c>
      <c r="H482" t="s">
        <v>32</v>
      </c>
      <c r="I482">
        <v>12.69</v>
      </c>
      <c r="J482">
        <v>2.94</v>
      </c>
      <c r="K482">
        <v>0.96</v>
      </c>
      <c r="L482" t="s">
        <v>168</v>
      </c>
      <c r="M482" t="s">
        <v>22</v>
      </c>
      <c r="N482" t="s">
        <v>71</v>
      </c>
      <c r="O482" t="s">
        <v>34</v>
      </c>
      <c r="P482" t="s">
        <v>35</v>
      </c>
      <c r="Q482" t="s">
        <v>36</v>
      </c>
      <c r="R482" s="1">
        <v>41857</v>
      </c>
      <c r="S482" s="10">
        <f t="shared" si="34"/>
        <v>2.03148191593168E-5</v>
      </c>
      <c r="U482" t="str">
        <f t="shared" si="33"/>
        <v/>
      </c>
      <c r="V482">
        <f t="array" ref="V482">SUM(IF(B482="Y",IF(D482="Critical",(F482:F4041),0)))</f>
        <v>0</v>
      </c>
      <c r="W482">
        <f t="shared" si="35"/>
        <v>2</v>
      </c>
      <c r="X482">
        <f t="shared" si="36"/>
        <v>0</v>
      </c>
    </row>
    <row r="483" spans="1:24" x14ac:dyDescent="0.25">
      <c r="A483">
        <v>6788</v>
      </c>
      <c r="B483" t="s">
        <v>18</v>
      </c>
      <c r="C483" s="1">
        <v>41855</v>
      </c>
      <c r="D483" t="s">
        <v>31</v>
      </c>
      <c r="E483">
        <v>6</v>
      </c>
      <c r="F483">
        <v>11.15</v>
      </c>
      <c r="G483">
        <v>7.0000000000000007E-2</v>
      </c>
      <c r="H483" t="s">
        <v>20</v>
      </c>
      <c r="I483">
        <v>-2.62</v>
      </c>
      <c r="J483">
        <v>1.81</v>
      </c>
      <c r="K483">
        <v>0.75</v>
      </c>
      <c r="L483" t="s">
        <v>168</v>
      </c>
      <c r="M483" t="s">
        <v>22</v>
      </c>
      <c r="N483" t="s">
        <v>71</v>
      </c>
      <c r="O483" t="s">
        <v>34</v>
      </c>
      <c r="P483" t="s">
        <v>100</v>
      </c>
      <c r="Q483" t="s">
        <v>36</v>
      </c>
      <c r="R483" s="1">
        <v>41856</v>
      </c>
      <c r="S483" s="10">
        <f t="shared" si="34"/>
        <v>1.7718259826844676E-6</v>
      </c>
      <c r="U483" t="str">
        <f t="shared" si="33"/>
        <v/>
      </c>
      <c r="V483">
        <f t="array" ref="V483">SUM(IF(B483="Y",IF(D483="Critical",(F483:F4042),0)))</f>
        <v>0</v>
      </c>
      <c r="W483">
        <f t="shared" si="35"/>
        <v>1</v>
      </c>
      <c r="X483">
        <f t="shared" si="36"/>
        <v>0</v>
      </c>
    </row>
    <row r="484" spans="1:24" x14ac:dyDescent="0.25">
      <c r="A484">
        <v>6823</v>
      </c>
      <c r="B484" t="s">
        <v>18</v>
      </c>
      <c r="C484" s="1">
        <v>42572</v>
      </c>
      <c r="D484" t="s">
        <v>31</v>
      </c>
      <c r="E484">
        <v>50</v>
      </c>
      <c r="F484">
        <v>1262.72</v>
      </c>
      <c r="G484">
        <v>0.01</v>
      </c>
      <c r="H484" t="s">
        <v>20</v>
      </c>
      <c r="I484">
        <v>490.28</v>
      </c>
      <c r="J484">
        <v>24.95</v>
      </c>
      <c r="K484">
        <v>2.99</v>
      </c>
      <c r="L484" t="s">
        <v>152</v>
      </c>
      <c r="M484" t="s">
        <v>30</v>
      </c>
      <c r="N484" t="s">
        <v>71</v>
      </c>
      <c r="O484" t="s">
        <v>34</v>
      </c>
      <c r="P484" t="s">
        <v>68</v>
      </c>
      <c r="Q484" t="s">
        <v>42</v>
      </c>
      <c r="R484" s="1">
        <v>42573</v>
      </c>
      <c r="S484" s="10">
        <f t="shared" si="34"/>
        <v>2.00656511646218E-4</v>
      </c>
      <c r="U484" t="str">
        <f t="shared" si="33"/>
        <v/>
      </c>
      <c r="V484">
        <f t="array" ref="V484">SUM(IF(B484="Y",IF(D484="Critical",(F484:F4043),0)))</f>
        <v>0</v>
      </c>
      <c r="W484">
        <f t="shared" si="35"/>
        <v>1</v>
      </c>
      <c r="X484">
        <f t="shared" si="36"/>
        <v>0</v>
      </c>
    </row>
    <row r="485" spans="1:24" x14ac:dyDescent="0.25">
      <c r="A485">
        <v>6823</v>
      </c>
      <c r="B485" t="s">
        <v>18</v>
      </c>
      <c r="C485" s="1">
        <v>42572</v>
      </c>
      <c r="D485" t="s">
        <v>31</v>
      </c>
      <c r="E485">
        <v>31</v>
      </c>
      <c r="F485">
        <v>524.19000000000005</v>
      </c>
      <c r="G485">
        <v>0</v>
      </c>
      <c r="H485" t="s">
        <v>20</v>
      </c>
      <c r="I485">
        <v>-135.46</v>
      </c>
      <c r="J485">
        <v>15.98</v>
      </c>
      <c r="K485">
        <v>8.99</v>
      </c>
      <c r="L485" t="s">
        <v>152</v>
      </c>
      <c r="M485" t="s">
        <v>30</v>
      </c>
      <c r="N485" t="s">
        <v>71</v>
      </c>
      <c r="O485" t="s">
        <v>24</v>
      </c>
      <c r="P485" t="s">
        <v>25</v>
      </c>
      <c r="Q485" t="s">
        <v>26</v>
      </c>
      <c r="R485" s="1">
        <v>42574</v>
      </c>
      <c r="S485" s="10">
        <f t="shared" si="34"/>
        <v>8.3298068328553455E-5</v>
      </c>
      <c r="U485" t="str">
        <f t="shared" si="33"/>
        <v/>
      </c>
      <c r="V485">
        <f t="array" ref="V485">SUM(IF(B485="Y",IF(D485="Critical",(F485:F4044),0)))</f>
        <v>0</v>
      </c>
      <c r="W485">
        <f t="shared" si="35"/>
        <v>2</v>
      </c>
      <c r="X485">
        <f t="shared" si="36"/>
        <v>0</v>
      </c>
    </row>
    <row r="486" spans="1:24" x14ac:dyDescent="0.25">
      <c r="A486">
        <v>45413</v>
      </c>
      <c r="B486" t="s">
        <v>18</v>
      </c>
      <c r="C486" s="1">
        <v>41433</v>
      </c>
      <c r="D486" t="s">
        <v>19</v>
      </c>
      <c r="E486">
        <v>18</v>
      </c>
      <c r="F486">
        <v>85.74</v>
      </c>
      <c r="G486">
        <v>0.03</v>
      </c>
      <c r="H486" t="s">
        <v>20</v>
      </c>
      <c r="I486">
        <v>-73.569999999999993</v>
      </c>
      <c r="J486">
        <v>4.38</v>
      </c>
      <c r="K486">
        <v>6.21</v>
      </c>
      <c r="L486" t="s">
        <v>162</v>
      </c>
      <c r="M486" t="s">
        <v>22</v>
      </c>
      <c r="N486" t="s">
        <v>71</v>
      </c>
      <c r="O486" t="s">
        <v>34</v>
      </c>
      <c r="P486" t="s">
        <v>68</v>
      </c>
      <c r="Q486" t="s">
        <v>42</v>
      </c>
      <c r="R486" s="1">
        <v>41434</v>
      </c>
      <c r="S486" s="10">
        <f t="shared" si="34"/>
        <v>1.3624785628283967E-5</v>
      </c>
      <c r="U486" t="str">
        <f t="shared" si="33"/>
        <v/>
      </c>
      <c r="V486">
        <f t="array" ref="V486">SUM(IF(B486="Y",IF(D486="Critical",(F486:F4045),0)))</f>
        <v>0</v>
      </c>
      <c r="W486">
        <f t="shared" si="35"/>
        <v>1</v>
      </c>
      <c r="X486">
        <f t="shared" si="36"/>
        <v>0</v>
      </c>
    </row>
    <row r="487" spans="1:24" x14ac:dyDescent="0.25">
      <c r="A487">
        <v>6854</v>
      </c>
      <c r="B487" t="s">
        <v>18</v>
      </c>
      <c r="C487" s="1">
        <v>42376</v>
      </c>
      <c r="D487" t="s">
        <v>43</v>
      </c>
      <c r="E487">
        <v>1</v>
      </c>
      <c r="F487">
        <v>22.13</v>
      </c>
      <c r="G487">
        <v>7.0000000000000007E-2</v>
      </c>
      <c r="H487" t="s">
        <v>32</v>
      </c>
      <c r="I487">
        <v>-2.39</v>
      </c>
      <c r="J487">
        <v>7.68</v>
      </c>
      <c r="K487">
        <v>6.16</v>
      </c>
      <c r="L487" t="s">
        <v>292</v>
      </c>
      <c r="M487" t="s">
        <v>22</v>
      </c>
      <c r="N487" t="s">
        <v>45</v>
      </c>
      <c r="O487" t="s">
        <v>34</v>
      </c>
      <c r="P487" t="s">
        <v>68</v>
      </c>
      <c r="Q487" t="s">
        <v>42</v>
      </c>
      <c r="R487" s="1">
        <v>42378</v>
      </c>
      <c r="S487" s="10">
        <f t="shared" si="34"/>
        <v>3.5166375781889922E-6</v>
      </c>
      <c r="U487" t="str">
        <f t="shared" si="33"/>
        <v/>
      </c>
      <c r="V487">
        <f t="array" ref="V487">SUM(IF(B487="Y",IF(D487="Critical",(F487:F4046),0)))</f>
        <v>0</v>
      </c>
      <c r="W487">
        <f t="shared" si="35"/>
        <v>2</v>
      </c>
      <c r="X487">
        <f t="shared" si="36"/>
        <v>0</v>
      </c>
    </row>
    <row r="488" spans="1:24" x14ac:dyDescent="0.25">
      <c r="A488">
        <v>6854</v>
      </c>
      <c r="B488" t="s">
        <v>18</v>
      </c>
      <c r="C488" s="1">
        <v>42376</v>
      </c>
      <c r="D488" t="s">
        <v>43</v>
      </c>
      <c r="E488">
        <v>19</v>
      </c>
      <c r="F488">
        <v>129.84</v>
      </c>
      <c r="G488">
        <v>0.05</v>
      </c>
      <c r="H488" t="s">
        <v>32</v>
      </c>
      <c r="I488">
        <v>2.39</v>
      </c>
      <c r="J488">
        <v>6.64</v>
      </c>
      <c r="K488">
        <v>4.95</v>
      </c>
      <c r="L488" t="s">
        <v>292</v>
      </c>
      <c r="M488" t="s">
        <v>22</v>
      </c>
      <c r="N488" t="s">
        <v>45</v>
      </c>
      <c r="O488" t="s">
        <v>37</v>
      </c>
      <c r="P488" t="s">
        <v>38</v>
      </c>
      <c r="Q488" t="s">
        <v>26</v>
      </c>
      <c r="R488" s="1">
        <v>42378</v>
      </c>
      <c r="S488" s="10">
        <f t="shared" si="34"/>
        <v>2.0632635479080831E-5</v>
      </c>
      <c r="U488" t="str">
        <f t="shared" si="33"/>
        <v/>
      </c>
      <c r="V488">
        <f t="array" ref="V488">SUM(IF(B488="Y",IF(D488="Critical",(F488:F4047),0)))</f>
        <v>0</v>
      </c>
      <c r="W488">
        <f t="shared" si="35"/>
        <v>2</v>
      </c>
      <c r="X488">
        <f t="shared" si="36"/>
        <v>0</v>
      </c>
    </row>
    <row r="489" spans="1:24" x14ac:dyDescent="0.25">
      <c r="A489">
        <v>6880</v>
      </c>
      <c r="B489" t="s">
        <v>18</v>
      </c>
      <c r="C489" s="1">
        <v>42515</v>
      </c>
      <c r="D489" t="s">
        <v>43</v>
      </c>
      <c r="E489">
        <v>5</v>
      </c>
      <c r="F489">
        <v>235.49</v>
      </c>
      <c r="G489">
        <v>0.06</v>
      </c>
      <c r="H489" t="s">
        <v>20</v>
      </c>
      <c r="I489">
        <v>21.78</v>
      </c>
      <c r="J489">
        <v>47.9</v>
      </c>
      <c r="K489">
        <v>5.86</v>
      </c>
      <c r="L489" t="s">
        <v>293</v>
      </c>
      <c r="M489" t="s">
        <v>22</v>
      </c>
      <c r="N489" t="s">
        <v>45</v>
      </c>
      <c r="O489" t="s">
        <v>34</v>
      </c>
      <c r="P489" t="s">
        <v>49</v>
      </c>
      <c r="Q489" t="s">
        <v>42</v>
      </c>
      <c r="R489" s="1">
        <v>42517</v>
      </c>
      <c r="S489" s="10">
        <f t="shared" si="34"/>
        <v>3.7421282570615716E-5</v>
      </c>
      <c r="U489" t="str">
        <f t="shared" si="33"/>
        <v/>
      </c>
      <c r="V489">
        <f t="array" ref="V489">SUM(IF(B489="Y",IF(D489="Critical",(F489:F4048),0)))</f>
        <v>0</v>
      </c>
      <c r="W489">
        <f t="shared" si="35"/>
        <v>2</v>
      </c>
      <c r="X489">
        <f t="shared" si="36"/>
        <v>0</v>
      </c>
    </row>
    <row r="490" spans="1:24" x14ac:dyDescent="0.25">
      <c r="A490">
        <v>6885</v>
      </c>
      <c r="B490" t="s">
        <v>18</v>
      </c>
      <c r="C490" s="1">
        <v>42174</v>
      </c>
      <c r="D490" t="s">
        <v>47</v>
      </c>
      <c r="E490">
        <v>4</v>
      </c>
      <c r="F490">
        <v>481.27</v>
      </c>
      <c r="G490">
        <v>0.02</v>
      </c>
      <c r="H490" t="s">
        <v>54</v>
      </c>
      <c r="I490">
        <v>-181.27</v>
      </c>
      <c r="J490">
        <v>113.98</v>
      </c>
      <c r="K490">
        <v>30</v>
      </c>
      <c r="L490" t="s">
        <v>294</v>
      </c>
      <c r="M490" t="s">
        <v>56</v>
      </c>
      <c r="N490" t="s">
        <v>23</v>
      </c>
      <c r="O490" t="s">
        <v>37</v>
      </c>
      <c r="P490" t="s">
        <v>86</v>
      </c>
      <c r="Q490" t="s">
        <v>74</v>
      </c>
      <c r="R490" s="1">
        <v>42176</v>
      </c>
      <c r="S490" s="10">
        <f t="shared" si="34"/>
        <v>7.647773010641736E-5</v>
      </c>
      <c r="U490" t="str">
        <f t="shared" si="33"/>
        <v/>
      </c>
      <c r="V490">
        <f t="array" ref="V490">SUM(IF(B490="Y",IF(D490="Critical",(F490:F4049),0)))</f>
        <v>0</v>
      </c>
      <c r="W490">
        <f t="shared" si="35"/>
        <v>2</v>
      </c>
      <c r="X490">
        <f t="shared" si="36"/>
        <v>0</v>
      </c>
    </row>
    <row r="491" spans="1:24" x14ac:dyDescent="0.25">
      <c r="A491">
        <v>6885</v>
      </c>
      <c r="B491" t="s">
        <v>18</v>
      </c>
      <c r="C491" s="1">
        <v>42174</v>
      </c>
      <c r="D491" t="s">
        <v>47</v>
      </c>
      <c r="E491">
        <v>40</v>
      </c>
      <c r="F491">
        <v>879.54</v>
      </c>
      <c r="G491">
        <v>0.09</v>
      </c>
      <c r="H491" t="s">
        <v>20</v>
      </c>
      <c r="I491">
        <v>166.93</v>
      </c>
      <c r="J491">
        <v>23.99</v>
      </c>
      <c r="K491">
        <v>6.3</v>
      </c>
      <c r="L491" t="s">
        <v>294</v>
      </c>
      <c r="M491" t="s">
        <v>56</v>
      </c>
      <c r="N491" t="s">
        <v>23</v>
      </c>
      <c r="O491" t="s">
        <v>24</v>
      </c>
      <c r="P491" t="s">
        <v>51</v>
      </c>
      <c r="Q491" t="s">
        <v>52</v>
      </c>
      <c r="R491" s="1">
        <v>42174</v>
      </c>
      <c r="S491" s="10">
        <f t="shared" si="34"/>
        <v>1.3976608294262747E-4</v>
      </c>
      <c r="U491" t="str">
        <f t="shared" si="33"/>
        <v/>
      </c>
      <c r="V491">
        <f t="array" ref="V491">SUM(IF(B491="Y",IF(D491="Critical",(F491:F4050),0)))</f>
        <v>0</v>
      </c>
      <c r="W491">
        <f t="shared" si="35"/>
        <v>0</v>
      </c>
      <c r="X491">
        <f t="shared" si="36"/>
        <v>0</v>
      </c>
    </row>
    <row r="492" spans="1:24" x14ac:dyDescent="0.25">
      <c r="A492">
        <v>6886</v>
      </c>
      <c r="B492" t="s">
        <v>18</v>
      </c>
      <c r="C492" s="1">
        <v>42022</v>
      </c>
      <c r="D492" t="s">
        <v>19</v>
      </c>
      <c r="E492">
        <v>46</v>
      </c>
      <c r="F492">
        <v>8177.07</v>
      </c>
      <c r="G492">
        <v>0.08</v>
      </c>
      <c r="H492" t="s">
        <v>20</v>
      </c>
      <c r="I492">
        <v>2385.3000000000002</v>
      </c>
      <c r="J492">
        <v>178.47</v>
      </c>
      <c r="K492">
        <v>19.989999999999998</v>
      </c>
      <c r="L492" t="s">
        <v>111</v>
      </c>
      <c r="M492" t="s">
        <v>22</v>
      </c>
      <c r="N492" t="s">
        <v>45</v>
      </c>
      <c r="O492" t="s">
        <v>34</v>
      </c>
      <c r="P492" t="s">
        <v>53</v>
      </c>
      <c r="Q492" t="s">
        <v>42</v>
      </c>
      <c r="R492" s="1">
        <v>42023</v>
      </c>
      <c r="S492" s="10">
        <f t="shared" si="34"/>
        <v>1.2994031469264285E-3</v>
      </c>
      <c r="U492" t="str">
        <f t="shared" si="33"/>
        <v/>
      </c>
      <c r="V492">
        <f t="array" ref="V492">SUM(IF(B492="Y",IF(D492="Critical",(F492:F4051),0)))</f>
        <v>0</v>
      </c>
      <c r="W492">
        <f t="shared" si="35"/>
        <v>1</v>
      </c>
      <c r="X492">
        <f t="shared" si="36"/>
        <v>0</v>
      </c>
    </row>
    <row r="493" spans="1:24" x14ac:dyDescent="0.25">
      <c r="A493">
        <v>6918</v>
      </c>
      <c r="B493" t="s">
        <v>18</v>
      </c>
      <c r="C493" s="1">
        <v>41821</v>
      </c>
      <c r="D493" t="s">
        <v>28</v>
      </c>
      <c r="E493">
        <v>38</v>
      </c>
      <c r="F493">
        <v>1559.5</v>
      </c>
      <c r="G493">
        <v>0.01</v>
      </c>
      <c r="H493" t="s">
        <v>20</v>
      </c>
      <c r="I493">
        <v>515.83000000000004</v>
      </c>
      <c r="J493">
        <v>39.479999999999997</v>
      </c>
      <c r="K493">
        <v>1.99</v>
      </c>
      <c r="L493" t="s">
        <v>295</v>
      </c>
      <c r="M493" t="s">
        <v>30</v>
      </c>
      <c r="N493" t="s">
        <v>45</v>
      </c>
      <c r="O493" t="s">
        <v>24</v>
      </c>
      <c r="P493" t="s">
        <v>25</v>
      </c>
      <c r="Q493" t="s">
        <v>26</v>
      </c>
      <c r="R493" s="1">
        <v>41823</v>
      </c>
      <c r="S493" s="10">
        <f t="shared" si="34"/>
        <v>2.4781727533600243E-4</v>
      </c>
      <c r="U493" t="str">
        <f t="shared" si="33"/>
        <v/>
      </c>
      <c r="V493">
        <f t="array" ref="V493">SUM(IF(B493="Y",IF(D493="Critical",(F493:F4052),0)))</f>
        <v>0</v>
      </c>
      <c r="W493">
        <f t="shared" si="35"/>
        <v>2</v>
      </c>
      <c r="X493">
        <f t="shared" si="36"/>
        <v>0</v>
      </c>
    </row>
    <row r="494" spans="1:24" x14ac:dyDescent="0.25">
      <c r="A494">
        <v>6947</v>
      </c>
      <c r="B494" t="s">
        <v>18</v>
      </c>
      <c r="C494" s="1">
        <v>41839</v>
      </c>
      <c r="D494" t="s">
        <v>28</v>
      </c>
      <c r="E494">
        <v>9</v>
      </c>
      <c r="F494">
        <v>520.49</v>
      </c>
      <c r="G494">
        <v>0</v>
      </c>
      <c r="H494" t="s">
        <v>20</v>
      </c>
      <c r="I494">
        <v>-51.01</v>
      </c>
      <c r="J494">
        <v>51.65</v>
      </c>
      <c r="K494">
        <v>18.45</v>
      </c>
      <c r="L494" t="s">
        <v>296</v>
      </c>
      <c r="M494" t="s">
        <v>22</v>
      </c>
      <c r="N494" t="s">
        <v>71</v>
      </c>
      <c r="O494" t="s">
        <v>37</v>
      </c>
      <c r="P494" t="s">
        <v>38</v>
      </c>
      <c r="Q494" t="s">
        <v>52</v>
      </c>
      <c r="R494" s="1">
        <v>41841</v>
      </c>
      <c r="S494" s="10">
        <f t="shared" si="34"/>
        <v>8.2710108136990003E-5</v>
      </c>
      <c r="U494" t="str">
        <f t="shared" si="33"/>
        <v/>
      </c>
      <c r="V494">
        <f t="array" ref="V494">SUM(IF(B494="Y",IF(D494="Critical",(F494:F4053),0)))</f>
        <v>0</v>
      </c>
      <c r="W494">
        <f t="shared" si="35"/>
        <v>2</v>
      </c>
      <c r="X494">
        <f t="shared" si="36"/>
        <v>0</v>
      </c>
    </row>
    <row r="495" spans="1:24" x14ac:dyDescent="0.25">
      <c r="A495">
        <v>21863</v>
      </c>
      <c r="B495" t="s">
        <v>18</v>
      </c>
      <c r="C495" s="1">
        <v>41599</v>
      </c>
      <c r="D495" t="s">
        <v>31</v>
      </c>
      <c r="E495">
        <v>27</v>
      </c>
      <c r="F495">
        <v>85.77</v>
      </c>
      <c r="G495">
        <v>0.03</v>
      </c>
      <c r="H495" t="s">
        <v>20</v>
      </c>
      <c r="I495">
        <v>-102.02</v>
      </c>
      <c r="J495">
        <v>2.84</v>
      </c>
      <c r="K495">
        <v>5.44</v>
      </c>
      <c r="L495" t="s">
        <v>231</v>
      </c>
      <c r="M495" t="s">
        <v>22</v>
      </c>
      <c r="N495" t="s">
        <v>71</v>
      </c>
      <c r="O495" t="s">
        <v>34</v>
      </c>
      <c r="P495" t="s">
        <v>68</v>
      </c>
      <c r="Q495" t="s">
        <v>42</v>
      </c>
      <c r="R495" s="1">
        <v>41600</v>
      </c>
      <c r="S495" s="10">
        <f t="shared" si="34"/>
        <v>1.3629552873080428E-5</v>
      </c>
      <c r="U495" t="str">
        <f t="shared" si="33"/>
        <v/>
      </c>
      <c r="V495">
        <f t="array" ref="V495">SUM(IF(B495="Y",IF(D495="Critical",(F495:F4054),0)))</f>
        <v>0</v>
      </c>
      <c r="W495">
        <f t="shared" si="35"/>
        <v>1</v>
      </c>
      <c r="X495">
        <f t="shared" si="36"/>
        <v>0</v>
      </c>
    </row>
    <row r="496" spans="1:24" x14ac:dyDescent="0.25">
      <c r="A496">
        <v>6979</v>
      </c>
      <c r="B496" t="s">
        <v>27</v>
      </c>
      <c r="C496" s="1">
        <v>42428</v>
      </c>
      <c r="D496" t="s">
        <v>28</v>
      </c>
      <c r="E496">
        <v>28</v>
      </c>
      <c r="F496">
        <v>334.89</v>
      </c>
      <c r="G496">
        <v>0.03</v>
      </c>
      <c r="H496" t="s">
        <v>20</v>
      </c>
      <c r="I496">
        <v>-1.44</v>
      </c>
      <c r="J496">
        <v>11.99</v>
      </c>
      <c r="K496">
        <v>5.99</v>
      </c>
      <c r="L496" t="s">
        <v>39</v>
      </c>
      <c r="M496" t="s">
        <v>22</v>
      </c>
      <c r="N496" t="s">
        <v>40</v>
      </c>
      <c r="O496" t="s">
        <v>24</v>
      </c>
      <c r="P496" t="s">
        <v>51</v>
      </c>
      <c r="Q496" t="s">
        <v>52</v>
      </c>
      <c r="R496" s="1">
        <v>42429</v>
      </c>
      <c r="S496" s="10">
        <f t="shared" si="34"/>
        <v>5.3216753662888005E-5</v>
      </c>
      <c r="T496" t="str">
        <f>IF(B496="Y", "Quality Check","")</f>
        <v>Quality Check</v>
      </c>
      <c r="U496" t="str">
        <f t="shared" si="33"/>
        <v>Low Impact</v>
      </c>
      <c r="V496">
        <f t="array" ref="V496">SUM(IF(B496="Y",IF(D496="Critical",(F496:F4055),0)))</f>
        <v>11957708.367000006</v>
      </c>
      <c r="W496">
        <f t="shared" si="35"/>
        <v>1</v>
      </c>
      <c r="X496">
        <f t="shared" si="36"/>
        <v>1</v>
      </c>
    </row>
    <row r="497" spans="1:24" x14ac:dyDescent="0.25">
      <c r="A497">
        <v>36323</v>
      </c>
      <c r="B497" t="s">
        <v>18</v>
      </c>
      <c r="C497" s="1">
        <v>41565</v>
      </c>
      <c r="D497" t="s">
        <v>19</v>
      </c>
      <c r="E497">
        <v>5</v>
      </c>
      <c r="F497">
        <v>85.89</v>
      </c>
      <c r="G497">
        <v>0.08</v>
      </c>
      <c r="H497" t="s">
        <v>20</v>
      </c>
      <c r="I497">
        <v>-48.88</v>
      </c>
      <c r="J497">
        <v>15.98</v>
      </c>
      <c r="K497">
        <v>6.5</v>
      </c>
      <c r="L497" t="s">
        <v>273</v>
      </c>
      <c r="M497" t="s">
        <v>22</v>
      </c>
      <c r="N497" t="s">
        <v>23</v>
      </c>
      <c r="O497" t="s">
        <v>24</v>
      </c>
      <c r="P497" t="s">
        <v>25</v>
      </c>
      <c r="Q497" t="s">
        <v>42</v>
      </c>
      <c r="R497" s="1">
        <v>41567</v>
      </c>
      <c r="S497" s="10">
        <f t="shared" si="34"/>
        <v>1.364862185226627E-5</v>
      </c>
      <c r="U497" t="str">
        <f t="shared" si="33"/>
        <v/>
      </c>
      <c r="V497">
        <f t="array" ref="V497">SUM(IF(B497="Y",IF(D497="Critical",(F497:F4056),0)))</f>
        <v>0</v>
      </c>
      <c r="W497">
        <f t="shared" si="35"/>
        <v>2</v>
      </c>
      <c r="X497">
        <f t="shared" si="36"/>
        <v>0</v>
      </c>
    </row>
    <row r="498" spans="1:24" x14ac:dyDescent="0.25">
      <c r="A498">
        <v>30917</v>
      </c>
      <c r="B498" t="s">
        <v>18</v>
      </c>
      <c r="C498" s="1">
        <v>41579</v>
      </c>
      <c r="D498" t="s">
        <v>47</v>
      </c>
      <c r="E498">
        <v>11</v>
      </c>
      <c r="F498">
        <v>86.79</v>
      </c>
      <c r="G498">
        <v>0.06</v>
      </c>
      <c r="H498" t="s">
        <v>20</v>
      </c>
      <c r="I498">
        <v>-45.6</v>
      </c>
      <c r="J498">
        <v>8.1199999999999992</v>
      </c>
      <c r="K498">
        <v>2.83</v>
      </c>
      <c r="L498" t="s">
        <v>320</v>
      </c>
      <c r="M498" t="s">
        <v>22</v>
      </c>
      <c r="N498" t="s">
        <v>23</v>
      </c>
      <c r="O498" t="s">
        <v>24</v>
      </c>
      <c r="P498" t="s">
        <v>25</v>
      </c>
      <c r="Q498" t="s">
        <v>26</v>
      </c>
      <c r="R498" s="1">
        <v>41581</v>
      </c>
      <c r="S498" s="10">
        <f t="shared" si="34"/>
        <v>1.3791639196160085E-5</v>
      </c>
      <c r="U498" t="str">
        <f t="shared" si="33"/>
        <v/>
      </c>
      <c r="V498">
        <f t="array" ref="V498">SUM(IF(B498="Y",IF(D498="Critical",(F498:F4057),0)))</f>
        <v>0</v>
      </c>
      <c r="W498">
        <f t="shared" si="35"/>
        <v>2</v>
      </c>
      <c r="X498">
        <f t="shared" si="36"/>
        <v>0</v>
      </c>
    </row>
    <row r="499" spans="1:24" x14ac:dyDescent="0.25">
      <c r="A499">
        <v>7042</v>
      </c>
      <c r="B499" t="s">
        <v>18</v>
      </c>
      <c r="C499" s="1">
        <v>42011</v>
      </c>
      <c r="D499" t="s">
        <v>43</v>
      </c>
      <c r="E499">
        <v>4</v>
      </c>
      <c r="F499">
        <v>1187.864</v>
      </c>
      <c r="G499">
        <v>7.0000000000000007E-2</v>
      </c>
      <c r="H499" t="s">
        <v>54</v>
      </c>
      <c r="I499">
        <v>-347.16</v>
      </c>
      <c r="J499">
        <v>376.13</v>
      </c>
      <c r="K499">
        <v>85.63</v>
      </c>
      <c r="L499" t="s">
        <v>298</v>
      </c>
      <c r="M499" t="s">
        <v>22</v>
      </c>
      <c r="N499" t="s">
        <v>40</v>
      </c>
      <c r="O499" t="s">
        <v>37</v>
      </c>
      <c r="P499" t="s">
        <v>112</v>
      </c>
      <c r="Q499" t="s">
        <v>58</v>
      </c>
      <c r="R499" s="1">
        <v>42013</v>
      </c>
      <c r="S499" s="10">
        <f t="shared" si="34"/>
        <v>1.8876128243008989E-4</v>
      </c>
      <c r="U499" t="str">
        <f t="shared" si="33"/>
        <v/>
      </c>
      <c r="V499">
        <f t="array" ref="V499">SUM(IF(B499="Y",IF(D499="Critical",(F499:F4058),0)))</f>
        <v>0</v>
      </c>
      <c r="W499">
        <f t="shared" si="35"/>
        <v>2</v>
      </c>
      <c r="X499">
        <f t="shared" si="36"/>
        <v>0</v>
      </c>
    </row>
    <row r="500" spans="1:24" x14ac:dyDescent="0.25">
      <c r="A500">
        <v>7043</v>
      </c>
      <c r="B500" t="s">
        <v>18</v>
      </c>
      <c r="C500" s="1">
        <v>42395</v>
      </c>
      <c r="D500" t="s">
        <v>28</v>
      </c>
      <c r="E500">
        <v>4</v>
      </c>
      <c r="F500">
        <v>11.08</v>
      </c>
      <c r="G500">
        <v>0.06</v>
      </c>
      <c r="H500" t="s">
        <v>20</v>
      </c>
      <c r="I500">
        <v>-8.93</v>
      </c>
      <c r="J500">
        <v>1.74</v>
      </c>
      <c r="K500">
        <v>4.08</v>
      </c>
      <c r="L500" t="s">
        <v>248</v>
      </c>
      <c r="M500" t="s">
        <v>22</v>
      </c>
      <c r="N500" t="s">
        <v>23</v>
      </c>
      <c r="O500" t="s">
        <v>37</v>
      </c>
      <c r="P500" t="s">
        <v>38</v>
      </c>
      <c r="Q500" t="s">
        <v>26</v>
      </c>
      <c r="R500" s="1">
        <v>42396</v>
      </c>
      <c r="S500" s="10">
        <f t="shared" si="34"/>
        <v>1.7607024114927264E-6</v>
      </c>
      <c r="U500" t="str">
        <f t="shared" si="33"/>
        <v/>
      </c>
      <c r="V500">
        <f t="array" ref="V500">SUM(IF(B500="Y",IF(D500="Critical",(F500:F4059),0)))</f>
        <v>0</v>
      </c>
      <c r="W500">
        <f t="shared" si="35"/>
        <v>1</v>
      </c>
      <c r="X500">
        <f t="shared" si="36"/>
        <v>0</v>
      </c>
    </row>
    <row r="501" spans="1:24" x14ac:dyDescent="0.25">
      <c r="A501">
        <v>19206</v>
      </c>
      <c r="B501" t="s">
        <v>18</v>
      </c>
      <c r="C501" s="1">
        <v>41363</v>
      </c>
      <c r="D501" t="s">
        <v>47</v>
      </c>
      <c r="E501">
        <v>40</v>
      </c>
      <c r="F501">
        <v>88.02</v>
      </c>
      <c r="G501">
        <v>0</v>
      </c>
      <c r="H501" t="s">
        <v>20</v>
      </c>
      <c r="I501">
        <v>-6.54</v>
      </c>
      <c r="J501">
        <v>2.08</v>
      </c>
      <c r="K501">
        <v>1.49</v>
      </c>
      <c r="L501" t="s">
        <v>308</v>
      </c>
      <c r="M501" t="s">
        <v>22</v>
      </c>
      <c r="N501" t="s">
        <v>23</v>
      </c>
      <c r="O501" t="s">
        <v>34</v>
      </c>
      <c r="P501" t="s">
        <v>68</v>
      </c>
      <c r="Q501" t="s">
        <v>42</v>
      </c>
      <c r="R501" s="1">
        <v>41367</v>
      </c>
      <c r="S501" s="10">
        <f t="shared" si="34"/>
        <v>1.3987096232814962E-5</v>
      </c>
      <c r="U501" t="str">
        <f t="shared" si="33"/>
        <v/>
      </c>
      <c r="V501">
        <f t="array" ref="V501">SUM(IF(B501="Y",IF(D501="Critical",(F501:F4060),0)))</f>
        <v>0</v>
      </c>
      <c r="W501">
        <f t="shared" si="35"/>
        <v>4</v>
      </c>
      <c r="X501">
        <f t="shared" si="36"/>
        <v>0</v>
      </c>
    </row>
    <row r="502" spans="1:24" x14ac:dyDescent="0.25">
      <c r="A502">
        <v>7106</v>
      </c>
      <c r="B502" t="s">
        <v>18</v>
      </c>
      <c r="C502" s="1">
        <v>42134</v>
      </c>
      <c r="D502" t="s">
        <v>47</v>
      </c>
      <c r="E502">
        <v>8</v>
      </c>
      <c r="F502">
        <v>118.98</v>
      </c>
      <c r="G502">
        <v>0.05</v>
      </c>
      <c r="H502" t="s">
        <v>20</v>
      </c>
      <c r="I502">
        <v>-12.77</v>
      </c>
      <c r="J502">
        <v>14.27</v>
      </c>
      <c r="K502">
        <v>7.27</v>
      </c>
      <c r="L502" t="s">
        <v>299</v>
      </c>
      <c r="M502" t="s">
        <v>56</v>
      </c>
      <c r="N502" t="s">
        <v>40</v>
      </c>
      <c r="O502" t="s">
        <v>34</v>
      </c>
      <c r="P502" t="s">
        <v>68</v>
      </c>
      <c r="Q502" t="s">
        <v>42</v>
      </c>
      <c r="R502" s="1">
        <v>42136</v>
      </c>
      <c r="S502" s="10">
        <f t="shared" si="34"/>
        <v>1.8906892862762147E-5</v>
      </c>
      <c r="U502" t="str">
        <f t="shared" si="33"/>
        <v/>
      </c>
      <c r="V502">
        <f t="array" ref="V502">SUM(IF(B502="Y",IF(D502="Critical",(F502:F4061),0)))</f>
        <v>0</v>
      </c>
      <c r="W502">
        <f t="shared" si="35"/>
        <v>2</v>
      </c>
      <c r="X502">
        <f t="shared" si="36"/>
        <v>0</v>
      </c>
    </row>
    <row r="503" spans="1:24" x14ac:dyDescent="0.25">
      <c r="A503">
        <v>7106</v>
      </c>
      <c r="B503" t="s">
        <v>18</v>
      </c>
      <c r="C503" s="1">
        <v>42134</v>
      </c>
      <c r="D503" t="s">
        <v>47</v>
      </c>
      <c r="E503">
        <v>31</v>
      </c>
      <c r="F503">
        <v>4910.09</v>
      </c>
      <c r="G503">
        <v>0.01</v>
      </c>
      <c r="H503" t="s">
        <v>20</v>
      </c>
      <c r="I503">
        <v>1669.38</v>
      </c>
      <c r="J503">
        <v>159.99</v>
      </c>
      <c r="K503">
        <v>5.5</v>
      </c>
      <c r="L503" t="s">
        <v>299</v>
      </c>
      <c r="M503" t="s">
        <v>56</v>
      </c>
      <c r="N503" t="s">
        <v>40</v>
      </c>
      <c r="O503" t="s">
        <v>24</v>
      </c>
      <c r="P503" t="s">
        <v>25</v>
      </c>
      <c r="Q503" t="s">
        <v>42</v>
      </c>
      <c r="R503" s="1">
        <v>42136</v>
      </c>
      <c r="S503" s="10">
        <f t="shared" si="34"/>
        <v>7.8025336675508318E-4</v>
      </c>
      <c r="U503" t="str">
        <f t="shared" si="33"/>
        <v/>
      </c>
      <c r="V503">
        <f t="array" ref="V503">SUM(IF(B503="Y",IF(D503="Critical",(F503:F4062),0)))</f>
        <v>0</v>
      </c>
      <c r="W503">
        <f t="shared" si="35"/>
        <v>2</v>
      </c>
      <c r="X503">
        <f t="shared" si="36"/>
        <v>0</v>
      </c>
    </row>
    <row r="504" spans="1:24" x14ac:dyDescent="0.25">
      <c r="A504">
        <v>7106</v>
      </c>
      <c r="B504" t="s">
        <v>18</v>
      </c>
      <c r="C504" s="1">
        <v>42134</v>
      </c>
      <c r="D504" t="s">
        <v>47</v>
      </c>
      <c r="E504">
        <v>36</v>
      </c>
      <c r="F504">
        <v>1058.45</v>
      </c>
      <c r="G504">
        <v>0.01</v>
      </c>
      <c r="H504" t="s">
        <v>20</v>
      </c>
      <c r="I504">
        <v>-386.02</v>
      </c>
      <c r="J504">
        <v>27.75</v>
      </c>
      <c r="K504">
        <v>19.989999999999998</v>
      </c>
      <c r="L504" t="s">
        <v>299</v>
      </c>
      <c r="M504" t="s">
        <v>56</v>
      </c>
      <c r="N504" t="s">
        <v>40</v>
      </c>
      <c r="O504" t="s">
        <v>34</v>
      </c>
      <c r="P504" t="s">
        <v>53</v>
      </c>
      <c r="Q504" t="s">
        <v>42</v>
      </c>
      <c r="R504" s="1">
        <v>42136</v>
      </c>
      <c r="S504" s="10">
        <f t="shared" si="34"/>
        <v>1.6819634182711879E-4</v>
      </c>
      <c r="U504" t="str">
        <f t="shared" si="33"/>
        <v/>
      </c>
      <c r="V504">
        <f t="array" ref="V504">SUM(IF(B504="Y",IF(D504="Critical",(F504:F4063),0)))</f>
        <v>0</v>
      </c>
      <c r="W504">
        <f t="shared" si="35"/>
        <v>2</v>
      </c>
      <c r="X504">
        <f t="shared" si="36"/>
        <v>0</v>
      </c>
    </row>
    <row r="505" spans="1:24" x14ac:dyDescent="0.25">
      <c r="A505">
        <v>7107</v>
      </c>
      <c r="B505" t="s">
        <v>27</v>
      </c>
      <c r="C505" s="1">
        <v>42007</v>
      </c>
      <c r="D505" t="s">
        <v>31</v>
      </c>
      <c r="E505">
        <v>3</v>
      </c>
      <c r="F505">
        <v>172.04</v>
      </c>
      <c r="G505">
        <v>0.02</v>
      </c>
      <c r="H505" t="s">
        <v>20</v>
      </c>
      <c r="I505">
        <v>143.08000000000001</v>
      </c>
      <c r="J505">
        <v>54.2</v>
      </c>
      <c r="K505">
        <v>11.1</v>
      </c>
      <c r="L505" t="s">
        <v>300</v>
      </c>
      <c r="M505" t="s">
        <v>22</v>
      </c>
      <c r="N505" t="s">
        <v>23</v>
      </c>
      <c r="O505" t="s">
        <v>37</v>
      </c>
      <c r="P505" t="s">
        <v>38</v>
      </c>
      <c r="Q505" t="s">
        <v>52</v>
      </c>
      <c r="R505" s="1">
        <v>42007</v>
      </c>
      <c r="S505" s="10">
        <f t="shared" si="34"/>
        <v>2.7338559826101863E-5</v>
      </c>
      <c r="U505" t="str">
        <f t="shared" si="33"/>
        <v/>
      </c>
      <c r="V505">
        <f t="array" ref="V505">SUM(IF(B505="Y",IF(D505="Critical",(F505:F4064),0)))</f>
        <v>0</v>
      </c>
      <c r="W505">
        <f t="shared" si="35"/>
        <v>0</v>
      </c>
      <c r="X505">
        <f t="shared" si="36"/>
        <v>0</v>
      </c>
    </row>
    <row r="506" spans="1:24" x14ac:dyDescent="0.25">
      <c r="A506">
        <v>7107</v>
      </c>
      <c r="B506" t="s">
        <v>27</v>
      </c>
      <c r="C506" s="1">
        <v>42007</v>
      </c>
      <c r="D506" t="s">
        <v>31</v>
      </c>
      <c r="E506">
        <v>3</v>
      </c>
      <c r="F506">
        <v>113.14</v>
      </c>
      <c r="G506">
        <v>0.06</v>
      </c>
      <c r="H506" t="s">
        <v>20</v>
      </c>
      <c r="I506">
        <v>-21.23</v>
      </c>
      <c r="J506">
        <v>37.94</v>
      </c>
      <c r="K506">
        <v>5.08</v>
      </c>
      <c r="L506" t="s">
        <v>300</v>
      </c>
      <c r="M506" t="s">
        <v>22</v>
      </c>
      <c r="N506" t="s">
        <v>23</v>
      </c>
      <c r="O506" t="s">
        <v>34</v>
      </c>
      <c r="P506" t="s">
        <v>49</v>
      </c>
      <c r="Q506" t="s">
        <v>36</v>
      </c>
      <c r="R506" s="1">
        <v>42009</v>
      </c>
      <c r="S506" s="10">
        <f t="shared" si="34"/>
        <v>1.7978869209051181E-5</v>
      </c>
      <c r="U506" t="str">
        <f t="shared" si="33"/>
        <v/>
      </c>
      <c r="V506">
        <f t="array" ref="V506">SUM(IF(B506="Y",IF(D506="Critical",(F506:F4065),0)))</f>
        <v>0</v>
      </c>
      <c r="W506">
        <f t="shared" si="35"/>
        <v>2</v>
      </c>
      <c r="X506">
        <f t="shared" si="36"/>
        <v>0</v>
      </c>
    </row>
    <row r="507" spans="1:24" x14ac:dyDescent="0.25">
      <c r="A507">
        <v>7107</v>
      </c>
      <c r="B507" t="s">
        <v>27</v>
      </c>
      <c r="C507" s="1">
        <v>42007</v>
      </c>
      <c r="D507" t="s">
        <v>31</v>
      </c>
      <c r="E507">
        <v>32</v>
      </c>
      <c r="F507">
        <v>1724.82</v>
      </c>
      <c r="G507">
        <v>0.1</v>
      </c>
      <c r="H507" t="s">
        <v>20</v>
      </c>
      <c r="I507">
        <v>407.8</v>
      </c>
      <c r="J507">
        <v>55.29</v>
      </c>
      <c r="K507">
        <v>5.08</v>
      </c>
      <c r="L507" t="s">
        <v>300</v>
      </c>
      <c r="M507" t="s">
        <v>22</v>
      </c>
      <c r="N507" t="s">
        <v>23</v>
      </c>
      <c r="O507" t="s">
        <v>34</v>
      </c>
      <c r="P507" t="s">
        <v>53</v>
      </c>
      <c r="Q507" t="s">
        <v>42</v>
      </c>
      <c r="R507" s="1">
        <v>42008</v>
      </c>
      <c r="S507" s="10">
        <f t="shared" si="34"/>
        <v>2.7408797232769715E-4</v>
      </c>
      <c r="U507" t="str">
        <f t="shared" si="33"/>
        <v/>
      </c>
      <c r="V507">
        <f t="array" ref="V507">SUM(IF(B507="Y",IF(D507="Critical",(F507:F4066),0)))</f>
        <v>0</v>
      </c>
      <c r="W507">
        <f t="shared" si="35"/>
        <v>1</v>
      </c>
      <c r="X507">
        <f t="shared" si="36"/>
        <v>0</v>
      </c>
    </row>
    <row r="508" spans="1:24" x14ac:dyDescent="0.25">
      <c r="A508">
        <v>7171</v>
      </c>
      <c r="B508" t="s">
        <v>18</v>
      </c>
      <c r="C508" s="1">
        <v>41683</v>
      </c>
      <c r="D508" t="s">
        <v>43</v>
      </c>
      <c r="E508">
        <v>28</v>
      </c>
      <c r="F508">
        <v>1703.8505</v>
      </c>
      <c r="G508">
        <v>0</v>
      </c>
      <c r="H508" t="s">
        <v>20</v>
      </c>
      <c r="I508">
        <v>316.06</v>
      </c>
      <c r="J508">
        <v>65.989999999999995</v>
      </c>
      <c r="K508">
        <v>8.99</v>
      </c>
      <c r="L508" t="s">
        <v>301</v>
      </c>
      <c r="M508" t="s">
        <v>22</v>
      </c>
      <c r="N508" t="s">
        <v>45</v>
      </c>
      <c r="O508" t="s">
        <v>24</v>
      </c>
      <c r="P508" t="s">
        <v>41</v>
      </c>
      <c r="Q508" t="s">
        <v>42</v>
      </c>
      <c r="R508" s="1">
        <v>41685</v>
      </c>
      <c r="S508" s="10">
        <f t="shared" si="34"/>
        <v>2.707557476690512E-4</v>
      </c>
      <c r="U508" t="str">
        <f t="shared" si="33"/>
        <v/>
      </c>
      <c r="V508">
        <f t="array" ref="V508">SUM(IF(B508="Y",IF(D508="Critical",(F508:F4067),0)))</f>
        <v>0</v>
      </c>
      <c r="W508">
        <f t="shared" si="35"/>
        <v>2</v>
      </c>
      <c r="X508">
        <f t="shared" si="36"/>
        <v>0</v>
      </c>
    </row>
    <row r="509" spans="1:24" x14ac:dyDescent="0.25">
      <c r="A509">
        <v>7171</v>
      </c>
      <c r="B509" t="s">
        <v>18</v>
      </c>
      <c r="C509" s="1">
        <v>41683</v>
      </c>
      <c r="D509" t="s">
        <v>43</v>
      </c>
      <c r="E509">
        <v>17</v>
      </c>
      <c r="F509">
        <v>303.18650000000002</v>
      </c>
      <c r="G509">
        <v>0.02</v>
      </c>
      <c r="H509" t="s">
        <v>20</v>
      </c>
      <c r="I509">
        <v>92.59</v>
      </c>
      <c r="J509">
        <v>20.99</v>
      </c>
      <c r="K509">
        <v>0.99</v>
      </c>
      <c r="L509" t="s">
        <v>301</v>
      </c>
      <c r="M509" t="s">
        <v>22</v>
      </c>
      <c r="N509" t="s">
        <v>45</v>
      </c>
      <c r="O509" t="s">
        <v>24</v>
      </c>
      <c r="P509" t="s">
        <v>41</v>
      </c>
      <c r="Q509" t="s">
        <v>36</v>
      </c>
      <c r="R509" s="1">
        <v>41685</v>
      </c>
      <c r="S509" s="10">
        <f t="shared" si="34"/>
        <v>4.8178808816068549E-5</v>
      </c>
      <c r="U509" t="str">
        <f t="shared" si="33"/>
        <v/>
      </c>
      <c r="V509">
        <f t="array" ref="V509">SUM(IF(B509="Y",IF(D509="Critical",(F509:F4068),0)))</f>
        <v>0</v>
      </c>
      <c r="W509">
        <f t="shared" si="35"/>
        <v>2</v>
      </c>
      <c r="X509">
        <f t="shared" si="36"/>
        <v>0</v>
      </c>
    </row>
    <row r="510" spans="1:24" x14ac:dyDescent="0.25">
      <c r="A510">
        <v>7174</v>
      </c>
      <c r="B510" t="s">
        <v>18</v>
      </c>
      <c r="C510" s="1">
        <v>42073</v>
      </c>
      <c r="D510" t="s">
        <v>31</v>
      </c>
      <c r="E510">
        <v>10</v>
      </c>
      <c r="F510">
        <v>141.91999999999999</v>
      </c>
      <c r="G510">
        <v>0.06</v>
      </c>
      <c r="H510" t="s">
        <v>20</v>
      </c>
      <c r="I510">
        <v>12.2</v>
      </c>
      <c r="J510">
        <v>13.73</v>
      </c>
      <c r="K510">
        <v>8.99</v>
      </c>
      <c r="L510" t="s">
        <v>226</v>
      </c>
      <c r="M510" t="s">
        <v>22</v>
      </c>
      <c r="N510" t="s">
        <v>45</v>
      </c>
      <c r="O510" t="s">
        <v>37</v>
      </c>
      <c r="P510" t="s">
        <v>38</v>
      </c>
      <c r="Q510" t="s">
        <v>26</v>
      </c>
      <c r="R510" s="1">
        <v>42075</v>
      </c>
      <c r="S510" s="10">
        <f t="shared" si="34"/>
        <v>2.2552246050455571E-5</v>
      </c>
      <c r="U510" t="str">
        <f t="shared" si="33"/>
        <v/>
      </c>
      <c r="V510">
        <f t="array" ref="V510">SUM(IF(B510="Y",IF(D510="Critical",(F510:F4069),0)))</f>
        <v>0</v>
      </c>
      <c r="W510">
        <f t="shared" si="35"/>
        <v>2</v>
      </c>
      <c r="X510">
        <f t="shared" si="36"/>
        <v>0</v>
      </c>
    </row>
    <row r="511" spans="1:24" x14ac:dyDescent="0.25">
      <c r="A511">
        <v>2244</v>
      </c>
      <c r="B511" t="s">
        <v>18</v>
      </c>
      <c r="C511" s="1">
        <v>41282</v>
      </c>
      <c r="D511" t="s">
        <v>28</v>
      </c>
      <c r="E511">
        <v>19</v>
      </c>
      <c r="F511">
        <v>88.61</v>
      </c>
      <c r="G511">
        <v>0.01</v>
      </c>
      <c r="H511" t="s">
        <v>32</v>
      </c>
      <c r="I511">
        <v>21.47</v>
      </c>
      <c r="J511">
        <v>3.8</v>
      </c>
      <c r="K511">
        <v>1.49</v>
      </c>
      <c r="L511" t="s">
        <v>160</v>
      </c>
      <c r="M511" t="s">
        <v>56</v>
      </c>
      <c r="N511" t="s">
        <v>45</v>
      </c>
      <c r="O511" t="s">
        <v>34</v>
      </c>
      <c r="P511" t="s">
        <v>68</v>
      </c>
      <c r="Q511" t="s">
        <v>42</v>
      </c>
      <c r="R511" s="1">
        <v>41284</v>
      </c>
      <c r="S511" s="10">
        <f t="shared" si="34"/>
        <v>1.408085204714535E-5</v>
      </c>
      <c r="U511" t="str">
        <f t="shared" si="33"/>
        <v/>
      </c>
      <c r="V511">
        <f t="array" ref="V511">SUM(IF(B511="Y",IF(D511="Critical",(F511:F4070),0)))</f>
        <v>0</v>
      </c>
      <c r="W511">
        <f t="shared" si="35"/>
        <v>2</v>
      </c>
      <c r="X511">
        <f t="shared" si="36"/>
        <v>0</v>
      </c>
    </row>
    <row r="512" spans="1:24" x14ac:dyDescent="0.25">
      <c r="A512">
        <v>7239</v>
      </c>
      <c r="B512" t="s">
        <v>18</v>
      </c>
      <c r="C512" s="1">
        <v>41819</v>
      </c>
      <c r="D512" t="s">
        <v>43</v>
      </c>
      <c r="E512">
        <v>50</v>
      </c>
      <c r="F512">
        <v>6206.16</v>
      </c>
      <c r="G512">
        <v>0.03</v>
      </c>
      <c r="H512" t="s">
        <v>20</v>
      </c>
      <c r="I512">
        <v>1416.27</v>
      </c>
      <c r="J512">
        <v>120.33</v>
      </c>
      <c r="K512">
        <v>19.989999999999998</v>
      </c>
      <c r="L512" t="s">
        <v>120</v>
      </c>
      <c r="M512" t="s">
        <v>30</v>
      </c>
      <c r="N512" t="s">
        <v>71</v>
      </c>
      <c r="O512" t="s">
        <v>34</v>
      </c>
      <c r="P512" t="s">
        <v>53</v>
      </c>
      <c r="Q512" t="s">
        <v>42</v>
      </c>
      <c r="R512" s="1">
        <v>41821</v>
      </c>
      <c r="S512" s="10">
        <f t="shared" si="34"/>
        <v>9.8620946553336624E-4</v>
      </c>
      <c r="U512" t="str">
        <f t="shared" si="33"/>
        <v/>
      </c>
      <c r="V512">
        <f t="array" ref="V512">SUM(IF(B512="Y",IF(D512="Critical",(F512:F4071),0)))</f>
        <v>0</v>
      </c>
      <c r="W512">
        <f t="shared" si="35"/>
        <v>2</v>
      </c>
      <c r="X512">
        <f t="shared" si="36"/>
        <v>0</v>
      </c>
    </row>
    <row r="513" spans="1:24" x14ac:dyDescent="0.25">
      <c r="A513">
        <v>7297</v>
      </c>
      <c r="B513" t="s">
        <v>18</v>
      </c>
      <c r="C513" s="1">
        <v>42627</v>
      </c>
      <c r="D513" t="s">
        <v>19</v>
      </c>
      <c r="E513">
        <v>4</v>
      </c>
      <c r="F513">
        <v>1620.94</v>
      </c>
      <c r="G513">
        <v>0.1</v>
      </c>
      <c r="H513" t="s">
        <v>54</v>
      </c>
      <c r="I513">
        <v>-969.05</v>
      </c>
      <c r="J513">
        <v>400.98</v>
      </c>
      <c r="K513">
        <v>76.37</v>
      </c>
      <c r="L513" t="s">
        <v>302</v>
      </c>
      <c r="M513" t="s">
        <v>56</v>
      </c>
      <c r="N513" t="s">
        <v>71</v>
      </c>
      <c r="O513" t="s">
        <v>37</v>
      </c>
      <c r="P513" t="s">
        <v>112</v>
      </c>
      <c r="Q513" t="s">
        <v>58</v>
      </c>
      <c r="R513" s="1">
        <v>42628</v>
      </c>
      <c r="S513" s="10">
        <f t="shared" si="34"/>
        <v>2.5758059267915341E-4</v>
      </c>
      <c r="U513" t="str">
        <f t="shared" si="33"/>
        <v/>
      </c>
      <c r="V513">
        <f t="array" ref="V513">SUM(IF(B513="Y",IF(D513="Critical",(F513:F4072),0)))</f>
        <v>0</v>
      </c>
      <c r="W513">
        <f t="shared" si="35"/>
        <v>1</v>
      </c>
      <c r="X513">
        <f t="shared" si="36"/>
        <v>0</v>
      </c>
    </row>
    <row r="514" spans="1:24" x14ac:dyDescent="0.25">
      <c r="A514">
        <v>15109</v>
      </c>
      <c r="B514" t="s">
        <v>18</v>
      </c>
      <c r="C514" s="1">
        <v>41622</v>
      </c>
      <c r="D514" t="s">
        <v>31</v>
      </c>
      <c r="E514">
        <v>33</v>
      </c>
      <c r="F514">
        <v>88.7</v>
      </c>
      <c r="G514">
        <v>0.06</v>
      </c>
      <c r="H514" t="s">
        <v>20</v>
      </c>
      <c r="I514">
        <v>-89.13</v>
      </c>
      <c r="J514">
        <v>2.52</v>
      </c>
      <c r="K514">
        <v>4.28</v>
      </c>
      <c r="L514" t="s">
        <v>367</v>
      </c>
      <c r="M514" t="s">
        <v>22</v>
      </c>
      <c r="N514" t="s">
        <v>40</v>
      </c>
      <c r="O514" t="s">
        <v>34</v>
      </c>
      <c r="P514" t="s">
        <v>35</v>
      </c>
      <c r="Q514" t="s">
        <v>36</v>
      </c>
      <c r="R514" s="1">
        <v>41624</v>
      </c>
      <c r="S514" s="10">
        <f t="shared" si="34"/>
        <v>1.4095153781534732E-5</v>
      </c>
      <c r="U514" t="str">
        <f t="shared" ref="U514:U577" si="37">IF(T514="Quality Check",VLOOKUP(S514,Quality_Control,2),"")</f>
        <v/>
      </c>
      <c r="V514">
        <f t="array" ref="V514">SUM(IF(B514="Y",IF(D514="Critical",(F514:F4073),0)))</f>
        <v>0</v>
      </c>
      <c r="W514">
        <f t="shared" si="35"/>
        <v>2</v>
      </c>
      <c r="X514">
        <f t="shared" si="36"/>
        <v>0</v>
      </c>
    </row>
    <row r="515" spans="1:24" x14ac:dyDescent="0.25">
      <c r="A515">
        <v>20832</v>
      </c>
      <c r="B515" t="s">
        <v>18</v>
      </c>
      <c r="C515" s="1">
        <v>41485</v>
      </c>
      <c r="D515" t="s">
        <v>31</v>
      </c>
      <c r="E515">
        <v>47</v>
      </c>
      <c r="F515">
        <v>88.7</v>
      </c>
      <c r="G515">
        <v>0.06</v>
      </c>
      <c r="H515" t="s">
        <v>20</v>
      </c>
      <c r="I515">
        <v>-20.45</v>
      </c>
      <c r="J515">
        <v>1.88</v>
      </c>
      <c r="K515">
        <v>1.49</v>
      </c>
      <c r="L515" t="s">
        <v>524</v>
      </c>
      <c r="M515" t="s">
        <v>22</v>
      </c>
      <c r="N515" t="s">
        <v>40</v>
      </c>
      <c r="O515" t="s">
        <v>34</v>
      </c>
      <c r="P515" t="s">
        <v>68</v>
      </c>
      <c r="Q515" t="s">
        <v>42</v>
      </c>
      <c r="R515" s="1">
        <v>41485</v>
      </c>
      <c r="S515" s="10">
        <f t="shared" ref="S515:S578" si="38">F515/$F$3563</f>
        <v>1.4095153781534732E-5</v>
      </c>
      <c r="U515" t="str">
        <f t="shared" si="37"/>
        <v/>
      </c>
      <c r="V515">
        <f t="array" ref="V515">SUM(IF(B515="Y",IF(D515="Critical",(F515:F4074),0)))</f>
        <v>0</v>
      </c>
      <c r="W515">
        <f t="shared" ref="W515:W578" si="39">R515-C515</f>
        <v>0</v>
      </c>
      <c r="X515">
        <f t="shared" ref="X515:X578" si="40">IF(T515="",0,1)</f>
        <v>0</v>
      </c>
    </row>
    <row r="516" spans="1:24" x14ac:dyDescent="0.25">
      <c r="A516">
        <v>7364</v>
      </c>
      <c r="B516" t="s">
        <v>27</v>
      </c>
      <c r="C516" s="1">
        <v>42498</v>
      </c>
      <c r="D516" t="s">
        <v>19</v>
      </c>
      <c r="E516">
        <v>15</v>
      </c>
      <c r="F516">
        <v>260.39</v>
      </c>
      <c r="G516">
        <v>0.09</v>
      </c>
      <c r="H516" t="s">
        <v>20</v>
      </c>
      <c r="I516">
        <v>-48.57</v>
      </c>
      <c r="J516">
        <v>16.98</v>
      </c>
      <c r="K516">
        <v>12.39</v>
      </c>
      <c r="L516" t="s">
        <v>304</v>
      </c>
      <c r="M516" t="s">
        <v>22</v>
      </c>
      <c r="N516" t="s">
        <v>23</v>
      </c>
      <c r="O516" t="s">
        <v>34</v>
      </c>
      <c r="P516" t="s">
        <v>76</v>
      </c>
      <c r="Q516" t="s">
        <v>42</v>
      </c>
      <c r="R516" s="1">
        <v>42500</v>
      </c>
      <c r="S516" s="10">
        <f t="shared" si="38"/>
        <v>4.137809575167789E-5</v>
      </c>
      <c r="U516" t="str">
        <f t="shared" si="37"/>
        <v/>
      </c>
      <c r="V516">
        <f t="array" ref="V516">SUM(IF(B516="Y",IF(D516="Critical",(F516:F4075),0)))</f>
        <v>0</v>
      </c>
      <c r="W516">
        <f t="shared" si="39"/>
        <v>2</v>
      </c>
      <c r="X516">
        <f t="shared" si="40"/>
        <v>0</v>
      </c>
    </row>
    <row r="517" spans="1:24" x14ac:dyDescent="0.25">
      <c r="A517">
        <v>7367</v>
      </c>
      <c r="B517" t="s">
        <v>18</v>
      </c>
      <c r="C517" s="1">
        <v>41795</v>
      </c>
      <c r="D517" t="s">
        <v>47</v>
      </c>
      <c r="E517">
        <v>46</v>
      </c>
      <c r="F517">
        <v>303.62</v>
      </c>
      <c r="G517">
        <v>0.02</v>
      </c>
      <c r="H517" t="s">
        <v>20</v>
      </c>
      <c r="I517">
        <v>-59.98</v>
      </c>
      <c r="J517">
        <v>6.48</v>
      </c>
      <c r="K517">
        <v>2.74</v>
      </c>
      <c r="L517" t="s">
        <v>305</v>
      </c>
      <c r="M517" t="s">
        <v>56</v>
      </c>
      <c r="N517" t="s">
        <v>71</v>
      </c>
      <c r="O517" t="s">
        <v>24</v>
      </c>
      <c r="P517" t="s">
        <v>25</v>
      </c>
      <c r="Q517" t="s">
        <v>26</v>
      </c>
      <c r="R517" s="1">
        <v>41802</v>
      </c>
      <c r="S517" s="10">
        <f t="shared" si="38"/>
        <v>4.8247695503377398E-5</v>
      </c>
      <c r="U517" t="str">
        <f t="shared" si="37"/>
        <v/>
      </c>
      <c r="V517">
        <f t="array" ref="V517">SUM(IF(B517="Y",IF(D517="Critical",(F517:F4076),0)))</f>
        <v>0</v>
      </c>
      <c r="W517">
        <f t="shared" si="39"/>
        <v>7</v>
      </c>
      <c r="X517">
        <f t="shared" si="40"/>
        <v>0</v>
      </c>
    </row>
    <row r="518" spans="1:24" x14ac:dyDescent="0.25">
      <c r="A518">
        <v>7367</v>
      </c>
      <c r="B518" t="s">
        <v>18</v>
      </c>
      <c r="C518" s="1">
        <v>41795</v>
      </c>
      <c r="D518" t="s">
        <v>47</v>
      </c>
      <c r="E518">
        <v>48</v>
      </c>
      <c r="F518">
        <v>269.93</v>
      </c>
      <c r="G518">
        <v>0.05</v>
      </c>
      <c r="H518" t="s">
        <v>32</v>
      </c>
      <c r="I518">
        <v>119.64</v>
      </c>
      <c r="J518">
        <v>5.43</v>
      </c>
      <c r="K518">
        <v>0.95</v>
      </c>
      <c r="L518" t="s">
        <v>305</v>
      </c>
      <c r="M518" t="s">
        <v>56</v>
      </c>
      <c r="N518" t="s">
        <v>71</v>
      </c>
      <c r="O518" t="s">
        <v>34</v>
      </c>
      <c r="P518" t="s">
        <v>49</v>
      </c>
      <c r="Q518" t="s">
        <v>36</v>
      </c>
      <c r="R518" s="1">
        <v>41800</v>
      </c>
      <c r="S518" s="10">
        <f t="shared" si="38"/>
        <v>4.2894079596952313E-5</v>
      </c>
      <c r="U518" t="str">
        <f t="shared" si="37"/>
        <v/>
      </c>
      <c r="V518">
        <f t="array" ref="V518">SUM(IF(B518="Y",IF(D518="Critical",(F518:F4077),0)))</f>
        <v>0</v>
      </c>
      <c r="W518">
        <f t="shared" si="39"/>
        <v>5</v>
      </c>
      <c r="X518">
        <f t="shared" si="40"/>
        <v>0</v>
      </c>
    </row>
    <row r="519" spans="1:24" x14ac:dyDescent="0.25">
      <c r="A519">
        <v>1382</v>
      </c>
      <c r="B519" t="s">
        <v>27</v>
      </c>
      <c r="C519" s="1">
        <v>41502</v>
      </c>
      <c r="D519" t="s">
        <v>47</v>
      </c>
      <c r="E519">
        <v>5</v>
      </c>
      <c r="F519">
        <v>89.334999999999994</v>
      </c>
      <c r="G519">
        <v>0.06</v>
      </c>
      <c r="H519" t="s">
        <v>20</v>
      </c>
      <c r="I519">
        <v>-107.1</v>
      </c>
      <c r="J519">
        <v>20.99</v>
      </c>
      <c r="K519">
        <v>2.5</v>
      </c>
      <c r="L519" t="s">
        <v>127</v>
      </c>
      <c r="M519" t="s">
        <v>56</v>
      </c>
      <c r="N519" t="s">
        <v>40</v>
      </c>
      <c r="O519" t="s">
        <v>24</v>
      </c>
      <c r="P519" t="s">
        <v>41</v>
      </c>
      <c r="Q519" t="s">
        <v>36</v>
      </c>
      <c r="R519" s="1">
        <v>41506</v>
      </c>
      <c r="S519" s="10">
        <f t="shared" si="38"/>
        <v>1.419606046305981E-5</v>
      </c>
      <c r="U519" t="str">
        <f t="shared" si="37"/>
        <v/>
      </c>
      <c r="V519">
        <f t="array" ref="V519">SUM(IF(B519="Y",IF(D519="Critical",(F519:F4078),0)))</f>
        <v>0</v>
      </c>
      <c r="W519">
        <f t="shared" si="39"/>
        <v>4</v>
      </c>
      <c r="X519">
        <f t="shared" si="40"/>
        <v>0</v>
      </c>
    </row>
    <row r="520" spans="1:24" x14ac:dyDescent="0.25">
      <c r="A520">
        <v>7559</v>
      </c>
      <c r="B520" t="s">
        <v>18</v>
      </c>
      <c r="C520" s="1">
        <v>41559</v>
      </c>
      <c r="D520" t="s">
        <v>28</v>
      </c>
      <c r="E520">
        <v>9</v>
      </c>
      <c r="F520">
        <v>90.37</v>
      </c>
      <c r="G520">
        <v>0.05</v>
      </c>
      <c r="H520" t="s">
        <v>20</v>
      </c>
      <c r="I520">
        <v>-374.82</v>
      </c>
      <c r="J520">
        <v>4.4800000000000004</v>
      </c>
      <c r="K520">
        <v>49</v>
      </c>
      <c r="L520" t="s">
        <v>175</v>
      </c>
      <c r="M520" t="s">
        <v>22</v>
      </c>
      <c r="N520" t="s">
        <v>23</v>
      </c>
      <c r="O520" t="s">
        <v>34</v>
      </c>
      <c r="P520" t="s">
        <v>72</v>
      </c>
      <c r="Q520" t="s">
        <v>60</v>
      </c>
      <c r="R520" s="1">
        <v>41561</v>
      </c>
      <c r="S520" s="10">
        <f t="shared" si="38"/>
        <v>1.4360530408537698E-5</v>
      </c>
      <c r="U520" t="str">
        <f t="shared" si="37"/>
        <v/>
      </c>
      <c r="V520">
        <f t="array" ref="V520">SUM(IF(B520="Y",IF(D520="Critical",(F520:F4079),0)))</f>
        <v>0</v>
      </c>
      <c r="W520">
        <f t="shared" si="39"/>
        <v>2</v>
      </c>
      <c r="X520">
        <f t="shared" si="40"/>
        <v>0</v>
      </c>
    </row>
    <row r="521" spans="1:24" x14ac:dyDescent="0.25">
      <c r="A521">
        <v>7458</v>
      </c>
      <c r="B521" t="s">
        <v>18</v>
      </c>
      <c r="C521" s="1">
        <v>42098</v>
      </c>
      <c r="D521" t="s">
        <v>28</v>
      </c>
      <c r="E521">
        <v>16</v>
      </c>
      <c r="F521">
        <v>226.81</v>
      </c>
      <c r="G521">
        <v>0.05</v>
      </c>
      <c r="H521" t="s">
        <v>20</v>
      </c>
      <c r="I521">
        <v>-5.37</v>
      </c>
      <c r="J521">
        <v>14.45</v>
      </c>
      <c r="K521">
        <v>7.17</v>
      </c>
      <c r="L521" t="s">
        <v>107</v>
      </c>
      <c r="M521" t="s">
        <v>56</v>
      </c>
      <c r="N521" t="s">
        <v>23</v>
      </c>
      <c r="O521" t="s">
        <v>34</v>
      </c>
      <c r="P521" t="s">
        <v>68</v>
      </c>
      <c r="Q521" t="s">
        <v>42</v>
      </c>
      <c r="R521" s="1">
        <v>42100</v>
      </c>
      <c r="S521" s="10">
        <f t="shared" si="38"/>
        <v>3.6041959742839824E-5</v>
      </c>
      <c r="U521" t="str">
        <f t="shared" si="37"/>
        <v/>
      </c>
      <c r="V521">
        <f t="array" ref="V521">SUM(IF(B521="Y",IF(D521="Critical",(F521:F4080),0)))</f>
        <v>0</v>
      </c>
      <c r="W521">
        <f t="shared" si="39"/>
        <v>2</v>
      </c>
      <c r="X521">
        <f t="shared" si="40"/>
        <v>0</v>
      </c>
    </row>
    <row r="522" spans="1:24" x14ac:dyDescent="0.25">
      <c r="A522">
        <v>7458</v>
      </c>
      <c r="B522" t="s">
        <v>18</v>
      </c>
      <c r="C522" s="1">
        <v>42098</v>
      </c>
      <c r="D522" t="s">
        <v>28</v>
      </c>
      <c r="E522">
        <v>46</v>
      </c>
      <c r="F522">
        <v>511.07</v>
      </c>
      <c r="G522">
        <v>0.01</v>
      </c>
      <c r="H522" t="s">
        <v>20</v>
      </c>
      <c r="I522">
        <v>-165.74</v>
      </c>
      <c r="J522">
        <v>10.97</v>
      </c>
      <c r="K522">
        <v>6.5</v>
      </c>
      <c r="L522" t="s">
        <v>107</v>
      </c>
      <c r="M522" t="s">
        <v>56</v>
      </c>
      <c r="N522" t="s">
        <v>23</v>
      </c>
      <c r="O522" t="s">
        <v>24</v>
      </c>
      <c r="P522" t="s">
        <v>25</v>
      </c>
      <c r="Q522" t="s">
        <v>42</v>
      </c>
      <c r="R522" s="1">
        <v>42099</v>
      </c>
      <c r="S522" s="10">
        <f t="shared" si="38"/>
        <v>8.1213193270901409E-5</v>
      </c>
      <c r="U522" t="str">
        <f t="shared" si="37"/>
        <v/>
      </c>
      <c r="V522">
        <f t="array" ref="V522">SUM(IF(B522="Y",IF(D522="Critical",(F522:F4081),0)))</f>
        <v>0</v>
      </c>
      <c r="W522">
        <f t="shared" si="39"/>
        <v>1</v>
      </c>
      <c r="X522">
        <f t="shared" si="40"/>
        <v>0</v>
      </c>
    </row>
    <row r="523" spans="1:24" x14ac:dyDescent="0.25">
      <c r="A523">
        <v>7458</v>
      </c>
      <c r="B523" t="s">
        <v>18</v>
      </c>
      <c r="C523" s="1">
        <v>42098</v>
      </c>
      <c r="D523" t="s">
        <v>28</v>
      </c>
      <c r="E523">
        <v>9</v>
      </c>
      <c r="F523">
        <v>337.34</v>
      </c>
      <c r="G523">
        <v>0.06</v>
      </c>
      <c r="H523" t="s">
        <v>20</v>
      </c>
      <c r="I523">
        <v>-69.84</v>
      </c>
      <c r="J523">
        <v>39.479999999999997</v>
      </c>
      <c r="K523">
        <v>1.99</v>
      </c>
      <c r="L523" t="s">
        <v>107</v>
      </c>
      <c r="M523" t="s">
        <v>22</v>
      </c>
      <c r="N523" t="s">
        <v>23</v>
      </c>
      <c r="O523" t="s">
        <v>24</v>
      </c>
      <c r="P523" t="s">
        <v>25</v>
      </c>
      <c r="Q523" t="s">
        <v>26</v>
      </c>
      <c r="R523" s="1">
        <v>42100</v>
      </c>
      <c r="S523" s="10">
        <f t="shared" si="38"/>
        <v>5.3606078654598942E-5</v>
      </c>
      <c r="U523" t="str">
        <f t="shared" si="37"/>
        <v/>
      </c>
      <c r="V523">
        <f t="array" ref="V523">SUM(IF(B523="Y",IF(D523="Critical",(F523:F4082),0)))</f>
        <v>0</v>
      </c>
      <c r="W523">
        <f t="shared" si="39"/>
        <v>2</v>
      </c>
      <c r="X523">
        <f t="shared" si="40"/>
        <v>0</v>
      </c>
    </row>
    <row r="524" spans="1:24" x14ac:dyDescent="0.25">
      <c r="A524">
        <v>7462</v>
      </c>
      <c r="B524" t="s">
        <v>18</v>
      </c>
      <c r="C524" s="1">
        <v>41690</v>
      </c>
      <c r="D524" t="s">
        <v>19</v>
      </c>
      <c r="E524">
        <v>3</v>
      </c>
      <c r="F524">
        <v>72.63</v>
      </c>
      <c r="G524">
        <v>7.0000000000000007E-2</v>
      </c>
      <c r="H524" t="s">
        <v>32</v>
      </c>
      <c r="I524">
        <v>-26.94</v>
      </c>
      <c r="J524">
        <v>22.01</v>
      </c>
      <c r="K524">
        <v>5.53</v>
      </c>
      <c r="L524" t="s">
        <v>134</v>
      </c>
      <c r="M524" t="s">
        <v>30</v>
      </c>
      <c r="N524" t="s">
        <v>71</v>
      </c>
      <c r="O524" t="s">
        <v>34</v>
      </c>
      <c r="P524" t="s">
        <v>35</v>
      </c>
      <c r="Q524" t="s">
        <v>26</v>
      </c>
      <c r="R524" s="1">
        <v>41691</v>
      </c>
      <c r="S524" s="10">
        <f t="shared" si="38"/>
        <v>1.154149965223075E-5</v>
      </c>
      <c r="U524" t="str">
        <f t="shared" si="37"/>
        <v/>
      </c>
      <c r="V524">
        <f t="array" ref="V524">SUM(IF(B524="Y",IF(D524="Critical",(F524:F4083),0)))</f>
        <v>0</v>
      </c>
      <c r="W524">
        <f t="shared" si="39"/>
        <v>1</v>
      </c>
      <c r="X524">
        <f t="shared" si="40"/>
        <v>0</v>
      </c>
    </row>
    <row r="525" spans="1:24" x14ac:dyDescent="0.25">
      <c r="A525">
        <v>36449</v>
      </c>
      <c r="B525" t="s">
        <v>27</v>
      </c>
      <c r="C525" s="1">
        <v>41522</v>
      </c>
      <c r="D525" t="s">
        <v>31</v>
      </c>
      <c r="E525">
        <v>6</v>
      </c>
      <c r="F525">
        <v>90.75</v>
      </c>
      <c r="G525">
        <v>0.02</v>
      </c>
      <c r="H525" t="s">
        <v>20</v>
      </c>
      <c r="I525">
        <v>-26.39</v>
      </c>
      <c r="J525">
        <v>12.99</v>
      </c>
      <c r="K525">
        <v>14.37</v>
      </c>
      <c r="L525" t="s">
        <v>232</v>
      </c>
      <c r="M525" t="s">
        <v>30</v>
      </c>
      <c r="N525" t="s">
        <v>23</v>
      </c>
      <c r="O525" t="s">
        <v>37</v>
      </c>
      <c r="P525" t="s">
        <v>38</v>
      </c>
      <c r="Q525" t="s">
        <v>60</v>
      </c>
      <c r="R525" s="1">
        <v>41522</v>
      </c>
      <c r="S525" s="10">
        <f t="shared" si="38"/>
        <v>1.4420915509292863E-5</v>
      </c>
      <c r="U525" t="str">
        <f t="shared" si="37"/>
        <v/>
      </c>
      <c r="V525">
        <f t="array" ref="V525">SUM(IF(B525="Y",IF(D525="Critical",(F525:F4084),0)))</f>
        <v>0</v>
      </c>
      <c r="W525">
        <f t="shared" si="39"/>
        <v>0</v>
      </c>
      <c r="X525">
        <f t="shared" si="40"/>
        <v>0</v>
      </c>
    </row>
    <row r="526" spans="1:24" x14ac:dyDescent="0.25">
      <c r="A526">
        <v>12965</v>
      </c>
      <c r="B526" t="s">
        <v>18</v>
      </c>
      <c r="C526" s="1">
        <v>41450</v>
      </c>
      <c r="D526" t="s">
        <v>43</v>
      </c>
      <c r="E526">
        <v>21</v>
      </c>
      <c r="F526">
        <v>90.78</v>
      </c>
      <c r="G526">
        <v>0.06</v>
      </c>
      <c r="H526" t="s">
        <v>20</v>
      </c>
      <c r="I526">
        <v>-71.84</v>
      </c>
      <c r="J526">
        <v>4.24</v>
      </c>
      <c r="K526">
        <v>5.41</v>
      </c>
      <c r="L526" t="s">
        <v>269</v>
      </c>
      <c r="M526" t="s">
        <v>22</v>
      </c>
      <c r="N526" t="s">
        <v>23</v>
      </c>
      <c r="O526" t="s">
        <v>34</v>
      </c>
      <c r="P526" t="s">
        <v>68</v>
      </c>
      <c r="Q526" t="s">
        <v>42</v>
      </c>
      <c r="R526" s="1">
        <v>41451</v>
      </c>
      <c r="S526" s="10">
        <f t="shared" si="38"/>
        <v>1.4425682754089324E-5</v>
      </c>
      <c r="U526" t="str">
        <f t="shared" si="37"/>
        <v/>
      </c>
      <c r="V526">
        <f t="array" ref="V526">SUM(IF(B526="Y",IF(D526="Critical",(F526:F4085),0)))</f>
        <v>0</v>
      </c>
      <c r="W526">
        <f t="shared" si="39"/>
        <v>1</v>
      </c>
      <c r="X526">
        <f t="shared" si="40"/>
        <v>0</v>
      </c>
    </row>
    <row r="527" spans="1:24" x14ac:dyDescent="0.25">
      <c r="A527">
        <v>7653</v>
      </c>
      <c r="B527" t="s">
        <v>18</v>
      </c>
      <c r="C527" s="1">
        <v>42061</v>
      </c>
      <c r="D527" t="s">
        <v>43</v>
      </c>
      <c r="E527">
        <v>32</v>
      </c>
      <c r="F527">
        <v>1425.06</v>
      </c>
      <c r="G527">
        <v>0.1</v>
      </c>
      <c r="H527" t="s">
        <v>20</v>
      </c>
      <c r="I527">
        <v>597.30999999999995</v>
      </c>
      <c r="J527">
        <v>48.04</v>
      </c>
      <c r="K527">
        <v>5.09</v>
      </c>
      <c r="L527" t="s">
        <v>307</v>
      </c>
      <c r="M527" t="s">
        <v>22</v>
      </c>
      <c r="N527" t="s">
        <v>45</v>
      </c>
      <c r="O527" t="s">
        <v>34</v>
      </c>
      <c r="P527" t="s">
        <v>49</v>
      </c>
      <c r="Q527" t="s">
        <v>42</v>
      </c>
      <c r="R527" s="1">
        <v>42064</v>
      </c>
      <c r="S527" s="10">
        <f t="shared" si="38"/>
        <v>2.2645366232146432E-4</v>
      </c>
      <c r="U527" t="str">
        <f t="shared" si="37"/>
        <v/>
      </c>
      <c r="V527">
        <f t="array" ref="V527">SUM(IF(B527="Y",IF(D527="Critical",(F527:F4086),0)))</f>
        <v>0</v>
      </c>
      <c r="W527">
        <f t="shared" si="39"/>
        <v>3</v>
      </c>
      <c r="X527">
        <f t="shared" si="40"/>
        <v>0</v>
      </c>
    </row>
    <row r="528" spans="1:24" x14ac:dyDescent="0.25">
      <c r="A528">
        <v>7751</v>
      </c>
      <c r="B528" t="s">
        <v>18</v>
      </c>
      <c r="C528" s="1">
        <v>42361</v>
      </c>
      <c r="D528" t="s">
        <v>31</v>
      </c>
      <c r="E528">
        <v>45</v>
      </c>
      <c r="F528">
        <v>4547.8999999999996</v>
      </c>
      <c r="G528">
        <v>0.01</v>
      </c>
      <c r="H528" t="s">
        <v>54</v>
      </c>
      <c r="I528">
        <v>-768.14</v>
      </c>
      <c r="J528">
        <v>95.98</v>
      </c>
      <c r="K528">
        <v>58.2</v>
      </c>
      <c r="L528" t="s">
        <v>217</v>
      </c>
      <c r="M528" t="s">
        <v>56</v>
      </c>
      <c r="N528" t="s">
        <v>23</v>
      </c>
      <c r="O528" t="s">
        <v>37</v>
      </c>
      <c r="P528" t="s">
        <v>86</v>
      </c>
      <c r="Q528" t="s">
        <v>74</v>
      </c>
      <c r="R528" s="1">
        <v>42362</v>
      </c>
      <c r="S528" s="10">
        <f t="shared" si="38"/>
        <v>7.2269842032741602E-4</v>
      </c>
      <c r="U528" t="str">
        <f t="shared" si="37"/>
        <v/>
      </c>
      <c r="V528">
        <f t="array" ref="V528">SUM(IF(B528="Y",IF(D528="Critical",(F528:F4087),0)))</f>
        <v>0</v>
      </c>
      <c r="W528">
        <f t="shared" si="39"/>
        <v>1</v>
      </c>
      <c r="X528">
        <f t="shared" si="40"/>
        <v>0</v>
      </c>
    </row>
    <row r="529" spans="1:24" x14ac:dyDescent="0.25">
      <c r="A529">
        <v>7776</v>
      </c>
      <c r="B529" t="s">
        <v>18</v>
      </c>
      <c r="C529" s="1">
        <v>42443</v>
      </c>
      <c r="D529" t="s">
        <v>43</v>
      </c>
      <c r="E529">
        <v>36</v>
      </c>
      <c r="F529">
        <v>7223.59</v>
      </c>
      <c r="G529">
        <v>7.0000000000000007E-2</v>
      </c>
      <c r="H529" t="s">
        <v>54</v>
      </c>
      <c r="I529">
        <v>1769.81</v>
      </c>
      <c r="J529">
        <v>200.98</v>
      </c>
      <c r="K529">
        <v>23.76</v>
      </c>
      <c r="L529" t="s">
        <v>308</v>
      </c>
      <c r="M529" t="s">
        <v>22</v>
      </c>
      <c r="N529" t="s">
        <v>23</v>
      </c>
      <c r="O529" t="s">
        <v>37</v>
      </c>
      <c r="P529" t="s">
        <v>86</v>
      </c>
      <c r="Q529" t="s">
        <v>74</v>
      </c>
      <c r="R529" s="1">
        <v>42444</v>
      </c>
      <c r="S529" s="10">
        <f t="shared" si="38"/>
        <v>1.147887394642125E-3</v>
      </c>
      <c r="U529" t="str">
        <f t="shared" si="37"/>
        <v/>
      </c>
      <c r="V529">
        <f t="array" ref="V529">SUM(IF(B529="Y",IF(D529="Critical",(F529:F4088),0)))</f>
        <v>0</v>
      </c>
      <c r="W529">
        <f t="shared" si="39"/>
        <v>1</v>
      </c>
      <c r="X529">
        <f t="shared" si="40"/>
        <v>0</v>
      </c>
    </row>
    <row r="530" spans="1:24" x14ac:dyDescent="0.25">
      <c r="A530">
        <v>7776</v>
      </c>
      <c r="B530" t="s">
        <v>18</v>
      </c>
      <c r="C530" s="1">
        <v>42443</v>
      </c>
      <c r="D530" t="s">
        <v>43</v>
      </c>
      <c r="E530">
        <v>6</v>
      </c>
      <c r="F530">
        <v>934.21600000000001</v>
      </c>
      <c r="G530">
        <v>0.02</v>
      </c>
      <c r="H530" t="s">
        <v>54</v>
      </c>
      <c r="I530">
        <v>-4.34</v>
      </c>
      <c r="J530">
        <v>179.29</v>
      </c>
      <c r="K530">
        <v>29.21</v>
      </c>
      <c r="L530" t="s">
        <v>308</v>
      </c>
      <c r="M530" t="s">
        <v>22</v>
      </c>
      <c r="N530" t="s">
        <v>23</v>
      </c>
      <c r="O530" t="s">
        <v>37</v>
      </c>
      <c r="P530" t="s">
        <v>112</v>
      </c>
      <c r="Q530" t="s">
        <v>58</v>
      </c>
      <c r="R530" s="1">
        <v>42443</v>
      </c>
      <c r="S530" s="10">
        <f t="shared" si="38"/>
        <v>1.4845454549233653E-4</v>
      </c>
      <c r="U530" t="str">
        <f t="shared" si="37"/>
        <v/>
      </c>
      <c r="V530">
        <f t="array" ref="V530">SUM(IF(B530="Y",IF(D530="Critical",(F530:F4089),0)))</f>
        <v>0</v>
      </c>
      <c r="W530">
        <f t="shared" si="39"/>
        <v>0</v>
      </c>
      <c r="X530">
        <f t="shared" si="40"/>
        <v>0</v>
      </c>
    </row>
    <row r="531" spans="1:24" x14ac:dyDescent="0.25">
      <c r="A531">
        <v>7782</v>
      </c>
      <c r="B531" t="s">
        <v>18</v>
      </c>
      <c r="C531" s="1">
        <v>42553</v>
      </c>
      <c r="D531" t="s">
        <v>28</v>
      </c>
      <c r="E531">
        <v>20</v>
      </c>
      <c r="F531">
        <v>1205.73</v>
      </c>
      <c r="G531">
        <v>7.0000000000000007E-2</v>
      </c>
      <c r="H531" t="s">
        <v>32</v>
      </c>
      <c r="I531">
        <v>310.93</v>
      </c>
      <c r="J531">
        <v>60.97</v>
      </c>
      <c r="K531">
        <v>4.5</v>
      </c>
      <c r="L531" t="s">
        <v>188</v>
      </c>
      <c r="M531" t="s">
        <v>22</v>
      </c>
      <c r="N531" t="s">
        <v>23</v>
      </c>
      <c r="O531" t="s">
        <v>34</v>
      </c>
      <c r="P531" t="s">
        <v>72</v>
      </c>
      <c r="Q531" t="s">
        <v>42</v>
      </c>
      <c r="R531" s="1">
        <v>42555</v>
      </c>
      <c r="S531" s="10">
        <f t="shared" si="38"/>
        <v>1.9160033561454196E-4</v>
      </c>
      <c r="U531" t="str">
        <f t="shared" si="37"/>
        <v/>
      </c>
      <c r="V531">
        <f t="array" ref="V531">SUM(IF(B531="Y",IF(D531="Critical",(F531:F4090),0)))</f>
        <v>0</v>
      </c>
      <c r="W531">
        <f t="shared" si="39"/>
        <v>2</v>
      </c>
      <c r="X531">
        <f t="shared" si="40"/>
        <v>0</v>
      </c>
    </row>
    <row r="532" spans="1:24" x14ac:dyDescent="0.25">
      <c r="A532">
        <v>7783</v>
      </c>
      <c r="B532" t="s">
        <v>18</v>
      </c>
      <c r="C532" s="1">
        <v>42015</v>
      </c>
      <c r="D532" t="s">
        <v>43</v>
      </c>
      <c r="E532">
        <v>3</v>
      </c>
      <c r="F532">
        <v>31.35</v>
      </c>
      <c r="G532">
        <v>0.03</v>
      </c>
      <c r="H532" t="s">
        <v>20</v>
      </c>
      <c r="I532">
        <v>-14.62</v>
      </c>
      <c r="J532">
        <v>8.85</v>
      </c>
      <c r="K532">
        <v>5.6</v>
      </c>
      <c r="L532" t="s">
        <v>309</v>
      </c>
      <c r="M532" t="s">
        <v>22</v>
      </c>
      <c r="N532" t="s">
        <v>23</v>
      </c>
      <c r="O532" t="s">
        <v>34</v>
      </c>
      <c r="P532" t="s">
        <v>68</v>
      </c>
      <c r="Q532" t="s">
        <v>42</v>
      </c>
      <c r="R532" s="1">
        <v>42016</v>
      </c>
      <c r="S532" s="10">
        <f t="shared" si="38"/>
        <v>4.9817708123011709E-6</v>
      </c>
      <c r="U532" t="str">
        <f t="shared" si="37"/>
        <v/>
      </c>
      <c r="V532">
        <f t="array" ref="V532">SUM(IF(B532="Y",IF(D532="Critical",(F532:F4091),0)))</f>
        <v>0</v>
      </c>
      <c r="W532">
        <f t="shared" si="39"/>
        <v>1</v>
      </c>
      <c r="X532">
        <f t="shared" si="40"/>
        <v>0</v>
      </c>
    </row>
    <row r="533" spans="1:24" x14ac:dyDescent="0.25">
      <c r="A533">
        <v>7812</v>
      </c>
      <c r="B533" t="s">
        <v>27</v>
      </c>
      <c r="C533" s="1">
        <v>41749</v>
      </c>
      <c r="D533" t="s">
        <v>47</v>
      </c>
      <c r="E533">
        <v>17</v>
      </c>
      <c r="F533">
        <v>475.9</v>
      </c>
      <c r="G533">
        <v>0.04</v>
      </c>
      <c r="H533" t="s">
        <v>20</v>
      </c>
      <c r="I533">
        <v>-5.18</v>
      </c>
      <c r="J533">
        <v>27.42</v>
      </c>
      <c r="K533">
        <v>19.46</v>
      </c>
      <c r="L533" t="s">
        <v>222</v>
      </c>
      <c r="M533" t="s">
        <v>22</v>
      </c>
      <c r="N533" t="s">
        <v>23</v>
      </c>
      <c r="O533" t="s">
        <v>37</v>
      </c>
      <c r="P533" t="s">
        <v>38</v>
      </c>
      <c r="Q533" t="s">
        <v>42</v>
      </c>
      <c r="R533" s="1">
        <v>41756</v>
      </c>
      <c r="S533" s="10">
        <f t="shared" si="38"/>
        <v>7.5624393287850942E-5</v>
      </c>
      <c r="U533" t="str">
        <f t="shared" si="37"/>
        <v/>
      </c>
      <c r="V533">
        <f t="array" ref="V533">SUM(IF(B533="Y",IF(D533="Critical",(F533:F4092),0)))</f>
        <v>0</v>
      </c>
      <c r="W533">
        <f t="shared" si="39"/>
        <v>7</v>
      </c>
      <c r="X533">
        <f t="shared" si="40"/>
        <v>0</v>
      </c>
    </row>
    <row r="534" spans="1:24" x14ac:dyDescent="0.25">
      <c r="A534">
        <v>7812</v>
      </c>
      <c r="B534" t="s">
        <v>27</v>
      </c>
      <c r="C534" s="1">
        <v>41749</v>
      </c>
      <c r="D534" t="s">
        <v>47</v>
      </c>
      <c r="E534">
        <v>12</v>
      </c>
      <c r="F534">
        <v>3635.63</v>
      </c>
      <c r="G534">
        <v>0.09</v>
      </c>
      <c r="H534" t="s">
        <v>54</v>
      </c>
      <c r="I534">
        <v>104.48</v>
      </c>
      <c r="J534">
        <v>320.64</v>
      </c>
      <c r="K534">
        <v>29.2</v>
      </c>
      <c r="L534" t="s">
        <v>222</v>
      </c>
      <c r="M534" t="s">
        <v>22</v>
      </c>
      <c r="N534" t="s">
        <v>23</v>
      </c>
      <c r="O534" t="s">
        <v>37</v>
      </c>
      <c r="P534" t="s">
        <v>112</v>
      </c>
      <c r="Q534" t="s">
        <v>58</v>
      </c>
      <c r="R534" s="1">
        <v>41751</v>
      </c>
      <c r="S534" s="10">
        <f t="shared" si="38"/>
        <v>5.7773127331185031E-4</v>
      </c>
      <c r="U534" t="str">
        <f t="shared" si="37"/>
        <v/>
      </c>
      <c r="V534">
        <f t="array" ref="V534">SUM(IF(B534="Y",IF(D534="Critical",(F534:F4093),0)))</f>
        <v>0</v>
      </c>
      <c r="W534">
        <f t="shared" si="39"/>
        <v>2</v>
      </c>
      <c r="X534">
        <f t="shared" si="40"/>
        <v>0</v>
      </c>
    </row>
    <row r="535" spans="1:24" x14ac:dyDescent="0.25">
      <c r="A535">
        <v>7815</v>
      </c>
      <c r="B535" t="s">
        <v>27</v>
      </c>
      <c r="C535" s="1">
        <v>42392</v>
      </c>
      <c r="D535" t="s">
        <v>28</v>
      </c>
      <c r="E535">
        <v>6</v>
      </c>
      <c r="F535">
        <v>187.37</v>
      </c>
      <c r="G535">
        <v>0.09</v>
      </c>
      <c r="H535" t="s">
        <v>20</v>
      </c>
      <c r="I535">
        <v>-125.96</v>
      </c>
      <c r="J535">
        <v>32.979999999999997</v>
      </c>
      <c r="K535">
        <v>5.5</v>
      </c>
      <c r="L535" t="s">
        <v>310</v>
      </c>
      <c r="M535" t="s">
        <v>22</v>
      </c>
      <c r="N535" t="s">
        <v>40</v>
      </c>
      <c r="O535" t="s">
        <v>24</v>
      </c>
      <c r="P535" t="s">
        <v>25</v>
      </c>
      <c r="Q535" t="s">
        <v>42</v>
      </c>
      <c r="R535" s="1">
        <v>42393</v>
      </c>
      <c r="S535" s="10">
        <f t="shared" si="38"/>
        <v>2.9774621917093155E-5</v>
      </c>
      <c r="T535" t="str">
        <f>IF(B535="Y", "Quality Check","")</f>
        <v>Quality Check</v>
      </c>
      <c r="U535" t="str">
        <f t="shared" si="37"/>
        <v>Low Impact</v>
      </c>
      <c r="V535">
        <f t="array" ref="V535">SUM(IF(B535="Y",IF(D535="Critical",(F535:F4094),0)))</f>
        <v>11915751.845000008</v>
      </c>
      <c r="W535">
        <f t="shared" si="39"/>
        <v>1</v>
      </c>
      <c r="X535">
        <f t="shared" si="40"/>
        <v>1</v>
      </c>
    </row>
    <row r="536" spans="1:24" x14ac:dyDescent="0.25">
      <c r="A536">
        <v>7840</v>
      </c>
      <c r="B536" t="s">
        <v>18</v>
      </c>
      <c r="C536" s="1">
        <v>41647</v>
      </c>
      <c r="D536" t="s">
        <v>47</v>
      </c>
      <c r="E536">
        <v>34</v>
      </c>
      <c r="F536">
        <v>157.56</v>
      </c>
      <c r="G536">
        <v>0.1</v>
      </c>
      <c r="H536" t="s">
        <v>20</v>
      </c>
      <c r="I536">
        <v>-139.35</v>
      </c>
      <c r="J536">
        <v>4.8899999999999997</v>
      </c>
      <c r="K536">
        <v>4.93</v>
      </c>
      <c r="L536" t="s">
        <v>293</v>
      </c>
      <c r="M536" t="s">
        <v>22</v>
      </c>
      <c r="N536" t="s">
        <v>45</v>
      </c>
      <c r="O536" t="s">
        <v>24</v>
      </c>
      <c r="P536" t="s">
        <v>25</v>
      </c>
      <c r="Q536" t="s">
        <v>26</v>
      </c>
      <c r="R536" s="1">
        <v>41651</v>
      </c>
      <c r="S536" s="10">
        <f t="shared" si="38"/>
        <v>2.5037569671010286E-5</v>
      </c>
      <c r="U536" t="str">
        <f t="shared" si="37"/>
        <v/>
      </c>
      <c r="V536">
        <f t="array" ref="V536">SUM(IF(B536="Y",IF(D536="Critical",(F536:F4095),0)))</f>
        <v>0</v>
      </c>
      <c r="W536">
        <f t="shared" si="39"/>
        <v>4</v>
      </c>
      <c r="X536">
        <f t="shared" si="40"/>
        <v>0</v>
      </c>
    </row>
    <row r="537" spans="1:24" x14ac:dyDescent="0.25">
      <c r="A537">
        <v>7841</v>
      </c>
      <c r="B537" t="s">
        <v>27</v>
      </c>
      <c r="C537" s="1">
        <v>42144</v>
      </c>
      <c r="D537" t="s">
        <v>31</v>
      </c>
      <c r="E537">
        <v>21</v>
      </c>
      <c r="F537">
        <v>1002.77</v>
      </c>
      <c r="G537">
        <v>7.0000000000000007E-2</v>
      </c>
      <c r="H537" t="s">
        <v>20</v>
      </c>
      <c r="I537">
        <v>295.60000000000002</v>
      </c>
      <c r="J537">
        <v>49.34</v>
      </c>
      <c r="K537">
        <v>10.25</v>
      </c>
      <c r="L537" t="s">
        <v>311</v>
      </c>
      <c r="M537" t="s">
        <v>30</v>
      </c>
      <c r="N537" t="s">
        <v>45</v>
      </c>
      <c r="O537" t="s">
        <v>37</v>
      </c>
      <c r="P537" t="s">
        <v>38</v>
      </c>
      <c r="Q537" t="s">
        <v>60</v>
      </c>
      <c r="R537" s="1">
        <v>42146</v>
      </c>
      <c r="S537" s="10">
        <f t="shared" si="38"/>
        <v>1.5934833548488821E-4</v>
      </c>
      <c r="U537" t="str">
        <f t="shared" si="37"/>
        <v/>
      </c>
      <c r="V537">
        <f t="array" ref="V537">SUM(IF(B537="Y",IF(D537="Critical",(F537:F4096),0)))</f>
        <v>0</v>
      </c>
      <c r="W537">
        <f t="shared" si="39"/>
        <v>2</v>
      </c>
      <c r="X537">
        <f t="shared" si="40"/>
        <v>0</v>
      </c>
    </row>
    <row r="538" spans="1:24" x14ac:dyDescent="0.25">
      <c r="A538">
        <v>7841</v>
      </c>
      <c r="B538" t="s">
        <v>27</v>
      </c>
      <c r="C538" s="1">
        <v>42144</v>
      </c>
      <c r="D538" t="s">
        <v>31</v>
      </c>
      <c r="E538">
        <v>17</v>
      </c>
      <c r="F538">
        <v>178.14</v>
      </c>
      <c r="G538">
        <v>0.01</v>
      </c>
      <c r="H538" t="s">
        <v>20</v>
      </c>
      <c r="I538">
        <v>56.3</v>
      </c>
      <c r="J538">
        <v>10.06</v>
      </c>
      <c r="K538">
        <v>2.06</v>
      </c>
      <c r="L538" t="s">
        <v>311</v>
      </c>
      <c r="M538" t="s">
        <v>30</v>
      </c>
      <c r="N538" t="s">
        <v>45</v>
      </c>
      <c r="O538" t="s">
        <v>37</v>
      </c>
      <c r="P538" t="s">
        <v>38</v>
      </c>
      <c r="Q538" t="s">
        <v>36</v>
      </c>
      <c r="R538" s="1">
        <v>42146</v>
      </c>
      <c r="S538" s="10">
        <f t="shared" si="38"/>
        <v>2.8307899601382152E-5</v>
      </c>
      <c r="U538" t="str">
        <f t="shared" si="37"/>
        <v/>
      </c>
      <c r="V538">
        <f t="array" ref="V538">SUM(IF(B538="Y",IF(D538="Critical",(F538:F4097),0)))</f>
        <v>0</v>
      </c>
      <c r="W538">
        <f t="shared" si="39"/>
        <v>2</v>
      </c>
      <c r="X538">
        <f t="shared" si="40"/>
        <v>0</v>
      </c>
    </row>
    <row r="539" spans="1:24" x14ac:dyDescent="0.25">
      <c r="A539">
        <v>7845</v>
      </c>
      <c r="B539" t="s">
        <v>27</v>
      </c>
      <c r="C539" s="1">
        <v>42717</v>
      </c>
      <c r="D539" t="s">
        <v>28</v>
      </c>
      <c r="E539">
        <v>22</v>
      </c>
      <c r="F539">
        <v>118.56</v>
      </c>
      <c r="G539">
        <v>0.06</v>
      </c>
      <c r="H539" t="s">
        <v>32</v>
      </c>
      <c r="I539">
        <v>-63.38</v>
      </c>
      <c r="J539">
        <v>4.91</v>
      </c>
      <c r="K539">
        <v>5.68</v>
      </c>
      <c r="L539" t="s">
        <v>152</v>
      </c>
      <c r="M539" t="s">
        <v>30</v>
      </c>
      <c r="N539" t="s">
        <v>71</v>
      </c>
      <c r="O539" t="s">
        <v>34</v>
      </c>
      <c r="P539" t="s">
        <v>68</v>
      </c>
      <c r="Q539" t="s">
        <v>42</v>
      </c>
      <c r="R539" s="1">
        <v>42717</v>
      </c>
      <c r="S539" s="10">
        <f t="shared" si="38"/>
        <v>1.88401514356117E-5</v>
      </c>
      <c r="T539" t="str">
        <f t="shared" ref="T539:T540" si="41">IF(B539="Y", "Quality Check","")</f>
        <v>Quality Check</v>
      </c>
      <c r="U539" t="str">
        <f t="shared" si="37"/>
        <v>Low Impact</v>
      </c>
      <c r="V539">
        <f t="array" ref="V539">SUM(IF(B539="Y",IF(D539="Critical",(F539:F4098),0)))</f>
        <v>11914226.005000008</v>
      </c>
      <c r="W539">
        <f t="shared" si="39"/>
        <v>0</v>
      </c>
      <c r="X539">
        <f t="shared" si="40"/>
        <v>1</v>
      </c>
    </row>
    <row r="540" spans="1:24" x14ac:dyDescent="0.25">
      <c r="A540">
        <v>7845</v>
      </c>
      <c r="B540" t="s">
        <v>27</v>
      </c>
      <c r="C540" s="1">
        <v>42717</v>
      </c>
      <c r="D540" t="s">
        <v>28</v>
      </c>
      <c r="E540">
        <v>45</v>
      </c>
      <c r="F540">
        <v>2145.0500000000002</v>
      </c>
      <c r="G540">
        <v>7.0000000000000007E-2</v>
      </c>
      <c r="H540" t="s">
        <v>32</v>
      </c>
      <c r="I540">
        <v>1012.67</v>
      </c>
      <c r="J540">
        <v>48.94</v>
      </c>
      <c r="K540">
        <v>5.86</v>
      </c>
      <c r="L540" t="s">
        <v>152</v>
      </c>
      <c r="M540" t="s">
        <v>30</v>
      </c>
      <c r="N540" t="s">
        <v>71</v>
      </c>
      <c r="O540" t="s">
        <v>34</v>
      </c>
      <c r="P540" t="s">
        <v>49</v>
      </c>
      <c r="Q540" t="s">
        <v>42</v>
      </c>
      <c r="R540" s="1">
        <v>42718</v>
      </c>
      <c r="S540" s="10">
        <f t="shared" si="38"/>
        <v>3.4086594835491634E-4</v>
      </c>
      <c r="T540" t="str">
        <f t="shared" si="41"/>
        <v>Quality Check</v>
      </c>
      <c r="U540" t="str">
        <f t="shared" si="37"/>
        <v>Low Impact</v>
      </c>
      <c r="V540">
        <f t="array" ref="V540">SUM(IF(B540="Y",IF(D540="Critical",(F540:F4099),0)))</f>
        <v>11914107.445000008</v>
      </c>
      <c r="W540">
        <f t="shared" si="39"/>
        <v>1</v>
      </c>
      <c r="X540">
        <f t="shared" si="40"/>
        <v>1</v>
      </c>
    </row>
    <row r="541" spans="1:24" x14ac:dyDescent="0.25">
      <c r="A541">
        <v>7878</v>
      </c>
      <c r="B541" t="s">
        <v>18</v>
      </c>
      <c r="C541" s="1">
        <v>41760</v>
      </c>
      <c r="D541" t="s">
        <v>28</v>
      </c>
      <c r="E541">
        <v>50</v>
      </c>
      <c r="F541">
        <v>3904.12</v>
      </c>
      <c r="G541">
        <v>7.0000000000000007E-2</v>
      </c>
      <c r="H541" t="s">
        <v>54</v>
      </c>
      <c r="I541">
        <v>-1508.46</v>
      </c>
      <c r="J541">
        <v>81.94</v>
      </c>
      <c r="K541">
        <v>55.81</v>
      </c>
      <c r="L541" t="s">
        <v>312</v>
      </c>
      <c r="M541" t="s">
        <v>22</v>
      </c>
      <c r="N541" t="s">
        <v>23</v>
      </c>
      <c r="O541" t="s">
        <v>37</v>
      </c>
      <c r="P541" t="s">
        <v>57</v>
      </c>
      <c r="Q541" t="s">
        <v>58</v>
      </c>
      <c r="R541" s="1">
        <v>41765</v>
      </c>
      <c r="S541" s="10">
        <f t="shared" si="38"/>
        <v>6.203965251585725E-4</v>
      </c>
      <c r="U541" t="str">
        <f t="shared" si="37"/>
        <v/>
      </c>
      <c r="V541">
        <f t="array" ref="V541">SUM(IF(B541="Y",IF(D541="Critical",(F541:F4100),0)))</f>
        <v>0</v>
      </c>
      <c r="W541">
        <f t="shared" si="39"/>
        <v>5</v>
      </c>
      <c r="X541">
        <f t="shared" si="40"/>
        <v>0</v>
      </c>
    </row>
    <row r="542" spans="1:24" x14ac:dyDescent="0.25">
      <c r="A542">
        <v>7878</v>
      </c>
      <c r="B542" t="s">
        <v>18</v>
      </c>
      <c r="C542" s="1">
        <v>41760</v>
      </c>
      <c r="D542" t="s">
        <v>28</v>
      </c>
      <c r="E542">
        <v>41</v>
      </c>
      <c r="F542">
        <v>343.64</v>
      </c>
      <c r="G542">
        <v>0.06</v>
      </c>
      <c r="H542" t="s">
        <v>20</v>
      </c>
      <c r="I542">
        <v>13.29</v>
      </c>
      <c r="J542">
        <v>8.57</v>
      </c>
      <c r="K542">
        <v>3.44</v>
      </c>
      <c r="L542" t="s">
        <v>312</v>
      </c>
      <c r="M542" t="s">
        <v>22</v>
      </c>
      <c r="N542" t="s">
        <v>23</v>
      </c>
      <c r="O542" t="s">
        <v>37</v>
      </c>
      <c r="P542" t="s">
        <v>38</v>
      </c>
      <c r="Q542" t="s">
        <v>26</v>
      </c>
      <c r="R542" s="1">
        <v>41762</v>
      </c>
      <c r="S542" s="10">
        <f t="shared" si="38"/>
        <v>5.4607200061855639E-5</v>
      </c>
      <c r="U542" t="str">
        <f t="shared" si="37"/>
        <v/>
      </c>
      <c r="V542">
        <f t="array" ref="V542">SUM(IF(B542="Y",IF(D542="Critical",(F542:F4101),0)))</f>
        <v>0</v>
      </c>
      <c r="W542">
        <f t="shared" si="39"/>
        <v>2</v>
      </c>
      <c r="X542">
        <f t="shared" si="40"/>
        <v>0</v>
      </c>
    </row>
    <row r="543" spans="1:24" x14ac:dyDescent="0.25">
      <c r="A543">
        <v>7878</v>
      </c>
      <c r="B543" t="s">
        <v>18</v>
      </c>
      <c r="C543" s="1">
        <v>41760</v>
      </c>
      <c r="D543" t="s">
        <v>47</v>
      </c>
      <c r="E543">
        <v>42</v>
      </c>
      <c r="F543">
        <v>256.64</v>
      </c>
      <c r="G543">
        <v>0.03</v>
      </c>
      <c r="H543" t="s">
        <v>20</v>
      </c>
      <c r="I543">
        <v>-28.29</v>
      </c>
      <c r="J543">
        <v>5.81</v>
      </c>
      <c r="K543">
        <v>3.37</v>
      </c>
      <c r="L543" t="s">
        <v>312</v>
      </c>
      <c r="M543" t="s">
        <v>22</v>
      </c>
      <c r="N543" t="s">
        <v>23</v>
      </c>
      <c r="O543" t="s">
        <v>34</v>
      </c>
      <c r="P543" t="s">
        <v>100</v>
      </c>
      <c r="Q543" t="s">
        <v>36</v>
      </c>
      <c r="R543" s="1">
        <v>41767</v>
      </c>
      <c r="S543" s="10">
        <f t="shared" si="38"/>
        <v>4.0782190152120331E-5</v>
      </c>
      <c r="U543" t="str">
        <f t="shared" si="37"/>
        <v/>
      </c>
      <c r="V543">
        <f t="array" ref="V543">SUM(IF(B543="Y",IF(D543="Critical",(F543:F4102),0)))</f>
        <v>0</v>
      </c>
      <c r="W543">
        <f t="shared" si="39"/>
        <v>7</v>
      </c>
      <c r="X543">
        <f t="shared" si="40"/>
        <v>0</v>
      </c>
    </row>
    <row r="544" spans="1:24" x14ac:dyDescent="0.25">
      <c r="A544">
        <v>7905</v>
      </c>
      <c r="B544" t="s">
        <v>18</v>
      </c>
      <c r="C544" s="1">
        <v>42524</v>
      </c>
      <c r="D544" t="s">
        <v>47</v>
      </c>
      <c r="E544">
        <v>46</v>
      </c>
      <c r="F544">
        <v>11057.6</v>
      </c>
      <c r="G544">
        <v>0.08</v>
      </c>
      <c r="H544" t="s">
        <v>54</v>
      </c>
      <c r="I544">
        <v>183.9</v>
      </c>
      <c r="J544">
        <v>259.70999999999998</v>
      </c>
      <c r="K544">
        <v>66.67</v>
      </c>
      <c r="L544" t="s">
        <v>313</v>
      </c>
      <c r="M544" t="s">
        <v>22</v>
      </c>
      <c r="N544" t="s">
        <v>71</v>
      </c>
      <c r="O544" t="s">
        <v>37</v>
      </c>
      <c r="P544" t="s">
        <v>112</v>
      </c>
      <c r="Q544" t="s">
        <v>58</v>
      </c>
      <c r="R544" s="1">
        <v>42528</v>
      </c>
      <c r="S544" s="10">
        <f t="shared" si="38"/>
        <v>1.7571428687113693E-3</v>
      </c>
      <c r="U544" t="str">
        <f t="shared" si="37"/>
        <v/>
      </c>
      <c r="V544">
        <f t="array" ref="V544">SUM(IF(B544="Y",IF(D544="Critical",(F544:F4103),0)))</f>
        <v>0</v>
      </c>
      <c r="W544">
        <f t="shared" si="39"/>
        <v>4</v>
      </c>
      <c r="X544">
        <f t="shared" si="40"/>
        <v>0</v>
      </c>
    </row>
    <row r="545" spans="1:24" x14ac:dyDescent="0.25">
      <c r="A545">
        <v>19524</v>
      </c>
      <c r="B545" t="s">
        <v>18</v>
      </c>
      <c r="C545" s="1">
        <v>41288</v>
      </c>
      <c r="D545" t="s">
        <v>28</v>
      </c>
      <c r="E545">
        <v>9</v>
      </c>
      <c r="F545">
        <v>92.02</v>
      </c>
      <c r="G545">
        <v>7.0000000000000007E-2</v>
      </c>
      <c r="H545" t="s">
        <v>20</v>
      </c>
      <c r="I545">
        <v>-24.88</v>
      </c>
      <c r="J545">
        <v>10.23</v>
      </c>
      <c r="K545">
        <v>4.68</v>
      </c>
      <c r="L545" t="s">
        <v>508</v>
      </c>
      <c r="M545" t="s">
        <v>22</v>
      </c>
      <c r="N545" t="s">
        <v>23</v>
      </c>
      <c r="O545" t="s">
        <v>34</v>
      </c>
      <c r="P545" t="s">
        <v>64</v>
      </c>
      <c r="Q545" t="s">
        <v>26</v>
      </c>
      <c r="R545" s="1">
        <v>41289</v>
      </c>
      <c r="S545" s="10">
        <f t="shared" si="38"/>
        <v>1.4622728872343022E-5</v>
      </c>
      <c r="U545" t="str">
        <f t="shared" si="37"/>
        <v/>
      </c>
      <c r="V545">
        <f t="array" ref="V545">SUM(IF(B545="Y",IF(D545="Critical",(F545:F4104),0)))</f>
        <v>0</v>
      </c>
      <c r="W545">
        <f t="shared" si="39"/>
        <v>1</v>
      </c>
      <c r="X545">
        <f t="shared" si="40"/>
        <v>0</v>
      </c>
    </row>
    <row r="546" spans="1:24" x14ac:dyDescent="0.25">
      <c r="A546">
        <v>3783</v>
      </c>
      <c r="B546" t="s">
        <v>27</v>
      </c>
      <c r="C546" s="1">
        <v>41613</v>
      </c>
      <c r="D546" t="s">
        <v>31</v>
      </c>
      <c r="E546">
        <v>11</v>
      </c>
      <c r="F546">
        <v>92.14</v>
      </c>
      <c r="G546">
        <v>0.01</v>
      </c>
      <c r="H546" t="s">
        <v>20</v>
      </c>
      <c r="I546">
        <v>-40.25</v>
      </c>
      <c r="J546">
        <v>8.1199999999999992</v>
      </c>
      <c r="K546">
        <v>2.83</v>
      </c>
      <c r="L546" t="s">
        <v>33</v>
      </c>
      <c r="M546" t="s">
        <v>22</v>
      </c>
      <c r="N546" t="s">
        <v>23</v>
      </c>
      <c r="O546" t="s">
        <v>24</v>
      </c>
      <c r="P546" t="s">
        <v>25</v>
      </c>
      <c r="Q546" t="s">
        <v>26</v>
      </c>
      <c r="R546" s="1">
        <v>41613</v>
      </c>
      <c r="S546" s="10">
        <f t="shared" si="38"/>
        <v>1.4641797851528864E-5</v>
      </c>
      <c r="U546" t="str">
        <f t="shared" si="37"/>
        <v/>
      </c>
      <c r="V546">
        <f t="array" ref="V546">SUM(IF(B546="Y",IF(D546="Critical",(F546:F4105),0)))</f>
        <v>0</v>
      </c>
      <c r="W546">
        <f t="shared" si="39"/>
        <v>0</v>
      </c>
      <c r="X546">
        <f t="shared" si="40"/>
        <v>0</v>
      </c>
    </row>
    <row r="547" spans="1:24" x14ac:dyDescent="0.25">
      <c r="A547">
        <v>7941</v>
      </c>
      <c r="B547" t="s">
        <v>18</v>
      </c>
      <c r="C547" s="1">
        <v>42086</v>
      </c>
      <c r="D547" t="s">
        <v>47</v>
      </c>
      <c r="E547">
        <v>50</v>
      </c>
      <c r="F547">
        <v>2796.67</v>
      </c>
      <c r="G547">
        <v>0.01</v>
      </c>
      <c r="H547" t="s">
        <v>20</v>
      </c>
      <c r="I547">
        <v>801.04</v>
      </c>
      <c r="J547">
        <v>55.29</v>
      </c>
      <c r="K547">
        <v>5.08</v>
      </c>
      <c r="L547" t="s">
        <v>201</v>
      </c>
      <c r="M547" t="s">
        <v>22</v>
      </c>
      <c r="N547" t="s">
        <v>23</v>
      </c>
      <c r="O547" t="s">
        <v>34</v>
      </c>
      <c r="P547" t="s">
        <v>53</v>
      </c>
      <c r="Q547" t="s">
        <v>42</v>
      </c>
      <c r="R547" s="1">
        <v>42093</v>
      </c>
      <c r="S547" s="10">
        <f t="shared" si="38"/>
        <v>4.4441368349723494E-4</v>
      </c>
      <c r="U547" t="str">
        <f t="shared" si="37"/>
        <v/>
      </c>
      <c r="V547">
        <f t="array" ref="V547">SUM(IF(B547="Y",IF(D547="Critical",(F547:F4106),0)))</f>
        <v>0</v>
      </c>
      <c r="W547">
        <f t="shared" si="39"/>
        <v>7</v>
      </c>
      <c r="X547">
        <f t="shared" si="40"/>
        <v>0</v>
      </c>
    </row>
    <row r="548" spans="1:24" x14ac:dyDescent="0.25">
      <c r="A548">
        <v>39333</v>
      </c>
      <c r="B548" t="s">
        <v>27</v>
      </c>
      <c r="C548" s="1">
        <v>41322</v>
      </c>
      <c r="D548" t="s">
        <v>28</v>
      </c>
      <c r="E548">
        <v>18</v>
      </c>
      <c r="F548">
        <v>95.22</v>
      </c>
      <c r="G548">
        <v>0.01</v>
      </c>
      <c r="H548" t="s">
        <v>20</v>
      </c>
      <c r="I548">
        <v>-33.4</v>
      </c>
      <c r="J548">
        <v>4.9800000000000004</v>
      </c>
      <c r="K548">
        <v>4.7</v>
      </c>
      <c r="L548" t="s">
        <v>315</v>
      </c>
      <c r="M548" t="s">
        <v>30</v>
      </c>
      <c r="N548" t="s">
        <v>45</v>
      </c>
      <c r="O548" t="s">
        <v>34</v>
      </c>
      <c r="P548" t="s">
        <v>49</v>
      </c>
      <c r="Q548" t="s">
        <v>42</v>
      </c>
      <c r="R548" s="1">
        <v>41322</v>
      </c>
      <c r="S548" s="10">
        <f t="shared" si="38"/>
        <v>1.5131234983965469E-5</v>
      </c>
      <c r="T548" t="str">
        <f>IF(B548="Y", "Quality Check","")</f>
        <v>Quality Check</v>
      </c>
      <c r="U548" t="str">
        <f t="shared" si="37"/>
        <v>Low Impact</v>
      </c>
      <c r="V548">
        <f t="array" ref="V548">SUM(IF(B548="Y",IF(D548="Critical",(F548:F4107),0)))</f>
        <v>11893419.565000009</v>
      </c>
      <c r="W548">
        <f t="shared" si="39"/>
        <v>0</v>
      </c>
      <c r="X548">
        <f t="shared" si="40"/>
        <v>1</v>
      </c>
    </row>
    <row r="549" spans="1:24" x14ac:dyDescent="0.25">
      <c r="A549">
        <v>12929</v>
      </c>
      <c r="B549" t="s">
        <v>18</v>
      </c>
      <c r="C549" s="1">
        <v>41516</v>
      </c>
      <c r="D549" t="s">
        <v>28</v>
      </c>
      <c r="E549">
        <v>20</v>
      </c>
      <c r="F549">
        <v>95.3</v>
      </c>
      <c r="G549">
        <v>0</v>
      </c>
      <c r="H549" t="s">
        <v>20</v>
      </c>
      <c r="I549">
        <v>29.68</v>
      </c>
      <c r="J549">
        <v>4.4800000000000004</v>
      </c>
      <c r="K549">
        <v>1.22</v>
      </c>
      <c r="L549" t="s">
        <v>417</v>
      </c>
      <c r="M549" t="s">
        <v>341</v>
      </c>
      <c r="N549" t="s">
        <v>23</v>
      </c>
      <c r="O549" t="s">
        <v>34</v>
      </c>
      <c r="P549" t="s">
        <v>49</v>
      </c>
      <c r="Q549" t="s">
        <v>36</v>
      </c>
      <c r="R549" s="1">
        <v>41517</v>
      </c>
      <c r="S549" s="10">
        <f t="shared" si="38"/>
        <v>1.514394763675603E-5</v>
      </c>
      <c r="U549" t="str">
        <f t="shared" si="37"/>
        <v/>
      </c>
      <c r="V549">
        <f t="array" ref="V549">SUM(IF(B549="Y",IF(D549="Critical",(F549:F4108),0)))</f>
        <v>0</v>
      </c>
      <c r="W549">
        <f t="shared" si="39"/>
        <v>1</v>
      </c>
      <c r="X549">
        <f t="shared" si="40"/>
        <v>0</v>
      </c>
    </row>
    <row r="550" spans="1:24" x14ac:dyDescent="0.25">
      <c r="A550">
        <v>8007</v>
      </c>
      <c r="B550" t="s">
        <v>18</v>
      </c>
      <c r="C550" s="1">
        <v>42045</v>
      </c>
      <c r="D550" t="s">
        <v>47</v>
      </c>
      <c r="E550">
        <v>5</v>
      </c>
      <c r="F550">
        <v>820.56449999999995</v>
      </c>
      <c r="G550">
        <v>0.09</v>
      </c>
      <c r="H550" t="s">
        <v>20</v>
      </c>
      <c r="I550">
        <v>-800.25</v>
      </c>
      <c r="J550">
        <v>205.99</v>
      </c>
      <c r="K550">
        <v>8.99</v>
      </c>
      <c r="L550" t="s">
        <v>314</v>
      </c>
      <c r="M550" t="s">
        <v>56</v>
      </c>
      <c r="N550" t="s">
        <v>23</v>
      </c>
      <c r="O550" t="s">
        <v>24</v>
      </c>
      <c r="P550" t="s">
        <v>41</v>
      </c>
      <c r="Q550" t="s">
        <v>42</v>
      </c>
      <c r="R550" s="1">
        <v>42045</v>
      </c>
      <c r="S550" s="10">
        <f t="shared" si="38"/>
        <v>1.303943947595057E-4</v>
      </c>
      <c r="U550" t="str">
        <f t="shared" si="37"/>
        <v/>
      </c>
      <c r="V550">
        <f t="array" ref="V550">SUM(IF(B550="Y",IF(D550="Critical",(F550:F4109),0)))</f>
        <v>0</v>
      </c>
      <c r="W550">
        <f t="shared" si="39"/>
        <v>0</v>
      </c>
      <c r="X550">
        <f t="shared" si="40"/>
        <v>0</v>
      </c>
    </row>
    <row r="551" spans="1:24" x14ac:dyDescent="0.25">
      <c r="A551">
        <v>8007</v>
      </c>
      <c r="B551" t="s">
        <v>18</v>
      </c>
      <c r="C551" s="1">
        <v>42045</v>
      </c>
      <c r="D551" t="s">
        <v>47</v>
      </c>
      <c r="E551">
        <v>35</v>
      </c>
      <c r="F551">
        <v>3332.06</v>
      </c>
      <c r="G551">
        <v>0.09</v>
      </c>
      <c r="H551" t="s">
        <v>20</v>
      </c>
      <c r="I551">
        <v>412.63</v>
      </c>
      <c r="J551">
        <v>99.99</v>
      </c>
      <c r="K551">
        <v>19.989999999999998</v>
      </c>
      <c r="L551" t="s">
        <v>314</v>
      </c>
      <c r="M551" t="s">
        <v>22</v>
      </c>
      <c r="N551" t="s">
        <v>23</v>
      </c>
      <c r="O551" t="s">
        <v>24</v>
      </c>
      <c r="P551" t="s">
        <v>51</v>
      </c>
      <c r="Q551" t="s">
        <v>42</v>
      </c>
      <c r="R551" s="1">
        <v>42045</v>
      </c>
      <c r="S551" s="10">
        <f t="shared" si="38"/>
        <v>5.2949152321646699E-4</v>
      </c>
      <c r="U551" t="str">
        <f t="shared" si="37"/>
        <v/>
      </c>
      <c r="V551">
        <f t="array" ref="V551">SUM(IF(B551="Y",IF(D551="Critical",(F551:F4110),0)))</f>
        <v>0</v>
      </c>
      <c r="W551">
        <f t="shared" si="39"/>
        <v>0</v>
      </c>
      <c r="X551">
        <f t="shared" si="40"/>
        <v>0</v>
      </c>
    </row>
    <row r="552" spans="1:24" x14ac:dyDescent="0.25">
      <c r="A552">
        <v>8033</v>
      </c>
      <c r="B552" t="s">
        <v>18</v>
      </c>
      <c r="C552" s="1">
        <v>42118</v>
      </c>
      <c r="D552" t="s">
        <v>19</v>
      </c>
      <c r="E552">
        <v>27</v>
      </c>
      <c r="F552">
        <v>118.18</v>
      </c>
      <c r="G552">
        <v>0.06</v>
      </c>
      <c r="H552" t="s">
        <v>20</v>
      </c>
      <c r="I552">
        <v>-133.62</v>
      </c>
      <c r="J552">
        <v>4.0599999999999996</v>
      </c>
      <c r="K552">
        <v>6.89</v>
      </c>
      <c r="L552" t="s">
        <v>315</v>
      </c>
      <c r="M552" t="s">
        <v>30</v>
      </c>
      <c r="N552" t="s">
        <v>71</v>
      </c>
      <c r="O552" t="s">
        <v>34</v>
      </c>
      <c r="P552" t="s">
        <v>72</v>
      </c>
      <c r="Q552" t="s">
        <v>42</v>
      </c>
      <c r="R552" s="1">
        <v>42119</v>
      </c>
      <c r="S552" s="10">
        <f t="shared" si="38"/>
        <v>1.8779766334856535E-5</v>
      </c>
      <c r="U552" t="str">
        <f t="shared" si="37"/>
        <v/>
      </c>
      <c r="V552">
        <f t="array" ref="V552">SUM(IF(B552="Y",IF(D552="Critical",(F552:F4111),0)))</f>
        <v>0</v>
      </c>
      <c r="W552">
        <f t="shared" si="39"/>
        <v>1</v>
      </c>
      <c r="X552">
        <f t="shared" si="40"/>
        <v>0</v>
      </c>
    </row>
    <row r="553" spans="1:24" x14ac:dyDescent="0.25">
      <c r="A553">
        <v>8034</v>
      </c>
      <c r="B553" t="s">
        <v>18</v>
      </c>
      <c r="C553" s="1">
        <v>42022</v>
      </c>
      <c r="D553" t="s">
        <v>19</v>
      </c>
      <c r="E553">
        <v>31</v>
      </c>
      <c r="F553">
        <v>354.45</v>
      </c>
      <c r="G553">
        <v>0.01</v>
      </c>
      <c r="H553" t="s">
        <v>20</v>
      </c>
      <c r="I553">
        <v>11.38</v>
      </c>
      <c r="J553">
        <v>10.98</v>
      </c>
      <c r="K553">
        <v>3.99</v>
      </c>
      <c r="L553" t="s">
        <v>316</v>
      </c>
      <c r="M553" t="s">
        <v>22</v>
      </c>
      <c r="N553" t="s">
        <v>23</v>
      </c>
      <c r="O553" t="s">
        <v>34</v>
      </c>
      <c r="P553" t="s">
        <v>72</v>
      </c>
      <c r="Q553" t="s">
        <v>42</v>
      </c>
      <c r="R553" s="1">
        <v>42022</v>
      </c>
      <c r="S553" s="10">
        <f t="shared" si="38"/>
        <v>5.6324997270180219E-5</v>
      </c>
      <c r="U553" t="str">
        <f t="shared" si="37"/>
        <v/>
      </c>
      <c r="V553">
        <f t="array" ref="V553">SUM(IF(B553="Y",IF(D553="Critical",(F553:F4112),0)))</f>
        <v>0</v>
      </c>
      <c r="W553">
        <f t="shared" si="39"/>
        <v>0</v>
      </c>
      <c r="X553">
        <f t="shared" si="40"/>
        <v>0</v>
      </c>
    </row>
    <row r="554" spans="1:24" x14ac:dyDescent="0.25">
      <c r="A554">
        <v>8034</v>
      </c>
      <c r="B554" t="s">
        <v>18</v>
      </c>
      <c r="C554" s="1">
        <v>42022</v>
      </c>
      <c r="D554" t="s">
        <v>19</v>
      </c>
      <c r="E554">
        <v>13</v>
      </c>
      <c r="F554">
        <v>238.43</v>
      </c>
      <c r="G554">
        <v>0.02</v>
      </c>
      <c r="H554" t="s">
        <v>20</v>
      </c>
      <c r="I554">
        <v>-36.11</v>
      </c>
      <c r="J554">
        <v>16.989999999999998</v>
      </c>
      <c r="K554">
        <v>8.99</v>
      </c>
      <c r="L554" t="s">
        <v>316</v>
      </c>
      <c r="M554" t="s">
        <v>22</v>
      </c>
      <c r="N554" t="s">
        <v>23</v>
      </c>
      <c r="O554" t="s">
        <v>34</v>
      </c>
      <c r="P554" t="s">
        <v>35</v>
      </c>
      <c r="Q554" t="s">
        <v>26</v>
      </c>
      <c r="R554" s="1">
        <v>42023</v>
      </c>
      <c r="S554" s="10">
        <f t="shared" si="38"/>
        <v>3.788847256066884E-5</v>
      </c>
      <c r="U554" t="str">
        <f t="shared" si="37"/>
        <v/>
      </c>
      <c r="V554">
        <f t="array" ref="V554">SUM(IF(B554="Y",IF(D554="Critical",(F554:F4113),0)))</f>
        <v>0</v>
      </c>
      <c r="W554">
        <f t="shared" si="39"/>
        <v>1</v>
      </c>
      <c r="X554">
        <f t="shared" si="40"/>
        <v>0</v>
      </c>
    </row>
    <row r="555" spans="1:24" x14ac:dyDescent="0.25">
      <c r="A555">
        <v>8034</v>
      </c>
      <c r="B555" t="s">
        <v>18</v>
      </c>
      <c r="C555" s="1">
        <v>42022</v>
      </c>
      <c r="D555" t="s">
        <v>19</v>
      </c>
      <c r="E555">
        <v>36</v>
      </c>
      <c r="F555">
        <v>1606.4</v>
      </c>
      <c r="G555">
        <v>0.08</v>
      </c>
      <c r="H555" t="s">
        <v>54</v>
      </c>
      <c r="I555">
        <v>-1231.3499999999999</v>
      </c>
      <c r="J555">
        <v>44.43</v>
      </c>
      <c r="K555">
        <v>46.59</v>
      </c>
      <c r="L555" t="s">
        <v>316</v>
      </c>
      <c r="M555" t="s">
        <v>22</v>
      </c>
      <c r="N555" t="s">
        <v>23</v>
      </c>
      <c r="O555" t="s">
        <v>37</v>
      </c>
      <c r="P555" t="s">
        <v>112</v>
      </c>
      <c r="Q555" t="s">
        <v>58</v>
      </c>
      <c r="R555" s="1">
        <v>42024</v>
      </c>
      <c r="S555" s="10">
        <f t="shared" si="38"/>
        <v>2.5527006803446894E-4</v>
      </c>
      <c r="U555" t="str">
        <f t="shared" si="37"/>
        <v/>
      </c>
      <c r="V555">
        <f t="array" ref="V555">SUM(IF(B555="Y",IF(D555="Critical",(F555:F4114),0)))</f>
        <v>0</v>
      </c>
      <c r="W555">
        <f t="shared" si="39"/>
        <v>2</v>
      </c>
      <c r="X555">
        <f t="shared" si="40"/>
        <v>0</v>
      </c>
    </row>
    <row r="556" spans="1:24" x14ac:dyDescent="0.25">
      <c r="A556">
        <v>8064</v>
      </c>
      <c r="B556" t="s">
        <v>18</v>
      </c>
      <c r="C556" s="1">
        <v>41771</v>
      </c>
      <c r="D556" t="s">
        <v>19</v>
      </c>
      <c r="E556">
        <v>44</v>
      </c>
      <c r="F556">
        <v>10445.950000000001</v>
      </c>
      <c r="G556">
        <v>7.0000000000000007E-2</v>
      </c>
      <c r="H556" t="s">
        <v>54</v>
      </c>
      <c r="I556">
        <v>1069.6099999999999</v>
      </c>
      <c r="J556">
        <v>243.98</v>
      </c>
      <c r="K556">
        <v>62.94</v>
      </c>
      <c r="L556" t="s">
        <v>208</v>
      </c>
      <c r="M556" t="s">
        <v>22</v>
      </c>
      <c r="N556" t="s">
        <v>40</v>
      </c>
      <c r="O556" t="s">
        <v>37</v>
      </c>
      <c r="P556" t="s">
        <v>86</v>
      </c>
      <c r="Q556" t="s">
        <v>74</v>
      </c>
      <c r="R556" s="1">
        <v>41772</v>
      </c>
      <c r="S556" s="10">
        <f t="shared" si="38"/>
        <v>1.659946692719535E-3</v>
      </c>
      <c r="U556" t="str">
        <f t="shared" si="37"/>
        <v/>
      </c>
      <c r="V556">
        <f t="array" ref="V556">SUM(IF(B556="Y",IF(D556="Critical",(F556:F4115),0)))</f>
        <v>0</v>
      </c>
      <c r="W556">
        <f t="shared" si="39"/>
        <v>1</v>
      </c>
      <c r="X556">
        <f t="shared" si="40"/>
        <v>0</v>
      </c>
    </row>
    <row r="557" spans="1:24" x14ac:dyDescent="0.25">
      <c r="A557">
        <v>8070</v>
      </c>
      <c r="B557" t="s">
        <v>18</v>
      </c>
      <c r="C557" s="1">
        <v>42031</v>
      </c>
      <c r="D557" t="s">
        <v>43</v>
      </c>
      <c r="E557">
        <v>14</v>
      </c>
      <c r="F557">
        <v>622.72</v>
      </c>
      <c r="G557">
        <v>0</v>
      </c>
      <c r="H557" t="s">
        <v>20</v>
      </c>
      <c r="I557">
        <v>76.510000000000005</v>
      </c>
      <c r="J557">
        <v>40.97</v>
      </c>
      <c r="K557">
        <v>8.99</v>
      </c>
      <c r="L557" t="s">
        <v>262</v>
      </c>
      <c r="M557" t="s">
        <v>22</v>
      </c>
      <c r="N557" t="s">
        <v>40</v>
      </c>
      <c r="O557" t="s">
        <v>34</v>
      </c>
      <c r="P557" t="s">
        <v>35</v>
      </c>
      <c r="Q557" t="s">
        <v>26</v>
      </c>
      <c r="R557" s="1">
        <v>42032</v>
      </c>
      <c r="S557" s="10">
        <f t="shared" si="38"/>
        <v>9.895528932172839E-5</v>
      </c>
      <c r="U557" t="str">
        <f t="shared" si="37"/>
        <v/>
      </c>
      <c r="V557">
        <f t="array" ref="V557">SUM(IF(B557="Y",IF(D557="Critical",(F557:F4116),0)))</f>
        <v>0</v>
      </c>
      <c r="W557">
        <f t="shared" si="39"/>
        <v>1</v>
      </c>
      <c r="X557">
        <f t="shared" si="40"/>
        <v>0</v>
      </c>
    </row>
    <row r="558" spans="1:24" x14ac:dyDescent="0.25">
      <c r="A558">
        <v>10147</v>
      </c>
      <c r="B558" t="s">
        <v>18</v>
      </c>
      <c r="C558" s="1">
        <v>41556</v>
      </c>
      <c r="D558" t="s">
        <v>19</v>
      </c>
      <c r="E558">
        <v>22</v>
      </c>
      <c r="F558">
        <v>96.75</v>
      </c>
      <c r="G558">
        <v>0.04</v>
      </c>
      <c r="H558" t="s">
        <v>20</v>
      </c>
      <c r="I558">
        <v>-72.91</v>
      </c>
      <c r="J558">
        <v>4.24</v>
      </c>
      <c r="K558">
        <v>5.41</v>
      </c>
      <c r="L558" t="s">
        <v>81</v>
      </c>
      <c r="M558" t="s">
        <v>30</v>
      </c>
      <c r="N558" t="s">
        <v>40</v>
      </c>
      <c r="O558" t="s">
        <v>34</v>
      </c>
      <c r="P558" t="s">
        <v>68</v>
      </c>
      <c r="Q558" t="s">
        <v>42</v>
      </c>
      <c r="R558" s="1">
        <v>41557</v>
      </c>
      <c r="S558" s="10">
        <f t="shared" si="38"/>
        <v>1.5374364468584953E-5</v>
      </c>
      <c r="U558" t="str">
        <f t="shared" si="37"/>
        <v/>
      </c>
      <c r="V558">
        <f t="array" ref="V558">SUM(IF(B558="Y",IF(D558="Critical",(F558:F4117),0)))</f>
        <v>0</v>
      </c>
      <c r="W558">
        <f t="shared" si="39"/>
        <v>1</v>
      </c>
      <c r="X558">
        <f t="shared" si="40"/>
        <v>0</v>
      </c>
    </row>
    <row r="559" spans="1:24" x14ac:dyDescent="0.25">
      <c r="A559">
        <v>3040</v>
      </c>
      <c r="B559" t="s">
        <v>18</v>
      </c>
      <c r="C559" s="1">
        <v>41375</v>
      </c>
      <c r="D559" t="s">
        <v>43</v>
      </c>
      <c r="E559">
        <v>13</v>
      </c>
      <c r="F559">
        <v>98.39</v>
      </c>
      <c r="G559">
        <v>0.01</v>
      </c>
      <c r="H559" t="s">
        <v>32</v>
      </c>
      <c r="I559">
        <v>-31.54</v>
      </c>
      <c r="J559">
        <v>6.48</v>
      </c>
      <c r="K559">
        <v>6.6</v>
      </c>
      <c r="L559" t="s">
        <v>189</v>
      </c>
      <c r="M559" t="s">
        <v>22</v>
      </c>
      <c r="N559" t="s">
        <v>45</v>
      </c>
      <c r="O559" t="s">
        <v>34</v>
      </c>
      <c r="P559" t="s">
        <v>49</v>
      </c>
      <c r="Q559" t="s">
        <v>42</v>
      </c>
      <c r="R559" s="1">
        <v>41376</v>
      </c>
      <c r="S559" s="10">
        <f t="shared" si="38"/>
        <v>1.5634973850791457E-5</v>
      </c>
      <c r="U559" t="str">
        <f t="shared" si="37"/>
        <v/>
      </c>
      <c r="V559">
        <f t="array" ref="V559">SUM(IF(B559="Y",IF(D559="Critical",(F559:F4118),0)))</f>
        <v>0</v>
      </c>
      <c r="W559">
        <f t="shared" si="39"/>
        <v>1</v>
      </c>
      <c r="X559">
        <f t="shared" si="40"/>
        <v>0</v>
      </c>
    </row>
    <row r="560" spans="1:24" x14ac:dyDescent="0.25">
      <c r="A560">
        <v>8103</v>
      </c>
      <c r="B560" t="s">
        <v>18</v>
      </c>
      <c r="C560" s="1">
        <v>42676</v>
      </c>
      <c r="D560" t="s">
        <v>47</v>
      </c>
      <c r="E560">
        <v>16</v>
      </c>
      <c r="F560">
        <v>457.68</v>
      </c>
      <c r="G560">
        <v>7.0000000000000007E-2</v>
      </c>
      <c r="H560" t="s">
        <v>20</v>
      </c>
      <c r="I560">
        <v>107.38</v>
      </c>
      <c r="J560">
        <v>29.17</v>
      </c>
      <c r="K560">
        <v>6.27</v>
      </c>
      <c r="L560" t="s">
        <v>317</v>
      </c>
      <c r="M560" t="s">
        <v>30</v>
      </c>
      <c r="N560" t="s">
        <v>23</v>
      </c>
      <c r="O560" t="s">
        <v>34</v>
      </c>
      <c r="P560" t="s">
        <v>68</v>
      </c>
      <c r="Q560" t="s">
        <v>42</v>
      </c>
      <c r="R560" s="1">
        <v>42680</v>
      </c>
      <c r="S560" s="10">
        <f t="shared" si="38"/>
        <v>7.2729086614800633E-5</v>
      </c>
      <c r="U560" t="str">
        <f t="shared" si="37"/>
        <v/>
      </c>
      <c r="V560">
        <f t="array" ref="V560">SUM(IF(B560="Y",IF(D560="Critical",(F560:F4119),0)))</f>
        <v>0</v>
      </c>
      <c r="W560">
        <f t="shared" si="39"/>
        <v>4</v>
      </c>
      <c r="X560">
        <f t="shared" si="40"/>
        <v>0</v>
      </c>
    </row>
    <row r="561" spans="1:24" x14ac:dyDescent="0.25">
      <c r="A561">
        <v>8130</v>
      </c>
      <c r="B561" t="s">
        <v>18</v>
      </c>
      <c r="C561" s="1">
        <v>42137</v>
      </c>
      <c r="D561" t="s">
        <v>28</v>
      </c>
      <c r="E561">
        <v>15</v>
      </c>
      <c r="F561">
        <v>66.33</v>
      </c>
      <c r="G561">
        <v>0.03</v>
      </c>
      <c r="H561" t="s">
        <v>20</v>
      </c>
      <c r="I561">
        <v>-47.23</v>
      </c>
      <c r="J561">
        <v>4.13</v>
      </c>
      <c r="K561">
        <v>5.04</v>
      </c>
      <c r="L561" t="s">
        <v>318</v>
      </c>
      <c r="M561" t="s">
        <v>22</v>
      </c>
      <c r="N561" t="s">
        <v>45</v>
      </c>
      <c r="O561" t="s">
        <v>34</v>
      </c>
      <c r="P561" t="s">
        <v>68</v>
      </c>
      <c r="Q561" t="s">
        <v>42</v>
      </c>
      <c r="R561" s="1">
        <v>42139</v>
      </c>
      <c r="S561" s="10">
        <f t="shared" si="38"/>
        <v>1.0540378244974056E-5</v>
      </c>
      <c r="U561" t="str">
        <f t="shared" si="37"/>
        <v/>
      </c>
      <c r="V561">
        <f t="array" ref="V561">SUM(IF(B561="Y",IF(D561="Critical",(F561:F4120),0)))</f>
        <v>0</v>
      </c>
      <c r="W561">
        <f t="shared" si="39"/>
        <v>2</v>
      </c>
      <c r="X561">
        <f t="shared" si="40"/>
        <v>0</v>
      </c>
    </row>
    <row r="562" spans="1:24" x14ac:dyDescent="0.25">
      <c r="A562">
        <v>28832</v>
      </c>
      <c r="B562" t="s">
        <v>18</v>
      </c>
      <c r="C562" s="1">
        <v>41541</v>
      </c>
      <c r="D562" t="s">
        <v>43</v>
      </c>
      <c r="E562">
        <v>45</v>
      </c>
      <c r="F562">
        <v>98.64</v>
      </c>
      <c r="G562">
        <v>0.03</v>
      </c>
      <c r="H562" t="s">
        <v>20</v>
      </c>
      <c r="I562">
        <v>-9.36</v>
      </c>
      <c r="J562">
        <v>2.08</v>
      </c>
      <c r="K562">
        <v>1.49</v>
      </c>
      <c r="L562" t="s">
        <v>416</v>
      </c>
      <c r="M562" t="s">
        <v>22</v>
      </c>
      <c r="N562" t="s">
        <v>23</v>
      </c>
      <c r="O562" t="s">
        <v>34</v>
      </c>
      <c r="P562" t="s">
        <v>68</v>
      </c>
      <c r="Q562" t="s">
        <v>42</v>
      </c>
      <c r="R562" s="1">
        <v>41543</v>
      </c>
      <c r="S562" s="10">
        <f t="shared" si="38"/>
        <v>1.5674700890761963E-5</v>
      </c>
      <c r="U562" t="str">
        <f t="shared" si="37"/>
        <v/>
      </c>
      <c r="V562">
        <f t="array" ref="V562">SUM(IF(B562="Y",IF(D562="Critical",(F562:F4121),0)))</f>
        <v>0</v>
      </c>
      <c r="W562">
        <f t="shared" si="39"/>
        <v>2</v>
      </c>
      <c r="X562">
        <f t="shared" si="40"/>
        <v>0</v>
      </c>
    </row>
    <row r="563" spans="1:24" x14ac:dyDescent="0.25">
      <c r="A563">
        <v>8132</v>
      </c>
      <c r="B563" t="s">
        <v>18</v>
      </c>
      <c r="C563" s="1">
        <v>42504</v>
      </c>
      <c r="D563" t="s">
        <v>47</v>
      </c>
      <c r="E563">
        <v>46</v>
      </c>
      <c r="F563">
        <v>229.35</v>
      </c>
      <c r="G563">
        <v>0.08</v>
      </c>
      <c r="H563" t="s">
        <v>32</v>
      </c>
      <c r="I563">
        <v>-165.45</v>
      </c>
      <c r="J563">
        <v>4.8899999999999997</v>
      </c>
      <c r="K563">
        <v>4.93</v>
      </c>
      <c r="L563" t="s">
        <v>319</v>
      </c>
      <c r="M563" t="s">
        <v>22</v>
      </c>
      <c r="N563" t="s">
        <v>40</v>
      </c>
      <c r="O563" t="s">
        <v>24</v>
      </c>
      <c r="P563" t="s">
        <v>25</v>
      </c>
      <c r="Q563" t="s">
        <v>26</v>
      </c>
      <c r="R563" s="1">
        <v>42504</v>
      </c>
      <c r="S563" s="10">
        <f t="shared" si="38"/>
        <v>3.6445586468940144E-5</v>
      </c>
      <c r="U563" t="str">
        <f t="shared" si="37"/>
        <v/>
      </c>
      <c r="V563">
        <f t="array" ref="V563">SUM(IF(B563="Y",IF(D563="Critical",(F563:F4122),0)))</f>
        <v>0</v>
      </c>
      <c r="W563">
        <f t="shared" si="39"/>
        <v>0</v>
      </c>
      <c r="X563">
        <f t="shared" si="40"/>
        <v>0</v>
      </c>
    </row>
    <row r="564" spans="1:24" x14ac:dyDescent="0.25">
      <c r="A564">
        <v>8132</v>
      </c>
      <c r="B564" t="s">
        <v>18</v>
      </c>
      <c r="C564" s="1">
        <v>42504</v>
      </c>
      <c r="D564" t="s">
        <v>47</v>
      </c>
      <c r="E564">
        <v>45</v>
      </c>
      <c r="F564">
        <v>294.86</v>
      </c>
      <c r="G564">
        <v>7.0000000000000007E-2</v>
      </c>
      <c r="H564" t="s">
        <v>20</v>
      </c>
      <c r="I564">
        <v>-141.12</v>
      </c>
      <c r="J564">
        <v>6.68</v>
      </c>
      <c r="K564">
        <v>6.92</v>
      </c>
      <c r="L564" t="s">
        <v>319</v>
      </c>
      <c r="M564" t="s">
        <v>22</v>
      </c>
      <c r="N564" t="s">
        <v>40</v>
      </c>
      <c r="O564" t="s">
        <v>34</v>
      </c>
      <c r="P564" t="s">
        <v>49</v>
      </c>
      <c r="Q564" t="s">
        <v>42</v>
      </c>
      <c r="R564" s="1">
        <v>42511</v>
      </c>
      <c r="S564" s="10">
        <f t="shared" si="38"/>
        <v>4.6855660022810953E-5</v>
      </c>
      <c r="U564" t="str">
        <f t="shared" si="37"/>
        <v/>
      </c>
      <c r="V564">
        <f t="array" ref="V564">SUM(IF(B564="Y",IF(D564="Critical",(F564:F4123),0)))</f>
        <v>0</v>
      </c>
      <c r="W564">
        <f t="shared" si="39"/>
        <v>7</v>
      </c>
      <c r="X564">
        <f t="shared" si="40"/>
        <v>0</v>
      </c>
    </row>
    <row r="565" spans="1:24" x14ac:dyDescent="0.25">
      <c r="A565">
        <v>8133</v>
      </c>
      <c r="B565" t="s">
        <v>27</v>
      </c>
      <c r="C565" s="1">
        <v>41696</v>
      </c>
      <c r="D565" t="s">
        <v>43</v>
      </c>
      <c r="E565">
        <v>11</v>
      </c>
      <c r="F565">
        <v>405.53</v>
      </c>
      <c r="G565">
        <v>0.04</v>
      </c>
      <c r="H565" t="s">
        <v>20</v>
      </c>
      <c r="I565">
        <v>130.52000000000001</v>
      </c>
      <c r="J565">
        <v>35.44</v>
      </c>
      <c r="K565">
        <v>5.09</v>
      </c>
      <c r="L565" t="s">
        <v>246</v>
      </c>
      <c r="M565" t="s">
        <v>22</v>
      </c>
      <c r="N565" t="s">
        <v>23</v>
      </c>
      <c r="O565" t="s">
        <v>34</v>
      </c>
      <c r="P565" t="s">
        <v>49</v>
      </c>
      <c r="Q565" t="s">
        <v>42</v>
      </c>
      <c r="R565" s="1">
        <v>41697</v>
      </c>
      <c r="S565" s="10">
        <f t="shared" si="38"/>
        <v>6.4442026076953548E-5</v>
      </c>
      <c r="U565" t="str">
        <f t="shared" si="37"/>
        <v/>
      </c>
      <c r="V565">
        <f t="array" ref="V565">SUM(IF(B565="Y",IF(D565="Critical",(F565:F4124),0)))</f>
        <v>0</v>
      </c>
      <c r="W565">
        <f t="shared" si="39"/>
        <v>1</v>
      </c>
      <c r="X565">
        <f t="shared" si="40"/>
        <v>0</v>
      </c>
    </row>
    <row r="566" spans="1:24" x14ac:dyDescent="0.25">
      <c r="A566">
        <v>8135</v>
      </c>
      <c r="B566" t="s">
        <v>18</v>
      </c>
      <c r="C566" s="1">
        <v>41816</v>
      </c>
      <c r="D566" t="s">
        <v>31</v>
      </c>
      <c r="E566">
        <v>16</v>
      </c>
      <c r="F566">
        <v>772.41200000000003</v>
      </c>
      <c r="G566">
        <v>0.03</v>
      </c>
      <c r="H566" t="s">
        <v>20</v>
      </c>
      <c r="I566">
        <v>-184.69</v>
      </c>
      <c r="J566">
        <v>55.99</v>
      </c>
      <c r="K566">
        <v>5</v>
      </c>
      <c r="L566" t="s">
        <v>137</v>
      </c>
      <c r="M566" t="s">
        <v>22</v>
      </c>
      <c r="N566" t="s">
        <v>45</v>
      </c>
      <c r="O566" t="s">
        <v>24</v>
      </c>
      <c r="P566" t="s">
        <v>41</v>
      </c>
      <c r="Q566" t="s">
        <v>26</v>
      </c>
      <c r="R566" s="1">
        <v>41817</v>
      </c>
      <c r="S566" s="10">
        <f t="shared" si="38"/>
        <v>1.2274256959078698E-4</v>
      </c>
      <c r="U566" t="str">
        <f t="shared" si="37"/>
        <v/>
      </c>
      <c r="V566">
        <f t="array" ref="V566">SUM(IF(B566="Y",IF(D566="Critical",(F566:F4125),0)))</f>
        <v>0</v>
      </c>
      <c r="W566">
        <f t="shared" si="39"/>
        <v>1</v>
      </c>
      <c r="X566">
        <f t="shared" si="40"/>
        <v>0</v>
      </c>
    </row>
    <row r="567" spans="1:24" x14ac:dyDescent="0.25">
      <c r="A567">
        <v>8161</v>
      </c>
      <c r="B567" t="s">
        <v>18</v>
      </c>
      <c r="C567" s="1">
        <v>42524</v>
      </c>
      <c r="D567" t="s">
        <v>19</v>
      </c>
      <c r="E567">
        <v>45</v>
      </c>
      <c r="F567">
        <v>112.72</v>
      </c>
      <c r="G567">
        <v>0.09</v>
      </c>
      <c r="H567" t="s">
        <v>20</v>
      </c>
      <c r="I567">
        <v>39.19</v>
      </c>
      <c r="J567">
        <v>2.61</v>
      </c>
      <c r="K567">
        <v>0.5</v>
      </c>
      <c r="L567" t="s">
        <v>248</v>
      </c>
      <c r="M567" t="s">
        <v>22</v>
      </c>
      <c r="N567" t="s">
        <v>45</v>
      </c>
      <c r="O567" t="s">
        <v>34</v>
      </c>
      <c r="P567" t="s">
        <v>46</v>
      </c>
      <c r="Q567" t="s">
        <v>42</v>
      </c>
      <c r="R567" s="1">
        <v>42526</v>
      </c>
      <c r="S567" s="10">
        <f t="shared" si="38"/>
        <v>1.7912127781900733E-5</v>
      </c>
      <c r="U567" t="str">
        <f t="shared" si="37"/>
        <v/>
      </c>
      <c r="V567">
        <f t="array" ref="V567">SUM(IF(B567="Y",IF(D567="Critical",(F567:F4126),0)))</f>
        <v>0</v>
      </c>
      <c r="W567">
        <f t="shared" si="39"/>
        <v>2</v>
      </c>
      <c r="X567">
        <f t="shared" si="40"/>
        <v>0</v>
      </c>
    </row>
    <row r="568" spans="1:24" x14ac:dyDescent="0.25">
      <c r="A568">
        <v>8231</v>
      </c>
      <c r="B568" t="s">
        <v>18</v>
      </c>
      <c r="C568" s="1">
        <v>42295</v>
      </c>
      <c r="D568" t="s">
        <v>28</v>
      </c>
      <c r="E568">
        <v>27</v>
      </c>
      <c r="F568">
        <v>79.44</v>
      </c>
      <c r="G568">
        <v>0.06</v>
      </c>
      <c r="H568" t="s">
        <v>20</v>
      </c>
      <c r="I568">
        <v>29.85</v>
      </c>
      <c r="J568">
        <v>2.88</v>
      </c>
      <c r="K568">
        <v>0.5</v>
      </c>
      <c r="L568" t="s">
        <v>48</v>
      </c>
      <c r="M568" t="s">
        <v>30</v>
      </c>
      <c r="N568" t="s">
        <v>23</v>
      </c>
      <c r="O568" t="s">
        <v>34</v>
      </c>
      <c r="P568" t="s">
        <v>46</v>
      </c>
      <c r="Q568" t="s">
        <v>42</v>
      </c>
      <c r="R568" s="1">
        <v>42297</v>
      </c>
      <c r="S568" s="10">
        <f t="shared" si="38"/>
        <v>1.2623664221027273E-5</v>
      </c>
      <c r="U568" t="str">
        <f t="shared" si="37"/>
        <v/>
      </c>
      <c r="V568">
        <f t="array" ref="V568">SUM(IF(B568="Y",IF(D568="Critical",(F568:F4127),0)))</f>
        <v>0</v>
      </c>
      <c r="W568">
        <f t="shared" si="39"/>
        <v>2</v>
      </c>
      <c r="X568">
        <f t="shared" si="40"/>
        <v>0</v>
      </c>
    </row>
    <row r="569" spans="1:24" x14ac:dyDescent="0.25">
      <c r="A569">
        <v>8231</v>
      </c>
      <c r="B569" t="s">
        <v>18</v>
      </c>
      <c r="C569" s="1">
        <v>42295</v>
      </c>
      <c r="D569" t="s">
        <v>28</v>
      </c>
      <c r="E569">
        <v>5</v>
      </c>
      <c r="F569">
        <v>110.03</v>
      </c>
      <c r="G569">
        <v>0.06</v>
      </c>
      <c r="H569" t="s">
        <v>20</v>
      </c>
      <c r="I569">
        <v>-31.33</v>
      </c>
      <c r="J569">
        <v>19.98</v>
      </c>
      <c r="K569">
        <v>10.49</v>
      </c>
      <c r="L569" t="s">
        <v>48</v>
      </c>
      <c r="M569" t="s">
        <v>30</v>
      </c>
      <c r="N569" t="s">
        <v>23</v>
      </c>
      <c r="O569" t="s">
        <v>37</v>
      </c>
      <c r="P569" t="s">
        <v>38</v>
      </c>
      <c r="Q569" t="s">
        <v>42</v>
      </c>
      <c r="R569" s="1">
        <v>42296</v>
      </c>
      <c r="S569" s="10">
        <f t="shared" si="38"/>
        <v>1.7484664831818112E-5</v>
      </c>
      <c r="U569" t="str">
        <f t="shared" si="37"/>
        <v/>
      </c>
      <c r="V569">
        <f t="array" ref="V569">SUM(IF(B569="Y",IF(D569="Critical",(F569:F4128),0)))</f>
        <v>0</v>
      </c>
      <c r="W569">
        <f t="shared" si="39"/>
        <v>1</v>
      </c>
      <c r="X569">
        <f t="shared" si="40"/>
        <v>0</v>
      </c>
    </row>
    <row r="570" spans="1:24" x14ac:dyDescent="0.25">
      <c r="A570">
        <v>8257</v>
      </c>
      <c r="B570" t="s">
        <v>18</v>
      </c>
      <c r="C570" s="1">
        <v>42451</v>
      </c>
      <c r="D570" t="s">
        <v>47</v>
      </c>
      <c r="E570">
        <v>5</v>
      </c>
      <c r="F570">
        <v>7486.09</v>
      </c>
      <c r="G570">
        <v>0.05</v>
      </c>
      <c r="H570" t="s">
        <v>54</v>
      </c>
      <c r="I570">
        <v>-2561.3200000000002</v>
      </c>
      <c r="J570">
        <v>1500.97</v>
      </c>
      <c r="K570">
        <v>29.7</v>
      </c>
      <c r="L570" t="s">
        <v>271</v>
      </c>
      <c r="M570" t="s">
        <v>56</v>
      </c>
      <c r="N570" t="s">
        <v>45</v>
      </c>
      <c r="O570" t="s">
        <v>24</v>
      </c>
      <c r="P570" t="s">
        <v>51</v>
      </c>
      <c r="Q570" t="s">
        <v>74</v>
      </c>
      <c r="R570" s="1">
        <v>42451</v>
      </c>
      <c r="S570" s="10">
        <f t="shared" si="38"/>
        <v>1.1896007866111539E-3</v>
      </c>
      <c r="U570" t="str">
        <f t="shared" si="37"/>
        <v/>
      </c>
      <c r="V570">
        <f t="array" ref="V570">SUM(IF(B570="Y",IF(D570="Critical",(F570:F4129),0)))</f>
        <v>0</v>
      </c>
      <c r="W570">
        <f t="shared" si="39"/>
        <v>0</v>
      </c>
      <c r="X570">
        <f t="shared" si="40"/>
        <v>0</v>
      </c>
    </row>
    <row r="571" spans="1:24" x14ac:dyDescent="0.25">
      <c r="A571">
        <v>8257</v>
      </c>
      <c r="B571" t="s">
        <v>18</v>
      </c>
      <c r="C571" s="1">
        <v>42451</v>
      </c>
      <c r="D571" t="s">
        <v>47</v>
      </c>
      <c r="E571">
        <v>18</v>
      </c>
      <c r="F571">
        <v>881.32</v>
      </c>
      <c r="G571">
        <v>0.02</v>
      </c>
      <c r="H571" t="s">
        <v>20</v>
      </c>
      <c r="I571">
        <v>373.67</v>
      </c>
      <c r="J571">
        <v>48.04</v>
      </c>
      <c r="K571">
        <v>5.09</v>
      </c>
      <c r="L571" t="s">
        <v>271</v>
      </c>
      <c r="M571" t="s">
        <v>56</v>
      </c>
      <c r="N571" t="s">
        <v>45</v>
      </c>
      <c r="O571" t="s">
        <v>34</v>
      </c>
      <c r="P571" t="s">
        <v>49</v>
      </c>
      <c r="Q571" t="s">
        <v>42</v>
      </c>
      <c r="R571" s="1">
        <v>42455</v>
      </c>
      <c r="S571" s="10">
        <f t="shared" si="38"/>
        <v>1.4004893946721749E-4</v>
      </c>
      <c r="U571" t="str">
        <f t="shared" si="37"/>
        <v/>
      </c>
      <c r="V571">
        <f t="array" ref="V571">SUM(IF(B571="Y",IF(D571="Critical",(F571:F4130),0)))</f>
        <v>0</v>
      </c>
      <c r="W571">
        <f t="shared" si="39"/>
        <v>4</v>
      </c>
      <c r="X571">
        <f t="shared" si="40"/>
        <v>0</v>
      </c>
    </row>
    <row r="572" spans="1:24" x14ac:dyDescent="0.25">
      <c r="A572">
        <v>8257</v>
      </c>
      <c r="B572" t="s">
        <v>18</v>
      </c>
      <c r="C572" s="1">
        <v>42451</v>
      </c>
      <c r="D572" t="s">
        <v>47</v>
      </c>
      <c r="E572">
        <v>5</v>
      </c>
      <c r="F572">
        <v>22.77</v>
      </c>
      <c r="G572">
        <v>0.03</v>
      </c>
      <c r="H572" t="s">
        <v>20</v>
      </c>
      <c r="I572">
        <v>-6.2</v>
      </c>
      <c r="J572">
        <v>4.28</v>
      </c>
      <c r="K572">
        <v>1.6</v>
      </c>
      <c r="L572" t="s">
        <v>271</v>
      </c>
      <c r="M572" t="s">
        <v>56</v>
      </c>
      <c r="N572" t="s">
        <v>45</v>
      </c>
      <c r="O572" t="s">
        <v>34</v>
      </c>
      <c r="P572" t="s">
        <v>35</v>
      </c>
      <c r="Q572" t="s">
        <v>36</v>
      </c>
      <c r="R572" s="1">
        <v>42458</v>
      </c>
      <c r="S572" s="10">
        <f t="shared" si="38"/>
        <v>3.6183388005134818E-6</v>
      </c>
      <c r="U572" t="str">
        <f t="shared" si="37"/>
        <v/>
      </c>
      <c r="V572">
        <f t="array" ref="V572">SUM(IF(B572="Y",IF(D572="Critical",(F572:F4131),0)))</f>
        <v>0</v>
      </c>
      <c r="W572">
        <f t="shared" si="39"/>
        <v>7</v>
      </c>
      <c r="X572">
        <f t="shared" si="40"/>
        <v>0</v>
      </c>
    </row>
    <row r="573" spans="1:24" x14ac:dyDescent="0.25">
      <c r="A573">
        <v>8258</v>
      </c>
      <c r="B573" t="s">
        <v>18</v>
      </c>
      <c r="C573" s="1">
        <v>42430</v>
      </c>
      <c r="D573" t="s">
        <v>19</v>
      </c>
      <c r="E573">
        <v>37</v>
      </c>
      <c r="F573">
        <v>434.77</v>
      </c>
      <c r="G573">
        <v>0.02</v>
      </c>
      <c r="H573" t="s">
        <v>20</v>
      </c>
      <c r="I573">
        <v>-155.21</v>
      </c>
      <c r="J573">
        <v>11.34</v>
      </c>
      <c r="K573">
        <v>11.25</v>
      </c>
      <c r="L573" t="s">
        <v>198</v>
      </c>
      <c r="M573" t="s">
        <v>30</v>
      </c>
      <c r="N573" t="s">
        <v>23</v>
      </c>
      <c r="O573" t="s">
        <v>34</v>
      </c>
      <c r="P573" t="s">
        <v>49</v>
      </c>
      <c r="Q573" t="s">
        <v>42</v>
      </c>
      <c r="R573" s="1">
        <v>42431</v>
      </c>
      <c r="S573" s="10">
        <f t="shared" si="38"/>
        <v>6.9088500671903662E-5</v>
      </c>
      <c r="U573" t="str">
        <f t="shared" si="37"/>
        <v/>
      </c>
      <c r="V573">
        <f t="array" ref="V573">SUM(IF(B573="Y",IF(D573="Critical",(F573:F4132),0)))</f>
        <v>0</v>
      </c>
      <c r="W573">
        <f t="shared" si="39"/>
        <v>1</v>
      </c>
      <c r="X573">
        <f t="shared" si="40"/>
        <v>0</v>
      </c>
    </row>
    <row r="574" spans="1:24" x14ac:dyDescent="0.25">
      <c r="A574">
        <v>8259</v>
      </c>
      <c r="B574" t="s">
        <v>18</v>
      </c>
      <c r="C574" s="1">
        <v>42478</v>
      </c>
      <c r="D574" t="s">
        <v>43</v>
      </c>
      <c r="E574">
        <v>25</v>
      </c>
      <c r="F574">
        <v>2130.2199999999998</v>
      </c>
      <c r="G574">
        <v>0.09</v>
      </c>
      <c r="H574" t="s">
        <v>54</v>
      </c>
      <c r="I574">
        <v>-584.6</v>
      </c>
      <c r="J574">
        <v>89.99</v>
      </c>
      <c r="K574">
        <v>42</v>
      </c>
      <c r="L574" t="s">
        <v>67</v>
      </c>
      <c r="M574" t="s">
        <v>22</v>
      </c>
      <c r="N574" t="s">
        <v>45</v>
      </c>
      <c r="O574" t="s">
        <v>37</v>
      </c>
      <c r="P574" t="s">
        <v>86</v>
      </c>
      <c r="Q574" t="s">
        <v>74</v>
      </c>
      <c r="R574" s="1">
        <v>42478</v>
      </c>
      <c r="S574" s="10">
        <f t="shared" si="38"/>
        <v>3.3850934034386601E-4</v>
      </c>
      <c r="U574" t="str">
        <f t="shared" si="37"/>
        <v/>
      </c>
      <c r="V574">
        <f t="array" ref="V574">SUM(IF(B574="Y",IF(D574="Critical",(F574:F4133),0)))</f>
        <v>0</v>
      </c>
      <c r="W574">
        <f t="shared" si="39"/>
        <v>0</v>
      </c>
      <c r="X574">
        <f t="shared" si="40"/>
        <v>0</v>
      </c>
    </row>
    <row r="575" spans="1:24" x14ac:dyDescent="0.25">
      <c r="A575">
        <v>8288</v>
      </c>
      <c r="B575" t="s">
        <v>18</v>
      </c>
      <c r="C575" s="1">
        <v>41768</v>
      </c>
      <c r="D575" t="s">
        <v>28</v>
      </c>
      <c r="E575">
        <v>22</v>
      </c>
      <c r="F575">
        <v>1337.81</v>
      </c>
      <c r="G575">
        <v>0.02</v>
      </c>
      <c r="H575" t="s">
        <v>20</v>
      </c>
      <c r="I575">
        <v>407.12</v>
      </c>
      <c r="J575">
        <v>59.78</v>
      </c>
      <c r="K575">
        <v>10.29</v>
      </c>
      <c r="L575" t="s">
        <v>320</v>
      </c>
      <c r="M575" t="s">
        <v>22</v>
      </c>
      <c r="N575" t="s">
        <v>23</v>
      </c>
      <c r="O575" t="s">
        <v>34</v>
      </c>
      <c r="P575" t="s">
        <v>68</v>
      </c>
      <c r="Q575" t="s">
        <v>42</v>
      </c>
      <c r="R575" s="1">
        <v>41769</v>
      </c>
      <c r="S575" s="10">
        <f t="shared" si="38"/>
        <v>2.1258892537175851E-4</v>
      </c>
      <c r="U575" t="str">
        <f t="shared" si="37"/>
        <v/>
      </c>
      <c r="V575">
        <f t="array" ref="V575">SUM(IF(B575="Y",IF(D575="Critical",(F575:F4134),0)))</f>
        <v>0</v>
      </c>
      <c r="W575">
        <f t="shared" si="39"/>
        <v>1</v>
      </c>
      <c r="X575">
        <f t="shared" si="40"/>
        <v>0</v>
      </c>
    </row>
    <row r="576" spans="1:24" x14ac:dyDescent="0.25">
      <c r="A576">
        <v>8293</v>
      </c>
      <c r="B576" t="s">
        <v>27</v>
      </c>
      <c r="C576" s="1">
        <v>42226</v>
      </c>
      <c r="D576" t="s">
        <v>47</v>
      </c>
      <c r="E576">
        <v>22</v>
      </c>
      <c r="F576">
        <v>75.03</v>
      </c>
      <c r="G576">
        <v>0.02</v>
      </c>
      <c r="H576" t="s">
        <v>20</v>
      </c>
      <c r="I576">
        <v>-31.52</v>
      </c>
      <c r="J576">
        <v>3.14</v>
      </c>
      <c r="K576">
        <v>1.92</v>
      </c>
      <c r="L576" t="s">
        <v>321</v>
      </c>
      <c r="M576" t="s">
        <v>22</v>
      </c>
      <c r="N576" t="s">
        <v>71</v>
      </c>
      <c r="O576" t="s">
        <v>34</v>
      </c>
      <c r="P576" t="s">
        <v>322</v>
      </c>
      <c r="Q576" t="s">
        <v>36</v>
      </c>
      <c r="R576" s="1">
        <v>42230</v>
      </c>
      <c r="S576" s="10">
        <f t="shared" si="38"/>
        <v>1.1922879235947587E-5</v>
      </c>
      <c r="U576" t="str">
        <f t="shared" si="37"/>
        <v/>
      </c>
      <c r="V576">
        <f t="array" ref="V576">SUM(IF(B576="Y",IF(D576="Critical",(F576:F4135),0)))</f>
        <v>0</v>
      </c>
      <c r="W576">
        <f t="shared" si="39"/>
        <v>4</v>
      </c>
      <c r="X576">
        <f t="shared" si="40"/>
        <v>0</v>
      </c>
    </row>
    <row r="577" spans="1:24" x14ac:dyDescent="0.25">
      <c r="A577">
        <v>8294</v>
      </c>
      <c r="B577" t="s">
        <v>18</v>
      </c>
      <c r="C577" s="1">
        <v>42175</v>
      </c>
      <c r="D577" t="s">
        <v>43</v>
      </c>
      <c r="E577">
        <v>28</v>
      </c>
      <c r="F577">
        <v>197.57400000000001</v>
      </c>
      <c r="G577">
        <v>0.05</v>
      </c>
      <c r="H577" t="s">
        <v>20</v>
      </c>
      <c r="I577">
        <v>-90.84</v>
      </c>
      <c r="J577">
        <v>7.99</v>
      </c>
      <c r="K577">
        <v>5.03</v>
      </c>
      <c r="L577" t="s">
        <v>323</v>
      </c>
      <c r="M577" t="s">
        <v>22</v>
      </c>
      <c r="N577" t="s">
        <v>40</v>
      </c>
      <c r="O577" t="s">
        <v>24</v>
      </c>
      <c r="P577" t="s">
        <v>41</v>
      </c>
      <c r="Q577" t="s">
        <v>52</v>
      </c>
      <c r="R577" s="1">
        <v>42176</v>
      </c>
      <c r="S577" s="10">
        <f t="shared" si="38"/>
        <v>3.1396120780529237E-5</v>
      </c>
      <c r="U577" t="str">
        <f t="shared" si="37"/>
        <v/>
      </c>
      <c r="V577">
        <f t="array" ref="V577">SUM(IF(B577="Y",IF(D577="Critical",(F577:F4136),0)))</f>
        <v>0</v>
      </c>
      <c r="W577">
        <f t="shared" si="39"/>
        <v>1</v>
      </c>
      <c r="X577">
        <f t="shared" si="40"/>
        <v>0</v>
      </c>
    </row>
    <row r="578" spans="1:24" x14ac:dyDescent="0.25">
      <c r="A578">
        <v>8295</v>
      </c>
      <c r="B578" t="s">
        <v>18</v>
      </c>
      <c r="C578" s="1">
        <v>42461</v>
      </c>
      <c r="D578" t="s">
        <v>19</v>
      </c>
      <c r="E578">
        <v>30</v>
      </c>
      <c r="F578">
        <v>835.15049999999997</v>
      </c>
      <c r="G578">
        <v>0.09</v>
      </c>
      <c r="H578" t="s">
        <v>20</v>
      </c>
      <c r="I578">
        <v>158.18</v>
      </c>
      <c r="J578">
        <v>35.99</v>
      </c>
      <c r="K578">
        <v>1.1000000000000001</v>
      </c>
      <c r="L578" t="s">
        <v>324</v>
      </c>
      <c r="M578" t="s">
        <v>56</v>
      </c>
      <c r="N578" t="s">
        <v>45</v>
      </c>
      <c r="O578" t="s">
        <v>24</v>
      </c>
      <c r="P578" t="s">
        <v>41</v>
      </c>
      <c r="Q578" t="s">
        <v>42</v>
      </c>
      <c r="R578" s="1">
        <v>42463</v>
      </c>
      <c r="S578" s="10">
        <f t="shared" si="38"/>
        <v>1.3271222917954478E-4</v>
      </c>
      <c r="U578" t="str">
        <f t="shared" ref="U578:U641" si="42">IF(T578="Quality Check",VLOOKUP(S578,Quality_Control,2),"")</f>
        <v/>
      </c>
      <c r="V578">
        <f t="array" ref="V578">SUM(IF(B578="Y",IF(D578="Critical",(F578:F4137),0)))</f>
        <v>0</v>
      </c>
      <c r="W578">
        <f t="shared" si="39"/>
        <v>2</v>
      </c>
      <c r="X578">
        <f t="shared" si="40"/>
        <v>0</v>
      </c>
    </row>
    <row r="579" spans="1:24" x14ac:dyDescent="0.25">
      <c r="A579">
        <v>8295</v>
      </c>
      <c r="B579" t="s">
        <v>18</v>
      </c>
      <c r="C579" s="1">
        <v>42461</v>
      </c>
      <c r="D579" t="s">
        <v>19</v>
      </c>
      <c r="E579">
        <v>7</v>
      </c>
      <c r="F579">
        <v>771.83399999999995</v>
      </c>
      <c r="G579">
        <v>0.01</v>
      </c>
      <c r="H579" t="s">
        <v>20</v>
      </c>
      <c r="I579">
        <v>-295.43</v>
      </c>
      <c r="J579">
        <v>125.99</v>
      </c>
      <c r="K579">
        <v>2.5</v>
      </c>
      <c r="L579" t="s">
        <v>324</v>
      </c>
      <c r="M579" t="s">
        <v>56</v>
      </c>
      <c r="N579" t="s">
        <v>45</v>
      </c>
      <c r="O579" t="s">
        <v>24</v>
      </c>
      <c r="P579" t="s">
        <v>41</v>
      </c>
      <c r="Q579" t="s">
        <v>42</v>
      </c>
      <c r="R579" s="1">
        <v>42462</v>
      </c>
      <c r="S579" s="10">
        <f t="shared" ref="S579:S642" si="43">F579/$F$3563</f>
        <v>1.2265072067437516E-4</v>
      </c>
      <c r="U579" t="str">
        <f t="shared" si="42"/>
        <v/>
      </c>
      <c r="V579">
        <f t="array" ref="V579">SUM(IF(B579="Y",IF(D579="Critical",(F579:F4138),0)))</f>
        <v>0</v>
      </c>
      <c r="W579">
        <f t="shared" ref="W579:W642" si="44">R579-C579</f>
        <v>1</v>
      </c>
      <c r="X579">
        <f t="shared" ref="X579:X642" si="45">IF(T579="",0,1)</f>
        <v>0</v>
      </c>
    </row>
    <row r="580" spans="1:24" x14ac:dyDescent="0.25">
      <c r="A580">
        <v>8320</v>
      </c>
      <c r="B580" t="s">
        <v>18</v>
      </c>
      <c r="C580" s="1">
        <v>42632</v>
      </c>
      <c r="D580" t="s">
        <v>31</v>
      </c>
      <c r="E580">
        <v>35</v>
      </c>
      <c r="F580">
        <v>1142.3599999999999</v>
      </c>
      <c r="G580">
        <v>0.02</v>
      </c>
      <c r="H580" t="s">
        <v>20</v>
      </c>
      <c r="I580">
        <v>72.78</v>
      </c>
      <c r="J580">
        <v>30.73</v>
      </c>
      <c r="K580">
        <v>4</v>
      </c>
      <c r="L580" t="s">
        <v>222</v>
      </c>
      <c r="M580" t="s">
        <v>56</v>
      </c>
      <c r="N580" t="s">
        <v>40</v>
      </c>
      <c r="O580" t="s">
        <v>24</v>
      </c>
      <c r="P580" t="s">
        <v>25</v>
      </c>
      <c r="Q580" t="s">
        <v>42</v>
      </c>
      <c r="R580" s="1">
        <v>42635</v>
      </c>
      <c r="S580" s="10">
        <f t="shared" si="43"/>
        <v>1.8153032552281867E-4</v>
      </c>
      <c r="U580" t="str">
        <f t="shared" si="42"/>
        <v/>
      </c>
      <c r="V580">
        <f t="array" ref="V580">SUM(IF(B580="Y",IF(D580="Critical",(F580:F4139),0)))</f>
        <v>0</v>
      </c>
      <c r="W580">
        <f t="shared" si="44"/>
        <v>3</v>
      </c>
      <c r="X580">
        <f t="shared" si="45"/>
        <v>0</v>
      </c>
    </row>
    <row r="581" spans="1:24" x14ac:dyDescent="0.25">
      <c r="A581">
        <v>8320</v>
      </c>
      <c r="B581" t="s">
        <v>18</v>
      </c>
      <c r="C581" s="1">
        <v>42632</v>
      </c>
      <c r="D581" t="s">
        <v>31</v>
      </c>
      <c r="E581">
        <v>22</v>
      </c>
      <c r="F581">
        <v>150.34</v>
      </c>
      <c r="G581">
        <v>0.06</v>
      </c>
      <c r="H581" t="s">
        <v>32</v>
      </c>
      <c r="I581">
        <v>-28.45</v>
      </c>
      <c r="J581">
        <v>6.48</v>
      </c>
      <c r="K581">
        <v>5.14</v>
      </c>
      <c r="L581" t="s">
        <v>222</v>
      </c>
      <c r="M581" t="s">
        <v>22</v>
      </c>
      <c r="N581" t="s">
        <v>40</v>
      </c>
      <c r="O581" t="s">
        <v>34</v>
      </c>
      <c r="P581" t="s">
        <v>49</v>
      </c>
      <c r="Q581" t="s">
        <v>42</v>
      </c>
      <c r="R581" s="1">
        <v>42634</v>
      </c>
      <c r="S581" s="10">
        <f t="shared" si="43"/>
        <v>2.3890252756662137E-5</v>
      </c>
      <c r="U581" t="str">
        <f t="shared" si="42"/>
        <v/>
      </c>
      <c r="V581">
        <f t="array" ref="V581">SUM(IF(B581="Y",IF(D581="Critical",(F581:F4140),0)))</f>
        <v>0</v>
      </c>
      <c r="W581">
        <f t="shared" si="44"/>
        <v>2</v>
      </c>
      <c r="X581">
        <f t="shared" si="45"/>
        <v>0</v>
      </c>
    </row>
    <row r="582" spans="1:24" x14ac:dyDescent="0.25">
      <c r="A582">
        <v>8325</v>
      </c>
      <c r="B582" t="s">
        <v>18</v>
      </c>
      <c r="C582" s="1">
        <v>42384</v>
      </c>
      <c r="D582" t="s">
        <v>28</v>
      </c>
      <c r="E582">
        <v>21</v>
      </c>
      <c r="F582">
        <v>2364.29</v>
      </c>
      <c r="G582">
        <v>0.08</v>
      </c>
      <c r="H582" t="s">
        <v>54</v>
      </c>
      <c r="I582">
        <v>-220.05</v>
      </c>
      <c r="J582">
        <v>115.99</v>
      </c>
      <c r="K582">
        <v>56.14</v>
      </c>
      <c r="L582" t="s">
        <v>325</v>
      </c>
      <c r="M582" t="s">
        <v>22</v>
      </c>
      <c r="N582" t="s">
        <v>40</v>
      </c>
      <c r="O582" t="s">
        <v>24</v>
      </c>
      <c r="P582" t="s">
        <v>51</v>
      </c>
      <c r="Q582" t="s">
        <v>74</v>
      </c>
      <c r="R582" s="1">
        <v>42386</v>
      </c>
      <c r="S582" s="10">
        <f t="shared" si="43"/>
        <v>3.7570497332744927E-4</v>
      </c>
      <c r="U582" t="str">
        <f t="shared" si="42"/>
        <v/>
      </c>
      <c r="V582">
        <f t="array" ref="V582">SUM(IF(B582="Y",IF(D582="Critical",(F582:F4141),0)))</f>
        <v>0</v>
      </c>
      <c r="W582">
        <f t="shared" si="44"/>
        <v>2</v>
      </c>
      <c r="X582">
        <f t="shared" si="45"/>
        <v>0</v>
      </c>
    </row>
    <row r="583" spans="1:24" x14ac:dyDescent="0.25">
      <c r="A583">
        <v>8325</v>
      </c>
      <c r="B583" t="s">
        <v>18</v>
      </c>
      <c r="C583" s="1">
        <v>42384</v>
      </c>
      <c r="D583" t="s">
        <v>28</v>
      </c>
      <c r="E583">
        <v>27</v>
      </c>
      <c r="F583">
        <v>112.57</v>
      </c>
      <c r="G583">
        <v>0.08</v>
      </c>
      <c r="H583" t="s">
        <v>20</v>
      </c>
      <c r="I583">
        <v>13.92</v>
      </c>
      <c r="J583">
        <v>4.28</v>
      </c>
      <c r="K583">
        <v>0.94</v>
      </c>
      <c r="L583" t="s">
        <v>325</v>
      </c>
      <c r="M583" t="s">
        <v>22</v>
      </c>
      <c r="N583" t="s">
        <v>40</v>
      </c>
      <c r="O583" t="s">
        <v>34</v>
      </c>
      <c r="P583" t="s">
        <v>35</v>
      </c>
      <c r="Q583" t="s">
        <v>36</v>
      </c>
      <c r="R583" s="1">
        <v>42387</v>
      </c>
      <c r="S583" s="10">
        <f t="shared" si="43"/>
        <v>1.7888291557918429E-5</v>
      </c>
      <c r="U583" t="str">
        <f t="shared" si="42"/>
        <v/>
      </c>
      <c r="V583">
        <f t="array" ref="V583">SUM(IF(B583="Y",IF(D583="Critical",(F583:F4142),0)))</f>
        <v>0</v>
      </c>
      <c r="W583">
        <f t="shared" si="44"/>
        <v>3</v>
      </c>
      <c r="X583">
        <f t="shared" si="45"/>
        <v>0</v>
      </c>
    </row>
    <row r="584" spans="1:24" x14ac:dyDescent="0.25">
      <c r="A584">
        <v>28932</v>
      </c>
      <c r="B584" t="s">
        <v>18</v>
      </c>
      <c r="C584" s="1">
        <v>41476</v>
      </c>
      <c r="D584" t="s">
        <v>47</v>
      </c>
      <c r="E584">
        <v>18</v>
      </c>
      <c r="F584">
        <v>98.94</v>
      </c>
      <c r="G584">
        <v>0.1</v>
      </c>
      <c r="H584" t="s">
        <v>20</v>
      </c>
      <c r="I584">
        <v>-12.59</v>
      </c>
      <c r="J584">
        <v>5.85</v>
      </c>
      <c r="K584">
        <v>2.27</v>
      </c>
      <c r="L584" t="s">
        <v>522</v>
      </c>
      <c r="M584" t="s">
        <v>30</v>
      </c>
      <c r="N584" t="s">
        <v>45</v>
      </c>
      <c r="O584" t="s">
        <v>34</v>
      </c>
      <c r="P584" t="s">
        <v>35</v>
      </c>
      <c r="Q584" t="s">
        <v>36</v>
      </c>
      <c r="R584" s="1">
        <v>41483</v>
      </c>
      <c r="S584" s="10">
        <f t="shared" si="43"/>
        <v>1.5722373338726565E-5</v>
      </c>
      <c r="U584" t="str">
        <f t="shared" si="42"/>
        <v/>
      </c>
      <c r="V584">
        <f t="array" ref="V584">SUM(IF(B584="Y",IF(D584="Critical",(F584:F4143),0)))</f>
        <v>0</v>
      </c>
      <c r="W584">
        <f t="shared" si="44"/>
        <v>7</v>
      </c>
      <c r="X584">
        <f t="shared" si="45"/>
        <v>0</v>
      </c>
    </row>
    <row r="585" spans="1:24" x14ac:dyDescent="0.25">
      <c r="A585">
        <v>8388</v>
      </c>
      <c r="B585" t="s">
        <v>18</v>
      </c>
      <c r="C585" s="1">
        <v>42057</v>
      </c>
      <c r="D585" t="s">
        <v>47</v>
      </c>
      <c r="E585">
        <v>39</v>
      </c>
      <c r="F585">
        <v>290.3</v>
      </c>
      <c r="G585">
        <v>7.0000000000000007E-2</v>
      </c>
      <c r="H585" t="s">
        <v>20</v>
      </c>
      <c r="I585">
        <v>25.16</v>
      </c>
      <c r="J585">
        <v>7.59</v>
      </c>
      <c r="K585">
        <v>4</v>
      </c>
      <c r="L585" t="s">
        <v>103</v>
      </c>
      <c r="M585" t="s">
        <v>30</v>
      </c>
      <c r="N585" t="s">
        <v>40</v>
      </c>
      <c r="O585" t="s">
        <v>37</v>
      </c>
      <c r="P585" t="s">
        <v>38</v>
      </c>
      <c r="Q585" t="s">
        <v>36</v>
      </c>
      <c r="R585" s="1">
        <v>42059</v>
      </c>
      <c r="S585" s="10">
        <f t="shared" si="43"/>
        <v>4.6131038813748964E-5</v>
      </c>
      <c r="U585" t="str">
        <f t="shared" si="42"/>
        <v/>
      </c>
      <c r="V585">
        <f t="array" ref="V585">SUM(IF(B585="Y",IF(D585="Critical",(F585:F4144),0)))</f>
        <v>0</v>
      </c>
      <c r="W585">
        <f t="shared" si="44"/>
        <v>2</v>
      </c>
      <c r="X585">
        <f t="shared" si="45"/>
        <v>0</v>
      </c>
    </row>
    <row r="586" spans="1:24" x14ac:dyDescent="0.25">
      <c r="A586">
        <v>8388</v>
      </c>
      <c r="B586" t="s">
        <v>18</v>
      </c>
      <c r="C586" s="1">
        <v>42057</v>
      </c>
      <c r="D586" t="s">
        <v>47</v>
      </c>
      <c r="E586">
        <v>37</v>
      </c>
      <c r="F586">
        <v>434.11</v>
      </c>
      <c r="G586">
        <v>0.02</v>
      </c>
      <c r="H586" t="s">
        <v>20</v>
      </c>
      <c r="I586">
        <v>24.85</v>
      </c>
      <c r="J586">
        <v>11.7</v>
      </c>
      <c r="K586">
        <v>5.63</v>
      </c>
      <c r="L586" t="s">
        <v>103</v>
      </c>
      <c r="M586" t="s">
        <v>30</v>
      </c>
      <c r="N586" t="s">
        <v>40</v>
      </c>
      <c r="O586" t="s">
        <v>34</v>
      </c>
      <c r="P586" t="s">
        <v>68</v>
      </c>
      <c r="Q586" t="s">
        <v>42</v>
      </c>
      <c r="R586" s="1">
        <v>42059</v>
      </c>
      <c r="S586" s="10">
        <f t="shared" si="43"/>
        <v>6.898362128638154E-5</v>
      </c>
      <c r="U586" t="str">
        <f t="shared" si="42"/>
        <v/>
      </c>
      <c r="V586">
        <f t="array" ref="V586">SUM(IF(B586="Y",IF(D586="Critical",(F586:F4145),0)))</f>
        <v>0</v>
      </c>
      <c r="W586">
        <f t="shared" si="44"/>
        <v>2</v>
      </c>
      <c r="X586">
        <f t="shared" si="45"/>
        <v>0</v>
      </c>
    </row>
    <row r="587" spans="1:24" x14ac:dyDescent="0.25">
      <c r="A587">
        <v>8388</v>
      </c>
      <c r="B587" t="s">
        <v>18</v>
      </c>
      <c r="C587" s="1">
        <v>42057</v>
      </c>
      <c r="D587" t="s">
        <v>47</v>
      </c>
      <c r="E587">
        <v>42</v>
      </c>
      <c r="F587">
        <v>288.89999999999998</v>
      </c>
      <c r="G587">
        <v>0.02</v>
      </c>
      <c r="H587" t="s">
        <v>20</v>
      </c>
      <c r="I587">
        <v>96.34</v>
      </c>
      <c r="J587">
        <v>6.98</v>
      </c>
      <c r="K587">
        <v>1.6</v>
      </c>
      <c r="L587" t="s">
        <v>103</v>
      </c>
      <c r="M587" t="s">
        <v>30</v>
      </c>
      <c r="N587" t="s">
        <v>40</v>
      </c>
      <c r="O587" t="s">
        <v>34</v>
      </c>
      <c r="P587" t="s">
        <v>49</v>
      </c>
      <c r="Q587" t="s">
        <v>36</v>
      </c>
      <c r="R587" s="1">
        <v>42059</v>
      </c>
      <c r="S587" s="10">
        <f t="shared" si="43"/>
        <v>4.5908567389914134E-5</v>
      </c>
      <c r="U587" t="str">
        <f t="shared" si="42"/>
        <v/>
      </c>
      <c r="V587">
        <f t="array" ref="V587">SUM(IF(B587="Y",IF(D587="Critical",(F587:F4146),0)))</f>
        <v>0</v>
      </c>
      <c r="W587">
        <f t="shared" si="44"/>
        <v>2</v>
      </c>
      <c r="X587">
        <f t="shared" si="45"/>
        <v>0</v>
      </c>
    </row>
    <row r="588" spans="1:24" x14ac:dyDescent="0.25">
      <c r="A588">
        <v>44935</v>
      </c>
      <c r="B588" t="s">
        <v>18</v>
      </c>
      <c r="C588" s="1">
        <v>41595</v>
      </c>
      <c r="D588" t="s">
        <v>19</v>
      </c>
      <c r="E588">
        <v>37</v>
      </c>
      <c r="F588">
        <v>99.65</v>
      </c>
      <c r="G588">
        <v>0.01</v>
      </c>
      <c r="H588" t="s">
        <v>20</v>
      </c>
      <c r="I588">
        <v>27</v>
      </c>
      <c r="J588">
        <v>2.62</v>
      </c>
      <c r="K588">
        <v>0.8</v>
      </c>
      <c r="L588" t="s">
        <v>619</v>
      </c>
      <c r="M588" t="s">
        <v>22</v>
      </c>
      <c r="N588" t="s">
        <v>45</v>
      </c>
      <c r="O588" t="s">
        <v>34</v>
      </c>
      <c r="P588" t="s">
        <v>100</v>
      </c>
      <c r="Q588" t="s">
        <v>36</v>
      </c>
      <c r="R588" s="1">
        <v>41598</v>
      </c>
      <c r="S588" s="10">
        <f t="shared" si="43"/>
        <v>1.5835198132242797E-5</v>
      </c>
      <c r="U588" t="str">
        <f t="shared" si="42"/>
        <v/>
      </c>
      <c r="V588">
        <f t="array" ref="V588">SUM(IF(B588="Y",IF(D588="Critical",(F588:F4147),0)))</f>
        <v>0</v>
      </c>
      <c r="W588">
        <f t="shared" si="44"/>
        <v>3</v>
      </c>
      <c r="X588">
        <f t="shared" si="45"/>
        <v>0</v>
      </c>
    </row>
    <row r="589" spans="1:24" x14ac:dyDescent="0.25">
      <c r="A589">
        <v>8422</v>
      </c>
      <c r="B589" t="s">
        <v>18</v>
      </c>
      <c r="C589" s="1">
        <v>42474</v>
      </c>
      <c r="D589" t="s">
        <v>43</v>
      </c>
      <c r="E589">
        <v>18</v>
      </c>
      <c r="F589">
        <v>4212.7520000000004</v>
      </c>
      <c r="G589">
        <v>0.06</v>
      </c>
      <c r="H589" t="s">
        <v>54</v>
      </c>
      <c r="I589">
        <v>-715.78</v>
      </c>
      <c r="J589">
        <v>296.18</v>
      </c>
      <c r="K589">
        <v>54.12</v>
      </c>
      <c r="L589" t="s">
        <v>327</v>
      </c>
      <c r="M589" t="s">
        <v>56</v>
      </c>
      <c r="N589" t="s">
        <v>40</v>
      </c>
      <c r="O589" t="s">
        <v>37</v>
      </c>
      <c r="P589" t="s">
        <v>112</v>
      </c>
      <c r="Q589" t="s">
        <v>58</v>
      </c>
      <c r="R589" s="1">
        <v>42475</v>
      </c>
      <c r="S589" s="10">
        <f t="shared" si="43"/>
        <v>6.6944066835927861E-4</v>
      </c>
      <c r="U589" t="str">
        <f t="shared" si="42"/>
        <v/>
      </c>
      <c r="V589">
        <f t="array" ref="V589">SUM(IF(B589="Y",IF(D589="Critical",(F589:F4148),0)))</f>
        <v>0</v>
      </c>
      <c r="W589">
        <f t="shared" si="44"/>
        <v>1</v>
      </c>
      <c r="X589">
        <f t="shared" si="45"/>
        <v>0</v>
      </c>
    </row>
    <row r="590" spans="1:24" x14ac:dyDescent="0.25">
      <c r="A590">
        <v>8450</v>
      </c>
      <c r="B590" t="s">
        <v>18</v>
      </c>
      <c r="C590" s="1">
        <v>42107</v>
      </c>
      <c r="D590" t="s">
        <v>31</v>
      </c>
      <c r="E590">
        <v>24</v>
      </c>
      <c r="F590">
        <v>1307</v>
      </c>
      <c r="G590">
        <v>0.02</v>
      </c>
      <c r="H590" t="s">
        <v>20</v>
      </c>
      <c r="I590">
        <v>428.99</v>
      </c>
      <c r="J590">
        <v>54.48</v>
      </c>
      <c r="K590">
        <v>0.99</v>
      </c>
      <c r="L590" t="s">
        <v>328</v>
      </c>
      <c r="M590" t="s">
        <v>22</v>
      </c>
      <c r="N590" t="s">
        <v>40</v>
      </c>
      <c r="O590" t="s">
        <v>34</v>
      </c>
      <c r="P590" t="s">
        <v>72</v>
      </c>
      <c r="Q590" t="s">
        <v>42</v>
      </c>
      <c r="R590" s="1">
        <v>42109</v>
      </c>
      <c r="S590" s="10">
        <f t="shared" si="43"/>
        <v>2.0769296496579362E-4</v>
      </c>
      <c r="U590" t="str">
        <f t="shared" si="42"/>
        <v/>
      </c>
      <c r="V590">
        <f t="array" ref="V590">SUM(IF(B590="Y",IF(D590="Critical",(F590:F4149),0)))</f>
        <v>0</v>
      </c>
      <c r="W590">
        <f t="shared" si="44"/>
        <v>2</v>
      </c>
      <c r="X590">
        <f t="shared" si="45"/>
        <v>0</v>
      </c>
    </row>
    <row r="591" spans="1:24" x14ac:dyDescent="0.25">
      <c r="A591">
        <v>8450</v>
      </c>
      <c r="B591" t="s">
        <v>18</v>
      </c>
      <c r="C591" s="1">
        <v>42107</v>
      </c>
      <c r="D591" t="s">
        <v>31</v>
      </c>
      <c r="E591">
        <v>22</v>
      </c>
      <c r="F591">
        <v>41.39</v>
      </c>
      <c r="G591">
        <v>0.09</v>
      </c>
      <c r="H591" t="s">
        <v>20</v>
      </c>
      <c r="I591">
        <v>-12.02</v>
      </c>
      <c r="J591">
        <v>1.88</v>
      </c>
      <c r="K591">
        <v>1.49</v>
      </c>
      <c r="L591" t="s">
        <v>328</v>
      </c>
      <c r="M591" t="s">
        <v>22</v>
      </c>
      <c r="N591" t="s">
        <v>40</v>
      </c>
      <c r="O591" t="s">
        <v>34</v>
      </c>
      <c r="P591" t="s">
        <v>68</v>
      </c>
      <c r="Q591" t="s">
        <v>42</v>
      </c>
      <c r="R591" s="1">
        <v>42108</v>
      </c>
      <c r="S591" s="10">
        <f t="shared" si="43"/>
        <v>6.5772087375166013E-6</v>
      </c>
      <c r="U591" t="str">
        <f t="shared" si="42"/>
        <v/>
      </c>
      <c r="V591">
        <f t="array" ref="V591">SUM(IF(B591="Y",IF(D591="Critical",(F591:F4150),0)))</f>
        <v>0</v>
      </c>
      <c r="W591">
        <f t="shared" si="44"/>
        <v>1</v>
      </c>
      <c r="X591">
        <f t="shared" si="45"/>
        <v>0</v>
      </c>
    </row>
    <row r="592" spans="1:24" x14ac:dyDescent="0.25">
      <c r="A592">
        <v>8454</v>
      </c>
      <c r="B592" t="s">
        <v>18</v>
      </c>
      <c r="C592" s="1">
        <v>42231</v>
      </c>
      <c r="D592" t="s">
        <v>43</v>
      </c>
      <c r="E592">
        <v>38</v>
      </c>
      <c r="F592">
        <v>218.77</v>
      </c>
      <c r="G592">
        <v>0.03</v>
      </c>
      <c r="H592" t="s">
        <v>20</v>
      </c>
      <c r="I592">
        <v>-188.13</v>
      </c>
      <c r="J592">
        <v>5.4</v>
      </c>
      <c r="K592">
        <v>7.78</v>
      </c>
      <c r="L592" t="s">
        <v>329</v>
      </c>
      <c r="M592" t="s">
        <v>30</v>
      </c>
      <c r="N592" t="s">
        <v>71</v>
      </c>
      <c r="O592" t="s">
        <v>34</v>
      </c>
      <c r="P592" t="s">
        <v>68</v>
      </c>
      <c r="Q592" t="s">
        <v>42</v>
      </c>
      <c r="R592" s="1">
        <v>42234</v>
      </c>
      <c r="S592" s="10">
        <f t="shared" si="43"/>
        <v>3.4764338137388425E-5</v>
      </c>
      <c r="U592" t="str">
        <f t="shared" si="42"/>
        <v/>
      </c>
      <c r="V592">
        <f t="array" ref="V592">SUM(IF(B592="Y",IF(D592="Critical",(F592:F4151),0)))</f>
        <v>0</v>
      </c>
      <c r="W592">
        <f t="shared" si="44"/>
        <v>3</v>
      </c>
      <c r="X592">
        <f t="shared" si="45"/>
        <v>0</v>
      </c>
    </row>
    <row r="593" spans="1:24" x14ac:dyDescent="0.25">
      <c r="A593">
        <v>8551</v>
      </c>
      <c r="B593" t="s">
        <v>18</v>
      </c>
      <c r="C593" s="1">
        <v>42580</v>
      </c>
      <c r="D593" t="s">
        <v>28</v>
      </c>
      <c r="E593">
        <v>25</v>
      </c>
      <c r="F593">
        <v>185.64</v>
      </c>
      <c r="G593">
        <v>0.1</v>
      </c>
      <c r="H593" t="s">
        <v>20</v>
      </c>
      <c r="I593">
        <v>-69.87</v>
      </c>
      <c r="J593">
        <v>7.45</v>
      </c>
      <c r="K593">
        <v>6.28</v>
      </c>
      <c r="L593" t="s">
        <v>312</v>
      </c>
      <c r="M593" t="s">
        <v>22</v>
      </c>
      <c r="N593" t="s">
        <v>23</v>
      </c>
      <c r="O593" t="s">
        <v>34</v>
      </c>
      <c r="P593" t="s">
        <v>68</v>
      </c>
      <c r="Q593" t="s">
        <v>42</v>
      </c>
      <c r="R593" s="1">
        <v>42583</v>
      </c>
      <c r="S593" s="10">
        <f t="shared" si="43"/>
        <v>2.9499710800497264E-5</v>
      </c>
      <c r="U593" t="str">
        <f t="shared" si="42"/>
        <v/>
      </c>
      <c r="V593">
        <f t="array" ref="V593">SUM(IF(B593="Y",IF(D593="Critical",(F593:F4152),0)))</f>
        <v>0</v>
      </c>
      <c r="W593">
        <f t="shared" si="44"/>
        <v>3</v>
      </c>
      <c r="X593">
        <f t="shared" si="45"/>
        <v>0</v>
      </c>
    </row>
    <row r="594" spans="1:24" x14ac:dyDescent="0.25">
      <c r="A594">
        <v>8551</v>
      </c>
      <c r="B594" t="s">
        <v>18</v>
      </c>
      <c r="C594" s="1">
        <v>42580</v>
      </c>
      <c r="D594" t="s">
        <v>28</v>
      </c>
      <c r="E594">
        <v>34</v>
      </c>
      <c r="F594">
        <v>225.98</v>
      </c>
      <c r="G594">
        <v>0.01</v>
      </c>
      <c r="H594" t="s">
        <v>20</v>
      </c>
      <c r="I594">
        <v>-135.74</v>
      </c>
      <c r="J594">
        <v>6.48</v>
      </c>
      <c r="K594">
        <v>7.86</v>
      </c>
      <c r="L594" t="s">
        <v>312</v>
      </c>
      <c r="M594" t="s">
        <v>22</v>
      </c>
      <c r="N594" t="s">
        <v>23</v>
      </c>
      <c r="O594" t="s">
        <v>34</v>
      </c>
      <c r="P594" t="s">
        <v>49</v>
      </c>
      <c r="Q594" t="s">
        <v>42</v>
      </c>
      <c r="R594" s="1">
        <v>42582</v>
      </c>
      <c r="S594" s="10">
        <f t="shared" si="43"/>
        <v>3.5910065970137752E-5</v>
      </c>
      <c r="U594" t="str">
        <f t="shared" si="42"/>
        <v/>
      </c>
      <c r="V594">
        <f t="array" ref="V594">SUM(IF(B594="Y",IF(D594="Critical",(F594:F4153),0)))</f>
        <v>0</v>
      </c>
      <c r="W594">
        <f t="shared" si="44"/>
        <v>2</v>
      </c>
      <c r="X594">
        <f t="shared" si="45"/>
        <v>0</v>
      </c>
    </row>
    <row r="595" spans="1:24" x14ac:dyDescent="0.25">
      <c r="A595">
        <v>8576</v>
      </c>
      <c r="B595" t="s">
        <v>18</v>
      </c>
      <c r="C595" s="1">
        <v>42379</v>
      </c>
      <c r="D595" t="s">
        <v>19</v>
      </c>
      <c r="E595">
        <v>43</v>
      </c>
      <c r="F595">
        <v>541.45000000000005</v>
      </c>
      <c r="G595">
        <v>0</v>
      </c>
      <c r="H595" t="s">
        <v>32</v>
      </c>
      <c r="I595">
        <v>-164.25</v>
      </c>
      <c r="J595">
        <v>11.66</v>
      </c>
      <c r="K595">
        <v>8.99</v>
      </c>
      <c r="L595" t="s">
        <v>330</v>
      </c>
      <c r="M595" t="s">
        <v>22</v>
      </c>
      <c r="N595" t="s">
        <v>23</v>
      </c>
      <c r="O595" t="s">
        <v>34</v>
      </c>
      <c r="P595" t="s">
        <v>35</v>
      </c>
      <c r="Q595" t="s">
        <v>26</v>
      </c>
      <c r="R595" s="1">
        <v>42381</v>
      </c>
      <c r="S595" s="10">
        <f t="shared" si="43"/>
        <v>8.604082316811704E-5</v>
      </c>
      <c r="U595" t="str">
        <f t="shared" si="42"/>
        <v/>
      </c>
      <c r="V595">
        <f t="array" ref="V595">SUM(IF(B595="Y",IF(D595="Critical",(F595:F4154),0)))</f>
        <v>0</v>
      </c>
      <c r="W595">
        <f t="shared" si="44"/>
        <v>2</v>
      </c>
      <c r="X595">
        <f t="shared" si="45"/>
        <v>0</v>
      </c>
    </row>
    <row r="596" spans="1:24" x14ac:dyDescent="0.25">
      <c r="A596">
        <v>8580</v>
      </c>
      <c r="B596" t="s">
        <v>18</v>
      </c>
      <c r="C596" s="1">
        <v>41720</v>
      </c>
      <c r="D596" t="s">
        <v>19</v>
      </c>
      <c r="E596">
        <v>12</v>
      </c>
      <c r="F596">
        <v>151.49</v>
      </c>
      <c r="G596">
        <v>0</v>
      </c>
      <c r="H596" t="s">
        <v>20</v>
      </c>
      <c r="I596">
        <v>-3.95</v>
      </c>
      <c r="J596">
        <v>11.58</v>
      </c>
      <c r="K596">
        <v>6.97</v>
      </c>
      <c r="L596" t="s">
        <v>331</v>
      </c>
      <c r="M596" t="s">
        <v>22</v>
      </c>
      <c r="N596" t="s">
        <v>45</v>
      </c>
      <c r="O596" t="s">
        <v>34</v>
      </c>
      <c r="P596" t="s">
        <v>76</v>
      </c>
      <c r="Q596" t="s">
        <v>42</v>
      </c>
      <c r="R596" s="1">
        <v>41720</v>
      </c>
      <c r="S596" s="10">
        <f t="shared" si="43"/>
        <v>2.4072997140526455E-5</v>
      </c>
      <c r="U596" t="str">
        <f t="shared" si="42"/>
        <v/>
      </c>
      <c r="V596">
        <f t="array" ref="V596">SUM(IF(B596="Y",IF(D596="Critical",(F596:F4155),0)))</f>
        <v>0</v>
      </c>
      <c r="W596">
        <f t="shared" si="44"/>
        <v>0</v>
      </c>
      <c r="X596">
        <f t="shared" si="45"/>
        <v>0</v>
      </c>
    </row>
    <row r="597" spans="1:24" x14ac:dyDescent="0.25">
      <c r="A597">
        <v>8580</v>
      </c>
      <c r="B597" t="s">
        <v>18</v>
      </c>
      <c r="C597" s="1">
        <v>41720</v>
      </c>
      <c r="D597" t="s">
        <v>19</v>
      </c>
      <c r="E597">
        <v>37</v>
      </c>
      <c r="F597">
        <v>308.22000000000003</v>
      </c>
      <c r="G597">
        <v>0</v>
      </c>
      <c r="H597" t="s">
        <v>20</v>
      </c>
      <c r="I597">
        <v>-215.57</v>
      </c>
      <c r="J597">
        <v>7.77</v>
      </c>
      <c r="K597">
        <v>9.23</v>
      </c>
      <c r="L597" t="s">
        <v>331</v>
      </c>
      <c r="M597" t="s">
        <v>22</v>
      </c>
      <c r="N597" t="s">
        <v>45</v>
      </c>
      <c r="O597" t="s">
        <v>34</v>
      </c>
      <c r="P597" t="s">
        <v>72</v>
      </c>
      <c r="Q597" t="s">
        <v>42</v>
      </c>
      <c r="R597" s="1">
        <v>41721</v>
      </c>
      <c r="S597" s="10">
        <f t="shared" si="43"/>
        <v>4.897867303883467E-5</v>
      </c>
      <c r="U597" t="str">
        <f t="shared" si="42"/>
        <v/>
      </c>
      <c r="V597">
        <f t="array" ref="V597">SUM(IF(B597="Y",IF(D597="Critical",(F597:F4156),0)))</f>
        <v>0</v>
      </c>
      <c r="W597">
        <f t="shared" si="44"/>
        <v>1</v>
      </c>
      <c r="X597">
        <f t="shared" si="45"/>
        <v>0</v>
      </c>
    </row>
    <row r="598" spans="1:24" x14ac:dyDescent="0.25">
      <c r="A598">
        <v>34849</v>
      </c>
      <c r="B598" t="s">
        <v>18</v>
      </c>
      <c r="C598" s="1">
        <v>41559</v>
      </c>
      <c r="D598" t="s">
        <v>28</v>
      </c>
      <c r="E598">
        <v>22</v>
      </c>
      <c r="F598">
        <v>100.13</v>
      </c>
      <c r="G598">
        <v>0.08</v>
      </c>
      <c r="H598" t="s">
        <v>20</v>
      </c>
      <c r="I598">
        <v>19.77</v>
      </c>
      <c r="J598">
        <v>4.7300000000000004</v>
      </c>
      <c r="K598">
        <v>1.52</v>
      </c>
      <c r="L598" t="s">
        <v>181</v>
      </c>
      <c r="M598" t="s">
        <v>22</v>
      </c>
      <c r="N598" t="s">
        <v>40</v>
      </c>
      <c r="O598" t="s">
        <v>34</v>
      </c>
      <c r="P598" t="s">
        <v>49</v>
      </c>
      <c r="Q598" t="s">
        <v>36</v>
      </c>
      <c r="R598" s="1">
        <v>41560</v>
      </c>
      <c r="S598" s="10">
        <f t="shared" si="43"/>
        <v>1.5911474048986162E-5</v>
      </c>
      <c r="U598" t="str">
        <f t="shared" si="42"/>
        <v/>
      </c>
      <c r="V598">
        <f t="array" ref="V598">SUM(IF(B598="Y",IF(D598="Critical",(F598:F4157),0)))</f>
        <v>0</v>
      </c>
      <c r="W598">
        <f t="shared" si="44"/>
        <v>1</v>
      </c>
      <c r="X598">
        <f t="shared" si="45"/>
        <v>0</v>
      </c>
    </row>
    <row r="599" spans="1:24" x14ac:dyDescent="0.25">
      <c r="A599">
        <v>35425</v>
      </c>
      <c r="B599" t="s">
        <v>18</v>
      </c>
      <c r="C599" s="1">
        <v>41361</v>
      </c>
      <c r="D599" t="s">
        <v>31</v>
      </c>
      <c r="E599">
        <v>25</v>
      </c>
      <c r="F599">
        <v>100.34</v>
      </c>
      <c r="G599">
        <v>0</v>
      </c>
      <c r="H599" t="s">
        <v>20</v>
      </c>
      <c r="I599">
        <v>-88.19</v>
      </c>
      <c r="J599">
        <v>3.58</v>
      </c>
      <c r="K599">
        <v>5.47</v>
      </c>
      <c r="L599" t="s">
        <v>450</v>
      </c>
      <c r="M599" t="s">
        <v>22</v>
      </c>
      <c r="N599" t="s">
        <v>40</v>
      </c>
      <c r="O599" t="s">
        <v>34</v>
      </c>
      <c r="P599" t="s">
        <v>68</v>
      </c>
      <c r="Q599" t="s">
        <v>42</v>
      </c>
      <c r="R599" s="1">
        <v>41363</v>
      </c>
      <c r="S599" s="10">
        <f t="shared" si="43"/>
        <v>1.5944844762561388E-5</v>
      </c>
      <c r="U599" t="str">
        <f t="shared" si="42"/>
        <v/>
      </c>
      <c r="V599">
        <f t="array" ref="V599">SUM(IF(B599="Y",IF(D599="Critical",(F599:F4158),0)))</f>
        <v>0</v>
      </c>
      <c r="W599">
        <f t="shared" si="44"/>
        <v>2</v>
      </c>
      <c r="X599">
        <f t="shared" si="45"/>
        <v>0</v>
      </c>
    </row>
    <row r="600" spans="1:24" x14ac:dyDescent="0.25">
      <c r="A600">
        <v>18597</v>
      </c>
      <c r="B600" t="s">
        <v>18</v>
      </c>
      <c r="C600" s="1">
        <v>41543</v>
      </c>
      <c r="D600" t="s">
        <v>43</v>
      </c>
      <c r="E600">
        <v>37</v>
      </c>
      <c r="F600">
        <v>101.2</v>
      </c>
      <c r="G600">
        <v>0.1</v>
      </c>
      <c r="H600" t="s">
        <v>20</v>
      </c>
      <c r="I600">
        <v>38.58</v>
      </c>
      <c r="J600">
        <v>2.88</v>
      </c>
      <c r="K600">
        <v>0.5</v>
      </c>
      <c r="L600" t="s">
        <v>301</v>
      </c>
      <c r="M600" t="s">
        <v>22</v>
      </c>
      <c r="N600" t="s">
        <v>45</v>
      </c>
      <c r="O600" t="s">
        <v>34</v>
      </c>
      <c r="P600" t="s">
        <v>46</v>
      </c>
      <c r="Q600" t="s">
        <v>42</v>
      </c>
      <c r="R600" s="1">
        <v>41544</v>
      </c>
      <c r="S600" s="10">
        <f t="shared" si="43"/>
        <v>1.6081505780059921E-5</v>
      </c>
      <c r="U600" t="str">
        <f t="shared" si="42"/>
        <v/>
      </c>
      <c r="V600">
        <f t="array" ref="V600">SUM(IF(B600="Y",IF(D600="Critical",(F600:F4159),0)))</f>
        <v>0</v>
      </c>
      <c r="W600">
        <f t="shared" si="44"/>
        <v>1</v>
      </c>
      <c r="X600">
        <f t="shared" si="45"/>
        <v>0</v>
      </c>
    </row>
    <row r="601" spans="1:24" x14ac:dyDescent="0.25">
      <c r="A601">
        <v>8646</v>
      </c>
      <c r="B601" t="s">
        <v>18</v>
      </c>
      <c r="C601" s="1">
        <v>42469</v>
      </c>
      <c r="D601" t="s">
        <v>19</v>
      </c>
      <c r="E601">
        <v>8</v>
      </c>
      <c r="F601">
        <v>85.85</v>
      </c>
      <c r="G601">
        <v>0.03</v>
      </c>
      <c r="H601" t="s">
        <v>20</v>
      </c>
      <c r="I601">
        <v>-327.64999999999998</v>
      </c>
      <c r="J601">
        <v>4.4800000000000004</v>
      </c>
      <c r="K601">
        <v>49</v>
      </c>
      <c r="L601" t="s">
        <v>332</v>
      </c>
      <c r="M601" t="s">
        <v>22</v>
      </c>
      <c r="N601" t="s">
        <v>45</v>
      </c>
      <c r="O601" t="s">
        <v>34</v>
      </c>
      <c r="P601" t="s">
        <v>72</v>
      </c>
      <c r="Q601" t="s">
        <v>60</v>
      </c>
      <c r="R601" s="1">
        <v>42471</v>
      </c>
      <c r="S601" s="10">
        <f t="shared" si="43"/>
        <v>1.3642265525870989E-5</v>
      </c>
      <c r="U601" t="str">
        <f t="shared" si="42"/>
        <v/>
      </c>
      <c r="V601">
        <f t="array" ref="V601">SUM(IF(B601="Y",IF(D601="Critical",(F601:F4160),0)))</f>
        <v>0</v>
      </c>
      <c r="W601">
        <f t="shared" si="44"/>
        <v>2</v>
      </c>
      <c r="X601">
        <f t="shared" si="45"/>
        <v>0</v>
      </c>
    </row>
    <row r="602" spans="1:24" x14ac:dyDescent="0.25">
      <c r="A602">
        <v>8646</v>
      </c>
      <c r="B602" t="s">
        <v>18</v>
      </c>
      <c r="C602" s="1">
        <v>42469</v>
      </c>
      <c r="D602" t="s">
        <v>19</v>
      </c>
      <c r="E602">
        <v>41</v>
      </c>
      <c r="F602">
        <v>14377.78</v>
      </c>
      <c r="G602">
        <v>0.06</v>
      </c>
      <c r="H602" t="s">
        <v>54</v>
      </c>
      <c r="I602">
        <v>4161.9799999999996</v>
      </c>
      <c r="J602">
        <v>350.99</v>
      </c>
      <c r="K602">
        <v>39</v>
      </c>
      <c r="L602" t="s">
        <v>332</v>
      </c>
      <c r="M602" t="s">
        <v>22</v>
      </c>
      <c r="N602" t="s">
        <v>45</v>
      </c>
      <c r="O602" t="s">
        <v>37</v>
      </c>
      <c r="P602" t="s">
        <v>86</v>
      </c>
      <c r="Q602" t="s">
        <v>74</v>
      </c>
      <c r="R602" s="1">
        <v>42471</v>
      </c>
      <c r="S602" s="10">
        <f t="shared" si="43"/>
        <v>2.2847465629884378E-3</v>
      </c>
      <c r="U602" t="str">
        <f t="shared" si="42"/>
        <v/>
      </c>
      <c r="V602">
        <f t="array" ref="V602">SUM(IF(B602="Y",IF(D602="Critical",(F602:F4161),0)))</f>
        <v>0</v>
      </c>
      <c r="W602">
        <f t="shared" si="44"/>
        <v>2</v>
      </c>
      <c r="X602">
        <f t="shared" si="45"/>
        <v>0</v>
      </c>
    </row>
    <row r="603" spans="1:24" x14ac:dyDescent="0.25">
      <c r="A603">
        <v>8646</v>
      </c>
      <c r="B603" t="s">
        <v>18</v>
      </c>
      <c r="C603" s="1">
        <v>42469</v>
      </c>
      <c r="D603" t="s">
        <v>19</v>
      </c>
      <c r="E603">
        <v>26</v>
      </c>
      <c r="F603">
        <v>994.27</v>
      </c>
      <c r="G603">
        <v>0.09</v>
      </c>
      <c r="H603" t="s">
        <v>32</v>
      </c>
      <c r="I603">
        <v>-127.11</v>
      </c>
      <c r="J603">
        <v>40.98</v>
      </c>
      <c r="K603">
        <v>6.5</v>
      </c>
      <c r="L603" t="s">
        <v>332</v>
      </c>
      <c r="M603" t="s">
        <v>22</v>
      </c>
      <c r="N603" t="s">
        <v>45</v>
      </c>
      <c r="O603" t="s">
        <v>24</v>
      </c>
      <c r="P603" t="s">
        <v>25</v>
      </c>
      <c r="Q603" t="s">
        <v>42</v>
      </c>
      <c r="R603" s="1">
        <v>42471</v>
      </c>
      <c r="S603" s="10">
        <f t="shared" si="43"/>
        <v>1.5799761612589105E-4</v>
      </c>
      <c r="U603" t="str">
        <f t="shared" si="42"/>
        <v/>
      </c>
      <c r="V603">
        <f t="array" ref="V603">SUM(IF(B603="Y",IF(D603="Critical",(F603:F4162),0)))</f>
        <v>0</v>
      </c>
      <c r="W603">
        <f t="shared" si="44"/>
        <v>2</v>
      </c>
      <c r="X603">
        <f t="shared" si="45"/>
        <v>0</v>
      </c>
    </row>
    <row r="604" spans="1:24" x14ac:dyDescent="0.25">
      <c r="A604">
        <v>8646</v>
      </c>
      <c r="B604" t="s">
        <v>18</v>
      </c>
      <c r="C604" s="1">
        <v>42469</v>
      </c>
      <c r="D604" t="s">
        <v>19</v>
      </c>
      <c r="E604">
        <v>29</v>
      </c>
      <c r="F604">
        <v>9558.65</v>
      </c>
      <c r="G604">
        <v>0.09</v>
      </c>
      <c r="H604" t="s">
        <v>54</v>
      </c>
      <c r="I604">
        <v>2154.0700000000002</v>
      </c>
      <c r="J604">
        <v>349.45</v>
      </c>
      <c r="K604">
        <v>60</v>
      </c>
      <c r="L604" t="s">
        <v>332</v>
      </c>
      <c r="M604" t="s">
        <v>22</v>
      </c>
      <c r="N604" t="s">
        <v>45</v>
      </c>
      <c r="O604" t="s">
        <v>37</v>
      </c>
      <c r="P604" t="s">
        <v>112</v>
      </c>
      <c r="Q604" t="s">
        <v>74</v>
      </c>
      <c r="R604" s="1">
        <v>42470</v>
      </c>
      <c r="S604" s="10">
        <f t="shared" si="43"/>
        <v>1.5189474824562229E-3</v>
      </c>
      <c r="U604" t="str">
        <f t="shared" si="42"/>
        <v/>
      </c>
      <c r="V604">
        <f t="array" ref="V604">SUM(IF(B604="Y",IF(D604="Critical",(F604:F4163),0)))</f>
        <v>0</v>
      </c>
      <c r="W604">
        <f t="shared" si="44"/>
        <v>1</v>
      </c>
      <c r="X604">
        <f t="shared" si="45"/>
        <v>0</v>
      </c>
    </row>
    <row r="605" spans="1:24" x14ac:dyDescent="0.25">
      <c r="A605">
        <v>8678</v>
      </c>
      <c r="B605" t="s">
        <v>18</v>
      </c>
      <c r="C605" s="1">
        <v>42277</v>
      </c>
      <c r="D605" t="s">
        <v>47</v>
      </c>
      <c r="E605">
        <v>31</v>
      </c>
      <c r="F605">
        <v>937.8</v>
      </c>
      <c r="G605">
        <v>0</v>
      </c>
      <c r="H605" t="s">
        <v>20</v>
      </c>
      <c r="I605">
        <v>27.12</v>
      </c>
      <c r="J605">
        <v>29.74</v>
      </c>
      <c r="K605">
        <v>6.64</v>
      </c>
      <c r="L605" t="s">
        <v>225</v>
      </c>
      <c r="M605" t="s">
        <v>22</v>
      </c>
      <c r="N605" t="s">
        <v>45</v>
      </c>
      <c r="O605" t="s">
        <v>34</v>
      </c>
      <c r="P605" t="s">
        <v>53</v>
      </c>
      <c r="Q605" t="s">
        <v>42</v>
      </c>
      <c r="R605" s="1">
        <v>42282</v>
      </c>
      <c r="S605" s="10">
        <f t="shared" si="43"/>
        <v>1.4902407233735368E-4</v>
      </c>
      <c r="U605" t="str">
        <f t="shared" si="42"/>
        <v/>
      </c>
      <c r="V605">
        <f t="array" ref="V605">SUM(IF(B605="Y",IF(D605="Critical",(F605:F4164),0)))</f>
        <v>0</v>
      </c>
      <c r="W605">
        <f t="shared" si="44"/>
        <v>5</v>
      </c>
      <c r="X605">
        <f t="shared" si="45"/>
        <v>0</v>
      </c>
    </row>
    <row r="606" spans="1:24" x14ac:dyDescent="0.25">
      <c r="A606">
        <v>8704</v>
      </c>
      <c r="B606" t="s">
        <v>18</v>
      </c>
      <c r="C606" s="1">
        <v>41820</v>
      </c>
      <c r="D606" t="s">
        <v>43</v>
      </c>
      <c r="E606">
        <v>43</v>
      </c>
      <c r="F606">
        <v>449.17</v>
      </c>
      <c r="G606">
        <v>0.01</v>
      </c>
      <c r="H606" t="s">
        <v>20</v>
      </c>
      <c r="I606">
        <v>198.83</v>
      </c>
      <c r="J606">
        <v>9.93</v>
      </c>
      <c r="K606">
        <v>1.0900000000000001</v>
      </c>
      <c r="L606" t="s">
        <v>166</v>
      </c>
      <c r="M606" t="s">
        <v>56</v>
      </c>
      <c r="N606" t="s">
        <v>40</v>
      </c>
      <c r="O606" t="s">
        <v>34</v>
      </c>
      <c r="P606" t="s">
        <v>35</v>
      </c>
      <c r="Q606" t="s">
        <v>36</v>
      </c>
      <c r="R606" s="1">
        <v>41821</v>
      </c>
      <c r="S606" s="10">
        <f t="shared" si="43"/>
        <v>7.1376778174204683E-5</v>
      </c>
      <c r="U606" t="str">
        <f t="shared" si="42"/>
        <v/>
      </c>
      <c r="V606">
        <f t="array" ref="V606">SUM(IF(B606="Y",IF(D606="Critical",(F606:F4165),0)))</f>
        <v>0</v>
      </c>
      <c r="W606">
        <f t="shared" si="44"/>
        <v>1</v>
      </c>
      <c r="X606">
        <f t="shared" si="45"/>
        <v>0</v>
      </c>
    </row>
    <row r="607" spans="1:24" x14ac:dyDescent="0.25">
      <c r="A607">
        <v>8704</v>
      </c>
      <c r="B607" t="s">
        <v>18</v>
      </c>
      <c r="C607" s="1">
        <v>41820</v>
      </c>
      <c r="D607" t="s">
        <v>43</v>
      </c>
      <c r="E607">
        <v>38</v>
      </c>
      <c r="F607">
        <v>79.81</v>
      </c>
      <c r="G607">
        <v>0.08</v>
      </c>
      <c r="H607" t="s">
        <v>20</v>
      </c>
      <c r="I607">
        <v>5.48</v>
      </c>
      <c r="J607">
        <v>2.21</v>
      </c>
      <c r="K607">
        <v>1</v>
      </c>
      <c r="L607" t="s">
        <v>166</v>
      </c>
      <c r="M607" t="s">
        <v>56</v>
      </c>
      <c r="N607" t="s">
        <v>40</v>
      </c>
      <c r="O607" t="s">
        <v>34</v>
      </c>
      <c r="P607" t="s">
        <v>35</v>
      </c>
      <c r="Q607" t="s">
        <v>36</v>
      </c>
      <c r="R607" s="1">
        <v>41821</v>
      </c>
      <c r="S607" s="10">
        <f t="shared" si="43"/>
        <v>1.2682460240183619E-5</v>
      </c>
      <c r="U607" t="str">
        <f t="shared" si="42"/>
        <v/>
      </c>
      <c r="V607">
        <f t="array" ref="V607">SUM(IF(B607="Y",IF(D607="Critical",(F607:F4166),0)))</f>
        <v>0</v>
      </c>
      <c r="W607">
        <f t="shared" si="44"/>
        <v>1</v>
      </c>
      <c r="X607">
        <f t="shared" si="45"/>
        <v>0</v>
      </c>
    </row>
    <row r="608" spans="1:24" x14ac:dyDescent="0.25">
      <c r="A608">
        <v>8709</v>
      </c>
      <c r="B608" t="s">
        <v>18</v>
      </c>
      <c r="C608" s="1">
        <v>42437</v>
      </c>
      <c r="D608" t="s">
        <v>19</v>
      </c>
      <c r="E608">
        <v>50</v>
      </c>
      <c r="F608">
        <v>2451.41</v>
      </c>
      <c r="G608">
        <v>7.0000000000000007E-2</v>
      </c>
      <c r="H608" t="s">
        <v>20</v>
      </c>
      <c r="I608">
        <v>773.36</v>
      </c>
      <c r="J608">
        <v>51.98</v>
      </c>
      <c r="K608">
        <v>10.17</v>
      </c>
      <c r="L608" t="s">
        <v>333</v>
      </c>
      <c r="M608" t="s">
        <v>30</v>
      </c>
      <c r="N608" t="s">
        <v>40</v>
      </c>
      <c r="O608" t="s">
        <v>24</v>
      </c>
      <c r="P608" t="s">
        <v>51</v>
      </c>
      <c r="Q608" t="s">
        <v>52</v>
      </c>
      <c r="R608" s="1">
        <v>42439</v>
      </c>
      <c r="S608" s="10">
        <f t="shared" si="43"/>
        <v>3.8954905221637044E-4</v>
      </c>
      <c r="U608" t="str">
        <f t="shared" si="42"/>
        <v/>
      </c>
      <c r="V608">
        <f t="array" ref="V608">SUM(IF(B608="Y",IF(D608="Critical",(F608:F4167),0)))</f>
        <v>0</v>
      </c>
      <c r="W608">
        <f t="shared" si="44"/>
        <v>2</v>
      </c>
      <c r="X608">
        <f t="shared" si="45"/>
        <v>0</v>
      </c>
    </row>
    <row r="609" spans="1:24" x14ac:dyDescent="0.25">
      <c r="A609">
        <v>8709</v>
      </c>
      <c r="B609" t="s">
        <v>18</v>
      </c>
      <c r="C609" s="1">
        <v>42437</v>
      </c>
      <c r="D609" t="s">
        <v>19</v>
      </c>
      <c r="E609">
        <v>11</v>
      </c>
      <c r="F609">
        <v>851.24</v>
      </c>
      <c r="G609">
        <v>0.1</v>
      </c>
      <c r="H609" t="s">
        <v>54</v>
      </c>
      <c r="I609">
        <v>-149.46</v>
      </c>
      <c r="J609">
        <v>80.97</v>
      </c>
      <c r="K609">
        <v>33.6</v>
      </c>
      <c r="L609" t="s">
        <v>333</v>
      </c>
      <c r="M609" t="s">
        <v>30</v>
      </c>
      <c r="N609" t="s">
        <v>40</v>
      </c>
      <c r="O609" t="s">
        <v>24</v>
      </c>
      <c r="P609" t="s">
        <v>51</v>
      </c>
      <c r="Q609" t="s">
        <v>74</v>
      </c>
      <c r="R609" s="1">
        <v>42440</v>
      </c>
      <c r="S609" s="10">
        <f t="shared" si="43"/>
        <v>1.3526898201796648E-4</v>
      </c>
      <c r="U609" t="str">
        <f t="shared" si="42"/>
        <v/>
      </c>
      <c r="V609">
        <f t="array" ref="V609">SUM(IF(B609="Y",IF(D609="Critical",(F609:F4168),0)))</f>
        <v>0</v>
      </c>
      <c r="W609">
        <f t="shared" si="44"/>
        <v>3</v>
      </c>
      <c r="X609">
        <f t="shared" si="45"/>
        <v>0</v>
      </c>
    </row>
    <row r="610" spans="1:24" x14ac:dyDescent="0.25">
      <c r="A610">
        <v>8710</v>
      </c>
      <c r="B610" t="s">
        <v>18</v>
      </c>
      <c r="C610" s="1">
        <v>42374</v>
      </c>
      <c r="D610" t="s">
        <v>28</v>
      </c>
      <c r="E610">
        <v>17</v>
      </c>
      <c r="F610">
        <v>63.34</v>
      </c>
      <c r="G610">
        <v>0.03</v>
      </c>
      <c r="H610" t="s">
        <v>20</v>
      </c>
      <c r="I610">
        <v>-76.02</v>
      </c>
      <c r="J610">
        <v>3.36</v>
      </c>
      <c r="K610">
        <v>6.27</v>
      </c>
      <c r="L610" t="s">
        <v>29</v>
      </c>
      <c r="M610" t="s">
        <v>30</v>
      </c>
      <c r="N610" t="s">
        <v>23</v>
      </c>
      <c r="O610" t="s">
        <v>34</v>
      </c>
      <c r="P610" t="s">
        <v>68</v>
      </c>
      <c r="Q610" t="s">
        <v>42</v>
      </c>
      <c r="R610" s="1">
        <v>42375</v>
      </c>
      <c r="S610" s="10">
        <f t="shared" si="43"/>
        <v>1.0065242846926832E-5</v>
      </c>
      <c r="U610" t="str">
        <f t="shared" si="42"/>
        <v/>
      </c>
      <c r="V610">
        <f t="array" ref="V610">SUM(IF(B610="Y",IF(D610="Critical",(F610:F4169),0)))</f>
        <v>0</v>
      </c>
      <c r="W610">
        <f t="shared" si="44"/>
        <v>1</v>
      </c>
      <c r="X610">
        <f t="shared" si="45"/>
        <v>0</v>
      </c>
    </row>
    <row r="611" spans="1:24" x14ac:dyDescent="0.25">
      <c r="A611">
        <v>8710</v>
      </c>
      <c r="B611" t="s">
        <v>18</v>
      </c>
      <c r="C611" s="1">
        <v>42374</v>
      </c>
      <c r="D611" t="s">
        <v>28</v>
      </c>
      <c r="E611">
        <v>42</v>
      </c>
      <c r="F611">
        <v>151.35</v>
      </c>
      <c r="G611">
        <v>7.0000000000000007E-2</v>
      </c>
      <c r="H611" t="s">
        <v>32</v>
      </c>
      <c r="I611">
        <v>8.33</v>
      </c>
      <c r="J611">
        <v>3.71</v>
      </c>
      <c r="K611">
        <v>1.93</v>
      </c>
      <c r="L611" t="s">
        <v>29</v>
      </c>
      <c r="M611" t="s">
        <v>30</v>
      </c>
      <c r="N611" t="s">
        <v>23</v>
      </c>
      <c r="O611" t="s">
        <v>34</v>
      </c>
      <c r="P611" t="s">
        <v>49</v>
      </c>
      <c r="Q611" t="s">
        <v>36</v>
      </c>
      <c r="R611" s="1">
        <v>42376</v>
      </c>
      <c r="S611" s="10">
        <f t="shared" si="43"/>
        <v>2.4050749998142972E-5</v>
      </c>
      <c r="U611" t="str">
        <f t="shared" si="42"/>
        <v/>
      </c>
      <c r="V611">
        <f t="array" ref="V611">SUM(IF(B611="Y",IF(D611="Critical",(F611:F4170),0)))</f>
        <v>0</v>
      </c>
      <c r="W611">
        <f t="shared" si="44"/>
        <v>2</v>
      </c>
      <c r="X611">
        <f t="shared" si="45"/>
        <v>0</v>
      </c>
    </row>
    <row r="612" spans="1:24" x14ac:dyDescent="0.25">
      <c r="A612">
        <v>8773</v>
      </c>
      <c r="B612" t="s">
        <v>18</v>
      </c>
      <c r="C612" s="1">
        <v>41934</v>
      </c>
      <c r="D612" t="s">
        <v>28</v>
      </c>
      <c r="E612">
        <v>5</v>
      </c>
      <c r="F612">
        <v>220.78749999999999</v>
      </c>
      <c r="G612">
        <v>0.09</v>
      </c>
      <c r="H612" t="s">
        <v>20</v>
      </c>
      <c r="I612">
        <v>-305.32</v>
      </c>
      <c r="J612">
        <v>55.99</v>
      </c>
      <c r="K612">
        <v>5</v>
      </c>
      <c r="L612" t="s">
        <v>122</v>
      </c>
      <c r="M612" t="s">
        <v>56</v>
      </c>
      <c r="N612" t="s">
        <v>40</v>
      </c>
      <c r="O612" t="s">
        <v>24</v>
      </c>
      <c r="P612" t="s">
        <v>41</v>
      </c>
      <c r="Q612" t="s">
        <v>26</v>
      </c>
      <c r="R612" s="1">
        <v>41934</v>
      </c>
      <c r="S612" s="10">
        <f t="shared" si="43"/>
        <v>3.5084935349950391E-5</v>
      </c>
      <c r="U612" t="str">
        <f t="shared" si="42"/>
        <v/>
      </c>
      <c r="V612">
        <f t="array" ref="V612">SUM(IF(B612="Y",IF(D612="Critical",(F612:F4171),0)))</f>
        <v>0</v>
      </c>
      <c r="W612">
        <f t="shared" si="44"/>
        <v>0</v>
      </c>
      <c r="X612">
        <f t="shared" si="45"/>
        <v>0</v>
      </c>
    </row>
    <row r="613" spans="1:24" x14ac:dyDescent="0.25">
      <c r="A613">
        <v>8802</v>
      </c>
      <c r="B613" t="s">
        <v>18</v>
      </c>
      <c r="C613" s="1">
        <v>41670</v>
      </c>
      <c r="D613" t="s">
        <v>43</v>
      </c>
      <c r="E613">
        <v>15</v>
      </c>
      <c r="F613">
        <v>1866.12</v>
      </c>
      <c r="G613">
        <v>7.0000000000000007E-2</v>
      </c>
      <c r="H613" t="s">
        <v>20</v>
      </c>
      <c r="I613">
        <v>400.69</v>
      </c>
      <c r="J613">
        <v>123.38</v>
      </c>
      <c r="K613">
        <v>24.49</v>
      </c>
      <c r="L613" t="s">
        <v>334</v>
      </c>
      <c r="M613" t="s">
        <v>22</v>
      </c>
      <c r="N613" t="s">
        <v>71</v>
      </c>
      <c r="O613" t="s">
        <v>34</v>
      </c>
      <c r="P613" t="s">
        <v>72</v>
      </c>
      <c r="Q613" t="s">
        <v>60</v>
      </c>
      <c r="R613" s="1">
        <v>41672</v>
      </c>
      <c r="S613" s="10">
        <f t="shared" si="43"/>
        <v>2.9654169531902582E-4</v>
      </c>
      <c r="U613" t="str">
        <f t="shared" si="42"/>
        <v/>
      </c>
      <c r="V613">
        <f t="array" ref="V613">SUM(IF(B613="Y",IF(D613="Critical",(F613:F4172),0)))</f>
        <v>0</v>
      </c>
      <c r="W613">
        <f t="shared" si="44"/>
        <v>2</v>
      </c>
      <c r="X613">
        <f t="shared" si="45"/>
        <v>0</v>
      </c>
    </row>
    <row r="614" spans="1:24" x14ac:dyDescent="0.25">
      <c r="A614">
        <v>8803</v>
      </c>
      <c r="B614" t="s">
        <v>18</v>
      </c>
      <c r="C614" s="1">
        <v>42358</v>
      </c>
      <c r="D614" t="s">
        <v>31</v>
      </c>
      <c r="E614">
        <v>6</v>
      </c>
      <c r="F614">
        <v>1184.1099999999999</v>
      </c>
      <c r="G614">
        <v>7.0000000000000007E-2</v>
      </c>
      <c r="H614" t="s">
        <v>20</v>
      </c>
      <c r="I614">
        <v>-145.07</v>
      </c>
      <c r="J614">
        <v>193.17</v>
      </c>
      <c r="K614">
        <v>19.989999999999998</v>
      </c>
      <c r="L614" t="s">
        <v>255</v>
      </c>
      <c r="M614" t="s">
        <v>22</v>
      </c>
      <c r="N614" t="s">
        <v>23</v>
      </c>
      <c r="O614" t="s">
        <v>34</v>
      </c>
      <c r="P614" t="s">
        <v>53</v>
      </c>
      <c r="Q614" t="s">
        <v>42</v>
      </c>
      <c r="R614" s="1">
        <v>42359</v>
      </c>
      <c r="S614" s="10">
        <f t="shared" si="43"/>
        <v>1.881647411978928E-4</v>
      </c>
      <c r="U614" t="str">
        <f t="shared" si="42"/>
        <v/>
      </c>
      <c r="V614">
        <f t="array" ref="V614">SUM(IF(B614="Y",IF(D614="Critical",(F614:F4173),0)))</f>
        <v>0</v>
      </c>
      <c r="W614">
        <f t="shared" si="44"/>
        <v>1</v>
      </c>
      <c r="X614">
        <f t="shared" si="45"/>
        <v>0</v>
      </c>
    </row>
    <row r="615" spans="1:24" x14ac:dyDescent="0.25">
      <c r="A615">
        <v>8803</v>
      </c>
      <c r="B615" t="s">
        <v>18</v>
      </c>
      <c r="C615" s="1">
        <v>42358</v>
      </c>
      <c r="D615" t="s">
        <v>31</v>
      </c>
      <c r="E615">
        <v>17</v>
      </c>
      <c r="F615">
        <v>514.22</v>
      </c>
      <c r="G615">
        <v>0.02</v>
      </c>
      <c r="H615" t="s">
        <v>20</v>
      </c>
      <c r="I615">
        <v>187.37</v>
      </c>
      <c r="J615">
        <v>30.56</v>
      </c>
      <c r="K615">
        <v>2.99</v>
      </c>
      <c r="L615" t="s">
        <v>255</v>
      </c>
      <c r="M615" t="s">
        <v>22</v>
      </c>
      <c r="N615" t="s">
        <v>23</v>
      </c>
      <c r="O615" t="s">
        <v>34</v>
      </c>
      <c r="P615" t="s">
        <v>68</v>
      </c>
      <c r="Q615" t="s">
        <v>42</v>
      </c>
      <c r="R615" s="1">
        <v>42361</v>
      </c>
      <c r="S615" s="10">
        <f t="shared" si="43"/>
        <v>8.1713753974529764E-5</v>
      </c>
      <c r="U615" t="str">
        <f t="shared" si="42"/>
        <v/>
      </c>
      <c r="V615">
        <f t="array" ref="V615">SUM(IF(B615="Y",IF(D615="Critical",(F615:F4174),0)))</f>
        <v>0</v>
      </c>
      <c r="W615">
        <f t="shared" si="44"/>
        <v>3</v>
      </c>
      <c r="X615">
        <f t="shared" si="45"/>
        <v>0</v>
      </c>
    </row>
    <row r="616" spans="1:24" x14ac:dyDescent="0.25">
      <c r="A616">
        <v>17381</v>
      </c>
      <c r="B616" t="s">
        <v>18</v>
      </c>
      <c r="C616" s="1">
        <v>41500</v>
      </c>
      <c r="D616" t="s">
        <v>19</v>
      </c>
      <c r="E616">
        <v>28</v>
      </c>
      <c r="F616">
        <v>101.25</v>
      </c>
      <c r="G616">
        <v>0.05</v>
      </c>
      <c r="H616" t="s">
        <v>20</v>
      </c>
      <c r="I616">
        <v>40.9</v>
      </c>
      <c r="J616">
        <v>3.75</v>
      </c>
      <c r="K616">
        <v>0.5</v>
      </c>
      <c r="L616" t="s">
        <v>137</v>
      </c>
      <c r="M616" t="s">
        <v>22</v>
      </c>
      <c r="N616" t="s">
        <v>23</v>
      </c>
      <c r="O616" t="s">
        <v>34</v>
      </c>
      <c r="P616" t="s">
        <v>46</v>
      </c>
      <c r="Q616" t="s">
        <v>42</v>
      </c>
      <c r="R616" s="1">
        <v>41501</v>
      </c>
      <c r="S616" s="10">
        <f t="shared" si="43"/>
        <v>1.6089451188054021E-5</v>
      </c>
      <c r="U616" t="str">
        <f t="shared" si="42"/>
        <v/>
      </c>
      <c r="V616">
        <f t="array" ref="V616">SUM(IF(B616="Y",IF(D616="Critical",(F616:F4175),0)))</f>
        <v>0</v>
      </c>
      <c r="W616">
        <f t="shared" si="44"/>
        <v>1</v>
      </c>
      <c r="X616">
        <f t="shared" si="45"/>
        <v>0</v>
      </c>
    </row>
    <row r="617" spans="1:24" x14ac:dyDescent="0.25">
      <c r="A617">
        <v>40800</v>
      </c>
      <c r="B617" t="s">
        <v>18</v>
      </c>
      <c r="C617" s="1">
        <v>41612</v>
      </c>
      <c r="D617" t="s">
        <v>31</v>
      </c>
      <c r="E617">
        <v>18</v>
      </c>
      <c r="F617">
        <v>101.34</v>
      </c>
      <c r="G617">
        <v>0.06</v>
      </c>
      <c r="H617" t="s">
        <v>20</v>
      </c>
      <c r="I617">
        <v>26.11</v>
      </c>
      <c r="J617">
        <v>5.68</v>
      </c>
      <c r="K617">
        <v>1.39</v>
      </c>
      <c r="L617" t="s">
        <v>606</v>
      </c>
      <c r="M617" t="s">
        <v>56</v>
      </c>
      <c r="N617" t="s">
        <v>23</v>
      </c>
      <c r="O617" t="s">
        <v>34</v>
      </c>
      <c r="P617" t="s">
        <v>76</v>
      </c>
      <c r="Q617" t="s">
        <v>42</v>
      </c>
      <c r="R617" s="1">
        <v>41614</v>
      </c>
      <c r="S617" s="10">
        <f t="shared" si="43"/>
        <v>1.6103752922443401E-5</v>
      </c>
      <c r="U617" t="str">
        <f t="shared" si="42"/>
        <v/>
      </c>
      <c r="V617">
        <f t="array" ref="V617">SUM(IF(B617="Y",IF(D617="Critical",(F617:F4176),0)))</f>
        <v>0</v>
      </c>
      <c r="W617">
        <f t="shared" si="44"/>
        <v>2</v>
      </c>
      <c r="X617">
        <f t="shared" si="45"/>
        <v>0</v>
      </c>
    </row>
    <row r="618" spans="1:24" x14ac:dyDescent="0.25">
      <c r="A618">
        <v>8832</v>
      </c>
      <c r="B618" t="s">
        <v>18</v>
      </c>
      <c r="C618" s="1">
        <v>42036</v>
      </c>
      <c r="D618" t="s">
        <v>47</v>
      </c>
      <c r="E618">
        <v>39</v>
      </c>
      <c r="F618">
        <v>647.80999999999995</v>
      </c>
      <c r="G618">
        <v>0.1</v>
      </c>
      <c r="H618" t="s">
        <v>20</v>
      </c>
      <c r="I618">
        <v>8.65</v>
      </c>
      <c r="J618">
        <v>17.670000000000002</v>
      </c>
      <c r="K618">
        <v>8.99</v>
      </c>
      <c r="L618" t="s">
        <v>248</v>
      </c>
      <c r="M618" t="s">
        <v>22</v>
      </c>
      <c r="N618" t="s">
        <v>71</v>
      </c>
      <c r="O618" t="s">
        <v>37</v>
      </c>
      <c r="P618" t="s">
        <v>38</v>
      </c>
      <c r="Q618" t="s">
        <v>26</v>
      </c>
      <c r="R618" s="1">
        <v>42040</v>
      </c>
      <c r="S618" s="10">
        <f t="shared" si="43"/>
        <v>1.0294229505316814E-4</v>
      </c>
      <c r="U618" t="str">
        <f t="shared" si="42"/>
        <v/>
      </c>
      <c r="V618">
        <f t="array" ref="V618">SUM(IF(B618="Y",IF(D618="Critical",(F618:F4177),0)))</f>
        <v>0</v>
      </c>
      <c r="W618">
        <f t="shared" si="44"/>
        <v>4</v>
      </c>
      <c r="X618">
        <f t="shared" si="45"/>
        <v>0</v>
      </c>
    </row>
    <row r="619" spans="1:24" x14ac:dyDescent="0.25">
      <c r="A619">
        <v>11878</v>
      </c>
      <c r="B619" t="s">
        <v>18</v>
      </c>
      <c r="C619" s="1">
        <v>41329</v>
      </c>
      <c r="D619" t="s">
        <v>31</v>
      </c>
      <c r="E619">
        <v>15</v>
      </c>
      <c r="F619">
        <v>101.82</v>
      </c>
      <c r="G619">
        <v>0.08</v>
      </c>
      <c r="H619" t="s">
        <v>20</v>
      </c>
      <c r="I619">
        <v>-52.55</v>
      </c>
      <c r="J619">
        <v>6.48</v>
      </c>
      <c r="K619">
        <v>7.03</v>
      </c>
      <c r="L619" t="s">
        <v>374</v>
      </c>
      <c r="M619" t="s">
        <v>30</v>
      </c>
      <c r="N619" t="s">
        <v>71</v>
      </c>
      <c r="O619" t="s">
        <v>34</v>
      </c>
      <c r="P619" t="s">
        <v>49</v>
      </c>
      <c r="Q619" t="s">
        <v>42</v>
      </c>
      <c r="R619" s="1">
        <v>41330</v>
      </c>
      <c r="S619" s="10">
        <f t="shared" si="43"/>
        <v>1.6180028839186767E-5</v>
      </c>
      <c r="U619" t="str">
        <f t="shared" si="42"/>
        <v/>
      </c>
      <c r="V619">
        <f t="array" ref="V619">SUM(IF(B619="Y",IF(D619="Critical",(F619:F4178),0)))</f>
        <v>0</v>
      </c>
      <c r="W619">
        <f t="shared" si="44"/>
        <v>1</v>
      </c>
      <c r="X619">
        <f t="shared" si="45"/>
        <v>0</v>
      </c>
    </row>
    <row r="620" spans="1:24" x14ac:dyDescent="0.25">
      <c r="A620">
        <v>11878</v>
      </c>
      <c r="B620" t="s">
        <v>18</v>
      </c>
      <c r="C620" s="1">
        <v>41329</v>
      </c>
      <c r="D620" t="s">
        <v>31</v>
      </c>
      <c r="E620">
        <v>18</v>
      </c>
      <c r="F620">
        <v>102.06</v>
      </c>
      <c r="G620">
        <v>0.1</v>
      </c>
      <c r="H620" t="s">
        <v>20</v>
      </c>
      <c r="I620">
        <v>36.229999999999997</v>
      </c>
      <c r="J620">
        <v>6.3</v>
      </c>
      <c r="K620">
        <v>0.5</v>
      </c>
      <c r="L620" t="s">
        <v>374</v>
      </c>
      <c r="M620" t="s">
        <v>30</v>
      </c>
      <c r="N620" t="s">
        <v>71</v>
      </c>
      <c r="O620" t="s">
        <v>34</v>
      </c>
      <c r="P620" t="s">
        <v>46</v>
      </c>
      <c r="Q620" t="s">
        <v>42</v>
      </c>
      <c r="R620" s="1">
        <v>41330</v>
      </c>
      <c r="S620" s="10">
        <f t="shared" si="43"/>
        <v>1.6218166797558454E-5</v>
      </c>
      <c r="U620" t="str">
        <f t="shared" si="42"/>
        <v/>
      </c>
      <c r="V620">
        <f t="array" ref="V620">SUM(IF(B620="Y",IF(D620="Critical",(F620:F4179),0)))</f>
        <v>0</v>
      </c>
      <c r="W620">
        <f t="shared" si="44"/>
        <v>1</v>
      </c>
      <c r="X620">
        <f t="shared" si="45"/>
        <v>0</v>
      </c>
    </row>
    <row r="621" spans="1:24" x14ac:dyDescent="0.25">
      <c r="A621">
        <v>8835</v>
      </c>
      <c r="B621" t="s">
        <v>18</v>
      </c>
      <c r="C621" s="1">
        <v>42656</v>
      </c>
      <c r="D621" t="s">
        <v>28</v>
      </c>
      <c r="E621">
        <v>12</v>
      </c>
      <c r="F621">
        <v>153.44</v>
      </c>
      <c r="G621">
        <v>0.05</v>
      </c>
      <c r="H621" t="s">
        <v>20</v>
      </c>
      <c r="I621">
        <v>-6.15</v>
      </c>
      <c r="J621">
        <v>12.2</v>
      </c>
      <c r="K621">
        <v>6.02</v>
      </c>
      <c r="L621" t="s">
        <v>198</v>
      </c>
      <c r="M621" t="s">
        <v>30</v>
      </c>
      <c r="N621" t="s">
        <v>23</v>
      </c>
      <c r="O621" t="s">
        <v>37</v>
      </c>
      <c r="P621" t="s">
        <v>38</v>
      </c>
      <c r="Q621" t="s">
        <v>26</v>
      </c>
      <c r="R621" s="1">
        <v>42657</v>
      </c>
      <c r="S621" s="10">
        <f t="shared" si="43"/>
        <v>2.4382868052296382E-5</v>
      </c>
      <c r="U621" t="str">
        <f t="shared" si="42"/>
        <v/>
      </c>
      <c r="V621">
        <f t="array" ref="V621">SUM(IF(B621="Y",IF(D621="Critical",(F621:F4180),0)))</f>
        <v>0</v>
      </c>
      <c r="W621">
        <f t="shared" si="44"/>
        <v>1</v>
      </c>
      <c r="X621">
        <f t="shared" si="45"/>
        <v>0</v>
      </c>
    </row>
    <row r="622" spans="1:24" x14ac:dyDescent="0.25">
      <c r="A622">
        <v>8868</v>
      </c>
      <c r="B622" t="s">
        <v>18</v>
      </c>
      <c r="C622" s="1">
        <v>42398</v>
      </c>
      <c r="D622" t="s">
        <v>47</v>
      </c>
      <c r="E622">
        <v>3</v>
      </c>
      <c r="F622">
        <v>190.45</v>
      </c>
      <c r="G622">
        <v>0.02</v>
      </c>
      <c r="H622" t="s">
        <v>20</v>
      </c>
      <c r="I622">
        <v>-44.05</v>
      </c>
      <c r="J622">
        <v>59.98</v>
      </c>
      <c r="K622">
        <v>3.99</v>
      </c>
      <c r="L622" t="s">
        <v>170</v>
      </c>
      <c r="M622" t="s">
        <v>22</v>
      </c>
      <c r="N622" t="s">
        <v>23</v>
      </c>
      <c r="O622" t="s">
        <v>34</v>
      </c>
      <c r="P622" t="s">
        <v>72</v>
      </c>
      <c r="Q622" t="s">
        <v>42</v>
      </c>
      <c r="R622" s="1">
        <v>42407</v>
      </c>
      <c r="S622" s="10">
        <f t="shared" si="43"/>
        <v>3.0264059049529759E-5</v>
      </c>
      <c r="U622" t="str">
        <f t="shared" si="42"/>
        <v/>
      </c>
      <c r="V622">
        <f t="array" ref="V622">SUM(IF(B622="Y",IF(D622="Critical",(F622:F4181),0)))</f>
        <v>0</v>
      </c>
      <c r="W622">
        <f t="shared" si="44"/>
        <v>9</v>
      </c>
      <c r="X622">
        <f t="shared" si="45"/>
        <v>0</v>
      </c>
    </row>
    <row r="623" spans="1:24" x14ac:dyDescent="0.25">
      <c r="A623">
        <v>8868</v>
      </c>
      <c r="B623" t="s">
        <v>18</v>
      </c>
      <c r="C623" s="1">
        <v>42398</v>
      </c>
      <c r="D623" t="s">
        <v>47</v>
      </c>
      <c r="E623">
        <v>34</v>
      </c>
      <c r="F623">
        <v>179.99</v>
      </c>
      <c r="G623">
        <v>0.03</v>
      </c>
      <c r="H623" t="s">
        <v>20</v>
      </c>
      <c r="I623">
        <v>-102.27</v>
      </c>
      <c r="J623">
        <v>5.18</v>
      </c>
      <c r="K623">
        <v>5.74</v>
      </c>
      <c r="L623" t="s">
        <v>170</v>
      </c>
      <c r="M623" t="s">
        <v>22</v>
      </c>
      <c r="N623" t="s">
        <v>23</v>
      </c>
      <c r="O623" t="s">
        <v>34</v>
      </c>
      <c r="P623" t="s">
        <v>68</v>
      </c>
      <c r="Q623" t="s">
        <v>42</v>
      </c>
      <c r="R623" s="1">
        <v>42402</v>
      </c>
      <c r="S623" s="10">
        <f t="shared" si="43"/>
        <v>2.8601879697163885E-5</v>
      </c>
      <c r="U623" t="str">
        <f t="shared" si="42"/>
        <v/>
      </c>
      <c r="V623">
        <f t="array" ref="V623">SUM(IF(B623="Y",IF(D623="Critical",(F623:F4182),0)))</f>
        <v>0</v>
      </c>
      <c r="W623">
        <f t="shared" si="44"/>
        <v>4</v>
      </c>
      <c r="X623">
        <f t="shared" si="45"/>
        <v>0</v>
      </c>
    </row>
    <row r="624" spans="1:24" x14ac:dyDescent="0.25">
      <c r="A624">
        <v>8901</v>
      </c>
      <c r="B624" t="s">
        <v>18</v>
      </c>
      <c r="C624" s="1">
        <v>41871</v>
      </c>
      <c r="D624" t="s">
        <v>47</v>
      </c>
      <c r="E624">
        <v>15</v>
      </c>
      <c r="F624">
        <v>168.9</v>
      </c>
      <c r="G624">
        <v>0.09</v>
      </c>
      <c r="H624" t="s">
        <v>32</v>
      </c>
      <c r="I624">
        <v>-16.190000000000001</v>
      </c>
      <c r="J624">
        <v>9.99</v>
      </c>
      <c r="K624">
        <v>6.24</v>
      </c>
      <c r="L624" t="s">
        <v>336</v>
      </c>
      <c r="M624" t="s">
        <v>22</v>
      </c>
      <c r="N624" t="s">
        <v>45</v>
      </c>
      <c r="O624" t="s">
        <v>24</v>
      </c>
      <c r="P624" t="s">
        <v>51</v>
      </c>
      <c r="Q624" t="s">
        <v>52</v>
      </c>
      <c r="R624" s="1">
        <v>41878</v>
      </c>
      <c r="S624" s="10">
        <f t="shared" si="43"/>
        <v>2.6839588204072338E-5</v>
      </c>
      <c r="U624" t="str">
        <f t="shared" si="42"/>
        <v/>
      </c>
      <c r="V624">
        <f t="array" ref="V624">SUM(IF(B624="Y",IF(D624="Critical",(F624:F4183),0)))</f>
        <v>0</v>
      </c>
      <c r="W624">
        <f t="shared" si="44"/>
        <v>7</v>
      </c>
      <c r="X624">
        <f t="shared" si="45"/>
        <v>0</v>
      </c>
    </row>
    <row r="625" spans="1:24" x14ac:dyDescent="0.25">
      <c r="A625">
        <v>8930</v>
      </c>
      <c r="B625" t="s">
        <v>18</v>
      </c>
      <c r="C625" s="1">
        <v>42509</v>
      </c>
      <c r="D625" t="s">
        <v>43</v>
      </c>
      <c r="E625">
        <v>14</v>
      </c>
      <c r="F625">
        <v>145.86000000000001</v>
      </c>
      <c r="G625">
        <v>0.04</v>
      </c>
      <c r="H625" t="s">
        <v>20</v>
      </c>
      <c r="I625">
        <v>-92.32</v>
      </c>
      <c r="J625">
        <v>9.99</v>
      </c>
      <c r="K625">
        <v>11.59</v>
      </c>
      <c r="L625" t="s">
        <v>337</v>
      </c>
      <c r="M625" t="s">
        <v>22</v>
      </c>
      <c r="N625" t="s">
        <v>23</v>
      </c>
      <c r="O625" t="s">
        <v>34</v>
      </c>
      <c r="P625" t="s">
        <v>49</v>
      </c>
      <c r="Q625" t="s">
        <v>42</v>
      </c>
      <c r="R625" s="1">
        <v>42511</v>
      </c>
      <c r="S625" s="10">
        <f t="shared" si="43"/>
        <v>2.3178344200390711E-5</v>
      </c>
      <c r="U625" t="str">
        <f t="shared" si="42"/>
        <v/>
      </c>
      <c r="V625">
        <f t="array" ref="V625">SUM(IF(B625="Y",IF(D625="Critical",(F625:F4184),0)))</f>
        <v>0</v>
      </c>
      <c r="W625">
        <f t="shared" si="44"/>
        <v>2</v>
      </c>
      <c r="X625">
        <f t="shared" si="45"/>
        <v>0</v>
      </c>
    </row>
    <row r="626" spans="1:24" x14ac:dyDescent="0.25">
      <c r="A626">
        <v>11682</v>
      </c>
      <c r="B626" t="s">
        <v>27</v>
      </c>
      <c r="C626" s="1">
        <v>41459</v>
      </c>
      <c r="D626" t="s">
        <v>47</v>
      </c>
      <c r="E626">
        <v>5</v>
      </c>
      <c r="F626">
        <v>102.18</v>
      </c>
      <c r="G626">
        <v>0.09</v>
      </c>
      <c r="H626" t="s">
        <v>20</v>
      </c>
      <c r="I626">
        <v>-65.67</v>
      </c>
      <c r="J626">
        <v>19.98</v>
      </c>
      <c r="K626">
        <v>4</v>
      </c>
      <c r="L626" t="s">
        <v>62</v>
      </c>
      <c r="M626" t="s">
        <v>22</v>
      </c>
      <c r="N626" t="s">
        <v>40</v>
      </c>
      <c r="O626" t="s">
        <v>24</v>
      </c>
      <c r="P626" t="s">
        <v>25</v>
      </c>
      <c r="Q626" t="s">
        <v>42</v>
      </c>
      <c r="R626" s="1">
        <v>41466</v>
      </c>
      <c r="S626" s="10">
        <f t="shared" si="43"/>
        <v>1.6237235776744297E-5</v>
      </c>
      <c r="U626" t="str">
        <f t="shared" si="42"/>
        <v/>
      </c>
      <c r="V626">
        <f t="array" ref="V626">SUM(IF(B626="Y",IF(D626="Critical",(F626:F4185),0)))</f>
        <v>0</v>
      </c>
      <c r="W626">
        <f t="shared" si="44"/>
        <v>7</v>
      </c>
      <c r="X626">
        <f t="shared" si="45"/>
        <v>0</v>
      </c>
    </row>
    <row r="627" spans="1:24" x14ac:dyDescent="0.25">
      <c r="A627">
        <v>11460</v>
      </c>
      <c r="B627" t="s">
        <v>18</v>
      </c>
      <c r="C627" s="1">
        <v>41510</v>
      </c>
      <c r="D627" t="s">
        <v>19</v>
      </c>
      <c r="E627">
        <v>30</v>
      </c>
      <c r="F627">
        <v>102.24</v>
      </c>
      <c r="G627">
        <v>0.09</v>
      </c>
      <c r="H627" t="s">
        <v>20</v>
      </c>
      <c r="I627">
        <v>37.79</v>
      </c>
      <c r="J627">
        <v>3.69</v>
      </c>
      <c r="K627">
        <v>0.5</v>
      </c>
      <c r="L627" t="s">
        <v>400</v>
      </c>
      <c r="M627" t="s">
        <v>341</v>
      </c>
      <c r="N627" t="s">
        <v>40</v>
      </c>
      <c r="O627" t="s">
        <v>34</v>
      </c>
      <c r="P627" t="s">
        <v>46</v>
      </c>
      <c r="Q627" t="s">
        <v>42</v>
      </c>
      <c r="R627" s="1">
        <v>41512</v>
      </c>
      <c r="S627" s="10">
        <f t="shared" si="43"/>
        <v>1.6246770266337214E-5</v>
      </c>
      <c r="U627" t="str">
        <f t="shared" si="42"/>
        <v/>
      </c>
      <c r="V627">
        <f t="array" ref="V627">SUM(IF(B627="Y",IF(D627="Critical",(F627:F4186),0)))</f>
        <v>0</v>
      </c>
      <c r="W627">
        <f t="shared" si="44"/>
        <v>2</v>
      </c>
      <c r="X627">
        <f t="shared" si="45"/>
        <v>0</v>
      </c>
    </row>
    <row r="628" spans="1:24" x14ac:dyDescent="0.25">
      <c r="A628">
        <v>42465</v>
      </c>
      <c r="B628" t="s">
        <v>18</v>
      </c>
      <c r="C628" s="1">
        <v>41629</v>
      </c>
      <c r="D628" t="s">
        <v>43</v>
      </c>
      <c r="E628">
        <v>15</v>
      </c>
      <c r="F628">
        <v>102.32</v>
      </c>
      <c r="G628">
        <v>0.08</v>
      </c>
      <c r="H628" t="s">
        <v>20</v>
      </c>
      <c r="I628">
        <v>-32.700000000000003</v>
      </c>
      <c r="J628">
        <v>6.48</v>
      </c>
      <c r="K628">
        <v>5.74</v>
      </c>
      <c r="L628" t="s">
        <v>29</v>
      </c>
      <c r="M628" t="s">
        <v>30</v>
      </c>
      <c r="N628" t="s">
        <v>23</v>
      </c>
      <c r="O628" t="s">
        <v>34</v>
      </c>
      <c r="P628" t="s">
        <v>49</v>
      </c>
      <c r="Q628" t="s">
        <v>42</v>
      </c>
      <c r="R628" s="1">
        <v>41630</v>
      </c>
      <c r="S628" s="10">
        <f t="shared" si="43"/>
        <v>1.6259482919127777E-5</v>
      </c>
      <c r="U628" t="str">
        <f t="shared" si="42"/>
        <v/>
      </c>
      <c r="V628">
        <f t="array" ref="V628">SUM(IF(B628="Y",IF(D628="Critical",(F628:F4187),0)))</f>
        <v>0</v>
      </c>
      <c r="W628">
        <f t="shared" si="44"/>
        <v>1</v>
      </c>
      <c r="X628">
        <f t="shared" si="45"/>
        <v>0</v>
      </c>
    </row>
    <row r="629" spans="1:24" x14ac:dyDescent="0.25">
      <c r="A629">
        <v>25154</v>
      </c>
      <c r="B629" t="s">
        <v>18</v>
      </c>
      <c r="C629" s="1">
        <v>41506</v>
      </c>
      <c r="D629" t="s">
        <v>19</v>
      </c>
      <c r="E629">
        <v>16</v>
      </c>
      <c r="F629">
        <v>102.5</v>
      </c>
      <c r="G629">
        <v>0.1</v>
      </c>
      <c r="H629" t="s">
        <v>20</v>
      </c>
      <c r="I629">
        <v>13.84</v>
      </c>
      <c r="J629">
        <v>6.68</v>
      </c>
      <c r="K629">
        <v>1.5</v>
      </c>
      <c r="L629" t="s">
        <v>214</v>
      </c>
      <c r="M629" t="s">
        <v>56</v>
      </c>
      <c r="N629" t="s">
        <v>40</v>
      </c>
      <c r="O629" t="s">
        <v>34</v>
      </c>
      <c r="P629" t="s">
        <v>35</v>
      </c>
      <c r="Q629" t="s">
        <v>36</v>
      </c>
      <c r="R629" s="1">
        <v>41507</v>
      </c>
      <c r="S629" s="10">
        <f t="shared" si="43"/>
        <v>1.628808638790654E-5</v>
      </c>
      <c r="U629" t="str">
        <f t="shared" si="42"/>
        <v/>
      </c>
      <c r="V629">
        <f t="array" ref="V629">SUM(IF(B629="Y",IF(D629="Critical",(F629:F4188),0)))</f>
        <v>0</v>
      </c>
      <c r="W629">
        <f t="shared" si="44"/>
        <v>1</v>
      </c>
      <c r="X629">
        <f t="shared" si="45"/>
        <v>0</v>
      </c>
    </row>
    <row r="630" spans="1:24" x14ac:dyDescent="0.25">
      <c r="A630">
        <v>8993</v>
      </c>
      <c r="B630" t="s">
        <v>18</v>
      </c>
      <c r="C630" s="1">
        <v>41787</v>
      </c>
      <c r="D630" t="s">
        <v>43</v>
      </c>
      <c r="E630">
        <v>41</v>
      </c>
      <c r="F630">
        <v>172.15</v>
      </c>
      <c r="G630">
        <v>0.02</v>
      </c>
      <c r="H630" t="s">
        <v>32</v>
      </c>
      <c r="I630">
        <v>86.78</v>
      </c>
      <c r="J630">
        <v>3.69</v>
      </c>
      <c r="K630">
        <v>0.5</v>
      </c>
      <c r="L630" t="s">
        <v>338</v>
      </c>
      <c r="M630" t="s">
        <v>22</v>
      </c>
      <c r="N630" t="s">
        <v>23</v>
      </c>
      <c r="O630" t="s">
        <v>34</v>
      </c>
      <c r="P630" t="s">
        <v>46</v>
      </c>
      <c r="Q630" t="s">
        <v>42</v>
      </c>
      <c r="R630" s="1">
        <v>41789</v>
      </c>
      <c r="S630" s="10">
        <f t="shared" si="43"/>
        <v>2.7356039723688887E-5</v>
      </c>
      <c r="U630" t="str">
        <f t="shared" si="42"/>
        <v/>
      </c>
      <c r="V630">
        <f t="array" ref="V630">SUM(IF(B630="Y",IF(D630="Critical",(F630:F4189),0)))</f>
        <v>0</v>
      </c>
      <c r="W630">
        <f t="shared" si="44"/>
        <v>2</v>
      </c>
      <c r="X630">
        <f t="shared" si="45"/>
        <v>0</v>
      </c>
    </row>
    <row r="631" spans="1:24" x14ac:dyDescent="0.25">
      <c r="A631">
        <v>8994</v>
      </c>
      <c r="B631" t="s">
        <v>18</v>
      </c>
      <c r="C631" s="1">
        <v>42467</v>
      </c>
      <c r="D631" t="s">
        <v>47</v>
      </c>
      <c r="E631">
        <v>36</v>
      </c>
      <c r="F631">
        <v>1423.35</v>
      </c>
      <c r="G631">
        <v>0.1</v>
      </c>
      <c r="H631" t="s">
        <v>20</v>
      </c>
      <c r="I631">
        <v>-580.32000000000005</v>
      </c>
      <c r="J631">
        <v>40.479999999999997</v>
      </c>
      <c r="K631">
        <v>19.989999999999998</v>
      </c>
      <c r="L631" t="s">
        <v>339</v>
      </c>
      <c r="M631" t="s">
        <v>56</v>
      </c>
      <c r="N631" t="s">
        <v>23</v>
      </c>
      <c r="O631" t="s">
        <v>24</v>
      </c>
      <c r="P631" t="s">
        <v>25</v>
      </c>
      <c r="Q631" t="s">
        <v>42</v>
      </c>
      <c r="R631" s="1">
        <v>42469</v>
      </c>
      <c r="S631" s="10">
        <f t="shared" si="43"/>
        <v>2.2618192936806606E-4</v>
      </c>
      <c r="U631" t="str">
        <f t="shared" si="42"/>
        <v/>
      </c>
      <c r="V631">
        <f t="array" ref="V631">SUM(IF(B631="Y",IF(D631="Critical",(F631:F4190),0)))</f>
        <v>0</v>
      </c>
      <c r="W631">
        <f t="shared" si="44"/>
        <v>2</v>
      </c>
      <c r="X631">
        <f t="shared" si="45"/>
        <v>0</v>
      </c>
    </row>
    <row r="632" spans="1:24" x14ac:dyDescent="0.25">
      <c r="A632">
        <v>8995</v>
      </c>
      <c r="B632" t="s">
        <v>18</v>
      </c>
      <c r="C632" s="1">
        <v>41776</v>
      </c>
      <c r="D632" t="s">
        <v>19</v>
      </c>
      <c r="E632">
        <v>41</v>
      </c>
      <c r="F632">
        <v>270.83999999999997</v>
      </c>
      <c r="G632">
        <v>0.1</v>
      </c>
      <c r="H632" t="s">
        <v>32</v>
      </c>
      <c r="I632">
        <v>-78.02</v>
      </c>
      <c r="J632">
        <v>6.48</v>
      </c>
      <c r="K632">
        <v>5.86</v>
      </c>
      <c r="L632" t="s">
        <v>340</v>
      </c>
      <c r="M632" t="s">
        <v>341</v>
      </c>
      <c r="N632" t="s">
        <v>45</v>
      </c>
      <c r="O632" t="s">
        <v>34</v>
      </c>
      <c r="P632" t="s">
        <v>49</v>
      </c>
      <c r="Q632" t="s">
        <v>42</v>
      </c>
      <c r="R632" s="1">
        <v>41777</v>
      </c>
      <c r="S632" s="10">
        <f t="shared" si="43"/>
        <v>4.3038686022444943E-5</v>
      </c>
      <c r="U632" t="str">
        <f t="shared" si="42"/>
        <v/>
      </c>
      <c r="V632">
        <f t="array" ref="V632">SUM(IF(B632="Y",IF(D632="Critical",(F632:F4191),0)))</f>
        <v>0</v>
      </c>
      <c r="W632">
        <f t="shared" si="44"/>
        <v>1</v>
      </c>
      <c r="X632">
        <f t="shared" si="45"/>
        <v>0</v>
      </c>
    </row>
    <row r="633" spans="1:24" x14ac:dyDescent="0.25">
      <c r="A633">
        <v>8995</v>
      </c>
      <c r="B633" t="s">
        <v>18</v>
      </c>
      <c r="C633" s="1">
        <v>41776</v>
      </c>
      <c r="D633" t="s">
        <v>19</v>
      </c>
      <c r="E633">
        <v>35</v>
      </c>
      <c r="F633">
        <v>3389.93</v>
      </c>
      <c r="G633">
        <v>0.08</v>
      </c>
      <c r="H633" t="s">
        <v>32</v>
      </c>
      <c r="I633">
        <v>737.94</v>
      </c>
      <c r="J633">
        <v>102.3</v>
      </c>
      <c r="K633">
        <v>21.26</v>
      </c>
      <c r="L633" t="s">
        <v>340</v>
      </c>
      <c r="M633" t="s">
        <v>341</v>
      </c>
      <c r="N633" t="s">
        <v>45</v>
      </c>
      <c r="O633" t="s">
        <v>37</v>
      </c>
      <c r="P633" t="s">
        <v>38</v>
      </c>
      <c r="Q633" t="s">
        <v>60</v>
      </c>
      <c r="R633" s="1">
        <v>41777</v>
      </c>
      <c r="S633" s="10">
        <f t="shared" si="43"/>
        <v>5.386875384288391E-4</v>
      </c>
      <c r="U633" t="str">
        <f t="shared" si="42"/>
        <v/>
      </c>
      <c r="V633">
        <f t="array" ref="V633">SUM(IF(B633="Y",IF(D633="Critical",(F633:F4192),0)))</f>
        <v>0</v>
      </c>
      <c r="W633">
        <f t="shared" si="44"/>
        <v>1</v>
      </c>
      <c r="X633">
        <f t="shared" si="45"/>
        <v>0</v>
      </c>
    </row>
    <row r="634" spans="1:24" x14ac:dyDescent="0.25">
      <c r="A634">
        <v>8995</v>
      </c>
      <c r="B634" t="s">
        <v>18</v>
      </c>
      <c r="C634" s="1">
        <v>41776</v>
      </c>
      <c r="D634" t="s">
        <v>19</v>
      </c>
      <c r="E634">
        <v>42</v>
      </c>
      <c r="F634">
        <v>266.36</v>
      </c>
      <c r="G634">
        <v>7.0000000000000007E-2</v>
      </c>
      <c r="H634" t="s">
        <v>20</v>
      </c>
      <c r="I634">
        <v>-191.28</v>
      </c>
      <c r="J634">
        <v>6.48</v>
      </c>
      <c r="K634">
        <v>8.19</v>
      </c>
      <c r="L634" t="s">
        <v>340</v>
      </c>
      <c r="M634" t="s">
        <v>341</v>
      </c>
      <c r="N634" t="s">
        <v>45</v>
      </c>
      <c r="O634" t="s">
        <v>34</v>
      </c>
      <c r="P634" t="s">
        <v>49</v>
      </c>
      <c r="Q634" t="s">
        <v>42</v>
      </c>
      <c r="R634" s="1">
        <v>41777</v>
      </c>
      <c r="S634" s="10">
        <f t="shared" si="43"/>
        <v>4.232677746617352E-5</v>
      </c>
      <c r="U634" t="str">
        <f t="shared" si="42"/>
        <v/>
      </c>
      <c r="V634">
        <f t="array" ref="V634">SUM(IF(B634="Y",IF(D634="Critical",(F634:F4193),0)))</f>
        <v>0</v>
      </c>
      <c r="W634">
        <f t="shared" si="44"/>
        <v>1</v>
      </c>
      <c r="X634">
        <f t="shared" si="45"/>
        <v>0</v>
      </c>
    </row>
    <row r="635" spans="1:24" x14ac:dyDescent="0.25">
      <c r="A635">
        <v>8995</v>
      </c>
      <c r="B635" t="s">
        <v>18</v>
      </c>
      <c r="C635" s="1">
        <v>41776</v>
      </c>
      <c r="D635" t="s">
        <v>19</v>
      </c>
      <c r="E635">
        <v>46</v>
      </c>
      <c r="F635">
        <v>89.41</v>
      </c>
      <c r="G635">
        <v>0.01</v>
      </c>
      <c r="H635" t="s">
        <v>20</v>
      </c>
      <c r="I635">
        <v>-21.49</v>
      </c>
      <c r="J635">
        <v>1.89</v>
      </c>
      <c r="K635">
        <v>0.76</v>
      </c>
      <c r="L635" t="s">
        <v>340</v>
      </c>
      <c r="M635" t="s">
        <v>341</v>
      </c>
      <c r="N635" t="s">
        <v>45</v>
      </c>
      <c r="O635" t="s">
        <v>34</v>
      </c>
      <c r="P635" t="s">
        <v>100</v>
      </c>
      <c r="Q635" t="s">
        <v>36</v>
      </c>
      <c r="R635" s="1">
        <v>41778</v>
      </c>
      <c r="S635" s="10">
        <f t="shared" si="43"/>
        <v>1.4207978575050963E-5</v>
      </c>
      <c r="U635" t="str">
        <f t="shared" si="42"/>
        <v/>
      </c>
      <c r="V635">
        <f t="array" ref="V635">SUM(IF(B635="Y",IF(D635="Critical",(F635:F4194),0)))</f>
        <v>0</v>
      </c>
      <c r="W635">
        <f t="shared" si="44"/>
        <v>2</v>
      </c>
      <c r="X635">
        <f t="shared" si="45"/>
        <v>0</v>
      </c>
    </row>
    <row r="636" spans="1:24" x14ac:dyDescent="0.25">
      <c r="A636">
        <v>8996</v>
      </c>
      <c r="B636" t="s">
        <v>18</v>
      </c>
      <c r="C636" s="1">
        <v>41792</v>
      </c>
      <c r="D636" t="s">
        <v>47</v>
      </c>
      <c r="E636">
        <v>13</v>
      </c>
      <c r="F636">
        <v>772.26750000000004</v>
      </c>
      <c r="G636">
        <v>0.02</v>
      </c>
      <c r="H636" t="s">
        <v>20</v>
      </c>
      <c r="I636">
        <v>-48.85</v>
      </c>
      <c r="J636">
        <v>65.989999999999995</v>
      </c>
      <c r="K636">
        <v>8.99</v>
      </c>
      <c r="L636" t="s">
        <v>121</v>
      </c>
      <c r="M636" t="s">
        <v>22</v>
      </c>
      <c r="N636" t="s">
        <v>23</v>
      </c>
      <c r="O636" t="s">
        <v>24</v>
      </c>
      <c r="P636" t="s">
        <v>41</v>
      </c>
      <c r="Q636" t="s">
        <v>42</v>
      </c>
      <c r="R636" s="1">
        <v>41796</v>
      </c>
      <c r="S636" s="10">
        <f t="shared" si="43"/>
        <v>1.2271960736168403E-4</v>
      </c>
      <c r="U636" t="str">
        <f t="shared" si="42"/>
        <v/>
      </c>
      <c r="V636">
        <f t="array" ref="V636">SUM(IF(B636="Y",IF(D636="Critical",(F636:F4195),0)))</f>
        <v>0</v>
      </c>
      <c r="W636">
        <f t="shared" si="44"/>
        <v>4</v>
      </c>
      <c r="X636">
        <f t="shared" si="45"/>
        <v>0</v>
      </c>
    </row>
    <row r="637" spans="1:24" x14ac:dyDescent="0.25">
      <c r="A637">
        <v>24352</v>
      </c>
      <c r="B637" t="s">
        <v>18</v>
      </c>
      <c r="C637" s="1">
        <v>41404</v>
      </c>
      <c r="D637" t="s">
        <v>28</v>
      </c>
      <c r="E637">
        <v>32</v>
      </c>
      <c r="F637">
        <v>103.48</v>
      </c>
      <c r="G637">
        <v>0.03</v>
      </c>
      <c r="H637" t="s">
        <v>20</v>
      </c>
      <c r="I637">
        <v>20.53</v>
      </c>
      <c r="J637">
        <v>3.14</v>
      </c>
      <c r="K637">
        <v>1.1399999999999999</v>
      </c>
      <c r="L637" t="s">
        <v>102</v>
      </c>
      <c r="M637" t="s">
        <v>22</v>
      </c>
      <c r="N637" t="s">
        <v>71</v>
      </c>
      <c r="O637" t="s">
        <v>34</v>
      </c>
      <c r="P637" t="s">
        <v>49</v>
      </c>
      <c r="Q637" t="s">
        <v>36</v>
      </c>
      <c r="R637" s="1">
        <v>41404</v>
      </c>
      <c r="S637" s="10">
        <f t="shared" si="43"/>
        <v>1.6443816384590916E-5</v>
      </c>
      <c r="U637" t="str">
        <f t="shared" si="42"/>
        <v/>
      </c>
      <c r="V637">
        <f t="array" ref="V637">SUM(IF(B637="Y",IF(D637="Critical",(F637:F4196),0)))</f>
        <v>0</v>
      </c>
      <c r="W637">
        <f t="shared" si="44"/>
        <v>0</v>
      </c>
      <c r="X637">
        <f t="shared" si="45"/>
        <v>0</v>
      </c>
    </row>
    <row r="638" spans="1:24" x14ac:dyDescent="0.25">
      <c r="A638">
        <v>14855</v>
      </c>
      <c r="B638" t="s">
        <v>18</v>
      </c>
      <c r="C638" s="1">
        <v>41394</v>
      </c>
      <c r="D638" t="s">
        <v>31</v>
      </c>
      <c r="E638">
        <v>48</v>
      </c>
      <c r="F638">
        <v>103.8</v>
      </c>
      <c r="G638">
        <v>0.1</v>
      </c>
      <c r="H638" t="s">
        <v>20</v>
      </c>
      <c r="I638">
        <v>-150.53</v>
      </c>
      <c r="J638">
        <v>2.23</v>
      </c>
      <c r="K638">
        <v>4.57</v>
      </c>
      <c r="L638" t="s">
        <v>454</v>
      </c>
      <c r="M638" t="s">
        <v>22</v>
      </c>
      <c r="N638" t="s">
        <v>23</v>
      </c>
      <c r="O638" t="s">
        <v>37</v>
      </c>
      <c r="P638" t="s">
        <v>38</v>
      </c>
      <c r="Q638" t="s">
        <v>26</v>
      </c>
      <c r="R638" s="1">
        <v>41396</v>
      </c>
      <c r="S638" s="10">
        <f t="shared" si="43"/>
        <v>1.6494666995753159E-5</v>
      </c>
      <c r="U638" t="str">
        <f t="shared" si="42"/>
        <v/>
      </c>
      <c r="V638">
        <f t="array" ref="V638">SUM(IF(B638="Y",IF(D638="Critical",(F638:F4197),0)))</f>
        <v>0</v>
      </c>
      <c r="W638">
        <f t="shared" si="44"/>
        <v>2</v>
      </c>
      <c r="X638">
        <f t="shared" si="45"/>
        <v>0</v>
      </c>
    </row>
    <row r="639" spans="1:24" x14ac:dyDescent="0.25">
      <c r="A639">
        <v>38050</v>
      </c>
      <c r="B639" t="s">
        <v>27</v>
      </c>
      <c r="C639" s="1">
        <v>41573</v>
      </c>
      <c r="D639" t="s">
        <v>31</v>
      </c>
      <c r="E639">
        <v>36</v>
      </c>
      <c r="F639">
        <v>104.21</v>
      </c>
      <c r="G639">
        <v>0.04</v>
      </c>
      <c r="H639" t="s">
        <v>20</v>
      </c>
      <c r="I639">
        <v>15.19</v>
      </c>
      <c r="J639">
        <v>2.88</v>
      </c>
      <c r="K639">
        <v>0.7</v>
      </c>
      <c r="L639" t="s">
        <v>183</v>
      </c>
      <c r="M639" t="s">
        <v>22</v>
      </c>
      <c r="N639" t="s">
        <v>40</v>
      </c>
      <c r="O639" t="s">
        <v>34</v>
      </c>
      <c r="P639" t="s">
        <v>35</v>
      </c>
      <c r="Q639" t="s">
        <v>36</v>
      </c>
      <c r="R639" s="1">
        <v>41575</v>
      </c>
      <c r="S639" s="10">
        <f t="shared" si="43"/>
        <v>1.6559819341304783E-5</v>
      </c>
      <c r="U639" t="str">
        <f t="shared" si="42"/>
        <v/>
      </c>
      <c r="V639">
        <f t="array" ref="V639">SUM(IF(B639="Y",IF(D639="Critical",(F639:F4198),0)))</f>
        <v>0</v>
      </c>
      <c r="W639">
        <f t="shared" si="44"/>
        <v>2</v>
      </c>
      <c r="X639">
        <f t="shared" si="45"/>
        <v>0</v>
      </c>
    </row>
    <row r="640" spans="1:24" x14ac:dyDescent="0.25">
      <c r="A640">
        <v>8999</v>
      </c>
      <c r="B640" t="s">
        <v>18</v>
      </c>
      <c r="C640" s="1">
        <v>42533</v>
      </c>
      <c r="D640" t="s">
        <v>19</v>
      </c>
      <c r="E640">
        <v>28</v>
      </c>
      <c r="F640">
        <v>1676.48</v>
      </c>
      <c r="G640">
        <v>0</v>
      </c>
      <c r="H640" t="s">
        <v>20</v>
      </c>
      <c r="I640">
        <v>590.35</v>
      </c>
      <c r="J640">
        <v>55.48</v>
      </c>
      <c r="K640">
        <v>14.3</v>
      </c>
      <c r="L640" t="s">
        <v>342</v>
      </c>
      <c r="M640" t="s">
        <v>22</v>
      </c>
      <c r="N640" t="s">
        <v>23</v>
      </c>
      <c r="O640" t="s">
        <v>34</v>
      </c>
      <c r="P640" t="s">
        <v>49</v>
      </c>
      <c r="Q640" t="s">
        <v>42</v>
      </c>
      <c r="R640" s="1">
        <v>42535</v>
      </c>
      <c r="S640" s="10">
        <f t="shared" si="43"/>
        <v>2.6640635187900056E-4</v>
      </c>
      <c r="U640" t="str">
        <f t="shared" si="42"/>
        <v/>
      </c>
      <c r="V640">
        <f t="array" ref="V640">SUM(IF(B640="Y",IF(D640="Critical",(F640:F4199),0)))</f>
        <v>0</v>
      </c>
      <c r="W640">
        <f t="shared" si="44"/>
        <v>2</v>
      </c>
      <c r="X640">
        <f t="shared" si="45"/>
        <v>0</v>
      </c>
    </row>
    <row r="641" spans="1:24" x14ac:dyDescent="0.25">
      <c r="A641">
        <v>9024</v>
      </c>
      <c r="B641" t="s">
        <v>18</v>
      </c>
      <c r="C641" s="1">
        <v>42157</v>
      </c>
      <c r="D641" t="s">
        <v>43</v>
      </c>
      <c r="E641">
        <v>44</v>
      </c>
      <c r="F641">
        <v>2318.2134999999998</v>
      </c>
      <c r="G641">
        <v>7.0000000000000007E-2</v>
      </c>
      <c r="H641" t="s">
        <v>20</v>
      </c>
      <c r="I641">
        <v>583.75</v>
      </c>
      <c r="J641">
        <v>65.989999999999995</v>
      </c>
      <c r="K641">
        <v>2.79</v>
      </c>
      <c r="L641" t="s">
        <v>343</v>
      </c>
      <c r="M641" t="s">
        <v>56</v>
      </c>
      <c r="N641" t="s">
        <v>40</v>
      </c>
      <c r="O641" t="s">
        <v>24</v>
      </c>
      <c r="P641" t="s">
        <v>41</v>
      </c>
      <c r="Q641" t="s">
        <v>42</v>
      </c>
      <c r="R641" s="1">
        <v>42157</v>
      </c>
      <c r="S641" s="10">
        <f t="shared" si="43"/>
        <v>3.6838304149864557E-4</v>
      </c>
      <c r="U641" t="str">
        <f t="shared" si="42"/>
        <v/>
      </c>
      <c r="V641">
        <f t="array" ref="V641">SUM(IF(B641="Y",IF(D641="Critical",(F641:F4200),0)))</f>
        <v>0</v>
      </c>
      <c r="W641">
        <f t="shared" si="44"/>
        <v>0</v>
      </c>
      <c r="X641">
        <f t="shared" si="45"/>
        <v>0</v>
      </c>
    </row>
    <row r="642" spans="1:24" x14ac:dyDescent="0.25">
      <c r="A642">
        <v>9027</v>
      </c>
      <c r="B642" t="s">
        <v>27</v>
      </c>
      <c r="C642" s="1">
        <v>41884</v>
      </c>
      <c r="D642" t="s">
        <v>47</v>
      </c>
      <c r="E642">
        <v>30</v>
      </c>
      <c r="F642">
        <v>932.89200000000005</v>
      </c>
      <c r="G642">
        <v>0.05</v>
      </c>
      <c r="H642" t="s">
        <v>20</v>
      </c>
      <c r="I642">
        <v>458.98</v>
      </c>
      <c r="J642">
        <v>35.99</v>
      </c>
      <c r="K642">
        <v>0.99</v>
      </c>
      <c r="L642" t="s">
        <v>96</v>
      </c>
      <c r="M642" t="s">
        <v>56</v>
      </c>
      <c r="N642" t="s">
        <v>45</v>
      </c>
      <c r="O642" t="s">
        <v>24</v>
      </c>
      <c r="P642" t="s">
        <v>41</v>
      </c>
      <c r="Q642" t="s">
        <v>26</v>
      </c>
      <c r="R642" s="1">
        <v>41893</v>
      </c>
      <c r="S642" s="10">
        <f t="shared" si="43"/>
        <v>1.4824415108865275E-4</v>
      </c>
      <c r="U642" t="str">
        <f t="shared" ref="U642:U705" si="46">IF(T642="Quality Check",VLOOKUP(S642,Quality_Control,2),"")</f>
        <v/>
      </c>
      <c r="V642">
        <f t="array" ref="V642">SUM(IF(B642="Y",IF(D642="Critical",(F642:F4201),0)))</f>
        <v>0</v>
      </c>
      <c r="W642">
        <f t="shared" si="44"/>
        <v>9</v>
      </c>
      <c r="X642">
        <f t="shared" si="45"/>
        <v>0</v>
      </c>
    </row>
    <row r="643" spans="1:24" x14ac:dyDescent="0.25">
      <c r="A643">
        <v>37860</v>
      </c>
      <c r="B643" t="s">
        <v>27</v>
      </c>
      <c r="C643" s="1">
        <v>41513</v>
      </c>
      <c r="D643" t="s">
        <v>43</v>
      </c>
      <c r="E643">
        <v>1</v>
      </c>
      <c r="F643">
        <v>104.85</v>
      </c>
      <c r="G643">
        <v>7.0000000000000007E-2</v>
      </c>
      <c r="H643" t="s">
        <v>20</v>
      </c>
      <c r="I643">
        <v>-98.31</v>
      </c>
      <c r="J643">
        <v>55.5</v>
      </c>
      <c r="K643">
        <v>52.2</v>
      </c>
      <c r="L643" t="s">
        <v>550</v>
      </c>
      <c r="M643" t="s">
        <v>341</v>
      </c>
      <c r="N643" t="s">
        <v>23</v>
      </c>
      <c r="O643" t="s">
        <v>37</v>
      </c>
      <c r="P643" t="s">
        <v>38</v>
      </c>
      <c r="Q643" t="s">
        <v>52</v>
      </c>
      <c r="R643" s="1">
        <v>41515</v>
      </c>
      <c r="S643" s="10">
        <f t="shared" ref="S643:S706" si="47">F643/$F$3563</f>
        <v>1.6661520563629273E-5</v>
      </c>
      <c r="U643" t="str">
        <f t="shared" si="46"/>
        <v/>
      </c>
      <c r="V643">
        <f t="array" ref="V643">SUM(IF(B643="Y",IF(D643="Critical",(F643:F4202),0)))</f>
        <v>0</v>
      </c>
      <c r="W643">
        <f t="shared" ref="W643:W706" si="48">R643-C643</f>
        <v>2</v>
      </c>
      <c r="X643">
        <f t="shared" ref="X643:X706" si="49">IF(T643="",0,1)</f>
        <v>0</v>
      </c>
    </row>
    <row r="644" spans="1:24" x14ac:dyDescent="0.25">
      <c r="A644">
        <v>9057</v>
      </c>
      <c r="B644" t="s">
        <v>18</v>
      </c>
      <c r="C644" s="1">
        <v>42678</v>
      </c>
      <c r="D644" t="s">
        <v>28</v>
      </c>
      <c r="E644">
        <v>20</v>
      </c>
      <c r="F644">
        <v>160.29</v>
      </c>
      <c r="G644">
        <v>0.01</v>
      </c>
      <c r="H644" t="s">
        <v>20</v>
      </c>
      <c r="I644">
        <v>1.35</v>
      </c>
      <c r="J644">
        <v>7.59</v>
      </c>
      <c r="K644">
        <v>4</v>
      </c>
      <c r="L644" t="s">
        <v>203</v>
      </c>
      <c r="M644" t="s">
        <v>56</v>
      </c>
      <c r="N644" t="s">
        <v>40</v>
      </c>
      <c r="O644" t="s">
        <v>37</v>
      </c>
      <c r="P644" t="s">
        <v>38</v>
      </c>
      <c r="Q644" t="s">
        <v>36</v>
      </c>
      <c r="R644" s="1">
        <v>42678</v>
      </c>
      <c r="S644" s="10">
        <f t="shared" si="47"/>
        <v>2.5471388947488187E-5</v>
      </c>
      <c r="U644" t="str">
        <f t="shared" si="46"/>
        <v/>
      </c>
      <c r="V644">
        <f t="array" ref="V644">SUM(IF(B644="Y",IF(D644="Critical",(F644:F4203),0)))</f>
        <v>0</v>
      </c>
      <c r="W644">
        <f t="shared" si="48"/>
        <v>0</v>
      </c>
      <c r="X644">
        <f t="shared" si="49"/>
        <v>0</v>
      </c>
    </row>
    <row r="645" spans="1:24" x14ac:dyDescent="0.25">
      <c r="A645">
        <v>9062</v>
      </c>
      <c r="B645" t="s">
        <v>18</v>
      </c>
      <c r="C645" s="1">
        <v>41718</v>
      </c>
      <c r="D645" t="s">
        <v>19</v>
      </c>
      <c r="E645">
        <v>19</v>
      </c>
      <c r="F645">
        <v>1825.42</v>
      </c>
      <c r="G645">
        <v>0.06</v>
      </c>
      <c r="H645" t="s">
        <v>20</v>
      </c>
      <c r="I645">
        <v>1193.19</v>
      </c>
      <c r="J645">
        <v>99.23</v>
      </c>
      <c r="K645">
        <v>8.99</v>
      </c>
      <c r="L645" t="s">
        <v>162</v>
      </c>
      <c r="M645" t="s">
        <v>56</v>
      </c>
      <c r="N645" t="s">
        <v>45</v>
      </c>
      <c r="O645" t="s">
        <v>37</v>
      </c>
      <c r="P645" t="s">
        <v>38</v>
      </c>
      <c r="Q645" t="s">
        <v>26</v>
      </c>
      <c r="R645" s="1">
        <v>41721</v>
      </c>
      <c r="S645" s="10">
        <f t="shared" si="47"/>
        <v>2.9007413321182788E-4</v>
      </c>
      <c r="U645" t="str">
        <f t="shared" si="46"/>
        <v/>
      </c>
      <c r="V645">
        <f t="array" ref="V645">SUM(IF(B645="Y",IF(D645="Critical",(F645:F4204),0)))</f>
        <v>0</v>
      </c>
      <c r="W645">
        <f t="shared" si="48"/>
        <v>3</v>
      </c>
      <c r="X645">
        <f t="shared" si="49"/>
        <v>0</v>
      </c>
    </row>
    <row r="646" spans="1:24" x14ac:dyDescent="0.25">
      <c r="A646">
        <v>9062</v>
      </c>
      <c r="B646" t="s">
        <v>18</v>
      </c>
      <c r="C646" s="1">
        <v>41718</v>
      </c>
      <c r="D646" t="s">
        <v>19</v>
      </c>
      <c r="E646">
        <v>32</v>
      </c>
      <c r="F646">
        <v>119.2</v>
      </c>
      <c r="G646">
        <v>0.06</v>
      </c>
      <c r="H646" t="s">
        <v>20</v>
      </c>
      <c r="I646">
        <v>30.61</v>
      </c>
      <c r="J646">
        <v>3.93</v>
      </c>
      <c r="K646">
        <v>0.99</v>
      </c>
      <c r="L646" t="s">
        <v>162</v>
      </c>
      <c r="M646" t="s">
        <v>56</v>
      </c>
      <c r="N646" t="s">
        <v>45</v>
      </c>
      <c r="O646" t="s">
        <v>34</v>
      </c>
      <c r="P646" t="s">
        <v>100</v>
      </c>
      <c r="Q646" t="s">
        <v>36</v>
      </c>
      <c r="R646" s="1">
        <v>41719</v>
      </c>
      <c r="S646" s="10">
        <f t="shared" si="47"/>
        <v>1.894185265793619E-5</v>
      </c>
      <c r="U646" t="str">
        <f t="shared" si="46"/>
        <v/>
      </c>
      <c r="V646">
        <f t="array" ref="V646">SUM(IF(B646="Y",IF(D646="Critical",(F646:F4205),0)))</f>
        <v>0</v>
      </c>
      <c r="W646">
        <f t="shared" si="48"/>
        <v>1</v>
      </c>
      <c r="X646">
        <f t="shared" si="49"/>
        <v>0</v>
      </c>
    </row>
    <row r="647" spans="1:24" x14ac:dyDescent="0.25">
      <c r="A647">
        <v>9088</v>
      </c>
      <c r="B647" t="s">
        <v>18</v>
      </c>
      <c r="C647" s="1">
        <v>42543</v>
      </c>
      <c r="D647" t="s">
        <v>28</v>
      </c>
      <c r="E647">
        <v>50</v>
      </c>
      <c r="F647">
        <v>15383.7</v>
      </c>
      <c r="G647">
        <v>0.03</v>
      </c>
      <c r="H647" t="s">
        <v>20</v>
      </c>
      <c r="I647">
        <v>6523.26</v>
      </c>
      <c r="J647">
        <v>304.99</v>
      </c>
      <c r="K647">
        <v>19.989999999999998</v>
      </c>
      <c r="L647" t="s">
        <v>345</v>
      </c>
      <c r="M647" t="s">
        <v>30</v>
      </c>
      <c r="N647" t="s">
        <v>40</v>
      </c>
      <c r="O647" t="s">
        <v>34</v>
      </c>
      <c r="P647" t="s">
        <v>68</v>
      </c>
      <c r="Q647" t="s">
        <v>42</v>
      </c>
      <c r="R647" s="1">
        <v>42545</v>
      </c>
      <c r="S647" s="10">
        <f t="shared" si="47"/>
        <v>2.4445954591769546E-3</v>
      </c>
      <c r="U647" t="str">
        <f t="shared" si="46"/>
        <v/>
      </c>
      <c r="V647">
        <f t="array" ref="V647">SUM(IF(B647="Y",IF(D647="Critical",(F647:F4206),0)))</f>
        <v>0</v>
      </c>
      <c r="W647">
        <f t="shared" si="48"/>
        <v>2</v>
      </c>
      <c r="X647">
        <f t="shared" si="49"/>
        <v>0</v>
      </c>
    </row>
    <row r="648" spans="1:24" x14ac:dyDescent="0.25">
      <c r="A648">
        <v>9088</v>
      </c>
      <c r="B648" t="s">
        <v>18</v>
      </c>
      <c r="C648" s="1">
        <v>42543</v>
      </c>
      <c r="D648" t="s">
        <v>28</v>
      </c>
      <c r="E648">
        <v>31</v>
      </c>
      <c r="F648">
        <v>1637.4570000000001</v>
      </c>
      <c r="G648">
        <v>0.09</v>
      </c>
      <c r="H648" t="s">
        <v>20</v>
      </c>
      <c r="I648">
        <v>118.15</v>
      </c>
      <c r="J648">
        <v>65.989999999999995</v>
      </c>
      <c r="K648">
        <v>8.99</v>
      </c>
      <c r="L648" t="s">
        <v>345</v>
      </c>
      <c r="M648" t="s">
        <v>30</v>
      </c>
      <c r="N648" t="s">
        <v>40</v>
      </c>
      <c r="O648" t="s">
        <v>24</v>
      </c>
      <c r="P648" t="s">
        <v>41</v>
      </c>
      <c r="Q648" t="s">
        <v>42</v>
      </c>
      <c r="R648" s="1">
        <v>42545</v>
      </c>
      <c r="S648" s="10">
        <f t="shared" si="47"/>
        <v>2.6020527875592465E-4</v>
      </c>
      <c r="U648" t="str">
        <f t="shared" si="46"/>
        <v/>
      </c>
      <c r="V648">
        <f t="array" ref="V648">SUM(IF(B648="Y",IF(D648="Critical",(F648:F4207),0)))</f>
        <v>0</v>
      </c>
      <c r="W648">
        <f t="shared" si="48"/>
        <v>2</v>
      </c>
      <c r="X648">
        <f t="shared" si="49"/>
        <v>0</v>
      </c>
    </row>
    <row r="649" spans="1:24" x14ac:dyDescent="0.25">
      <c r="A649">
        <v>20832</v>
      </c>
      <c r="B649" t="s">
        <v>18</v>
      </c>
      <c r="C649" s="1">
        <v>41485</v>
      </c>
      <c r="D649" t="s">
        <v>31</v>
      </c>
      <c r="E649">
        <v>39</v>
      </c>
      <c r="F649">
        <v>105.89</v>
      </c>
      <c r="G649">
        <v>0.08</v>
      </c>
      <c r="H649" t="s">
        <v>20</v>
      </c>
      <c r="I649">
        <v>4.13</v>
      </c>
      <c r="J649">
        <v>2.84</v>
      </c>
      <c r="K649">
        <v>0.93</v>
      </c>
      <c r="L649" t="s">
        <v>524</v>
      </c>
      <c r="M649" t="s">
        <v>22</v>
      </c>
      <c r="N649" t="s">
        <v>40</v>
      </c>
      <c r="O649" t="s">
        <v>34</v>
      </c>
      <c r="P649" t="s">
        <v>35</v>
      </c>
      <c r="Q649" t="s">
        <v>36</v>
      </c>
      <c r="R649" s="1">
        <v>41487</v>
      </c>
      <c r="S649" s="10">
        <f t="shared" si="47"/>
        <v>1.682678504990657E-5</v>
      </c>
      <c r="U649" t="str">
        <f t="shared" si="46"/>
        <v/>
      </c>
      <c r="V649">
        <f t="array" ref="V649">SUM(IF(B649="Y",IF(D649="Critical",(F649:F4208),0)))</f>
        <v>0</v>
      </c>
      <c r="W649">
        <f t="shared" si="48"/>
        <v>2</v>
      </c>
      <c r="X649">
        <f t="shared" si="49"/>
        <v>0</v>
      </c>
    </row>
    <row r="650" spans="1:24" x14ac:dyDescent="0.25">
      <c r="A650">
        <v>17542</v>
      </c>
      <c r="B650" t="s">
        <v>18</v>
      </c>
      <c r="C650" s="1">
        <v>41517</v>
      </c>
      <c r="D650" t="s">
        <v>47</v>
      </c>
      <c r="E650">
        <v>37</v>
      </c>
      <c r="F650">
        <v>105.99</v>
      </c>
      <c r="G650">
        <v>0.01</v>
      </c>
      <c r="H650" t="s">
        <v>20</v>
      </c>
      <c r="I650">
        <v>43.37</v>
      </c>
      <c r="J650">
        <v>2.88</v>
      </c>
      <c r="K650">
        <v>0.5</v>
      </c>
      <c r="L650" t="s">
        <v>187</v>
      </c>
      <c r="M650" t="s">
        <v>22</v>
      </c>
      <c r="N650" t="s">
        <v>45</v>
      </c>
      <c r="O650" t="s">
        <v>34</v>
      </c>
      <c r="P650" t="s">
        <v>46</v>
      </c>
      <c r="Q650" t="s">
        <v>42</v>
      </c>
      <c r="R650" s="1">
        <v>41519</v>
      </c>
      <c r="S650" s="10">
        <f t="shared" si="47"/>
        <v>1.6842675865894771E-5</v>
      </c>
      <c r="U650" t="str">
        <f t="shared" si="46"/>
        <v/>
      </c>
      <c r="V650">
        <f t="array" ref="V650">SUM(IF(B650="Y",IF(D650="Critical",(F650:F4209),0)))</f>
        <v>0</v>
      </c>
      <c r="W650">
        <f t="shared" si="48"/>
        <v>2</v>
      </c>
      <c r="X650">
        <f t="shared" si="49"/>
        <v>0</v>
      </c>
    </row>
    <row r="651" spans="1:24" x14ac:dyDescent="0.25">
      <c r="A651">
        <v>9092</v>
      </c>
      <c r="B651" t="s">
        <v>18</v>
      </c>
      <c r="C651" s="1">
        <v>42575</v>
      </c>
      <c r="D651" t="s">
        <v>31</v>
      </c>
      <c r="E651">
        <v>33</v>
      </c>
      <c r="F651">
        <v>3644.24</v>
      </c>
      <c r="G651">
        <v>0</v>
      </c>
      <c r="H651" t="s">
        <v>32</v>
      </c>
      <c r="I651">
        <v>-457.73</v>
      </c>
      <c r="J651">
        <v>101.41</v>
      </c>
      <c r="K651">
        <v>35</v>
      </c>
      <c r="L651" t="s">
        <v>346</v>
      </c>
      <c r="M651" t="s">
        <v>22</v>
      </c>
      <c r="N651" t="s">
        <v>23</v>
      </c>
      <c r="O651" t="s">
        <v>34</v>
      </c>
      <c r="P651" t="s">
        <v>53</v>
      </c>
      <c r="Q651" t="s">
        <v>60</v>
      </c>
      <c r="R651" s="1">
        <v>42576</v>
      </c>
      <c r="S651" s="10">
        <f t="shared" si="47"/>
        <v>5.7909947256843438E-4</v>
      </c>
      <c r="U651" t="str">
        <f t="shared" si="46"/>
        <v/>
      </c>
      <c r="V651">
        <f t="array" ref="V651">SUM(IF(B651="Y",IF(D651="Critical",(F651:F4210),0)))</f>
        <v>0</v>
      </c>
      <c r="W651">
        <f t="shared" si="48"/>
        <v>1</v>
      </c>
      <c r="X651">
        <f t="shared" si="49"/>
        <v>0</v>
      </c>
    </row>
    <row r="652" spans="1:24" x14ac:dyDescent="0.25">
      <c r="A652">
        <v>9092</v>
      </c>
      <c r="B652" t="s">
        <v>18</v>
      </c>
      <c r="C652" s="1">
        <v>42575</v>
      </c>
      <c r="D652" t="s">
        <v>31</v>
      </c>
      <c r="E652">
        <v>8</v>
      </c>
      <c r="F652">
        <v>599.20749999999998</v>
      </c>
      <c r="G652">
        <v>0.1</v>
      </c>
      <c r="H652" t="s">
        <v>20</v>
      </c>
      <c r="I652">
        <v>-268.66000000000003</v>
      </c>
      <c r="J652">
        <v>95.99</v>
      </c>
      <c r="K652">
        <v>4.9000000000000004</v>
      </c>
      <c r="L652" t="s">
        <v>346</v>
      </c>
      <c r="M652" t="s">
        <v>22</v>
      </c>
      <c r="N652" t="s">
        <v>23</v>
      </c>
      <c r="O652" t="s">
        <v>24</v>
      </c>
      <c r="P652" t="s">
        <v>41</v>
      </c>
      <c r="Q652" t="s">
        <v>42</v>
      </c>
      <c r="R652" s="1">
        <v>42576</v>
      </c>
      <c r="S652" s="10">
        <f t="shared" si="47"/>
        <v>9.5218961212502505E-5</v>
      </c>
      <c r="U652" t="str">
        <f t="shared" si="46"/>
        <v/>
      </c>
      <c r="V652">
        <f t="array" ref="V652">SUM(IF(B652="Y",IF(D652="Critical",(F652:F4211),0)))</f>
        <v>0</v>
      </c>
      <c r="W652">
        <f t="shared" si="48"/>
        <v>1</v>
      </c>
      <c r="X652">
        <f t="shared" si="49"/>
        <v>0</v>
      </c>
    </row>
    <row r="653" spans="1:24" x14ac:dyDescent="0.25">
      <c r="A653">
        <v>9093</v>
      </c>
      <c r="B653" t="s">
        <v>27</v>
      </c>
      <c r="C653" s="1">
        <v>41982</v>
      </c>
      <c r="D653" t="s">
        <v>43</v>
      </c>
      <c r="E653">
        <v>36</v>
      </c>
      <c r="F653">
        <v>268.55</v>
      </c>
      <c r="G653">
        <v>0.1</v>
      </c>
      <c r="H653" t="s">
        <v>20</v>
      </c>
      <c r="I653">
        <v>-99.02</v>
      </c>
      <c r="J653">
        <v>8.1199999999999992</v>
      </c>
      <c r="K653">
        <v>2.83</v>
      </c>
      <c r="L653" t="s">
        <v>347</v>
      </c>
      <c r="M653" t="s">
        <v>22</v>
      </c>
      <c r="N653" t="s">
        <v>45</v>
      </c>
      <c r="O653" t="s">
        <v>24</v>
      </c>
      <c r="P653" t="s">
        <v>25</v>
      </c>
      <c r="Q653" t="s">
        <v>26</v>
      </c>
      <c r="R653" s="1">
        <v>41982</v>
      </c>
      <c r="S653" s="10">
        <f t="shared" si="47"/>
        <v>4.2674786336315131E-5</v>
      </c>
      <c r="U653" t="str">
        <f t="shared" si="46"/>
        <v/>
      </c>
      <c r="V653">
        <f t="array" ref="V653">SUM(IF(B653="Y",IF(D653="Critical",(F653:F4212),0)))</f>
        <v>0</v>
      </c>
      <c r="W653">
        <f t="shared" si="48"/>
        <v>0</v>
      </c>
      <c r="X653">
        <f t="shared" si="49"/>
        <v>0</v>
      </c>
    </row>
    <row r="654" spans="1:24" x14ac:dyDescent="0.25">
      <c r="A654">
        <v>9095</v>
      </c>
      <c r="B654" t="s">
        <v>18</v>
      </c>
      <c r="C654" s="1">
        <v>41800</v>
      </c>
      <c r="D654" t="s">
        <v>19</v>
      </c>
      <c r="E654">
        <v>23</v>
      </c>
      <c r="F654">
        <v>294.91000000000003</v>
      </c>
      <c r="G654">
        <v>0.03</v>
      </c>
      <c r="H654" t="s">
        <v>20</v>
      </c>
      <c r="I654">
        <v>-37.270000000000003</v>
      </c>
      <c r="J654">
        <v>12.44</v>
      </c>
      <c r="K654">
        <v>6.27</v>
      </c>
      <c r="L654" t="s">
        <v>348</v>
      </c>
      <c r="M654" t="s">
        <v>22</v>
      </c>
      <c r="N654" t="s">
        <v>71</v>
      </c>
      <c r="O654" t="s">
        <v>34</v>
      </c>
      <c r="P654" t="s">
        <v>53</v>
      </c>
      <c r="Q654" t="s">
        <v>52</v>
      </c>
      <c r="R654" s="1">
        <v>41802</v>
      </c>
      <c r="S654" s="10">
        <f t="shared" si="47"/>
        <v>4.6863605430805053E-5</v>
      </c>
      <c r="U654" t="str">
        <f t="shared" si="46"/>
        <v/>
      </c>
      <c r="V654">
        <f t="array" ref="V654">SUM(IF(B654="Y",IF(D654="Critical",(F654:F4213),0)))</f>
        <v>0</v>
      </c>
      <c r="W654">
        <f t="shared" si="48"/>
        <v>2</v>
      </c>
      <c r="X654">
        <f t="shared" si="49"/>
        <v>0</v>
      </c>
    </row>
    <row r="655" spans="1:24" x14ac:dyDescent="0.25">
      <c r="A655">
        <v>9124</v>
      </c>
      <c r="B655" t="s">
        <v>18</v>
      </c>
      <c r="C655" s="1">
        <v>41928</v>
      </c>
      <c r="D655" t="s">
        <v>47</v>
      </c>
      <c r="E655">
        <v>17</v>
      </c>
      <c r="F655">
        <v>2637.78</v>
      </c>
      <c r="G655">
        <v>0.04</v>
      </c>
      <c r="H655" t="s">
        <v>20</v>
      </c>
      <c r="I655">
        <v>-0.84</v>
      </c>
      <c r="J655">
        <v>152.47999999999999</v>
      </c>
      <c r="K655">
        <v>6.5</v>
      </c>
      <c r="L655" t="s">
        <v>279</v>
      </c>
      <c r="M655" t="s">
        <v>22</v>
      </c>
      <c r="N655" t="s">
        <v>71</v>
      </c>
      <c r="O655" t="s">
        <v>24</v>
      </c>
      <c r="P655" t="s">
        <v>25</v>
      </c>
      <c r="Q655" t="s">
        <v>42</v>
      </c>
      <c r="R655" s="1">
        <v>41928</v>
      </c>
      <c r="S655" s="10">
        <f t="shared" si="47"/>
        <v>4.1916476597358163E-4</v>
      </c>
      <c r="U655" t="str">
        <f t="shared" si="46"/>
        <v/>
      </c>
      <c r="V655">
        <f t="array" ref="V655">SUM(IF(B655="Y",IF(D655="Critical",(F655:F4214),0)))</f>
        <v>0</v>
      </c>
      <c r="W655">
        <f t="shared" si="48"/>
        <v>0</v>
      </c>
      <c r="X655">
        <f t="shared" si="49"/>
        <v>0</v>
      </c>
    </row>
    <row r="656" spans="1:24" x14ac:dyDescent="0.25">
      <c r="A656">
        <v>9124</v>
      </c>
      <c r="B656" t="s">
        <v>18</v>
      </c>
      <c r="C656" s="1">
        <v>41928</v>
      </c>
      <c r="D656" t="s">
        <v>47</v>
      </c>
      <c r="E656">
        <v>29</v>
      </c>
      <c r="F656">
        <v>157.4</v>
      </c>
      <c r="G656">
        <v>0.01</v>
      </c>
      <c r="H656" t="s">
        <v>20</v>
      </c>
      <c r="I656">
        <v>-118.56</v>
      </c>
      <c r="J656">
        <v>4.9800000000000004</v>
      </c>
      <c r="K656">
        <v>7.28</v>
      </c>
      <c r="L656" t="s">
        <v>279</v>
      </c>
      <c r="M656" t="s">
        <v>22</v>
      </c>
      <c r="N656" t="s">
        <v>71</v>
      </c>
      <c r="O656" t="s">
        <v>34</v>
      </c>
      <c r="P656" t="s">
        <v>49</v>
      </c>
      <c r="Q656" t="s">
        <v>42</v>
      </c>
      <c r="R656" s="1">
        <v>41933</v>
      </c>
      <c r="S656" s="10">
        <f t="shared" si="47"/>
        <v>2.5012144365429164E-5</v>
      </c>
      <c r="U656" t="str">
        <f t="shared" si="46"/>
        <v/>
      </c>
      <c r="V656">
        <f t="array" ref="V656">SUM(IF(B656="Y",IF(D656="Critical",(F656:F4215),0)))</f>
        <v>0</v>
      </c>
      <c r="W656">
        <f t="shared" si="48"/>
        <v>5</v>
      </c>
      <c r="X656">
        <f t="shared" si="49"/>
        <v>0</v>
      </c>
    </row>
    <row r="657" spans="1:24" x14ac:dyDescent="0.25">
      <c r="A657">
        <v>9126</v>
      </c>
      <c r="B657" t="s">
        <v>18</v>
      </c>
      <c r="C657" s="1">
        <v>42691</v>
      </c>
      <c r="D657" t="s">
        <v>43</v>
      </c>
      <c r="E657">
        <v>47</v>
      </c>
      <c r="F657">
        <v>2799.7</v>
      </c>
      <c r="G657">
        <v>0.04</v>
      </c>
      <c r="H657" t="s">
        <v>20</v>
      </c>
      <c r="I657">
        <v>884.08</v>
      </c>
      <c r="J657">
        <v>62.05</v>
      </c>
      <c r="K657">
        <v>3.99</v>
      </c>
      <c r="L657" t="s">
        <v>349</v>
      </c>
      <c r="M657" t="s">
        <v>341</v>
      </c>
      <c r="N657" t="s">
        <v>23</v>
      </c>
      <c r="O657" t="s">
        <v>34</v>
      </c>
      <c r="P657" t="s">
        <v>72</v>
      </c>
      <c r="Q657" t="s">
        <v>42</v>
      </c>
      <c r="R657" s="1">
        <v>42692</v>
      </c>
      <c r="S657" s="10">
        <f t="shared" si="47"/>
        <v>4.4489517522167739E-4</v>
      </c>
      <c r="U657" t="str">
        <f t="shared" si="46"/>
        <v/>
      </c>
      <c r="V657">
        <f t="array" ref="V657">SUM(IF(B657="Y",IF(D657="Critical",(F657:F4216),0)))</f>
        <v>0</v>
      </c>
      <c r="W657">
        <f t="shared" si="48"/>
        <v>1</v>
      </c>
      <c r="X657">
        <f t="shared" si="49"/>
        <v>0</v>
      </c>
    </row>
    <row r="658" spans="1:24" x14ac:dyDescent="0.25">
      <c r="A658">
        <v>9127</v>
      </c>
      <c r="B658" t="s">
        <v>18</v>
      </c>
      <c r="C658" s="1">
        <v>41922</v>
      </c>
      <c r="D658" t="s">
        <v>31</v>
      </c>
      <c r="E658">
        <v>7</v>
      </c>
      <c r="F658">
        <v>2039.56</v>
      </c>
      <c r="G658">
        <v>0.04</v>
      </c>
      <c r="H658" t="s">
        <v>32</v>
      </c>
      <c r="I658">
        <v>-329.49</v>
      </c>
      <c r="J658">
        <v>279.48</v>
      </c>
      <c r="K658">
        <v>35</v>
      </c>
      <c r="L658" t="s">
        <v>350</v>
      </c>
      <c r="M658" t="s">
        <v>341</v>
      </c>
      <c r="N658" t="s">
        <v>23</v>
      </c>
      <c r="O658" t="s">
        <v>34</v>
      </c>
      <c r="P658" t="s">
        <v>53</v>
      </c>
      <c r="Q658" t="s">
        <v>60</v>
      </c>
      <c r="R658" s="1">
        <v>41924</v>
      </c>
      <c r="S658" s="10">
        <f t="shared" si="47"/>
        <v>3.2410272656896254E-4</v>
      </c>
      <c r="U658" t="str">
        <f t="shared" si="46"/>
        <v/>
      </c>
      <c r="V658">
        <f t="array" ref="V658">SUM(IF(B658="Y",IF(D658="Critical",(F658:F4217),0)))</f>
        <v>0</v>
      </c>
      <c r="W658">
        <f t="shared" si="48"/>
        <v>2</v>
      </c>
      <c r="X658">
        <f t="shared" si="49"/>
        <v>0</v>
      </c>
    </row>
    <row r="659" spans="1:24" x14ac:dyDescent="0.25">
      <c r="A659">
        <v>27744</v>
      </c>
      <c r="B659" t="s">
        <v>27</v>
      </c>
      <c r="C659" s="1">
        <v>41489</v>
      </c>
      <c r="D659" t="s">
        <v>28</v>
      </c>
      <c r="E659">
        <v>22</v>
      </c>
      <c r="F659">
        <v>106.69</v>
      </c>
      <c r="G659">
        <v>0.01</v>
      </c>
      <c r="H659" t="s">
        <v>20</v>
      </c>
      <c r="I659">
        <v>-76.599999999999994</v>
      </c>
      <c r="J659">
        <v>4.54</v>
      </c>
      <c r="K659">
        <v>5.83</v>
      </c>
      <c r="L659" t="s">
        <v>566</v>
      </c>
      <c r="M659" t="s">
        <v>22</v>
      </c>
      <c r="N659" t="s">
        <v>23</v>
      </c>
      <c r="O659" t="s">
        <v>34</v>
      </c>
      <c r="P659" t="s">
        <v>68</v>
      </c>
      <c r="Q659" t="s">
        <v>42</v>
      </c>
      <c r="R659" s="1">
        <v>41490</v>
      </c>
      <c r="S659" s="10">
        <f t="shared" si="47"/>
        <v>1.6953911577812182E-5</v>
      </c>
      <c r="T659" t="str">
        <f>IF(B659="Y", "Quality Check","")</f>
        <v>Quality Check</v>
      </c>
      <c r="U659" t="str">
        <f t="shared" si="46"/>
        <v>Low Impact</v>
      </c>
      <c r="V659">
        <f t="array" ref="V659">SUM(IF(B659="Y",IF(D659="Critical",(F659:F4218),0)))</f>
        <v>11766624.173000008</v>
      </c>
      <c r="W659">
        <f t="shared" si="48"/>
        <v>1</v>
      </c>
      <c r="X659">
        <f t="shared" si="49"/>
        <v>1</v>
      </c>
    </row>
    <row r="660" spans="1:24" x14ac:dyDescent="0.25">
      <c r="A660">
        <v>9155</v>
      </c>
      <c r="B660" t="s">
        <v>18</v>
      </c>
      <c r="C660" s="1">
        <v>42246</v>
      </c>
      <c r="D660" t="s">
        <v>28</v>
      </c>
      <c r="E660">
        <v>17</v>
      </c>
      <c r="F660">
        <v>518.79999999999995</v>
      </c>
      <c r="G660">
        <v>0.1</v>
      </c>
      <c r="H660" t="s">
        <v>20</v>
      </c>
      <c r="I660">
        <v>54.63</v>
      </c>
      <c r="J660">
        <v>30.98</v>
      </c>
      <c r="K660">
        <v>11.63</v>
      </c>
      <c r="L660" t="s">
        <v>335</v>
      </c>
      <c r="M660" t="s">
        <v>22</v>
      </c>
      <c r="N660" t="s">
        <v>45</v>
      </c>
      <c r="O660" t="s">
        <v>34</v>
      </c>
      <c r="P660" t="s">
        <v>68</v>
      </c>
      <c r="Q660" t="s">
        <v>42</v>
      </c>
      <c r="R660" s="1">
        <v>42247</v>
      </c>
      <c r="S660" s="10">
        <f t="shared" si="47"/>
        <v>8.2441553346789388E-5</v>
      </c>
      <c r="U660" t="str">
        <f t="shared" si="46"/>
        <v/>
      </c>
      <c r="V660">
        <f t="array" ref="V660">SUM(IF(B660="Y",IF(D660="Critical",(F660:F4219),0)))</f>
        <v>0</v>
      </c>
      <c r="W660">
        <f t="shared" si="48"/>
        <v>1</v>
      </c>
      <c r="X660">
        <f t="shared" si="49"/>
        <v>0</v>
      </c>
    </row>
    <row r="661" spans="1:24" x14ac:dyDescent="0.25">
      <c r="A661">
        <v>9216</v>
      </c>
      <c r="B661" t="s">
        <v>18</v>
      </c>
      <c r="C661" s="1">
        <v>41743</v>
      </c>
      <c r="D661" t="s">
        <v>43</v>
      </c>
      <c r="E661">
        <v>36</v>
      </c>
      <c r="F661">
        <v>5977.63</v>
      </c>
      <c r="G661">
        <v>0.1</v>
      </c>
      <c r="H661" t="s">
        <v>54</v>
      </c>
      <c r="I661">
        <v>-86.68</v>
      </c>
      <c r="J661">
        <v>180.98</v>
      </c>
      <c r="K661">
        <v>55.24</v>
      </c>
      <c r="L661" t="s">
        <v>96</v>
      </c>
      <c r="M661" t="s">
        <v>56</v>
      </c>
      <c r="N661" t="s">
        <v>45</v>
      </c>
      <c r="O661" t="s">
        <v>34</v>
      </c>
      <c r="P661" t="s">
        <v>72</v>
      </c>
      <c r="Q661" t="s">
        <v>74</v>
      </c>
      <c r="R661" s="1">
        <v>41745</v>
      </c>
      <c r="S661" s="10">
        <f t="shared" si="47"/>
        <v>9.4989418375552941E-4</v>
      </c>
      <c r="U661" t="str">
        <f t="shared" si="46"/>
        <v/>
      </c>
      <c r="V661">
        <f t="array" ref="V661">SUM(IF(B661="Y",IF(D661="Critical",(F661:F4220),0)))</f>
        <v>0</v>
      </c>
      <c r="W661">
        <f t="shared" si="48"/>
        <v>2</v>
      </c>
      <c r="X661">
        <f t="shared" si="49"/>
        <v>0</v>
      </c>
    </row>
    <row r="662" spans="1:24" x14ac:dyDescent="0.25">
      <c r="A662">
        <v>9222</v>
      </c>
      <c r="B662" t="s">
        <v>18</v>
      </c>
      <c r="C662" s="1">
        <v>42411</v>
      </c>
      <c r="D662" t="s">
        <v>19</v>
      </c>
      <c r="E662">
        <v>41</v>
      </c>
      <c r="F662">
        <v>473.67</v>
      </c>
      <c r="G662">
        <v>0.04</v>
      </c>
      <c r="H662" t="s">
        <v>20</v>
      </c>
      <c r="I662">
        <v>78.2</v>
      </c>
      <c r="J662">
        <v>11.34</v>
      </c>
      <c r="K662">
        <v>5.01</v>
      </c>
      <c r="L662" t="s">
        <v>117</v>
      </c>
      <c r="M662" t="s">
        <v>56</v>
      </c>
      <c r="N662" t="s">
        <v>40</v>
      </c>
      <c r="O662" t="s">
        <v>34</v>
      </c>
      <c r="P662" t="s">
        <v>49</v>
      </c>
      <c r="Q662" t="s">
        <v>42</v>
      </c>
      <c r="R662" s="1">
        <v>42412</v>
      </c>
      <c r="S662" s="10">
        <f t="shared" si="47"/>
        <v>7.5270028091314054E-5</v>
      </c>
      <c r="U662" t="str">
        <f t="shared" si="46"/>
        <v/>
      </c>
      <c r="V662">
        <f t="array" ref="V662">SUM(IF(B662="Y",IF(D662="Critical",(F662:F4221),0)))</f>
        <v>0</v>
      </c>
      <c r="W662">
        <f t="shared" si="48"/>
        <v>1</v>
      </c>
      <c r="X662">
        <f t="shared" si="49"/>
        <v>0</v>
      </c>
    </row>
    <row r="663" spans="1:24" x14ac:dyDescent="0.25">
      <c r="A663">
        <v>13762</v>
      </c>
      <c r="B663" t="s">
        <v>18</v>
      </c>
      <c r="C663" s="1">
        <v>41446</v>
      </c>
      <c r="D663" t="s">
        <v>43</v>
      </c>
      <c r="E663">
        <v>37</v>
      </c>
      <c r="F663">
        <v>107.73</v>
      </c>
      <c r="G663">
        <v>0.08</v>
      </c>
      <c r="H663" t="s">
        <v>20</v>
      </c>
      <c r="I663">
        <v>39.81</v>
      </c>
      <c r="J663">
        <v>3.15</v>
      </c>
      <c r="K663">
        <v>0.5</v>
      </c>
      <c r="L663" t="s">
        <v>432</v>
      </c>
      <c r="M663" t="s">
        <v>22</v>
      </c>
      <c r="N663" t="s">
        <v>23</v>
      </c>
      <c r="O663" t="s">
        <v>34</v>
      </c>
      <c r="P663" t="s">
        <v>46</v>
      </c>
      <c r="Q663" t="s">
        <v>42</v>
      </c>
      <c r="R663" s="1">
        <v>41448</v>
      </c>
      <c r="S663" s="10">
        <f t="shared" si="47"/>
        <v>1.7119176064089479E-5</v>
      </c>
      <c r="U663" t="str">
        <f t="shared" si="46"/>
        <v/>
      </c>
      <c r="V663">
        <f t="array" ref="V663">SUM(IF(B663="Y",IF(D663="Critical",(F663:F4222),0)))</f>
        <v>0</v>
      </c>
      <c r="W663">
        <f t="shared" si="48"/>
        <v>2</v>
      </c>
      <c r="X663">
        <f t="shared" si="49"/>
        <v>0</v>
      </c>
    </row>
    <row r="664" spans="1:24" x14ac:dyDescent="0.25">
      <c r="A664">
        <v>33255</v>
      </c>
      <c r="B664" t="s">
        <v>18</v>
      </c>
      <c r="C664" s="1">
        <v>41449</v>
      </c>
      <c r="D664" t="s">
        <v>28</v>
      </c>
      <c r="E664">
        <v>19</v>
      </c>
      <c r="F664">
        <v>108.21</v>
      </c>
      <c r="G664">
        <v>0.08</v>
      </c>
      <c r="H664" t="s">
        <v>32</v>
      </c>
      <c r="I664">
        <v>-50.02</v>
      </c>
      <c r="J664">
        <v>5.28</v>
      </c>
      <c r="K664">
        <v>5.66</v>
      </c>
      <c r="L664" t="s">
        <v>345</v>
      </c>
      <c r="M664" t="s">
        <v>30</v>
      </c>
      <c r="N664" t="s">
        <v>40</v>
      </c>
      <c r="O664" t="s">
        <v>34</v>
      </c>
      <c r="P664" t="s">
        <v>49</v>
      </c>
      <c r="Q664" t="s">
        <v>42</v>
      </c>
      <c r="R664" s="1">
        <v>41450</v>
      </c>
      <c r="S664" s="10">
        <f t="shared" si="47"/>
        <v>1.7195451980832844E-5</v>
      </c>
      <c r="U664" t="str">
        <f t="shared" si="46"/>
        <v/>
      </c>
      <c r="V664">
        <f t="array" ref="V664">SUM(IF(B664="Y",IF(D664="Critical",(F664:F4223),0)))</f>
        <v>0</v>
      </c>
      <c r="W664">
        <f t="shared" si="48"/>
        <v>1</v>
      </c>
      <c r="X664">
        <f t="shared" si="49"/>
        <v>0</v>
      </c>
    </row>
    <row r="665" spans="1:24" x14ac:dyDescent="0.25">
      <c r="A665">
        <v>9281</v>
      </c>
      <c r="B665" t="s">
        <v>18</v>
      </c>
      <c r="C665" s="1">
        <v>42057</v>
      </c>
      <c r="D665" t="s">
        <v>28</v>
      </c>
      <c r="E665">
        <v>31</v>
      </c>
      <c r="F665">
        <v>199.8</v>
      </c>
      <c r="G665">
        <v>0.08</v>
      </c>
      <c r="H665" t="s">
        <v>32</v>
      </c>
      <c r="I665">
        <v>-96.59</v>
      </c>
      <c r="J665">
        <v>6.48</v>
      </c>
      <c r="K665">
        <v>6.81</v>
      </c>
      <c r="L665" t="s">
        <v>150</v>
      </c>
      <c r="M665" t="s">
        <v>30</v>
      </c>
      <c r="N665" t="s">
        <v>71</v>
      </c>
      <c r="O665" t="s">
        <v>34</v>
      </c>
      <c r="P665" t="s">
        <v>49</v>
      </c>
      <c r="Q665" t="s">
        <v>42</v>
      </c>
      <c r="R665" s="1">
        <v>42059</v>
      </c>
      <c r="S665" s="10">
        <f t="shared" si="47"/>
        <v>3.1749850344426604E-5</v>
      </c>
      <c r="U665" t="str">
        <f t="shared" si="46"/>
        <v/>
      </c>
      <c r="V665">
        <f t="array" ref="V665">SUM(IF(B665="Y",IF(D665="Critical",(F665:F4224),0)))</f>
        <v>0</v>
      </c>
      <c r="W665">
        <f t="shared" si="48"/>
        <v>2</v>
      </c>
      <c r="X665">
        <f t="shared" si="49"/>
        <v>0</v>
      </c>
    </row>
    <row r="666" spans="1:24" x14ac:dyDescent="0.25">
      <c r="A666">
        <v>9281</v>
      </c>
      <c r="B666" t="s">
        <v>18</v>
      </c>
      <c r="C666" s="1">
        <v>42057</v>
      </c>
      <c r="D666" t="s">
        <v>28</v>
      </c>
      <c r="E666">
        <v>24</v>
      </c>
      <c r="F666">
        <v>68.97</v>
      </c>
      <c r="G666">
        <v>0.02</v>
      </c>
      <c r="H666" t="s">
        <v>20</v>
      </c>
      <c r="I666">
        <v>0.77</v>
      </c>
      <c r="J666">
        <v>2.78</v>
      </c>
      <c r="K666">
        <v>0.97</v>
      </c>
      <c r="L666" t="s">
        <v>150</v>
      </c>
      <c r="M666" t="s">
        <v>30</v>
      </c>
      <c r="N666" t="s">
        <v>71</v>
      </c>
      <c r="O666" t="s">
        <v>34</v>
      </c>
      <c r="P666" t="s">
        <v>35</v>
      </c>
      <c r="Q666" t="s">
        <v>36</v>
      </c>
      <c r="R666" s="1">
        <v>42059</v>
      </c>
      <c r="S666" s="10">
        <f t="shared" si="47"/>
        <v>1.0959895787062575E-5</v>
      </c>
      <c r="U666" t="str">
        <f t="shared" si="46"/>
        <v/>
      </c>
      <c r="V666">
        <f t="array" ref="V666">SUM(IF(B666="Y",IF(D666="Critical",(F666:F4225),0)))</f>
        <v>0</v>
      </c>
      <c r="W666">
        <f t="shared" si="48"/>
        <v>2</v>
      </c>
      <c r="X666">
        <f t="shared" si="49"/>
        <v>0</v>
      </c>
    </row>
    <row r="667" spans="1:24" x14ac:dyDescent="0.25">
      <c r="A667">
        <v>9285</v>
      </c>
      <c r="B667" t="s">
        <v>18</v>
      </c>
      <c r="C667" s="1">
        <v>42372</v>
      </c>
      <c r="D667" t="s">
        <v>28</v>
      </c>
      <c r="E667">
        <v>3</v>
      </c>
      <c r="F667">
        <v>124.81</v>
      </c>
      <c r="G667">
        <v>0.06</v>
      </c>
      <c r="H667" t="s">
        <v>20</v>
      </c>
      <c r="I667">
        <v>-11.94</v>
      </c>
      <c r="J667">
        <v>40.98</v>
      </c>
      <c r="K667">
        <v>2.99</v>
      </c>
      <c r="L667" t="s">
        <v>271</v>
      </c>
      <c r="M667" t="s">
        <v>56</v>
      </c>
      <c r="N667" t="s">
        <v>45</v>
      </c>
      <c r="O667" t="s">
        <v>34</v>
      </c>
      <c r="P667" t="s">
        <v>68</v>
      </c>
      <c r="Q667" t="s">
        <v>42</v>
      </c>
      <c r="R667" s="1">
        <v>42374</v>
      </c>
      <c r="S667" s="10">
        <f t="shared" si="47"/>
        <v>1.9833327434874294E-5</v>
      </c>
      <c r="U667" t="str">
        <f t="shared" si="46"/>
        <v/>
      </c>
      <c r="V667">
        <f t="array" ref="V667">SUM(IF(B667="Y",IF(D667="Critical",(F667:F4226),0)))</f>
        <v>0</v>
      </c>
      <c r="W667">
        <f t="shared" si="48"/>
        <v>2</v>
      </c>
      <c r="X667">
        <f t="shared" si="49"/>
        <v>0</v>
      </c>
    </row>
    <row r="668" spans="1:24" x14ac:dyDescent="0.25">
      <c r="A668">
        <v>9312</v>
      </c>
      <c r="B668" t="s">
        <v>18</v>
      </c>
      <c r="C668" s="1">
        <v>42142</v>
      </c>
      <c r="D668" t="s">
        <v>31</v>
      </c>
      <c r="E668">
        <v>43</v>
      </c>
      <c r="F668">
        <v>1160.55</v>
      </c>
      <c r="G668">
        <v>0.05</v>
      </c>
      <c r="H668" t="s">
        <v>54</v>
      </c>
      <c r="I668">
        <v>-179.17</v>
      </c>
      <c r="J668">
        <v>25.98</v>
      </c>
      <c r="K668">
        <v>14.36</v>
      </c>
      <c r="L668" t="s">
        <v>351</v>
      </c>
      <c r="M668" t="s">
        <v>22</v>
      </c>
      <c r="N668" t="s">
        <v>40</v>
      </c>
      <c r="O668" t="s">
        <v>37</v>
      </c>
      <c r="P668" t="s">
        <v>86</v>
      </c>
      <c r="Q668" t="s">
        <v>74</v>
      </c>
      <c r="R668" s="1">
        <v>42143</v>
      </c>
      <c r="S668" s="10">
        <f t="shared" si="47"/>
        <v>1.8442086495107252E-4</v>
      </c>
      <c r="U668" t="str">
        <f t="shared" si="46"/>
        <v/>
      </c>
      <c r="V668">
        <f t="array" ref="V668">SUM(IF(B668="Y",IF(D668="Critical",(F668:F4227),0)))</f>
        <v>0</v>
      </c>
      <c r="W668">
        <f t="shared" si="48"/>
        <v>1</v>
      </c>
      <c r="X668">
        <f t="shared" si="49"/>
        <v>0</v>
      </c>
    </row>
    <row r="669" spans="1:24" x14ac:dyDescent="0.25">
      <c r="A669">
        <v>9344</v>
      </c>
      <c r="B669" t="s">
        <v>18</v>
      </c>
      <c r="C669" s="1">
        <v>41979</v>
      </c>
      <c r="D669" t="s">
        <v>47</v>
      </c>
      <c r="E669">
        <v>18</v>
      </c>
      <c r="F669">
        <v>1733.1</v>
      </c>
      <c r="G669">
        <v>0.09</v>
      </c>
      <c r="H669" t="s">
        <v>20</v>
      </c>
      <c r="I669">
        <v>-505.69</v>
      </c>
      <c r="J669">
        <v>95.99</v>
      </c>
      <c r="K669">
        <v>35</v>
      </c>
      <c r="L669" t="s">
        <v>190</v>
      </c>
      <c r="M669" t="s">
        <v>22</v>
      </c>
      <c r="N669" t="s">
        <v>45</v>
      </c>
      <c r="O669" t="s">
        <v>34</v>
      </c>
      <c r="P669" t="s">
        <v>53</v>
      </c>
      <c r="Q669" t="s">
        <v>60</v>
      </c>
      <c r="R669" s="1">
        <v>41981</v>
      </c>
      <c r="S669" s="10">
        <f t="shared" si="47"/>
        <v>2.7540373189152023E-4</v>
      </c>
      <c r="U669" t="str">
        <f t="shared" si="46"/>
        <v/>
      </c>
      <c r="V669">
        <f t="array" ref="V669">SUM(IF(B669="Y",IF(D669="Critical",(F669:F4228),0)))</f>
        <v>0</v>
      </c>
      <c r="W669">
        <f t="shared" si="48"/>
        <v>2</v>
      </c>
      <c r="X669">
        <f t="shared" si="49"/>
        <v>0</v>
      </c>
    </row>
    <row r="670" spans="1:24" x14ac:dyDescent="0.25">
      <c r="A670">
        <v>9344</v>
      </c>
      <c r="B670" t="s">
        <v>18</v>
      </c>
      <c r="C670" s="1">
        <v>41979</v>
      </c>
      <c r="D670" t="s">
        <v>47</v>
      </c>
      <c r="E670">
        <v>31</v>
      </c>
      <c r="F670">
        <v>3448.6455000000001</v>
      </c>
      <c r="G670">
        <v>0.02</v>
      </c>
      <c r="H670" t="s">
        <v>20</v>
      </c>
      <c r="I670">
        <v>900.41</v>
      </c>
      <c r="J670">
        <v>125.99</v>
      </c>
      <c r="K670">
        <v>8.99</v>
      </c>
      <c r="L670" t="s">
        <v>190</v>
      </c>
      <c r="M670" t="s">
        <v>22</v>
      </c>
      <c r="N670" t="s">
        <v>45</v>
      </c>
      <c r="O670" t="s">
        <v>24</v>
      </c>
      <c r="P670" t="s">
        <v>41</v>
      </c>
      <c r="Q670" t="s">
        <v>42</v>
      </c>
      <c r="R670" s="1">
        <v>41979</v>
      </c>
      <c r="S670" s="10">
        <f t="shared" si="47"/>
        <v>5.4801791049039167E-4</v>
      </c>
      <c r="U670" t="str">
        <f t="shared" si="46"/>
        <v/>
      </c>
      <c r="V670">
        <f t="array" ref="V670">SUM(IF(B670="Y",IF(D670="Critical",(F670:F4229),0)))</f>
        <v>0</v>
      </c>
      <c r="W670">
        <f t="shared" si="48"/>
        <v>0</v>
      </c>
      <c r="X670">
        <f t="shared" si="49"/>
        <v>0</v>
      </c>
    </row>
    <row r="671" spans="1:24" x14ac:dyDescent="0.25">
      <c r="A671">
        <v>9350</v>
      </c>
      <c r="B671" t="s">
        <v>18</v>
      </c>
      <c r="C671" s="1">
        <v>42308</v>
      </c>
      <c r="D671" t="s">
        <v>28</v>
      </c>
      <c r="E671">
        <v>13</v>
      </c>
      <c r="F671">
        <v>1735.94</v>
      </c>
      <c r="G671">
        <v>0.1</v>
      </c>
      <c r="H671" t="s">
        <v>54</v>
      </c>
      <c r="I671">
        <v>-432.54</v>
      </c>
      <c r="J671">
        <v>140.97999999999999</v>
      </c>
      <c r="K671">
        <v>53.48</v>
      </c>
      <c r="L671" t="s">
        <v>311</v>
      </c>
      <c r="M671" t="s">
        <v>30</v>
      </c>
      <c r="N671" t="s">
        <v>23</v>
      </c>
      <c r="O671" t="s">
        <v>37</v>
      </c>
      <c r="P671" t="s">
        <v>57</v>
      </c>
      <c r="Q671" t="s">
        <v>58</v>
      </c>
      <c r="R671" s="1">
        <v>42309</v>
      </c>
      <c r="S671" s="10">
        <f t="shared" si="47"/>
        <v>2.7585503106558514E-4</v>
      </c>
      <c r="U671" t="str">
        <f t="shared" si="46"/>
        <v/>
      </c>
      <c r="V671">
        <f t="array" ref="V671">SUM(IF(B671="Y",IF(D671="Critical",(F671:F4230),0)))</f>
        <v>0</v>
      </c>
      <c r="W671">
        <f t="shared" si="48"/>
        <v>1</v>
      </c>
      <c r="X671">
        <f t="shared" si="49"/>
        <v>0</v>
      </c>
    </row>
    <row r="672" spans="1:24" x14ac:dyDescent="0.25">
      <c r="A672">
        <v>9350</v>
      </c>
      <c r="B672" t="s">
        <v>18</v>
      </c>
      <c r="C672" s="1">
        <v>42308</v>
      </c>
      <c r="D672" t="s">
        <v>28</v>
      </c>
      <c r="E672">
        <v>2</v>
      </c>
      <c r="F672">
        <v>337.6</v>
      </c>
      <c r="G672">
        <v>0.1</v>
      </c>
      <c r="H672" t="s">
        <v>20</v>
      </c>
      <c r="I672">
        <v>-210.78</v>
      </c>
      <c r="J672">
        <v>172.99</v>
      </c>
      <c r="K672">
        <v>19.989999999999998</v>
      </c>
      <c r="L672" t="s">
        <v>311</v>
      </c>
      <c r="M672" t="s">
        <v>30</v>
      </c>
      <c r="N672" t="s">
        <v>23</v>
      </c>
      <c r="O672" t="s">
        <v>37</v>
      </c>
      <c r="P672" t="s">
        <v>38</v>
      </c>
      <c r="Q672" t="s">
        <v>52</v>
      </c>
      <c r="R672" s="1">
        <v>42310</v>
      </c>
      <c r="S672" s="10">
        <f t="shared" si="47"/>
        <v>5.3647394776168275E-5</v>
      </c>
      <c r="U672" t="str">
        <f t="shared" si="46"/>
        <v/>
      </c>
      <c r="V672">
        <f t="array" ref="V672">SUM(IF(B672="Y",IF(D672="Critical",(F672:F4231),0)))</f>
        <v>0</v>
      </c>
      <c r="W672">
        <f t="shared" si="48"/>
        <v>2</v>
      </c>
      <c r="X672">
        <f t="shared" si="49"/>
        <v>0</v>
      </c>
    </row>
    <row r="673" spans="1:24" x14ac:dyDescent="0.25">
      <c r="A673">
        <v>9383</v>
      </c>
      <c r="B673" t="s">
        <v>18</v>
      </c>
      <c r="C673" s="1">
        <v>42445</v>
      </c>
      <c r="D673" t="s">
        <v>31</v>
      </c>
      <c r="E673">
        <v>11</v>
      </c>
      <c r="F673">
        <v>82.42</v>
      </c>
      <c r="G673">
        <v>7.0000000000000007E-2</v>
      </c>
      <c r="H673" t="s">
        <v>20</v>
      </c>
      <c r="I673">
        <v>18.53</v>
      </c>
      <c r="J673">
        <v>7.59</v>
      </c>
      <c r="K673">
        <v>4</v>
      </c>
      <c r="L673" t="s">
        <v>172</v>
      </c>
      <c r="M673" t="s">
        <v>22</v>
      </c>
      <c r="N673" t="s">
        <v>23</v>
      </c>
      <c r="O673" t="s">
        <v>37</v>
      </c>
      <c r="P673" t="s">
        <v>38</v>
      </c>
      <c r="Q673" t="s">
        <v>36</v>
      </c>
      <c r="R673" s="1">
        <v>42447</v>
      </c>
      <c r="S673" s="10">
        <f t="shared" si="47"/>
        <v>1.3097210537475678E-5</v>
      </c>
      <c r="U673" t="str">
        <f t="shared" si="46"/>
        <v/>
      </c>
      <c r="V673">
        <f t="array" ref="V673">SUM(IF(B673="Y",IF(D673="Critical",(F673:F4232),0)))</f>
        <v>0</v>
      </c>
      <c r="W673">
        <f t="shared" si="48"/>
        <v>2</v>
      </c>
      <c r="X673">
        <f t="shared" si="49"/>
        <v>0</v>
      </c>
    </row>
    <row r="674" spans="1:24" x14ac:dyDescent="0.25">
      <c r="A674">
        <v>9473</v>
      </c>
      <c r="B674" t="s">
        <v>18</v>
      </c>
      <c r="C674" s="1">
        <v>42288</v>
      </c>
      <c r="D674" t="s">
        <v>31</v>
      </c>
      <c r="E674">
        <v>3</v>
      </c>
      <c r="F674">
        <v>31.95</v>
      </c>
      <c r="G674">
        <v>0.1</v>
      </c>
      <c r="H674" t="s">
        <v>20</v>
      </c>
      <c r="I674">
        <v>-23.69</v>
      </c>
      <c r="J674">
        <v>8.0399999999999991</v>
      </c>
      <c r="K674">
        <v>8.94</v>
      </c>
      <c r="L674" t="s">
        <v>33</v>
      </c>
      <c r="M674" t="s">
        <v>22</v>
      </c>
      <c r="N674" t="s">
        <v>23</v>
      </c>
      <c r="O674" t="s">
        <v>34</v>
      </c>
      <c r="P674" t="s">
        <v>68</v>
      </c>
      <c r="Q674" t="s">
        <v>42</v>
      </c>
      <c r="R674" s="1">
        <v>42290</v>
      </c>
      <c r="S674" s="10">
        <f t="shared" si="47"/>
        <v>5.0771157082303793E-6</v>
      </c>
      <c r="U674" t="str">
        <f t="shared" si="46"/>
        <v/>
      </c>
      <c r="V674">
        <f t="array" ref="V674">SUM(IF(B674="Y",IF(D674="Critical",(F674:F4233),0)))</f>
        <v>0</v>
      </c>
      <c r="W674">
        <f t="shared" si="48"/>
        <v>2</v>
      </c>
      <c r="X674">
        <f t="shared" si="49"/>
        <v>0</v>
      </c>
    </row>
    <row r="675" spans="1:24" x14ac:dyDescent="0.25">
      <c r="A675">
        <v>9473</v>
      </c>
      <c r="B675" t="s">
        <v>18</v>
      </c>
      <c r="C675" s="1">
        <v>42288</v>
      </c>
      <c r="D675" t="s">
        <v>31</v>
      </c>
      <c r="E675">
        <v>34</v>
      </c>
      <c r="F675">
        <v>563.82000000000005</v>
      </c>
      <c r="G675">
        <v>0.03</v>
      </c>
      <c r="H675" t="s">
        <v>20</v>
      </c>
      <c r="I675">
        <v>188.22</v>
      </c>
      <c r="J675">
        <v>16.510000000000002</v>
      </c>
      <c r="K675">
        <v>2.99</v>
      </c>
      <c r="L675" t="s">
        <v>33</v>
      </c>
      <c r="M675" t="s">
        <v>22</v>
      </c>
      <c r="N675" t="s">
        <v>23</v>
      </c>
      <c r="O675" t="s">
        <v>34</v>
      </c>
      <c r="P675" t="s">
        <v>68</v>
      </c>
      <c r="Q675" t="s">
        <v>42</v>
      </c>
      <c r="R675" s="1">
        <v>42289</v>
      </c>
      <c r="S675" s="10">
        <f t="shared" si="47"/>
        <v>8.9595598704677711E-5</v>
      </c>
      <c r="U675" t="str">
        <f t="shared" si="46"/>
        <v/>
      </c>
      <c r="V675">
        <f t="array" ref="V675">SUM(IF(B675="Y",IF(D675="Critical",(F675:F4234),0)))</f>
        <v>0</v>
      </c>
      <c r="W675">
        <f t="shared" si="48"/>
        <v>1</v>
      </c>
      <c r="X675">
        <f t="shared" si="49"/>
        <v>0</v>
      </c>
    </row>
    <row r="676" spans="1:24" x14ac:dyDescent="0.25">
      <c r="A676">
        <v>9473</v>
      </c>
      <c r="B676" t="s">
        <v>18</v>
      </c>
      <c r="C676" s="1">
        <v>42288</v>
      </c>
      <c r="D676" t="s">
        <v>31</v>
      </c>
      <c r="E676">
        <v>31</v>
      </c>
      <c r="F676">
        <v>502.44</v>
      </c>
      <c r="G676">
        <v>0.04</v>
      </c>
      <c r="H676" t="s">
        <v>20</v>
      </c>
      <c r="I676">
        <v>-363.44</v>
      </c>
      <c r="J676">
        <v>15.51</v>
      </c>
      <c r="K676">
        <v>17.78</v>
      </c>
      <c r="L676" t="s">
        <v>33</v>
      </c>
      <c r="M676" t="s">
        <v>22</v>
      </c>
      <c r="N676" t="s">
        <v>23</v>
      </c>
      <c r="O676" t="s">
        <v>34</v>
      </c>
      <c r="P676" t="s">
        <v>53</v>
      </c>
      <c r="Q676" t="s">
        <v>42</v>
      </c>
      <c r="R676" s="1">
        <v>42290</v>
      </c>
      <c r="S676" s="10">
        <f t="shared" si="47"/>
        <v>7.9841815851119623E-5</v>
      </c>
      <c r="U676" t="str">
        <f t="shared" si="46"/>
        <v/>
      </c>
      <c r="V676">
        <f t="array" ref="V676">SUM(IF(B676="Y",IF(D676="Critical",(F676:F4235),0)))</f>
        <v>0</v>
      </c>
      <c r="W676">
        <f t="shared" si="48"/>
        <v>2</v>
      </c>
      <c r="X676">
        <f t="shared" si="49"/>
        <v>0</v>
      </c>
    </row>
    <row r="677" spans="1:24" x14ac:dyDescent="0.25">
      <c r="A677">
        <v>9478</v>
      </c>
      <c r="B677" t="s">
        <v>18</v>
      </c>
      <c r="C677" s="1">
        <v>42457</v>
      </c>
      <c r="D677" t="s">
        <v>19</v>
      </c>
      <c r="E677">
        <v>48</v>
      </c>
      <c r="F677">
        <v>522.97</v>
      </c>
      <c r="G677">
        <v>0.04</v>
      </c>
      <c r="H677" t="s">
        <v>20</v>
      </c>
      <c r="I677">
        <v>29.98</v>
      </c>
      <c r="J677">
        <v>10.4</v>
      </c>
      <c r="K677">
        <v>5.4</v>
      </c>
      <c r="L677" t="s">
        <v>220</v>
      </c>
      <c r="M677" t="s">
        <v>30</v>
      </c>
      <c r="N677" t="s">
        <v>23</v>
      </c>
      <c r="O677" t="s">
        <v>37</v>
      </c>
      <c r="P677" t="s">
        <v>38</v>
      </c>
      <c r="Q677" t="s">
        <v>26</v>
      </c>
      <c r="R677" s="1">
        <v>42458</v>
      </c>
      <c r="S677" s="10">
        <f t="shared" si="47"/>
        <v>8.3104200373497399E-5</v>
      </c>
      <c r="U677" t="str">
        <f t="shared" si="46"/>
        <v/>
      </c>
      <c r="V677">
        <f t="array" ref="V677">SUM(IF(B677="Y",IF(D677="Critical",(F677:F4236),0)))</f>
        <v>0</v>
      </c>
      <c r="W677">
        <f t="shared" si="48"/>
        <v>1</v>
      </c>
      <c r="X677">
        <f t="shared" si="49"/>
        <v>0</v>
      </c>
    </row>
    <row r="678" spans="1:24" x14ac:dyDescent="0.25">
      <c r="A678">
        <v>9478</v>
      </c>
      <c r="B678" t="s">
        <v>18</v>
      </c>
      <c r="C678" s="1">
        <v>42457</v>
      </c>
      <c r="D678" t="s">
        <v>19</v>
      </c>
      <c r="E678">
        <v>48</v>
      </c>
      <c r="F678">
        <v>199.46</v>
      </c>
      <c r="G678">
        <v>0.08</v>
      </c>
      <c r="H678" t="s">
        <v>20</v>
      </c>
      <c r="I678">
        <v>-121.2</v>
      </c>
      <c r="J678">
        <v>4.28</v>
      </c>
      <c r="K678">
        <v>4.79</v>
      </c>
      <c r="L678" t="s">
        <v>220</v>
      </c>
      <c r="M678" t="s">
        <v>30</v>
      </c>
      <c r="N678" t="s">
        <v>23</v>
      </c>
      <c r="O678" t="s">
        <v>34</v>
      </c>
      <c r="P678" t="s">
        <v>49</v>
      </c>
      <c r="Q678" t="s">
        <v>42</v>
      </c>
      <c r="R678" s="1">
        <v>42459</v>
      </c>
      <c r="S678" s="10">
        <f t="shared" si="47"/>
        <v>3.1695821570066719E-5</v>
      </c>
      <c r="U678" t="str">
        <f t="shared" si="46"/>
        <v/>
      </c>
      <c r="V678">
        <f t="array" ref="V678">SUM(IF(B678="Y",IF(D678="Critical",(F678:F4237),0)))</f>
        <v>0</v>
      </c>
      <c r="W678">
        <f t="shared" si="48"/>
        <v>2</v>
      </c>
      <c r="X678">
        <f t="shared" si="49"/>
        <v>0</v>
      </c>
    </row>
    <row r="679" spans="1:24" x14ac:dyDescent="0.25">
      <c r="A679">
        <v>9509</v>
      </c>
      <c r="B679" t="s">
        <v>18</v>
      </c>
      <c r="C679" s="1">
        <v>42284</v>
      </c>
      <c r="D679" t="s">
        <v>31</v>
      </c>
      <c r="E679">
        <v>36</v>
      </c>
      <c r="F679">
        <v>12175.82</v>
      </c>
      <c r="G679">
        <v>0.02</v>
      </c>
      <c r="H679" t="s">
        <v>54</v>
      </c>
      <c r="I679">
        <v>2825.15</v>
      </c>
      <c r="J679">
        <v>320.98</v>
      </c>
      <c r="K679">
        <v>58.95</v>
      </c>
      <c r="L679" t="s">
        <v>353</v>
      </c>
      <c r="M679" t="s">
        <v>341</v>
      </c>
      <c r="N679" t="s">
        <v>40</v>
      </c>
      <c r="O679" t="s">
        <v>37</v>
      </c>
      <c r="P679" t="s">
        <v>86</v>
      </c>
      <c r="Q679" t="s">
        <v>74</v>
      </c>
      <c r="R679" s="1">
        <v>42285</v>
      </c>
      <c r="S679" s="10">
        <f t="shared" si="47"/>
        <v>1.934837151254636E-3</v>
      </c>
      <c r="U679" t="str">
        <f t="shared" si="46"/>
        <v/>
      </c>
      <c r="V679">
        <f t="array" ref="V679">SUM(IF(B679="Y",IF(D679="Critical",(F679:F4238),0)))</f>
        <v>0</v>
      </c>
      <c r="W679">
        <f t="shared" si="48"/>
        <v>1</v>
      </c>
      <c r="X679">
        <f t="shared" si="49"/>
        <v>0</v>
      </c>
    </row>
    <row r="680" spans="1:24" x14ac:dyDescent="0.25">
      <c r="A680">
        <v>9509</v>
      </c>
      <c r="B680" t="s">
        <v>18</v>
      </c>
      <c r="C680" s="1">
        <v>42284</v>
      </c>
      <c r="D680" t="s">
        <v>31</v>
      </c>
      <c r="E680">
        <v>5</v>
      </c>
      <c r="F680">
        <v>101.21</v>
      </c>
      <c r="G680">
        <v>0.1</v>
      </c>
      <c r="H680" t="s">
        <v>32</v>
      </c>
      <c r="I680">
        <v>2.13</v>
      </c>
      <c r="J680">
        <v>18.97</v>
      </c>
      <c r="K680">
        <v>5.21</v>
      </c>
      <c r="L680" t="s">
        <v>353</v>
      </c>
      <c r="M680" t="s">
        <v>341</v>
      </c>
      <c r="N680" t="s">
        <v>40</v>
      </c>
      <c r="O680" t="s">
        <v>34</v>
      </c>
      <c r="P680" t="s">
        <v>49</v>
      </c>
      <c r="Q680" t="s">
        <v>42</v>
      </c>
      <c r="R680" s="1">
        <v>42285</v>
      </c>
      <c r="S680" s="10">
        <f t="shared" si="47"/>
        <v>1.6083094861658738E-5</v>
      </c>
      <c r="U680" t="str">
        <f t="shared" si="46"/>
        <v/>
      </c>
      <c r="V680">
        <f t="array" ref="V680">SUM(IF(B680="Y",IF(D680="Critical",(F680:F4239),0)))</f>
        <v>0</v>
      </c>
      <c r="W680">
        <f t="shared" si="48"/>
        <v>1</v>
      </c>
      <c r="X680">
        <f t="shared" si="49"/>
        <v>0</v>
      </c>
    </row>
    <row r="681" spans="1:24" x14ac:dyDescent="0.25">
      <c r="A681">
        <v>9509</v>
      </c>
      <c r="B681" t="s">
        <v>18</v>
      </c>
      <c r="C681" s="1">
        <v>42284</v>
      </c>
      <c r="D681" t="s">
        <v>31</v>
      </c>
      <c r="E681">
        <v>32</v>
      </c>
      <c r="F681">
        <v>1585.64</v>
      </c>
      <c r="G681">
        <v>0.02</v>
      </c>
      <c r="H681" t="s">
        <v>20</v>
      </c>
      <c r="I681">
        <v>707.15</v>
      </c>
      <c r="J681">
        <v>48.91</v>
      </c>
      <c r="K681">
        <v>5.81</v>
      </c>
      <c r="L681" t="s">
        <v>353</v>
      </c>
      <c r="M681" t="s">
        <v>341</v>
      </c>
      <c r="N681" t="s">
        <v>40</v>
      </c>
      <c r="O681" t="s">
        <v>34</v>
      </c>
      <c r="P681" t="s">
        <v>49</v>
      </c>
      <c r="Q681" t="s">
        <v>42</v>
      </c>
      <c r="R681" s="1">
        <v>42284</v>
      </c>
      <c r="S681" s="10">
        <f t="shared" si="47"/>
        <v>2.5197113463531833E-4</v>
      </c>
      <c r="U681" t="str">
        <f t="shared" si="46"/>
        <v/>
      </c>
      <c r="V681">
        <f t="array" ref="V681">SUM(IF(B681="Y",IF(D681="Critical",(F681:F4240),0)))</f>
        <v>0</v>
      </c>
      <c r="W681">
        <f t="shared" si="48"/>
        <v>0</v>
      </c>
      <c r="X681">
        <f t="shared" si="49"/>
        <v>0</v>
      </c>
    </row>
    <row r="682" spans="1:24" x14ac:dyDescent="0.25">
      <c r="A682">
        <v>9537</v>
      </c>
      <c r="B682" t="s">
        <v>18</v>
      </c>
      <c r="C682" s="1">
        <v>41683</v>
      </c>
      <c r="D682" t="s">
        <v>31</v>
      </c>
      <c r="E682">
        <v>6</v>
      </c>
      <c r="F682">
        <v>906.02</v>
      </c>
      <c r="G682">
        <v>0.1</v>
      </c>
      <c r="H682" t="s">
        <v>54</v>
      </c>
      <c r="I682">
        <v>-382.38</v>
      </c>
      <c r="J682">
        <v>150.97999999999999</v>
      </c>
      <c r="K682">
        <v>66.27</v>
      </c>
      <c r="L682" t="s">
        <v>163</v>
      </c>
      <c r="M682" t="s">
        <v>56</v>
      </c>
      <c r="N682" t="s">
        <v>71</v>
      </c>
      <c r="O682" t="s">
        <v>37</v>
      </c>
      <c r="P682" t="s">
        <v>57</v>
      </c>
      <c r="Q682" t="s">
        <v>58</v>
      </c>
      <c r="R682" s="1">
        <v>41685</v>
      </c>
      <c r="S682" s="10">
        <f t="shared" si="47"/>
        <v>1.4397397101630324E-4</v>
      </c>
      <c r="U682" t="str">
        <f t="shared" si="46"/>
        <v/>
      </c>
      <c r="V682">
        <f t="array" ref="V682">SUM(IF(B682="Y",IF(D682="Critical",(F682:F4241),0)))</f>
        <v>0</v>
      </c>
      <c r="W682">
        <f t="shared" si="48"/>
        <v>2</v>
      </c>
      <c r="X682">
        <f t="shared" si="49"/>
        <v>0</v>
      </c>
    </row>
    <row r="683" spans="1:24" x14ac:dyDescent="0.25">
      <c r="A683">
        <v>9537</v>
      </c>
      <c r="B683" t="s">
        <v>18</v>
      </c>
      <c r="C683" s="1">
        <v>41683</v>
      </c>
      <c r="D683" t="s">
        <v>31</v>
      </c>
      <c r="E683">
        <v>43</v>
      </c>
      <c r="F683">
        <v>170.88</v>
      </c>
      <c r="G683">
        <v>0.01</v>
      </c>
      <c r="H683" t="s">
        <v>20</v>
      </c>
      <c r="I683">
        <v>-149.09</v>
      </c>
      <c r="J683">
        <v>3.81</v>
      </c>
      <c r="K683">
        <v>5.44</v>
      </c>
      <c r="L683" t="s">
        <v>163</v>
      </c>
      <c r="M683" t="s">
        <v>56</v>
      </c>
      <c r="N683" t="s">
        <v>71</v>
      </c>
      <c r="O683" t="s">
        <v>34</v>
      </c>
      <c r="P683" t="s">
        <v>68</v>
      </c>
      <c r="Q683" t="s">
        <v>42</v>
      </c>
      <c r="R683" s="1">
        <v>41685</v>
      </c>
      <c r="S683" s="10">
        <f t="shared" si="47"/>
        <v>2.7154226360638724E-5</v>
      </c>
      <c r="U683" t="str">
        <f t="shared" si="46"/>
        <v/>
      </c>
      <c r="V683">
        <f t="array" ref="V683">SUM(IF(B683="Y",IF(D683="Critical",(F683:F4242),0)))</f>
        <v>0</v>
      </c>
      <c r="W683">
        <f t="shared" si="48"/>
        <v>2</v>
      </c>
      <c r="X683">
        <f t="shared" si="49"/>
        <v>0</v>
      </c>
    </row>
    <row r="684" spans="1:24" x14ac:dyDescent="0.25">
      <c r="A684">
        <v>9574</v>
      </c>
      <c r="B684" t="s">
        <v>27</v>
      </c>
      <c r="C684" s="1">
        <v>41850</v>
      </c>
      <c r="D684" t="s">
        <v>43</v>
      </c>
      <c r="E684">
        <v>40</v>
      </c>
      <c r="F684">
        <v>434.62</v>
      </c>
      <c r="G684">
        <v>0.08</v>
      </c>
      <c r="H684" t="s">
        <v>20</v>
      </c>
      <c r="I684">
        <v>-68.98</v>
      </c>
      <c r="J684">
        <v>11.5</v>
      </c>
      <c r="K684">
        <v>7.19</v>
      </c>
      <c r="L684" t="s">
        <v>354</v>
      </c>
      <c r="M684" t="s">
        <v>56</v>
      </c>
      <c r="N684" t="s">
        <v>23</v>
      </c>
      <c r="O684" t="s">
        <v>34</v>
      </c>
      <c r="P684" t="s">
        <v>68</v>
      </c>
      <c r="Q684" t="s">
        <v>42</v>
      </c>
      <c r="R684" s="1">
        <v>41851</v>
      </c>
      <c r="S684" s="10">
        <f t="shared" si="47"/>
        <v>6.9064664447921368E-5</v>
      </c>
      <c r="U684" t="str">
        <f t="shared" si="46"/>
        <v/>
      </c>
      <c r="V684">
        <f t="array" ref="V684">SUM(IF(B684="Y",IF(D684="Critical",(F684:F4243),0)))</f>
        <v>0</v>
      </c>
      <c r="W684">
        <f t="shared" si="48"/>
        <v>1</v>
      </c>
      <c r="X684">
        <f t="shared" si="49"/>
        <v>0</v>
      </c>
    </row>
    <row r="685" spans="1:24" x14ac:dyDescent="0.25">
      <c r="A685">
        <v>9602</v>
      </c>
      <c r="B685" t="s">
        <v>18</v>
      </c>
      <c r="C685" s="1">
        <v>42318</v>
      </c>
      <c r="D685" t="s">
        <v>28</v>
      </c>
      <c r="E685">
        <v>27</v>
      </c>
      <c r="F685">
        <v>2654.16</v>
      </c>
      <c r="G685">
        <v>0.01</v>
      </c>
      <c r="H685" t="s">
        <v>54</v>
      </c>
      <c r="I685">
        <v>600.92999999999995</v>
      </c>
      <c r="J685">
        <v>90.97</v>
      </c>
      <c r="K685">
        <v>28</v>
      </c>
      <c r="L685" t="s">
        <v>355</v>
      </c>
      <c r="M685" t="s">
        <v>56</v>
      </c>
      <c r="N685" t="s">
        <v>45</v>
      </c>
      <c r="O685" t="s">
        <v>24</v>
      </c>
      <c r="P685" t="s">
        <v>51</v>
      </c>
      <c r="Q685" t="s">
        <v>74</v>
      </c>
      <c r="R685" s="1">
        <v>42320</v>
      </c>
      <c r="S685" s="10">
        <f t="shared" si="47"/>
        <v>4.2176768163244897E-4</v>
      </c>
      <c r="U685" t="str">
        <f t="shared" si="46"/>
        <v/>
      </c>
      <c r="V685">
        <f t="array" ref="V685">SUM(IF(B685="Y",IF(D685="Critical",(F685:F4244),0)))</f>
        <v>0</v>
      </c>
      <c r="W685">
        <f t="shared" si="48"/>
        <v>2</v>
      </c>
      <c r="X685">
        <f t="shared" si="49"/>
        <v>0</v>
      </c>
    </row>
    <row r="686" spans="1:24" x14ac:dyDescent="0.25">
      <c r="A686">
        <v>9602</v>
      </c>
      <c r="B686" t="s">
        <v>18</v>
      </c>
      <c r="C686" s="1">
        <v>42318</v>
      </c>
      <c r="D686" t="s">
        <v>28</v>
      </c>
      <c r="E686">
        <v>15</v>
      </c>
      <c r="F686">
        <v>1722.65</v>
      </c>
      <c r="G686">
        <v>0.05</v>
      </c>
      <c r="H686" t="s">
        <v>54</v>
      </c>
      <c r="I686">
        <v>-399.67</v>
      </c>
      <c r="J686">
        <v>114.98</v>
      </c>
      <c r="K686">
        <v>51.42</v>
      </c>
      <c r="L686" t="s">
        <v>355</v>
      </c>
      <c r="M686" t="s">
        <v>56</v>
      </c>
      <c r="N686" t="s">
        <v>45</v>
      </c>
      <c r="O686" t="s">
        <v>37</v>
      </c>
      <c r="P686" t="s">
        <v>57</v>
      </c>
      <c r="Q686" t="s">
        <v>58</v>
      </c>
      <c r="R686" s="1">
        <v>42319</v>
      </c>
      <c r="S686" s="10">
        <f t="shared" si="47"/>
        <v>2.7374314162075317E-4</v>
      </c>
      <c r="U686" t="str">
        <f t="shared" si="46"/>
        <v/>
      </c>
      <c r="V686">
        <f t="array" ref="V686">SUM(IF(B686="Y",IF(D686="Critical",(F686:F4245),0)))</f>
        <v>0</v>
      </c>
      <c r="W686">
        <f t="shared" si="48"/>
        <v>1</v>
      </c>
      <c r="X686">
        <f t="shared" si="49"/>
        <v>0</v>
      </c>
    </row>
    <row r="687" spans="1:24" x14ac:dyDescent="0.25">
      <c r="A687">
        <v>9602</v>
      </c>
      <c r="B687" t="s">
        <v>18</v>
      </c>
      <c r="C687" s="1">
        <v>42318</v>
      </c>
      <c r="D687" t="s">
        <v>28</v>
      </c>
      <c r="E687">
        <v>16</v>
      </c>
      <c r="F687">
        <v>36.229999999999997</v>
      </c>
      <c r="G687">
        <v>0.02</v>
      </c>
      <c r="H687" t="s">
        <v>20</v>
      </c>
      <c r="I687">
        <v>-24.87</v>
      </c>
      <c r="J687">
        <v>2.12</v>
      </c>
      <c r="K687">
        <v>1.99</v>
      </c>
      <c r="L687" t="s">
        <v>355</v>
      </c>
      <c r="M687" t="s">
        <v>56</v>
      </c>
      <c r="N687" t="s">
        <v>45</v>
      </c>
      <c r="O687" t="s">
        <v>24</v>
      </c>
      <c r="P687" t="s">
        <v>25</v>
      </c>
      <c r="Q687" t="s">
        <v>26</v>
      </c>
      <c r="R687" s="1">
        <v>42320</v>
      </c>
      <c r="S687" s="10">
        <f t="shared" si="47"/>
        <v>5.7572426325254037E-6</v>
      </c>
      <c r="U687" t="str">
        <f t="shared" si="46"/>
        <v/>
      </c>
      <c r="V687">
        <f t="array" ref="V687">SUM(IF(B687="Y",IF(D687="Critical",(F687:F4246),0)))</f>
        <v>0</v>
      </c>
      <c r="W687">
        <f t="shared" si="48"/>
        <v>2</v>
      </c>
      <c r="X687">
        <f t="shared" si="49"/>
        <v>0</v>
      </c>
    </row>
    <row r="688" spans="1:24" x14ac:dyDescent="0.25">
      <c r="A688">
        <v>9637</v>
      </c>
      <c r="B688" t="s">
        <v>18</v>
      </c>
      <c r="C688" s="1">
        <v>42373</v>
      </c>
      <c r="D688" t="s">
        <v>47</v>
      </c>
      <c r="E688">
        <v>12</v>
      </c>
      <c r="F688">
        <v>522.49</v>
      </c>
      <c r="G688">
        <v>0.08</v>
      </c>
      <c r="H688" t="s">
        <v>20</v>
      </c>
      <c r="I688">
        <v>-236.43</v>
      </c>
      <c r="J688">
        <v>43.22</v>
      </c>
      <c r="K688">
        <v>16.71</v>
      </c>
      <c r="L688" t="s">
        <v>154</v>
      </c>
      <c r="M688" t="s">
        <v>22</v>
      </c>
      <c r="N688" t="s">
        <v>23</v>
      </c>
      <c r="O688" t="s">
        <v>24</v>
      </c>
      <c r="P688" t="s">
        <v>25</v>
      </c>
      <c r="Q688" t="s">
        <v>42</v>
      </c>
      <c r="R688" s="1">
        <v>42375</v>
      </c>
      <c r="S688" s="10">
        <f t="shared" si="47"/>
        <v>8.302792445675403E-5</v>
      </c>
      <c r="U688" t="str">
        <f t="shared" si="46"/>
        <v/>
      </c>
      <c r="V688">
        <f t="array" ref="V688">SUM(IF(B688="Y",IF(D688="Critical",(F688:F4247),0)))</f>
        <v>0</v>
      </c>
      <c r="W688">
        <f t="shared" si="48"/>
        <v>2</v>
      </c>
      <c r="X688">
        <f t="shared" si="49"/>
        <v>0</v>
      </c>
    </row>
    <row r="689" spans="1:24" x14ac:dyDescent="0.25">
      <c r="A689">
        <v>9637</v>
      </c>
      <c r="B689" t="s">
        <v>18</v>
      </c>
      <c r="C689" s="1">
        <v>42373</v>
      </c>
      <c r="D689" t="s">
        <v>47</v>
      </c>
      <c r="E689">
        <v>49</v>
      </c>
      <c r="F689">
        <v>28359.4</v>
      </c>
      <c r="G689">
        <v>0.05</v>
      </c>
      <c r="H689" t="s">
        <v>20</v>
      </c>
      <c r="I689">
        <v>14440.39</v>
      </c>
      <c r="J689">
        <v>574.74</v>
      </c>
      <c r="K689">
        <v>24.49</v>
      </c>
      <c r="L689" t="s">
        <v>154</v>
      </c>
      <c r="M689" t="s">
        <v>22</v>
      </c>
      <c r="N689" t="s">
        <v>23</v>
      </c>
      <c r="O689" t="s">
        <v>24</v>
      </c>
      <c r="P689" t="s">
        <v>51</v>
      </c>
      <c r="Q689" t="s">
        <v>60</v>
      </c>
      <c r="R689" s="1">
        <v>42380</v>
      </c>
      <c r="S689" s="10">
        <f t="shared" si="47"/>
        <v>4.5065400693580166E-3</v>
      </c>
      <c r="U689" t="str">
        <f t="shared" si="46"/>
        <v/>
      </c>
      <c r="V689">
        <f t="array" ref="V689">SUM(IF(B689="Y",IF(D689="Critical",(F689:F4248),0)))</f>
        <v>0</v>
      </c>
      <c r="W689">
        <f t="shared" si="48"/>
        <v>7</v>
      </c>
      <c r="X689">
        <f t="shared" si="49"/>
        <v>0</v>
      </c>
    </row>
    <row r="690" spans="1:24" x14ac:dyDescent="0.25">
      <c r="A690">
        <v>9637</v>
      </c>
      <c r="B690" t="s">
        <v>18</v>
      </c>
      <c r="C690" s="1">
        <v>42373</v>
      </c>
      <c r="D690" t="s">
        <v>47</v>
      </c>
      <c r="E690">
        <v>12</v>
      </c>
      <c r="F690">
        <v>123.76</v>
      </c>
      <c r="G690">
        <v>0.04</v>
      </c>
      <c r="H690" t="s">
        <v>20</v>
      </c>
      <c r="I690">
        <v>32.44</v>
      </c>
      <c r="J690">
        <v>10.14</v>
      </c>
      <c r="K690">
        <v>2.27</v>
      </c>
      <c r="L690" t="s">
        <v>154</v>
      </c>
      <c r="M690" t="s">
        <v>22</v>
      </c>
      <c r="N690" t="s">
        <v>23</v>
      </c>
      <c r="O690" t="s">
        <v>34</v>
      </c>
      <c r="P690" t="s">
        <v>49</v>
      </c>
      <c r="Q690" t="s">
        <v>36</v>
      </c>
      <c r="R690" s="1">
        <v>42377</v>
      </c>
      <c r="S690" s="10">
        <f t="shared" si="47"/>
        <v>1.966647386699818E-5</v>
      </c>
      <c r="U690" t="str">
        <f t="shared" si="46"/>
        <v/>
      </c>
      <c r="V690">
        <f t="array" ref="V690">SUM(IF(B690="Y",IF(D690="Critical",(F690:F4249),0)))</f>
        <v>0</v>
      </c>
      <c r="W690">
        <f t="shared" si="48"/>
        <v>4</v>
      </c>
      <c r="X690">
        <f t="shared" si="49"/>
        <v>0</v>
      </c>
    </row>
    <row r="691" spans="1:24" x14ac:dyDescent="0.25">
      <c r="A691">
        <v>9665</v>
      </c>
      <c r="B691" t="s">
        <v>18</v>
      </c>
      <c r="C691" s="1">
        <v>42483</v>
      </c>
      <c r="D691" t="s">
        <v>47</v>
      </c>
      <c r="E691">
        <v>50</v>
      </c>
      <c r="F691">
        <v>2348.66</v>
      </c>
      <c r="G691">
        <v>0.02</v>
      </c>
      <c r="H691" t="s">
        <v>20</v>
      </c>
      <c r="I691">
        <v>921.41</v>
      </c>
      <c r="J691">
        <v>46.89</v>
      </c>
      <c r="K691">
        <v>5.0999999999999996</v>
      </c>
      <c r="L691" t="s">
        <v>356</v>
      </c>
      <c r="M691" t="s">
        <v>30</v>
      </c>
      <c r="N691" t="s">
        <v>40</v>
      </c>
      <c r="O691" t="s">
        <v>34</v>
      </c>
      <c r="P691" t="s">
        <v>72</v>
      </c>
      <c r="Q691" t="s">
        <v>52</v>
      </c>
      <c r="R691" s="1">
        <v>42483</v>
      </c>
      <c r="S691" s="10">
        <f t="shared" si="47"/>
        <v>3.7322123878849334E-4</v>
      </c>
      <c r="U691" t="str">
        <f t="shared" si="46"/>
        <v/>
      </c>
      <c r="V691">
        <f t="array" ref="V691">SUM(IF(B691="Y",IF(D691="Critical",(F691:F4250),0)))</f>
        <v>0</v>
      </c>
      <c r="W691">
        <f t="shared" si="48"/>
        <v>0</v>
      </c>
      <c r="X691">
        <f t="shared" si="49"/>
        <v>0</v>
      </c>
    </row>
    <row r="692" spans="1:24" x14ac:dyDescent="0.25">
      <c r="A692">
        <v>9665</v>
      </c>
      <c r="B692" t="s">
        <v>18</v>
      </c>
      <c r="C692" s="1">
        <v>42483</v>
      </c>
      <c r="D692" t="s">
        <v>47</v>
      </c>
      <c r="E692">
        <v>19</v>
      </c>
      <c r="F692">
        <v>2657.12</v>
      </c>
      <c r="G692">
        <v>0.05</v>
      </c>
      <c r="H692" t="s">
        <v>54</v>
      </c>
      <c r="I692">
        <v>-373.09</v>
      </c>
      <c r="J692">
        <v>140.97999999999999</v>
      </c>
      <c r="K692">
        <v>36.090000000000003</v>
      </c>
      <c r="L692" t="s">
        <v>356</v>
      </c>
      <c r="M692" t="s">
        <v>30</v>
      </c>
      <c r="N692" t="s">
        <v>40</v>
      </c>
      <c r="O692" t="s">
        <v>37</v>
      </c>
      <c r="P692" t="s">
        <v>57</v>
      </c>
      <c r="Q692" t="s">
        <v>58</v>
      </c>
      <c r="R692" s="1">
        <v>42485</v>
      </c>
      <c r="S692" s="10">
        <f t="shared" si="47"/>
        <v>4.2223804978569972E-4</v>
      </c>
      <c r="U692" t="str">
        <f t="shared" si="46"/>
        <v/>
      </c>
      <c r="V692">
        <f t="array" ref="V692">SUM(IF(B692="Y",IF(D692="Critical",(F692:F4251),0)))</f>
        <v>0</v>
      </c>
      <c r="W692">
        <f t="shared" si="48"/>
        <v>2</v>
      </c>
      <c r="X692">
        <f t="shared" si="49"/>
        <v>0</v>
      </c>
    </row>
    <row r="693" spans="1:24" x14ac:dyDescent="0.25">
      <c r="A693">
        <v>9665</v>
      </c>
      <c r="B693" t="s">
        <v>18</v>
      </c>
      <c r="C693" s="1">
        <v>42483</v>
      </c>
      <c r="D693" t="s">
        <v>47</v>
      </c>
      <c r="E693">
        <v>49</v>
      </c>
      <c r="F693">
        <v>9579.6200000000008</v>
      </c>
      <c r="G693">
        <v>0.1</v>
      </c>
      <c r="H693" t="s">
        <v>54</v>
      </c>
      <c r="I693">
        <v>-3465.07</v>
      </c>
      <c r="J693">
        <v>212.6</v>
      </c>
      <c r="K693">
        <v>110.2</v>
      </c>
      <c r="L693" t="s">
        <v>356</v>
      </c>
      <c r="M693" t="s">
        <v>30</v>
      </c>
      <c r="N693" t="s">
        <v>40</v>
      </c>
      <c r="O693" t="s">
        <v>37</v>
      </c>
      <c r="P693" t="s">
        <v>112</v>
      </c>
      <c r="Q693" t="s">
        <v>58</v>
      </c>
      <c r="R693" s="1">
        <v>42485</v>
      </c>
      <c r="S693" s="10">
        <f t="shared" si="47"/>
        <v>1.5222797865689487E-3</v>
      </c>
      <c r="U693" t="str">
        <f t="shared" si="46"/>
        <v/>
      </c>
      <c r="V693">
        <f t="array" ref="V693">SUM(IF(B693="Y",IF(D693="Critical",(F693:F4252),0)))</f>
        <v>0</v>
      </c>
      <c r="W693">
        <f t="shared" si="48"/>
        <v>2</v>
      </c>
      <c r="X693">
        <f t="shared" si="49"/>
        <v>0</v>
      </c>
    </row>
    <row r="694" spans="1:24" x14ac:dyDescent="0.25">
      <c r="A694">
        <v>9668</v>
      </c>
      <c r="B694" t="s">
        <v>18</v>
      </c>
      <c r="C694" s="1">
        <v>42619</v>
      </c>
      <c r="D694" t="s">
        <v>47</v>
      </c>
      <c r="E694">
        <v>10</v>
      </c>
      <c r="F694">
        <v>42.67</v>
      </c>
      <c r="G694">
        <v>0.06</v>
      </c>
      <c r="H694" t="s">
        <v>20</v>
      </c>
      <c r="I694">
        <v>-12.72</v>
      </c>
      <c r="J694">
        <v>4.18</v>
      </c>
      <c r="K694">
        <v>2.99</v>
      </c>
      <c r="L694" t="s">
        <v>231</v>
      </c>
      <c r="M694" t="s">
        <v>22</v>
      </c>
      <c r="N694" t="s">
        <v>71</v>
      </c>
      <c r="O694" t="s">
        <v>34</v>
      </c>
      <c r="P694" t="s">
        <v>68</v>
      </c>
      <c r="Q694" t="s">
        <v>42</v>
      </c>
      <c r="R694" s="1">
        <v>42621</v>
      </c>
      <c r="S694" s="10">
        <f t="shared" si="47"/>
        <v>6.7806111821655814E-6</v>
      </c>
      <c r="U694" t="str">
        <f t="shared" si="46"/>
        <v/>
      </c>
      <c r="V694">
        <f t="array" ref="V694">SUM(IF(B694="Y",IF(D694="Critical",(F694:F4253),0)))</f>
        <v>0</v>
      </c>
      <c r="W694">
        <f t="shared" si="48"/>
        <v>2</v>
      </c>
      <c r="X694">
        <f t="shared" si="49"/>
        <v>0</v>
      </c>
    </row>
    <row r="695" spans="1:24" x14ac:dyDescent="0.25">
      <c r="A695">
        <v>9671</v>
      </c>
      <c r="B695" t="s">
        <v>18</v>
      </c>
      <c r="C695" s="1">
        <v>41894</v>
      </c>
      <c r="D695" t="s">
        <v>19</v>
      </c>
      <c r="E695">
        <v>6</v>
      </c>
      <c r="F695">
        <v>12.61</v>
      </c>
      <c r="G695">
        <v>7.0000000000000007E-2</v>
      </c>
      <c r="H695" t="s">
        <v>20</v>
      </c>
      <c r="I695">
        <v>-4.9000000000000004</v>
      </c>
      <c r="J695">
        <v>1.88</v>
      </c>
      <c r="K695">
        <v>1.49</v>
      </c>
      <c r="L695" t="s">
        <v>119</v>
      </c>
      <c r="M695" t="s">
        <v>22</v>
      </c>
      <c r="N695" t="s">
        <v>23</v>
      </c>
      <c r="O695" t="s">
        <v>34</v>
      </c>
      <c r="P695" t="s">
        <v>68</v>
      </c>
      <c r="Q695" t="s">
        <v>42</v>
      </c>
      <c r="R695" s="1">
        <v>41896</v>
      </c>
      <c r="S695" s="10">
        <f t="shared" si="47"/>
        <v>2.0038318961122093E-6</v>
      </c>
      <c r="U695" t="str">
        <f t="shared" si="46"/>
        <v/>
      </c>
      <c r="V695">
        <f t="array" ref="V695">SUM(IF(B695="Y",IF(D695="Critical",(F695:F4254),0)))</f>
        <v>0</v>
      </c>
      <c r="W695">
        <f t="shared" si="48"/>
        <v>2</v>
      </c>
      <c r="X695">
        <f t="shared" si="49"/>
        <v>0</v>
      </c>
    </row>
    <row r="696" spans="1:24" x14ac:dyDescent="0.25">
      <c r="A696">
        <v>9700</v>
      </c>
      <c r="B696" t="s">
        <v>18</v>
      </c>
      <c r="C696" s="1">
        <v>41859</v>
      </c>
      <c r="D696" t="s">
        <v>28</v>
      </c>
      <c r="E696">
        <v>35</v>
      </c>
      <c r="F696">
        <v>106.06</v>
      </c>
      <c r="G696">
        <v>0.08</v>
      </c>
      <c r="H696" t="s">
        <v>20</v>
      </c>
      <c r="I696">
        <v>-59.74</v>
      </c>
      <c r="J696">
        <v>3.14</v>
      </c>
      <c r="K696">
        <v>1.92</v>
      </c>
      <c r="L696" t="s">
        <v>357</v>
      </c>
      <c r="M696" t="s">
        <v>22</v>
      </c>
      <c r="N696" t="s">
        <v>45</v>
      </c>
      <c r="O696" t="s">
        <v>34</v>
      </c>
      <c r="P696" t="s">
        <v>64</v>
      </c>
      <c r="Q696" t="s">
        <v>36</v>
      </c>
      <c r="R696" s="1">
        <v>41860</v>
      </c>
      <c r="S696" s="10">
        <f t="shared" si="47"/>
        <v>1.6853799437086512E-5</v>
      </c>
      <c r="U696" t="str">
        <f t="shared" si="46"/>
        <v/>
      </c>
      <c r="V696">
        <f t="array" ref="V696">SUM(IF(B696="Y",IF(D696="Critical",(F696:F4255),0)))</f>
        <v>0</v>
      </c>
      <c r="W696">
        <f t="shared" si="48"/>
        <v>1</v>
      </c>
      <c r="X696">
        <f t="shared" si="49"/>
        <v>0</v>
      </c>
    </row>
    <row r="697" spans="1:24" x14ac:dyDescent="0.25">
      <c r="A697">
        <v>9761</v>
      </c>
      <c r="B697" t="s">
        <v>18</v>
      </c>
      <c r="C697" s="1">
        <v>42025</v>
      </c>
      <c r="D697" t="s">
        <v>31</v>
      </c>
      <c r="E697">
        <v>2</v>
      </c>
      <c r="F697">
        <v>202.64</v>
      </c>
      <c r="G697">
        <v>0.04</v>
      </c>
      <c r="H697" t="s">
        <v>54</v>
      </c>
      <c r="I697">
        <v>-221.62</v>
      </c>
      <c r="J697">
        <v>90.97</v>
      </c>
      <c r="K697">
        <v>14</v>
      </c>
      <c r="L697" t="s">
        <v>152</v>
      </c>
      <c r="M697" t="s">
        <v>30</v>
      </c>
      <c r="N697" t="s">
        <v>71</v>
      </c>
      <c r="O697" t="s">
        <v>24</v>
      </c>
      <c r="P697" t="s">
        <v>51</v>
      </c>
      <c r="Q697" t="s">
        <v>74</v>
      </c>
      <c r="R697" s="1">
        <v>42026</v>
      </c>
      <c r="S697" s="10">
        <f t="shared" si="47"/>
        <v>3.220114951849152E-5</v>
      </c>
      <c r="U697" t="str">
        <f t="shared" si="46"/>
        <v/>
      </c>
      <c r="V697">
        <f t="array" ref="V697">SUM(IF(B697="Y",IF(D697="Critical",(F697:F4256),0)))</f>
        <v>0</v>
      </c>
      <c r="W697">
        <f t="shared" si="48"/>
        <v>1</v>
      </c>
      <c r="X697">
        <f t="shared" si="49"/>
        <v>0</v>
      </c>
    </row>
    <row r="698" spans="1:24" x14ac:dyDescent="0.25">
      <c r="A698">
        <v>9761</v>
      </c>
      <c r="B698" t="s">
        <v>18</v>
      </c>
      <c r="C698" s="1">
        <v>42025</v>
      </c>
      <c r="D698" t="s">
        <v>31</v>
      </c>
      <c r="E698">
        <v>23</v>
      </c>
      <c r="F698">
        <v>133.69</v>
      </c>
      <c r="G698">
        <v>0.08</v>
      </c>
      <c r="H698" t="s">
        <v>20</v>
      </c>
      <c r="I698">
        <v>-92.23</v>
      </c>
      <c r="J698">
        <v>5.98</v>
      </c>
      <c r="K698">
        <v>7.15</v>
      </c>
      <c r="L698" t="s">
        <v>152</v>
      </c>
      <c r="M698" t="s">
        <v>30</v>
      </c>
      <c r="N698" t="s">
        <v>71</v>
      </c>
      <c r="O698" t="s">
        <v>34</v>
      </c>
      <c r="P698" t="s">
        <v>49</v>
      </c>
      <c r="Q698" t="s">
        <v>42</v>
      </c>
      <c r="R698" s="1">
        <v>42027</v>
      </c>
      <c r="S698" s="10">
        <f t="shared" si="47"/>
        <v>2.1244431894626588E-5</v>
      </c>
      <c r="U698" t="str">
        <f t="shared" si="46"/>
        <v/>
      </c>
      <c r="V698">
        <f t="array" ref="V698">SUM(IF(B698="Y",IF(D698="Critical",(F698:F4257),0)))</f>
        <v>0</v>
      </c>
      <c r="W698">
        <f t="shared" si="48"/>
        <v>2</v>
      </c>
      <c r="X698">
        <f t="shared" si="49"/>
        <v>0</v>
      </c>
    </row>
    <row r="699" spans="1:24" x14ac:dyDescent="0.25">
      <c r="A699">
        <v>9763</v>
      </c>
      <c r="B699" t="s">
        <v>18</v>
      </c>
      <c r="C699" s="1">
        <v>41864</v>
      </c>
      <c r="D699" t="s">
        <v>43</v>
      </c>
      <c r="E699">
        <v>44</v>
      </c>
      <c r="F699">
        <v>176.26</v>
      </c>
      <c r="G699">
        <v>7.0000000000000007E-2</v>
      </c>
      <c r="H699" t="s">
        <v>20</v>
      </c>
      <c r="I699">
        <v>75.13</v>
      </c>
      <c r="J699">
        <v>4.13</v>
      </c>
      <c r="K699">
        <v>0.5</v>
      </c>
      <c r="L699" t="s">
        <v>358</v>
      </c>
      <c r="M699" t="s">
        <v>341</v>
      </c>
      <c r="N699" t="s">
        <v>23</v>
      </c>
      <c r="O699" t="s">
        <v>34</v>
      </c>
      <c r="P699" t="s">
        <v>46</v>
      </c>
      <c r="Q699" t="s">
        <v>42</v>
      </c>
      <c r="R699" s="1">
        <v>41867</v>
      </c>
      <c r="S699" s="10">
        <f t="shared" si="47"/>
        <v>2.8009152260803967E-5</v>
      </c>
      <c r="U699" t="str">
        <f t="shared" si="46"/>
        <v/>
      </c>
      <c r="V699">
        <f t="array" ref="V699">SUM(IF(B699="Y",IF(D699="Critical",(F699:F4258),0)))</f>
        <v>0</v>
      </c>
      <c r="W699">
        <f t="shared" si="48"/>
        <v>3</v>
      </c>
      <c r="X699">
        <f t="shared" si="49"/>
        <v>0</v>
      </c>
    </row>
    <row r="700" spans="1:24" x14ac:dyDescent="0.25">
      <c r="A700">
        <v>9765</v>
      </c>
      <c r="B700" t="s">
        <v>18</v>
      </c>
      <c r="C700" s="1">
        <v>42289</v>
      </c>
      <c r="D700" t="s">
        <v>47</v>
      </c>
      <c r="E700">
        <v>26</v>
      </c>
      <c r="F700">
        <v>3505.6</v>
      </c>
      <c r="G700">
        <v>0.03</v>
      </c>
      <c r="H700" t="s">
        <v>20</v>
      </c>
      <c r="I700">
        <v>1019.7</v>
      </c>
      <c r="J700">
        <v>128.24</v>
      </c>
      <c r="K700">
        <v>12.65</v>
      </c>
      <c r="L700" t="s">
        <v>333</v>
      </c>
      <c r="M700" t="s">
        <v>30</v>
      </c>
      <c r="N700" t="s">
        <v>40</v>
      </c>
      <c r="O700" t="s">
        <v>37</v>
      </c>
      <c r="P700" t="s">
        <v>86</v>
      </c>
      <c r="Q700" t="s">
        <v>52</v>
      </c>
      <c r="R700" s="1">
        <v>42296</v>
      </c>
      <c r="S700" s="10">
        <f t="shared" si="47"/>
        <v>5.5706844528239188E-4</v>
      </c>
      <c r="U700" t="str">
        <f t="shared" si="46"/>
        <v/>
      </c>
      <c r="V700">
        <f t="array" ref="V700">SUM(IF(B700="Y",IF(D700="Critical",(F700:F4259),0)))</f>
        <v>0</v>
      </c>
      <c r="W700">
        <f t="shared" si="48"/>
        <v>7</v>
      </c>
      <c r="X700">
        <f t="shared" si="49"/>
        <v>0</v>
      </c>
    </row>
    <row r="701" spans="1:24" x14ac:dyDescent="0.25">
      <c r="A701">
        <v>9824</v>
      </c>
      <c r="B701" t="s">
        <v>18</v>
      </c>
      <c r="C701" s="1">
        <v>41661</v>
      </c>
      <c r="D701" t="s">
        <v>28</v>
      </c>
      <c r="E701">
        <v>39</v>
      </c>
      <c r="F701">
        <v>1939.66</v>
      </c>
      <c r="G701">
        <v>0.03</v>
      </c>
      <c r="H701" t="s">
        <v>32</v>
      </c>
      <c r="I701">
        <v>540.66999999999996</v>
      </c>
      <c r="J701">
        <v>48.92</v>
      </c>
      <c r="K701">
        <v>4.5</v>
      </c>
      <c r="L701" t="s">
        <v>226</v>
      </c>
      <c r="M701" t="s">
        <v>22</v>
      </c>
      <c r="N701" t="s">
        <v>45</v>
      </c>
      <c r="O701" t="s">
        <v>34</v>
      </c>
      <c r="P701" t="s">
        <v>72</v>
      </c>
      <c r="Q701" t="s">
        <v>42</v>
      </c>
      <c r="R701" s="1">
        <v>41663</v>
      </c>
      <c r="S701" s="10">
        <f t="shared" si="47"/>
        <v>3.0822780139674926E-4</v>
      </c>
      <c r="U701" t="str">
        <f t="shared" si="46"/>
        <v/>
      </c>
      <c r="V701">
        <f t="array" ref="V701">SUM(IF(B701="Y",IF(D701="Critical",(F701:F4260),0)))</f>
        <v>0</v>
      </c>
      <c r="W701">
        <f t="shared" si="48"/>
        <v>2</v>
      </c>
      <c r="X701">
        <f t="shared" si="49"/>
        <v>0</v>
      </c>
    </row>
    <row r="702" spans="1:24" x14ac:dyDescent="0.25">
      <c r="A702">
        <v>9824</v>
      </c>
      <c r="B702" t="s">
        <v>18</v>
      </c>
      <c r="C702" s="1">
        <v>41661</v>
      </c>
      <c r="D702" t="s">
        <v>28</v>
      </c>
      <c r="E702">
        <v>5</v>
      </c>
      <c r="F702">
        <v>21.56</v>
      </c>
      <c r="G702">
        <v>0</v>
      </c>
      <c r="H702" t="s">
        <v>20</v>
      </c>
      <c r="I702">
        <v>2.75</v>
      </c>
      <c r="J702">
        <v>4.13</v>
      </c>
      <c r="K702">
        <v>0.5</v>
      </c>
      <c r="L702" t="s">
        <v>226</v>
      </c>
      <c r="M702" t="s">
        <v>22</v>
      </c>
      <c r="N702" t="s">
        <v>45</v>
      </c>
      <c r="O702" t="s">
        <v>34</v>
      </c>
      <c r="P702" t="s">
        <v>46</v>
      </c>
      <c r="Q702" t="s">
        <v>42</v>
      </c>
      <c r="R702" s="1">
        <v>41663</v>
      </c>
      <c r="S702" s="10">
        <f t="shared" si="47"/>
        <v>3.4260599270562435E-6</v>
      </c>
      <c r="U702" t="str">
        <f t="shared" si="46"/>
        <v/>
      </c>
      <c r="V702">
        <f t="array" ref="V702">SUM(IF(B702="Y",IF(D702="Critical",(F702:F4261),0)))</f>
        <v>0</v>
      </c>
      <c r="W702">
        <f t="shared" si="48"/>
        <v>2</v>
      </c>
      <c r="X702">
        <f t="shared" si="49"/>
        <v>0</v>
      </c>
    </row>
    <row r="703" spans="1:24" x14ac:dyDescent="0.25">
      <c r="A703">
        <v>9824</v>
      </c>
      <c r="B703" t="s">
        <v>18</v>
      </c>
      <c r="C703" s="1">
        <v>41661</v>
      </c>
      <c r="D703" t="s">
        <v>28</v>
      </c>
      <c r="E703">
        <v>43</v>
      </c>
      <c r="F703">
        <v>115.81</v>
      </c>
      <c r="G703">
        <v>0.1</v>
      </c>
      <c r="H703" t="s">
        <v>20</v>
      </c>
      <c r="I703">
        <v>-1.49</v>
      </c>
      <c r="J703">
        <v>2.88</v>
      </c>
      <c r="K703">
        <v>1.01</v>
      </c>
      <c r="L703" t="s">
        <v>226</v>
      </c>
      <c r="M703" t="s">
        <v>22</v>
      </c>
      <c r="N703" t="s">
        <v>45</v>
      </c>
      <c r="O703" t="s">
        <v>34</v>
      </c>
      <c r="P703" t="s">
        <v>35</v>
      </c>
      <c r="Q703" t="s">
        <v>36</v>
      </c>
      <c r="R703" s="1">
        <v>41663</v>
      </c>
      <c r="S703" s="10">
        <f t="shared" si="47"/>
        <v>1.8403153995936161E-5</v>
      </c>
      <c r="U703" t="str">
        <f t="shared" si="46"/>
        <v/>
      </c>
      <c r="V703">
        <f t="array" ref="V703">SUM(IF(B703="Y",IF(D703="Critical",(F703:F4262),0)))</f>
        <v>0</v>
      </c>
      <c r="W703">
        <f t="shared" si="48"/>
        <v>2</v>
      </c>
      <c r="X703">
        <f t="shared" si="49"/>
        <v>0</v>
      </c>
    </row>
    <row r="704" spans="1:24" x14ac:dyDescent="0.25">
      <c r="A704">
        <v>9826</v>
      </c>
      <c r="B704" t="s">
        <v>18</v>
      </c>
      <c r="C704" s="1">
        <v>42085</v>
      </c>
      <c r="D704" t="s">
        <v>43</v>
      </c>
      <c r="E704">
        <v>7</v>
      </c>
      <c r="F704">
        <v>131.61000000000001</v>
      </c>
      <c r="G704">
        <v>0.01</v>
      </c>
      <c r="H704" t="s">
        <v>20</v>
      </c>
      <c r="I704">
        <v>-7.3</v>
      </c>
      <c r="J704">
        <v>17.48</v>
      </c>
      <c r="K704">
        <v>1.99</v>
      </c>
      <c r="L704" t="s">
        <v>256</v>
      </c>
      <c r="M704" t="s">
        <v>22</v>
      </c>
      <c r="N704" t="s">
        <v>45</v>
      </c>
      <c r="O704" t="s">
        <v>24</v>
      </c>
      <c r="P704" t="s">
        <v>25</v>
      </c>
      <c r="Q704" t="s">
        <v>26</v>
      </c>
      <c r="R704" s="1">
        <v>42087</v>
      </c>
      <c r="S704" s="10">
        <f t="shared" si="47"/>
        <v>2.0913902922071998E-5</v>
      </c>
      <c r="U704" t="str">
        <f t="shared" si="46"/>
        <v/>
      </c>
      <c r="V704">
        <f t="array" ref="V704">SUM(IF(B704="Y",IF(D704="Critical",(F704:F4263),0)))</f>
        <v>0</v>
      </c>
      <c r="W704">
        <f t="shared" si="48"/>
        <v>2</v>
      </c>
      <c r="X704">
        <f t="shared" si="49"/>
        <v>0</v>
      </c>
    </row>
    <row r="705" spans="1:24" x14ac:dyDescent="0.25">
      <c r="A705">
        <v>9829</v>
      </c>
      <c r="B705" t="s">
        <v>18</v>
      </c>
      <c r="C705" s="1">
        <v>41981</v>
      </c>
      <c r="D705" t="s">
        <v>28</v>
      </c>
      <c r="E705">
        <v>23</v>
      </c>
      <c r="F705">
        <v>750.39</v>
      </c>
      <c r="G705">
        <v>0.04</v>
      </c>
      <c r="H705" t="s">
        <v>20</v>
      </c>
      <c r="I705">
        <v>133.71</v>
      </c>
      <c r="J705">
        <v>30.98</v>
      </c>
      <c r="K705">
        <v>11.63</v>
      </c>
      <c r="L705" t="s">
        <v>61</v>
      </c>
      <c r="M705" t="s">
        <v>22</v>
      </c>
      <c r="N705" t="s">
        <v>45</v>
      </c>
      <c r="O705" t="s">
        <v>34</v>
      </c>
      <c r="P705" t="s">
        <v>68</v>
      </c>
      <c r="Q705" t="s">
        <v>42</v>
      </c>
      <c r="R705" s="1">
        <v>41982</v>
      </c>
      <c r="S705" s="10">
        <f t="shared" si="47"/>
        <v>1.1924309409386525E-4</v>
      </c>
      <c r="U705" t="str">
        <f t="shared" si="46"/>
        <v/>
      </c>
      <c r="V705">
        <f t="array" ref="V705">SUM(IF(B705="Y",IF(D705="Critical",(F705:F4264),0)))</f>
        <v>0</v>
      </c>
      <c r="W705">
        <f t="shared" si="48"/>
        <v>1</v>
      </c>
      <c r="X705">
        <f t="shared" si="49"/>
        <v>0</v>
      </c>
    </row>
    <row r="706" spans="1:24" x14ac:dyDescent="0.25">
      <c r="A706">
        <v>9829</v>
      </c>
      <c r="B706" t="s">
        <v>18</v>
      </c>
      <c r="C706" s="1">
        <v>41981</v>
      </c>
      <c r="D706" t="s">
        <v>28</v>
      </c>
      <c r="E706">
        <v>4</v>
      </c>
      <c r="F706">
        <v>18.46</v>
      </c>
      <c r="G706">
        <v>0.06</v>
      </c>
      <c r="H706" t="s">
        <v>20</v>
      </c>
      <c r="I706">
        <v>-0.43</v>
      </c>
      <c r="J706">
        <v>4.91</v>
      </c>
      <c r="K706">
        <v>0.5</v>
      </c>
      <c r="L706" t="s">
        <v>61</v>
      </c>
      <c r="M706" t="s">
        <v>22</v>
      </c>
      <c r="N706" t="s">
        <v>45</v>
      </c>
      <c r="O706" t="s">
        <v>34</v>
      </c>
      <c r="P706" t="s">
        <v>46</v>
      </c>
      <c r="Q706" t="s">
        <v>42</v>
      </c>
      <c r="R706" s="1">
        <v>41983</v>
      </c>
      <c r="S706" s="10">
        <f t="shared" si="47"/>
        <v>2.9334446314219973E-6</v>
      </c>
      <c r="U706" t="str">
        <f t="shared" ref="U706:U769" si="50">IF(T706="Quality Check",VLOOKUP(S706,Quality_Control,2),"")</f>
        <v/>
      </c>
      <c r="V706">
        <f t="array" ref="V706">SUM(IF(B706="Y",IF(D706="Critical",(F706:F4265),0)))</f>
        <v>0</v>
      </c>
      <c r="W706">
        <f t="shared" si="48"/>
        <v>2</v>
      </c>
      <c r="X706">
        <f t="shared" si="49"/>
        <v>0</v>
      </c>
    </row>
    <row r="707" spans="1:24" x14ac:dyDescent="0.25">
      <c r="A707">
        <v>23264</v>
      </c>
      <c r="B707" t="s">
        <v>18</v>
      </c>
      <c r="C707" s="1">
        <v>41615</v>
      </c>
      <c r="D707" t="s">
        <v>28</v>
      </c>
      <c r="E707">
        <v>16</v>
      </c>
      <c r="F707">
        <v>108.42</v>
      </c>
      <c r="G707">
        <v>0.02</v>
      </c>
      <c r="H707" t="s">
        <v>20</v>
      </c>
      <c r="I707">
        <v>-50.82</v>
      </c>
      <c r="J707">
        <v>6.48</v>
      </c>
      <c r="K707">
        <v>6.81</v>
      </c>
      <c r="L707" t="s">
        <v>501</v>
      </c>
      <c r="M707" t="s">
        <v>341</v>
      </c>
      <c r="N707" t="s">
        <v>23</v>
      </c>
      <c r="O707" t="s">
        <v>34</v>
      </c>
      <c r="P707" t="s">
        <v>49</v>
      </c>
      <c r="Q707" t="s">
        <v>42</v>
      </c>
      <c r="R707" s="1">
        <v>41617</v>
      </c>
      <c r="S707" s="10">
        <f t="shared" ref="S707:S770" si="51">F707/$F$3563</f>
        <v>1.722882269440807E-5</v>
      </c>
      <c r="U707" t="str">
        <f t="shared" si="50"/>
        <v/>
      </c>
      <c r="V707">
        <f t="array" ref="V707">SUM(IF(B707="Y",IF(D707="Critical",(F707:F4266),0)))</f>
        <v>0</v>
      </c>
      <c r="W707">
        <f t="shared" ref="W707:W770" si="52">R707-C707</f>
        <v>2</v>
      </c>
      <c r="X707">
        <f t="shared" ref="X707:X770" si="53">IF(T707="",0,1)</f>
        <v>0</v>
      </c>
    </row>
    <row r="708" spans="1:24" x14ac:dyDescent="0.25">
      <c r="A708">
        <v>9861</v>
      </c>
      <c r="B708" t="s">
        <v>18</v>
      </c>
      <c r="C708" s="1">
        <v>42305</v>
      </c>
      <c r="D708" t="s">
        <v>47</v>
      </c>
      <c r="E708">
        <v>47</v>
      </c>
      <c r="F708">
        <v>706.68</v>
      </c>
      <c r="G708">
        <v>0.1</v>
      </c>
      <c r="H708" t="s">
        <v>20</v>
      </c>
      <c r="I708">
        <v>6.6</v>
      </c>
      <c r="J708">
        <v>15.94</v>
      </c>
      <c r="K708">
        <v>5.45</v>
      </c>
      <c r="L708" t="s">
        <v>288</v>
      </c>
      <c r="M708" t="s">
        <v>56</v>
      </c>
      <c r="N708" t="s">
        <v>23</v>
      </c>
      <c r="O708" t="s">
        <v>34</v>
      </c>
      <c r="P708" t="s">
        <v>35</v>
      </c>
      <c r="Q708" t="s">
        <v>26</v>
      </c>
      <c r="R708" s="1">
        <v>42309</v>
      </c>
      <c r="S708" s="10">
        <f t="shared" si="51"/>
        <v>1.1229721842542236E-4</v>
      </c>
      <c r="U708" t="str">
        <f t="shared" si="50"/>
        <v/>
      </c>
      <c r="V708">
        <f t="array" ref="V708">SUM(IF(B708="Y",IF(D708="Critical",(F708:F4267),0)))</f>
        <v>0</v>
      </c>
      <c r="W708">
        <f t="shared" si="52"/>
        <v>4</v>
      </c>
      <c r="X708">
        <f t="shared" si="53"/>
        <v>0</v>
      </c>
    </row>
    <row r="709" spans="1:24" x14ac:dyDescent="0.25">
      <c r="A709">
        <v>9863</v>
      </c>
      <c r="B709" t="s">
        <v>18</v>
      </c>
      <c r="C709" s="1">
        <v>41886</v>
      </c>
      <c r="D709" t="s">
        <v>28</v>
      </c>
      <c r="E709">
        <v>18</v>
      </c>
      <c r="F709">
        <v>33.96</v>
      </c>
      <c r="G709">
        <v>0</v>
      </c>
      <c r="H709" t="s">
        <v>20</v>
      </c>
      <c r="I709">
        <v>0.1</v>
      </c>
      <c r="J709">
        <v>1.76</v>
      </c>
      <c r="K709">
        <v>0.7</v>
      </c>
      <c r="L709" t="s">
        <v>139</v>
      </c>
      <c r="M709" t="s">
        <v>30</v>
      </c>
      <c r="N709" t="s">
        <v>40</v>
      </c>
      <c r="O709" t="s">
        <v>34</v>
      </c>
      <c r="P709" t="s">
        <v>35</v>
      </c>
      <c r="Q709" t="s">
        <v>36</v>
      </c>
      <c r="R709" s="1">
        <v>41888</v>
      </c>
      <c r="S709" s="10">
        <f t="shared" si="51"/>
        <v>5.3965211095932298E-6</v>
      </c>
      <c r="U709" t="str">
        <f t="shared" si="50"/>
        <v/>
      </c>
      <c r="V709">
        <f t="array" ref="V709">SUM(IF(B709="Y",IF(D709="Critical",(F709:F4268),0)))</f>
        <v>0</v>
      </c>
      <c r="W709">
        <f t="shared" si="52"/>
        <v>2</v>
      </c>
      <c r="X709">
        <f t="shared" si="53"/>
        <v>0</v>
      </c>
    </row>
    <row r="710" spans="1:24" x14ac:dyDescent="0.25">
      <c r="A710">
        <v>9893</v>
      </c>
      <c r="B710" t="s">
        <v>18</v>
      </c>
      <c r="C710" s="1">
        <v>42598</v>
      </c>
      <c r="D710" t="s">
        <v>43</v>
      </c>
      <c r="E710">
        <v>1</v>
      </c>
      <c r="F710">
        <v>192.49</v>
      </c>
      <c r="G710">
        <v>0.02</v>
      </c>
      <c r="H710" t="s">
        <v>54</v>
      </c>
      <c r="I710">
        <v>-98.3</v>
      </c>
      <c r="J710">
        <v>160.97999999999999</v>
      </c>
      <c r="K710">
        <v>30</v>
      </c>
      <c r="L710" t="s">
        <v>106</v>
      </c>
      <c r="M710" t="s">
        <v>30</v>
      </c>
      <c r="N710" t="s">
        <v>40</v>
      </c>
      <c r="O710" t="s">
        <v>37</v>
      </c>
      <c r="P710" t="s">
        <v>86</v>
      </c>
      <c r="Q710" t="s">
        <v>74</v>
      </c>
      <c r="R710" s="1">
        <v>42601</v>
      </c>
      <c r="S710" s="10">
        <f t="shared" si="51"/>
        <v>3.0588231695689069E-5</v>
      </c>
      <c r="U710" t="str">
        <f t="shared" si="50"/>
        <v/>
      </c>
      <c r="V710">
        <f t="array" ref="V710">SUM(IF(B710="Y",IF(D710="Critical",(F710:F4269),0)))</f>
        <v>0</v>
      </c>
      <c r="W710">
        <f t="shared" si="52"/>
        <v>3</v>
      </c>
      <c r="X710">
        <f t="shared" si="53"/>
        <v>0</v>
      </c>
    </row>
    <row r="711" spans="1:24" x14ac:dyDescent="0.25">
      <c r="A711">
        <v>9894</v>
      </c>
      <c r="B711" t="s">
        <v>18</v>
      </c>
      <c r="C711" s="1">
        <v>42447</v>
      </c>
      <c r="D711" t="s">
        <v>19</v>
      </c>
      <c r="E711">
        <v>16</v>
      </c>
      <c r="F711">
        <v>5403.75</v>
      </c>
      <c r="G711">
        <v>0.08</v>
      </c>
      <c r="H711" t="s">
        <v>54</v>
      </c>
      <c r="I711">
        <v>103.83</v>
      </c>
      <c r="J711">
        <v>355.98</v>
      </c>
      <c r="K711">
        <v>58.92</v>
      </c>
      <c r="L711" t="s">
        <v>162</v>
      </c>
      <c r="M711" t="s">
        <v>56</v>
      </c>
      <c r="N711" t="s">
        <v>71</v>
      </c>
      <c r="O711" t="s">
        <v>37</v>
      </c>
      <c r="P711" t="s">
        <v>86</v>
      </c>
      <c r="Q711" t="s">
        <v>74</v>
      </c>
      <c r="R711" s="1">
        <v>42449</v>
      </c>
      <c r="S711" s="10">
        <f t="shared" si="51"/>
        <v>8.5869996896243859E-4</v>
      </c>
      <c r="U711" t="str">
        <f t="shared" si="50"/>
        <v/>
      </c>
      <c r="V711">
        <f t="array" ref="V711">SUM(IF(B711="Y",IF(D711="Critical",(F711:F4270),0)))</f>
        <v>0</v>
      </c>
      <c r="W711">
        <f t="shared" si="52"/>
        <v>2</v>
      </c>
      <c r="X711">
        <f t="shared" si="53"/>
        <v>0</v>
      </c>
    </row>
    <row r="712" spans="1:24" x14ac:dyDescent="0.25">
      <c r="A712">
        <v>9921</v>
      </c>
      <c r="B712" t="s">
        <v>18</v>
      </c>
      <c r="C712" s="1">
        <v>41773</v>
      </c>
      <c r="D712" t="s">
        <v>47</v>
      </c>
      <c r="E712">
        <v>23</v>
      </c>
      <c r="F712">
        <v>356.09</v>
      </c>
      <c r="G712">
        <v>0.05</v>
      </c>
      <c r="H712" t="s">
        <v>20</v>
      </c>
      <c r="I712">
        <v>155.82</v>
      </c>
      <c r="J712">
        <v>15.67</v>
      </c>
      <c r="K712">
        <v>1.39</v>
      </c>
      <c r="L712" t="s">
        <v>310</v>
      </c>
      <c r="M712" t="s">
        <v>22</v>
      </c>
      <c r="N712" t="s">
        <v>40</v>
      </c>
      <c r="O712" t="s">
        <v>34</v>
      </c>
      <c r="P712" t="s">
        <v>76</v>
      </c>
      <c r="Q712" t="s">
        <v>42</v>
      </c>
      <c r="R712" s="1">
        <v>41773</v>
      </c>
      <c r="S712" s="10">
        <f t="shared" si="51"/>
        <v>5.6585606652386726E-5</v>
      </c>
      <c r="U712" t="str">
        <f t="shared" si="50"/>
        <v/>
      </c>
      <c r="V712">
        <f t="array" ref="V712">SUM(IF(B712="Y",IF(D712="Critical",(F712:F4271),0)))</f>
        <v>0</v>
      </c>
      <c r="W712">
        <f t="shared" si="52"/>
        <v>0</v>
      </c>
      <c r="X712">
        <f t="shared" si="53"/>
        <v>0</v>
      </c>
    </row>
    <row r="713" spans="1:24" x14ac:dyDescent="0.25">
      <c r="A713">
        <v>9922</v>
      </c>
      <c r="B713" t="s">
        <v>18</v>
      </c>
      <c r="C713" s="1">
        <v>41732</v>
      </c>
      <c r="D713" t="s">
        <v>31</v>
      </c>
      <c r="E713">
        <v>24</v>
      </c>
      <c r="F713">
        <v>6408.3</v>
      </c>
      <c r="G713">
        <v>0.1</v>
      </c>
      <c r="H713" t="s">
        <v>54</v>
      </c>
      <c r="I713">
        <v>539.54</v>
      </c>
      <c r="J713">
        <v>280.98</v>
      </c>
      <c r="K713">
        <v>35.67</v>
      </c>
      <c r="L713" t="s">
        <v>157</v>
      </c>
      <c r="M713" t="s">
        <v>56</v>
      </c>
      <c r="N713" t="s">
        <v>45</v>
      </c>
      <c r="O713" t="s">
        <v>37</v>
      </c>
      <c r="P713" t="s">
        <v>112</v>
      </c>
      <c r="Q713" t="s">
        <v>58</v>
      </c>
      <c r="R713" s="1">
        <v>41733</v>
      </c>
      <c r="S713" s="10">
        <f t="shared" si="51"/>
        <v>1.0183311609719169E-3</v>
      </c>
      <c r="U713" t="str">
        <f t="shared" si="50"/>
        <v/>
      </c>
      <c r="V713">
        <f t="array" ref="V713">SUM(IF(B713="Y",IF(D713="Critical",(F713:F4272),0)))</f>
        <v>0</v>
      </c>
      <c r="W713">
        <f t="shared" si="52"/>
        <v>1</v>
      </c>
      <c r="X713">
        <f t="shared" si="53"/>
        <v>0</v>
      </c>
    </row>
    <row r="714" spans="1:24" x14ac:dyDescent="0.25">
      <c r="A714">
        <v>9922</v>
      </c>
      <c r="B714" t="s">
        <v>18</v>
      </c>
      <c r="C714" s="1">
        <v>41732</v>
      </c>
      <c r="D714" t="s">
        <v>31</v>
      </c>
      <c r="E714">
        <v>26</v>
      </c>
      <c r="F714">
        <v>1075.9100000000001</v>
      </c>
      <c r="G714">
        <v>0.03</v>
      </c>
      <c r="H714" t="s">
        <v>20</v>
      </c>
      <c r="I714">
        <v>34.42</v>
      </c>
      <c r="J714">
        <v>39.979999999999997</v>
      </c>
      <c r="K714">
        <v>7.12</v>
      </c>
      <c r="L714" t="s">
        <v>157</v>
      </c>
      <c r="M714" t="s">
        <v>22</v>
      </c>
      <c r="N714" t="s">
        <v>45</v>
      </c>
      <c r="O714" t="s">
        <v>24</v>
      </c>
      <c r="P714" t="s">
        <v>25</v>
      </c>
      <c r="Q714" t="s">
        <v>42</v>
      </c>
      <c r="R714" s="1">
        <v>41733</v>
      </c>
      <c r="S714" s="10">
        <f t="shared" si="51"/>
        <v>1.7097087829865879E-4</v>
      </c>
      <c r="U714" t="str">
        <f t="shared" si="50"/>
        <v/>
      </c>
      <c r="V714">
        <f t="array" ref="V714">SUM(IF(B714="Y",IF(D714="Critical",(F714:F4273),0)))</f>
        <v>0</v>
      </c>
      <c r="W714">
        <f t="shared" si="52"/>
        <v>1</v>
      </c>
      <c r="X714">
        <f t="shared" si="53"/>
        <v>0</v>
      </c>
    </row>
    <row r="715" spans="1:24" x14ac:dyDescent="0.25">
      <c r="A715">
        <v>9922</v>
      </c>
      <c r="B715" t="s">
        <v>18</v>
      </c>
      <c r="C715" s="1">
        <v>41732</v>
      </c>
      <c r="D715" t="s">
        <v>31</v>
      </c>
      <c r="E715">
        <v>21</v>
      </c>
      <c r="F715">
        <v>1176.8589999999999</v>
      </c>
      <c r="G715">
        <v>0.03</v>
      </c>
      <c r="H715" t="s">
        <v>20</v>
      </c>
      <c r="I715">
        <v>137.86000000000001</v>
      </c>
      <c r="J715">
        <v>65.989999999999995</v>
      </c>
      <c r="K715">
        <v>3.99</v>
      </c>
      <c r="L715" t="s">
        <v>157</v>
      </c>
      <c r="M715" t="s">
        <v>22</v>
      </c>
      <c r="N715" t="s">
        <v>45</v>
      </c>
      <c r="O715" t="s">
        <v>24</v>
      </c>
      <c r="P715" t="s">
        <v>41</v>
      </c>
      <c r="Q715" t="s">
        <v>42</v>
      </c>
      <c r="R715" s="1">
        <v>41733</v>
      </c>
      <c r="S715" s="10">
        <f t="shared" si="51"/>
        <v>1.8701249813058831E-4</v>
      </c>
      <c r="U715" t="str">
        <f t="shared" si="50"/>
        <v/>
      </c>
      <c r="V715">
        <f t="array" ref="V715">SUM(IF(B715="Y",IF(D715="Critical",(F715:F4274),0)))</f>
        <v>0</v>
      </c>
      <c r="W715">
        <f t="shared" si="52"/>
        <v>1</v>
      </c>
      <c r="X715">
        <f t="shared" si="53"/>
        <v>0</v>
      </c>
    </row>
    <row r="716" spans="1:24" x14ac:dyDescent="0.25">
      <c r="A716">
        <v>9923</v>
      </c>
      <c r="B716" t="s">
        <v>27</v>
      </c>
      <c r="C716" s="1">
        <v>42648</v>
      </c>
      <c r="D716" t="s">
        <v>19</v>
      </c>
      <c r="E716">
        <v>27</v>
      </c>
      <c r="F716">
        <v>63.71</v>
      </c>
      <c r="G716">
        <v>0.01</v>
      </c>
      <c r="H716" t="s">
        <v>20</v>
      </c>
      <c r="I716">
        <v>-96.03</v>
      </c>
      <c r="J716">
        <v>2.08</v>
      </c>
      <c r="K716">
        <v>5.33</v>
      </c>
      <c r="L716" t="s">
        <v>288</v>
      </c>
      <c r="M716" t="s">
        <v>56</v>
      </c>
      <c r="N716" t="s">
        <v>23</v>
      </c>
      <c r="O716" t="s">
        <v>37</v>
      </c>
      <c r="P716" t="s">
        <v>38</v>
      </c>
      <c r="Q716" t="s">
        <v>42</v>
      </c>
      <c r="R716" s="1">
        <v>42648</v>
      </c>
      <c r="S716" s="10">
        <f t="shared" si="51"/>
        <v>1.0124038866083176E-5</v>
      </c>
      <c r="U716" t="str">
        <f t="shared" si="50"/>
        <v/>
      </c>
      <c r="V716">
        <f t="array" ref="V716">SUM(IF(B716="Y",IF(D716="Critical",(F716:F4275),0)))</f>
        <v>0</v>
      </c>
      <c r="W716">
        <f t="shared" si="52"/>
        <v>0</v>
      </c>
      <c r="X716">
        <f t="shared" si="53"/>
        <v>0</v>
      </c>
    </row>
    <row r="717" spans="1:24" x14ac:dyDescent="0.25">
      <c r="A717">
        <v>9923</v>
      </c>
      <c r="B717" t="s">
        <v>27</v>
      </c>
      <c r="C717" s="1">
        <v>42648</v>
      </c>
      <c r="D717" t="s">
        <v>19</v>
      </c>
      <c r="E717">
        <v>14</v>
      </c>
      <c r="F717">
        <v>5388.8</v>
      </c>
      <c r="G717">
        <v>0.03</v>
      </c>
      <c r="H717" t="s">
        <v>54</v>
      </c>
      <c r="I717">
        <v>-115.08</v>
      </c>
      <c r="J717">
        <v>370.98</v>
      </c>
      <c r="K717">
        <v>99</v>
      </c>
      <c r="L717" t="s">
        <v>288</v>
      </c>
      <c r="M717" t="s">
        <v>56</v>
      </c>
      <c r="N717" t="s">
        <v>23</v>
      </c>
      <c r="O717" t="s">
        <v>34</v>
      </c>
      <c r="P717" t="s">
        <v>53</v>
      </c>
      <c r="Q717" t="s">
        <v>74</v>
      </c>
      <c r="R717" s="1">
        <v>42649</v>
      </c>
      <c r="S717" s="10">
        <f t="shared" si="51"/>
        <v>8.563242919722026E-4</v>
      </c>
      <c r="U717" t="str">
        <f t="shared" si="50"/>
        <v/>
      </c>
      <c r="V717">
        <f t="array" ref="V717">SUM(IF(B717="Y",IF(D717="Critical",(F717:F4276),0)))</f>
        <v>0</v>
      </c>
      <c r="W717">
        <f t="shared" si="52"/>
        <v>1</v>
      </c>
      <c r="X717">
        <f t="shared" si="53"/>
        <v>0</v>
      </c>
    </row>
    <row r="718" spans="1:24" x14ac:dyDescent="0.25">
      <c r="A718">
        <v>9925</v>
      </c>
      <c r="B718" t="s">
        <v>18</v>
      </c>
      <c r="C718" s="1">
        <v>42033</v>
      </c>
      <c r="D718" t="s">
        <v>28</v>
      </c>
      <c r="E718">
        <v>43</v>
      </c>
      <c r="F718">
        <v>1751.68</v>
      </c>
      <c r="G718">
        <v>0.1</v>
      </c>
      <c r="H718" t="s">
        <v>32</v>
      </c>
      <c r="I718">
        <v>771.83</v>
      </c>
      <c r="J718">
        <v>41.94</v>
      </c>
      <c r="K718">
        <v>2.99</v>
      </c>
      <c r="L718" t="s">
        <v>288</v>
      </c>
      <c r="M718" t="s">
        <v>56</v>
      </c>
      <c r="N718" t="s">
        <v>23</v>
      </c>
      <c r="O718" t="s">
        <v>34</v>
      </c>
      <c r="P718" t="s">
        <v>68</v>
      </c>
      <c r="Q718" t="s">
        <v>42</v>
      </c>
      <c r="R718" s="1">
        <v>42036</v>
      </c>
      <c r="S718" s="10">
        <f t="shared" si="51"/>
        <v>2.7835624550212807E-4</v>
      </c>
      <c r="U718" t="str">
        <f t="shared" si="50"/>
        <v/>
      </c>
      <c r="V718">
        <f t="array" ref="V718">SUM(IF(B718="Y",IF(D718="Critical",(F718:F4277),0)))</f>
        <v>0</v>
      </c>
      <c r="W718">
        <f t="shared" si="52"/>
        <v>3</v>
      </c>
      <c r="X718">
        <f t="shared" si="53"/>
        <v>0</v>
      </c>
    </row>
    <row r="719" spans="1:24" x14ac:dyDescent="0.25">
      <c r="A719">
        <v>9925</v>
      </c>
      <c r="B719" t="s">
        <v>18</v>
      </c>
      <c r="C719" s="1">
        <v>42033</v>
      </c>
      <c r="D719" t="s">
        <v>28</v>
      </c>
      <c r="E719">
        <v>17</v>
      </c>
      <c r="F719">
        <v>86.47</v>
      </c>
      <c r="G719">
        <v>7.0000000000000007E-2</v>
      </c>
      <c r="H719" t="s">
        <v>20</v>
      </c>
      <c r="I719">
        <v>-9.35</v>
      </c>
      <c r="J719">
        <v>5.28</v>
      </c>
      <c r="K719">
        <v>2.99</v>
      </c>
      <c r="L719" t="s">
        <v>288</v>
      </c>
      <c r="M719" t="s">
        <v>56</v>
      </c>
      <c r="N719" t="s">
        <v>23</v>
      </c>
      <c r="O719" t="s">
        <v>34</v>
      </c>
      <c r="P719" t="s">
        <v>68</v>
      </c>
      <c r="Q719" t="s">
        <v>42</v>
      </c>
      <c r="R719" s="1">
        <v>42035</v>
      </c>
      <c r="S719" s="10">
        <f t="shared" si="51"/>
        <v>1.3740788584997838E-5</v>
      </c>
      <c r="U719" t="str">
        <f t="shared" si="50"/>
        <v/>
      </c>
      <c r="V719">
        <f t="array" ref="V719">SUM(IF(B719="Y",IF(D719="Critical",(F719:F4278),0)))</f>
        <v>0</v>
      </c>
      <c r="W719">
        <f t="shared" si="52"/>
        <v>2</v>
      </c>
      <c r="X719">
        <f t="shared" si="53"/>
        <v>0</v>
      </c>
    </row>
    <row r="720" spans="1:24" x14ac:dyDescent="0.25">
      <c r="A720">
        <v>9925</v>
      </c>
      <c r="B720" t="s">
        <v>18</v>
      </c>
      <c r="C720" s="1">
        <v>42033</v>
      </c>
      <c r="D720" t="s">
        <v>28</v>
      </c>
      <c r="E720">
        <v>31</v>
      </c>
      <c r="F720">
        <v>684.5</v>
      </c>
      <c r="G720">
        <v>0.02</v>
      </c>
      <c r="H720" t="s">
        <v>20</v>
      </c>
      <c r="I720">
        <v>-27.99</v>
      </c>
      <c r="J720">
        <v>21.38</v>
      </c>
      <c r="K720">
        <v>8.99</v>
      </c>
      <c r="L720" t="s">
        <v>288</v>
      </c>
      <c r="M720" t="s">
        <v>56</v>
      </c>
      <c r="N720" t="s">
        <v>23</v>
      </c>
      <c r="O720" t="s">
        <v>34</v>
      </c>
      <c r="P720" t="s">
        <v>35</v>
      </c>
      <c r="Q720" t="s">
        <v>26</v>
      </c>
      <c r="R720" s="1">
        <v>42035</v>
      </c>
      <c r="S720" s="10">
        <f t="shared" si="51"/>
        <v>1.0877263543923928E-4</v>
      </c>
      <c r="U720" t="str">
        <f t="shared" si="50"/>
        <v/>
      </c>
      <c r="V720">
        <f t="array" ref="V720">SUM(IF(B720="Y",IF(D720="Critical",(F720:F4279),0)))</f>
        <v>0</v>
      </c>
      <c r="W720">
        <f t="shared" si="52"/>
        <v>2</v>
      </c>
      <c r="X720">
        <f t="shared" si="53"/>
        <v>0</v>
      </c>
    </row>
    <row r="721" spans="1:24" x14ac:dyDescent="0.25">
      <c r="A721">
        <v>9927</v>
      </c>
      <c r="B721" t="s">
        <v>27</v>
      </c>
      <c r="C721" s="1">
        <v>41867</v>
      </c>
      <c r="D721" t="s">
        <v>19</v>
      </c>
      <c r="E721">
        <v>32</v>
      </c>
      <c r="F721">
        <v>4655.07</v>
      </c>
      <c r="G721">
        <v>0</v>
      </c>
      <c r="H721" t="s">
        <v>54</v>
      </c>
      <c r="I721">
        <v>-270.63</v>
      </c>
      <c r="J721">
        <v>140.97999999999999</v>
      </c>
      <c r="K721">
        <v>53.48</v>
      </c>
      <c r="L721" t="s">
        <v>360</v>
      </c>
      <c r="M721" t="s">
        <v>341</v>
      </c>
      <c r="N721" t="s">
        <v>23</v>
      </c>
      <c r="O721" t="s">
        <v>37</v>
      </c>
      <c r="P721" t="s">
        <v>57</v>
      </c>
      <c r="Q721" t="s">
        <v>58</v>
      </c>
      <c r="R721" s="1">
        <v>41868</v>
      </c>
      <c r="S721" s="10">
        <f t="shared" si="51"/>
        <v>7.3972860782197162E-4</v>
      </c>
      <c r="U721" t="str">
        <f t="shared" si="50"/>
        <v/>
      </c>
      <c r="V721">
        <f t="array" ref="V721">SUM(IF(B721="Y",IF(D721="Critical",(F721:F4280),0)))</f>
        <v>0</v>
      </c>
      <c r="W721">
        <f t="shared" si="52"/>
        <v>1</v>
      </c>
      <c r="X721">
        <f t="shared" si="53"/>
        <v>0</v>
      </c>
    </row>
    <row r="722" spans="1:24" x14ac:dyDescent="0.25">
      <c r="A722">
        <v>9927</v>
      </c>
      <c r="B722" t="s">
        <v>27</v>
      </c>
      <c r="C722" s="1">
        <v>41867</v>
      </c>
      <c r="D722" t="s">
        <v>19</v>
      </c>
      <c r="E722">
        <v>44</v>
      </c>
      <c r="F722">
        <v>10087.6</v>
      </c>
      <c r="G722">
        <v>0.01</v>
      </c>
      <c r="H722" t="s">
        <v>20</v>
      </c>
      <c r="I722">
        <v>3387.35</v>
      </c>
      <c r="J722">
        <v>218.08</v>
      </c>
      <c r="K722">
        <v>18.059999999999999</v>
      </c>
      <c r="L722" t="s">
        <v>360</v>
      </c>
      <c r="M722" t="s">
        <v>341</v>
      </c>
      <c r="N722" t="s">
        <v>23</v>
      </c>
      <c r="O722" t="s">
        <v>37</v>
      </c>
      <c r="P722" t="s">
        <v>86</v>
      </c>
      <c r="Q722" t="s">
        <v>60</v>
      </c>
      <c r="R722" s="1">
        <v>41868</v>
      </c>
      <c r="S722" s="10">
        <f t="shared" si="51"/>
        <v>1.6030019536258148E-3</v>
      </c>
      <c r="U722" t="str">
        <f t="shared" si="50"/>
        <v/>
      </c>
      <c r="V722">
        <f t="array" ref="V722">SUM(IF(B722="Y",IF(D722="Critical",(F722:F4281),0)))</f>
        <v>0</v>
      </c>
      <c r="W722">
        <f t="shared" si="52"/>
        <v>1</v>
      </c>
      <c r="X722">
        <f t="shared" si="53"/>
        <v>0</v>
      </c>
    </row>
    <row r="723" spans="1:24" x14ac:dyDescent="0.25">
      <c r="A723">
        <v>9927</v>
      </c>
      <c r="B723" t="s">
        <v>27</v>
      </c>
      <c r="C723" s="1">
        <v>41867</v>
      </c>
      <c r="D723" t="s">
        <v>19</v>
      </c>
      <c r="E723">
        <v>34</v>
      </c>
      <c r="F723">
        <v>1608.08</v>
      </c>
      <c r="G723">
        <v>0.09</v>
      </c>
      <c r="H723" t="s">
        <v>32</v>
      </c>
      <c r="I723">
        <v>-82.16</v>
      </c>
      <c r="J723">
        <v>50.98</v>
      </c>
      <c r="K723">
        <v>6.5</v>
      </c>
      <c r="L723" t="s">
        <v>360</v>
      </c>
      <c r="M723" t="s">
        <v>341</v>
      </c>
      <c r="N723" t="s">
        <v>23</v>
      </c>
      <c r="O723" t="s">
        <v>24</v>
      </c>
      <c r="P723" t="s">
        <v>25</v>
      </c>
      <c r="Q723" t="s">
        <v>42</v>
      </c>
      <c r="R723" s="1">
        <v>41868</v>
      </c>
      <c r="S723" s="10">
        <f t="shared" si="51"/>
        <v>2.5553703374307069E-4</v>
      </c>
      <c r="U723" t="str">
        <f t="shared" si="50"/>
        <v/>
      </c>
      <c r="V723">
        <f t="array" ref="V723">SUM(IF(B723="Y",IF(D723="Critical",(F723:F4282),0)))</f>
        <v>0</v>
      </c>
      <c r="W723">
        <f t="shared" si="52"/>
        <v>1</v>
      </c>
      <c r="X723">
        <f t="shared" si="53"/>
        <v>0</v>
      </c>
    </row>
    <row r="724" spans="1:24" x14ac:dyDescent="0.25">
      <c r="A724">
        <v>9954</v>
      </c>
      <c r="B724" t="s">
        <v>18</v>
      </c>
      <c r="C724" s="1">
        <v>42540</v>
      </c>
      <c r="D724" t="s">
        <v>31</v>
      </c>
      <c r="E724">
        <v>36</v>
      </c>
      <c r="F724">
        <v>10122.719999999999</v>
      </c>
      <c r="G724">
        <v>7.0000000000000007E-2</v>
      </c>
      <c r="H724" t="s">
        <v>54</v>
      </c>
      <c r="I724">
        <v>-381.16</v>
      </c>
      <c r="J724">
        <v>280.98</v>
      </c>
      <c r="K724">
        <v>57</v>
      </c>
      <c r="L724" t="s">
        <v>101</v>
      </c>
      <c r="M724" t="s">
        <v>22</v>
      </c>
      <c r="N724" t="s">
        <v>23</v>
      </c>
      <c r="O724" t="s">
        <v>37</v>
      </c>
      <c r="P724" t="s">
        <v>86</v>
      </c>
      <c r="Q724" t="s">
        <v>74</v>
      </c>
      <c r="R724" s="1">
        <v>42541</v>
      </c>
      <c r="S724" s="10">
        <f t="shared" si="51"/>
        <v>1.6085828082008709E-3</v>
      </c>
      <c r="U724" t="str">
        <f t="shared" si="50"/>
        <v/>
      </c>
      <c r="V724">
        <f t="array" ref="V724">SUM(IF(B724="Y",IF(D724="Critical",(F724:F4283),0)))</f>
        <v>0</v>
      </c>
      <c r="W724">
        <f t="shared" si="52"/>
        <v>1</v>
      </c>
      <c r="X724">
        <f t="shared" si="53"/>
        <v>0</v>
      </c>
    </row>
    <row r="725" spans="1:24" x14ac:dyDescent="0.25">
      <c r="A725">
        <v>9954</v>
      </c>
      <c r="B725" t="s">
        <v>18</v>
      </c>
      <c r="C725" s="1">
        <v>42540</v>
      </c>
      <c r="D725" t="s">
        <v>31</v>
      </c>
      <c r="E725">
        <v>39</v>
      </c>
      <c r="F725">
        <v>203.6</v>
      </c>
      <c r="G725">
        <v>0</v>
      </c>
      <c r="H725" t="s">
        <v>20</v>
      </c>
      <c r="I725">
        <v>-166.44</v>
      </c>
      <c r="J725">
        <v>4.9800000000000004</v>
      </c>
      <c r="K725">
        <v>7.44</v>
      </c>
      <c r="L725" t="s">
        <v>101</v>
      </c>
      <c r="M725" t="s">
        <v>22</v>
      </c>
      <c r="N725" t="s">
        <v>23</v>
      </c>
      <c r="O725" t="s">
        <v>34</v>
      </c>
      <c r="P725" t="s">
        <v>49</v>
      </c>
      <c r="Q725" t="s">
        <v>42</v>
      </c>
      <c r="R725" s="1">
        <v>42542</v>
      </c>
      <c r="S725" s="10">
        <f t="shared" si="51"/>
        <v>3.2353701351978257E-5</v>
      </c>
      <c r="U725" t="str">
        <f t="shared" si="50"/>
        <v/>
      </c>
      <c r="V725">
        <f t="array" ref="V725">SUM(IF(B725="Y",IF(D725="Critical",(F725:F4284),0)))</f>
        <v>0</v>
      </c>
      <c r="W725">
        <f t="shared" si="52"/>
        <v>2</v>
      </c>
      <c r="X725">
        <f t="shared" si="53"/>
        <v>0</v>
      </c>
    </row>
    <row r="726" spans="1:24" x14ac:dyDescent="0.25">
      <c r="A726">
        <v>9954</v>
      </c>
      <c r="B726" t="s">
        <v>18</v>
      </c>
      <c r="C726" s="1">
        <v>42540</v>
      </c>
      <c r="D726" t="s">
        <v>31</v>
      </c>
      <c r="E726">
        <v>30</v>
      </c>
      <c r="F726">
        <v>115.81</v>
      </c>
      <c r="G726">
        <v>0.1</v>
      </c>
      <c r="H726" t="s">
        <v>20</v>
      </c>
      <c r="I726">
        <v>22.06</v>
      </c>
      <c r="J726">
        <v>3.98</v>
      </c>
      <c r="K726">
        <v>0.83</v>
      </c>
      <c r="L726" t="s">
        <v>101</v>
      </c>
      <c r="M726" t="s">
        <v>22</v>
      </c>
      <c r="N726" t="s">
        <v>23</v>
      </c>
      <c r="O726" t="s">
        <v>34</v>
      </c>
      <c r="P726" t="s">
        <v>35</v>
      </c>
      <c r="Q726" t="s">
        <v>36</v>
      </c>
      <c r="R726" s="1">
        <v>42542</v>
      </c>
      <c r="S726" s="10">
        <f t="shared" si="51"/>
        <v>1.8403153995936161E-5</v>
      </c>
      <c r="U726" t="str">
        <f t="shared" si="50"/>
        <v/>
      </c>
      <c r="V726">
        <f t="array" ref="V726">SUM(IF(B726="Y",IF(D726="Critical",(F726:F4285),0)))</f>
        <v>0</v>
      </c>
      <c r="W726">
        <f t="shared" si="52"/>
        <v>2</v>
      </c>
      <c r="X726">
        <f t="shared" si="53"/>
        <v>0</v>
      </c>
    </row>
    <row r="727" spans="1:24" x14ac:dyDescent="0.25">
      <c r="A727">
        <v>4932</v>
      </c>
      <c r="B727" t="s">
        <v>18</v>
      </c>
      <c r="C727" s="1">
        <v>41495</v>
      </c>
      <c r="D727" t="s">
        <v>28</v>
      </c>
      <c r="E727">
        <v>11</v>
      </c>
      <c r="F727">
        <v>109.37</v>
      </c>
      <c r="G727">
        <v>7.0000000000000007E-2</v>
      </c>
      <c r="H727" t="s">
        <v>20</v>
      </c>
      <c r="I727">
        <v>25.96</v>
      </c>
      <c r="J727">
        <v>10.31</v>
      </c>
      <c r="K727">
        <v>1.79</v>
      </c>
      <c r="L727" t="s">
        <v>229</v>
      </c>
      <c r="M727" t="s">
        <v>30</v>
      </c>
      <c r="N727" t="s">
        <v>23</v>
      </c>
      <c r="O727" t="s">
        <v>34</v>
      </c>
      <c r="P727" t="s">
        <v>49</v>
      </c>
      <c r="Q727" t="s">
        <v>36</v>
      </c>
      <c r="R727" s="1">
        <v>41497</v>
      </c>
      <c r="S727" s="10">
        <f t="shared" si="51"/>
        <v>1.7379785446295983E-5</v>
      </c>
      <c r="U727" t="str">
        <f t="shared" si="50"/>
        <v/>
      </c>
      <c r="V727">
        <f t="array" ref="V727">SUM(IF(B727="Y",IF(D727="Critical",(F727:F4286),0)))</f>
        <v>0</v>
      </c>
      <c r="W727">
        <f t="shared" si="52"/>
        <v>2</v>
      </c>
      <c r="X727">
        <f t="shared" si="53"/>
        <v>0</v>
      </c>
    </row>
    <row r="728" spans="1:24" x14ac:dyDescent="0.25">
      <c r="A728">
        <v>10022</v>
      </c>
      <c r="B728" t="s">
        <v>18</v>
      </c>
      <c r="C728" s="1">
        <v>42433</v>
      </c>
      <c r="D728" t="s">
        <v>47</v>
      </c>
      <c r="E728">
        <v>1</v>
      </c>
      <c r="F728">
        <v>12.18</v>
      </c>
      <c r="G728">
        <v>0.06</v>
      </c>
      <c r="H728" t="s">
        <v>20</v>
      </c>
      <c r="I728">
        <v>-3.88</v>
      </c>
      <c r="J728">
        <v>10.14</v>
      </c>
      <c r="K728">
        <v>2.27</v>
      </c>
      <c r="L728" t="s">
        <v>361</v>
      </c>
      <c r="M728" t="s">
        <v>341</v>
      </c>
      <c r="N728" t="s">
        <v>71</v>
      </c>
      <c r="O728" t="s">
        <v>34</v>
      </c>
      <c r="P728" t="s">
        <v>49</v>
      </c>
      <c r="Q728" t="s">
        <v>36</v>
      </c>
      <c r="R728" s="1">
        <v>42433</v>
      </c>
      <c r="S728" s="10">
        <f t="shared" si="51"/>
        <v>1.935501387362943E-6</v>
      </c>
      <c r="U728" t="str">
        <f t="shared" si="50"/>
        <v/>
      </c>
      <c r="V728">
        <f t="array" ref="V728">SUM(IF(B728="Y",IF(D728="Critical",(F728:F4287),0)))</f>
        <v>0</v>
      </c>
      <c r="W728">
        <f t="shared" si="52"/>
        <v>0</v>
      </c>
      <c r="X728">
        <f t="shared" si="53"/>
        <v>0</v>
      </c>
    </row>
    <row r="729" spans="1:24" x14ac:dyDescent="0.25">
      <c r="A729">
        <v>10052</v>
      </c>
      <c r="B729" t="s">
        <v>18</v>
      </c>
      <c r="C729" s="1">
        <v>42620</v>
      </c>
      <c r="D729" t="s">
        <v>31</v>
      </c>
      <c r="E729">
        <v>16</v>
      </c>
      <c r="F729">
        <v>95.9</v>
      </c>
      <c r="G729">
        <v>7.0000000000000007E-2</v>
      </c>
      <c r="H729" t="s">
        <v>20</v>
      </c>
      <c r="I729">
        <v>19.57</v>
      </c>
      <c r="J729">
        <v>6.08</v>
      </c>
      <c r="K729">
        <v>0.91</v>
      </c>
      <c r="L729" t="s">
        <v>237</v>
      </c>
      <c r="M729" t="s">
        <v>22</v>
      </c>
      <c r="N729" t="s">
        <v>23</v>
      </c>
      <c r="O729" t="s">
        <v>34</v>
      </c>
      <c r="P729" t="s">
        <v>35</v>
      </c>
      <c r="Q729" t="s">
        <v>36</v>
      </c>
      <c r="R729" s="1">
        <v>42621</v>
      </c>
      <c r="S729" s="10">
        <f t="shared" si="51"/>
        <v>1.5239292532685241E-5</v>
      </c>
      <c r="U729" t="str">
        <f t="shared" si="50"/>
        <v/>
      </c>
      <c r="V729">
        <f t="array" ref="V729">SUM(IF(B729="Y",IF(D729="Critical",(F729:F4288),0)))</f>
        <v>0</v>
      </c>
      <c r="W729">
        <f t="shared" si="52"/>
        <v>1</v>
      </c>
      <c r="X729">
        <f t="shared" si="53"/>
        <v>0</v>
      </c>
    </row>
    <row r="730" spans="1:24" x14ac:dyDescent="0.25">
      <c r="A730">
        <v>10052</v>
      </c>
      <c r="B730" t="s">
        <v>18</v>
      </c>
      <c r="C730" s="1">
        <v>42620</v>
      </c>
      <c r="D730" t="s">
        <v>31</v>
      </c>
      <c r="E730">
        <v>28</v>
      </c>
      <c r="F730">
        <v>517.91</v>
      </c>
      <c r="G730">
        <v>0.08</v>
      </c>
      <c r="H730" t="s">
        <v>20</v>
      </c>
      <c r="I730">
        <v>107.11</v>
      </c>
      <c r="J730">
        <v>19.899999999999999</v>
      </c>
      <c r="K730">
        <v>5.29</v>
      </c>
      <c r="L730" t="s">
        <v>237</v>
      </c>
      <c r="M730" t="s">
        <v>22</v>
      </c>
      <c r="N730" t="s">
        <v>23</v>
      </c>
      <c r="O730" t="s">
        <v>34</v>
      </c>
      <c r="P730" t="s">
        <v>72</v>
      </c>
      <c r="Q730" t="s">
        <v>52</v>
      </c>
      <c r="R730" s="1">
        <v>42622</v>
      </c>
      <c r="S730" s="10">
        <f t="shared" si="51"/>
        <v>8.2300125084494393E-5</v>
      </c>
      <c r="U730" t="str">
        <f t="shared" si="50"/>
        <v/>
      </c>
      <c r="V730">
        <f t="array" ref="V730">SUM(IF(B730="Y",IF(D730="Critical",(F730:F4289),0)))</f>
        <v>0</v>
      </c>
      <c r="W730">
        <f t="shared" si="52"/>
        <v>2</v>
      </c>
      <c r="X730">
        <f t="shared" si="53"/>
        <v>0</v>
      </c>
    </row>
    <row r="731" spans="1:24" x14ac:dyDescent="0.25">
      <c r="A731">
        <v>10052</v>
      </c>
      <c r="B731" t="s">
        <v>18</v>
      </c>
      <c r="C731" s="1">
        <v>42620</v>
      </c>
      <c r="D731" t="s">
        <v>31</v>
      </c>
      <c r="E731">
        <v>46</v>
      </c>
      <c r="F731">
        <v>162.28</v>
      </c>
      <c r="G731">
        <v>0.02</v>
      </c>
      <c r="H731" t="s">
        <v>20</v>
      </c>
      <c r="I731">
        <v>-216.15</v>
      </c>
      <c r="J731">
        <v>3.36</v>
      </c>
      <c r="K731">
        <v>6.27</v>
      </c>
      <c r="L731" t="s">
        <v>237</v>
      </c>
      <c r="M731" t="s">
        <v>22</v>
      </c>
      <c r="N731" t="s">
        <v>23</v>
      </c>
      <c r="O731" t="s">
        <v>34</v>
      </c>
      <c r="P731" t="s">
        <v>68</v>
      </c>
      <c r="Q731" t="s">
        <v>42</v>
      </c>
      <c r="R731" s="1">
        <v>42622</v>
      </c>
      <c r="S731" s="10">
        <f t="shared" si="51"/>
        <v>2.5787616185653397E-5</v>
      </c>
      <c r="U731" t="str">
        <f t="shared" si="50"/>
        <v/>
      </c>
      <c r="V731">
        <f t="array" ref="V731">SUM(IF(B731="Y",IF(D731="Critical",(F731:F4290),0)))</f>
        <v>0</v>
      </c>
      <c r="W731">
        <f t="shared" si="52"/>
        <v>2</v>
      </c>
      <c r="X731">
        <f t="shared" si="53"/>
        <v>0</v>
      </c>
    </row>
    <row r="732" spans="1:24" x14ac:dyDescent="0.25">
      <c r="A732">
        <v>10053</v>
      </c>
      <c r="B732" t="s">
        <v>18</v>
      </c>
      <c r="C732" s="1">
        <v>42013</v>
      </c>
      <c r="D732" t="s">
        <v>19</v>
      </c>
      <c r="E732">
        <v>31</v>
      </c>
      <c r="F732">
        <v>162.58000000000001</v>
      </c>
      <c r="G732">
        <v>0</v>
      </c>
      <c r="H732" t="s">
        <v>20</v>
      </c>
      <c r="I732">
        <v>-109.86</v>
      </c>
      <c r="J732">
        <v>4.8899999999999997</v>
      </c>
      <c r="K732">
        <v>4.93</v>
      </c>
      <c r="L732" t="s">
        <v>362</v>
      </c>
      <c r="M732" t="s">
        <v>22</v>
      </c>
      <c r="N732" t="s">
        <v>71</v>
      </c>
      <c r="O732" t="s">
        <v>24</v>
      </c>
      <c r="P732" t="s">
        <v>25</v>
      </c>
      <c r="Q732" t="s">
        <v>26</v>
      </c>
      <c r="R732" s="1">
        <v>42016</v>
      </c>
      <c r="S732" s="10">
        <f t="shared" si="51"/>
        <v>2.5835288633618002E-5</v>
      </c>
      <c r="U732" t="str">
        <f t="shared" si="50"/>
        <v/>
      </c>
      <c r="V732">
        <f t="array" ref="V732">SUM(IF(B732="Y",IF(D732="Critical",(F732:F4291),0)))</f>
        <v>0</v>
      </c>
      <c r="W732">
        <f t="shared" si="52"/>
        <v>3</v>
      </c>
      <c r="X732">
        <f t="shared" si="53"/>
        <v>0</v>
      </c>
    </row>
    <row r="733" spans="1:24" x14ac:dyDescent="0.25">
      <c r="A733">
        <v>10053</v>
      </c>
      <c r="B733" t="s">
        <v>18</v>
      </c>
      <c r="C733" s="1">
        <v>42013</v>
      </c>
      <c r="D733" t="s">
        <v>19</v>
      </c>
      <c r="E733">
        <v>44</v>
      </c>
      <c r="F733">
        <v>6815.23</v>
      </c>
      <c r="G733">
        <v>0</v>
      </c>
      <c r="H733" t="s">
        <v>54</v>
      </c>
      <c r="I733">
        <v>-196.07</v>
      </c>
      <c r="J733">
        <v>150.97999999999999</v>
      </c>
      <c r="K733">
        <v>39.25</v>
      </c>
      <c r="L733" t="s">
        <v>362</v>
      </c>
      <c r="M733" t="s">
        <v>22</v>
      </c>
      <c r="N733" t="s">
        <v>71</v>
      </c>
      <c r="O733" t="s">
        <v>37</v>
      </c>
      <c r="P733" t="s">
        <v>112</v>
      </c>
      <c r="Q733" t="s">
        <v>58</v>
      </c>
      <c r="R733" s="1">
        <v>42015</v>
      </c>
      <c r="S733" s="10">
        <f t="shared" si="51"/>
        <v>1.0829956584727052E-3</v>
      </c>
      <c r="U733" t="str">
        <f t="shared" si="50"/>
        <v/>
      </c>
      <c r="V733">
        <f t="array" ref="V733">SUM(IF(B733="Y",IF(D733="Critical",(F733:F4292),0)))</f>
        <v>0</v>
      </c>
      <c r="W733">
        <f t="shared" si="52"/>
        <v>2</v>
      </c>
      <c r="X733">
        <f t="shared" si="53"/>
        <v>0</v>
      </c>
    </row>
    <row r="734" spans="1:24" x14ac:dyDescent="0.25">
      <c r="A734">
        <v>31301</v>
      </c>
      <c r="B734" t="s">
        <v>18</v>
      </c>
      <c r="C734" s="1">
        <v>41565</v>
      </c>
      <c r="D734" t="s">
        <v>47</v>
      </c>
      <c r="E734">
        <v>31</v>
      </c>
      <c r="F734">
        <v>109.78</v>
      </c>
      <c r="G734">
        <v>0.06</v>
      </c>
      <c r="H734" t="s">
        <v>20</v>
      </c>
      <c r="I734">
        <v>43.77</v>
      </c>
      <c r="J734">
        <v>3.75</v>
      </c>
      <c r="K734">
        <v>0.5</v>
      </c>
      <c r="L734" t="s">
        <v>92</v>
      </c>
      <c r="M734" t="s">
        <v>30</v>
      </c>
      <c r="N734" t="s">
        <v>45</v>
      </c>
      <c r="O734" t="s">
        <v>34</v>
      </c>
      <c r="P734" t="s">
        <v>46</v>
      </c>
      <c r="Q734" t="s">
        <v>42</v>
      </c>
      <c r="R734" s="1">
        <v>41567</v>
      </c>
      <c r="S734" s="10">
        <f t="shared" si="51"/>
        <v>1.744493779184761E-5</v>
      </c>
      <c r="U734" t="str">
        <f t="shared" si="50"/>
        <v/>
      </c>
      <c r="V734">
        <f t="array" ref="V734">SUM(IF(B734="Y",IF(D734="Critical",(F734:F4293),0)))</f>
        <v>0</v>
      </c>
      <c r="W734">
        <f t="shared" si="52"/>
        <v>2</v>
      </c>
      <c r="X734">
        <f t="shared" si="53"/>
        <v>0</v>
      </c>
    </row>
    <row r="735" spans="1:24" x14ac:dyDescent="0.25">
      <c r="A735">
        <v>39749</v>
      </c>
      <c r="B735" t="s">
        <v>18</v>
      </c>
      <c r="C735" s="1">
        <v>41452</v>
      </c>
      <c r="D735" t="s">
        <v>19</v>
      </c>
      <c r="E735">
        <v>43</v>
      </c>
      <c r="F735">
        <v>110.64</v>
      </c>
      <c r="G735">
        <v>0.06</v>
      </c>
      <c r="H735" t="s">
        <v>20</v>
      </c>
      <c r="I735">
        <v>-62.6</v>
      </c>
      <c r="J735">
        <v>2.6</v>
      </c>
      <c r="K735">
        <v>2.4</v>
      </c>
      <c r="L735" t="s">
        <v>142</v>
      </c>
      <c r="M735" t="s">
        <v>30</v>
      </c>
      <c r="N735" t="s">
        <v>45</v>
      </c>
      <c r="O735" t="s">
        <v>34</v>
      </c>
      <c r="P735" t="s">
        <v>35</v>
      </c>
      <c r="Q735" t="s">
        <v>36</v>
      </c>
      <c r="R735" s="1">
        <v>41454</v>
      </c>
      <c r="S735" s="10">
        <f t="shared" si="51"/>
        <v>1.7581598809346143E-5</v>
      </c>
      <c r="U735" t="str">
        <f t="shared" si="50"/>
        <v/>
      </c>
      <c r="V735">
        <f t="array" ref="V735">SUM(IF(B735="Y",IF(D735="Critical",(F735:F4294),0)))</f>
        <v>0</v>
      </c>
      <c r="W735">
        <f t="shared" si="52"/>
        <v>2</v>
      </c>
      <c r="X735">
        <f t="shared" si="53"/>
        <v>0</v>
      </c>
    </row>
    <row r="736" spans="1:24" x14ac:dyDescent="0.25">
      <c r="A736">
        <v>10247</v>
      </c>
      <c r="B736" t="s">
        <v>18</v>
      </c>
      <c r="C736" s="1">
        <v>41284</v>
      </c>
      <c r="D736" t="s">
        <v>43</v>
      </c>
      <c r="E736">
        <v>21</v>
      </c>
      <c r="F736">
        <v>111.66</v>
      </c>
      <c r="G736">
        <v>0.06</v>
      </c>
      <c r="H736" t="s">
        <v>20</v>
      </c>
      <c r="I736">
        <v>-53.33</v>
      </c>
      <c r="J736">
        <v>4.9800000000000004</v>
      </c>
      <c r="K736">
        <v>5.49</v>
      </c>
      <c r="L736" t="s">
        <v>199</v>
      </c>
      <c r="M736" t="s">
        <v>30</v>
      </c>
      <c r="N736" t="s">
        <v>40</v>
      </c>
      <c r="O736" t="s">
        <v>34</v>
      </c>
      <c r="P736" t="s">
        <v>49</v>
      </c>
      <c r="Q736" t="s">
        <v>42</v>
      </c>
      <c r="R736" s="1">
        <v>41285</v>
      </c>
      <c r="S736" s="10">
        <f t="shared" si="51"/>
        <v>1.7743685132425795E-5</v>
      </c>
      <c r="U736" t="str">
        <f t="shared" si="50"/>
        <v/>
      </c>
      <c r="V736">
        <f t="array" ref="V736">SUM(IF(B736="Y",IF(D736="Critical",(F736:F4295),0)))</f>
        <v>0</v>
      </c>
      <c r="W736">
        <f t="shared" si="52"/>
        <v>1</v>
      </c>
      <c r="X736">
        <f t="shared" si="53"/>
        <v>0</v>
      </c>
    </row>
    <row r="737" spans="1:24" x14ac:dyDescent="0.25">
      <c r="A737">
        <v>24806</v>
      </c>
      <c r="B737" t="s">
        <v>18</v>
      </c>
      <c r="C737" s="1">
        <v>41523</v>
      </c>
      <c r="D737" t="s">
        <v>31</v>
      </c>
      <c r="E737">
        <v>20</v>
      </c>
      <c r="F737">
        <v>112.03</v>
      </c>
      <c r="G737">
        <v>0.05</v>
      </c>
      <c r="H737" t="s">
        <v>20</v>
      </c>
      <c r="I737">
        <v>-57.99</v>
      </c>
      <c r="J737">
        <v>5.18</v>
      </c>
      <c r="K737">
        <v>5.74</v>
      </c>
      <c r="L737" t="s">
        <v>480</v>
      </c>
      <c r="M737" t="s">
        <v>56</v>
      </c>
      <c r="N737" t="s">
        <v>71</v>
      </c>
      <c r="O737" t="s">
        <v>34</v>
      </c>
      <c r="P737" t="s">
        <v>68</v>
      </c>
      <c r="Q737" t="s">
        <v>42</v>
      </c>
      <c r="R737" s="1">
        <v>41525</v>
      </c>
      <c r="S737" s="10">
        <f t="shared" si="51"/>
        <v>1.7802481151582142E-5</v>
      </c>
      <c r="U737" t="str">
        <f t="shared" si="50"/>
        <v/>
      </c>
      <c r="V737">
        <f t="array" ref="V737">SUM(IF(B737="Y",IF(D737="Critical",(F737:F4296),0)))</f>
        <v>0</v>
      </c>
      <c r="W737">
        <f t="shared" si="52"/>
        <v>2</v>
      </c>
      <c r="X737">
        <f t="shared" si="53"/>
        <v>0</v>
      </c>
    </row>
    <row r="738" spans="1:24" x14ac:dyDescent="0.25">
      <c r="A738">
        <v>10146</v>
      </c>
      <c r="B738" t="s">
        <v>18</v>
      </c>
      <c r="C738" s="1">
        <v>42491</v>
      </c>
      <c r="D738" t="s">
        <v>47</v>
      </c>
      <c r="E738">
        <v>19</v>
      </c>
      <c r="F738">
        <v>596.21</v>
      </c>
      <c r="G738">
        <v>0.1</v>
      </c>
      <c r="H738" t="s">
        <v>20</v>
      </c>
      <c r="I738">
        <v>211.59</v>
      </c>
      <c r="J738">
        <v>34.229999999999997</v>
      </c>
      <c r="K738">
        <v>5.0199999999999996</v>
      </c>
      <c r="L738" t="s">
        <v>223</v>
      </c>
      <c r="M738" t="s">
        <v>22</v>
      </c>
      <c r="N738" t="s">
        <v>23</v>
      </c>
      <c r="O738" t="s">
        <v>37</v>
      </c>
      <c r="P738" t="s">
        <v>38</v>
      </c>
      <c r="Q738" t="s">
        <v>42</v>
      </c>
      <c r="R738" s="1">
        <v>42496</v>
      </c>
      <c r="S738" s="10">
        <f t="shared" si="51"/>
        <v>9.4742634003256181E-5</v>
      </c>
      <c r="U738" t="str">
        <f t="shared" si="50"/>
        <v/>
      </c>
      <c r="V738">
        <f t="array" ref="V738">SUM(IF(B738="Y",IF(D738="Critical",(F738:F4297),0)))</f>
        <v>0</v>
      </c>
      <c r="W738">
        <f t="shared" si="52"/>
        <v>5</v>
      </c>
      <c r="X738">
        <f t="shared" si="53"/>
        <v>0</v>
      </c>
    </row>
    <row r="739" spans="1:24" x14ac:dyDescent="0.25">
      <c r="A739">
        <v>12452</v>
      </c>
      <c r="B739" t="s">
        <v>18</v>
      </c>
      <c r="C739" s="1">
        <v>41615</v>
      </c>
      <c r="D739" t="s">
        <v>43</v>
      </c>
      <c r="E739">
        <v>17</v>
      </c>
      <c r="F739">
        <v>112.86</v>
      </c>
      <c r="G739">
        <v>0.04</v>
      </c>
      <c r="H739" t="s">
        <v>20</v>
      </c>
      <c r="I739">
        <v>-56.78</v>
      </c>
      <c r="J739">
        <v>6.6</v>
      </c>
      <c r="K739">
        <v>4.07</v>
      </c>
      <c r="L739" t="s">
        <v>399</v>
      </c>
      <c r="M739" t="s">
        <v>30</v>
      </c>
      <c r="N739" t="s">
        <v>23</v>
      </c>
      <c r="O739" t="s">
        <v>24</v>
      </c>
      <c r="P739" t="s">
        <v>25</v>
      </c>
      <c r="Q739" t="s">
        <v>26</v>
      </c>
      <c r="R739" s="1">
        <v>41617</v>
      </c>
      <c r="S739" s="10">
        <f t="shared" si="51"/>
        <v>1.7934374924284213E-5</v>
      </c>
      <c r="U739" t="str">
        <f t="shared" si="50"/>
        <v/>
      </c>
      <c r="V739">
        <f t="array" ref="V739">SUM(IF(B739="Y",IF(D739="Critical",(F739:F4298),0)))</f>
        <v>0</v>
      </c>
      <c r="W739">
        <f t="shared" si="52"/>
        <v>2</v>
      </c>
      <c r="X739">
        <f t="shared" si="53"/>
        <v>0</v>
      </c>
    </row>
    <row r="740" spans="1:24" x14ac:dyDescent="0.25">
      <c r="A740">
        <v>10183</v>
      </c>
      <c r="B740" t="s">
        <v>18</v>
      </c>
      <c r="C740" s="1">
        <v>42698</v>
      </c>
      <c r="D740" t="s">
        <v>28</v>
      </c>
      <c r="E740">
        <v>48</v>
      </c>
      <c r="F740">
        <v>1210.02</v>
      </c>
      <c r="G740">
        <v>0.06</v>
      </c>
      <c r="H740" t="s">
        <v>54</v>
      </c>
      <c r="I740">
        <v>-279.44</v>
      </c>
      <c r="J740">
        <v>25.98</v>
      </c>
      <c r="K740">
        <v>14.36</v>
      </c>
      <c r="L740" t="s">
        <v>311</v>
      </c>
      <c r="M740" t="s">
        <v>30</v>
      </c>
      <c r="N740" t="s">
        <v>23</v>
      </c>
      <c r="O740" t="s">
        <v>37</v>
      </c>
      <c r="P740" t="s">
        <v>86</v>
      </c>
      <c r="Q740" t="s">
        <v>74</v>
      </c>
      <c r="R740" s="1">
        <v>42699</v>
      </c>
      <c r="S740" s="10">
        <f t="shared" si="51"/>
        <v>1.9228205162043582E-4</v>
      </c>
      <c r="U740" t="str">
        <f t="shared" si="50"/>
        <v/>
      </c>
      <c r="V740">
        <f t="array" ref="V740">SUM(IF(B740="Y",IF(D740="Critical",(F740:F4299),0)))</f>
        <v>0</v>
      </c>
      <c r="W740">
        <f t="shared" si="52"/>
        <v>1</v>
      </c>
      <c r="X740">
        <f t="shared" si="53"/>
        <v>0</v>
      </c>
    </row>
    <row r="741" spans="1:24" x14ac:dyDescent="0.25">
      <c r="A741">
        <v>44359</v>
      </c>
      <c r="B741" t="s">
        <v>18</v>
      </c>
      <c r="C741" s="1">
        <v>41607</v>
      </c>
      <c r="D741" t="s">
        <v>19</v>
      </c>
      <c r="E741">
        <v>19</v>
      </c>
      <c r="F741">
        <v>113.2</v>
      </c>
      <c r="G741">
        <v>0.1</v>
      </c>
      <c r="H741" t="s">
        <v>20</v>
      </c>
      <c r="I741">
        <v>24.83</v>
      </c>
      <c r="J741">
        <v>6.08</v>
      </c>
      <c r="K741">
        <v>0.91</v>
      </c>
      <c r="L741" t="s">
        <v>39</v>
      </c>
      <c r="M741" t="s">
        <v>22</v>
      </c>
      <c r="N741" t="s">
        <v>40</v>
      </c>
      <c r="O741" t="s">
        <v>34</v>
      </c>
      <c r="P741" t="s">
        <v>35</v>
      </c>
      <c r="Q741" t="s">
        <v>36</v>
      </c>
      <c r="R741" s="1">
        <v>41609</v>
      </c>
      <c r="S741" s="10">
        <f t="shared" si="51"/>
        <v>1.7988403698644102E-5</v>
      </c>
      <c r="U741" t="str">
        <f t="shared" si="50"/>
        <v/>
      </c>
      <c r="V741">
        <f t="array" ref="V741">SUM(IF(B741="Y",IF(D741="Critical",(F741:F4300),0)))</f>
        <v>0</v>
      </c>
      <c r="W741">
        <f t="shared" si="52"/>
        <v>2</v>
      </c>
      <c r="X741">
        <f t="shared" si="53"/>
        <v>0</v>
      </c>
    </row>
    <row r="742" spans="1:24" x14ac:dyDescent="0.25">
      <c r="A742">
        <v>32193</v>
      </c>
      <c r="B742" t="s">
        <v>18</v>
      </c>
      <c r="C742" s="1">
        <v>41567</v>
      </c>
      <c r="D742" t="s">
        <v>47</v>
      </c>
      <c r="E742">
        <v>27</v>
      </c>
      <c r="F742">
        <v>113.3</v>
      </c>
      <c r="G742">
        <v>0.02</v>
      </c>
      <c r="H742" t="s">
        <v>20</v>
      </c>
      <c r="I742">
        <v>37.33</v>
      </c>
      <c r="J742">
        <v>3.93</v>
      </c>
      <c r="K742">
        <v>0.99</v>
      </c>
      <c r="L742" t="s">
        <v>516</v>
      </c>
      <c r="M742" t="s">
        <v>341</v>
      </c>
      <c r="N742" t="s">
        <v>71</v>
      </c>
      <c r="O742" t="s">
        <v>34</v>
      </c>
      <c r="P742" t="s">
        <v>100</v>
      </c>
      <c r="Q742" t="s">
        <v>36</v>
      </c>
      <c r="R742" s="1">
        <v>41572</v>
      </c>
      <c r="S742" s="10">
        <f t="shared" si="51"/>
        <v>1.8004294514632302E-5</v>
      </c>
      <c r="U742" t="str">
        <f t="shared" si="50"/>
        <v/>
      </c>
      <c r="V742">
        <f t="array" ref="V742">SUM(IF(B742="Y",IF(D742="Critical",(F742:F4301),0)))</f>
        <v>0</v>
      </c>
      <c r="W742">
        <f t="shared" si="52"/>
        <v>5</v>
      </c>
      <c r="X742">
        <f t="shared" si="53"/>
        <v>0</v>
      </c>
    </row>
    <row r="743" spans="1:24" x14ac:dyDescent="0.25">
      <c r="A743">
        <v>10210</v>
      </c>
      <c r="B743" t="s">
        <v>18</v>
      </c>
      <c r="C743" s="1">
        <v>41813</v>
      </c>
      <c r="D743" t="s">
        <v>31</v>
      </c>
      <c r="E743">
        <v>10</v>
      </c>
      <c r="F743">
        <v>767.34</v>
      </c>
      <c r="G743">
        <v>0.04</v>
      </c>
      <c r="H743" t="s">
        <v>20</v>
      </c>
      <c r="I743">
        <v>-154.65</v>
      </c>
      <c r="J743">
        <v>73.98</v>
      </c>
      <c r="K743">
        <v>14.52</v>
      </c>
      <c r="L743" t="s">
        <v>195</v>
      </c>
      <c r="M743" t="s">
        <v>22</v>
      </c>
      <c r="N743" t="s">
        <v>23</v>
      </c>
      <c r="O743" t="s">
        <v>24</v>
      </c>
      <c r="P743" t="s">
        <v>25</v>
      </c>
      <c r="Q743" t="s">
        <v>42</v>
      </c>
      <c r="R743" s="1">
        <v>41814</v>
      </c>
      <c r="S743" s="10">
        <f t="shared" si="51"/>
        <v>1.2193658740386541E-4</v>
      </c>
      <c r="U743" t="str">
        <f t="shared" si="50"/>
        <v/>
      </c>
      <c r="V743">
        <f t="array" ref="V743">SUM(IF(B743="Y",IF(D743="Critical",(F743:F4302),0)))</f>
        <v>0</v>
      </c>
      <c r="W743">
        <f t="shared" si="52"/>
        <v>1</v>
      </c>
      <c r="X743">
        <f t="shared" si="53"/>
        <v>0</v>
      </c>
    </row>
    <row r="744" spans="1:24" x14ac:dyDescent="0.25">
      <c r="A744">
        <v>10213</v>
      </c>
      <c r="B744" t="s">
        <v>18</v>
      </c>
      <c r="C744" s="1">
        <v>41687</v>
      </c>
      <c r="D744" t="s">
        <v>19</v>
      </c>
      <c r="E744">
        <v>12</v>
      </c>
      <c r="F744">
        <v>464.57</v>
      </c>
      <c r="G744">
        <v>0.04</v>
      </c>
      <c r="H744" t="s">
        <v>20</v>
      </c>
      <c r="I744">
        <v>-79.180000000000007</v>
      </c>
      <c r="J744">
        <v>39.979999999999997</v>
      </c>
      <c r="K744">
        <v>4</v>
      </c>
      <c r="L744" t="s">
        <v>366</v>
      </c>
      <c r="M744" t="s">
        <v>22</v>
      </c>
      <c r="N744" t="s">
        <v>23</v>
      </c>
      <c r="O744" t="s">
        <v>24</v>
      </c>
      <c r="P744" t="s">
        <v>25</v>
      </c>
      <c r="Q744" t="s">
        <v>42</v>
      </c>
      <c r="R744" s="1">
        <v>41689</v>
      </c>
      <c r="S744" s="10">
        <f t="shared" si="51"/>
        <v>7.382396383638771E-5</v>
      </c>
      <c r="U744" t="str">
        <f t="shared" si="50"/>
        <v/>
      </c>
      <c r="V744">
        <f t="array" ref="V744">SUM(IF(B744="Y",IF(D744="Critical",(F744:F4303),0)))</f>
        <v>0</v>
      </c>
      <c r="W744">
        <f t="shared" si="52"/>
        <v>2</v>
      </c>
      <c r="X744">
        <f t="shared" si="53"/>
        <v>0</v>
      </c>
    </row>
    <row r="745" spans="1:24" x14ac:dyDescent="0.25">
      <c r="A745">
        <v>33218</v>
      </c>
      <c r="B745" t="s">
        <v>18</v>
      </c>
      <c r="C745" s="1">
        <v>41280</v>
      </c>
      <c r="D745" t="s">
        <v>31</v>
      </c>
      <c r="E745">
        <v>25</v>
      </c>
      <c r="F745">
        <v>113.8</v>
      </c>
      <c r="G745">
        <v>7.0000000000000007E-2</v>
      </c>
      <c r="H745" t="s">
        <v>20</v>
      </c>
      <c r="I745">
        <v>-84.08</v>
      </c>
      <c r="J745">
        <v>4.57</v>
      </c>
      <c r="K745">
        <v>5.42</v>
      </c>
      <c r="L745" t="s">
        <v>306</v>
      </c>
      <c r="M745" t="s">
        <v>22</v>
      </c>
      <c r="N745" t="s">
        <v>71</v>
      </c>
      <c r="O745" t="s">
        <v>34</v>
      </c>
      <c r="P745" t="s">
        <v>68</v>
      </c>
      <c r="Q745" t="s">
        <v>42</v>
      </c>
      <c r="R745" s="1">
        <v>41282</v>
      </c>
      <c r="S745" s="10">
        <f t="shared" si="51"/>
        <v>1.8083748594573309E-5</v>
      </c>
      <c r="U745" t="str">
        <f t="shared" si="50"/>
        <v/>
      </c>
      <c r="V745">
        <f t="array" ref="V745">SUM(IF(B745="Y",IF(D745="Critical",(F745:F4304),0)))</f>
        <v>0</v>
      </c>
      <c r="W745">
        <f t="shared" si="52"/>
        <v>2</v>
      </c>
      <c r="X745">
        <f t="shared" si="53"/>
        <v>0</v>
      </c>
    </row>
    <row r="746" spans="1:24" x14ac:dyDescent="0.25">
      <c r="A746">
        <v>10243</v>
      </c>
      <c r="B746" t="s">
        <v>18</v>
      </c>
      <c r="C746" s="1">
        <v>41997</v>
      </c>
      <c r="D746" t="s">
        <v>19</v>
      </c>
      <c r="E746">
        <v>12</v>
      </c>
      <c r="F746">
        <v>28.41</v>
      </c>
      <c r="G746">
        <v>7.0000000000000007E-2</v>
      </c>
      <c r="H746" t="s">
        <v>20</v>
      </c>
      <c r="I746">
        <v>-44.08</v>
      </c>
      <c r="J746">
        <v>1.98</v>
      </c>
      <c r="K746">
        <v>4.7699999999999996</v>
      </c>
      <c r="L746" t="s">
        <v>368</v>
      </c>
      <c r="M746" t="s">
        <v>56</v>
      </c>
      <c r="N746" t="s">
        <v>45</v>
      </c>
      <c r="O746" t="s">
        <v>34</v>
      </c>
      <c r="P746" t="s">
        <v>68</v>
      </c>
      <c r="Q746" t="s">
        <v>42</v>
      </c>
      <c r="R746" s="1">
        <v>41998</v>
      </c>
      <c r="S746" s="10">
        <f t="shared" si="51"/>
        <v>4.5145808222480469E-6</v>
      </c>
      <c r="U746" t="str">
        <f t="shared" si="50"/>
        <v/>
      </c>
      <c r="V746">
        <f t="array" ref="V746">SUM(IF(B746="Y",IF(D746="Critical",(F746:F4305),0)))</f>
        <v>0</v>
      </c>
      <c r="W746">
        <f t="shared" si="52"/>
        <v>1</v>
      </c>
      <c r="X746">
        <f t="shared" si="53"/>
        <v>0</v>
      </c>
    </row>
    <row r="747" spans="1:24" x14ac:dyDescent="0.25">
      <c r="A747">
        <v>10245</v>
      </c>
      <c r="B747" t="s">
        <v>18</v>
      </c>
      <c r="C747" s="1">
        <v>41683</v>
      </c>
      <c r="D747" t="s">
        <v>43</v>
      </c>
      <c r="E747">
        <v>23</v>
      </c>
      <c r="F747">
        <v>127.17</v>
      </c>
      <c r="G747">
        <v>0.1</v>
      </c>
      <c r="H747" t="s">
        <v>20</v>
      </c>
      <c r="I747">
        <v>-108.13</v>
      </c>
      <c r="J747">
        <v>5.53</v>
      </c>
      <c r="K747">
        <v>6.98</v>
      </c>
      <c r="L747" t="s">
        <v>289</v>
      </c>
      <c r="M747" t="s">
        <v>56</v>
      </c>
      <c r="N747" t="s">
        <v>23</v>
      </c>
      <c r="O747" t="s">
        <v>34</v>
      </c>
      <c r="P747" t="s">
        <v>68</v>
      </c>
      <c r="Q747" t="s">
        <v>42</v>
      </c>
      <c r="R747" s="1">
        <v>41685</v>
      </c>
      <c r="S747" s="10">
        <f t="shared" si="51"/>
        <v>2.0208350692195851E-5</v>
      </c>
      <c r="U747" t="str">
        <f t="shared" si="50"/>
        <v/>
      </c>
      <c r="V747">
        <f t="array" ref="V747">SUM(IF(B747="Y",IF(D747="Critical",(F747:F4306),0)))</f>
        <v>0</v>
      </c>
      <c r="W747">
        <f t="shared" si="52"/>
        <v>2</v>
      </c>
      <c r="X747">
        <f t="shared" si="53"/>
        <v>0</v>
      </c>
    </row>
    <row r="748" spans="1:24" x14ac:dyDescent="0.25">
      <c r="A748">
        <v>10245</v>
      </c>
      <c r="B748" t="s">
        <v>18</v>
      </c>
      <c r="C748" s="1">
        <v>41683</v>
      </c>
      <c r="D748" t="s">
        <v>43</v>
      </c>
      <c r="E748">
        <v>27</v>
      </c>
      <c r="F748">
        <v>2645.88</v>
      </c>
      <c r="G748">
        <v>0.06</v>
      </c>
      <c r="H748" t="s">
        <v>54</v>
      </c>
      <c r="I748">
        <v>-1231.98</v>
      </c>
      <c r="J748">
        <v>100.98</v>
      </c>
      <c r="K748">
        <v>57.38</v>
      </c>
      <c r="L748" t="s">
        <v>289</v>
      </c>
      <c r="M748" t="s">
        <v>22</v>
      </c>
      <c r="N748" t="s">
        <v>23</v>
      </c>
      <c r="O748" t="s">
        <v>37</v>
      </c>
      <c r="P748" t="s">
        <v>57</v>
      </c>
      <c r="Q748" t="s">
        <v>58</v>
      </c>
      <c r="R748" s="1">
        <v>41684</v>
      </c>
      <c r="S748" s="10">
        <f t="shared" si="51"/>
        <v>4.204519220686259E-4</v>
      </c>
      <c r="U748" t="str">
        <f t="shared" si="50"/>
        <v/>
      </c>
      <c r="V748">
        <f t="array" ref="V748">SUM(IF(B748="Y",IF(D748="Critical",(F748:F4307),0)))</f>
        <v>0</v>
      </c>
      <c r="W748">
        <f t="shared" si="52"/>
        <v>1</v>
      </c>
      <c r="X748">
        <f t="shared" si="53"/>
        <v>0</v>
      </c>
    </row>
    <row r="749" spans="1:24" x14ac:dyDescent="0.25">
      <c r="A749">
        <v>25155</v>
      </c>
      <c r="B749" t="s">
        <v>18</v>
      </c>
      <c r="C749" s="1">
        <v>41294</v>
      </c>
      <c r="D749" t="s">
        <v>47</v>
      </c>
      <c r="E749">
        <v>17</v>
      </c>
      <c r="F749">
        <v>114.01</v>
      </c>
      <c r="G749">
        <v>0.08</v>
      </c>
      <c r="H749" t="s">
        <v>20</v>
      </c>
      <c r="I749">
        <v>6.99</v>
      </c>
      <c r="J749">
        <v>6.69</v>
      </c>
      <c r="K749">
        <v>3.1</v>
      </c>
      <c r="L749" t="s">
        <v>172</v>
      </c>
      <c r="M749" t="s">
        <v>22</v>
      </c>
      <c r="N749" t="s">
        <v>23</v>
      </c>
      <c r="O749" t="s">
        <v>34</v>
      </c>
      <c r="P749" t="s">
        <v>49</v>
      </c>
      <c r="Q749" t="s">
        <v>36</v>
      </c>
      <c r="R749" s="1">
        <v>41301</v>
      </c>
      <c r="S749" s="10">
        <f t="shared" si="51"/>
        <v>1.8117119308148531E-5</v>
      </c>
      <c r="U749" t="str">
        <f t="shared" si="50"/>
        <v/>
      </c>
      <c r="V749">
        <f t="array" ref="V749">SUM(IF(B749="Y",IF(D749="Critical",(F749:F4308),0)))</f>
        <v>0</v>
      </c>
      <c r="W749">
        <f t="shared" si="52"/>
        <v>7</v>
      </c>
      <c r="X749">
        <f t="shared" si="53"/>
        <v>0</v>
      </c>
    </row>
    <row r="750" spans="1:24" x14ac:dyDescent="0.25">
      <c r="A750">
        <v>33889</v>
      </c>
      <c r="B750" t="s">
        <v>18</v>
      </c>
      <c r="C750" s="1">
        <v>41584</v>
      </c>
      <c r="D750" t="s">
        <v>47</v>
      </c>
      <c r="E750">
        <v>39</v>
      </c>
      <c r="F750">
        <v>116.14</v>
      </c>
      <c r="G750">
        <v>0.01</v>
      </c>
      <c r="H750" t="s">
        <v>20</v>
      </c>
      <c r="I750">
        <v>50.44</v>
      </c>
      <c r="J750">
        <v>2.88</v>
      </c>
      <c r="K750">
        <v>0.5</v>
      </c>
      <c r="L750" t="s">
        <v>582</v>
      </c>
      <c r="M750" t="s">
        <v>30</v>
      </c>
      <c r="N750" t="s">
        <v>71</v>
      </c>
      <c r="O750" t="s">
        <v>34</v>
      </c>
      <c r="P750" t="s">
        <v>46</v>
      </c>
      <c r="Q750" t="s">
        <v>42</v>
      </c>
      <c r="R750" s="1">
        <v>41586</v>
      </c>
      <c r="S750" s="10">
        <f t="shared" si="51"/>
        <v>1.8455593688697225E-5</v>
      </c>
      <c r="U750" t="str">
        <f t="shared" si="50"/>
        <v/>
      </c>
      <c r="V750">
        <f t="array" ref="V750">SUM(IF(B750="Y",IF(D750="Critical",(F750:F4309),0)))</f>
        <v>0</v>
      </c>
      <c r="W750">
        <f t="shared" si="52"/>
        <v>2</v>
      </c>
      <c r="X750">
        <f t="shared" si="53"/>
        <v>0</v>
      </c>
    </row>
    <row r="751" spans="1:24" x14ac:dyDescent="0.25">
      <c r="A751">
        <v>10272</v>
      </c>
      <c r="B751" t="s">
        <v>18</v>
      </c>
      <c r="C751" s="1">
        <v>42387</v>
      </c>
      <c r="D751" t="s">
        <v>43</v>
      </c>
      <c r="E751">
        <v>3</v>
      </c>
      <c r="F751">
        <v>299.08</v>
      </c>
      <c r="G751">
        <v>0.03</v>
      </c>
      <c r="H751" t="s">
        <v>20</v>
      </c>
      <c r="I751">
        <v>-50.43</v>
      </c>
      <c r="J751">
        <v>90.48</v>
      </c>
      <c r="K751">
        <v>19.989999999999998</v>
      </c>
      <c r="L751" t="s">
        <v>369</v>
      </c>
      <c r="M751" t="s">
        <v>22</v>
      </c>
      <c r="N751" t="s">
        <v>23</v>
      </c>
      <c r="O751" t="s">
        <v>34</v>
      </c>
      <c r="P751" t="s">
        <v>76</v>
      </c>
      <c r="Q751" t="s">
        <v>42</v>
      </c>
      <c r="R751" s="1">
        <v>42389</v>
      </c>
      <c r="S751" s="10">
        <f t="shared" si="51"/>
        <v>4.752625245751305E-5</v>
      </c>
      <c r="U751" t="str">
        <f t="shared" si="50"/>
        <v/>
      </c>
      <c r="V751">
        <f t="array" ref="V751">SUM(IF(B751="Y",IF(D751="Critical",(F751:F4310),0)))</f>
        <v>0</v>
      </c>
      <c r="W751">
        <f t="shared" si="52"/>
        <v>2</v>
      </c>
      <c r="X751">
        <f t="shared" si="53"/>
        <v>0</v>
      </c>
    </row>
    <row r="752" spans="1:24" x14ac:dyDescent="0.25">
      <c r="A752">
        <v>10272</v>
      </c>
      <c r="B752" t="s">
        <v>18</v>
      </c>
      <c r="C752" s="1">
        <v>42387</v>
      </c>
      <c r="D752" t="s">
        <v>43</v>
      </c>
      <c r="E752">
        <v>26</v>
      </c>
      <c r="F752">
        <v>566.39</v>
      </c>
      <c r="G752">
        <v>0.06</v>
      </c>
      <c r="H752" t="s">
        <v>20</v>
      </c>
      <c r="I752">
        <v>76.430000000000007</v>
      </c>
      <c r="J752">
        <v>22.84</v>
      </c>
      <c r="K752">
        <v>8.18</v>
      </c>
      <c r="L752" t="s">
        <v>369</v>
      </c>
      <c r="M752" t="s">
        <v>22</v>
      </c>
      <c r="N752" t="s">
        <v>23</v>
      </c>
      <c r="O752" t="s">
        <v>34</v>
      </c>
      <c r="P752" t="s">
        <v>49</v>
      </c>
      <c r="Q752" t="s">
        <v>42</v>
      </c>
      <c r="R752" s="1">
        <v>42387</v>
      </c>
      <c r="S752" s="10">
        <f t="shared" si="51"/>
        <v>9.0003992675574484E-5</v>
      </c>
      <c r="U752" t="str">
        <f t="shared" si="50"/>
        <v/>
      </c>
      <c r="V752">
        <f t="array" ref="V752">SUM(IF(B752="Y",IF(D752="Critical",(F752:F4311),0)))</f>
        <v>0</v>
      </c>
      <c r="W752">
        <f t="shared" si="52"/>
        <v>0</v>
      </c>
      <c r="X752">
        <f t="shared" si="53"/>
        <v>0</v>
      </c>
    </row>
    <row r="753" spans="1:24" x14ac:dyDescent="0.25">
      <c r="A753">
        <v>10277</v>
      </c>
      <c r="B753" t="s">
        <v>18</v>
      </c>
      <c r="C753" s="1">
        <v>42467</v>
      </c>
      <c r="D753" t="s">
        <v>43</v>
      </c>
      <c r="E753">
        <v>36</v>
      </c>
      <c r="F753">
        <v>2144.924</v>
      </c>
      <c r="G753">
        <v>0</v>
      </c>
      <c r="H753" t="s">
        <v>20</v>
      </c>
      <c r="I753">
        <v>542.25</v>
      </c>
      <c r="J753">
        <v>65.989999999999995</v>
      </c>
      <c r="K753">
        <v>5.26</v>
      </c>
      <c r="L753" t="s">
        <v>267</v>
      </c>
      <c r="M753" t="s">
        <v>22</v>
      </c>
      <c r="N753" t="s">
        <v>23</v>
      </c>
      <c r="O753" t="s">
        <v>24</v>
      </c>
      <c r="P753" t="s">
        <v>41</v>
      </c>
      <c r="Q753" t="s">
        <v>42</v>
      </c>
      <c r="R753" s="1">
        <v>42468</v>
      </c>
      <c r="S753" s="10">
        <f t="shared" si="51"/>
        <v>3.4084592592677118E-4</v>
      </c>
      <c r="U753" t="str">
        <f t="shared" si="50"/>
        <v/>
      </c>
      <c r="V753">
        <f t="array" ref="V753">SUM(IF(B753="Y",IF(D753="Critical",(F753:F4312),0)))</f>
        <v>0</v>
      </c>
      <c r="W753">
        <f t="shared" si="52"/>
        <v>1</v>
      </c>
      <c r="X753">
        <f t="shared" si="53"/>
        <v>0</v>
      </c>
    </row>
    <row r="754" spans="1:24" x14ac:dyDescent="0.25">
      <c r="A754">
        <v>10278</v>
      </c>
      <c r="B754" t="s">
        <v>18</v>
      </c>
      <c r="C754" s="1">
        <v>41894</v>
      </c>
      <c r="D754" t="s">
        <v>47</v>
      </c>
      <c r="E754">
        <v>25</v>
      </c>
      <c r="F754">
        <v>1907.71</v>
      </c>
      <c r="G754">
        <v>0</v>
      </c>
      <c r="H754" t="s">
        <v>54</v>
      </c>
      <c r="I754">
        <v>32.549999999999997</v>
      </c>
      <c r="J754">
        <v>70.98</v>
      </c>
      <c r="K754">
        <v>26.74</v>
      </c>
      <c r="L754" t="s">
        <v>262</v>
      </c>
      <c r="M754" t="s">
        <v>22</v>
      </c>
      <c r="N754" t="s">
        <v>40</v>
      </c>
      <c r="O754" t="s">
        <v>37</v>
      </c>
      <c r="P754" t="s">
        <v>57</v>
      </c>
      <c r="Q754" t="s">
        <v>58</v>
      </c>
      <c r="R754" s="1">
        <v>41901</v>
      </c>
      <c r="S754" s="10">
        <f t="shared" si="51"/>
        <v>3.0315068568851885E-4</v>
      </c>
      <c r="U754" t="str">
        <f t="shared" si="50"/>
        <v/>
      </c>
      <c r="V754">
        <f t="array" ref="V754">SUM(IF(B754="Y",IF(D754="Critical",(F754:F4313),0)))</f>
        <v>0</v>
      </c>
      <c r="W754">
        <f t="shared" si="52"/>
        <v>7</v>
      </c>
      <c r="X754">
        <f t="shared" si="53"/>
        <v>0</v>
      </c>
    </row>
    <row r="755" spans="1:24" x14ac:dyDescent="0.25">
      <c r="A755">
        <v>10305</v>
      </c>
      <c r="B755" t="s">
        <v>18</v>
      </c>
      <c r="C755" s="1">
        <v>42558</v>
      </c>
      <c r="D755" t="s">
        <v>47</v>
      </c>
      <c r="E755">
        <v>12</v>
      </c>
      <c r="F755">
        <v>65.89</v>
      </c>
      <c r="G755">
        <v>0.03</v>
      </c>
      <c r="H755" t="s">
        <v>20</v>
      </c>
      <c r="I755">
        <v>20.6</v>
      </c>
      <c r="J755">
        <v>5.08</v>
      </c>
      <c r="K755">
        <v>2.0299999999999998</v>
      </c>
      <c r="L755" t="s">
        <v>342</v>
      </c>
      <c r="M755" t="s">
        <v>22</v>
      </c>
      <c r="N755" t="s">
        <v>40</v>
      </c>
      <c r="O755" t="s">
        <v>37</v>
      </c>
      <c r="P755" t="s">
        <v>38</v>
      </c>
      <c r="Q755" t="s">
        <v>36</v>
      </c>
      <c r="R755" s="1">
        <v>42563</v>
      </c>
      <c r="S755" s="10">
        <f t="shared" si="51"/>
        <v>1.047045865462597E-5</v>
      </c>
      <c r="U755" t="str">
        <f t="shared" si="50"/>
        <v/>
      </c>
      <c r="V755">
        <f t="array" ref="V755">SUM(IF(B755="Y",IF(D755="Critical",(F755:F4314),0)))</f>
        <v>0</v>
      </c>
      <c r="W755">
        <f t="shared" si="52"/>
        <v>5</v>
      </c>
      <c r="X755">
        <f t="shared" si="53"/>
        <v>0</v>
      </c>
    </row>
    <row r="756" spans="1:24" x14ac:dyDescent="0.25">
      <c r="A756">
        <v>10308</v>
      </c>
      <c r="B756" t="s">
        <v>18</v>
      </c>
      <c r="C756" s="1">
        <v>41749</v>
      </c>
      <c r="D756" t="s">
        <v>19</v>
      </c>
      <c r="E756">
        <v>40</v>
      </c>
      <c r="F756">
        <v>5554.0360000000001</v>
      </c>
      <c r="G756">
        <v>0.09</v>
      </c>
      <c r="H756" t="s">
        <v>20</v>
      </c>
      <c r="I756">
        <v>1153.8399999999999</v>
      </c>
      <c r="J756">
        <v>175.99</v>
      </c>
      <c r="K756">
        <v>8.99</v>
      </c>
      <c r="L756" t="s">
        <v>316</v>
      </c>
      <c r="M756" t="s">
        <v>22</v>
      </c>
      <c r="N756" t="s">
        <v>71</v>
      </c>
      <c r="O756" t="s">
        <v>24</v>
      </c>
      <c r="P756" t="s">
        <v>41</v>
      </c>
      <c r="Q756" t="s">
        <v>42</v>
      </c>
      <c r="R756" s="1">
        <v>41751</v>
      </c>
      <c r="S756" s="10">
        <f t="shared" si="51"/>
        <v>8.8258164067846721E-4</v>
      </c>
      <c r="U756" t="str">
        <f t="shared" si="50"/>
        <v/>
      </c>
      <c r="V756">
        <f t="array" ref="V756">SUM(IF(B756="Y",IF(D756="Critical",(F756:F4315),0)))</f>
        <v>0</v>
      </c>
      <c r="W756">
        <f t="shared" si="52"/>
        <v>2</v>
      </c>
      <c r="X756">
        <f t="shared" si="53"/>
        <v>0</v>
      </c>
    </row>
    <row r="757" spans="1:24" x14ac:dyDescent="0.25">
      <c r="A757">
        <v>10309</v>
      </c>
      <c r="B757" t="s">
        <v>18</v>
      </c>
      <c r="C757" s="1">
        <v>42695</v>
      </c>
      <c r="D757" t="s">
        <v>47</v>
      </c>
      <c r="E757">
        <v>23</v>
      </c>
      <c r="F757">
        <v>496.15</v>
      </c>
      <c r="G757">
        <v>0.03</v>
      </c>
      <c r="H757" t="s">
        <v>20</v>
      </c>
      <c r="I757">
        <v>213.38</v>
      </c>
      <c r="J757">
        <v>20.98</v>
      </c>
      <c r="K757">
        <v>1.49</v>
      </c>
      <c r="L757" t="s">
        <v>370</v>
      </c>
      <c r="M757" t="s">
        <v>22</v>
      </c>
      <c r="N757" t="s">
        <v>71</v>
      </c>
      <c r="O757" t="s">
        <v>34</v>
      </c>
      <c r="P757" t="s">
        <v>68</v>
      </c>
      <c r="Q757" t="s">
        <v>42</v>
      </c>
      <c r="R757" s="1">
        <v>42695</v>
      </c>
      <c r="S757" s="10">
        <f t="shared" si="51"/>
        <v>7.884228352546175E-5</v>
      </c>
      <c r="U757" t="str">
        <f t="shared" si="50"/>
        <v/>
      </c>
      <c r="V757">
        <f t="array" ref="V757">SUM(IF(B757="Y",IF(D757="Critical",(F757:F4316),0)))</f>
        <v>0</v>
      </c>
      <c r="W757">
        <f t="shared" si="52"/>
        <v>0</v>
      </c>
      <c r="X757">
        <f t="shared" si="53"/>
        <v>0</v>
      </c>
    </row>
    <row r="758" spans="1:24" x14ac:dyDescent="0.25">
      <c r="A758">
        <v>10338</v>
      </c>
      <c r="B758" t="s">
        <v>18</v>
      </c>
      <c r="C758" s="1">
        <v>41834</v>
      </c>
      <c r="D758" t="s">
        <v>31</v>
      </c>
      <c r="E758">
        <v>9</v>
      </c>
      <c r="F758">
        <v>799.98</v>
      </c>
      <c r="G758">
        <v>0.04</v>
      </c>
      <c r="H758" t="s">
        <v>54</v>
      </c>
      <c r="I758">
        <v>15.36</v>
      </c>
      <c r="J758">
        <v>90.97</v>
      </c>
      <c r="K758">
        <v>14</v>
      </c>
      <c r="L758" t="s">
        <v>365</v>
      </c>
      <c r="M758" t="s">
        <v>56</v>
      </c>
      <c r="N758" t="s">
        <v>23</v>
      </c>
      <c r="O758" t="s">
        <v>24</v>
      </c>
      <c r="P758" t="s">
        <v>51</v>
      </c>
      <c r="Q758" t="s">
        <v>74</v>
      </c>
      <c r="R758" s="1">
        <v>41836</v>
      </c>
      <c r="S758" s="10">
        <f t="shared" si="51"/>
        <v>1.2712334974241437E-4</v>
      </c>
      <c r="U758" t="str">
        <f t="shared" si="50"/>
        <v/>
      </c>
      <c r="V758">
        <f t="array" ref="V758">SUM(IF(B758="Y",IF(D758="Critical",(F758:F4317),0)))</f>
        <v>0</v>
      </c>
      <c r="W758">
        <f t="shared" si="52"/>
        <v>2</v>
      </c>
      <c r="X758">
        <f t="shared" si="53"/>
        <v>0</v>
      </c>
    </row>
    <row r="759" spans="1:24" x14ac:dyDescent="0.25">
      <c r="A759">
        <v>10338</v>
      </c>
      <c r="B759" t="s">
        <v>18</v>
      </c>
      <c r="C759" s="1">
        <v>41834</v>
      </c>
      <c r="D759" t="s">
        <v>31</v>
      </c>
      <c r="E759">
        <v>7</v>
      </c>
      <c r="F759">
        <v>363.57</v>
      </c>
      <c r="G759">
        <v>0.02</v>
      </c>
      <c r="H759" t="s">
        <v>54</v>
      </c>
      <c r="I759">
        <v>33.99</v>
      </c>
      <c r="J759">
        <v>44.43</v>
      </c>
      <c r="K759">
        <v>46.59</v>
      </c>
      <c r="L759" t="s">
        <v>365</v>
      </c>
      <c r="M759" t="s">
        <v>56</v>
      </c>
      <c r="N759" t="s">
        <v>23</v>
      </c>
      <c r="O759" t="s">
        <v>37</v>
      </c>
      <c r="P759" t="s">
        <v>112</v>
      </c>
      <c r="Q759" t="s">
        <v>58</v>
      </c>
      <c r="R759" s="1">
        <v>41836</v>
      </c>
      <c r="S759" s="10">
        <f t="shared" si="51"/>
        <v>5.7774239688304197E-5</v>
      </c>
      <c r="U759" t="str">
        <f t="shared" si="50"/>
        <v/>
      </c>
      <c r="V759">
        <f t="array" ref="V759">SUM(IF(B759="Y",IF(D759="Critical",(F759:F4318),0)))</f>
        <v>0</v>
      </c>
      <c r="W759">
        <f t="shared" si="52"/>
        <v>2</v>
      </c>
      <c r="X759">
        <f t="shared" si="53"/>
        <v>0</v>
      </c>
    </row>
    <row r="760" spans="1:24" x14ac:dyDescent="0.25">
      <c r="A760">
        <v>10339</v>
      </c>
      <c r="B760" t="s">
        <v>18</v>
      </c>
      <c r="C760" s="1">
        <v>41923</v>
      </c>
      <c r="D760" t="s">
        <v>47</v>
      </c>
      <c r="E760">
        <v>49</v>
      </c>
      <c r="F760">
        <v>9752.25</v>
      </c>
      <c r="G760">
        <v>0.09</v>
      </c>
      <c r="H760" t="s">
        <v>20</v>
      </c>
      <c r="I760">
        <v>3066.17</v>
      </c>
      <c r="J760">
        <v>209.84</v>
      </c>
      <c r="K760">
        <v>21.21</v>
      </c>
      <c r="L760" t="s">
        <v>196</v>
      </c>
      <c r="M760" t="s">
        <v>22</v>
      </c>
      <c r="N760" t="s">
        <v>71</v>
      </c>
      <c r="O760" t="s">
        <v>37</v>
      </c>
      <c r="P760" t="s">
        <v>38</v>
      </c>
      <c r="Q760" t="s">
        <v>60</v>
      </c>
      <c r="R760" s="1">
        <v>41927</v>
      </c>
      <c r="S760" s="10">
        <f t="shared" si="51"/>
        <v>1.5497121022093809E-3</v>
      </c>
      <c r="U760" t="str">
        <f t="shared" si="50"/>
        <v/>
      </c>
      <c r="V760">
        <f t="array" ref="V760">SUM(IF(B760="Y",IF(D760="Critical",(F760:F4319),0)))</f>
        <v>0</v>
      </c>
      <c r="W760">
        <f t="shared" si="52"/>
        <v>4</v>
      </c>
      <c r="X760">
        <f t="shared" si="53"/>
        <v>0</v>
      </c>
    </row>
    <row r="761" spans="1:24" x14ac:dyDescent="0.25">
      <c r="A761">
        <v>10340</v>
      </c>
      <c r="B761" t="s">
        <v>18</v>
      </c>
      <c r="C761" s="1">
        <v>41812</v>
      </c>
      <c r="D761" t="s">
        <v>19</v>
      </c>
      <c r="E761">
        <v>24</v>
      </c>
      <c r="F761">
        <v>7547.14</v>
      </c>
      <c r="G761">
        <v>0.03</v>
      </c>
      <c r="H761" t="s">
        <v>20</v>
      </c>
      <c r="I761">
        <v>2080.48</v>
      </c>
      <c r="J761">
        <v>320.98</v>
      </c>
      <c r="K761">
        <v>24.49</v>
      </c>
      <c r="L761" t="s">
        <v>149</v>
      </c>
      <c r="M761" t="s">
        <v>30</v>
      </c>
      <c r="N761" t="s">
        <v>40</v>
      </c>
      <c r="O761" t="s">
        <v>37</v>
      </c>
      <c r="P761" t="s">
        <v>86</v>
      </c>
      <c r="Q761" t="s">
        <v>60</v>
      </c>
      <c r="R761" s="1">
        <v>41813</v>
      </c>
      <c r="S761" s="10">
        <f t="shared" si="51"/>
        <v>1.199302129771951E-3</v>
      </c>
      <c r="U761" t="str">
        <f t="shared" si="50"/>
        <v/>
      </c>
      <c r="V761">
        <f t="array" ref="V761">SUM(IF(B761="Y",IF(D761="Critical",(F761:F4320),0)))</f>
        <v>0</v>
      </c>
      <c r="W761">
        <f t="shared" si="52"/>
        <v>1</v>
      </c>
      <c r="X761">
        <f t="shared" si="53"/>
        <v>0</v>
      </c>
    </row>
    <row r="762" spans="1:24" x14ac:dyDescent="0.25">
      <c r="A762">
        <v>10340</v>
      </c>
      <c r="B762" t="s">
        <v>18</v>
      </c>
      <c r="C762" s="1">
        <v>41812</v>
      </c>
      <c r="D762" t="s">
        <v>19</v>
      </c>
      <c r="E762">
        <v>2</v>
      </c>
      <c r="F762">
        <v>224.32</v>
      </c>
      <c r="G762">
        <v>0.08</v>
      </c>
      <c r="H762" t="s">
        <v>20</v>
      </c>
      <c r="I762">
        <v>-178.77</v>
      </c>
      <c r="J762">
        <v>110.98</v>
      </c>
      <c r="K762">
        <v>13.99</v>
      </c>
      <c r="L762" t="s">
        <v>149</v>
      </c>
      <c r="M762" t="s">
        <v>30</v>
      </c>
      <c r="N762" t="s">
        <v>40</v>
      </c>
      <c r="O762" t="s">
        <v>37</v>
      </c>
      <c r="P762" t="s">
        <v>38</v>
      </c>
      <c r="Q762" t="s">
        <v>52</v>
      </c>
      <c r="R762" s="1">
        <v>41813</v>
      </c>
      <c r="S762" s="10">
        <f t="shared" si="51"/>
        <v>3.564627842473361E-5</v>
      </c>
      <c r="U762" t="str">
        <f t="shared" si="50"/>
        <v/>
      </c>
      <c r="V762">
        <f t="array" ref="V762">SUM(IF(B762="Y",IF(D762="Critical",(F762:F4321),0)))</f>
        <v>0</v>
      </c>
      <c r="W762">
        <f t="shared" si="52"/>
        <v>1</v>
      </c>
      <c r="X762">
        <f t="shared" si="53"/>
        <v>0</v>
      </c>
    </row>
    <row r="763" spans="1:24" x14ac:dyDescent="0.25">
      <c r="A763">
        <v>10340</v>
      </c>
      <c r="B763" t="s">
        <v>18</v>
      </c>
      <c r="C763" s="1">
        <v>41812</v>
      </c>
      <c r="D763" t="s">
        <v>19</v>
      </c>
      <c r="E763">
        <v>15</v>
      </c>
      <c r="F763">
        <v>311.98</v>
      </c>
      <c r="G763">
        <v>0.09</v>
      </c>
      <c r="H763" t="s">
        <v>20</v>
      </c>
      <c r="I763">
        <v>-9.7799999999999994</v>
      </c>
      <c r="J763">
        <v>22.01</v>
      </c>
      <c r="K763">
        <v>5.53</v>
      </c>
      <c r="L763" t="s">
        <v>149</v>
      </c>
      <c r="M763" t="s">
        <v>30</v>
      </c>
      <c r="N763" t="s">
        <v>40</v>
      </c>
      <c r="O763" t="s">
        <v>34</v>
      </c>
      <c r="P763" t="s">
        <v>35</v>
      </c>
      <c r="Q763" t="s">
        <v>26</v>
      </c>
      <c r="R763" s="1">
        <v>41815</v>
      </c>
      <c r="S763" s="10">
        <f t="shared" si="51"/>
        <v>4.9576167719991047E-5</v>
      </c>
      <c r="U763" t="str">
        <f t="shared" si="50"/>
        <v/>
      </c>
      <c r="V763">
        <f t="array" ref="V763">SUM(IF(B763="Y",IF(D763="Critical",(F763:F4322),0)))</f>
        <v>0</v>
      </c>
      <c r="W763">
        <f t="shared" si="52"/>
        <v>3</v>
      </c>
      <c r="X763">
        <f t="shared" si="53"/>
        <v>0</v>
      </c>
    </row>
    <row r="764" spans="1:24" x14ac:dyDescent="0.25">
      <c r="A764">
        <v>10342</v>
      </c>
      <c r="B764" t="s">
        <v>18</v>
      </c>
      <c r="C764" s="1">
        <v>41965</v>
      </c>
      <c r="D764" t="s">
        <v>43</v>
      </c>
      <c r="E764">
        <v>45</v>
      </c>
      <c r="F764">
        <v>5181.08</v>
      </c>
      <c r="G764">
        <v>0.01</v>
      </c>
      <c r="H764" t="s">
        <v>54</v>
      </c>
      <c r="I764">
        <v>-1623.6</v>
      </c>
      <c r="J764">
        <v>114.98</v>
      </c>
      <c r="K764">
        <v>58.72</v>
      </c>
      <c r="L764" t="s">
        <v>315</v>
      </c>
      <c r="M764" t="s">
        <v>30</v>
      </c>
      <c r="N764" t="s">
        <v>45</v>
      </c>
      <c r="O764" t="s">
        <v>37</v>
      </c>
      <c r="P764" t="s">
        <v>57</v>
      </c>
      <c r="Q764" t="s">
        <v>58</v>
      </c>
      <c r="R764" s="1">
        <v>41967</v>
      </c>
      <c r="S764" s="10">
        <f t="shared" si="51"/>
        <v>8.2331588900151035E-4</v>
      </c>
      <c r="U764" t="str">
        <f t="shared" si="50"/>
        <v/>
      </c>
      <c r="V764">
        <f t="array" ref="V764">SUM(IF(B764="Y",IF(D764="Critical",(F764:F4323),0)))</f>
        <v>0</v>
      </c>
      <c r="W764">
        <f t="shared" si="52"/>
        <v>2</v>
      </c>
      <c r="X764">
        <f t="shared" si="53"/>
        <v>0</v>
      </c>
    </row>
    <row r="765" spans="1:24" x14ac:dyDescent="0.25">
      <c r="A765">
        <v>10342</v>
      </c>
      <c r="B765" t="s">
        <v>18</v>
      </c>
      <c r="C765" s="1">
        <v>41965</v>
      </c>
      <c r="D765" t="s">
        <v>43</v>
      </c>
      <c r="E765">
        <v>38</v>
      </c>
      <c r="F765">
        <v>10567.45</v>
      </c>
      <c r="G765">
        <v>0.1</v>
      </c>
      <c r="H765" t="s">
        <v>20</v>
      </c>
      <c r="I765">
        <v>2925.37</v>
      </c>
      <c r="J765">
        <v>299.99</v>
      </c>
      <c r="K765">
        <v>11.64</v>
      </c>
      <c r="L765" t="s">
        <v>315</v>
      </c>
      <c r="M765" t="s">
        <v>30</v>
      </c>
      <c r="N765" t="s">
        <v>45</v>
      </c>
      <c r="O765" t="s">
        <v>24</v>
      </c>
      <c r="P765" t="s">
        <v>131</v>
      </c>
      <c r="Q765" t="s">
        <v>60</v>
      </c>
      <c r="R765" s="1">
        <v>41966</v>
      </c>
      <c r="S765" s="10">
        <f t="shared" si="51"/>
        <v>1.6792540341451997E-3</v>
      </c>
      <c r="U765" t="str">
        <f t="shared" si="50"/>
        <v/>
      </c>
      <c r="V765">
        <f t="array" ref="V765">SUM(IF(B765="Y",IF(D765="Critical",(F765:F4324),0)))</f>
        <v>0</v>
      </c>
      <c r="W765">
        <f t="shared" si="52"/>
        <v>1</v>
      </c>
      <c r="X765">
        <f t="shared" si="53"/>
        <v>0</v>
      </c>
    </row>
    <row r="766" spans="1:24" x14ac:dyDescent="0.25">
      <c r="A766">
        <v>10342</v>
      </c>
      <c r="B766" t="s">
        <v>18</v>
      </c>
      <c r="C766" s="1">
        <v>41965</v>
      </c>
      <c r="D766" t="s">
        <v>43</v>
      </c>
      <c r="E766">
        <v>38</v>
      </c>
      <c r="F766">
        <v>1679.04</v>
      </c>
      <c r="G766">
        <v>0.01</v>
      </c>
      <c r="H766" t="s">
        <v>20</v>
      </c>
      <c r="I766">
        <v>324.47000000000003</v>
      </c>
      <c r="J766">
        <v>40.97</v>
      </c>
      <c r="K766">
        <v>14.45</v>
      </c>
      <c r="L766" t="s">
        <v>315</v>
      </c>
      <c r="M766" t="s">
        <v>30</v>
      </c>
      <c r="N766" t="s">
        <v>45</v>
      </c>
      <c r="O766" t="s">
        <v>37</v>
      </c>
      <c r="P766" t="s">
        <v>38</v>
      </c>
      <c r="Q766" t="s">
        <v>60</v>
      </c>
      <c r="R766" s="1">
        <v>41967</v>
      </c>
      <c r="S766" s="10">
        <f t="shared" si="51"/>
        <v>2.6681315676829851E-4</v>
      </c>
      <c r="U766" t="str">
        <f t="shared" si="50"/>
        <v/>
      </c>
      <c r="V766">
        <f t="array" ref="V766">SUM(IF(B766="Y",IF(D766="Critical",(F766:F4325),0)))</f>
        <v>0</v>
      </c>
      <c r="W766">
        <f t="shared" si="52"/>
        <v>2</v>
      </c>
      <c r="X766">
        <f t="shared" si="53"/>
        <v>0</v>
      </c>
    </row>
    <row r="767" spans="1:24" x14ac:dyDescent="0.25">
      <c r="A767">
        <v>10342</v>
      </c>
      <c r="B767" t="s">
        <v>18</v>
      </c>
      <c r="C767" s="1">
        <v>41965</v>
      </c>
      <c r="D767" t="s">
        <v>43</v>
      </c>
      <c r="E767">
        <v>2</v>
      </c>
      <c r="F767">
        <v>2055.9699999999998</v>
      </c>
      <c r="G767">
        <v>0.05</v>
      </c>
      <c r="H767" t="s">
        <v>32</v>
      </c>
      <c r="I767">
        <v>-2342.0100000000002</v>
      </c>
      <c r="J767">
        <v>999.99</v>
      </c>
      <c r="K767">
        <v>13.99</v>
      </c>
      <c r="L767" t="s">
        <v>315</v>
      </c>
      <c r="M767" t="s">
        <v>30</v>
      </c>
      <c r="N767" t="s">
        <v>45</v>
      </c>
      <c r="O767" t="s">
        <v>24</v>
      </c>
      <c r="P767" t="s">
        <v>51</v>
      </c>
      <c r="Q767" t="s">
        <v>52</v>
      </c>
      <c r="R767" s="1">
        <v>41967</v>
      </c>
      <c r="S767" s="10">
        <f t="shared" si="51"/>
        <v>3.267104094726264E-4</v>
      </c>
      <c r="U767" t="str">
        <f t="shared" si="50"/>
        <v/>
      </c>
      <c r="V767">
        <f t="array" ref="V767">SUM(IF(B767="Y",IF(D767="Critical",(F767:F4326),0)))</f>
        <v>0</v>
      </c>
      <c r="W767">
        <f t="shared" si="52"/>
        <v>2</v>
      </c>
      <c r="X767">
        <f t="shared" si="53"/>
        <v>0</v>
      </c>
    </row>
    <row r="768" spans="1:24" x14ac:dyDescent="0.25">
      <c r="A768">
        <v>10371</v>
      </c>
      <c r="B768" t="s">
        <v>18</v>
      </c>
      <c r="C768" s="1">
        <v>42629</v>
      </c>
      <c r="D768" t="s">
        <v>19</v>
      </c>
      <c r="E768">
        <v>10</v>
      </c>
      <c r="F768">
        <v>156.15</v>
      </c>
      <c r="G768">
        <v>0.08</v>
      </c>
      <c r="H768" t="s">
        <v>32</v>
      </c>
      <c r="I768">
        <v>-37.6</v>
      </c>
      <c r="J768">
        <v>15.73</v>
      </c>
      <c r="K768">
        <v>7.42</v>
      </c>
      <c r="L768" t="s">
        <v>371</v>
      </c>
      <c r="M768" t="s">
        <v>30</v>
      </c>
      <c r="N768" t="s">
        <v>23</v>
      </c>
      <c r="O768" t="s">
        <v>34</v>
      </c>
      <c r="P768" t="s">
        <v>64</v>
      </c>
      <c r="Q768" t="s">
        <v>26</v>
      </c>
      <c r="R768" s="1">
        <v>42631</v>
      </c>
      <c r="S768" s="10">
        <f t="shared" si="51"/>
        <v>2.4813509165576645E-5</v>
      </c>
      <c r="U768" t="str">
        <f t="shared" si="50"/>
        <v/>
      </c>
      <c r="V768">
        <f t="array" ref="V768">SUM(IF(B768="Y",IF(D768="Critical",(F768:F4327),0)))</f>
        <v>0</v>
      </c>
      <c r="W768">
        <f t="shared" si="52"/>
        <v>2</v>
      </c>
      <c r="X768">
        <f t="shared" si="53"/>
        <v>0</v>
      </c>
    </row>
    <row r="769" spans="1:24" x14ac:dyDescent="0.25">
      <c r="A769">
        <v>10434</v>
      </c>
      <c r="B769" t="s">
        <v>18</v>
      </c>
      <c r="C769" s="1">
        <v>42727</v>
      </c>
      <c r="D769" t="s">
        <v>19</v>
      </c>
      <c r="E769">
        <v>2</v>
      </c>
      <c r="F769">
        <v>383.45</v>
      </c>
      <c r="G769">
        <v>0.06</v>
      </c>
      <c r="H769" t="s">
        <v>54</v>
      </c>
      <c r="I769">
        <v>-244.47</v>
      </c>
      <c r="J769">
        <v>180.98</v>
      </c>
      <c r="K769">
        <v>26.2</v>
      </c>
      <c r="L769" t="s">
        <v>315</v>
      </c>
      <c r="M769" t="s">
        <v>30</v>
      </c>
      <c r="N769" t="s">
        <v>71</v>
      </c>
      <c r="O769" t="s">
        <v>37</v>
      </c>
      <c r="P769" t="s">
        <v>86</v>
      </c>
      <c r="Q769" t="s">
        <v>74</v>
      </c>
      <c r="R769" s="1">
        <v>42728</v>
      </c>
      <c r="S769" s="10">
        <f t="shared" si="51"/>
        <v>6.0933333906758655E-5</v>
      </c>
      <c r="U769" t="str">
        <f t="shared" si="50"/>
        <v/>
      </c>
      <c r="V769">
        <f t="array" ref="V769">SUM(IF(B769="Y",IF(D769="Critical",(F769:F4328),0)))</f>
        <v>0</v>
      </c>
      <c r="W769">
        <f t="shared" si="52"/>
        <v>1</v>
      </c>
      <c r="X769">
        <f t="shared" si="53"/>
        <v>0</v>
      </c>
    </row>
    <row r="770" spans="1:24" x14ac:dyDescent="0.25">
      <c r="A770">
        <v>32996</v>
      </c>
      <c r="B770" t="s">
        <v>27</v>
      </c>
      <c r="C770" s="1">
        <v>41625</v>
      </c>
      <c r="D770" t="s">
        <v>28</v>
      </c>
      <c r="E770">
        <v>2</v>
      </c>
      <c r="F770">
        <v>116.31399999999999</v>
      </c>
      <c r="G770">
        <v>0.04</v>
      </c>
      <c r="H770" t="s">
        <v>20</v>
      </c>
      <c r="I770">
        <v>-300.85000000000002</v>
      </c>
      <c r="J770">
        <v>65.989999999999995</v>
      </c>
      <c r="K770">
        <v>3.9</v>
      </c>
      <c r="L770" t="s">
        <v>124</v>
      </c>
      <c r="M770" t="s">
        <v>22</v>
      </c>
      <c r="N770" t="s">
        <v>45</v>
      </c>
      <c r="O770" t="s">
        <v>24</v>
      </c>
      <c r="P770" t="s">
        <v>41</v>
      </c>
      <c r="Q770" t="s">
        <v>42</v>
      </c>
      <c r="R770" s="1">
        <v>41627</v>
      </c>
      <c r="S770" s="10">
        <f t="shared" si="51"/>
        <v>1.8483243708516694E-5</v>
      </c>
      <c r="T770" t="str">
        <f>IF(B770="Y", "Quality Check","")</f>
        <v>Quality Check</v>
      </c>
      <c r="U770" t="str">
        <f t="shared" ref="U770:U833" si="54">IF(T770="Quality Check",VLOOKUP(S770,Quality_Control,2),"")</f>
        <v>Low Impact</v>
      </c>
      <c r="V770">
        <f t="array" ref="V770">SUM(IF(B770="Y",IF(D770="Critical",(F770:F4329),0)))</f>
        <v>11562954.138500003</v>
      </c>
      <c r="W770">
        <f t="shared" si="52"/>
        <v>2</v>
      </c>
      <c r="X770">
        <f t="shared" si="53"/>
        <v>1</v>
      </c>
    </row>
    <row r="771" spans="1:24" x14ac:dyDescent="0.25">
      <c r="A771">
        <v>5510</v>
      </c>
      <c r="B771" t="s">
        <v>18</v>
      </c>
      <c r="C771" s="1">
        <v>41281</v>
      </c>
      <c r="D771" t="s">
        <v>43</v>
      </c>
      <c r="E771">
        <v>12</v>
      </c>
      <c r="F771">
        <v>116.38</v>
      </c>
      <c r="G771">
        <v>0.08</v>
      </c>
      <c r="H771" t="s">
        <v>20</v>
      </c>
      <c r="I771">
        <v>29.68</v>
      </c>
      <c r="J771">
        <v>9.68</v>
      </c>
      <c r="K771">
        <v>2.0299999999999998</v>
      </c>
      <c r="L771" t="s">
        <v>218</v>
      </c>
      <c r="M771" t="s">
        <v>56</v>
      </c>
      <c r="N771" t="s">
        <v>40</v>
      </c>
      <c r="O771" t="s">
        <v>34</v>
      </c>
      <c r="P771" t="s">
        <v>49</v>
      </c>
      <c r="Q771" t="s">
        <v>36</v>
      </c>
      <c r="R771" s="1">
        <v>41284</v>
      </c>
      <c r="S771" s="10">
        <f t="shared" ref="S771:S834" si="55">F771/$F$3563</f>
        <v>1.8493731647068906E-5</v>
      </c>
      <c r="U771" t="str">
        <f t="shared" si="54"/>
        <v/>
      </c>
      <c r="V771">
        <f t="array" ref="V771">SUM(IF(B771="Y",IF(D771="Critical",(F771:F4330),0)))</f>
        <v>0</v>
      </c>
      <c r="W771">
        <f t="shared" ref="W771:W834" si="56">R771-C771</f>
        <v>3</v>
      </c>
      <c r="X771">
        <f t="shared" ref="X771:X834" si="57">IF(T771="",0,1)</f>
        <v>0</v>
      </c>
    </row>
    <row r="772" spans="1:24" x14ac:dyDescent="0.25">
      <c r="A772">
        <v>10437</v>
      </c>
      <c r="B772" t="s">
        <v>18</v>
      </c>
      <c r="C772" s="1">
        <v>42600</v>
      </c>
      <c r="D772" t="s">
        <v>28</v>
      </c>
      <c r="E772">
        <v>50</v>
      </c>
      <c r="F772">
        <v>820.52</v>
      </c>
      <c r="G772">
        <v>0.01</v>
      </c>
      <c r="H772" t="s">
        <v>20</v>
      </c>
      <c r="I772">
        <v>-191.22</v>
      </c>
      <c r="J772">
        <v>15.99</v>
      </c>
      <c r="K772">
        <v>13.18</v>
      </c>
      <c r="L772" t="s">
        <v>373</v>
      </c>
      <c r="M772" t="s">
        <v>341</v>
      </c>
      <c r="N772" t="s">
        <v>23</v>
      </c>
      <c r="O772" t="s">
        <v>34</v>
      </c>
      <c r="P772" t="s">
        <v>68</v>
      </c>
      <c r="Q772" t="s">
        <v>42</v>
      </c>
      <c r="R772" s="1">
        <v>42602</v>
      </c>
      <c r="S772" s="10">
        <f t="shared" si="55"/>
        <v>1.3038732334639096E-4</v>
      </c>
      <c r="U772" t="str">
        <f t="shared" si="54"/>
        <v/>
      </c>
      <c r="V772">
        <f t="array" ref="V772">SUM(IF(B772="Y",IF(D772="Critical",(F772:F4331),0)))</f>
        <v>0</v>
      </c>
      <c r="W772">
        <f t="shared" si="56"/>
        <v>2</v>
      </c>
      <c r="X772">
        <f t="shared" si="57"/>
        <v>0</v>
      </c>
    </row>
    <row r="773" spans="1:24" x14ac:dyDescent="0.25">
      <c r="A773">
        <v>10466</v>
      </c>
      <c r="B773" t="s">
        <v>18</v>
      </c>
      <c r="C773" s="1">
        <v>42363</v>
      </c>
      <c r="D773" t="s">
        <v>19</v>
      </c>
      <c r="E773">
        <v>27</v>
      </c>
      <c r="F773">
        <v>114.86</v>
      </c>
      <c r="G773">
        <v>7.0000000000000007E-2</v>
      </c>
      <c r="H773" t="s">
        <v>20</v>
      </c>
      <c r="I773">
        <v>16.21</v>
      </c>
      <c r="J773">
        <v>4.28</v>
      </c>
      <c r="K773">
        <v>0.94</v>
      </c>
      <c r="L773" t="s">
        <v>223</v>
      </c>
      <c r="M773" t="s">
        <v>22</v>
      </c>
      <c r="N773" t="s">
        <v>23</v>
      </c>
      <c r="O773" t="s">
        <v>34</v>
      </c>
      <c r="P773" t="s">
        <v>35</v>
      </c>
      <c r="Q773" t="s">
        <v>36</v>
      </c>
      <c r="R773" s="1">
        <v>42364</v>
      </c>
      <c r="S773" s="10">
        <f t="shared" si="55"/>
        <v>1.8252191244048244E-5</v>
      </c>
      <c r="U773" t="str">
        <f t="shared" si="54"/>
        <v/>
      </c>
      <c r="V773">
        <f t="array" ref="V773">SUM(IF(B773="Y",IF(D773="Critical",(F773:F4332),0)))</f>
        <v>0</v>
      </c>
      <c r="W773">
        <f t="shared" si="56"/>
        <v>1</v>
      </c>
      <c r="X773">
        <f t="shared" si="57"/>
        <v>0</v>
      </c>
    </row>
    <row r="774" spans="1:24" x14ac:dyDescent="0.25">
      <c r="A774">
        <v>38496</v>
      </c>
      <c r="B774" t="s">
        <v>18</v>
      </c>
      <c r="C774" s="1">
        <v>41325</v>
      </c>
      <c r="D774" t="s">
        <v>28</v>
      </c>
      <c r="E774">
        <v>23</v>
      </c>
      <c r="F774">
        <v>116.57</v>
      </c>
      <c r="G774">
        <v>7.0000000000000007E-2</v>
      </c>
      <c r="H774" t="s">
        <v>20</v>
      </c>
      <c r="I774">
        <v>-43.18</v>
      </c>
      <c r="J774">
        <v>4.9800000000000004</v>
      </c>
      <c r="K774">
        <v>4.72</v>
      </c>
      <c r="L774" t="s">
        <v>48</v>
      </c>
      <c r="M774" t="s">
        <v>30</v>
      </c>
      <c r="N774" t="s">
        <v>23</v>
      </c>
      <c r="O774" t="s">
        <v>34</v>
      </c>
      <c r="P774" t="s">
        <v>49</v>
      </c>
      <c r="Q774" t="s">
        <v>42</v>
      </c>
      <c r="R774" s="1">
        <v>41327</v>
      </c>
      <c r="S774" s="10">
        <f t="shared" si="55"/>
        <v>1.852392419744649E-5</v>
      </c>
      <c r="U774" t="str">
        <f t="shared" si="54"/>
        <v/>
      </c>
      <c r="V774">
        <f t="array" ref="V774">SUM(IF(B774="Y",IF(D774="Critical",(F774:F4333),0)))</f>
        <v>0</v>
      </c>
      <c r="W774">
        <f t="shared" si="56"/>
        <v>2</v>
      </c>
      <c r="X774">
        <f t="shared" si="57"/>
        <v>0</v>
      </c>
    </row>
    <row r="775" spans="1:24" x14ac:dyDescent="0.25">
      <c r="A775">
        <v>20517</v>
      </c>
      <c r="B775" t="s">
        <v>18</v>
      </c>
      <c r="C775" s="1">
        <v>41532</v>
      </c>
      <c r="D775" t="s">
        <v>47</v>
      </c>
      <c r="E775">
        <v>39</v>
      </c>
      <c r="F775">
        <v>116.63</v>
      </c>
      <c r="G775">
        <v>0.03</v>
      </c>
      <c r="H775" t="s">
        <v>20</v>
      </c>
      <c r="I775">
        <v>6.81</v>
      </c>
      <c r="J775">
        <v>2.94</v>
      </c>
      <c r="K775">
        <v>0.96</v>
      </c>
      <c r="L775" t="s">
        <v>370</v>
      </c>
      <c r="M775" t="s">
        <v>22</v>
      </c>
      <c r="N775" t="s">
        <v>71</v>
      </c>
      <c r="O775" t="s">
        <v>34</v>
      </c>
      <c r="P775" t="s">
        <v>35</v>
      </c>
      <c r="Q775" t="s">
        <v>36</v>
      </c>
      <c r="R775" s="1">
        <v>41534</v>
      </c>
      <c r="S775" s="10">
        <f t="shared" si="55"/>
        <v>1.8533458687039411E-5</v>
      </c>
      <c r="U775" t="str">
        <f t="shared" si="54"/>
        <v/>
      </c>
      <c r="V775">
        <f t="array" ref="V775">SUM(IF(B775="Y",IF(D775="Critical",(F775:F4334),0)))</f>
        <v>0</v>
      </c>
      <c r="W775">
        <f t="shared" si="56"/>
        <v>2</v>
      </c>
      <c r="X775">
        <f t="shared" si="57"/>
        <v>0</v>
      </c>
    </row>
    <row r="776" spans="1:24" x14ac:dyDescent="0.25">
      <c r="A776">
        <v>6848</v>
      </c>
      <c r="B776" t="s">
        <v>18</v>
      </c>
      <c r="C776" s="1">
        <v>41530</v>
      </c>
      <c r="D776" t="s">
        <v>19</v>
      </c>
      <c r="E776">
        <v>22</v>
      </c>
      <c r="F776">
        <v>116.84</v>
      </c>
      <c r="G776">
        <v>0.1</v>
      </c>
      <c r="H776" t="s">
        <v>20</v>
      </c>
      <c r="I776">
        <v>-125.44</v>
      </c>
      <c r="J776">
        <v>5.4</v>
      </c>
      <c r="K776">
        <v>7.78</v>
      </c>
      <c r="L776" t="s">
        <v>291</v>
      </c>
      <c r="M776" t="s">
        <v>22</v>
      </c>
      <c r="N776" t="s">
        <v>45</v>
      </c>
      <c r="O776" t="s">
        <v>34</v>
      </c>
      <c r="P776" t="s">
        <v>68</v>
      </c>
      <c r="Q776" t="s">
        <v>42</v>
      </c>
      <c r="R776" s="1">
        <v>41531</v>
      </c>
      <c r="S776" s="10">
        <f t="shared" si="55"/>
        <v>1.8566829400614637E-5</v>
      </c>
      <c r="U776" t="str">
        <f t="shared" si="54"/>
        <v/>
      </c>
      <c r="V776">
        <f t="array" ref="V776">SUM(IF(B776="Y",IF(D776="Critical",(F776:F4335),0)))</f>
        <v>0</v>
      </c>
      <c r="W776">
        <f t="shared" si="56"/>
        <v>1</v>
      </c>
      <c r="X776">
        <f t="shared" si="57"/>
        <v>0</v>
      </c>
    </row>
    <row r="777" spans="1:24" x14ac:dyDescent="0.25">
      <c r="A777">
        <v>33505</v>
      </c>
      <c r="B777" t="s">
        <v>18</v>
      </c>
      <c r="C777" s="1">
        <v>41542</v>
      </c>
      <c r="D777" t="s">
        <v>47</v>
      </c>
      <c r="E777">
        <v>32</v>
      </c>
      <c r="F777">
        <v>117.78</v>
      </c>
      <c r="G777">
        <v>0.09</v>
      </c>
      <c r="H777" t="s">
        <v>20</v>
      </c>
      <c r="I777">
        <v>20.82</v>
      </c>
      <c r="J777">
        <v>4</v>
      </c>
      <c r="K777">
        <v>1.3</v>
      </c>
      <c r="L777" t="s">
        <v>158</v>
      </c>
      <c r="M777" t="s">
        <v>30</v>
      </c>
      <c r="N777" t="s">
        <v>45</v>
      </c>
      <c r="O777" t="s">
        <v>34</v>
      </c>
      <c r="P777" t="s">
        <v>49</v>
      </c>
      <c r="Q777" t="s">
        <v>36</v>
      </c>
      <c r="R777" s="1">
        <v>41546</v>
      </c>
      <c r="S777" s="10">
        <f t="shared" si="55"/>
        <v>1.8716203070903729E-5</v>
      </c>
      <c r="U777" t="str">
        <f t="shared" si="54"/>
        <v/>
      </c>
      <c r="V777">
        <f t="array" ref="V777">SUM(IF(B777="Y",IF(D777="Critical",(F777:F4336),0)))</f>
        <v>0</v>
      </c>
      <c r="W777">
        <f t="shared" si="56"/>
        <v>4</v>
      </c>
      <c r="X777">
        <f t="shared" si="57"/>
        <v>0</v>
      </c>
    </row>
    <row r="778" spans="1:24" x14ac:dyDescent="0.25">
      <c r="A778">
        <v>10528</v>
      </c>
      <c r="B778" t="s">
        <v>18</v>
      </c>
      <c r="C778" s="1">
        <v>42626</v>
      </c>
      <c r="D778" t="s">
        <v>43</v>
      </c>
      <c r="E778">
        <v>47</v>
      </c>
      <c r="F778">
        <v>838.4</v>
      </c>
      <c r="G778">
        <v>0.02</v>
      </c>
      <c r="H778" t="s">
        <v>32</v>
      </c>
      <c r="I778">
        <v>-132.91</v>
      </c>
      <c r="J778">
        <v>17.7</v>
      </c>
      <c r="K778">
        <v>9.4700000000000006</v>
      </c>
      <c r="L778" t="s">
        <v>376</v>
      </c>
      <c r="M778" t="s">
        <v>22</v>
      </c>
      <c r="N778" t="s">
        <v>23</v>
      </c>
      <c r="O778" t="s">
        <v>34</v>
      </c>
      <c r="P778" t="s">
        <v>53</v>
      </c>
      <c r="Q778" t="s">
        <v>42</v>
      </c>
      <c r="R778" s="1">
        <v>42628</v>
      </c>
      <c r="S778" s="10">
        <f t="shared" si="55"/>
        <v>1.3322860124508138E-4</v>
      </c>
      <c r="U778" t="str">
        <f t="shared" si="54"/>
        <v/>
      </c>
      <c r="V778">
        <f t="array" ref="V778">SUM(IF(B778="Y",IF(D778="Critical",(F778:F4337),0)))</f>
        <v>0</v>
      </c>
      <c r="W778">
        <f t="shared" si="56"/>
        <v>2</v>
      </c>
      <c r="X778">
        <f t="shared" si="57"/>
        <v>0</v>
      </c>
    </row>
    <row r="779" spans="1:24" x14ac:dyDescent="0.25">
      <c r="A779">
        <v>10530</v>
      </c>
      <c r="B779" t="s">
        <v>18</v>
      </c>
      <c r="C779" s="1">
        <v>42397</v>
      </c>
      <c r="D779" t="s">
        <v>43</v>
      </c>
      <c r="E779">
        <v>4</v>
      </c>
      <c r="F779">
        <v>377.21300000000002</v>
      </c>
      <c r="G779">
        <v>0.02</v>
      </c>
      <c r="H779" t="s">
        <v>20</v>
      </c>
      <c r="I779">
        <v>-411.65</v>
      </c>
      <c r="J779">
        <v>110.99</v>
      </c>
      <c r="K779">
        <v>2.5</v>
      </c>
      <c r="L779" t="s">
        <v>292</v>
      </c>
      <c r="M779" t="s">
        <v>22</v>
      </c>
      <c r="N779" t="s">
        <v>45</v>
      </c>
      <c r="O779" t="s">
        <v>24</v>
      </c>
      <c r="P779" t="s">
        <v>41</v>
      </c>
      <c r="Q779" t="s">
        <v>42</v>
      </c>
      <c r="R779" s="1">
        <v>42399</v>
      </c>
      <c r="S779" s="10">
        <f t="shared" si="55"/>
        <v>5.9942223713574531E-5</v>
      </c>
      <c r="U779" t="str">
        <f t="shared" si="54"/>
        <v/>
      </c>
      <c r="V779">
        <f t="array" ref="V779">SUM(IF(B779="Y",IF(D779="Critical",(F779:F4338),0)))</f>
        <v>0</v>
      </c>
      <c r="W779">
        <f t="shared" si="56"/>
        <v>2</v>
      </c>
      <c r="X779">
        <f t="shared" si="57"/>
        <v>0</v>
      </c>
    </row>
    <row r="780" spans="1:24" x14ac:dyDescent="0.25">
      <c r="A780">
        <v>10535</v>
      </c>
      <c r="B780" t="s">
        <v>18</v>
      </c>
      <c r="C780" s="1">
        <v>41786</v>
      </c>
      <c r="D780" t="s">
        <v>47</v>
      </c>
      <c r="E780">
        <v>25</v>
      </c>
      <c r="F780">
        <v>854.88</v>
      </c>
      <c r="G780">
        <v>0.09</v>
      </c>
      <c r="H780" t="s">
        <v>20</v>
      </c>
      <c r="I780">
        <v>-44.14</v>
      </c>
      <c r="J780">
        <v>33.979999999999997</v>
      </c>
      <c r="K780">
        <v>19.989999999999998</v>
      </c>
      <c r="L780" t="s">
        <v>375</v>
      </c>
      <c r="M780" t="s">
        <v>341</v>
      </c>
      <c r="N780" t="s">
        <v>23</v>
      </c>
      <c r="O780" t="s">
        <v>37</v>
      </c>
      <c r="P780" t="s">
        <v>38</v>
      </c>
      <c r="Q780" t="s">
        <v>42</v>
      </c>
      <c r="R780" s="1">
        <v>41788</v>
      </c>
      <c r="S780" s="10">
        <f t="shared" si="55"/>
        <v>1.35847407719937E-4</v>
      </c>
      <c r="U780" t="str">
        <f t="shared" si="54"/>
        <v/>
      </c>
      <c r="V780">
        <f t="array" ref="V780">SUM(IF(B780="Y",IF(D780="Critical",(F780:F4339),0)))</f>
        <v>0</v>
      </c>
      <c r="W780">
        <f t="shared" si="56"/>
        <v>2</v>
      </c>
      <c r="X780">
        <f t="shared" si="57"/>
        <v>0</v>
      </c>
    </row>
    <row r="781" spans="1:24" x14ac:dyDescent="0.25">
      <c r="A781">
        <v>10535</v>
      </c>
      <c r="B781" t="s">
        <v>18</v>
      </c>
      <c r="C781" s="1">
        <v>41786</v>
      </c>
      <c r="D781" t="s">
        <v>47</v>
      </c>
      <c r="E781">
        <v>46</v>
      </c>
      <c r="F781">
        <v>80.27</v>
      </c>
      <c r="G781">
        <v>0.09</v>
      </c>
      <c r="H781" t="s">
        <v>20</v>
      </c>
      <c r="I781">
        <v>-0.79</v>
      </c>
      <c r="J781">
        <v>1.76</v>
      </c>
      <c r="K781">
        <v>0.7</v>
      </c>
      <c r="L781" t="s">
        <v>375</v>
      </c>
      <c r="M781" t="s">
        <v>341</v>
      </c>
      <c r="N781" t="s">
        <v>23</v>
      </c>
      <c r="O781" t="s">
        <v>34</v>
      </c>
      <c r="P781" t="s">
        <v>35</v>
      </c>
      <c r="Q781" t="s">
        <v>36</v>
      </c>
      <c r="R781" s="1">
        <v>41793</v>
      </c>
      <c r="S781" s="10">
        <f t="shared" si="55"/>
        <v>1.2755557993729344E-5</v>
      </c>
      <c r="U781" t="str">
        <f t="shared" si="54"/>
        <v/>
      </c>
      <c r="V781">
        <f t="array" ref="V781">SUM(IF(B781="Y",IF(D781="Critical",(F781:F4340),0)))</f>
        <v>0</v>
      </c>
      <c r="W781">
        <f t="shared" si="56"/>
        <v>7</v>
      </c>
      <c r="X781">
        <f t="shared" si="57"/>
        <v>0</v>
      </c>
    </row>
    <row r="782" spans="1:24" x14ac:dyDescent="0.25">
      <c r="A782">
        <v>10562</v>
      </c>
      <c r="B782" t="s">
        <v>18</v>
      </c>
      <c r="C782" s="1">
        <v>42685</v>
      </c>
      <c r="D782" t="s">
        <v>31</v>
      </c>
      <c r="E782">
        <v>10</v>
      </c>
      <c r="F782">
        <v>994.04</v>
      </c>
      <c r="G782">
        <v>0.03</v>
      </c>
      <c r="H782" t="s">
        <v>20</v>
      </c>
      <c r="I782">
        <v>-335.06</v>
      </c>
      <c r="J782">
        <v>95.99</v>
      </c>
      <c r="K782">
        <v>35</v>
      </c>
      <c r="L782" t="s">
        <v>377</v>
      </c>
      <c r="M782" t="s">
        <v>22</v>
      </c>
      <c r="N782" t="s">
        <v>23</v>
      </c>
      <c r="O782" t="s">
        <v>34</v>
      </c>
      <c r="P782" t="s">
        <v>53</v>
      </c>
      <c r="Q782" t="s">
        <v>60</v>
      </c>
      <c r="R782" s="1">
        <v>42686</v>
      </c>
      <c r="S782" s="10">
        <f t="shared" si="55"/>
        <v>1.5796106724911819E-4</v>
      </c>
      <c r="U782" t="str">
        <f t="shared" si="54"/>
        <v/>
      </c>
      <c r="V782">
        <f t="array" ref="V782">SUM(IF(B782="Y",IF(D782="Critical",(F782:F4341),0)))</f>
        <v>0</v>
      </c>
      <c r="W782">
        <f t="shared" si="56"/>
        <v>1</v>
      </c>
      <c r="X782">
        <f t="shared" si="57"/>
        <v>0</v>
      </c>
    </row>
    <row r="783" spans="1:24" x14ac:dyDescent="0.25">
      <c r="A783">
        <v>35300</v>
      </c>
      <c r="B783" t="s">
        <v>18</v>
      </c>
      <c r="C783" s="1">
        <v>41335</v>
      </c>
      <c r="D783" t="s">
        <v>43</v>
      </c>
      <c r="E783">
        <v>13</v>
      </c>
      <c r="F783">
        <v>119.03</v>
      </c>
      <c r="G783">
        <v>0.06</v>
      </c>
      <c r="H783" t="s">
        <v>20</v>
      </c>
      <c r="I783">
        <v>29.62</v>
      </c>
      <c r="J783">
        <v>8.9499999999999993</v>
      </c>
      <c r="K783">
        <v>2.0099999999999998</v>
      </c>
      <c r="L783" t="s">
        <v>437</v>
      </c>
      <c r="M783" t="s">
        <v>56</v>
      </c>
      <c r="N783" t="s">
        <v>23</v>
      </c>
      <c r="O783" t="s">
        <v>34</v>
      </c>
      <c r="P783" t="s">
        <v>49</v>
      </c>
      <c r="Q783" t="s">
        <v>36</v>
      </c>
      <c r="R783" s="1">
        <v>41336</v>
      </c>
      <c r="S783" s="10">
        <f t="shared" si="55"/>
        <v>1.8914838270756248E-5</v>
      </c>
      <c r="U783" t="str">
        <f t="shared" si="54"/>
        <v/>
      </c>
      <c r="V783">
        <f t="array" ref="V783">SUM(IF(B783="Y",IF(D783="Critical",(F783:F4342),0)))</f>
        <v>0</v>
      </c>
      <c r="W783">
        <f t="shared" si="56"/>
        <v>1</v>
      </c>
      <c r="X783">
        <f t="shared" si="57"/>
        <v>0</v>
      </c>
    </row>
    <row r="784" spans="1:24" x14ac:dyDescent="0.25">
      <c r="A784">
        <v>28482</v>
      </c>
      <c r="B784" t="s">
        <v>18</v>
      </c>
      <c r="C784" s="1">
        <v>41341</v>
      </c>
      <c r="D784" t="s">
        <v>28</v>
      </c>
      <c r="E784">
        <v>22</v>
      </c>
      <c r="F784">
        <v>119.63</v>
      </c>
      <c r="G784">
        <v>0.03</v>
      </c>
      <c r="H784" t="s">
        <v>20</v>
      </c>
      <c r="I784">
        <v>-27.39</v>
      </c>
      <c r="J784">
        <v>5.08</v>
      </c>
      <c r="K784">
        <v>3.63</v>
      </c>
      <c r="L784" t="s">
        <v>81</v>
      </c>
      <c r="M784" t="s">
        <v>30</v>
      </c>
      <c r="N784" t="s">
        <v>40</v>
      </c>
      <c r="O784" t="s">
        <v>37</v>
      </c>
      <c r="P784" t="s">
        <v>38</v>
      </c>
      <c r="Q784" t="s">
        <v>36</v>
      </c>
      <c r="R784" s="1">
        <v>41343</v>
      </c>
      <c r="S784" s="10">
        <f t="shared" si="55"/>
        <v>1.9010183166685455E-5</v>
      </c>
      <c r="U784" t="str">
        <f t="shared" si="54"/>
        <v/>
      </c>
      <c r="V784">
        <f t="array" ref="V784">SUM(IF(B784="Y",IF(D784="Critical",(F784:F4343),0)))</f>
        <v>0</v>
      </c>
      <c r="W784">
        <f t="shared" si="56"/>
        <v>2</v>
      </c>
      <c r="X784">
        <f t="shared" si="57"/>
        <v>0</v>
      </c>
    </row>
    <row r="785" spans="1:24" x14ac:dyDescent="0.25">
      <c r="A785">
        <v>10567</v>
      </c>
      <c r="B785" t="s">
        <v>18</v>
      </c>
      <c r="C785" s="1">
        <v>42092</v>
      </c>
      <c r="D785" t="s">
        <v>19</v>
      </c>
      <c r="E785">
        <v>10</v>
      </c>
      <c r="F785">
        <v>1111.008</v>
      </c>
      <c r="G785">
        <v>0.09</v>
      </c>
      <c r="H785" t="s">
        <v>54</v>
      </c>
      <c r="I785">
        <v>-146.29</v>
      </c>
      <c r="J785">
        <v>146.34</v>
      </c>
      <c r="K785">
        <v>43.75</v>
      </c>
      <c r="L785" t="s">
        <v>378</v>
      </c>
      <c r="M785" t="s">
        <v>22</v>
      </c>
      <c r="N785" t="s">
        <v>40</v>
      </c>
      <c r="O785" t="s">
        <v>37</v>
      </c>
      <c r="P785" t="s">
        <v>112</v>
      </c>
      <c r="Q785" t="s">
        <v>58</v>
      </c>
      <c r="R785" s="1">
        <v>42093</v>
      </c>
      <c r="S785" s="10">
        <f t="shared" si="55"/>
        <v>1.7654823689419776E-4</v>
      </c>
      <c r="U785" t="str">
        <f t="shared" si="54"/>
        <v/>
      </c>
      <c r="V785">
        <f t="array" ref="V785">SUM(IF(B785="Y",IF(D785="Critical",(F785:F4344),0)))</f>
        <v>0</v>
      </c>
      <c r="W785">
        <f t="shared" si="56"/>
        <v>1</v>
      </c>
      <c r="X785">
        <f t="shared" si="57"/>
        <v>0</v>
      </c>
    </row>
    <row r="786" spans="1:24" x14ac:dyDescent="0.25">
      <c r="A786">
        <v>10593</v>
      </c>
      <c r="B786" t="s">
        <v>18</v>
      </c>
      <c r="C786" s="1">
        <v>42046</v>
      </c>
      <c r="D786" t="s">
        <v>19</v>
      </c>
      <c r="E786">
        <v>27</v>
      </c>
      <c r="F786">
        <v>435.27</v>
      </c>
      <c r="G786">
        <v>0.05</v>
      </c>
      <c r="H786" t="s">
        <v>20</v>
      </c>
      <c r="I786">
        <v>-147.51</v>
      </c>
      <c r="J786">
        <v>15.98</v>
      </c>
      <c r="K786">
        <v>8.99</v>
      </c>
      <c r="L786" t="s">
        <v>122</v>
      </c>
      <c r="M786" t="s">
        <v>56</v>
      </c>
      <c r="N786" t="s">
        <v>40</v>
      </c>
      <c r="O786" t="s">
        <v>24</v>
      </c>
      <c r="P786" t="s">
        <v>25</v>
      </c>
      <c r="Q786" t="s">
        <v>26</v>
      </c>
      <c r="R786" s="1">
        <v>42047</v>
      </c>
      <c r="S786" s="10">
        <f t="shared" si="55"/>
        <v>6.9167954751844679E-5</v>
      </c>
      <c r="U786" t="str">
        <f t="shared" si="54"/>
        <v/>
      </c>
      <c r="V786">
        <f t="array" ref="V786">SUM(IF(B786="Y",IF(D786="Critical",(F786:F4345),0)))</f>
        <v>0</v>
      </c>
      <c r="W786">
        <f t="shared" si="56"/>
        <v>1</v>
      </c>
      <c r="X786">
        <f t="shared" si="57"/>
        <v>0</v>
      </c>
    </row>
    <row r="787" spans="1:24" x14ac:dyDescent="0.25">
      <c r="A787">
        <v>10593</v>
      </c>
      <c r="B787" t="s">
        <v>18</v>
      </c>
      <c r="C787" s="1">
        <v>42046</v>
      </c>
      <c r="D787" t="s">
        <v>19</v>
      </c>
      <c r="E787">
        <v>26</v>
      </c>
      <c r="F787">
        <v>723.82</v>
      </c>
      <c r="G787">
        <v>0.05</v>
      </c>
      <c r="H787" t="s">
        <v>20</v>
      </c>
      <c r="I787">
        <v>-40.98</v>
      </c>
      <c r="J787">
        <v>27.42</v>
      </c>
      <c r="K787">
        <v>19.46</v>
      </c>
      <c r="L787" t="s">
        <v>122</v>
      </c>
      <c r="M787" t="s">
        <v>56</v>
      </c>
      <c r="N787" t="s">
        <v>40</v>
      </c>
      <c r="O787" t="s">
        <v>37</v>
      </c>
      <c r="P787" t="s">
        <v>38</v>
      </c>
      <c r="Q787" t="s">
        <v>42</v>
      </c>
      <c r="R787" s="1">
        <v>42048</v>
      </c>
      <c r="S787" s="10">
        <f t="shared" si="55"/>
        <v>1.1502090428580012E-4</v>
      </c>
      <c r="U787" t="str">
        <f t="shared" si="54"/>
        <v/>
      </c>
      <c r="V787">
        <f t="array" ref="V787">SUM(IF(B787="Y",IF(D787="Critical",(F787:F4346),0)))</f>
        <v>0</v>
      </c>
      <c r="W787">
        <f t="shared" si="56"/>
        <v>2</v>
      </c>
      <c r="X787">
        <f t="shared" si="57"/>
        <v>0</v>
      </c>
    </row>
    <row r="788" spans="1:24" x14ac:dyDescent="0.25">
      <c r="A788">
        <v>10624</v>
      </c>
      <c r="B788" t="s">
        <v>18</v>
      </c>
      <c r="C788" s="1">
        <v>42724</v>
      </c>
      <c r="D788" t="s">
        <v>28</v>
      </c>
      <c r="E788">
        <v>23</v>
      </c>
      <c r="F788">
        <v>1082.43</v>
      </c>
      <c r="G788">
        <v>0.06</v>
      </c>
      <c r="H788" t="s">
        <v>20</v>
      </c>
      <c r="I788">
        <v>23.97</v>
      </c>
      <c r="J788">
        <v>47.98</v>
      </c>
      <c r="K788">
        <v>3.61</v>
      </c>
      <c r="L788" t="s">
        <v>379</v>
      </c>
      <c r="M788" t="s">
        <v>30</v>
      </c>
      <c r="N788" t="s">
        <v>23</v>
      </c>
      <c r="O788" t="s">
        <v>24</v>
      </c>
      <c r="P788" t="s">
        <v>25</v>
      </c>
      <c r="Q788" t="s">
        <v>26</v>
      </c>
      <c r="R788" s="1">
        <v>42726</v>
      </c>
      <c r="S788" s="10">
        <f t="shared" si="55"/>
        <v>1.7200695950108952E-4</v>
      </c>
      <c r="U788" t="str">
        <f t="shared" si="54"/>
        <v/>
      </c>
      <c r="V788">
        <f t="array" ref="V788">SUM(IF(B788="Y",IF(D788="Critical",(F788:F4347),0)))</f>
        <v>0</v>
      </c>
      <c r="W788">
        <f t="shared" si="56"/>
        <v>2</v>
      </c>
      <c r="X788">
        <f t="shared" si="57"/>
        <v>0</v>
      </c>
    </row>
    <row r="789" spans="1:24" x14ac:dyDescent="0.25">
      <c r="A789">
        <v>10658</v>
      </c>
      <c r="B789" t="s">
        <v>18</v>
      </c>
      <c r="C789" s="1">
        <v>42609</v>
      </c>
      <c r="D789" t="s">
        <v>47</v>
      </c>
      <c r="E789">
        <v>31</v>
      </c>
      <c r="F789">
        <v>262.54000000000002</v>
      </c>
      <c r="G789">
        <v>0.04</v>
      </c>
      <c r="H789" t="s">
        <v>20</v>
      </c>
      <c r="I789">
        <v>29.24</v>
      </c>
      <c r="J789">
        <v>8.5</v>
      </c>
      <c r="K789">
        <v>1.99</v>
      </c>
      <c r="L789" t="s">
        <v>380</v>
      </c>
      <c r="M789" t="s">
        <v>22</v>
      </c>
      <c r="N789" t="s">
        <v>45</v>
      </c>
      <c r="O789" t="s">
        <v>24</v>
      </c>
      <c r="P789" t="s">
        <v>25</v>
      </c>
      <c r="Q789" t="s">
        <v>26</v>
      </c>
      <c r="R789" s="1">
        <v>42613</v>
      </c>
      <c r="S789" s="10">
        <f t="shared" si="55"/>
        <v>4.1719748295424226E-5</v>
      </c>
      <c r="U789" t="str">
        <f t="shared" si="54"/>
        <v/>
      </c>
      <c r="V789">
        <f t="array" ref="V789">SUM(IF(B789="Y",IF(D789="Critical",(F789:F4348),0)))</f>
        <v>0</v>
      </c>
      <c r="W789">
        <f t="shared" si="56"/>
        <v>4</v>
      </c>
      <c r="X789">
        <f t="shared" si="57"/>
        <v>0</v>
      </c>
    </row>
    <row r="790" spans="1:24" x14ac:dyDescent="0.25">
      <c r="A790">
        <v>10658</v>
      </c>
      <c r="B790" t="s">
        <v>18</v>
      </c>
      <c r="C790" s="1">
        <v>42609</v>
      </c>
      <c r="D790" t="s">
        <v>47</v>
      </c>
      <c r="E790">
        <v>12</v>
      </c>
      <c r="F790">
        <v>190.73</v>
      </c>
      <c r="G790">
        <v>0.1</v>
      </c>
      <c r="H790" t="s">
        <v>20</v>
      </c>
      <c r="I790">
        <v>-69.64</v>
      </c>
      <c r="J790">
        <v>15.99</v>
      </c>
      <c r="K790">
        <v>9.4</v>
      </c>
      <c r="L790" t="s">
        <v>380</v>
      </c>
      <c r="M790" t="s">
        <v>22</v>
      </c>
      <c r="N790" t="s">
        <v>45</v>
      </c>
      <c r="O790" t="s">
        <v>24</v>
      </c>
      <c r="P790" t="s">
        <v>51</v>
      </c>
      <c r="Q790" t="s">
        <v>42</v>
      </c>
      <c r="R790" s="1">
        <v>42609</v>
      </c>
      <c r="S790" s="10">
        <f t="shared" si="55"/>
        <v>3.0308553334296723E-5</v>
      </c>
      <c r="U790" t="str">
        <f t="shared" si="54"/>
        <v/>
      </c>
      <c r="V790">
        <f t="array" ref="V790">SUM(IF(B790="Y",IF(D790="Critical",(F790:F4349),0)))</f>
        <v>0</v>
      </c>
      <c r="W790">
        <f t="shared" si="56"/>
        <v>0</v>
      </c>
      <c r="X790">
        <f t="shared" si="57"/>
        <v>0</v>
      </c>
    </row>
    <row r="791" spans="1:24" x14ac:dyDescent="0.25">
      <c r="A791">
        <v>10658</v>
      </c>
      <c r="B791" t="s">
        <v>18</v>
      </c>
      <c r="C791" s="1">
        <v>42609</v>
      </c>
      <c r="D791" t="s">
        <v>47</v>
      </c>
      <c r="E791">
        <v>17</v>
      </c>
      <c r="F791">
        <v>1332.97</v>
      </c>
      <c r="G791">
        <v>0.09</v>
      </c>
      <c r="H791" t="s">
        <v>20</v>
      </c>
      <c r="I791">
        <v>4.75</v>
      </c>
      <c r="J791">
        <v>95.99</v>
      </c>
      <c r="K791">
        <v>8.99</v>
      </c>
      <c r="L791" t="s">
        <v>380</v>
      </c>
      <c r="M791" t="s">
        <v>22</v>
      </c>
      <c r="N791" t="s">
        <v>45</v>
      </c>
      <c r="O791" t="s">
        <v>24</v>
      </c>
      <c r="P791" t="s">
        <v>41</v>
      </c>
      <c r="Q791" t="s">
        <v>42</v>
      </c>
      <c r="R791" s="1">
        <v>42616</v>
      </c>
      <c r="S791" s="10">
        <f t="shared" si="55"/>
        <v>2.1181980987792956E-4</v>
      </c>
      <c r="U791" t="str">
        <f t="shared" si="54"/>
        <v/>
      </c>
      <c r="V791">
        <f t="array" ref="V791">SUM(IF(B791="Y",IF(D791="Critical",(F791:F4350),0)))</f>
        <v>0</v>
      </c>
      <c r="W791">
        <f t="shared" si="56"/>
        <v>7</v>
      </c>
      <c r="X791">
        <f t="shared" si="57"/>
        <v>0</v>
      </c>
    </row>
    <row r="792" spans="1:24" x14ac:dyDescent="0.25">
      <c r="A792">
        <v>10659</v>
      </c>
      <c r="B792" t="s">
        <v>18</v>
      </c>
      <c r="C792" s="1">
        <v>42504</v>
      </c>
      <c r="D792" t="s">
        <v>28</v>
      </c>
      <c r="E792">
        <v>40</v>
      </c>
      <c r="F792">
        <v>227.37</v>
      </c>
      <c r="G792">
        <v>0</v>
      </c>
      <c r="H792" t="s">
        <v>20</v>
      </c>
      <c r="I792">
        <v>-92.07</v>
      </c>
      <c r="J792">
        <v>5.28</v>
      </c>
      <c r="K792">
        <v>5.61</v>
      </c>
      <c r="L792" t="s">
        <v>381</v>
      </c>
      <c r="M792" t="s">
        <v>22</v>
      </c>
      <c r="N792" t="s">
        <v>23</v>
      </c>
      <c r="O792" t="s">
        <v>34</v>
      </c>
      <c r="P792" t="s">
        <v>49</v>
      </c>
      <c r="Q792" t="s">
        <v>42</v>
      </c>
      <c r="R792" s="1">
        <v>42504</v>
      </c>
      <c r="S792" s="10">
        <f t="shared" si="55"/>
        <v>3.6130948312373758E-5</v>
      </c>
      <c r="U792" t="str">
        <f t="shared" si="54"/>
        <v/>
      </c>
      <c r="V792">
        <f t="array" ref="V792">SUM(IF(B792="Y",IF(D792="Critical",(F792:F4351),0)))</f>
        <v>0</v>
      </c>
      <c r="W792">
        <f t="shared" si="56"/>
        <v>0</v>
      </c>
      <c r="X792">
        <f t="shared" si="57"/>
        <v>0</v>
      </c>
    </row>
    <row r="793" spans="1:24" x14ac:dyDescent="0.25">
      <c r="A793">
        <v>10662</v>
      </c>
      <c r="B793" t="s">
        <v>27</v>
      </c>
      <c r="C793" s="1">
        <v>41771</v>
      </c>
      <c r="D793" t="s">
        <v>47</v>
      </c>
      <c r="E793">
        <v>45</v>
      </c>
      <c r="F793">
        <v>283.13</v>
      </c>
      <c r="G793">
        <v>0.08</v>
      </c>
      <c r="H793" t="s">
        <v>20</v>
      </c>
      <c r="I793">
        <v>-141.26</v>
      </c>
      <c r="J793">
        <v>6.48</v>
      </c>
      <c r="K793">
        <v>6.81</v>
      </c>
      <c r="L793" t="s">
        <v>382</v>
      </c>
      <c r="M793" t="s">
        <v>22</v>
      </c>
      <c r="N793" t="s">
        <v>40</v>
      </c>
      <c r="O793" t="s">
        <v>34</v>
      </c>
      <c r="P793" t="s">
        <v>49</v>
      </c>
      <c r="Q793" t="s">
        <v>42</v>
      </c>
      <c r="R793" s="1">
        <v>41780</v>
      </c>
      <c r="S793" s="10">
        <f t="shared" si="55"/>
        <v>4.4991667307394912E-5</v>
      </c>
      <c r="U793" t="str">
        <f t="shared" si="54"/>
        <v/>
      </c>
      <c r="V793">
        <f t="array" ref="V793">SUM(IF(B793="Y",IF(D793="Critical",(F793:F4352),0)))</f>
        <v>0</v>
      </c>
      <c r="W793">
        <f t="shared" si="56"/>
        <v>9</v>
      </c>
      <c r="X793">
        <f t="shared" si="57"/>
        <v>0</v>
      </c>
    </row>
    <row r="794" spans="1:24" x14ac:dyDescent="0.25">
      <c r="A794">
        <v>10688</v>
      </c>
      <c r="B794" t="s">
        <v>18</v>
      </c>
      <c r="C794" s="1">
        <v>42136</v>
      </c>
      <c r="D794" t="s">
        <v>43</v>
      </c>
      <c r="E794">
        <v>14</v>
      </c>
      <c r="F794">
        <v>618.84</v>
      </c>
      <c r="G794">
        <v>0.05</v>
      </c>
      <c r="H794" t="s">
        <v>20</v>
      </c>
      <c r="I794">
        <v>-200.84</v>
      </c>
      <c r="J794">
        <v>41.47</v>
      </c>
      <c r="K794">
        <v>34.200000000000003</v>
      </c>
      <c r="L794" t="s">
        <v>44</v>
      </c>
      <c r="M794" t="s">
        <v>56</v>
      </c>
      <c r="N794" t="s">
        <v>23</v>
      </c>
      <c r="O794" t="s">
        <v>37</v>
      </c>
      <c r="P794" t="s">
        <v>38</v>
      </c>
      <c r="Q794" t="s">
        <v>36</v>
      </c>
      <c r="R794" s="1">
        <v>42137</v>
      </c>
      <c r="S794" s="10">
        <f t="shared" si="55"/>
        <v>9.8338725661386184E-5</v>
      </c>
      <c r="U794" t="str">
        <f t="shared" si="54"/>
        <v/>
      </c>
      <c r="V794">
        <f t="array" ref="V794">SUM(IF(B794="Y",IF(D794="Critical",(F794:F4353),0)))</f>
        <v>0</v>
      </c>
      <c r="W794">
        <f t="shared" si="56"/>
        <v>1</v>
      </c>
      <c r="X794">
        <f t="shared" si="57"/>
        <v>0</v>
      </c>
    </row>
    <row r="795" spans="1:24" x14ac:dyDescent="0.25">
      <c r="A795">
        <v>10695</v>
      </c>
      <c r="B795" t="s">
        <v>18</v>
      </c>
      <c r="C795" s="1">
        <v>41761</v>
      </c>
      <c r="D795" t="s">
        <v>19</v>
      </c>
      <c r="E795">
        <v>39</v>
      </c>
      <c r="F795">
        <v>6330.0860000000002</v>
      </c>
      <c r="G795">
        <v>0.1</v>
      </c>
      <c r="H795" t="s">
        <v>20</v>
      </c>
      <c r="I795">
        <v>1421.89</v>
      </c>
      <c r="J795">
        <v>205.99</v>
      </c>
      <c r="K795">
        <v>2.5</v>
      </c>
      <c r="L795" t="s">
        <v>383</v>
      </c>
      <c r="M795" t="s">
        <v>22</v>
      </c>
      <c r="N795" t="s">
        <v>23</v>
      </c>
      <c r="O795" t="s">
        <v>24</v>
      </c>
      <c r="P795" t="s">
        <v>41</v>
      </c>
      <c r="Q795" t="s">
        <v>42</v>
      </c>
      <c r="R795" s="1">
        <v>41762</v>
      </c>
      <c r="S795" s="10">
        <f t="shared" si="55"/>
        <v>1.0059023181549049E-3</v>
      </c>
      <c r="U795" t="str">
        <f t="shared" si="54"/>
        <v/>
      </c>
      <c r="V795">
        <f t="array" ref="V795">SUM(IF(B795="Y",IF(D795="Critical",(F795:F4354),0)))</f>
        <v>0</v>
      </c>
      <c r="W795">
        <f t="shared" si="56"/>
        <v>1</v>
      </c>
      <c r="X795">
        <f t="shared" si="57"/>
        <v>0</v>
      </c>
    </row>
    <row r="796" spans="1:24" x14ac:dyDescent="0.25">
      <c r="A796">
        <v>3012</v>
      </c>
      <c r="B796" t="s">
        <v>18</v>
      </c>
      <c r="C796" s="1">
        <v>41398</v>
      </c>
      <c r="D796" t="s">
        <v>28</v>
      </c>
      <c r="E796">
        <v>41</v>
      </c>
      <c r="F796">
        <v>120.03</v>
      </c>
      <c r="G796">
        <v>0</v>
      </c>
      <c r="H796" t="s">
        <v>20</v>
      </c>
      <c r="I796">
        <v>10.5</v>
      </c>
      <c r="J796">
        <v>2.78</v>
      </c>
      <c r="K796">
        <v>1.49</v>
      </c>
      <c r="L796" t="s">
        <v>188</v>
      </c>
      <c r="M796" t="s">
        <v>22</v>
      </c>
      <c r="N796" t="s">
        <v>23</v>
      </c>
      <c r="O796" t="s">
        <v>34</v>
      </c>
      <c r="P796" t="s">
        <v>68</v>
      </c>
      <c r="Q796" t="s">
        <v>42</v>
      </c>
      <c r="R796" s="1">
        <v>41400</v>
      </c>
      <c r="S796" s="10">
        <f t="shared" si="55"/>
        <v>1.9073746430638261E-5</v>
      </c>
      <c r="U796" t="str">
        <f t="shared" si="54"/>
        <v/>
      </c>
      <c r="V796">
        <f t="array" ref="V796">SUM(IF(B796="Y",IF(D796="Critical",(F796:F4355),0)))</f>
        <v>0</v>
      </c>
      <c r="W796">
        <f t="shared" si="56"/>
        <v>2</v>
      </c>
      <c r="X796">
        <f t="shared" si="57"/>
        <v>0</v>
      </c>
    </row>
    <row r="797" spans="1:24" x14ac:dyDescent="0.25">
      <c r="A797">
        <v>44613</v>
      </c>
      <c r="B797" t="s">
        <v>18</v>
      </c>
      <c r="C797" s="1">
        <v>41516</v>
      </c>
      <c r="D797" t="s">
        <v>19</v>
      </c>
      <c r="E797">
        <v>17</v>
      </c>
      <c r="F797">
        <v>120.751</v>
      </c>
      <c r="G797">
        <v>0.03</v>
      </c>
      <c r="H797" t="s">
        <v>20</v>
      </c>
      <c r="I797">
        <v>-71.39</v>
      </c>
      <c r="J797">
        <v>7.99</v>
      </c>
      <c r="K797">
        <v>5.03</v>
      </c>
      <c r="L797" t="s">
        <v>590</v>
      </c>
      <c r="M797" t="s">
        <v>22</v>
      </c>
      <c r="N797" t="s">
        <v>71</v>
      </c>
      <c r="O797" t="s">
        <v>24</v>
      </c>
      <c r="P797" t="s">
        <v>41</v>
      </c>
      <c r="Q797" t="s">
        <v>52</v>
      </c>
      <c r="R797" s="1">
        <v>41517</v>
      </c>
      <c r="S797" s="10">
        <f t="shared" si="55"/>
        <v>1.9188319213913196E-5</v>
      </c>
      <c r="U797" t="str">
        <f t="shared" si="54"/>
        <v/>
      </c>
      <c r="V797">
        <f t="array" ref="V797">SUM(IF(B797="Y",IF(D797="Critical",(F797:F4356),0)))</f>
        <v>0</v>
      </c>
      <c r="W797">
        <f t="shared" si="56"/>
        <v>1</v>
      </c>
      <c r="X797">
        <f t="shared" si="57"/>
        <v>0</v>
      </c>
    </row>
    <row r="798" spans="1:24" x14ac:dyDescent="0.25">
      <c r="A798">
        <v>10791</v>
      </c>
      <c r="B798" t="s">
        <v>18</v>
      </c>
      <c r="C798" s="1">
        <v>41870</v>
      </c>
      <c r="D798" t="s">
        <v>31</v>
      </c>
      <c r="E798">
        <v>20</v>
      </c>
      <c r="F798">
        <v>400.57</v>
      </c>
      <c r="G798">
        <v>0.05</v>
      </c>
      <c r="H798" t="s">
        <v>20</v>
      </c>
      <c r="I798">
        <v>93.36</v>
      </c>
      <c r="J798">
        <v>19.98</v>
      </c>
      <c r="K798">
        <v>5.77</v>
      </c>
      <c r="L798" t="s">
        <v>386</v>
      </c>
      <c r="M798" t="s">
        <v>341</v>
      </c>
      <c r="N798" t="s">
        <v>71</v>
      </c>
      <c r="O798" t="s">
        <v>34</v>
      </c>
      <c r="P798" t="s">
        <v>49</v>
      </c>
      <c r="Q798" t="s">
        <v>42</v>
      </c>
      <c r="R798" s="1">
        <v>41872</v>
      </c>
      <c r="S798" s="10">
        <f t="shared" si="55"/>
        <v>6.3653841603938756E-5</v>
      </c>
      <c r="U798" t="str">
        <f t="shared" si="54"/>
        <v/>
      </c>
      <c r="V798">
        <f t="array" ref="V798">SUM(IF(B798="Y",IF(D798="Critical",(F798:F4357),0)))</f>
        <v>0</v>
      </c>
      <c r="W798">
        <f t="shared" si="56"/>
        <v>2</v>
      </c>
      <c r="X798">
        <f t="shared" si="57"/>
        <v>0</v>
      </c>
    </row>
    <row r="799" spans="1:24" x14ac:dyDescent="0.25">
      <c r="A799">
        <v>10851</v>
      </c>
      <c r="B799" t="s">
        <v>18</v>
      </c>
      <c r="C799" s="1">
        <v>42466</v>
      </c>
      <c r="D799" t="s">
        <v>19</v>
      </c>
      <c r="E799">
        <v>50</v>
      </c>
      <c r="F799">
        <v>608.21</v>
      </c>
      <c r="G799">
        <v>0.09</v>
      </c>
      <c r="H799" t="s">
        <v>20</v>
      </c>
      <c r="I799">
        <v>-175.13</v>
      </c>
      <c r="J799">
        <v>12.88</v>
      </c>
      <c r="K799">
        <v>4.59</v>
      </c>
      <c r="L799" t="s">
        <v>387</v>
      </c>
      <c r="M799" t="s">
        <v>56</v>
      </c>
      <c r="N799" t="s">
        <v>45</v>
      </c>
      <c r="O799" t="s">
        <v>34</v>
      </c>
      <c r="P799" t="s">
        <v>64</v>
      </c>
      <c r="Q799" t="s">
        <v>36</v>
      </c>
      <c r="R799" s="1">
        <v>42466</v>
      </c>
      <c r="S799" s="10">
        <f t="shared" si="55"/>
        <v>9.6649531921840358E-5</v>
      </c>
      <c r="U799" t="str">
        <f t="shared" si="54"/>
        <v/>
      </c>
      <c r="V799">
        <f t="array" ref="V799">SUM(IF(B799="Y",IF(D799="Critical",(F799:F4358),0)))</f>
        <v>0</v>
      </c>
      <c r="W799">
        <f t="shared" si="56"/>
        <v>0</v>
      </c>
      <c r="X799">
        <f t="shared" si="57"/>
        <v>0</v>
      </c>
    </row>
    <row r="800" spans="1:24" x14ac:dyDescent="0.25">
      <c r="A800">
        <v>26023</v>
      </c>
      <c r="B800" t="s">
        <v>18</v>
      </c>
      <c r="C800" s="1">
        <v>41506</v>
      </c>
      <c r="D800" t="s">
        <v>19</v>
      </c>
      <c r="E800">
        <v>49</v>
      </c>
      <c r="F800">
        <v>120.77</v>
      </c>
      <c r="G800">
        <v>0.03</v>
      </c>
      <c r="H800" t="s">
        <v>20</v>
      </c>
      <c r="I800">
        <v>19.86</v>
      </c>
      <c r="J800">
        <v>2.4700000000000002</v>
      </c>
      <c r="K800">
        <v>1.02</v>
      </c>
      <c r="L800" t="s">
        <v>554</v>
      </c>
      <c r="M800" t="s">
        <v>341</v>
      </c>
      <c r="N800" t="s">
        <v>23</v>
      </c>
      <c r="O800" t="s">
        <v>34</v>
      </c>
      <c r="P800" t="s">
        <v>100</v>
      </c>
      <c r="Q800" t="s">
        <v>36</v>
      </c>
      <c r="R800" s="1">
        <v>41507</v>
      </c>
      <c r="S800" s="10">
        <f t="shared" si="55"/>
        <v>1.9191338468950953E-5</v>
      </c>
      <c r="U800" t="str">
        <f t="shared" si="54"/>
        <v/>
      </c>
      <c r="V800">
        <f t="array" ref="V800">SUM(IF(B800="Y",IF(D800="Critical",(F800:F4359),0)))</f>
        <v>0</v>
      </c>
      <c r="W800">
        <f t="shared" si="56"/>
        <v>1</v>
      </c>
      <c r="X800">
        <f t="shared" si="57"/>
        <v>0</v>
      </c>
    </row>
    <row r="801" spans="1:24" x14ac:dyDescent="0.25">
      <c r="A801">
        <v>23719</v>
      </c>
      <c r="B801" t="s">
        <v>18</v>
      </c>
      <c r="C801" s="1">
        <v>41480</v>
      </c>
      <c r="D801" t="s">
        <v>28</v>
      </c>
      <c r="E801">
        <v>17</v>
      </c>
      <c r="F801">
        <v>122.74</v>
      </c>
      <c r="G801">
        <v>0.08</v>
      </c>
      <c r="H801" t="s">
        <v>20</v>
      </c>
      <c r="I801">
        <v>-28.13</v>
      </c>
      <c r="J801">
        <v>7.28</v>
      </c>
      <c r="K801">
        <v>5.47</v>
      </c>
      <c r="L801" t="s">
        <v>364</v>
      </c>
      <c r="M801" t="s">
        <v>22</v>
      </c>
      <c r="N801" t="s">
        <v>45</v>
      </c>
      <c r="O801" t="s">
        <v>34</v>
      </c>
      <c r="P801" t="s">
        <v>49</v>
      </c>
      <c r="Q801" t="s">
        <v>42</v>
      </c>
      <c r="R801" s="1">
        <v>41482</v>
      </c>
      <c r="S801" s="10">
        <f t="shared" si="55"/>
        <v>1.9504387543918521E-5</v>
      </c>
      <c r="U801" t="str">
        <f t="shared" si="54"/>
        <v/>
      </c>
      <c r="V801">
        <f t="array" ref="V801">SUM(IF(B801="Y",IF(D801="Critical",(F801:F4360),0)))</f>
        <v>0</v>
      </c>
      <c r="W801">
        <f t="shared" si="56"/>
        <v>2</v>
      </c>
      <c r="X801">
        <f t="shared" si="57"/>
        <v>0</v>
      </c>
    </row>
    <row r="802" spans="1:24" x14ac:dyDescent="0.25">
      <c r="A802">
        <v>10884</v>
      </c>
      <c r="B802" t="s">
        <v>18</v>
      </c>
      <c r="C802" s="1">
        <v>42699</v>
      </c>
      <c r="D802" t="s">
        <v>47</v>
      </c>
      <c r="E802">
        <v>24</v>
      </c>
      <c r="F802">
        <v>2525.9875000000002</v>
      </c>
      <c r="G802">
        <v>0.09</v>
      </c>
      <c r="H802" t="s">
        <v>20</v>
      </c>
      <c r="I802">
        <v>416.67</v>
      </c>
      <c r="J802">
        <v>125.99</v>
      </c>
      <c r="K802">
        <v>8.99</v>
      </c>
      <c r="L802" t="s">
        <v>170</v>
      </c>
      <c r="M802" t="s">
        <v>22</v>
      </c>
      <c r="N802" t="s">
        <v>45</v>
      </c>
      <c r="O802" t="s">
        <v>24</v>
      </c>
      <c r="P802" t="s">
        <v>41</v>
      </c>
      <c r="Q802" t="s">
        <v>42</v>
      </c>
      <c r="R802" s="1">
        <v>42706</v>
      </c>
      <c r="S802" s="10">
        <f t="shared" si="55"/>
        <v>4.0140002550997141E-4</v>
      </c>
      <c r="U802" t="str">
        <f t="shared" si="54"/>
        <v/>
      </c>
      <c r="V802">
        <f t="array" ref="V802">SUM(IF(B802="Y",IF(D802="Critical",(F802:F4361),0)))</f>
        <v>0</v>
      </c>
      <c r="W802">
        <f t="shared" si="56"/>
        <v>7</v>
      </c>
      <c r="X802">
        <f t="shared" si="57"/>
        <v>0</v>
      </c>
    </row>
    <row r="803" spans="1:24" x14ac:dyDescent="0.25">
      <c r="A803">
        <v>10886</v>
      </c>
      <c r="B803" t="s">
        <v>18</v>
      </c>
      <c r="C803" s="1">
        <v>42605</v>
      </c>
      <c r="D803" t="s">
        <v>28</v>
      </c>
      <c r="E803">
        <v>36</v>
      </c>
      <c r="F803">
        <v>65.42</v>
      </c>
      <c r="G803">
        <v>0.04</v>
      </c>
      <c r="H803" t="s">
        <v>20</v>
      </c>
      <c r="I803">
        <v>-112.92</v>
      </c>
      <c r="J803">
        <v>1.74</v>
      </c>
      <c r="K803">
        <v>4.08</v>
      </c>
      <c r="L803" t="s">
        <v>166</v>
      </c>
      <c r="M803" t="s">
        <v>56</v>
      </c>
      <c r="N803" t="s">
        <v>23</v>
      </c>
      <c r="O803" t="s">
        <v>37</v>
      </c>
      <c r="P803" t="s">
        <v>38</v>
      </c>
      <c r="Q803" t="s">
        <v>26</v>
      </c>
      <c r="R803" s="1">
        <v>42607</v>
      </c>
      <c r="S803" s="10">
        <f t="shared" si="55"/>
        <v>1.0395771819481422E-5</v>
      </c>
      <c r="U803" t="str">
        <f t="shared" si="54"/>
        <v/>
      </c>
      <c r="V803">
        <f t="array" ref="V803">SUM(IF(B803="Y",IF(D803="Critical",(F803:F4362),0)))</f>
        <v>0</v>
      </c>
      <c r="W803">
        <f t="shared" si="56"/>
        <v>2</v>
      </c>
      <c r="X803">
        <f t="shared" si="57"/>
        <v>0</v>
      </c>
    </row>
    <row r="804" spans="1:24" x14ac:dyDescent="0.25">
      <c r="A804">
        <v>10886</v>
      </c>
      <c r="B804" t="s">
        <v>18</v>
      </c>
      <c r="C804" s="1">
        <v>42605</v>
      </c>
      <c r="D804" t="s">
        <v>28</v>
      </c>
      <c r="E804">
        <v>47</v>
      </c>
      <c r="F804">
        <v>5750.94</v>
      </c>
      <c r="G804">
        <v>0.01</v>
      </c>
      <c r="H804" t="s">
        <v>54</v>
      </c>
      <c r="I804">
        <v>432.98</v>
      </c>
      <c r="J804">
        <v>119.99</v>
      </c>
      <c r="K804">
        <v>56.14</v>
      </c>
      <c r="L804" t="s">
        <v>166</v>
      </c>
      <c r="M804" t="s">
        <v>56</v>
      </c>
      <c r="N804" t="s">
        <v>23</v>
      </c>
      <c r="O804" t="s">
        <v>24</v>
      </c>
      <c r="P804" t="s">
        <v>51</v>
      </c>
      <c r="Q804" t="s">
        <v>58</v>
      </c>
      <c r="R804" s="1">
        <v>42606</v>
      </c>
      <c r="S804" s="10">
        <f t="shared" si="55"/>
        <v>9.1387129299187536E-4</v>
      </c>
      <c r="U804" t="str">
        <f t="shared" si="54"/>
        <v/>
      </c>
      <c r="V804">
        <f t="array" ref="V804">SUM(IF(B804="Y",IF(D804="Critical",(F804:F4363),0)))</f>
        <v>0</v>
      </c>
      <c r="W804">
        <f t="shared" si="56"/>
        <v>1</v>
      </c>
      <c r="X804">
        <f t="shared" si="57"/>
        <v>0</v>
      </c>
    </row>
    <row r="805" spans="1:24" x14ac:dyDescent="0.25">
      <c r="A805">
        <v>10945</v>
      </c>
      <c r="B805" t="s">
        <v>18</v>
      </c>
      <c r="C805" s="1">
        <v>42006</v>
      </c>
      <c r="D805" t="s">
        <v>43</v>
      </c>
      <c r="E805">
        <v>14</v>
      </c>
      <c r="F805">
        <v>1170.0250000000001</v>
      </c>
      <c r="G805">
        <v>0.04</v>
      </c>
      <c r="H805" t="s">
        <v>20</v>
      </c>
      <c r="I805">
        <v>4.22</v>
      </c>
      <c r="J805">
        <v>95.99</v>
      </c>
      <c r="K805">
        <v>8.99</v>
      </c>
      <c r="L805" t="s">
        <v>388</v>
      </c>
      <c r="M805" t="s">
        <v>341</v>
      </c>
      <c r="N805" t="s">
        <v>45</v>
      </c>
      <c r="O805" t="s">
        <v>24</v>
      </c>
      <c r="P805" t="s">
        <v>41</v>
      </c>
      <c r="Q805" t="s">
        <v>42</v>
      </c>
      <c r="R805" s="1">
        <v>42008</v>
      </c>
      <c r="S805" s="10">
        <f t="shared" si="55"/>
        <v>1.8592651976595464E-4</v>
      </c>
      <c r="U805" t="str">
        <f t="shared" si="54"/>
        <v/>
      </c>
      <c r="V805">
        <f t="array" ref="V805">SUM(IF(B805="Y",IF(D805="Critical",(F805:F4364),0)))</f>
        <v>0</v>
      </c>
      <c r="W805">
        <f t="shared" si="56"/>
        <v>2</v>
      </c>
      <c r="X805">
        <f t="shared" si="57"/>
        <v>0</v>
      </c>
    </row>
    <row r="806" spans="1:24" x14ac:dyDescent="0.25">
      <c r="A806">
        <v>10948</v>
      </c>
      <c r="B806" t="s">
        <v>18</v>
      </c>
      <c r="C806" s="1">
        <v>42229</v>
      </c>
      <c r="D806" t="s">
        <v>43</v>
      </c>
      <c r="E806">
        <v>50</v>
      </c>
      <c r="F806">
        <v>193.11</v>
      </c>
      <c r="G806">
        <v>0.08</v>
      </c>
      <c r="H806" t="s">
        <v>20</v>
      </c>
      <c r="I806">
        <v>-263.76</v>
      </c>
      <c r="J806">
        <v>3.89</v>
      </c>
      <c r="K806">
        <v>7.01</v>
      </c>
      <c r="L806" t="s">
        <v>237</v>
      </c>
      <c r="M806" t="s">
        <v>22</v>
      </c>
      <c r="N806" t="s">
        <v>23</v>
      </c>
      <c r="O806" t="s">
        <v>34</v>
      </c>
      <c r="P806" t="s">
        <v>68</v>
      </c>
      <c r="Q806" t="s">
        <v>42</v>
      </c>
      <c r="R806" s="1">
        <v>42229</v>
      </c>
      <c r="S806" s="10">
        <f t="shared" si="55"/>
        <v>3.0686754754815921E-5</v>
      </c>
      <c r="U806" t="str">
        <f t="shared" si="54"/>
        <v/>
      </c>
      <c r="V806">
        <f t="array" ref="V806">SUM(IF(B806="Y",IF(D806="Critical",(F806:F4365),0)))</f>
        <v>0</v>
      </c>
      <c r="W806">
        <f t="shared" si="56"/>
        <v>0</v>
      </c>
      <c r="X806">
        <f t="shared" si="57"/>
        <v>0</v>
      </c>
    </row>
    <row r="807" spans="1:24" x14ac:dyDescent="0.25">
      <c r="A807">
        <v>10949</v>
      </c>
      <c r="B807" t="s">
        <v>18</v>
      </c>
      <c r="C807" s="1">
        <v>42459</v>
      </c>
      <c r="D807" t="s">
        <v>43</v>
      </c>
      <c r="E807">
        <v>46</v>
      </c>
      <c r="F807">
        <v>3449.26</v>
      </c>
      <c r="G807">
        <v>0.1</v>
      </c>
      <c r="H807" t="s">
        <v>54</v>
      </c>
      <c r="I807">
        <v>252.77</v>
      </c>
      <c r="J807">
        <v>80.97</v>
      </c>
      <c r="K807">
        <v>30.06</v>
      </c>
      <c r="L807" t="s">
        <v>259</v>
      </c>
      <c r="M807" t="s">
        <v>22</v>
      </c>
      <c r="N807" t="s">
        <v>71</v>
      </c>
      <c r="O807" t="s">
        <v>24</v>
      </c>
      <c r="P807" t="s">
        <v>51</v>
      </c>
      <c r="Q807" t="s">
        <v>58</v>
      </c>
      <c r="R807" s="1">
        <v>42460</v>
      </c>
      <c r="S807" s="10">
        <f t="shared" si="55"/>
        <v>5.4811555955463912E-4</v>
      </c>
      <c r="U807" t="str">
        <f t="shared" si="54"/>
        <v/>
      </c>
      <c r="V807">
        <f t="array" ref="V807">SUM(IF(B807="Y",IF(D807="Critical",(F807:F4366),0)))</f>
        <v>0</v>
      </c>
      <c r="W807">
        <f t="shared" si="56"/>
        <v>1</v>
      </c>
      <c r="X807">
        <f t="shared" si="57"/>
        <v>0</v>
      </c>
    </row>
    <row r="808" spans="1:24" x14ac:dyDescent="0.25">
      <c r="A808">
        <v>10951</v>
      </c>
      <c r="B808" t="s">
        <v>18</v>
      </c>
      <c r="C808" s="1">
        <v>42314</v>
      </c>
      <c r="D808" t="s">
        <v>31</v>
      </c>
      <c r="E808">
        <v>14</v>
      </c>
      <c r="F808">
        <v>677.43</v>
      </c>
      <c r="G808">
        <v>0.1</v>
      </c>
      <c r="H808" t="s">
        <v>20</v>
      </c>
      <c r="I808">
        <v>75.48</v>
      </c>
      <c r="J808">
        <v>50.98</v>
      </c>
      <c r="K808">
        <v>22.24</v>
      </c>
      <c r="L808" t="s">
        <v>201</v>
      </c>
      <c r="M808" t="s">
        <v>22</v>
      </c>
      <c r="N808" t="s">
        <v>23</v>
      </c>
      <c r="O808" t="s">
        <v>37</v>
      </c>
      <c r="P808" t="s">
        <v>38</v>
      </c>
      <c r="Q808" t="s">
        <v>60</v>
      </c>
      <c r="R808" s="1">
        <v>42314</v>
      </c>
      <c r="S808" s="10">
        <f t="shared" si="55"/>
        <v>1.0764915474887342E-4</v>
      </c>
      <c r="U808" t="str">
        <f t="shared" si="54"/>
        <v/>
      </c>
      <c r="V808">
        <f t="array" ref="V808">SUM(IF(B808="Y",IF(D808="Critical",(F808:F4367),0)))</f>
        <v>0</v>
      </c>
      <c r="W808">
        <f t="shared" si="56"/>
        <v>0</v>
      </c>
      <c r="X808">
        <f t="shared" si="57"/>
        <v>0</v>
      </c>
    </row>
    <row r="809" spans="1:24" x14ac:dyDescent="0.25">
      <c r="A809">
        <v>10978</v>
      </c>
      <c r="B809" t="s">
        <v>18</v>
      </c>
      <c r="C809" s="1">
        <v>42461</v>
      </c>
      <c r="D809" t="s">
        <v>28</v>
      </c>
      <c r="E809">
        <v>9</v>
      </c>
      <c r="F809">
        <v>566.53</v>
      </c>
      <c r="G809">
        <v>0.06</v>
      </c>
      <c r="H809" t="s">
        <v>54</v>
      </c>
      <c r="I809">
        <v>-209.6</v>
      </c>
      <c r="J809">
        <v>60.98</v>
      </c>
      <c r="K809">
        <v>30</v>
      </c>
      <c r="L809" t="s">
        <v>102</v>
      </c>
      <c r="M809" t="s">
        <v>22</v>
      </c>
      <c r="N809" t="s">
        <v>71</v>
      </c>
      <c r="O809" t="s">
        <v>37</v>
      </c>
      <c r="P809" t="s">
        <v>86</v>
      </c>
      <c r="Q809" t="s">
        <v>74</v>
      </c>
      <c r="R809" s="1">
        <v>42462</v>
      </c>
      <c r="S809" s="10">
        <f t="shared" si="55"/>
        <v>9.0026239817957968E-5</v>
      </c>
      <c r="U809" t="str">
        <f t="shared" si="54"/>
        <v/>
      </c>
      <c r="V809">
        <f t="array" ref="V809">SUM(IF(B809="Y",IF(D809="Critical",(F809:F4368),0)))</f>
        <v>0</v>
      </c>
      <c r="W809">
        <f t="shared" si="56"/>
        <v>1</v>
      </c>
      <c r="X809">
        <f t="shared" si="57"/>
        <v>0</v>
      </c>
    </row>
    <row r="810" spans="1:24" x14ac:dyDescent="0.25">
      <c r="A810">
        <v>10979</v>
      </c>
      <c r="B810" t="s">
        <v>18</v>
      </c>
      <c r="C810" s="1">
        <v>41916</v>
      </c>
      <c r="D810" t="s">
        <v>43</v>
      </c>
      <c r="E810">
        <v>15</v>
      </c>
      <c r="F810">
        <v>486.43</v>
      </c>
      <c r="G810">
        <v>0</v>
      </c>
      <c r="H810" t="s">
        <v>20</v>
      </c>
      <c r="I810">
        <v>285.35000000000002</v>
      </c>
      <c r="J810">
        <v>30.93</v>
      </c>
      <c r="K810">
        <v>3.92</v>
      </c>
      <c r="L810" t="s">
        <v>310</v>
      </c>
      <c r="M810" t="s">
        <v>22</v>
      </c>
      <c r="N810" t="s">
        <v>71</v>
      </c>
      <c r="O810" t="s">
        <v>37</v>
      </c>
      <c r="P810" t="s">
        <v>38</v>
      </c>
      <c r="Q810" t="s">
        <v>26</v>
      </c>
      <c r="R810" s="1">
        <v>41918</v>
      </c>
      <c r="S810" s="10">
        <f t="shared" si="55"/>
        <v>7.7297696211408567E-5</v>
      </c>
      <c r="U810" t="str">
        <f t="shared" si="54"/>
        <v/>
      </c>
      <c r="V810">
        <f t="array" ref="V810">SUM(IF(B810="Y",IF(D810="Critical",(F810:F4369),0)))</f>
        <v>0</v>
      </c>
      <c r="W810">
        <f t="shared" si="56"/>
        <v>2</v>
      </c>
      <c r="X810">
        <f t="shared" si="57"/>
        <v>0</v>
      </c>
    </row>
    <row r="811" spans="1:24" x14ac:dyDescent="0.25">
      <c r="A811">
        <v>10979</v>
      </c>
      <c r="B811" t="s">
        <v>18</v>
      </c>
      <c r="C811" s="1">
        <v>41916</v>
      </c>
      <c r="D811" t="s">
        <v>43</v>
      </c>
      <c r="E811">
        <v>7</v>
      </c>
      <c r="F811">
        <v>144.94999999999999</v>
      </c>
      <c r="G811">
        <v>0.08</v>
      </c>
      <c r="H811" t="s">
        <v>32</v>
      </c>
      <c r="I811">
        <v>10.82</v>
      </c>
      <c r="J811">
        <v>19.98</v>
      </c>
      <c r="K811">
        <v>5.86</v>
      </c>
      <c r="L811" t="s">
        <v>310</v>
      </c>
      <c r="M811" t="s">
        <v>22</v>
      </c>
      <c r="N811" t="s">
        <v>71</v>
      </c>
      <c r="O811" t="s">
        <v>34</v>
      </c>
      <c r="P811" t="s">
        <v>49</v>
      </c>
      <c r="Q811" t="s">
        <v>42</v>
      </c>
      <c r="R811" s="1">
        <v>41918</v>
      </c>
      <c r="S811" s="10">
        <f t="shared" si="55"/>
        <v>2.3033737774898074E-5</v>
      </c>
      <c r="U811" t="str">
        <f t="shared" si="54"/>
        <v/>
      </c>
      <c r="V811">
        <f t="array" ref="V811">SUM(IF(B811="Y",IF(D811="Critical",(F811:F4370),0)))</f>
        <v>0</v>
      </c>
      <c r="W811">
        <f t="shared" si="56"/>
        <v>2</v>
      </c>
      <c r="X811">
        <f t="shared" si="57"/>
        <v>0</v>
      </c>
    </row>
    <row r="812" spans="1:24" x14ac:dyDescent="0.25">
      <c r="A812">
        <v>11008</v>
      </c>
      <c r="B812" t="s">
        <v>18</v>
      </c>
      <c r="C812" s="1">
        <v>42425</v>
      </c>
      <c r="D812" t="s">
        <v>28</v>
      </c>
      <c r="E812">
        <v>17</v>
      </c>
      <c r="F812">
        <v>2545.89</v>
      </c>
      <c r="G812">
        <v>0.01</v>
      </c>
      <c r="H812" t="s">
        <v>20</v>
      </c>
      <c r="I812">
        <v>-321.51</v>
      </c>
      <c r="J812">
        <v>138.13999999999999</v>
      </c>
      <c r="K812">
        <v>35</v>
      </c>
      <c r="L812" t="s">
        <v>99</v>
      </c>
      <c r="M812" t="s">
        <v>56</v>
      </c>
      <c r="N812" t="s">
        <v>71</v>
      </c>
      <c r="O812" t="s">
        <v>34</v>
      </c>
      <c r="P812" t="s">
        <v>53</v>
      </c>
      <c r="Q812" t="s">
        <v>60</v>
      </c>
      <c r="R812" s="1">
        <v>42427</v>
      </c>
      <c r="S812" s="10">
        <f t="shared" si="55"/>
        <v>4.0456269516202318E-4</v>
      </c>
      <c r="U812" t="str">
        <f t="shared" si="54"/>
        <v/>
      </c>
      <c r="V812">
        <f t="array" ref="V812">SUM(IF(B812="Y",IF(D812="Critical",(F812:F4371),0)))</f>
        <v>0</v>
      </c>
      <c r="W812">
        <f t="shared" si="56"/>
        <v>2</v>
      </c>
      <c r="X812">
        <f t="shared" si="57"/>
        <v>0</v>
      </c>
    </row>
    <row r="813" spans="1:24" x14ac:dyDescent="0.25">
      <c r="A813">
        <v>11011</v>
      </c>
      <c r="B813" t="s">
        <v>18</v>
      </c>
      <c r="C813" s="1">
        <v>42137</v>
      </c>
      <c r="D813" t="s">
        <v>19</v>
      </c>
      <c r="E813">
        <v>36</v>
      </c>
      <c r="F813">
        <v>305.62</v>
      </c>
      <c r="G813">
        <v>0.1</v>
      </c>
      <c r="H813" t="s">
        <v>20</v>
      </c>
      <c r="I813">
        <v>-129.86000000000001</v>
      </c>
      <c r="J813">
        <v>8.74</v>
      </c>
      <c r="K813">
        <v>8.2899999999999991</v>
      </c>
      <c r="L813" t="s">
        <v>389</v>
      </c>
      <c r="M813" t="s">
        <v>56</v>
      </c>
      <c r="N813" t="s">
        <v>71</v>
      </c>
      <c r="O813" t="s">
        <v>34</v>
      </c>
      <c r="P813" t="s">
        <v>76</v>
      </c>
      <c r="Q813" t="s">
        <v>42</v>
      </c>
      <c r="R813" s="1">
        <v>42138</v>
      </c>
      <c r="S813" s="10">
        <f t="shared" si="55"/>
        <v>4.8565511823141432E-5</v>
      </c>
      <c r="U813" t="str">
        <f t="shared" si="54"/>
        <v/>
      </c>
      <c r="V813">
        <f t="array" ref="V813">SUM(IF(B813="Y",IF(D813="Critical",(F813:F4372),0)))</f>
        <v>0</v>
      </c>
      <c r="W813">
        <f t="shared" si="56"/>
        <v>1</v>
      </c>
      <c r="X813">
        <f t="shared" si="57"/>
        <v>0</v>
      </c>
    </row>
    <row r="814" spans="1:24" x14ac:dyDescent="0.25">
      <c r="A814">
        <v>20225</v>
      </c>
      <c r="B814" t="s">
        <v>18</v>
      </c>
      <c r="C814" s="1">
        <v>41481</v>
      </c>
      <c r="D814" t="s">
        <v>47</v>
      </c>
      <c r="E814">
        <v>22</v>
      </c>
      <c r="F814">
        <v>123.4</v>
      </c>
      <c r="G814">
        <v>0.1</v>
      </c>
      <c r="H814" t="s">
        <v>20</v>
      </c>
      <c r="I814">
        <v>30.5</v>
      </c>
      <c r="J814">
        <v>5.84</v>
      </c>
      <c r="K814">
        <v>0.83</v>
      </c>
      <c r="L814" t="s">
        <v>146</v>
      </c>
      <c r="M814" t="s">
        <v>22</v>
      </c>
      <c r="N814" t="s">
        <v>23</v>
      </c>
      <c r="O814" t="s">
        <v>34</v>
      </c>
      <c r="P814" t="s">
        <v>35</v>
      </c>
      <c r="Q814" t="s">
        <v>36</v>
      </c>
      <c r="R814" s="1">
        <v>41488</v>
      </c>
      <c r="S814" s="10">
        <f t="shared" si="55"/>
        <v>1.9609266929440653E-5</v>
      </c>
      <c r="U814" t="str">
        <f t="shared" si="54"/>
        <v/>
      </c>
      <c r="V814">
        <f t="array" ref="V814">SUM(IF(B814="Y",IF(D814="Critical",(F814:F4373),0)))</f>
        <v>0</v>
      </c>
      <c r="W814">
        <f t="shared" si="56"/>
        <v>7</v>
      </c>
      <c r="X814">
        <f t="shared" si="57"/>
        <v>0</v>
      </c>
    </row>
    <row r="815" spans="1:24" x14ac:dyDescent="0.25">
      <c r="A815">
        <v>11040</v>
      </c>
      <c r="B815" t="s">
        <v>18</v>
      </c>
      <c r="C815" s="1">
        <v>41935</v>
      </c>
      <c r="D815" t="s">
        <v>31</v>
      </c>
      <c r="E815">
        <v>44</v>
      </c>
      <c r="F815">
        <v>1102.28</v>
      </c>
      <c r="G815">
        <v>0.03</v>
      </c>
      <c r="H815" t="s">
        <v>20</v>
      </c>
      <c r="I815">
        <v>389.61</v>
      </c>
      <c r="J815">
        <v>23.99</v>
      </c>
      <c r="K815">
        <v>6.71</v>
      </c>
      <c r="L815" t="s">
        <v>391</v>
      </c>
      <c r="M815" t="s">
        <v>30</v>
      </c>
      <c r="N815" t="s">
        <v>23</v>
      </c>
      <c r="O815" t="s">
        <v>34</v>
      </c>
      <c r="P815" t="s">
        <v>76</v>
      </c>
      <c r="Q815" t="s">
        <v>42</v>
      </c>
      <c r="R815" s="1">
        <v>41935</v>
      </c>
      <c r="S815" s="10">
        <f t="shared" si="55"/>
        <v>1.751612864747475E-4</v>
      </c>
      <c r="U815" t="str">
        <f t="shared" si="54"/>
        <v/>
      </c>
      <c r="V815">
        <f t="array" ref="V815">SUM(IF(B815="Y",IF(D815="Critical",(F815:F4374),0)))</f>
        <v>0</v>
      </c>
      <c r="W815">
        <f t="shared" si="56"/>
        <v>0</v>
      </c>
      <c r="X815">
        <f t="shared" si="57"/>
        <v>0</v>
      </c>
    </row>
    <row r="816" spans="1:24" x14ac:dyDescent="0.25">
      <c r="A816">
        <v>11044</v>
      </c>
      <c r="B816" t="s">
        <v>18</v>
      </c>
      <c r="C816" s="1">
        <v>42179</v>
      </c>
      <c r="D816" t="s">
        <v>43</v>
      </c>
      <c r="E816">
        <v>3</v>
      </c>
      <c r="F816">
        <v>14.49</v>
      </c>
      <c r="G816">
        <v>0.09</v>
      </c>
      <c r="H816" t="s">
        <v>20</v>
      </c>
      <c r="I816">
        <v>-12.58</v>
      </c>
      <c r="J816">
        <v>3.28</v>
      </c>
      <c r="K816">
        <v>5</v>
      </c>
      <c r="L816" t="s">
        <v>149</v>
      </c>
      <c r="M816" t="s">
        <v>30</v>
      </c>
      <c r="N816" t="s">
        <v>40</v>
      </c>
      <c r="O816" t="s">
        <v>34</v>
      </c>
      <c r="P816" t="s">
        <v>35</v>
      </c>
      <c r="Q816" t="s">
        <v>36</v>
      </c>
      <c r="R816" s="1">
        <v>42180</v>
      </c>
      <c r="S816" s="10">
        <f t="shared" si="55"/>
        <v>2.3025792366903978E-6</v>
      </c>
      <c r="U816" t="str">
        <f t="shared" si="54"/>
        <v/>
      </c>
      <c r="V816">
        <f t="array" ref="V816">SUM(IF(B816="Y",IF(D816="Critical",(F816:F4375),0)))</f>
        <v>0</v>
      </c>
      <c r="W816">
        <f t="shared" si="56"/>
        <v>1</v>
      </c>
      <c r="X816">
        <f t="shared" si="57"/>
        <v>0</v>
      </c>
    </row>
    <row r="817" spans="1:24" x14ac:dyDescent="0.25">
      <c r="A817">
        <v>19748</v>
      </c>
      <c r="B817" t="s">
        <v>18</v>
      </c>
      <c r="C817" s="1">
        <v>41490</v>
      </c>
      <c r="D817" t="s">
        <v>31</v>
      </c>
      <c r="E817">
        <v>6</v>
      </c>
      <c r="F817">
        <v>124.65</v>
      </c>
      <c r="G817">
        <v>0.01</v>
      </c>
      <c r="H817" t="s">
        <v>20</v>
      </c>
      <c r="I817">
        <v>13.34</v>
      </c>
      <c r="J817">
        <v>18.97</v>
      </c>
      <c r="K817">
        <v>5.21</v>
      </c>
      <c r="L817" t="s">
        <v>188</v>
      </c>
      <c r="M817" t="s">
        <v>22</v>
      </c>
      <c r="N817" t="s">
        <v>23</v>
      </c>
      <c r="O817" t="s">
        <v>34</v>
      </c>
      <c r="P817" t="s">
        <v>49</v>
      </c>
      <c r="Q817" t="s">
        <v>42</v>
      </c>
      <c r="R817" s="1">
        <v>41491</v>
      </c>
      <c r="S817" s="10">
        <f t="shared" si="55"/>
        <v>1.9807902129293172E-5</v>
      </c>
      <c r="U817" t="str">
        <f t="shared" si="54"/>
        <v/>
      </c>
      <c r="V817">
        <f t="array" ref="V817">SUM(IF(B817="Y",IF(D817="Critical",(F817:F4376),0)))</f>
        <v>0</v>
      </c>
      <c r="W817">
        <f t="shared" si="56"/>
        <v>1</v>
      </c>
      <c r="X817">
        <f t="shared" si="57"/>
        <v>0</v>
      </c>
    </row>
    <row r="818" spans="1:24" x14ac:dyDescent="0.25">
      <c r="A818">
        <v>20225</v>
      </c>
      <c r="B818" t="s">
        <v>18</v>
      </c>
      <c r="C818" s="1">
        <v>41481</v>
      </c>
      <c r="D818" t="s">
        <v>47</v>
      </c>
      <c r="E818">
        <v>33</v>
      </c>
      <c r="F818">
        <v>124.78</v>
      </c>
      <c r="G818">
        <v>0.09</v>
      </c>
      <c r="H818" t="s">
        <v>20</v>
      </c>
      <c r="I818">
        <v>-122.67</v>
      </c>
      <c r="J818">
        <v>3.98</v>
      </c>
      <c r="K818">
        <v>5.26</v>
      </c>
      <c r="L818" t="s">
        <v>146</v>
      </c>
      <c r="M818" t="s">
        <v>22</v>
      </c>
      <c r="N818" t="s">
        <v>23</v>
      </c>
      <c r="O818" t="s">
        <v>34</v>
      </c>
      <c r="P818" t="s">
        <v>68</v>
      </c>
      <c r="Q818" t="s">
        <v>42</v>
      </c>
      <c r="R818" s="1">
        <v>41488</v>
      </c>
      <c r="S818" s="10">
        <f t="shared" si="55"/>
        <v>1.9828560190077835E-5</v>
      </c>
      <c r="U818" t="str">
        <f t="shared" si="54"/>
        <v/>
      </c>
      <c r="V818">
        <f t="array" ref="V818">SUM(IF(B818="Y",IF(D818="Critical",(F818:F4377),0)))</f>
        <v>0</v>
      </c>
      <c r="W818">
        <f t="shared" si="56"/>
        <v>7</v>
      </c>
      <c r="X818">
        <f t="shared" si="57"/>
        <v>0</v>
      </c>
    </row>
    <row r="819" spans="1:24" x14ac:dyDescent="0.25">
      <c r="A819">
        <v>11077</v>
      </c>
      <c r="B819" t="s">
        <v>18</v>
      </c>
      <c r="C819" s="1">
        <v>42449</v>
      </c>
      <c r="D819" t="s">
        <v>47</v>
      </c>
      <c r="E819">
        <v>30</v>
      </c>
      <c r="F819">
        <v>4620.05</v>
      </c>
      <c r="G819">
        <v>0.06</v>
      </c>
      <c r="H819" t="s">
        <v>54</v>
      </c>
      <c r="I819">
        <v>-229.68</v>
      </c>
      <c r="J819">
        <v>160.97999999999999</v>
      </c>
      <c r="K819">
        <v>35.020000000000003</v>
      </c>
      <c r="L819" t="s">
        <v>187</v>
      </c>
      <c r="M819" t="s">
        <v>22</v>
      </c>
      <c r="N819" t="s">
        <v>45</v>
      </c>
      <c r="O819" t="s">
        <v>37</v>
      </c>
      <c r="P819" t="s">
        <v>57</v>
      </c>
      <c r="Q819" t="s">
        <v>58</v>
      </c>
      <c r="R819" s="1">
        <v>42453</v>
      </c>
      <c r="S819" s="10">
        <f t="shared" si="55"/>
        <v>7.3416364406290351E-4</v>
      </c>
      <c r="U819" t="str">
        <f t="shared" si="54"/>
        <v/>
      </c>
      <c r="V819">
        <f t="array" ref="V819">SUM(IF(B819="Y",IF(D819="Critical",(F819:F4378),0)))</f>
        <v>0</v>
      </c>
      <c r="W819">
        <f t="shared" si="56"/>
        <v>4</v>
      </c>
      <c r="X819">
        <f t="shared" si="57"/>
        <v>0</v>
      </c>
    </row>
    <row r="820" spans="1:24" x14ac:dyDescent="0.25">
      <c r="A820">
        <v>11108</v>
      </c>
      <c r="B820" t="s">
        <v>18</v>
      </c>
      <c r="C820" s="1">
        <v>42232</v>
      </c>
      <c r="D820" t="s">
        <v>31</v>
      </c>
      <c r="E820">
        <v>20</v>
      </c>
      <c r="F820">
        <v>131.71</v>
      </c>
      <c r="G820">
        <v>0.1</v>
      </c>
      <c r="H820" t="s">
        <v>20</v>
      </c>
      <c r="I820">
        <v>-44</v>
      </c>
      <c r="J820">
        <v>6.48</v>
      </c>
      <c r="K820">
        <v>5.74</v>
      </c>
      <c r="L820" t="s">
        <v>284</v>
      </c>
      <c r="M820" t="s">
        <v>22</v>
      </c>
      <c r="N820" t="s">
        <v>71</v>
      </c>
      <c r="O820" t="s">
        <v>34</v>
      </c>
      <c r="P820" t="s">
        <v>49</v>
      </c>
      <c r="Q820" t="s">
        <v>42</v>
      </c>
      <c r="R820" s="1">
        <v>42234</v>
      </c>
      <c r="S820" s="10">
        <f t="shared" si="55"/>
        <v>2.0929793738060198E-5</v>
      </c>
      <c r="U820" t="str">
        <f t="shared" si="54"/>
        <v/>
      </c>
      <c r="V820">
        <f t="array" ref="V820">SUM(IF(B820="Y",IF(D820="Critical",(F820:F4379),0)))</f>
        <v>0</v>
      </c>
      <c r="W820">
        <f t="shared" si="56"/>
        <v>2</v>
      </c>
      <c r="X820">
        <f t="shared" si="57"/>
        <v>0</v>
      </c>
    </row>
    <row r="821" spans="1:24" x14ac:dyDescent="0.25">
      <c r="A821">
        <v>11109</v>
      </c>
      <c r="B821" t="s">
        <v>18</v>
      </c>
      <c r="C821" s="1">
        <v>41713</v>
      </c>
      <c r="D821" t="s">
        <v>43</v>
      </c>
      <c r="E821">
        <v>18</v>
      </c>
      <c r="F821">
        <v>130.38</v>
      </c>
      <c r="G821">
        <v>0.08</v>
      </c>
      <c r="H821" t="s">
        <v>20</v>
      </c>
      <c r="I821">
        <v>31.52</v>
      </c>
      <c r="J821">
        <v>7.4</v>
      </c>
      <c r="K821">
        <v>1.71</v>
      </c>
      <c r="L821" t="s">
        <v>384</v>
      </c>
      <c r="M821" t="s">
        <v>22</v>
      </c>
      <c r="N821" t="s">
        <v>45</v>
      </c>
      <c r="O821" t="s">
        <v>34</v>
      </c>
      <c r="P821" t="s">
        <v>49</v>
      </c>
      <c r="Q821" t="s">
        <v>36</v>
      </c>
      <c r="R821" s="1">
        <v>41714</v>
      </c>
      <c r="S821" s="10">
        <f t="shared" si="55"/>
        <v>2.0718445885417117E-5</v>
      </c>
      <c r="U821" t="str">
        <f t="shared" si="54"/>
        <v/>
      </c>
      <c r="V821">
        <f t="array" ref="V821">SUM(IF(B821="Y",IF(D821="Critical",(F821:F4380),0)))</f>
        <v>0</v>
      </c>
      <c r="W821">
        <f t="shared" si="56"/>
        <v>1</v>
      </c>
      <c r="X821">
        <f t="shared" si="57"/>
        <v>0</v>
      </c>
    </row>
    <row r="822" spans="1:24" x14ac:dyDescent="0.25">
      <c r="A822">
        <v>11137</v>
      </c>
      <c r="B822" t="s">
        <v>18</v>
      </c>
      <c r="C822" s="1">
        <v>42337</v>
      </c>
      <c r="D822" t="s">
        <v>19</v>
      </c>
      <c r="E822">
        <v>48</v>
      </c>
      <c r="F822">
        <v>5188.8599999999997</v>
      </c>
      <c r="G822">
        <v>0.1</v>
      </c>
      <c r="H822" t="s">
        <v>20</v>
      </c>
      <c r="I822">
        <v>395.12</v>
      </c>
      <c r="J822">
        <v>111.03</v>
      </c>
      <c r="K822">
        <v>8.64</v>
      </c>
      <c r="L822" t="s">
        <v>392</v>
      </c>
      <c r="M822" t="s">
        <v>341</v>
      </c>
      <c r="N822" t="s">
        <v>71</v>
      </c>
      <c r="O822" t="s">
        <v>34</v>
      </c>
      <c r="P822" t="s">
        <v>53</v>
      </c>
      <c r="Q822" t="s">
        <v>42</v>
      </c>
      <c r="R822" s="1">
        <v>42338</v>
      </c>
      <c r="S822" s="10">
        <f t="shared" si="55"/>
        <v>8.2455219448539241E-4</v>
      </c>
      <c r="U822" t="str">
        <f t="shared" si="54"/>
        <v/>
      </c>
      <c r="V822">
        <f t="array" ref="V822">SUM(IF(B822="Y",IF(D822="Critical",(F822:F4381),0)))</f>
        <v>0</v>
      </c>
      <c r="W822">
        <f t="shared" si="56"/>
        <v>1</v>
      </c>
      <c r="X822">
        <f t="shared" si="57"/>
        <v>0</v>
      </c>
    </row>
    <row r="823" spans="1:24" x14ac:dyDescent="0.25">
      <c r="A823">
        <v>11174</v>
      </c>
      <c r="B823" t="s">
        <v>18</v>
      </c>
      <c r="C823" s="1">
        <v>42469</v>
      </c>
      <c r="D823" t="s">
        <v>43</v>
      </c>
      <c r="E823">
        <v>30</v>
      </c>
      <c r="F823">
        <v>3197.0030000000002</v>
      </c>
      <c r="G823">
        <v>7.0000000000000007E-2</v>
      </c>
      <c r="H823" t="s">
        <v>20</v>
      </c>
      <c r="I823">
        <v>603.46</v>
      </c>
      <c r="J823">
        <v>125.99</v>
      </c>
      <c r="K823">
        <v>7.69</v>
      </c>
      <c r="L823" t="s">
        <v>223</v>
      </c>
      <c r="M823" t="s">
        <v>22</v>
      </c>
      <c r="N823" t="s">
        <v>23</v>
      </c>
      <c r="O823" t="s">
        <v>24</v>
      </c>
      <c r="P823" t="s">
        <v>41</v>
      </c>
      <c r="Q823" t="s">
        <v>42</v>
      </c>
      <c r="R823" s="1">
        <v>42470</v>
      </c>
      <c r="S823" s="10">
        <f t="shared" si="55"/>
        <v>5.0802986386728165E-4</v>
      </c>
      <c r="U823" t="str">
        <f t="shared" si="54"/>
        <v/>
      </c>
      <c r="V823">
        <f t="array" ref="V823">SUM(IF(B823="Y",IF(D823="Critical",(F823:F4382),0)))</f>
        <v>0</v>
      </c>
      <c r="W823">
        <f t="shared" si="56"/>
        <v>1</v>
      </c>
      <c r="X823">
        <f t="shared" si="57"/>
        <v>0</v>
      </c>
    </row>
    <row r="824" spans="1:24" x14ac:dyDescent="0.25">
      <c r="A824">
        <v>11202</v>
      </c>
      <c r="B824" t="s">
        <v>18</v>
      </c>
      <c r="C824" s="1">
        <v>42080</v>
      </c>
      <c r="D824" t="s">
        <v>43</v>
      </c>
      <c r="E824">
        <v>8</v>
      </c>
      <c r="F824">
        <v>339.81</v>
      </c>
      <c r="G824">
        <v>0.05</v>
      </c>
      <c r="H824" t="s">
        <v>20</v>
      </c>
      <c r="I824">
        <v>79.59</v>
      </c>
      <c r="J824">
        <v>43.41</v>
      </c>
      <c r="K824">
        <v>2.99</v>
      </c>
      <c r="L824" t="s">
        <v>278</v>
      </c>
      <c r="M824" t="s">
        <v>341</v>
      </c>
      <c r="N824" t="s">
        <v>23</v>
      </c>
      <c r="O824" t="s">
        <v>34</v>
      </c>
      <c r="P824" t="s">
        <v>68</v>
      </c>
      <c r="Q824" t="s">
        <v>42</v>
      </c>
      <c r="R824" s="1">
        <v>42081</v>
      </c>
      <c r="S824" s="10">
        <f t="shared" si="55"/>
        <v>5.3998581809507521E-5</v>
      </c>
      <c r="U824" t="str">
        <f t="shared" si="54"/>
        <v/>
      </c>
      <c r="V824">
        <f t="array" ref="V824">SUM(IF(B824="Y",IF(D824="Critical",(F824:F4383),0)))</f>
        <v>0</v>
      </c>
      <c r="W824">
        <f t="shared" si="56"/>
        <v>1</v>
      </c>
      <c r="X824">
        <f t="shared" si="57"/>
        <v>0</v>
      </c>
    </row>
    <row r="825" spans="1:24" x14ac:dyDescent="0.25">
      <c r="A825">
        <v>11206</v>
      </c>
      <c r="B825" t="s">
        <v>18</v>
      </c>
      <c r="C825" s="1">
        <v>42732</v>
      </c>
      <c r="D825" t="s">
        <v>47</v>
      </c>
      <c r="E825">
        <v>6</v>
      </c>
      <c r="F825">
        <v>177.67</v>
      </c>
      <c r="G825">
        <v>0.03</v>
      </c>
      <c r="H825" t="s">
        <v>20</v>
      </c>
      <c r="I825">
        <v>39.630000000000003</v>
      </c>
      <c r="J825">
        <v>28.53</v>
      </c>
      <c r="K825">
        <v>1.49</v>
      </c>
      <c r="L825" t="s">
        <v>162</v>
      </c>
      <c r="M825" t="s">
        <v>56</v>
      </c>
      <c r="N825" t="s">
        <v>71</v>
      </c>
      <c r="O825" t="s">
        <v>34</v>
      </c>
      <c r="P825" t="s">
        <v>68</v>
      </c>
      <c r="Q825" t="s">
        <v>42</v>
      </c>
      <c r="R825" s="1">
        <v>41275</v>
      </c>
      <c r="S825" s="10">
        <f t="shared" si="55"/>
        <v>2.8233212766237607E-5</v>
      </c>
      <c r="U825" t="str">
        <f t="shared" si="54"/>
        <v/>
      </c>
      <c r="V825">
        <f t="array" ref="V825">SUM(IF(B825="Y",IF(D825="Critical",(F825:F4384),0)))</f>
        <v>0</v>
      </c>
      <c r="W825">
        <f t="shared" si="56"/>
        <v>-1457</v>
      </c>
      <c r="X825">
        <f t="shared" si="57"/>
        <v>0</v>
      </c>
    </row>
    <row r="826" spans="1:24" x14ac:dyDescent="0.25">
      <c r="A826">
        <v>35043</v>
      </c>
      <c r="B826" t="s">
        <v>18</v>
      </c>
      <c r="C826" s="1">
        <v>41474</v>
      </c>
      <c r="D826" t="s">
        <v>31</v>
      </c>
      <c r="E826">
        <v>45</v>
      </c>
      <c r="F826">
        <v>125.21</v>
      </c>
      <c r="G826">
        <v>0.01</v>
      </c>
      <c r="H826" t="s">
        <v>32</v>
      </c>
      <c r="I826">
        <v>37.99</v>
      </c>
      <c r="J826">
        <v>2.62</v>
      </c>
      <c r="K826">
        <v>0.8</v>
      </c>
      <c r="L826" t="s">
        <v>509</v>
      </c>
      <c r="M826" t="s">
        <v>22</v>
      </c>
      <c r="N826" t="s">
        <v>40</v>
      </c>
      <c r="O826" t="s">
        <v>34</v>
      </c>
      <c r="P826" t="s">
        <v>100</v>
      </c>
      <c r="Q826" t="s">
        <v>36</v>
      </c>
      <c r="R826" s="1">
        <v>41475</v>
      </c>
      <c r="S826" s="10">
        <f t="shared" si="55"/>
        <v>1.98968906988271E-5</v>
      </c>
      <c r="U826" t="str">
        <f t="shared" si="54"/>
        <v/>
      </c>
      <c r="V826">
        <f t="array" ref="V826">SUM(IF(B826="Y",IF(D826="Critical",(F826:F4385),0)))</f>
        <v>0</v>
      </c>
      <c r="W826">
        <f t="shared" si="56"/>
        <v>1</v>
      </c>
      <c r="X826">
        <f t="shared" si="57"/>
        <v>0</v>
      </c>
    </row>
    <row r="827" spans="1:24" x14ac:dyDescent="0.25">
      <c r="A827">
        <v>39749</v>
      </c>
      <c r="B827" t="s">
        <v>18</v>
      </c>
      <c r="C827" s="1">
        <v>41452</v>
      </c>
      <c r="D827" t="s">
        <v>19</v>
      </c>
      <c r="E827">
        <v>14</v>
      </c>
      <c r="F827">
        <v>125.31</v>
      </c>
      <c r="G827">
        <v>0</v>
      </c>
      <c r="H827" t="s">
        <v>20</v>
      </c>
      <c r="I827">
        <v>26.24</v>
      </c>
      <c r="J827">
        <v>7.96</v>
      </c>
      <c r="K827">
        <v>4.95</v>
      </c>
      <c r="L827" t="s">
        <v>142</v>
      </c>
      <c r="M827" t="s">
        <v>30</v>
      </c>
      <c r="N827" t="s">
        <v>45</v>
      </c>
      <c r="O827" t="s">
        <v>37</v>
      </c>
      <c r="P827" t="s">
        <v>38</v>
      </c>
      <c r="Q827" t="s">
        <v>42</v>
      </c>
      <c r="R827" s="1">
        <v>41454</v>
      </c>
      <c r="S827" s="10">
        <f t="shared" si="55"/>
        <v>1.9912781514815304E-5</v>
      </c>
      <c r="U827" t="str">
        <f t="shared" si="54"/>
        <v/>
      </c>
      <c r="V827">
        <f t="array" ref="V827">SUM(IF(B827="Y",IF(D827="Critical",(F827:F4386),0)))</f>
        <v>0</v>
      </c>
      <c r="W827">
        <f t="shared" si="56"/>
        <v>2</v>
      </c>
      <c r="X827">
        <f t="shared" si="57"/>
        <v>0</v>
      </c>
    </row>
    <row r="828" spans="1:24" x14ac:dyDescent="0.25">
      <c r="A828">
        <v>11269</v>
      </c>
      <c r="B828" t="s">
        <v>18</v>
      </c>
      <c r="C828" s="1">
        <v>42150</v>
      </c>
      <c r="D828" t="s">
        <v>47</v>
      </c>
      <c r="E828">
        <v>39</v>
      </c>
      <c r="F828">
        <v>2083.0524999999998</v>
      </c>
      <c r="G828">
        <v>0.09</v>
      </c>
      <c r="H828" t="s">
        <v>32</v>
      </c>
      <c r="I828">
        <v>354.96</v>
      </c>
      <c r="J828">
        <v>65.989999999999995</v>
      </c>
      <c r="K828">
        <v>5.99</v>
      </c>
      <c r="L828" t="s">
        <v>91</v>
      </c>
      <c r="M828" t="s">
        <v>56</v>
      </c>
      <c r="N828" t="s">
        <v>40</v>
      </c>
      <c r="O828" t="s">
        <v>24</v>
      </c>
      <c r="P828" t="s">
        <v>41</v>
      </c>
      <c r="Q828" t="s">
        <v>42</v>
      </c>
      <c r="R828" s="1">
        <v>42154</v>
      </c>
      <c r="S828" s="10">
        <f t="shared" si="55"/>
        <v>3.3101403971263105E-4</v>
      </c>
      <c r="U828" t="str">
        <f t="shared" si="54"/>
        <v/>
      </c>
      <c r="V828">
        <f t="array" ref="V828">SUM(IF(B828="Y",IF(D828="Critical",(F828:F4387),0)))</f>
        <v>0</v>
      </c>
      <c r="W828">
        <f t="shared" si="56"/>
        <v>4</v>
      </c>
      <c r="X828">
        <f t="shared" si="57"/>
        <v>0</v>
      </c>
    </row>
    <row r="829" spans="1:24" x14ac:dyDescent="0.25">
      <c r="A829">
        <v>11269</v>
      </c>
      <c r="B829" t="s">
        <v>18</v>
      </c>
      <c r="C829" s="1">
        <v>42150</v>
      </c>
      <c r="D829" t="s">
        <v>47</v>
      </c>
      <c r="E829">
        <v>49</v>
      </c>
      <c r="F829">
        <v>233.28</v>
      </c>
      <c r="G829">
        <v>0.04</v>
      </c>
      <c r="H829" t="s">
        <v>20</v>
      </c>
      <c r="I829">
        <v>112.35</v>
      </c>
      <c r="J829">
        <v>4.91</v>
      </c>
      <c r="K829">
        <v>0.5</v>
      </c>
      <c r="L829" t="s">
        <v>91</v>
      </c>
      <c r="M829" t="s">
        <v>56</v>
      </c>
      <c r="N829" t="s">
        <v>40</v>
      </c>
      <c r="O829" t="s">
        <v>34</v>
      </c>
      <c r="P829" t="s">
        <v>46</v>
      </c>
      <c r="Q829" t="s">
        <v>42</v>
      </c>
      <c r="R829" s="1">
        <v>42157</v>
      </c>
      <c r="S829" s="10">
        <f t="shared" si="55"/>
        <v>3.7070095537276464E-5</v>
      </c>
      <c r="U829" t="str">
        <f t="shared" si="54"/>
        <v/>
      </c>
      <c r="V829">
        <f t="array" ref="V829">SUM(IF(B829="Y",IF(D829="Critical",(F829:F4388),0)))</f>
        <v>0</v>
      </c>
      <c r="W829">
        <f t="shared" si="56"/>
        <v>7</v>
      </c>
      <c r="X829">
        <f t="shared" si="57"/>
        <v>0</v>
      </c>
    </row>
    <row r="830" spans="1:24" x14ac:dyDescent="0.25">
      <c r="A830">
        <v>11269</v>
      </c>
      <c r="B830" t="s">
        <v>18</v>
      </c>
      <c r="C830" s="1">
        <v>42150</v>
      </c>
      <c r="D830" t="s">
        <v>47</v>
      </c>
      <c r="E830">
        <v>1</v>
      </c>
      <c r="F830">
        <v>47.01</v>
      </c>
      <c r="G830">
        <v>0.09</v>
      </c>
      <c r="H830" t="s">
        <v>20</v>
      </c>
      <c r="I830">
        <v>-19.32</v>
      </c>
      <c r="J830">
        <v>27.75</v>
      </c>
      <c r="K830">
        <v>19.989999999999998</v>
      </c>
      <c r="L830" t="s">
        <v>91</v>
      </c>
      <c r="M830" t="s">
        <v>56</v>
      </c>
      <c r="N830" t="s">
        <v>40</v>
      </c>
      <c r="O830" t="s">
        <v>34</v>
      </c>
      <c r="P830" t="s">
        <v>53</v>
      </c>
      <c r="Q830" t="s">
        <v>42</v>
      </c>
      <c r="R830" s="1">
        <v>42157</v>
      </c>
      <c r="S830" s="10">
        <f t="shared" si="55"/>
        <v>7.4702725960535253E-6</v>
      </c>
      <c r="U830" t="str">
        <f t="shared" si="54"/>
        <v/>
      </c>
      <c r="V830">
        <f t="array" ref="V830">SUM(IF(B830="Y",IF(D830="Critical",(F830:F4389),0)))</f>
        <v>0</v>
      </c>
      <c r="W830">
        <f t="shared" si="56"/>
        <v>7</v>
      </c>
      <c r="X830">
        <f t="shared" si="57"/>
        <v>0</v>
      </c>
    </row>
    <row r="831" spans="1:24" x14ac:dyDescent="0.25">
      <c r="A831">
        <v>11270</v>
      </c>
      <c r="B831" t="s">
        <v>18</v>
      </c>
      <c r="C831" s="1">
        <v>41820</v>
      </c>
      <c r="D831" t="s">
        <v>19</v>
      </c>
      <c r="E831">
        <v>15</v>
      </c>
      <c r="F831">
        <v>140.07</v>
      </c>
      <c r="G831">
        <v>0.04</v>
      </c>
      <c r="H831" t="s">
        <v>32</v>
      </c>
      <c r="I831">
        <v>-21.85</v>
      </c>
      <c r="J831">
        <v>8.6</v>
      </c>
      <c r="K831">
        <v>6.19</v>
      </c>
      <c r="L831" t="s">
        <v>121</v>
      </c>
      <c r="M831" t="s">
        <v>22</v>
      </c>
      <c r="N831" t="s">
        <v>23</v>
      </c>
      <c r="O831" t="s">
        <v>34</v>
      </c>
      <c r="P831" t="s">
        <v>68</v>
      </c>
      <c r="Q831" t="s">
        <v>42</v>
      </c>
      <c r="R831" s="1">
        <v>41821</v>
      </c>
      <c r="S831" s="10">
        <f t="shared" si="55"/>
        <v>2.2258265954673841E-5</v>
      </c>
      <c r="U831" t="str">
        <f t="shared" si="54"/>
        <v/>
      </c>
      <c r="V831">
        <f t="array" ref="V831">SUM(IF(B831="Y",IF(D831="Critical",(F831:F4390),0)))</f>
        <v>0</v>
      </c>
      <c r="W831">
        <f t="shared" si="56"/>
        <v>1</v>
      </c>
      <c r="X831">
        <f t="shared" si="57"/>
        <v>0</v>
      </c>
    </row>
    <row r="832" spans="1:24" x14ac:dyDescent="0.25">
      <c r="A832">
        <v>11271</v>
      </c>
      <c r="B832" t="s">
        <v>27</v>
      </c>
      <c r="C832" s="1">
        <v>41930</v>
      </c>
      <c r="D832" t="s">
        <v>19</v>
      </c>
      <c r="E832">
        <v>46</v>
      </c>
      <c r="F832">
        <v>157.87</v>
      </c>
      <c r="G832">
        <v>0</v>
      </c>
      <c r="H832" t="s">
        <v>20</v>
      </c>
      <c r="I832">
        <v>-115.8</v>
      </c>
      <c r="J832">
        <v>3.28</v>
      </c>
      <c r="K832">
        <v>3.97</v>
      </c>
      <c r="L832" t="s">
        <v>393</v>
      </c>
      <c r="M832" t="s">
        <v>56</v>
      </c>
      <c r="N832" t="s">
        <v>23</v>
      </c>
      <c r="O832" t="s">
        <v>34</v>
      </c>
      <c r="P832" t="s">
        <v>35</v>
      </c>
      <c r="Q832" t="s">
        <v>36</v>
      </c>
      <c r="R832" s="1">
        <v>41932</v>
      </c>
      <c r="S832" s="10">
        <f t="shared" si="55"/>
        <v>2.5086831200573712E-5</v>
      </c>
      <c r="U832" t="str">
        <f t="shared" si="54"/>
        <v/>
      </c>
      <c r="V832">
        <f t="array" ref="V832">SUM(IF(B832="Y",IF(D832="Critical",(F832:F4391),0)))</f>
        <v>0</v>
      </c>
      <c r="W832">
        <f t="shared" si="56"/>
        <v>2</v>
      </c>
      <c r="X832">
        <f t="shared" si="57"/>
        <v>0</v>
      </c>
    </row>
    <row r="833" spans="1:24" x14ac:dyDescent="0.25">
      <c r="A833">
        <v>11302</v>
      </c>
      <c r="B833" t="s">
        <v>18</v>
      </c>
      <c r="C833" s="1">
        <v>42430</v>
      </c>
      <c r="D833" t="s">
        <v>47</v>
      </c>
      <c r="E833">
        <v>10</v>
      </c>
      <c r="F833">
        <v>866.66</v>
      </c>
      <c r="G833">
        <v>0.09</v>
      </c>
      <c r="H833" t="s">
        <v>54</v>
      </c>
      <c r="I833">
        <v>35.29</v>
      </c>
      <c r="J833">
        <v>90.97</v>
      </c>
      <c r="K833">
        <v>14</v>
      </c>
      <c r="L833" t="s">
        <v>394</v>
      </c>
      <c r="M833" t="s">
        <v>30</v>
      </c>
      <c r="N833" t="s">
        <v>40</v>
      </c>
      <c r="O833" t="s">
        <v>24</v>
      </c>
      <c r="P833" t="s">
        <v>51</v>
      </c>
      <c r="Q833" t="s">
        <v>74</v>
      </c>
      <c r="R833" s="1">
        <v>42432</v>
      </c>
      <c r="S833" s="10">
        <f t="shared" si="55"/>
        <v>1.3771934584334714E-4</v>
      </c>
      <c r="U833" t="str">
        <f t="shared" si="54"/>
        <v/>
      </c>
      <c r="V833">
        <f t="array" ref="V833">SUM(IF(B833="Y",IF(D833="Critical",(F833:F4392),0)))</f>
        <v>0</v>
      </c>
      <c r="W833">
        <f t="shared" si="56"/>
        <v>2</v>
      </c>
      <c r="X833">
        <f t="shared" si="57"/>
        <v>0</v>
      </c>
    </row>
    <row r="834" spans="1:24" x14ac:dyDescent="0.25">
      <c r="A834">
        <v>11335</v>
      </c>
      <c r="B834" t="s">
        <v>18</v>
      </c>
      <c r="C834" s="1">
        <v>42664</v>
      </c>
      <c r="D834" t="s">
        <v>19</v>
      </c>
      <c r="E834">
        <v>3</v>
      </c>
      <c r="F834">
        <v>14.84</v>
      </c>
      <c r="G834">
        <v>0.08</v>
      </c>
      <c r="H834" t="s">
        <v>20</v>
      </c>
      <c r="I834">
        <v>-2.42</v>
      </c>
      <c r="J834">
        <v>4.9800000000000004</v>
      </c>
      <c r="K834">
        <v>0.49</v>
      </c>
      <c r="L834" t="s">
        <v>314</v>
      </c>
      <c r="M834" t="s">
        <v>22</v>
      </c>
      <c r="N834" t="s">
        <v>23</v>
      </c>
      <c r="O834" t="s">
        <v>34</v>
      </c>
      <c r="P834" t="s">
        <v>46</v>
      </c>
      <c r="Q834" t="s">
        <v>42</v>
      </c>
      <c r="R834" s="1">
        <v>42665</v>
      </c>
      <c r="S834" s="10">
        <f t="shared" si="55"/>
        <v>2.3581970926491027E-6</v>
      </c>
      <c r="U834" t="str">
        <f t="shared" ref="U834:U897" si="58">IF(T834="Quality Check",VLOOKUP(S834,Quality_Control,2),"")</f>
        <v/>
      </c>
      <c r="V834">
        <f t="array" ref="V834">SUM(IF(B834="Y",IF(D834="Critical",(F834:F4393),0)))</f>
        <v>0</v>
      </c>
      <c r="W834">
        <f t="shared" si="56"/>
        <v>1</v>
      </c>
      <c r="X834">
        <f t="shared" si="57"/>
        <v>0</v>
      </c>
    </row>
    <row r="835" spans="1:24" x14ac:dyDescent="0.25">
      <c r="A835">
        <v>11335</v>
      </c>
      <c r="B835" t="s">
        <v>18</v>
      </c>
      <c r="C835" s="1">
        <v>42664</v>
      </c>
      <c r="D835" t="s">
        <v>19</v>
      </c>
      <c r="E835">
        <v>8</v>
      </c>
      <c r="F835">
        <v>922.47</v>
      </c>
      <c r="G835">
        <v>0.09</v>
      </c>
      <c r="H835" t="s">
        <v>54</v>
      </c>
      <c r="I835">
        <v>-13.1</v>
      </c>
      <c r="J835">
        <v>119.99</v>
      </c>
      <c r="K835">
        <v>14</v>
      </c>
      <c r="L835" t="s">
        <v>314</v>
      </c>
      <c r="M835" t="s">
        <v>22</v>
      </c>
      <c r="N835" t="s">
        <v>23</v>
      </c>
      <c r="O835" t="s">
        <v>24</v>
      </c>
      <c r="P835" t="s">
        <v>51</v>
      </c>
      <c r="Q835" t="s">
        <v>74</v>
      </c>
      <c r="R835" s="1">
        <v>42666</v>
      </c>
      <c r="S835" s="10">
        <f t="shared" ref="S835:S898" si="59">F835/$F$3563</f>
        <v>1.4658801024636239E-4</v>
      </c>
      <c r="U835" t="str">
        <f t="shared" si="58"/>
        <v/>
      </c>
      <c r="V835">
        <f t="array" ref="V835">SUM(IF(B835="Y",IF(D835="Critical",(F835:F4394),0)))</f>
        <v>0</v>
      </c>
      <c r="W835">
        <f t="shared" ref="W835:W898" si="60">R835-C835</f>
        <v>2</v>
      </c>
      <c r="X835">
        <f t="shared" ref="X835:X898" si="61">IF(T835="",0,1)</f>
        <v>0</v>
      </c>
    </row>
    <row r="836" spans="1:24" x14ac:dyDescent="0.25">
      <c r="A836">
        <v>11362</v>
      </c>
      <c r="B836" t="s">
        <v>18</v>
      </c>
      <c r="C836" s="1">
        <v>42257</v>
      </c>
      <c r="D836" t="s">
        <v>47</v>
      </c>
      <c r="E836">
        <v>32</v>
      </c>
      <c r="F836">
        <v>3245.73</v>
      </c>
      <c r="G836">
        <v>0.09</v>
      </c>
      <c r="H836" t="s">
        <v>20</v>
      </c>
      <c r="I836">
        <v>569.57000000000005</v>
      </c>
      <c r="J836">
        <v>110.98</v>
      </c>
      <c r="K836">
        <v>13.99</v>
      </c>
      <c r="L836" t="s">
        <v>395</v>
      </c>
      <c r="M836" t="s">
        <v>56</v>
      </c>
      <c r="N836" t="s">
        <v>23</v>
      </c>
      <c r="O836" t="s">
        <v>37</v>
      </c>
      <c r="P836" t="s">
        <v>38</v>
      </c>
      <c r="Q836" t="s">
        <v>52</v>
      </c>
      <c r="R836" s="1">
        <v>42259</v>
      </c>
      <c r="S836" s="10">
        <f t="shared" si="59"/>
        <v>5.157729817738526E-4</v>
      </c>
      <c r="U836" t="str">
        <f t="shared" si="58"/>
        <v/>
      </c>
      <c r="V836">
        <f t="array" ref="V836">SUM(IF(B836="Y",IF(D836="Critical",(F836:F4395),0)))</f>
        <v>0</v>
      </c>
      <c r="W836">
        <f t="shared" si="60"/>
        <v>2</v>
      </c>
      <c r="X836">
        <f t="shared" si="61"/>
        <v>0</v>
      </c>
    </row>
    <row r="837" spans="1:24" x14ac:dyDescent="0.25">
      <c r="A837">
        <v>11362</v>
      </c>
      <c r="B837" t="s">
        <v>18</v>
      </c>
      <c r="C837" s="1">
        <v>42257</v>
      </c>
      <c r="D837" t="s">
        <v>47</v>
      </c>
      <c r="E837">
        <v>27</v>
      </c>
      <c r="F837">
        <v>63.02</v>
      </c>
      <c r="G837">
        <v>7.0000000000000007E-2</v>
      </c>
      <c r="H837" t="s">
        <v>20</v>
      </c>
      <c r="I837">
        <v>-119.66</v>
      </c>
      <c r="J837">
        <v>2.1800000000000002</v>
      </c>
      <c r="K837">
        <v>5</v>
      </c>
      <c r="L837" t="s">
        <v>395</v>
      </c>
      <c r="M837" t="s">
        <v>56</v>
      </c>
      <c r="N837" t="s">
        <v>23</v>
      </c>
      <c r="O837" t="s">
        <v>34</v>
      </c>
      <c r="P837" t="s">
        <v>64</v>
      </c>
      <c r="Q837" t="s">
        <v>36</v>
      </c>
      <c r="R837" s="1">
        <v>42259</v>
      </c>
      <c r="S837" s="10">
        <f t="shared" si="59"/>
        <v>1.0014392235764587E-5</v>
      </c>
      <c r="U837" t="str">
        <f t="shared" si="58"/>
        <v/>
      </c>
      <c r="V837">
        <f t="array" ref="V837">SUM(IF(B837="Y",IF(D837="Critical",(F837:F4396),0)))</f>
        <v>0</v>
      </c>
      <c r="W837">
        <f t="shared" si="60"/>
        <v>2</v>
      </c>
      <c r="X837">
        <f t="shared" si="61"/>
        <v>0</v>
      </c>
    </row>
    <row r="838" spans="1:24" x14ac:dyDescent="0.25">
      <c r="A838">
        <v>11362</v>
      </c>
      <c r="B838" t="s">
        <v>18</v>
      </c>
      <c r="C838" s="1">
        <v>42257</v>
      </c>
      <c r="D838" t="s">
        <v>47</v>
      </c>
      <c r="E838">
        <v>9</v>
      </c>
      <c r="F838">
        <v>6420.87</v>
      </c>
      <c r="G838">
        <v>0.02</v>
      </c>
      <c r="H838" t="s">
        <v>20</v>
      </c>
      <c r="I838">
        <v>-690.21</v>
      </c>
      <c r="J838">
        <v>699.99</v>
      </c>
      <c r="K838">
        <v>24.49</v>
      </c>
      <c r="L838" t="s">
        <v>395</v>
      </c>
      <c r="M838" t="s">
        <v>56</v>
      </c>
      <c r="N838" t="s">
        <v>23</v>
      </c>
      <c r="O838" t="s">
        <v>24</v>
      </c>
      <c r="P838" t="s">
        <v>131</v>
      </c>
      <c r="Q838" t="s">
        <v>60</v>
      </c>
      <c r="R838" s="1">
        <v>42262</v>
      </c>
      <c r="S838" s="10">
        <f t="shared" si="59"/>
        <v>1.0203286365416337E-3</v>
      </c>
      <c r="U838" t="str">
        <f t="shared" si="58"/>
        <v/>
      </c>
      <c r="V838">
        <f t="array" ref="V838">SUM(IF(B838="Y",IF(D838="Critical",(F838:F4397),0)))</f>
        <v>0</v>
      </c>
      <c r="W838">
        <f t="shared" si="60"/>
        <v>5</v>
      </c>
      <c r="X838">
        <f t="shared" si="61"/>
        <v>0</v>
      </c>
    </row>
    <row r="839" spans="1:24" x14ac:dyDescent="0.25">
      <c r="A839">
        <v>11362</v>
      </c>
      <c r="B839" t="s">
        <v>18</v>
      </c>
      <c r="C839" s="1">
        <v>42257</v>
      </c>
      <c r="D839" t="s">
        <v>47</v>
      </c>
      <c r="E839">
        <v>25</v>
      </c>
      <c r="F839">
        <v>2407.6930000000002</v>
      </c>
      <c r="G839">
        <v>0.04</v>
      </c>
      <c r="H839" t="s">
        <v>20</v>
      </c>
      <c r="I839">
        <v>424.14</v>
      </c>
      <c r="J839">
        <v>110.99</v>
      </c>
      <c r="K839">
        <v>8.99</v>
      </c>
      <c r="L839" t="s">
        <v>395</v>
      </c>
      <c r="M839" t="s">
        <v>56</v>
      </c>
      <c r="N839" t="s">
        <v>23</v>
      </c>
      <c r="O839" t="s">
        <v>24</v>
      </c>
      <c r="P839" t="s">
        <v>41</v>
      </c>
      <c r="Q839" t="s">
        <v>42</v>
      </c>
      <c r="R839" s="1">
        <v>42261</v>
      </c>
      <c r="S839" s="10">
        <f t="shared" si="59"/>
        <v>3.8260206419080844E-4</v>
      </c>
      <c r="U839" t="str">
        <f t="shared" si="58"/>
        <v/>
      </c>
      <c r="V839">
        <f t="array" ref="V839">SUM(IF(B839="Y",IF(D839="Critical",(F839:F4398),0)))</f>
        <v>0</v>
      </c>
      <c r="W839">
        <f t="shared" si="60"/>
        <v>4</v>
      </c>
      <c r="X839">
        <f t="shared" si="61"/>
        <v>0</v>
      </c>
    </row>
    <row r="840" spans="1:24" x14ac:dyDescent="0.25">
      <c r="A840">
        <v>11398</v>
      </c>
      <c r="B840" t="s">
        <v>18</v>
      </c>
      <c r="C840" s="1">
        <v>42222</v>
      </c>
      <c r="D840" t="s">
        <v>19</v>
      </c>
      <c r="E840">
        <v>16</v>
      </c>
      <c r="F840">
        <v>109.7</v>
      </c>
      <c r="G840">
        <v>0.03</v>
      </c>
      <c r="H840" t="s">
        <v>20</v>
      </c>
      <c r="I840">
        <v>-106.77</v>
      </c>
      <c r="J840">
        <v>5.98</v>
      </c>
      <c r="K840">
        <v>10.39</v>
      </c>
      <c r="L840" t="s">
        <v>396</v>
      </c>
      <c r="M840" t="s">
        <v>30</v>
      </c>
      <c r="N840" t="s">
        <v>40</v>
      </c>
      <c r="O840" t="s">
        <v>34</v>
      </c>
      <c r="P840" t="s">
        <v>49</v>
      </c>
      <c r="Q840" t="s">
        <v>42</v>
      </c>
      <c r="R840" s="1">
        <v>42223</v>
      </c>
      <c r="S840" s="10">
        <f t="shared" si="59"/>
        <v>1.7432225139057047E-5</v>
      </c>
      <c r="U840" t="str">
        <f t="shared" si="58"/>
        <v/>
      </c>
      <c r="V840">
        <f t="array" ref="V840">SUM(IF(B840="Y",IF(D840="Critical",(F840:F4399),0)))</f>
        <v>0</v>
      </c>
      <c r="W840">
        <f t="shared" si="60"/>
        <v>1</v>
      </c>
      <c r="X840">
        <f t="shared" si="61"/>
        <v>0</v>
      </c>
    </row>
    <row r="841" spans="1:24" x14ac:dyDescent="0.25">
      <c r="A841">
        <v>11398</v>
      </c>
      <c r="B841" t="s">
        <v>18</v>
      </c>
      <c r="C841" s="1">
        <v>42222</v>
      </c>
      <c r="D841" t="s">
        <v>19</v>
      </c>
      <c r="E841">
        <v>26</v>
      </c>
      <c r="F841">
        <v>80.89</v>
      </c>
      <c r="G841">
        <v>0.03</v>
      </c>
      <c r="H841" t="s">
        <v>20</v>
      </c>
      <c r="I841">
        <v>23.37</v>
      </c>
      <c r="J841">
        <v>2.94</v>
      </c>
      <c r="K841">
        <v>0.81</v>
      </c>
      <c r="L841" t="s">
        <v>396</v>
      </c>
      <c r="M841" t="s">
        <v>30</v>
      </c>
      <c r="N841" t="s">
        <v>40</v>
      </c>
      <c r="O841" t="s">
        <v>34</v>
      </c>
      <c r="P841" t="s">
        <v>35</v>
      </c>
      <c r="Q841" t="s">
        <v>36</v>
      </c>
      <c r="R841" s="1">
        <v>42224</v>
      </c>
      <c r="S841" s="10">
        <f t="shared" si="59"/>
        <v>1.2854081052856195E-5</v>
      </c>
      <c r="U841" t="str">
        <f t="shared" si="58"/>
        <v/>
      </c>
      <c r="V841">
        <f t="array" ref="V841">SUM(IF(B841="Y",IF(D841="Critical",(F841:F4400),0)))</f>
        <v>0</v>
      </c>
      <c r="W841">
        <f t="shared" si="60"/>
        <v>2</v>
      </c>
      <c r="X841">
        <f t="shared" si="61"/>
        <v>0</v>
      </c>
    </row>
    <row r="842" spans="1:24" x14ac:dyDescent="0.25">
      <c r="A842">
        <v>11425</v>
      </c>
      <c r="B842" t="s">
        <v>27</v>
      </c>
      <c r="C842" s="1">
        <v>41812</v>
      </c>
      <c r="D842" t="s">
        <v>28</v>
      </c>
      <c r="E842">
        <v>29</v>
      </c>
      <c r="F842">
        <v>482.91</v>
      </c>
      <c r="G842">
        <v>0.1</v>
      </c>
      <c r="H842" t="s">
        <v>20</v>
      </c>
      <c r="I842">
        <v>-16.59</v>
      </c>
      <c r="J842">
        <v>16.91</v>
      </c>
      <c r="K842">
        <v>6.25</v>
      </c>
      <c r="L842" t="s">
        <v>397</v>
      </c>
      <c r="M842" t="s">
        <v>30</v>
      </c>
      <c r="N842" t="s">
        <v>45</v>
      </c>
      <c r="O842" t="s">
        <v>34</v>
      </c>
      <c r="P842" t="s">
        <v>53</v>
      </c>
      <c r="Q842" t="s">
        <v>42</v>
      </c>
      <c r="R842" s="1">
        <v>41813</v>
      </c>
      <c r="S842" s="10">
        <f t="shared" si="59"/>
        <v>7.6738339488623882E-5</v>
      </c>
      <c r="T842" t="str">
        <f t="shared" ref="T842:T843" si="62">IF(B842="Y", "Quality Check","")</f>
        <v>Quality Check</v>
      </c>
      <c r="U842" t="str">
        <f t="shared" si="58"/>
        <v>Low Impact</v>
      </c>
      <c r="V842">
        <f t="array" ref="V842">SUM(IF(B842="Y",IF(D842="Critical",(F842:F4401),0)))</f>
        <v>11493643.1655</v>
      </c>
      <c r="W842">
        <f t="shared" si="60"/>
        <v>1</v>
      </c>
      <c r="X842">
        <f t="shared" si="61"/>
        <v>1</v>
      </c>
    </row>
    <row r="843" spans="1:24" x14ac:dyDescent="0.25">
      <c r="A843">
        <v>11425</v>
      </c>
      <c r="B843" t="s">
        <v>27</v>
      </c>
      <c r="C843" s="1">
        <v>41812</v>
      </c>
      <c r="D843" t="s">
        <v>28</v>
      </c>
      <c r="E843">
        <v>23</v>
      </c>
      <c r="F843">
        <v>2969.6365000000001</v>
      </c>
      <c r="G843">
        <v>0.04</v>
      </c>
      <c r="H843" t="s">
        <v>32</v>
      </c>
      <c r="I843">
        <v>383.45</v>
      </c>
      <c r="J843">
        <v>155.99</v>
      </c>
      <c r="K843">
        <v>8.99</v>
      </c>
      <c r="L843" t="s">
        <v>397</v>
      </c>
      <c r="M843" t="s">
        <v>30</v>
      </c>
      <c r="N843" t="s">
        <v>45</v>
      </c>
      <c r="O843" t="s">
        <v>24</v>
      </c>
      <c r="P843" t="s">
        <v>41</v>
      </c>
      <c r="Q843" t="s">
        <v>42</v>
      </c>
      <c r="R843" s="1">
        <v>41814</v>
      </c>
      <c r="S843" s="10">
        <f t="shared" si="59"/>
        <v>4.7189947173346752E-4</v>
      </c>
      <c r="T843" t="str">
        <f t="shared" si="62"/>
        <v>Quality Check</v>
      </c>
      <c r="U843" t="str">
        <f t="shared" si="58"/>
        <v>Low Local Control Audit</v>
      </c>
      <c r="V843">
        <f t="array" ref="V843">SUM(IF(B843="Y",IF(D843="Critical",(F843:F4402),0)))</f>
        <v>11493160.2555</v>
      </c>
      <c r="W843">
        <f t="shared" si="60"/>
        <v>2</v>
      </c>
      <c r="X843">
        <f t="shared" si="61"/>
        <v>1</v>
      </c>
    </row>
    <row r="844" spans="1:24" x14ac:dyDescent="0.25">
      <c r="A844">
        <v>11426</v>
      </c>
      <c r="B844" t="s">
        <v>27</v>
      </c>
      <c r="C844" s="1">
        <v>42497</v>
      </c>
      <c r="D844" t="s">
        <v>43</v>
      </c>
      <c r="E844">
        <v>19</v>
      </c>
      <c r="F844">
        <v>333.68</v>
      </c>
      <c r="G844">
        <v>0.01</v>
      </c>
      <c r="H844" t="s">
        <v>20</v>
      </c>
      <c r="I844">
        <v>81.96</v>
      </c>
      <c r="J844">
        <v>16.48</v>
      </c>
      <c r="K844">
        <v>1.99</v>
      </c>
      <c r="L844" t="s">
        <v>398</v>
      </c>
      <c r="M844" t="s">
        <v>22</v>
      </c>
      <c r="N844" t="s">
        <v>45</v>
      </c>
      <c r="O844" t="s">
        <v>24</v>
      </c>
      <c r="P844" t="s">
        <v>25</v>
      </c>
      <c r="Q844" t="s">
        <v>26</v>
      </c>
      <c r="R844" s="1">
        <v>42498</v>
      </c>
      <c r="S844" s="10">
        <f t="shared" si="59"/>
        <v>5.3024474789430772E-5</v>
      </c>
      <c r="U844" t="str">
        <f t="shared" si="58"/>
        <v/>
      </c>
      <c r="V844">
        <f t="array" ref="V844">SUM(IF(B844="Y",IF(D844="Critical",(F844:F4403),0)))</f>
        <v>0</v>
      </c>
      <c r="W844">
        <f t="shared" si="60"/>
        <v>1</v>
      </c>
      <c r="X844">
        <f t="shared" si="61"/>
        <v>0</v>
      </c>
    </row>
    <row r="845" spans="1:24" x14ac:dyDescent="0.25">
      <c r="A845">
        <v>11428</v>
      </c>
      <c r="B845" t="s">
        <v>18</v>
      </c>
      <c r="C845" s="1">
        <v>42024</v>
      </c>
      <c r="D845" t="s">
        <v>43</v>
      </c>
      <c r="E845">
        <v>16</v>
      </c>
      <c r="F845">
        <v>1554.53</v>
      </c>
      <c r="G845">
        <v>0</v>
      </c>
      <c r="H845" t="s">
        <v>20</v>
      </c>
      <c r="I845">
        <v>474.66</v>
      </c>
      <c r="J845">
        <v>90.48</v>
      </c>
      <c r="K845">
        <v>19.989999999999998</v>
      </c>
      <c r="L845" t="s">
        <v>399</v>
      </c>
      <c r="M845" t="s">
        <v>30</v>
      </c>
      <c r="N845" t="s">
        <v>71</v>
      </c>
      <c r="O845" t="s">
        <v>34</v>
      </c>
      <c r="P845" t="s">
        <v>76</v>
      </c>
      <c r="Q845" t="s">
        <v>42</v>
      </c>
      <c r="R845" s="1">
        <v>42024</v>
      </c>
      <c r="S845" s="10">
        <f t="shared" si="59"/>
        <v>2.4702750178138882E-4</v>
      </c>
      <c r="U845" t="str">
        <f t="shared" si="58"/>
        <v/>
      </c>
      <c r="V845">
        <f t="array" ref="V845">SUM(IF(B845="Y",IF(D845="Critical",(F845:F4404),0)))</f>
        <v>0</v>
      </c>
      <c r="W845">
        <f t="shared" si="60"/>
        <v>0</v>
      </c>
      <c r="X845">
        <f t="shared" si="61"/>
        <v>0</v>
      </c>
    </row>
    <row r="846" spans="1:24" x14ac:dyDescent="0.25">
      <c r="A846">
        <v>11431</v>
      </c>
      <c r="B846" t="s">
        <v>18</v>
      </c>
      <c r="C846" s="1">
        <v>42217</v>
      </c>
      <c r="D846" t="s">
        <v>19</v>
      </c>
      <c r="E846">
        <v>5</v>
      </c>
      <c r="F846">
        <v>39.68</v>
      </c>
      <c r="G846">
        <v>0.09</v>
      </c>
      <c r="H846" t="s">
        <v>20</v>
      </c>
      <c r="I846">
        <v>-6.71</v>
      </c>
      <c r="J846">
        <v>8.01</v>
      </c>
      <c r="K846">
        <v>2.87</v>
      </c>
      <c r="L846" t="s">
        <v>306</v>
      </c>
      <c r="M846" t="s">
        <v>22</v>
      </c>
      <c r="N846" t="s">
        <v>71</v>
      </c>
      <c r="O846" t="s">
        <v>34</v>
      </c>
      <c r="P846" t="s">
        <v>49</v>
      </c>
      <c r="Q846" t="s">
        <v>36</v>
      </c>
      <c r="R846" s="1">
        <v>42219</v>
      </c>
      <c r="S846" s="10">
        <f t="shared" si="59"/>
        <v>6.3054757841183562E-6</v>
      </c>
      <c r="U846" t="str">
        <f t="shared" si="58"/>
        <v/>
      </c>
      <c r="V846">
        <f t="array" ref="V846">SUM(IF(B846="Y",IF(D846="Critical",(F846:F4405),0)))</f>
        <v>0</v>
      </c>
      <c r="W846">
        <f t="shared" si="60"/>
        <v>2</v>
      </c>
      <c r="X846">
        <f t="shared" si="61"/>
        <v>0</v>
      </c>
    </row>
    <row r="847" spans="1:24" x14ac:dyDescent="0.25">
      <c r="A847">
        <v>11431</v>
      </c>
      <c r="B847" t="s">
        <v>18</v>
      </c>
      <c r="C847" s="1">
        <v>42217</v>
      </c>
      <c r="D847" t="s">
        <v>19</v>
      </c>
      <c r="E847">
        <v>8</v>
      </c>
      <c r="F847">
        <v>1273.2660000000001</v>
      </c>
      <c r="G847">
        <v>0.1</v>
      </c>
      <c r="H847" t="s">
        <v>20</v>
      </c>
      <c r="I847">
        <v>-615.66999999999996</v>
      </c>
      <c r="J847">
        <v>205.99</v>
      </c>
      <c r="K847">
        <v>8.99</v>
      </c>
      <c r="L847" t="s">
        <v>306</v>
      </c>
      <c r="M847" t="s">
        <v>22</v>
      </c>
      <c r="N847" t="s">
        <v>71</v>
      </c>
      <c r="O847" t="s">
        <v>24</v>
      </c>
      <c r="P847" t="s">
        <v>41</v>
      </c>
      <c r="Q847" t="s">
        <v>42</v>
      </c>
      <c r="R847" s="1">
        <v>42218</v>
      </c>
      <c r="S847" s="10">
        <f t="shared" si="59"/>
        <v>2.0233235710033373E-4</v>
      </c>
      <c r="U847" t="str">
        <f t="shared" si="58"/>
        <v/>
      </c>
      <c r="V847">
        <f t="array" ref="V847">SUM(IF(B847="Y",IF(D847="Critical",(F847:F4406),0)))</f>
        <v>0</v>
      </c>
      <c r="W847">
        <f t="shared" si="60"/>
        <v>1</v>
      </c>
      <c r="X847">
        <f t="shared" si="61"/>
        <v>0</v>
      </c>
    </row>
    <row r="848" spans="1:24" x14ac:dyDescent="0.25">
      <c r="A848">
        <v>34244</v>
      </c>
      <c r="B848" t="s">
        <v>18</v>
      </c>
      <c r="C848" s="1">
        <v>41546</v>
      </c>
      <c r="D848" t="s">
        <v>47</v>
      </c>
      <c r="E848">
        <v>4</v>
      </c>
      <c r="F848">
        <v>125.7</v>
      </c>
      <c r="G848">
        <v>0.04</v>
      </c>
      <c r="H848" t="s">
        <v>20</v>
      </c>
      <c r="I848">
        <v>-62.77</v>
      </c>
      <c r="J848">
        <v>31.78</v>
      </c>
      <c r="K848">
        <v>1.99</v>
      </c>
      <c r="L848" t="s">
        <v>92</v>
      </c>
      <c r="M848" t="s">
        <v>30</v>
      </c>
      <c r="N848" t="s">
        <v>45</v>
      </c>
      <c r="O848" t="s">
        <v>24</v>
      </c>
      <c r="P848" t="s">
        <v>25</v>
      </c>
      <c r="Q848" t="s">
        <v>26</v>
      </c>
      <c r="R848" s="1">
        <v>41548</v>
      </c>
      <c r="S848" s="10">
        <f t="shared" si="59"/>
        <v>1.9974755697169289E-5</v>
      </c>
      <c r="U848" t="str">
        <f t="shared" si="58"/>
        <v/>
      </c>
      <c r="V848">
        <f t="array" ref="V848">SUM(IF(B848="Y",IF(D848="Critical",(F848:F4407),0)))</f>
        <v>0</v>
      </c>
      <c r="W848">
        <f t="shared" si="60"/>
        <v>2</v>
      </c>
      <c r="X848">
        <f t="shared" si="61"/>
        <v>0</v>
      </c>
    </row>
    <row r="849" spans="1:24" x14ac:dyDescent="0.25">
      <c r="A849">
        <v>35265</v>
      </c>
      <c r="B849" t="s">
        <v>18</v>
      </c>
      <c r="C849" s="1">
        <v>41607</v>
      </c>
      <c r="D849" t="s">
        <v>31</v>
      </c>
      <c r="E849">
        <v>4</v>
      </c>
      <c r="F849">
        <v>125.78</v>
      </c>
      <c r="G849">
        <v>0.02</v>
      </c>
      <c r="H849" t="s">
        <v>20</v>
      </c>
      <c r="I849">
        <v>8.43</v>
      </c>
      <c r="J849">
        <v>30.56</v>
      </c>
      <c r="K849">
        <v>2.99</v>
      </c>
      <c r="L849" t="s">
        <v>70</v>
      </c>
      <c r="M849" t="s">
        <v>22</v>
      </c>
      <c r="N849" t="s">
        <v>71</v>
      </c>
      <c r="O849" t="s">
        <v>34</v>
      </c>
      <c r="P849" t="s">
        <v>68</v>
      </c>
      <c r="Q849" t="s">
        <v>42</v>
      </c>
      <c r="R849" s="1">
        <v>41608</v>
      </c>
      <c r="S849" s="10">
        <f t="shared" si="59"/>
        <v>1.9987468349959848E-5</v>
      </c>
      <c r="U849" t="str">
        <f t="shared" si="58"/>
        <v/>
      </c>
      <c r="V849">
        <f t="array" ref="V849">SUM(IF(B849="Y",IF(D849="Critical",(F849:F4408),0)))</f>
        <v>0</v>
      </c>
      <c r="W849">
        <f t="shared" si="60"/>
        <v>1</v>
      </c>
      <c r="X849">
        <f t="shared" si="61"/>
        <v>0</v>
      </c>
    </row>
    <row r="850" spans="1:24" x14ac:dyDescent="0.25">
      <c r="A850">
        <v>4545</v>
      </c>
      <c r="B850" t="s">
        <v>18</v>
      </c>
      <c r="C850" s="1">
        <v>41290</v>
      </c>
      <c r="D850" t="s">
        <v>31</v>
      </c>
      <c r="E850">
        <v>33</v>
      </c>
      <c r="F850">
        <v>126.38</v>
      </c>
      <c r="G850">
        <v>0.08</v>
      </c>
      <c r="H850" t="s">
        <v>20</v>
      </c>
      <c r="I850">
        <v>26.64</v>
      </c>
      <c r="J850">
        <v>4</v>
      </c>
      <c r="K850">
        <v>1.3</v>
      </c>
      <c r="L850" t="s">
        <v>48</v>
      </c>
      <c r="M850" t="s">
        <v>30</v>
      </c>
      <c r="N850" t="s">
        <v>71</v>
      </c>
      <c r="O850" t="s">
        <v>34</v>
      </c>
      <c r="P850" t="s">
        <v>49</v>
      </c>
      <c r="Q850" t="s">
        <v>36</v>
      </c>
      <c r="R850" s="1">
        <v>41292</v>
      </c>
      <c r="S850" s="10">
        <f t="shared" si="59"/>
        <v>2.0082813245889056E-5</v>
      </c>
      <c r="U850" t="str">
        <f t="shared" si="58"/>
        <v/>
      </c>
      <c r="V850">
        <f t="array" ref="V850">SUM(IF(B850="Y",IF(D850="Critical",(F850:F4409),0)))</f>
        <v>0</v>
      </c>
      <c r="W850">
        <f t="shared" si="60"/>
        <v>2</v>
      </c>
      <c r="X850">
        <f t="shared" si="61"/>
        <v>0</v>
      </c>
    </row>
    <row r="851" spans="1:24" x14ac:dyDescent="0.25">
      <c r="A851">
        <v>32131</v>
      </c>
      <c r="B851" t="s">
        <v>18</v>
      </c>
      <c r="C851" s="1">
        <v>41635</v>
      </c>
      <c r="D851" t="s">
        <v>28</v>
      </c>
      <c r="E851">
        <v>34</v>
      </c>
      <c r="F851">
        <v>126.62</v>
      </c>
      <c r="G851">
        <v>0.03</v>
      </c>
      <c r="H851" t="s">
        <v>20</v>
      </c>
      <c r="I851">
        <v>44.8</v>
      </c>
      <c r="J851">
        <v>3.78</v>
      </c>
      <c r="K851">
        <v>0.71</v>
      </c>
      <c r="L851" t="s">
        <v>452</v>
      </c>
      <c r="M851" t="s">
        <v>30</v>
      </c>
      <c r="N851" t="s">
        <v>71</v>
      </c>
      <c r="O851" t="s">
        <v>34</v>
      </c>
      <c r="P851" t="s">
        <v>100</v>
      </c>
      <c r="Q851" t="s">
        <v>36</v>
      </c>
      <c r="R851" s="1">
        <v>41637</v>
      </c>
      <c r="S851" s="10">
        <f t="shared" si="59"/>
        <v>2.0120951204260744E-5</v>
      </c>
      <c r="U851" t="str">
        <f t="shared" si="58"/>
        <v/>
      </c>
      <c r="V851">
        <f t="array" ref="V851">SUM(IF(B851="Y",IF(D851="Critical",(F851:F4410),0)))</f>
        <v>0</v>
      </c>
      <c r="W851">
        <f t="shared" si="60"/>
        <v>2</v>
      </c>
      <c r="X851">
        <f t="shared" si="61"/>
        <v>0</v>
      </c>
    </row>
    <row r="852" spans="1:24" x14ac:dyDescent="0.25">
      <c r="A852">
        <v>11495</v>
      </c>
      <c r="B852" t="s">
        <v>18</v>
      </c>
      <c r="C852" s="1">
        <v>41824</v>
      </c>
      <c r="D852" t="s">
        <v>19</v>
      </c>
      <c r="E852">
        <v>6</v>
      </c>
      <c r="F852">
        <v>965.69</v>
      </c>
      <c r="G852">
        <v>0</v>
      </c>
      <c r="H852" t="s">
        <v>54</v>
      </c>
      <c r="I852">
        <v>-144.19999999999999</v>
      </c>
      <c r="J852">
        <v>146.34</v>
      </c>
      <c r="K852">
        <v>43.75</v>
      </c>
      <c r="L852" t="s">
        <v>401</v>
      </c>
      <c r="M852" t="s">
        <v>341</v>
      </c>
      <c r="N852" t="s">
        <v>23</v>
      </c>
      <c r="O852" t="s">
        <v>37</v>
      </c>
      <c r="P852" t="s">
        <v>112</v>
      </c>
      <c r="Q852" t="s">
        <v>58</v>
      </c>
      <c r="R852" s="1">
        <v>41825</v>
      </c>
      <c r="S852" s="10">
        <f t="shared" si="59"/>
        <v>1.5345602091646309E-4</v>
      </c>
      <c r="U852" t="str">
        <f t="shared" si="58"/>
        <v/>
      </c>
      <c r="V852">
        <f t="array" ref="V852">SUM(IF(B852="Y",IF(D852="Critical",(F852:F4411),0)))</f>
        <v>0</v>
      </c>
      <c r="W852">
        <f t="shared" si="60"/>
        <v>1</v>
      </c>
      <c r="X852">
        <f t="shared" si="61"/>
        <v>0</v>
      </c>
    </row>
    <row r="853" spans="1:24" x14ac:dyDescent="0.25">
      <c r="A853">
        <v>11584</v>
      </c>
      <c r="B853" t="s">
        <v>18</v>
      </c>
      <c r="C853" s="1">
        <v>42696</v>
      </c>
      <c r="D853" t="s">
        <v>43</v>
      </c>
      <c r="E853">
        <v>48</v>
      </c>
      <c r="F853">
        <v>1497.3175000000001</v>
      </c>
      <c r="G853">
        <v>0.01</v>
      </c>
      <c r="H853" t="s">
        <v>20</v>
      </c>
      <c r="I853">
        <v>836.51</v>
      </c>
      <c r="J853">
        <v>35.99</v>
      </c>
      <c r="K853">
        <v>0.99</v>
      </c>
      <c r="L853" t="s">
        <v>266</v>
      </c>
      <c r="M853" t="s">
        <v>30</v>
      </c>
      <c r="N853" t="s">
        <v>71</v>
      </c>
      <c r="O853" t="s">
        <v>24</v>
      </c>
      <c r="P853" t="s">
        <v>41</v>
      </c>
      <c r="Q853" t="s">
        <v>26</v>
      </c>
      <c r="R853" s="1">
        <v>42697</v>
      </c>
      <c r="S853" s="10">
        <f t="shared" si="59"/>
        <v>2.3793596868413902E-4</v>
      </c>
      <c r="U853" t="str">
        <f t="shared" si="58"/>
        <v/>
      </c>
      <c r="V853">
        <f t="array" ref="V853">SUM(IF(B853="Y",IF(D853="Critical",(F853:F4412),0)))</f>
        <v>0</v>
      </c>
      <c r="W853">
        <f t="shared" si="60"/>
        <v>1</v>
      </c>
      <c r="X853">
        <f t="shared" si="61"/>
        <v>0</v>
      </c>
    </row>
    <row r="854" spans="1:24" x14ac:dyDescent="0.25">
      <c r="A854">
        <v>11585</v>
      </c>
      <c r="B854" t="s">
        <v>18</v>
      </c>
      <c r="C854" s="1">
        <v>42444</v>
      </c>
      <c r="D854" t="s">
        <v>43</v>
      </c>
      <c r="E854">
        <v>2</v>
      </c>
      <c r="F854">
        <v>200.75299999999999</v>
      </c>
      <c r="G854">
        <v>0.09</v>
      </c>
      <c r="H854" t="s">
        <v>20</v>
      </c>
      <c r="I854">
        <v>-605.37</v>
      </c>
      <c r="J854">
        <v>125.99</v>
      </c>
      <c r="K854">
        <v>8.99</v>
      </c>
      <c r="L854" t="s">
        <v>402</v>
      </c>
      <c r="M854" t="s">
        <v>56</v>
      </c>
      <c r="N854" t="s">
        <v>45</v>
      </c>
      <c r="O854" t="s">
        <v>24</v>
      </c>
      <c r="P854" t="s">
        <v>41</v>
      </c>
      <c r="Q854" t="s">
        <v>42</v>
      </c>
      <c r="R854" s="1">
        <v>42445</v>
      </c>
      <c r="S854" s="10">
        <f t="shared" si="59"/>
        <v>3.1901289820794159E-5</v>
      </c>
      <c r="U854" t="str">
        <f t="shared" si="58"/>
        <v/>
      </c>
      <c r="V854">
        <f t="array" ref="V854">SUM(IF(B854="Y",IF(D854="Critical",(F854:F4413),0)))</f>
        <v>0</v>
      </c>
      <c r="W854">
        <f t="shared" si="60"/>
        <v>1</v>
      </c>
      <c r="X854">
        <f t="shared" si="61"/>
        <v>0</v>
      </c>
    </row>
    <row r="855" spans="1:24" x14ac:dyDescent="0.25">
      <c r="A855">
        <v>11585</v>
      </c>
      <c r="B855" t="s">
        <v>18</v>
      </c>
      <c r="C855" s="1">
        <v>42444</v>
      </c>
      <c r="D855" t="s">
        <v>43</v>
      </c>
      <c r="E855">
        <v>17</v>
      </c>
      <c r="F855">
        <v>281.83999999999997</v>
      </c>
      <c r="G855">
        <v>0.1</v>
      </c>
      <c r="H855" t="s">
        <v>20</v>
      </c>
      <c r="I855">
        <v>-99.55</v>
      </c>
      <c r="J855">
        <v>17.98</v>
      </c>
      <c r="K855">
        <v>4</v>
      </c>
      <c r="L855" t="s">
        <v>402</v>
      </c>
      <c r="M855" t="s">
        <v>56</v>
      </c>
      <c r="N855" t="s">
        <v>45</v>
      </c>
      <c r="O855" t="s">
        <v>24</v>
      </c>
      <c r="P855" t="s">
        <v>25</v>
      </c>
      <c r="Q855" t="s">
        <v>42</v>
      </c>
      <c r="R855" s="1">
        <v>42445</v>
      </c>
      <c r="S855" s="10">
        <f t="shared" si="59"/>
        <v>4.4786675781147107E-5</v>
      </c>
      <c r="U855" t="str">
        <f t="shared" si="58"/>
        <v/>
      </c>
      <c r="V855">
        <f t="array" ref="V855">SUM(IF(B855="Y",IF(D855="Critical",(F855:F4414),0)))</f>
        <v>0</v>
      </c>
      <c r="W855">
        <f t="shared" si="60"/>
        <v>1</v>
      </c>
      <c r="X855">
        <f t="shared" si="61"/>
        <v>0</v>
      </c>
    </row>
    <row r="856" spans="1:24" x14ac:dyDescent="0.25">
      <c r="A856">
        <v>11652</v>
      </c>
      <c r="B856" t="s">
        <v>18</v>
      </c>
      <c r="C856" s="1">
        <v>41953</v>
      </c>
      <c r="D856" t="s">
        <v>31</v>
      </c>
      <c r="E856">
        <v>35</v>
      </c>
      <c r="F856">
        <v>1154.1400000000001</v>
      </c>
      <c r="G856">
        <v>7.0000000000000007E-2</v>
      </c>
      <c r="H856" t="s">
        <v>20</v>
      </c>
      <c r="I856">
        <v>-36</v>
      </c>
      <c r="J856">
        <v>32.979999999999997</v>
      </c>
      <c r="K856">
        <v>5.5</v>
      </c>
      <c r="L856" t="s">
        <v>103</v>
      </c>
      <c r="M856" t="s">
        <v>30</v>
      </c>
      <c r="N856" t="s">
        <v>40</v>
      </c>
      <c r="O856" t="s">
        <v>24</v>
      </c>
      <c r="P856" t="s">
        <v>25</v>
      </c>
      <c r="Q856" t="s">
        <v>42</v>
      </c>
      <c r="R856" s="1">
        <v>41954</v>
      </c>
      <c r="S856" s="10">
        <f t="shared" si="59"/>
        <v>1.8340226364622883E-4</v>
      </c>
      <c r="U856" t="str">
        <f t="shared" si="58"/>
        <v/>
      </c>
      <c r="V856">
        <f t="array" ref="V856">SUM(IF(B856="Y",IF(D856="Critical",(F856:F4415),0)))</f>
        <v>0</v>
      </c>
      <c r="W856">
        <f t="shared" si="60"/>
        <v>1</v>
      </c>
      <c r="X856">
        <f t="shared" si="61"/>
        <v>0</v>
      </c>
    </row>
    <row r="857" spans="1:24" x14ac:dyDescent="0.25">
      <c r="A857">
        <v>11652</v>
      </c>
      <c r="B857" t="s">
        <v>18</v>
      </c>
      <c r="C857" s="1">
        <v>41953</v>
      </c>
      <c r="D857" t="s">
        <v>31</v>
      </c>
      <c r="E857">
        <v>37</v>
      </c>
      <c r="F857">
        <v>223.82</v>
      </c>
      <c r="G857">
        <v>0.09</v>
      </c>
      <c r="H857" t="s">
        <v>20</v>
      </c>
      <c r="I857">
        <v>-249.11</v>
      </c>
      <c r="J857">
        <v>5.98</v>
      </c>
      <c r="K857">
        <v>10.39</v>
      </c>
      <c r="L857" t="s">
        <v>103</v>
      </c>
      <c r="M857" t="s">
        <v>30</v>
      </c>
      <c r="N857" t="s">
        <v>40</v>
      </c>
      <c r="O857" t="s">
        <v>34</v>
      </c>
      <c r="P857" t="s">
        <v>49</v>
      </c>
      <c r="Q857" t="s">
        <v>42</v>
      </c>
      <c r="R857" s="1">
        <v>41954</v>
      </c>
      <c r="S857" s="10">
        <f t="shared" si="59"/>
        <v>3.55668243447926E-5</v>
      </c>
      <c r="U857" t="str">
        <f t="shared" si="58"/>
        <v/>
      </c>
      <c r="V857">
        <f t="array" ref="V857">SUM(IF(B857="Y",IF(D857="Critical",(F857:F4416),0)))</f>
        <v>0</v>
      </c>
      <c r="W857">
        <f t="shared" si="60"/>
        <v>1</v>
      </c>
      <c r="X857">
        <f t="shared" si="61"/>
        <v>0</v>
      </c>
    </row>
    <row r="858" spans="1:24" x14ac:dyDescent="0.25">
      <c r="A858">
        <v>11652</v>
      </c>
      <c r="B858" t="s">
        <v>18</v>
      </c>
      <c r="C858" s="1">
        <v>41953</v>
      </c>
      <c r="D858" t="s">
        <v>31</v>
      </c>
      <c r="E858">
        <v>1</v>
      </c>
      <c r="F858">
        <v>61.463500000000003</v>
      </c>
      <c r="G858">
        <v>0.05</v>
      </c>
      <c r="H858" t="s">
        <v>20</v>
      </c>
      <c r="I858">
        <v>-261.35000000000002</v>
      </c>
      <c r="J858">
        <v>65.989999999999995</v>
      </c>
      <c r="K858">
        <v>8.99</v>
      </c>
      <c r="L858" t="s">
        <v>103</v>
      </c>
      <c r="M858" t="s">
        <v>30</v>
      </c>
      <c r="N858" t="s">
        <v>40</v>
      </c>
      <c r="O858" t="s">
        <v>24</v>
      </c>
      <c r="P858" t="s">
        <v>41</v>
      </c>
      <c r="Q858" t="s">
        <v>42</v>
      </c>
      <c r="R858" s="1">
        <v>41955</v>
      </c>
      <c r="S858" s="10">
        <f t="shared" si="59"/>
        <v>9.7670516849082299E-6</v>
      </c>
      <c r="U858" t="str">
        <f t="shared" si="58"/>
        <v/>
      </c>
      <c r="V858">
        <f t="array" ref="V858">SUM(IF(B858="Y",IF(D858="Critical",(F858:F4417),0)))</f>
        <v>0</v>
      </c>
      <c r="W858">
        <f t="shared" si="60"/>
        <v>2</v>
      </c>
      <c r="X858">
        <f t="shared" si="61"/>
        <v>0</v>
      </c>
    </row>
    <row r="859" spans="1:24" x14ac:dyDescent="0.25">
      <c r="A859">
        <v>11652</v>
      </c>
      <c r="B859" t="s">
        <v>18</v>
      </c>
      <c r="C859" s="1">
        <v>41953</v>
      </c>
      <c r="D859" t="s">
        <v>31</v>
      </c>
      <c r="E859">
        <v>25</v>
      </c>
      <c r="F859">
        <v>122.09</v>
      </c>
      <c r="G859">
        <v>0.1</v>
      </c>
      <c r="H859" t="s">
        <v>20</v>
      </c>
      <c r="I859">
        <v>14.11</v>
      </c>
      <c r="J859">
        <v>5.18</v>
      </c>
      <c r="K859">
        <v>2.04</v>
      </c>
      <c r="L859" t="s">
        <v>103</v>
      </c>
      <c r="M859" t="s">
        <v>30</v>
      </c>
      <c r="N859" t="s">
        <v>40</v>
      </c>
      <c r="O859" t="s">
        <v>34</v>
      </c>
      <c r="P859" t="s">
        <v>49</v>
      </c>
      <c r="Q859" t="s">
        <v>36</v>
      </c>
      <c r="R859" s="1">
        <v>41955</v>
      </c>
      <c r="S859" s="10">
        <f t="shared" si="59"/>
        <v>1.9401097239995213E-5</v>
      </c>
      <c r="U859" t="str">
        <f t="shared" si="58"/>
        <v/>
      </c>
      <c r="V859">
        <f t="array" ref="V859">SUM(IF(B859="Y",IF(D859="Critical",(F859:F4418),0)))</f>
        <v>0</v>
      </c>
      <c r="W859">
        <f t="shared" si="60"/>
        <v>2</v>
      </c>
      <c r="X859">
        <f t="shared" si="61"/>
        <v>0</v>
      </c>
    </row>
    <row r="860" spans="1:24" x14ac:dyDescent="0.25">
      <c r="A860">
        <v>11680</v>
      </c>
      <c r="B860" t="s">
        <v>18</v>
      </c>
      <c r="C860" s="1">
        <v>42617</v>
      </c>
      <c r="D860" t="s">
        <v>43</v>
      </c>
      <c r="E860">
        <v>50</v>
      </c>
      <c r="F860">
        <v>7312.0315000000001</v>
      </c>
      <c r="G860">
        <v>0.06</v>
      </c>
      <c r="H860" t="s">
        <v>20</v>
      </c>
      <c r="I860">
        <v>2031.51</v>
      </c>
      <c r="J860">
        <v>175.99</v>
      </c>
      <c r="K860">
        <v>8.99</v>
      </c>
      <c r="L860" t="s">
        <v>138</v>
      </c>
      <c r="M860" t="s">
        <v>22</v>
      </c>
      <c r="N860" t="s">
        <v>23</v>
      </c>
      <c r="O860" t="s">
        <v>24</v>
      </c>
      <c r="P860" t="s">
        <v>41</v>
      </c>
      <c r="Q860" t="s">
        <v>42</v>
      </c>
      <c r="R860" s="1">
        <v>42619</v>
      </c>
      <c r="S860" s="10">
        <f t="shared" si="59"/>
        <v>1.1619414706643301E-3</v>
      </c>
      <c r="U860" t="str">
        <f t="shared" si="58"/>
        <v/>
      </c>
      <c r="V860">
        <f t="array" ref="V860">SUM(IF(B860="Y",IF(D860="Critical",(F860:F4419),0)))</f>
        <v>0</v>
      </c>
      <c r="W860">
        <f t="shared" si="60"/>
        <v>2</v>
      </c>
      <c r="X860">
        <f t="shared" si="61"/>
        <v>0</v>
      </c>
    </row>
    <row r="861" spans="1:24" x14ac:dyDescent="0.25">
      <c r="A861">
        <v>16992</v>
      </c>
      <c r="B861" t="s">
        <v>18</v>
      </c>
      <c r="C861" s="1">
        <v>41620</v>
      </c>
      <c r="D861" t="s">
        <v>19</v>
      </c>
      <c r="E861">
        <v>15</v>
      </c>
      <c r="F861">
        <v>126.74</v>
      </c>
      <c r="G861">
        <v>0.08</v>
      </c>
      <c r="H861" t="s">
        <v>20</v>
      </c>
      <c r="I861">
        <v>-18.53</v>
      </c>
      <c r="J861">
        <v>8.67</v>
      </c>
      <c r="K861">
        <v>3.5</v>
      </c>
      <c r="L861" t="s">
        <v>128</v>
      </c>
      <c r="M861" t="s">
        <v>22</v>
      </c>
      <c r="N861" t="s">
        <v>71</v>
      </c>
      <c r="O861" t="s">
        <v>34</v>
      </c>
      <c r="P861" t="s">
        <v>72</v>
      </c>
      <c r="Q861" t="s">
        <v>42</v>
      </c>
      <c r="R861" s="1">
        <v>41621</v>
      </c>
      <c r="S861" s="10">
        <f t="shared" si="59"/>
        <v>2.0140020183446582E-5</v>
      </c>
      <c r="U861" t="str">
        <f t="shared" si="58"/>
        <v/>
      </c>
      <c r="V861">
        <f t="array" ref="V861">SUM(IF(B861="Y",IF(D861="Critical",(F861:F4420),0)))</f>
        <v>0</v>
      </c>
      <c r="W861">
        <f t="shared" si="60"/>
        <v>1</v>
      </c>
      <c r="X861">
        <f t="shared" si="61"/>
        <v>0</v>
      </c>
    </row>
    <row r="862" spans="1:24" x14ac:dyDescent="0.25">
      <c r="A862">
        <v>11686</v>
      </c>
      <c r="B862" t="s">
        <v>18</v>
      </c>
      <c r="C862" s="1">
        <v>42397</v>
      </c>
      <c r="D862" t="s">
        <v>31</v>
      </c>
      <c r="E862">
        <v>38</v>
      </c>
      <c r="F862">
        <v>6121.1985000000004</v>
      </c>
      <c r="G862">
        <v>0.08</v>
      </c>
      <c r="H862" t="s">
        <v>20</v>
      </c>
      <c r="I862">
        <v>1312.34</v>
      </c>
      <c r="J862">
        <v>205.99</v>
      </c>
      <c r="K862">
        <v>2.5</v>
      </c>
      <c r="L862" t="s">
        <v>59</v>
      </c>
      <c r="M862" t="s">
        <v>30</v>
      </c>
      <c r="N862" t="s">
        <v>40</v>
      </c>
      <c r="O862" t="s">
        <v>24</v>
      </c>
      <c r="P862" t="s">
        <v>41</v>
      </c>
      <c r="Q862" t="s">
        <v>42</v>
      </c>
      <c r="R862" s="1">
        <v>42398</v>
      </c>
      <c r="S862" s="10">
        <f t="shared" si="59"/>
        <v>9.7270838990755055E-4</v>
      </c>
      <c r="U862" t="str">
        <f t="shared" si="58"/>
        <v/>
      </c>
      <c r="V862">
        <f t="array" ref="V862">SUM(IF(B862="Y",IF(D862="Critical",(F862:F4421),0)))</f>
        <v>0</v>
      </c>
      <c r="W862">
        <f t="shared" si="60"/>
        <v>1</v>
      </c>
      <c r="X862">
        <f t="shared" si="61"/>
        <v>0</v>
      </c>
    </row>
    <row r="863" spans="1:24" x14ac:dyDescent="0.25">
      <c r="A863">
        <v>11714</v>
      </c>
      <c r="B863" t="s">
        <v>18</v>
      </c>
      <c r="C863" s="1">
        <v>42586</v>
      </c>
      <c r="D863" t="s">
        <v>28</v>
      </c>
      <c r="E863">
        <v>1</v>
      </c>
      <c r="F863">
        <v>3501.79</v>
      </c>
      <c r="G863">
        <v>0.01</v>
      </c>
      <c r="H863" t="s">
        <v>54</v>
      </c>
      <c r="I863">
        <v>-7838.33</v>
      </c>
      <c r="J863">
        <v>3502.14</v>
      </c>
      <c r="K863">
        <v>8.73</v>
      </c>
      <c r="L863" t="s">
        <v>236</v>
      </c>
      <c r="M863" t="s">
        <v>22</v>
      </c>
      <c r="N863" t="s">
        <v>23</v>
      </c>
      <c r="O863" t="s">
        <v>24</v>
      </c>
      <c r="P863" t="s">
        <v>51</v>
      </c>
      <c r="Q863" t="s">
        <v>58</v>
      </c>
      <c r="R863" s="1">
        <v>42587</v>
      </c>
      <c r="S863" s="10">
        <f t="shared" si="59"/>
        <v>5.5646300519324133E-4</v>
      </c>
      <c r="U863" t="str">
        <f t="shared" si="58"/>
        <v/>
      </c>
      <c r="V863">
        <f t="array" ref="V863">SUM(IF(B863="Y",IF(D863="Critical",(F863:F4422),0)))</f>
        <v>0</v>
      </c>
      <c r="W863">
        <f t="shared" si="60"/>
        <v>1</v>
      </c>
      <c r="X863">
        <f t="shared" si="61"/>
        <v>0</v>
      </c>
    </row>
    <row r="864" spans="1:24" x14ac:dyDescent="0.25">
      <c r="A864">
        <v>11714</v>
      </c>
      <c r="B864" t="s">
        <v>18</v>
      </c>
      <c r="C864" s="1">
        <v>42586</v>
      </c>
      <c r="D864" t="s">
        <v>28</v>
      </c>
      <c r="E864">
        <v>9</v>
      </c>
      <c r="F864">
        <v>141.83000000000001</v>
      </c>
      <c r="G864">
        <v>0.06</v>
      </c>
      <c r="H864" t="s">
        <v>20</v>
      </c>
      <c r="I864">
        <v>-35.69</v>
      </c>
      <c r="J864">
        <v>15.73</v>
      </c>
      <c r="K864">
        <v>7.42</v>
      </c>
      <c r="L864" t="s">
        <v>236</v>
      </c>
      <c r="M864" t="s">
        <v>22</v>
      </c>
      <c r="N864" t="s">
        <v>23</v>
      </c>
      <c r="O864" t="s">
        <v>34</v>
      </c>
      <c r="P864" t="s">
        <v>64</v>
      </c>
      <c r="Q864" t="s">
        <v>26</v>
      </c>
      <c r="R864" s="1">
        <v>42587</v>
      </c>
      <c r="S864" s="10">
        <f t="shared" si="59"/>
        <v>2.2537944316066191E-5</v>
      </c>
      <c r="U864" t="str">
        <f t="shared" si="58"/>
        <v/>
      </c>
      <c r="V864">
        <f t="array" ref="V864">SUM(IF(B864="Y",IF(D864="Critical",(F864:F4423),0)))</f>
        <v>0</v>
      </c>
      <c r="W864">
        <f t="shared" si="60"/>
        <v>1</v>
      </c>
      <c r="X864">
        <f t="shared" si="61"/>
        <v>0</v>
      </c>
    </row>
    <row r="865" spans="1:24" x14ac:dyDescent="0.25">
      <c r="A865">
        <v>11719</v>
      </c>
      <c r="B865" t="s">
        <v>18</v>
      </c>
      <c r="C865" s="1">
        <v>41675</v>
      </c>
      <c r="D865" t="s">
        <v>31</v>
      </c>
      <c r="E865">
        <v>3</v>
      </c>
      <c r="F865">
        <v>1566.8</v>
      </c>
      <c r="G865">
        <v>0.06</v>
      </c>
      <c r="H865" t="s">
        <v>54</v>
      </c>
      <c r="I865">
        <v>-1044.92</v>
      </c>
      <c r="J865">
        <v>500.97</v>
      </c>
      <c r="K865">
        <v>69.3</v>
      </c>
      <c r="L865" t="s">
        <v>39</v>
      </c>
      <c r="M865" t="s">
        <v>22</v>
      </c>
      <c r="N865" t="s">
        <v>40</v>
      </c>
      <c r="O865" t="s">
        <v>24</v>
      </c>
      <c r="P865" t="s">
        <v>51</v>
      </c>
      <c r="Q865" t="s">
        <v>74</v>
      </c>
      <c r="R865" s="1">
        <v>41676</v>
      </c>
      <c r="S865" s="10">
        <f t="shared" si="59"/>
        <v>2.4897730490314114E-4</v>
      </c>
      <c r="U865" t="str">
        <f t="shared" si="58"/>
        <v/>
      </c>
      <c r="V865">
        <f t="array" ref="V865">SUM(IF(B865="Y",IF(D865="Critical",(F865:F4424),0)))</f>
        <v>0</v>
      </c>
      <c r="W865">
        <f t="shared" si="60"/>
        <v>1</v>
      </c>
      <c r="X865">
        <f t="shared" si="61"/>
        <v>0</v>
      </c>
    </row>
    <row r="866" spans="1:24" x14ac:dyDescent="0.25">
      <c r="A866">
        <v>11719</v>
      </c>
      <c r="B866" t="s">
        <v>18</v>
      </c>
      <c r="C866" s="1">
        <v>41675</v>
      </c>
      <c r="D866" t="s">
        <v>31</v>
      </c>
      <c r="E866">
        <v>30</v>
      </c>
      <c r="F866">
        <v>616.01</v>
      </c>
      <c r="G866">
        <v>0.09</v>
      </c>
      <c r="H866" t="s">
        <v>20</v>
      </c>
      <c r="I866">
        <v>-74.88</v>
      </c>
      <c r="J866">
        <v>21.38</v>
      </c>
      <c r="K866">
        <v>8.99</v>
      </c>
      <c r="L866" t="s">
        <v>39</v>
      </c>
      <c r="M866" t="s">
        <v>22</v>
      </c>
      <c r="N866" t="s">
        <v>40</v>
      </c>
      <c r="O866" t="s">
        <v>34</v>
      </c>
      <c r="P866" t="s">
        <v>35</v>
      </c>
      <c r="Q866" t="s">
        <v>26</v>
      </c>
      <c r="R866" s="1">
        <v>41675</v>
      </c>
      <c r="S866" s="10">
        <f t="shared" si="59"/>
        <v>9.7889015568920065E-5</v>
      </c>
      <c r="U866" t="str">
        <f t="shared" si="58"/>
        <v/>
      </c>
      <c r="V866">
        <f t="array" ref="V866">SUM(IF(B866="Y",IF(D866="Critical",(F866:F4425),0)))</f>
        <v>0</v>
      </c>
      <c r="W866">
        <f t="shared" si="60"/>
        <v>0</v>
      </c>
      <c r="X866">
        <f t="shared" si="61"/>
        <v>0</v>
      </c>
    </row>
    <row r="867" spans="1:24" x14ac:dyDescent="0.25">
      <c r="A867">
        <v>11719</v>
      </c>
      <c r="B867" t="s">
        <v>18</v>
      </c>
      <c r="C867" s="1">
        <v>41675</v>
      </c>
      <c r="D867" t="s">
        <v>31</v>
      </c>
      <c r="E867">
        <v>17</v>
      </c>
      <c r="F867">
        <v>438.60849999999999</v>
      </c>
      <c r="G867">
        <v>0.01</v>
      </c>
      <c r="H867" t="s">
        <v>20</v>
      </c>
      <c r="I867">
        <v>-56.05</v>
      </c>
      <c r="J867">
        <v>28.99</v>
      </c>
      <c r="K867">
        <v>8.59</v>
      </c>
      <c r="L867" t="s">
        <v>39</v>
      </c>
      <c r="M867" t="s">
        <v>22</v>
      </c>
      <c r="N867" t="s">
        <v>40</v>
      </c>
      <c r="O867" t="s">
        <v>24</v>
      </c>
      <c r="P867" t="s">
        <v>41</v>
      </c>
      <c r="Q867" t="s">
        <v>52</v>
      </c>
      <c r="R867" s="1">
        <v>41675</v>
      </c>
      <c r="S867" s="10">
        <f t="shared" si="59"/>
        <v>6.9698469643610781E-5</v>
      </c>
      <c r="U867" t="str">
        <f t="shared" si="58"/>
        <v/>
      </c>
      <c r="V867">
        <f t="array" ref="V867">SUM(IF(B867="Y",IF(D867="Critical",(F867:F4426),0)))</f>
        <v>0</v>
      </c>
      <c r="W867">
        <f t="shared" si="60"/>
        <v>0</v>
      </c>
      <c r="X867">
        <f t="shared" si="61"/>
        <v>0</v>
      </c>
    </row>
    <row r="868" spans="1:24" x14ac:dyDescent="0.25">
      <c r="A868">
        <v>4774</v>
      </c>
      <c r="B868" t="s">
        <v>18</v>
      </c>
      <c r="C868" s="1">
        <v>41383</v>
      </c>
      <c r="D868" t="s">
        <v>43</v>
      </c>
      <c r="E868">
        <v>4</v>
      </c>
      <c r="F868">
        <v>126.87</v>
      </c>
      <c r="G868">
        <v>0.08</v>
      </c>
      <c r="H868" t="s">
        <v>20</v>
      </c>
      <c r="I868">
        <v>-125.99</v>
      </c>
      <c r="J868">
        <v>32.979999999999997</v>
      </c>
      <c r="K868">
        <v>5.5</v>
      </c>
      <c r="L868" t="s">
        <v>245</v>
      </c>
      <c r="M868" t="s">
        <v>22</v>
      </c>
      <c r="N868" t="s">
        <v>23</v>
      </c>
      <c r="O868" t="s">
        <v>24</v>
      </c>
      <c r="P868" t="s">
        <v>25</v>
      </c>
      <c r="Q868" t="s">
        <v>42</v>
      </c>
      <c r="R868" s="1">
        <v>41384</v>
      </c>
      <c r="S868" s="10">
        <f t="shared" si="59"/>
        <v>2.0160678244231245E-5</v>
      </c>
      <c r="U868" t="str">
        <f t="shared" si="58"/>
        <v/>
      </c>
      <c r="V868">
        <f t="array" ref="V868">SUM(IF(B868="Y",IF(D868="Critical",(F868:F4427),0)))</f>
        <v>0</v>
      </c>
      <c r="W868">
        <f t="shared" si="60"/>
        <v>1</v>
      </c>
      <c r="X868">
        <f t="shared" si="61"/>
        <v>0</v>
      </c>
    </row>
    <row r="869" spans="1:24" x14ac:dyDescent="0.25">
      <c r="A869">
        <v>11748</v>
      </c>
      <c r="B869" t="s">
        <v>18</v>
      </c>
      <c r="C869" s="1">
        <v>42524</v>
      </c>
      <c r="D869" t="s">
        <v>31</v>
      </c>
      <c r="E869">
        <v>23</v>
      </c>
      <c r="F869">
        <v>3503.12</v>
      </c>
      <c r="G869">
        <v>0.01</v>
      </c>
      <c r="H869" t="s">
        <v>54</v>
      </c>
      <c r="I869">
        <v>-168.14</v>
      </c>
      <c r="J869">
        <v>145.97999999999999</v>
      </c>
      <c r="K869">
        <v>46.2</v>
      </c>
      <c r="L869" t="s">
        <v>236</v>
      </c>
      <c r="M869" t="s">
        <v>22</v>
      </c>
      <c r="N869" t="s">
        <v>23</v>
      </c>
      <c r="O869" t="s">
        <v>37</v>
      </c>
      <c r="P869" t="s">
        <v>112</v>
      </c>
      <c r="Q869" t="s">
        <v>58</v>
      </c>
      <c r="R869" s="1">
        <v>42524</v>
      </c>
      <c r="S869" s="10">
        <f t="shared" si="59"/>
        <v>5.5667435304588447E-4</v>
      </c>
      <c r="U869" t="str">
        <f t="shared" si="58"/>
        <v/>
      </c>
      <c r="V869">
        <f t="array" ref="V869">SUM(IF(B869="Y",IF(D869="Critical",(F869:F4428),0)))</f>
        <v>0</v>
      </c>
      <c r="W869">
        <f t="shared" si="60"/>
        <v>0</v>
      </c>
      <c r="X869">
        <f t="shared" si="61"/>
        <v>0</v>
      </c>
    </row>
    <row r="870" spans="1:24" x14ac:dyDescent="0.25">
      <c r="A870">
        <v>11777</v>
      </c>
      <c r="B870" t="s">
        <v>18</v>
      </c>
      <c r="C870" s="1">
        <v>42729</v>
      </c>
      <c r="D870" t="s">
        <v>47</v>
      </c>
      <c r="E870">
        <v>39</v>
      </c>
      <c r="F870">
        <v>651.45000000000005</v>
      </c>
      <c r="G870">
        <v>7.0000000000000007E-2</v>
      </c>
      <c r="H870" t="s">
        <v>20</v>
      </c>
      <c r="I870">
        <v>-160.56</v>
      </c>
      <c r="J870">
        <v>17.7</v>
      </c>
      <c r="K870">
        <v>9.4700000000000006</v>
      </c>
      <c r="L870" t="s">
        <v>157</v>
      </c>
      <c r="M870" t="s">
        <v>22</v>
      </c>
      <c r="N870" t="s">
        <v>45</v>
      </c>
      <c r="O870" t="s">
        <v>34</v>
      </c>
      <c r="P870" t="s">
        <v>53</v>
      </c>
      <c r="Q870" t="s">
        <v>42</v>
      </c>
      <c r="R870" s="1">
        <v>41275</v>
      </c>
      <c r="S870" s="10">
        <f t="shared" si="59"/>
        <v>1.0352072075513869E-4</v>
      </c>
      <c r="U870" t="str">
        <f t="shared" si="58"/>
        <v/>
      </c>
      <c r="V870">
        <f t="array" ref="V870">SUM(IF(B870="Y",IF(D870="Critical",(F870:F4429),0)))</f>
        <v>0</v>
      </c>
      <c r="W870">
        <f t="shared" si="60"/>
        <v>-1454</v>
      </c>
      <c r="X870">
        <f t="shared" si="61"/>
        <v>0</v>
      </c>
    </row>
    <row r="871" spans="1:24" x14ac:dyDescent="0.25">
      <c r="A871">
        <v>15808</v>
      </c>
      <c r="B871" t="s">
        <v>18</v>
      </c>
      <c r="C871" s="1">
        <v>41622</v>
      </c>
      <c r="D871" t="s">
        <v>28</v>
      </c>
      <c r="E871">
        <v>33</v>
      </c>
      <c r="F871">
        <v>126.88</v>
      </c>
      <c r="G871">
        <v>0.05</v>
      </c>
      <c r="H871" t="s">
        <v>20</v>
      </c>
      <c r="I871">
        <v>12.63</v>
      </c>
      <c r="J871">
        <v>3.7</v>
      </c>
      <c r="K871">
        <v>1.61</v>
      </c>
      <c r="L871" t="s">
        <v>399</v>
      </c>
      <c r="M871" t="s">
        <v>30</v>
      </c>
      <c r="N871" t="s">
        <v>23</v>
      </c>
      <c r="O871" t="s">
        <v>37</v>
      </c>
      <c r="P871" t="s">
        <v>38</v>
      </c>
      <c r="Q871" t="s">
        <v>36</v>
      </c>
      <c r="R871" s="1">
        <v>41622</v>
      </c>
      <c r="S871" s="10">
        <f t="shared" si="59"/>
        <v>2.0162267325830066E-5</v>
      </c>
      <c r="U871" t="str">
        <f t="shared" si="58"/>
        <v/>
      </c>
      <c r="V871">
        <f t="array" ref="V871">SUM(IF(B871="Y",IF(D871="Critical",(F871:F4430),0)))</f>
        <v>0</v>
      </c>
      <c r="W871">
        <f t="shared" si="60"/>
        <v>0</v>
      </c>
      <c r="X871">
        <f t="shared" si="61"/>
        <v>0</v>
      </c>
    </row>
    <row r="872" spans="1:24" x14ac:dyDescent="0.25">
      <c r="A872">
        <v>11815</v>
      </c>
      <c r="B872" t="s">
        <v>18</v>
      </c>
      <c r="C872" s="1">
        <v>41894</v>
      </c>
      <c r="D872" t="s">
        <v>47</v>
      </c>
      <c r="E872">
        <v>22</v>
      </c>
      <c r="F872">
        <v>351.27</v>
      </c>
      <c r="G872">
        <v>0.08</v>
      </c>
      <c r="H872" t="s">
        <v>20</v>
      </c>
      <c r="I872">
        <v>-37.22</v>
      </c>
      <c r="J872">
        <v>15.73</v>
      </c>
      <c r="K872">
        <v>7.42</v>
      </c>
      <c r="L872" t="s">
        <v>403</v>
      </c>
      <c r="M872" t="s">
        <v>22</v>
      </c>
      <c r="N872" t="s">
        <v>45</v>
      </c>
      <c r="O872" t="s">
        <v>34</v>
      </c>
      <c r="P872" t="s">
        <v>64</v>
      </c>
      <c r="Q872" t="s">
        <v>26</v>
      </c>
      <c r="R872" s="1">
        <v>41896</v>
      </c>
      <c r="S872" s="10">
        <f t="shared" si="59"/>
        <v>5.5819669321755411E-5</v>
      </c>
      <c r="U872" t="str">
        <f t="shared" si="58"/>
        <v/>
      </c>
      <c r="V872">
        <f t="array" ref="V872">SUM(IF(B872="Y",IF(D872="Critical",(F872:F4431),0)))</f>
        <v>0</v>
      </c>
      <c r="W872">
        <f t="shared" si="60"/>
        <v>2</v>
      </c>
      <c r="X872">
        <f t="shared" si="61"/>
        <v>0</v>
      </c>
    </row>
    <row r="873" spans="1:24" x14ac:dyDescent="0.25">
      <c r="A873">
        <v>16932</v>
      </c>
      <c r="B873" t="s">
        <v>18</v>
      </c>
      <c r="C873" s="1">
        <v>41379</v>
      </c>
      <c r="D873" t="s">
        <v>28</v>
      </c>
      <c r="E873">
        <v>20</v>
      </c>
      <c r="F873">
        <v>127.16</v>
      </c>
      <c r="G873">
        <v>0.09</v>
      </c>
      <c r="H873" t="s">
        <v>20</v>
      </c>
      <c r="I873">
        <v>12.88</v>
      </c>
      <c r="J873">
        <v>6.7</v>
      </c>
      <c r="K873">
        <v>1.56</v>
      </c>
      <c r="L873" t="s">
        <v>421</v>
      </c>
      <c r="M873" t="s">
        <v>341</v>
      </c>
      <c r="N873" t="s">
        <v>45</v>
      </c>
      <c r="O873" t="s">
        <v>34</v>
      </c>
      <c r="P873" t="s">
        <v>35</v>
      </c>
      <c r="Q873" t="s">
        <v>36</v>
      </c>
      <c r="R873" s="1">
        <v>41379</v>
      </c>
      <c r="S873" s="10">
        <f t="shared" si="59"/>
        <v>2.020676161059703E-5</v>
      </c>
      <c r="U873" t="str">
        <f t="shared" si="58"/>
        <v/>
      </c>
      <c r="V873">
        <f t="array" ref="V873">SUM(IF(B873="Y",IF(D873="Critical",(F873:F4432),0)))</f>
        <v>0</v>
      </c>
      <c r="W873">
        <f t="shared" si="60"/>
        <v>0</v>
      </c>
      <c r="X873">
        <f t="shared" si="61"/>
        <v>0</v>
      </c>
    </row>
    <row r="874" spans="1:24" x14ac:dyDescent="0.25">
      <c r="A874">
        <v>28033</v>
      </c>
      <c r="B874" t="s">
        <v>18</v>
      </c>
      <c r="C874" s="1">
        <v>41531</v>
      </c>
      <c r="D874" t="s">
        <v>19</v>
      </c>
      <c r="E874">
        <v>18</v>
      </c>
      <c r="F874">
        <v>127.56</v>
      </c>
      <c r="G874">
        <v>0.01</v>
      </c>
      <c r="H874" t="s">
        <v>20</v>
      </c>
      <c r="I874">
        <v>-57.11</v>
      </c>
      <c r="J874">
        <v>6.6</v>
      </c>
      <c r="K874">
        <v>4.07</v>
      </c>
      <c r="L874" t="s">
        <v>410</v>
      </c>
      <c r="M874" t="s">
        <v>30</v>
      </c>
      <c r="N874" t="s">
        <v>23</v>
      </c>
      <c r="O874" t="s">
        <v>24</v>
      </c>
      <c r="P874" t="s">
        <v>25</v>
      </c>
      <c r="Q874" t="s">
        <v>26</v>
      </c>
      <c r="R874" s="1">
        <v>41534</v>
      </c>
      <c r="S874" s="10">
        <f t="shared" si="59"/>
        <v>2.0270324874549836E-5</v>
      </c>
      <c r="U874" t="str">
        <f t="shared" si="58"/>
        <v/>
      </c>
      <c r="V874">
        <f t="array" ref="V874">SUM(IF(B874="Y",IF(D874="Critical",(F874:F4433),0)))</f>
        <v>0</v>
      </c>
      <c r="W874">
        <f t="shared" si="60"/>
        <v>3</v>
      </c>
      <c r="X874">
        <f t="shared" si="61"/>
        <v>0</v>
      </c>
    </row>
    <row r="875" spans="1:24" x14ac:dyDescent="0.25">
      <c r="A875">
        <v>11843</v>
      </c>
      <c r="B875" t="s">
        <v>18</v>
      </c>
      <c r="C875" s="1">
        <v>42568</v>
      </c>
      <c r="D875" t="s">
        <v>43</v>
      </c>
      <c r="E875">
        <v>42</v>
      </c>
      <c r="F875">
        <v>4993.42</v>
      </c>
      <c r="G875">
        <v>0.03</v>
      </c>
      <c r="H875" t="s">
        <v>54</v>
      </c>
      <c r="I875">
        <v>190.14</v>
      </c>
      <c r="J875">
        <v>119.99</v>
      </c>
      <c r="K875">
        <v>56.14</v>
      </c>
      <c r="L875" t="s">
        <v>170</v>
      </c>
      <c r="M875" t="s">
        <v>22</v>
      </c>
      <c r="N875" t="s">
        <v>45</v>
      </c>
      <c r="O875" t="s">
        <v>24</v>
      </c>
      <c r="P875" t="s">
        <v>51</v>
      </c>
      <c r="Q875" t="s">
        <v>58</v>
      </c>
      <c r="R875" s="1">
        <v>42570</v>
      </c>
      <c r="S875" s="10">
        <f t="shared" si="59"/>
        <v>7.9349518371805148E-4</v>
      </c>
      <c r="U875" t="str">
        <f t="shared" si="58"/>
        <v/>
      </c>
      <c r="V875">
        <f t="array" ref="V875">SUM(IF(B875="Y",IF(D875="Critical",(F875:F4434),0)))</f>
        <v>0</v>
      </c>
      <c r="W875">
        <f t="shared" si="60"/>
        <v>2</v>
      </c>
      <c r="X875">
        <f t="shared" si="61"/>
        <v>0</v>
      </c>
    </row>
    <row r="876" spans="1:24" x14ac:dyDescent="0.25">
      <c r="A876">
        <v>11843</v>
      </c>
      <c r="B876" t="s">
        <v>18</v>
      </c>
      <c r="C876" s="1">
        <v>42568</v>
      </c>
      <c r="D876" t="s">
        <v>43</v>
      </c>
      <c r="E876">
        <v>9</v>
      </c>
      <c r="F876">
        <v>1059.3</v>
      </c>
      <c r="G876">
        <v>0.05</v>
      </c>
      <c r="H876" t="s">
        <v>20</v>
      </c>
      <c r="I876">
        <v>67.599999999999994</v>
      </c>
      <c r="J876">
        <v>115.79</v>
      </c>
      <c r="K876">
        <v>1.99</v>
      </c>
      <c r="L876" t="s">
        <v>170</v>
      </c>
      <c r="M876" t="s">
        <v>22</v>
      </c>
      <c r="N876" t="s">
        <v>45</v>
      </c>
      <c r="O876" t="s">
        <v>24</v>
      </c>
      <c r="P876" t="s">
        <v>25</v>
      </c>
      <c r="Q876" t="s">
        <v>26</v>
      </c>
      <c r="R876" s="1">
        <v>42570</v>
      </c>
      <c r="S876" s="10">
        <f t="shared" si="59"/>
        <v>1.683314137630185E-4</v>
      </c>
      <c r="U876" t="str">
        <f t="shared" si="58"/>
        <v/>
      </c>
      <c r="V876">
        <f t="array" ref="V876">SUM(IF(B876="Y",IF(D876="Critical",(F876:F4435),0)))</f>
        <v>0</v>
      </c>
      <c r="W876">
        <f t="shared" si="60"/>
        <v>2</v>
      </c>
      <c r="X876">
        <f t="shared" si="61"/>
        <v>0</v>
      </c>
    </row>
    <row r="877" spans="1:24" x14ac:dyDescent="0.25">
      <c r="A877">
        <v>11876</v>
      </c>
      <c r="B877" t="s">
        <v>18</v>
      </c>
      <c r="C877" s="1">
        <v>41823</v>
      </c>
      <c r="D877" t="s">
        <v>19</v>
      </c>
      <c r="E877">
        <v>47</v>
      </c>
      <c r="F877">
        <v>5051.8900000000003</v>
      </c>
      <c r="G877">
        <v>0.02</v>
      </c>
      <c r="H877" t="s">
        <v>20</v>
      </c>
      <c r="I877">
        <v>1708.84</v>
      </c>
      <c r="J877">
        <v>107.53</v>
      </c>
      <c r="K877">
        <v>5.81</v>
      </c>
      <c r="L877" t="s">
        <v>143</v>
      </c>
      <c r="M877" t="s">
        <v>30</v>
      </c>
      <c r="N877" t="s">
        <v>40</v>
      </c>
      <c r="O877" t="s">
        <v>37</v>
      </c>
      <c r="P877" t="s">
        <v>38</v>
      </c>
      <c r="Q877" t="s">
        <v>52</v>
      </c>
      <c r="R877" s="1">
        <v>41826</v>
      </c>
      <c r="S877" s="10">
        <f t="shared" si="59"/>
        <v>8.0278654382635287E-4</v>
      </c>
      <c r="U877" t="str">
        <f t="shared" si="58"/>
        <v/>
      </c>
      <c r="V877">
        <f t="array" ref="V877">SUM(IF(B877="Y",IF(D877="Critical",(F877:F4436),0)))</f>
        <v>0</v>
      </c>
      <c r="W877">
        <f t="shared" si="60"/>
        <v>3</v>
      </c>
      <c r="X877">
        <f t="shared" si="61"/>
        <v>0</v>
      </c>
    </row>
    <row r="878" spans="1:24" x14ac:dyDescent="0.25">
      <c r="A878">
        <v>29058</v>
      </c>
      <c r="B878" t="s">
        <v>18</v>
      </c>
      <c r="C878" s="1">
        <v>41277</v>
      </c>
      <c r="D878" t="s">
        <v>19</v>
      </c>
      <c r="E878">
        <v>23</v>
      </c>
      <c r="F878">
        <v>128.52000000000001</v>
      </c>
      <c r="G878">
        <v>0.06</v>
      </c>
      <c r="H878" t="s">
        <v>20</v>
      </c>
      <c r="I878">
        <v>42.8</v>
      </c>
      <c r="J878">
        <v>5.84</v>
      </c>
      <c r="K878">
        <v>1</v>
      </c>
      <c r="L878" t="s">
        <v>61</v>
      </c>
      <c r="M878" t="s">
        <v>22</v>
      </c>
      <c r="N878" t="s">
        <v>45</v>
      </c>
      <c r="O878" t="s">
        <v>34</v>
      </c>
      <c r="P878" t="s">
        <v>35</v>
      </c>
      <c r="Q878" t="s">
        <v>36</v>
      </c>
      <c r="R878" s="1">
        <v>41278</v>
      </c>
      <c r="S878" s="10">
        <f t="shared" si="59"/>
        <v>2.042287670803657E-5</v>
      </c>
      <c r="U878" t="str">
        <f t="shared" si="58"/>
        <v/>
      </c>
      <c r="V878">
        <f t="array" ref="V878">SUM(IF(B878="Y",IF(D878="Critical",(F878:F4437),0)))</f>
        <v>0</v>
      </c>
      <c r="W878">
        <f t="shared" si="60"/>
        <v>1</v>
      </c>
      <c r="X878">
        <f t="shared" si="61"/>
        <v>0</v>
      </c>
    </row>
    <row r="879" spans="1:24" x14ac:dyDescent="0.25">
      <c r="A879">
        <v>31392</v>
      </c>
      <c r="B879" t="s">
        <v>18</v>
      </c>
      <c r="C879" s="1">
        <v>41400</v>
      </c>
      <c r="D879" t="s">
        <v>47</v>
      </c>
      <c r="E879">
        <v>21</v>
      </c>
      <c r="F879">
        <v>128.86000000000001</v>
      </c>
      <c r="G879">
        <v>0.1</v>
      </c>
      <c r="H879" t="s">
        <v>20</v>
      </c>
      <c r="I879">
        <v>-42.81</v>
      </c>
      <c r="J879">
        <v>6.48</v>
      </c>
      <c r="K879">
        <v>5.16</v>
      </c>
      <c r="L879" t="s">
        <v>207</v>
      </c>
      <c r="M879" t="s">
        <v>56</v>
      </c>
      <c r="N879" t="s">
        <v>40</v>
      </c>
      <c r="O879" t="s">
        <v>34</v>
      </c>
      <c r="P879" t="s">
        <v>49</v>
      </c>
      <c r="Q879" t="s">
        <v>42</v>
      </c>
      <c r="R879" s="1">
        <v>41407</v>
      </c>
      <c r="S879" s="10">
        <f t="shared" si="59"/>
        <v>2.0476905482396459E-5</v>
      </c>
      <c r="U879" t="str">
        <f t="shared" si="58"/>
        <v/>
      </c>
      <c r="V879">
        <f t="array" ref="V879">SUM(IF(B879="Y",IF(D879="Critical",(F879:F4438),0)))</f>
        <v>0</v>
      </c>
      <c r="W879">
        <f t="shared" si="60"/>
        <v>7</v>
      </c>
      <c r="X879">
        <f t="shared" si="61"/>
        <v>0</v>
      </c>
    </row>
    <row r="880" spans="1:24" x14ac:dyDescent="0.25">
      <c r="A880">
        <v>41059</v>
      </c>
      <c r="B880" t="s">
        <v>27</v>
      </c>
      <c r="C880" s="1">
        <v>41531</v>
      </c>
      <c r="D880" t="s">
        <v>43</v>
      </c>
      <c r="E880">
        <v>21</v>
      </c>
      <c r="F880">
        <v>128.86000000000001</v>
      </c>
      <c r="G880">
        <v>0</v>
      </c>
      <c r="H880" t="s">
        <v>32</v>
      </c>
      <c r="I880">
        <v>24.53</v>
      </c>
      <c r="J880">
        <v>5.84</v>
      </c>
      <c r="K880">
        <v>1.2</v>
      </c>
      <c r="L880" t="s">
        <v>181</v>
      </c>
      <c r="M880" t="s">
        <v>30</v>
      </c>
      <c r="N880" t="s">
        <v>23</v>
      </c>
      <c r="O880" t="s">
        <v>34</v>
      </c>
      <c r="P880" t="s">
        <v>35</v>
      </c>
      <c r="Q880" t="s">
        <v>36</v>
      </c>
      <c r="R880" s="1">
        <v>41533</v>
      </c>
      <c r="S880" s="10">
        <f t="shared" si="59"/>
        <v>2.0476905482396459E-5</v>
      </c>
      <c r="U880" t="str">
        <f t="shared" si="58"/>
        <v/>
      </c>
      <c r="V880">
        <f t="array" ref="V880">SUM(IF(B880="Y",IF(D880="Critical",(F880:F4439),0)))</f>
        <v>0</v>
      </c>
      <c r="W880">
        <f t="shared" si="60"/>
        <v>2</v>
      </c>
      <c r="X880">
        <f t="shared" si="61"/>
        <v>0</v>
      </c>
    </row>
    <row r="881" spans="1:24" x14ac:dyDescent="0.25">
      <c r="A881">
        <v>28007</v>
      </c>
      <c r="B881" t="s">
        <v>18</v>
      </c>
      <c r="C881" s="1">
        <v>41372</v>
      </c>
      <c r="D881" t="s">
        <v>31</v>
      </c>
      <c r="E881">
        <v>23</v>
      </c>
      <c r="F881">
        <v>128.97</v>
      </c>
      <c r="G881">
        <v>0.03</v>
      </c>
      <c r="H881" t="s">
        <v>20</v>
      </c>
      <c r="I881">
        <v>-1045.25</v>
      </c>
      <c r="J881">
        <v>3.48</v>
      </c>
      <c r="K881">
        <v>49</v>
      </c>
      <c r="L881" t="s">
        <v>383</v>
      </c>
      <c r="M881" t="s">
        <v>22</v>
      </c>
      <c r="N881" t="s">
        <v>71</v>
      </c>
      <c r="O881" t="s">
        <v>34</v>
      </c>
      <c r="P881" t="s">
        <v>72</v>
      </c>
      <c r="Q881" t="s">
        <v>60</v>
      </c>
      <c r="R881" s="1">
        <v>41373</v>
      </c>
      <c r="S881" s="10">
        <f t="shared" si="59"/>
        <v>2.0494385379983477E-5</v>
      </c>
      <c r="U881" t="str">
        <f t="shared" si="58"/>
        <v/>
      </c>
      <c r="V881">
        <f t="array" ref="V881">SUM(IF(B881="Y",IF(D881="Critical",(F881:F4440),0)))</f>
        <v>0</v>
      </c>
      <c r="W881">
        <f t="shared" si="60"/>
        <v>1</v>
      </c>
      <c r="X881">
        <f t="shared" si="61"/>
        <v>0</v>
      </c>
    </row>
    <row r="882" spans="1:24" x14ac:dyDescent="0.25">
      <c r="A882">
        <v>35877</v>
      </c>
      <c r="B882" t="s">
        <v>27</v>
      </c>
      <c r="C882" s="1">
        <v>41419</v>
      </c>
      <c r="D882" t="s">
        <v>19</v>
      </c>
      <c r="E882">
        <v>30</v>
      </c>
      <c r="F882">
        <v>129.71</v>
      </c>
      <c r="G882">
        <v>0.08</v>
      </c>
      <c r="H882" t="s">
        <v>20</v>
      </c>
      <c r="I882">
        <v>-100.61</v>
      </c>
      <c r="J882">
        <v>4.28</v>
      </c>
      <c r="K882">
        <v>5.68</v>
      </c>
      <c r="L882" t="s">
        <v>69</v>
      </c>
      <c r="M882" t="s">
        <v>30</v>
      </c>
      <c r="N882" t="s">
        <v>23</v>
      </c>
      <c r="O882" t="s">
        <v>34</v>
      </c>
      <c r="P882" t="s">
        <v>49</v>
      </c>
      <c r="Q882" t="s">
        <v>42</v>
      </c>
      <c r="R882" s="1">
        <v>41422</v>
      </c>
      <c r="S882" s="10">
        <f t="shared" si="59"/>
        <v>2.0611977418296168E-5</v>
      </c>
      <c r="U882" t="str">
        <f t="shared" si="58"/>
        <v/>
      </c>
      <c r="V882">
        <f t="array" ref="V882">SUM(IF(B882="Y",IF(D882="Critical",(F882:F4441),0)))</f>
        <v>0</v>
      </c>
      <c r="W882">
        <f t="shared" si="60"/>
        <v>3</v>
      </c>
      <c r="X882">
        <f t="shared" si="61"/>
        <v>0</v>
      </c>
    </row>
    <row r="883" spans="1:24" x14ac:dyDescent="0.25">
      <c r="A883">
        <v>33857</v>
      </c>
      <c r="B883" t="s">
        <v>18</v>
      </c>
      <c r="C883" s="1">
        <v>41393</v>
      </c>
      <c r="D883" t="s">
        <v>28</v>
      </c>
      <c r="E883">
        <v>18</v>
      </c>
      <c r="F883">
        <v>130.16</v>
      </c>
      <c r="G883">
        <v>0</v>
      </c>
      <c r="H883" t="s">
        <v>20</v>
      </c>
      <c r="I883">
        <v>28.87</v>
      </c>
      <c r="J883">
        <v>7.04</v>
      </c>
      <c r="K883">
        <v>2.17</v>
      </c>
      <c r="L883" t="s">
        <v>177</v>
      </c>
      <c r="M883" t="s">
        <v>22</v>
      </c>
      <c r="N883" t="s">
        <v>40</v>
      </c>
      <c r="O883" t="s">
        <v>34</v>
      </c>
      <c r="P883" t="s">
        <v>49</v>
      </c>
      <c r="Q883" t="s">
        <v>36</v>
      </c>
      <c r="R883" s="1">
        <v>41394</v>
      </c>
      <c r="S883" s="10">
        <f t="shared" si="59"/>
        <v>2.0683486090243074E-5</v>
      </c>
      <c r="U883" t="str">
        <f t="shared" si="58"/>
        <v/>
      </c>
      <c r="V883">
        <f t="array" ref="V883">SUM(IF(B883="Y",IF(D883="Critical",(F883:F4442),0)))</f>
        <v>0</v>
      </c>
      <c r="W883">
        <f t="shared" si="60"/>
        <v>1</v>
      </c>
      <c r="X883">
        <f t="shared" si="61"/>
        <v>0</v>
      </c>
    </row>
    <row r="884" spans="1:24" x14ac:dyDescent="0.25">
      <c r="A884">
        <v>9254</v>
      </c>
      <c r="B884" t="s">
        <v>18</v>
      </c>
      <c r="C884" s="1">
        <v>41408</v>
      </c>
      <c r="D884" t="s">
        <v>43</v>
      </c>
      <c r="E884">
        <v>24</v>
      </c>
      <c r="F884">
        <v>131.65</v>
      </c>
      <c r="G884">
        <v>0.01</v>
      </c>
      <c r="H884" t="s">
        <v>32</v>
      </c>
      <c r="I884">
        <v>67.41</v>
      </c>
      <c r="J884">
        <v>4.91</v>
      </c>
      <c r="K884">
        <v>0.5</v>
      </c>
      <c r="L884" t="s">
        <v>352</v>
      </c>
      <c r="M884" t="s">
        <v>22</v>
      </c>
      <c r="N884" t="s">
        <v>45</v>
      </c>
      <c r="O884" t="s">
        <v>34</v>
      </c>
      <c r="P884" t="s">
        <v>46</v>
      </c>
      <c r="Q884" t="s">
        <v>42</v>
      </c>
      <c r="R884" s="1">
        <v>41410</v>
      </c>
      <c r="S884" s="10">
        <f t="shared" si="59"/>
        <v>2.0920259248467277E-5</v>
      </c>
      <c r="U884" t="str">
        <f t="shared" si="58"/>
        <v/>
      </c>
      <c r="V884">
        <f t="array" ref="V884">SUM(IF(B884="Y",IF(D884="Critical",(F884:F4443),0)))</f>
        <v>0</v>
      </c>
      <c r="W884">
        <f t="shared" si="60"/>
        <v>2</v>
      </c>
      <c r="X884">
        <f t="shared" si="61"/>
        <v>0</v>
      </c>
    </row>
    <row r="885" spans="1:24" x14ac:dyDescent="0.25">
      <c r="A885">
        <v>26244</v>
      </c>
      <c r="B885" t="s">
        <v>18</v>
      </c>
      <c r="C885" s="1">
        <v>41489</v>
      </c>
      <c r="D885" t="s">
        <v>19</v>
      </c>
      <c r="E885">
        <v>16</v>
      </c>
      <c r="F885">
        <v>131.72</v>
      </c>
      <c r="G885">
        <v>0.09</v>
      </c>
      <c r="H885" t="s">
        <v>20</v>
      </c>
      <c r="I885">
        <v>-42.61</v>
      </c>
      <c r="J885">
        <v>8.4600000000000009</v>
      </c>
      <c r="K885">
        <v>3.62</v>
      </c>
      <c r="L885" t="s">
        <v>59</v>
      </c>
      <c r="M885" t="s">
        <v>30</v>
      </c>
      <c r="N885" t="s">
        <v>40</v>
      </c>
      <c r="O885" t="s">
        <v>24</v>
      </c>
      <c r="P885" t="s">
        <v>25</v>
      </c>
      <c r="Q885" t="s">
        <v>26</v>
      </c>
      <c r="R885" s="1">
        <v>41491</v>
      </c>
      <c r="S885" s="10">
        <f t="shared" si="59"/>
        <v>2.0931382819659019E-5</v>
      </c>
      <c r="U885" t="str">
        <f t="shared" si="58"/>
        <v/>
      </c>
      <c r="V885">
        <f t="array" ref="V885">SUM(IF(B885="Y",IF(D885="Critical",(F885:F4444),0)))</f>
        <v>0</v>
      </c>
      <c r="W885">
        <f t="shared" si="60"/>
        <v>2</v>
      </c>
      <c r="X885">
        <f t="shared" si="61"/>
        <v>0</v>
      </c>
    </row>
    <row r="886" spans="1:24" x14ac:dyDescent="0.25">
      <c r="A886">
        <v>11968</v>
      </c>
      <c r="B886" t="s">
        <v>18</v>
      </c>
      <c r="C886" s="1">
        <v>41714</v>
      </c>
      <c r="D886" t="s">
        <v>47</v>
      </c>
      <c r="E886">
        <v>31</v>
      </c>
      <c r="F886">
        <v>109.49</v>
      </c>
      <c r="G886">
        <v>0.04</v>
      </c>
      <c r="H886" t="s">
        <v>20</v>
      </c>
      <c r="I886">
        <v>26.09</v>
      </c>
      <c r="J886">
        <v>3.38</v>
      </c>
      <c r="K886">
        <v>0.85</v>
      </c>
      <c r="L886" t="s">
        <v>339</v>
      </c>
      <c r="M886" t="s">
        <v>56</v>
      </c>
      <c r="N886" t="s">
        <v>23</v>
      </c>
      <c r="O886" t="s">
        <v>34</v>
      </c>
      <c r="P886" t="s">
        <v>35</v>
      </c>
      <c r="Q886" t="s">
        <v>36</v>
      </c>
      <c r="R886" s="1">
        <v>41714</v>
      </c>
      <c r="S886" s="10">
        <f t="shared" si="59"/>
        <v>1.7398854425481822E-5</v>
      </c>
      <c r="U886" t="str">
        <f t="shared" si="58"/>
        <v/>
      </c>
      <c r="V886">
        <f t="array" ref="V886">SUM(IF(B886="Y",IF(D886="Critical",(F886:F4445),0)))</f>
        <v>0</v>
      </c>
      <c r="W886">
        <f t="shared" si="60"/>
        <v>0</v>
      </c>
      <c r="X886">
        <f t="shared" si="61"/>
        <v>0</v>
      </c>
    </row>
    <row r="887" spans="1:24" x14ac:dyDescent="0.25">
      <c r="A887">
        <v>11969</v>
      </c>
      <c r="B887" t="s">
        <v>18</v>
      </c>
      <c r="C887" s="1">
        <v>42022</v>
      </c>
      <c r="D887" t="s">
        <v>31</v>
      </c>
      <c r="E887">
        <v>16</v>
      </c>
      <c r="F887">
        <v>1684.96</v>
      </c>
      <c r="G887">
        <v>0.08</v>
      </c>
      <c r="H887" t="s">
        <v>20</v>
      </c>
      <c r="I887">
        <v>-553.05999999999995</v>
      </c>
      <c r="J887">
        <v>110.98</v>
      </c>
      <c r="K887">
        <v>35</v>
      </c>
      <c r="L887" t="s">
        <v>405</v>
      </c>
      <c r="M887" t="s">
        <v>56</v>
      </c>
      <c r="N887" t="s">
        <v>45</v>
      </c>
      <c r="O887" t="s">
        <v>34</v>
      </c>
      <c r="P887" t="s">
        <v>53</v>
      </c>
      <c r="Q887" t="s">
        <v>60</v>
      </c>
      <c r="R887" s="1">
        <v>42023</v>
      </c>
      <c r="S887" s="10">
        <f t="shared" si="59"/>
        <v>2.6775389307480001E-4</v>
      </c>
      <c r="U887" t="str">
        <f t="shared" si="58"/>
        <v/>
      </c>
      <c r="V887">
        <f t="array" ref="V887">SUM(IF(B887="Y",IF(D887="Critical",(F887:F4446),0)))</f>
        <v>0</v>
      </c>
      <c r="W887">
        <f t="shared" si="60"/>
        <v>1</v>
      </c>
      <c r="X887">
        <f t="shared" si="61"/>
        <v>0</v>
      </c>
    </row>
    <row r="888" spans="1:24" x14ac:dyDescent="0.25">
      <c r="A888">
        <v>11969</v>
      </c>
      <c r="B888" t="s">
        <v>18</v>
      </c>
      <c r="C888" s="1">
        <v>42022</v>
      </c>
      <c r="D888" t="s">
        <v>31</v>
      </c>
      <c r="E888">
        <v>9</v>
      </c>
      <c r="F888">
        <v>1662.048</v>
      </c>
      <c r="G888">
        <v>0.03</v>
      </c>
      <c r="H888" t="s">
        <v>54</v>
      </c>
      <c r="I888">
        <v>-471.26</v>
      </c>
      <c r="J888">
        <v>212.6</v>
      </c>
      <c r="K888">
        <v>110.2</v>
      </c>
      <c r="L888" t="s">
        <v>405</v>
      </c>
      <c r="M888" t="s">
        <v>56</v>
      </c>
      <c r="N888" t="s">
        <v>45</v>
      </c>
      <c r="O888" t="s">
        <v>37</v>
      </c>
      <c r="P888" t="s">
        <v>112</v>
      </c>
      <c r="Q888" t="s">
        <v>58</v>
      </c>
      <c r="R888" s="1">
        <v>42024</v>
      </c>
      <c r="S888" s="10">
        <f t="shared" si="59"/>
        <v>2.6411298931558328E-4</v>
      </c>
      <c r="U888" t="str">
        <f t="shared" si="58"/>
        <v/>
      </c>
      <c r="V888">
        <f t="array" ref="V888">SUM(IF(B888="Y",IF(D888="Critical",(F888:F4447),0)))</f>
        <v>0</v>
      </c>
      <c r="W888">
        <f t="shared" si="60"/>
        <v>2</v>
      </c>
      <c r="X888">
        <f t="shared" si="61"/>
        <v>0</v>
      </c>
    </row>
    <row r="889" spans="1:24" x14ac:dyDescent="0.25">
      <c r="A889">
        <v>11969</v>
      </c>
      <c r="B889" t="s">
        <v>18</v>
      </c>
      <c r="C889" s="1">
        <v>42022</v>
      </c>
      <c r="D889" t="s">
        <v>31</v>
      </c>
      <c r="E889">
        <v>42</v>
      </c>
      <c r="F889">
        <v>11460.76</v>
      </c>
      <c r="G889">
        <v>0.1</v>
      </c>
      <c r="H889" t="s">
        <v>54</v>
      </c>
      <c r="I889">
        <v>4264.82</v>
      </c>
      <c r="J889">
        <v>349.45</v>
      </c>
      <c r="K889">
        <v>60</v>
      </c>
      <c r="L889" t="s">
        <v>405</v>
      </c>
      <c r="M889" t="s">
        <v>56</v>
      </c>
      <c r="N889" t="s">
        <v>45</v>
      </c>
      <c r="O889" t="s">
        <v>37</v>
      </c>
      <c r="P889" t="s">
        <v>112</v>
      </c>
      <c r="Q889" t="s">
        <v>74</v>
      </c>
      <c r="R889" s="1">
        <v>42024</v>
      </c>
      <c r="S889" s="10">
        <f t="shared" si="59"/>
        <v>1.8212082824494023E-3</v>
      </c>
      <c r="U889" t="str">
        <f t="shared" si="58"/>
        <v/>
      </c>
      <c r="V889">
        <f t="array" ref="V889">SUM(IF(B889="Y",IF(D889="Critical",(F889:F4448),0)))</f>
        <v>0</v>
      </c>
      <c r="W889">
        <f t="shared" si="60"/>
        <v>2</v>
      </c>
      <c r="X889">
        <f t="shared" si="61"/>
        <v>0</v>
      </c>
    </row>
    <row r="890" spans="1:24" x14ac:dyDescent="0.25">
      <c r="A890">
        <v>12005</v>
      </c>
      <c r="B890" t="s">
        <v>27</v>
      </c>
      <c r="C890" s="1">
        <v>42179</v>
      </c>
      <c r="D890" t="s">
        <v>31</v>
      </c>
      <c r="E890">
        <v>4</v>
      </c>
      <c r="F890">
        <v>1660.86</v>
      </c>
      <c r="G890">
        <v>0.04</v>
      </c>
      <c r="H890" t="s">
        <v>20</v>
      </c>
      <c r="I890">
        <v>-164.59</v>
      </c>
      <c r="J890">
        <v>415.88</v>
      </c>
      <c r="K890">
        <v>11.37</v>
      </c>
      <c r="L890" t="s">
        <v>79</v>
      </c>
      <c r="M890" t="s">
        <v>56</v>
      </c>
      <c r="N890" t="s">
        <v>40</v>
      </c>
      <c r="O890" t="s">
        <v>34</v>
      </c>
      <c r="P890" t="s">
        <v>53</v>
      </c>
      <c r="Q890" t="s">
        <v>42</v>
      </c>
      <c r="R890" s="1">
        <v>42181</v>
      </c>
      <c r="S890" s="10">
        <f t="shared" si="59"/>
        <v>2.6392420642164347E-4</v>
      </c>
      <c r="U890" t="str">
        <f t="shared" si="58"/>
        <v/>
      </c>
      <c r="V890">
        <f t="array" ref="V890">SUM(IF(B890="Y",IF(D890="Critical",(F890:F4449),0)))</f>
        <v>0</v>
      </c>
      <c r="W890">
        <f t="shared" si="60"/>
        <v>2</v>
      </c>
      <c r="X890">
        <f t="shared" si="61"/>
        <v>0</v>
      </c>
    </row>
    <row r="891" spans="1:24" x14ac:dyDescent="0.25">
      <c r="A891">
        <v>12007</v>
      </c>
      <c r="B891" t="s">
        <v>18</v>
      </c>
      <c r="C891" s="1">
        <v>42640</v>
      </c>
      <c r="D891" t="s">
        <v>31</v>
      </c>
      <c r="E891">
        <v>42</v>
      </c>
      <c r="F891">
        <v>152.26</v>
      </c>
      <c r="G891">
        <v>0.04</v>
      </c>
      <c r="H891" t="s">
        <v>20</v>
      </c>
      <c r="I891">
        <v>64.989999999999995</v>
      </c>
      <c r="J891">
        <v>3.69</v>
      </c>
      <c r="K891">
        <v>0.5</v>
      </c>
      <c r="L891" t="s">
        <v>390</v>
      </c>
      <c r="M891" t="s">
        <v>22</v>
      </c>
      <c r="N891" t="s">
        <v>23</v>
      </c>
      <c r="O891" t="s">
        <v>34</v>
      </c>
      <c r="P891" t="s">
        <v>46</v>
      </c>
      <c r="Q891" t="s">
        <v>42</v>
      </c>
      <c r="R891" s="1">
        <v>42642</v>
      </c>
      <c r="S891" s="10">
        <f t="shared" si="59"/>
        <v>2.4195356423635606E-5</v>
      </c>
      <c r="U891" t="str">
        <f t="shared" si="58"/>
        <v/>
      </c>
      <c r="V891">
        <f t="array" ref="V891">SUM(IF(B891="Y",IF(D891="Critical",(F891:F4450),0)))</f>
        <v>0</v>
      </c>
      <c r="W891">
        <f t="shared" si="60"/>
        <v>2</v>
      </c>
      <c r="X891">
        <f t="shared" si="61"/>
        <v>0</v>
      </c>
    </row>
    <row r="892" spans="1:24" x14ac:dyDescent="0.25">
      <c r="A892">
        <v>45413</v>
      </c>
      <c r="B892" t="s">
        <v>18</v>
      </c>
      <c r="C892" s="1">
        <v>41433</v>
      </c>
      <c r="D892" t="s">
        <v>19</v>
      </c>
      <c r="E892">
        <v>24</v>
      </c>
      <c r="F892">
        <v>131.94</v>
      </c>
      <c r="G892">
        <v>0.04</v>
      </c>
      <c r="H892" t="s">
        <v>20</v>
      </c>
      <c r="I892">
        <v>2.3199999999999998</v>
      </c>
      <c r="J892">
        <v>5.28</v>
      </c>
      <c r="K892">
        <v>2.99</v>
      </c>
      <c r="L892" t="s">
        <v>162</v>
      </c>
      <c r="M892" t="s">
        <v>22</v>
      </c>
      <c r="N892" t="s">
        <v>71</v>
      </c>
      <c r="O892" t="s">
        <v>34</v>
      </c>
      <c r="P892" t="s">
        <v>68</v>
      </c>
      <c r="Q892" t="s">
        <v>42</v>
      </c>
      <c r="R892" s="1">
        <v>41433</v>
      </c>
      <c r="S892" s="10">
        <f t="shared" si="59"/>
        <v>2.0966342614833062E-5</v>
      </c>
      <c r="U892" t="str">
        <f t="shared" si="58"/>
        <v/>
      </c>
      <c r="V892">
        <f t="array" ref="V892">SUM(IF(B892="Y",IF(D892="Critical",(F892:F4451),0)))</f>
        <v>0</v>
      </c>
      <c r="W892">
        <f t="shared" si="60"/>
        <v>0</v>
      </c>
      <c r="X892">
        <f t="shared" si="61"/>
        <v>0</v>
      </c>
    </row>
    <row r="893" spans="1:24" x14ac:dyDescent="0.25">
      <c r="A893">
        <v>12066</v>
      </c>
      <c r="B893" t="s">
        <v>18</v>
      </c>
      <c r="C893" s="1">
        <v>41676</v>
      </c>
      <c r="D893" t="s">
        <v>43</v>
      </c>
      <c r="E893">
        <v>27</v>
      </c>
      <c r="F893">
        <v>4442.049</v>
      </c>
      <c r="G893">
        <v>0.1</v>
      </c>
      <c r="H893" t="s">
        <v>20</v>
      </c>
      <c r="I893">
        <v>720.95</v>
      </c>
      <c r="J893">
        <v>200.99</v>
      </c>
      <c r="K893">
        <v>8.08</v>
      </c>
      <c r="L893" t="s">
        <v>180</v>
      </c>
      <c r="M893" t="s">
        <v>22</v>
      </c>
      <c r="N893" t="s">
        <v>71</v>
      </c>
      <c r="O893" t="s">
        <v>24</v>
      </c>
      <c r="P893" t="s">
        <v>41</v>
      </c>
      <c r="Q893" t="s">
        <v>42</v>
      </c>
      <c r="R893" s="1">
        <v>41677</v>
      </c>
      <c r="S893" s="10">
        <f t="shared" si="59"/>
        <v>7.0587783269574487E-4</v>
      </c>
      <c r="U893" t="str">
        <f t="shared" si="58"/>
        <v/>
      </c>
      <c r="V893">
        <f t="array" ref="V893">SUM(IF(B893="Y",IF(D893="Critical",(F893:F4452),0)))</f>
        <v>0</v>
      </c>
      <c r="W893">
        <f t="shared" si="60"/>
        <v>1</v>
      </c>
      <c r="X893">
        <f t="shared" si="61"/>
        <v>0</v>
      </c>
    </row>
    <row r="894" spans="1:24" x14ac:dyDescent="0.25">
      <c r="A894">
        <v>8642</v>
      </c>
      <c r="B894" t="s">
        <v>18</v>
      </c>
      <c r="C894" s="1">
        <v>41290</v>
      </c>
      <c r="D894" t="s">
        <v>19</v>
      </c>
      <c r="E894">
        <v>13</v>
      </c>
      <c r="F894">
        <v>133.04</v>
      </c>
      <c r="G894">
        <v>0.04</v>
      </c>
      <c r="H894" t="s">
        <v>20</v>
      </c>
      <c r="I894">
        <v>49.69</v>
      </c>
      <c r="J894">
        <v>10.35</v>
      </c>
      <c r="K894">
        <v>0.99</v>
      </c>
      <c r="L894" t="s">
        <v>175</v>
      </c>
      <c r="M894" t="s">
        <v>22</v>
      </c>
      <c r="N894" t="s">
        <v>23</v>
      </c>
      <c r="O894" t="s">
        <v>34</v>
      </c>
      <c r="P894" t="s">
        <v>46</v>
      </c>
      <c r="Q894" t="s">
        <v>42</v>
      </c>
      <c r="R894" s="1">
        <v>41291</v>
      </c>
      <c r="S894" s="10">
        <f t="shared" si="59"/>
        <v>2.1141141590703276E-5</v>
      </c>
      <c r="U894" t="str">
        <f t="shared" si="58"/>
        <v/>
      </c>
      <c r="V894">
        <f t="array" ref="V894">SUM(IF(B894="Y",IF(D894="Critical",(F894:F4453),0)))</f>
        <v>0</v>
      </c>
      <c r="W894">
        <f t="shared" si="60"/>
        <v>1</v>
      </c>
      <c r="X894">
        <f t="shared" si="61"/>
        <v>0</v>
      </c>
    </row>
    <row r="895" spans="1:24" x14ac:dyDescent="0.25">
      <c r="A895">
        <v>3648</v>
      </c>
      <c r="B895" t="s">
        <v>18</v>
      </c>
      <c r="C895" s="1">
        <v>41441</v>
      </c>
      <c r="D895" t="s">
        <v>47</v>
      </c>
      <c r="E895">
        <v>46</v>
      </c>
      <c r="F895">
        <v>134.81</v>
      </c>
      <c r="G895">
        <v>0.1</v>
      </c>
      <c r="H895" t="s">
        <v>20</v>
      </c>
      <c r="I895">
        <v>52.36</v>
      </c>
      <c r="J895">
        <v>3.15</v>
      </c>
      <c r="K895">
        <v>0.49</v>
      </c>
      <c r="L895" t="s">
        <v>220</v>
      </c>
      <c r="M895" t="s">
        <v>30</v>
      </c>
      <c r="N895" t="s">
        <v>40</v>
      </c>
      <c r="O895" t="s">
        <v>34</v>
      </c>
      <c r="P895" t="s">
        <v>46</v>
      </c>
      <c r="Q895" t="s">
        <v>42</v>
      </c>
      <c r="R895" s="1">
        <v>41443</v>
      </c>
      <c r="S895" s="10">
        <f t="shared" si="59"/>
        <v>2.1422409033694443E-5</v>
      </c>
      <c r="U895" t="str">
        <f t="shared" si="58"/>
        <v/>
      </c>
      <c r="V895">
        <f t="array" ref="V895">SUM(IF(B895="Y",IF(D895="Critical",(F895:F4454),0)))</f>
        <v>0</v>
      </c>
      <c r="W895">
        <f t="shared" si="60"/>
        <v>2</v>
      </c>
      <c r="X895">
        <f t="shared" si="61"/>
        <v>0</v>
      </c>
    </row>
    <row r="896" spans="1:24" x14ac:dyDescent="0.25">
      <c r="A896">
        <v>23366</v>
      </c>
      <c r="B896" t="s">
        <v>18</v>
      </c>
      <c r="C896" s="1">
        <v>41597</v>
      </c>
      <c r="D896" t="s">
        <v>31</v>
      </c>
      <c r="E896">
        <v>12</v>
      </c>
      <c r="F896">
        <v>136.1</v>
      </c>
      <c r="G896">
        <v>0.06</v>
      </c>
      <c r="H896" t="s">
        <v>20</v>
      </c>
      <c r="I896">
        <v>-3.78</v>
      </c>
      <c r="J896">
        <v>10.52</v>
      </c>
      <c r="K896">
        <v>7.94</v>
      </c>
      <c r="L896" t="s">
        <v>448</v>
      </c>
      <c r="M896" t="s">
        <v>22</v>
      </c>
      <c r="N896" t="s">
        <v>23</v>
      </c>
      <c r="O896" t="s">
        <v>37</v>
      </c>
      <c r="P896" t="s">
        <v>38</v>
      </c>
      <c r="Q896" t="s">
        <v>26</v>
      </c>
      <c r="R896" s="1">
        <v>41599</v>
      </c>
      <c r="S896" s="10">
        <f t="shared" si="59"/>
        <v>2.1627400559942242E-5</v>
      </c>
      <c r="U896" t="str">
        <f t="shared" si="58"/>
        <v/>
      </c>
      <c r="V896">
        <f t="array" ref="V896">SUM(IF(B896="Y",IF(D896="Critical",(F896:F4455),0)))</f>
        <v>0</v>
      </c>
      <c r="W896">
        <f t="shared" si="60"/>
        <v>2</v>
      </c>
      <c r="X896">
        <f t="shared" si="61"/>
        <v>0</v>
      </c>
    </row>
    <row r="897" spans="1:24" x14ac:dyDescent="0.25">
      <c r="A897">
        <v>16165</v>
      </c>
      <c r="B897" t="s">
        <v>18</v>
      </c>
      <c r="C897" s="1">
        <v>41477</v>
      </c>
      <c r="D897" t="s">
        <v>31</v>
      </c>
      <c r="E897">
        <v>4</v>
      </c>
      <c r="F897">
        <v>136.68</v>
      </c>
      <c r="G897">
        <v>0.01</v>
      </c>
      <c r="H897" t="s">
        <v>32</v>
      </c>
      <c r="I897">
        <v>-125.16</v>
      </c>
      <c r="J897">
        <v>30.73</v>
      </c>
      <c r="K897">
        <v>4</v>
      </c>
      <c r="L897" t="s">
        <v>155</v>
      </c>
      <c r="M897" t="s">
        <v>22</v>
      </c>
      <c r="N897" t="s">
        <v>71</v>
      </c>
      <c r="O897" t="s">
        <v>24</v>
      </c>
      <c r="P897" t="s">
        <v>25</v>
      </c>
      <c r="Q897" t="s">
        <v>42</v>
      </c>
      <c r="R897" s="1">
        <v>41479</v>
      </c>
      <c r="S897" s="10">
        <f t="shared" si="59"/>
        <v>2.1719567292673815E-5</v>
      </c>
      <c r="U897" t="str">
        <f t="shared" si="58"/>
        <v/>
      </c>
      <c r="V897">
        <f t="array" ref="V897">SUM(IF(B897="Y",IF(D897="Critical",(F897:F4456),0)))</f>
        <v>0</v>
      </c>
      <c r="W897">
        <f t="shared" si="60"/>
        <v>2</v>
      </c>
      <c r="X897">
        <f t="shared" si="61"/>
        <v>0</v>
      </c>
    </row>
    <row r="898" spans="1:24" x14ac:dyDescent="0.25">
      <c r="A898">
        <v>35777</v>
      </c>
      <c r="B898" t="s">
        <v>18</v>
      </c>
      <c r="C898" s="1">
        <v>41525</v>
      </c>
      <c r="D898" t="s">
        <v>28</v>
      </c>
      <c r="E898">
        <v>35</v>
      </c>
      <c r="F898">
        <v>136.72</v>
      </c>
      <c r="G898">
        <v>0.09</v>
      </c>
      <c r="H898" t="s">
        <v>20</v>
      </c>
      <c r="I898">
        <v>5.91</v>
      </c>
      <c r="J898">
        <v>4.13</v>
      </c>
      <c r="K898">
        <v>1.23</v>
      </c>
      <c r="L898" t="s">
        <v>579</v>
      </c>
      <c r="M898" t="s">
        <v>56</v>
      </c>
      <c r="N898" t="s">
        <v>40</v>
      </c>
      <c r="O898" t="s">
        <v>34</v>
      </c>
      <c r="P898" t="s">
        <v>35</v>
      </c>
      <c r="Q898" t="s">
        <v>36</v>
      </c>
      <c r="R898" s="1">
        <v>41527</v>
      </c>
      <c r="S898" s="10">
        <f t="shared" si="59"/>
        <v>2.1725923619069094E-5</v>
      </c>
      <c r="U898" t="str">
        <f t="shared" ref="U898:U961" si="63">IF(T898="Quality Check",VLOOKUP(S898,Quality_Control,2),"")</f>
        <v/>
      </c>
      <c r="V898">
        <f t="array" ref="V898">SUM(IF(B898="Y",IF(D898="Critical",(F898:F4457),0)))</f>
        <v>0</v>
      </c>
      <c r="W898">
        <f t="shared" si="60"/>
        <v>2</v>
      </c>
      <c r="X898">
        <f t="shared" si="61"/>
        <v>0</v>
      </c>
    </row>
    <row r="899" spans="1:24" x14ac:dyDescent="0.25">
      <c r="A899">
        <v>12096</v>
      </c>
      <c r="B899" t="s">
        <v>27</v>
      </c>
      <c r="C899" s="1">
        <v>42266</v>
      </c>
      <c r="D899" t="s">
        <v>43</v>
      </c>
      <c r="E899">
        <v>46</v>
      </c>
      <c r="F899">
        <v>8009.5924999999997</v>
      </c>
      <c r="G899">
        <v>0.02</v>
      </c>
      <c r="H899" t="s">
        <v>20</v>
      </c>
      <c r="I899">
        <v>2332.4</v>
      </c>
      <c r="J899">
        <v>200.99</v>
      </c>
      <c r="K899">
        <v>8.08</v>
      </c>
      <c r="L899" t="s">
        <v>406</v>
      </c>
      <c r="M899" t="s">
        <v>341</v>
      </c>
      <c r="N899" t="s">
        <v>40</v>
      </c>
      <c r="O899" t="s">
        <v>24</v>
      </c>
      <c r="P899" t="s">
        <v>41</v>
      </c>
      <c r="Q899" t="s">
        <v>42</v>
      </c>
      <c r="R899" s="1">
        <v>42266</v>
      </c>
      <c r="S899" s="10">
        <f t="shared" ref="S899:S962" si="64">F899/$F$3563</f>
        <v>1.2727896055797882E-3</v>
      </c>
      <c r="U899" t="str">
        <f t="shared" si="63"/>
        <v/>
      </c>
      <c r="V899">
        <f t="array" ref="V899">SUM(IF(B899="Y",IF(D899="Critical",(F899:F4458),0)))</f>
        <v>0</v>
      </c>
      <c r="W899">
        <f t="shared" ref="W899:W962" si="65">R899-C899</f>
        <v>0</v>
      </c>
      <c r="X899">
        <f t="shared" ref="X899:X962" si="66">IF(T899="",0,1)</f>
        <v>0</v>
      </c>
    </row>
    <row r="900" spans="1:24" x14ac:dyDescent="0.25">
      <c r="A900">
        <v>12096</v>
      </c>
      <c r="B900" t="s">
        <v>27</v>
      </c>
      <c r="C900" s="1">
        <v>42266</v>
      </c>
      <c r="D900" t="s">
        <v>43</v>
      </c>
      <c r="E900">
        <v>23</v>
      </c>
      <c r="F900">
        <v>4689.66</v>
      </c>
      <c r="G900">
        <v>0.01</v>
      </c>
      <c r="H900" t="s">
        <v>20</v>
      </c>
      <c r="I900">
        <v>2176.19</v>
      </c>
      <c r="J900">
        <v>194.3</v>
      </c>
      <c r="K900">
        <v>11.54</v>
      </c>
      <c r="L900" t="s">
        <v>406</v>
      </c>
      <c r="M900" t="s">
        <v>341</v>
      </c>
      <c r="N900" t="s">
        <v>40</v>
      </c>
      <c r="O900" t="s">
        <v>37</v>
      </c>
      <c r="P900" t="s">
        <v>38</v>
      </c>
      <c r="Q900" t="s">
        <v>60</v>
      </c>
      <c r="R900" s="1">
        <v>42268</v>
      </c>
      <c r="S900" s="10">
        <f t="shared" si="64"/>
        <v>7.4522524107229057E-4</v>
      </c>
      <c r="U900" t="str">
        <f t="shared" si="63"/>
        <v/>
      </c>
      <c r="V900">
        <f t="array" ref="V900">SUM(IF(B900="Y",IF(D900="Critical",(F900:F4459),0)))</f>
        <v>0</v>
      </c>
      <c r="W900">
        <f t="shared" si="65"/>
        <v>2</v>
      </c>
      <c r="X900">
        <f t="shared" si="66"/>
        <v>0</v>
      </c>
    </row>
    <row r="901" spans="1:24" x14ac:dyDescent="0.25">
      <c r="A901">
        <v>27680</v>
      </c>
      <c r="B901" t="s">
        <v>18</v>
      </c>
      <c r="C901" s="1">
        <v>41300</v>
      </c>
      <c r="D901" t="s">
        <v>28</v>
      </c>
      <c r="E901">
        <v>19</v>
      </c>
      <c r="F901">
        <v>137.02000000000001</v>
      </c>
      <c r="G901">
        <v>0.01</v>
      </c>
      <c r="H901" t="s">
        <v>20</v>
      </c>
      <c r="I901">
        <v>-46.89</v>
      </c>
      <c r="J901">
        <v>6.48</v>
      </c>
      <c r="K901">
        <v>6.6</v>
      </c>
      <c r="L901" t="s">
        <v>361</v>
      </c>
      <c r="M901" t="s">
        <v>341</v>
      </c>
      <c r="N901" t="s">
        <v>71</v>
      </c>
      <c r="O901" t="s">
        <v>34</v>
      </c>
      <c r="P901" t="s">
        <v>49</v>
      </c>
      <c r="Q901" t="s">
        <v>42</v>
      </c>
      <c r="R901" s="1">
        <v>41301</v>
      </c>
      <c r="S901" s="10">
        <f t="shared" si="64"/>
        <v>2.17735960670337E-5</v>
      </c>
      <c r="U901" t="str">
        <f t="shared" si="63"/>
        <v/>
      </c>
      <c r="V901">
        <f t="array" ref="V901">SUM(IF(B901="Y",IF(D901="Critical",(F901:F4460),0)))</f>
        <v>0</v>
      </c>
      <c r="W901">
        <f t="shared" si="65"/>
        <v>1</v>
      </c>
      <c r="X901">
        <f t="shared" si="66"/>
        <v>0</v>
      </c>
    </row>
    <row r="902" spans="1:24" x14ac:dyDescent="0.25">
      <c r="A902">
        <v>4166</v>
      </c>
      <c r="B902" t="s">
        <v>18</v>
      </c>
      <c r="C902" s="1">
        <v>41332</v>
      </c>
      <c r="D902" t="s">
        <v>47</v>
      </c>
      <c r="E902">
        <v>19</v>
      </c>
      <c r="F902">
        <v>138.85</v>
      </c>
      <c r="G902">
        <v>0.08</v>
      </c>
      <c r="H902" t="s">
        <v>20</v>
      </c>
      <c r="I902">
        <v>-49.35</v>
      </c>
      <c r="J902">
        <v>7.1</v>
      </c>
      <c r="K902">
        <v>6.05</v>
      </c>
      <c r="L902" t="s">
        <v>175</v>
      </c>
      <c r="M902" t="s">
        <v>22</v>
      </c>
      <c r="N902" t="s">
        <v>23</v>
      </c>
      <c r="O902" t="s">
        <v>34</v>
      </c>
      <c r="P902" t="s">
        <v>68</v>
      </c>
      <c r="Q902" t="s">
        <v>42</v>
      </c>
      <c r="R902" s="1">
        <v>41332</v>
      </c>
      <c r="S902" s="10">
        <f t="shared" si="64"/>
        <v>2.2064397999617784E-5</v>
      </c>
      <c r="U902" t="str">
        <f t="shared" si="63"/>
        <v/>
      </c>
      <c r="V902">
        <f t="array" ref="V902">SUM(IF(B902="Y",IF(D902="Critical",(F902:F4461),0)))</f>
        <v>0</v>
      </c>
      <c r="W902">
        <f t="shared" si="65"/>
        <v>0</v>
      </c>
      <c r="X902">
        <f t="shared" si="66"/>
        <v>0</v>
      </c>
    </row>
    <row r="903" spans="1:24" x14ac:dyDescent="0.25">
      <c r="A903">
        <v>12099</v>
      </c>
      <c r="B903" t="s">
        <v>18</v>
      </c>
      <c r="C903" s="1">
        <v>42624</v>
      </c>
      <c r="D903" t="s">
        <v>28</v>
      </c>
      <c r="E903">
        <v>1</v>
      </c>
      <c r="F903">
        <v>17.59</v>
      </c>
      <c r="G903">
        <v>0.06</v>
      </c>
      <c r="H903" t="s">
        <v>32</v>
      </c>
      <c r="I903">
        <v>10.85</v>
      </c>
      <c r="J903">
        <v>2.61</v>
      </c>
      <c r="K903">
        <v>0.5</v>
      </c>
      <c r="L903" t="s">
        <v>407</v>
      </c>
      <c r="M903" t="s">
        <v>22</v>
      </c>
      <c r="N903" t="s">
        <v>23</v>
      </c>
      <c r="O903" t="s">
        <v>34</v>
      </c>
      <c r="P903" t="s">
        <v>46</v>
      </c>
      <c r="Q903" t="s">
        <v>42</v>
      </c>
      <c r="R903" s="1">
        <v>42624</v>
      </c>
      <c r="S903" s="10">
        <f t="shared" si="64"/>
        <v>2.795194532324644E-6</v>
      </c>
      <c r="U903" t="str">
        <f t="shared" si="63"/>
        <v/>
      </c>
      <c r="V903">
        <f t="array" ref="V903">SUM(IF(B903="Y",IF(D903="Critical",(F903:F4462),0)))</f>
        <v>0</v>
      </c>
      <c r="W903">
        <f t="shared" si="65"/>
        <v>0</v>
      </c>
      <c r="X903">
        <f t="shared" si="66"/>
        <v>0</v>
      </c>
    </row>
    <row r="904" spans="1:24" x14ac:dyDescent="0.25">
      <c r="A904">
        <v>12099</v>
      </c>
      <c r="B904" t="s">
        <v>18</v>
      </c>
      <c r="C904" s="1">
        <v>42624</v>
      </c>
      <c r="D904" t="s">
        <v>28</v>
      </c>
      <c r="E904">
        <v>48</v>
      </c>
      <c r="F904">
        <v>308.81</v>
      </c>
      <c r="G904">
        <v>0.01</v>
      </c>
      <c r="H904" t="s">
        <v>20</v>
      </c>
      <c r="I904">
        <v>128.28</v>
      </c>
      <c r="J904">
        <v>6.35</v>
      </c>
      <c r="K904">
        <v>1.02</v>
      </c>
      <c r="L904" t="s">
        <v>407</v>
      </c>
      <c r="M904" t="s">
        <v>22</v>
      </c>
      <c r="N904" t="s">
        <v>23</v>
      </c>
      <c r="O904" t="s">
        <v>34</v>
      </c>
      <c r="P904" t="s">
        <v>49</v>
      </c>
      <c r="Q904" t="s">
        <v>36</v>
      </c>
      <c r="R904" s="1">
        <v>42626</v>
      </c>
      <c r="S904" s="10">
        <f t="shared" si="64"/>
        <v>4.9072428853165057E-5</v>
      </c>
      <c r="U904" t="str">
        <f t="shared" si="63"/>
        <v/>
      </c>
      <c r="V904">
        <f t="array" ref="V904">SUM(IF(B904="Y",IF(D904="Critical",(F904:F4463),0)))</f>
        <v>0</v>
      </c>
      <c r="W904">
        <f t="shared" si="65"/>
        <v>2</v>
      </c>
      <c r="X904">
        <f t="shared" si="66"/>
        <v>0</v>
      </c>
    </row>
    <row r="905" spans="1:24" x14ac:dyDescent="0.25">
      <c r="A905">
        <v>12130</v>
      </c>
      <c r="B905" t="s">
        <v>18</v>
      </c>
      <c r="C905" s="1">
        <v>41982</v>
      </c>
      <c r="D905" t="s">
        <v>31</v>
      </c>
      <c r="E905">
        <v>37</v>
      </c>
      <c r="F905">
        <v>686.2</v>
      </c>
      <c r="G905">
        <v>0.04</v>
      </c>
      <c r="H905" t="s">
        <v>20</v>
      </c>
      <c r="I905">
        <v>290.2</v>
      </c>
      <c r="J905">
        <v>18.84</v>
      </c>
      <c r="K905">
        <v>3.62</v>
      </c>
      <c r="L905" t="s">
        <v>408</v>
      </c>
      <c r="M905" t="s">
        <v>30</v>
      </c>
      <c r="N905" t="s">
        <v>45</v>
      </c>
      <c r="O905" t="s">
        <v>37</v>
      </c>
      <c r="P905" t="s">
        <v>38</v>
      </c>
      <c r="Q905" t="s">
        <v>36</v>
      </c>
      <c r="R905" s="1">
        <v>41985</v>
      </c>
      <c r="S905" s="10">
        <f t="shared" si="64"/>
        <v>1.0904277931103871E-4</v>
      </c>
      <c r="U905" t="str">
        <f t="shared" si="63"/>
        <v/>
      </c>
      <c r="V905">
        <f t="array" ref="V905">SUM(IF(B905="Y",IF(D905="Critical",(F905:F4464),0)))</f>
        <v>0</v>
      </c>
      <c r="W905">
        <f t="shared" si="65"/>
        <v>3</v>
      </c>
      <c r="X905">
        <f t="shared" si="66"/>
        <v>0</v>
      </c>
    </row>
    <row r="906" spans="1:24" x14ac:dyDescent="0.25">
      <c r="A906">
        <v>12130</v>
      </c>
      <c r="B906" t="s">
        <v>18</v>
      </c>
      <c r="C906" s="1">
        <v>41982</v>
      </c>
      <c r="D906" t="s">
        <v>31</v>
      </c>
      <c r="E906">
        <v>42</v>
      </c>
      <c r="F906">
        <v>1274.5155</v>
      </c>
      <c r="G906">
        <v>0.05</v>
      </c>
      <c r="H906" t="s">
        <v>20</v>
      </c>
      <c r="I906">
        <v>444.15</v>
      </c>
      <c r="J906">
        <v>35.99</v>
      </c>
      <c r="K906">
        <v>5.99</v>
      </c>
      <c r="L906" t="s">
        <v>408</v>
      </c>
      <c r="M906" t="s">
        <v>30</v>
      </c>
      <c r="N906" t="s">
        <v>45</v>
      </c>
      <c r="O906" t="s">
        <v>24</v>
      </c>
      <c r="P906" t="s">
        <v>41</v>
      </c>
      <c r="Q906" t="s">
        <v>36</v>
      </c>
      <c r="R906" s="1">
        <v>41985</v>
      </c>
      <c r="S906" s="10">
        <f t="shared" si="64"/>
        <v>2.025309128461063E-4</v>
      </c>
      <c r="U906" t="str">
        <f t="shared" si="63"/>
        <v/>
      </c>
      <c r="V906">
        <f t="array" ref="V906">SUM(IF(B906="Y",IF(D906="Critical",(F906:F4465),0)))</f>
        <v>0</v>
      </c>
      <c r="W906">
        <f t="shared" si="65"/>
        <v>3</v>
      </c>
      <c r="X906">
        <f t="shared" si="66"/>
        <v>0</v>
      </c>
    </row>
    <row r="907" spans="1:24" x14ac:dyDescent="0.25">
      <c r="A907">
        <v>43367</v>
      </c>
      <c r="B907" t="s">
        <v>18</v>
      </c>
      <c r="C907" s="1">
        <v>41342</v>
      </c>
      <c r="D907" t="s">
        <v>28</v>
      </c>
      <c r="E907">
        <v>16</v>
      </c>
      <c r="F907">
        <v>139.37</v>
      </c>
      <c r="G907">
        <v>0.04</v>
      </c>
      <c r="H907" t="s">
        <v>32</v>
      </c>
      <c r="I907">
        <v>1.72</v>
      </c>
      <c r="J907">
        <v>8.34</v>
      </c>
      <c r="K907">
        <v>2.64</v>
      </c>
      <c r="L907" t="s">
        <v>612</v>
      </c>
      <c r="M907" t="s">
        <v>30</v>
      </c>
      <c r="N907" t="s">
        <v>71</v>
      </c>
      <c r="O907" t="s">
        <v>34</v>
      </c>
      <c r="P907" t="s">
        <v>64</v>
      </c>
      <c r="Q907" t="s">
        <v>26</v>
      </c>
      <c r="R907" s="1">
        <v>41343</v>
      </c>
      <c r="S907" s="10">
        <f t="shared" si="64"/>
        <v>2.2147030242756433E-5</v>
      </c>
      <c r="U907" t="str">
        <f t="shared" si="63"/>
        <v/>
      </c>
      <c r="V907">
        <f t="array" ref="V907">SUM(IF(B907="Y",IF(D907="Critical",(F907:F4466),0)))</f>
        <v>0</v>
      </c>
      <c r="W907">
        <f t="shared" si="65"/>
        <v>1</v>
      </c>
      <c r="X907">
        <f t="shared" si="66"/>
        <v>0</v>
      </c>
    </row>
    <row r="908" spans="1:24" x14ac:dyDescent="0.25">
      <c r="A908">
        <v>43207</v>
      </c>
      <c r="B908" t="s">
        <v>18</v>
      </c>
      <c r="C908" s="1">
        <v>41434</v>
      </c>
      <c r="D908" t="s">
        <v>47</v>
      </c>
      <c r="E908">
        <v>41</v>
      </c>
      <c r="F908">
        <v>139.93</v>
      </c>
      <c r="G908">
        <v>0.05</v>
      </c>
      <c r="H908" t="s">
        <v>20</v>
      </c>
      <c r="I908">
        <v>-3.06</v>
      </c>
      <c r="J908">
        <v>3.28</v>
      </c>
      <c r="K908">
        <v>1.95</v>
      </c>
      <c r="L908" t="s">
        <v>210</v>
      </c>
      <c r="M908" t="s">
        <v>22</v>
      </c>
      <c r="N908" t="s">
        <v>45</v>
      </c>
      <c r="O908" t="s">
        <v>34</v>
      </c>
      <c r="P908" t="s">
        <v>35</v>
      </c>
      <c r="Q908" t="s">
        <v>36</v>
      </c>
      <c r="R908" s="1">
        <v>41441</v>
      </c>
      <c r="S908" s="10">
        <f t="shared" si="64"/>
        <v>2.2236018812290364E-5</v>
      </c>
      <c r="U908" t="str">
        <f t="shared" si="63"/>
        <v/>
      </c>
      <c r="V908">
        <f t="array" ref="V908">SUM(IF(B908="Y",IF(D908="Critical",(F908:F4467),0)))</f>
        <v>0</v>
      </c>
      <c r="W908">
        <f t="shared" si="65"/>
        <v>7</v>
      </c>
      <c r="X908">
        <f t="shared" si="66"/>
        <v>0</v>
      </c>
    </row>
    <row r="909" spans="1:24" x14ac:dyDescent="0.25">
      <c r="A909">
        <v>23232</v>
      </c>
      <c r="B909" t="s">
        <v>18</v>
      </c>
      <c r="C909" s="1">
        <v>41380</v>
      </c>
      <c r="D909" t="s">
        <v>19</v>
      </c>
      <c r="E909">
        <v>20</v>
      </c>
      <c r="F909">
        <v>140.31</v>
      </c>
      <c r="G909">
        <v>0.06</v>
      </c>
      <c r="H909" t="s">
        <v>20</v>
      </c>
      <c r="I909">
        <v>-94.11</v>
      </c>
      <c r="J909">
        <v>6.48</v>
      </c>
      <c r="K909">
        <v>8.74</v>
      </c>
      <c r="L909" t="s">
        <v>63</v>
      </c>
      <c r="M909" t="s">
        <v>22</v>
      </c>
      <c r="N909" t="s">
        <v>40</v>
      </c>
      <c r="O909" t="s">
        <v>34</v>
      </c>
      <c r="P909" t="s">
        <v>49</v>
      </c>
      <c r="Q909" t="s">
        <v>42</v>
      </c>
      <c r="R909" s="1">
        <v>41380</v>
      </c>
      <c r="S909" s="10">
        <f t="shared" si="64"/>
        <v>2.2296403913045529E-5</v>
      </c>
      <c r="U909" t="str">
        <f t="shared" si="63"/>
        <v/>
      </c>
      <c r="V909">
        <f t="array" ref="V909">SUM(IF(B909="Y",IF(D909="Critical",(F909:F4468),0)))</f>
        <v>0</v>
      </c>
      <c r="W909">
        <f t="shared" si="65"/>
        <v>0</v>
      </c>
      <c r="X909">
        <f t="shared" si="66"/>
        <v>0</v>
      </c>
    </row>
    <row r="910" spans="1:24" x14ac:dyDescent="0.25">
      <c r="A910">
        <v>12194</v>
      </c>
      <c r="B910" t="s">
        <v>18</v>
      </c>
      <c r="C910" s="1">
        <v>41699</v>
      </c>
      <c r="D910" t="s">
        <v>28</v>
      </c>
      <c r="E910">
        <v>19</v>
      </c>
      <c r="F910">
        <v>3355.154</v>
      </c>
      <c r="G910">
        <v>0</v>
      </c>
      <c r="H910" t="s">
        <v>20</v>
      </c>
      <c r="I910">
        <v>658.5</v>
      </c>
      <c r="J910">
        <v>195.99</v>
      </c>
      <c r="K910">
        <v>3.99</v>
      </c>
      <c r="L910" t="s">
        <v>188</v>
      </c>
      <c r="M910" t="s">
        <v>22</v>
      </c>
      <c r="N910" t="s">
        <v>23</v>
      </c>
      <c r="O910" t="s">
        <v>24</v>
      </c>
      <c r="P910" t="s">
        <v>41</v>
      </c>
      <c r="Q910" t="s">
        <v>42</v>
      </c>
      <c r="R910" s="1">
        <v>41700</v>
      </c>
      <c r="S910" s="10">
        <f t="shared" si="64"/>
        <v>5.3316134826078218E-4</v>
      </c>
      <c r="U910" t="str">
        <f t="shared" si="63"/>
        <v/>
      </c>
      <c r="V910">
        <f t="array" ref="V910">SUM(IF(B910="Y",IF(D910="Critical",(F910:F4469),0)))</f>
        <v>0</v>
      </c>
      <c r="W910">
        <f t="shared" si="65"/>
        <v>1</v>
      </c>
      <c r="X910">
        <f t="shared" si="66"/>
        <v>0</v>
      </c>
    </row>
    <row r="911" spans="1:24" x14ac:dyDescent="0.25">
      <c r="A911">
        <v>33894</v>
      </c>
      <c r="B911" t="s">
        <v>18</v>
      </c>
      <c r="C911" s="1">
        <v>41439</v>
      </c>
      <c r="D911" t="s">
        <v>28</v>
      </c>
      <c r="E911">
        <v>14</v>
      </c>
      <c r="F911">
        <v>140.66</v>
      </c>
      <c r="G911">
        <v>0</v>
      </c>
      <c r="H911" t="s">
        <v>20</v>
      </c>
      <c r="I911">
        <v>11.34</v>
      </c>
      <c r="J911">
        <v>9.27</v>
      </c>
      <c r="K911">
        <v>4.3899999999999997</v>
      </c>
      <c r="L911" t="s">
        <v>375</v>
      </c>
      <c r="M911" t="s">
        <v>341</v>
      </c>
      <c r="N911" t="s">
        <v>23</v>
      </c>
      <c r="O911" t="s">
        <v>34</v>
      </c>
      <c r="P911" t="s">
        <v>49</v>
      </c>
      <c r="Q911" t="s">
        <v>36</v>
      </c>
      <c r="R911" s="1">
        <v>41442</v>
      </c>
      <c r="S911" s="10">
        <f t="shared" si="64"/>
        <v>2.2352021769004231E-5</v>
      </c>
      <c r="U911" t="str">
        <f t="shared" si="63"/>
        <v/>
      </c>
      <c r="V911">
        <f t="array" ref="V911">SUM(IF(B911="Y",IF(D911="Critical",(F911:F4470),0)))</f>
        <v>0</v>
      </c>
      <c r="W911">
        <f t="shared" si="65"/>
        <v>3</v>
      </c>
      <c r="X911">
        <f t="shared" si="66"/>
        <v>0</v>
      </c>
    </row>
    <row r="912" spans="1:24" x14ac:dyDescent="0.25">
      <c r="A912">
        <v>17666</v>
      </c>
      <c r="B912" t="s">
        <v>18</v>
      </c>
      <c r="C912" s="1">
        <v>41525</v>
      </c>
      <c r="D912" t="s">
        <v>43</v>
      </c>
      <c r="E912">
        <v>11</v>
      </c>
      <c r="F912">
        <v>141.07</v>
      </c>
      <c r="G912">
        <v>0.08</v>
      </c>
      <c r="H912" t="s">
        <v>20</v>
      </c>
      <c r="I912">
        <v>-5.0999999999999996</v>
      </c>
      <c r="J912">
        <v>12.98</v>
      </c>
      <c r="K912">
        <v>3.14</v>
      </c>
      <c r="L912" t="s">
        <v>85</v>
      </c>
      <c r="M912" t="s">
        <v>22</v>
      </c>
      <c r="N912" t="s">
        <v>40</v>
      </c>
      <c r="O912" t="s">
        <v>34</v>
      </c>
      <c r="P912" t="s">
        <v>64</v>
      </c>
      <c r="Q912" t="s">
        <v>26</v>
      </c>
      <c r="R912" s="1">
        <v>41525</v>
      </c>
      <c r="S912" s="10">
        <f t="shared" si="64"/>
        <v>2.2417174114555858E-5</v>
      </c>
      <c r="U912" t="str">
        <f t="shared" si="63"/>
        <v/>
      </c>
      <c r="V912">
        <f t="array" ref="V912">SUM(IF(B912="Y",IF(D912="Critical",(F912:F4471),0)))</f>
        <v>0</v>
      </c>
      <c r="W912">
        <f t="shared" si="65"/>
        <v>0</v>
      </c>
      <c r="X912">
        <f t="shared" si="66"/>
        <v>0</v>
      </c>
    </row>
    <row r="913" spans="1:24" x14ac:dyDescent="0.25">
      <c r="A913">
        <v>12224</v>
      </c>
      <c r="B913" t="s">
        <v>18</v>
      </c>
      <c r="C913" s="1">
        <v>42716</v>
      </c>
      <c r="D913" t="s">
        <v>19</v>
      </c>
      <c r="E913">
        <v>2</v>
      </c>
      <c r="F913">
        <v>302.91000000000003</v>
      </c>
      <c r="G913">
        <v>0.04</v>
      </c>
      <c r="H913" t="s">
        <v>54</v>
      </c>
      <c r="I913">
        <v>-186.13</v>
      </c>
      <c r="J913">
        <v>124.49</v>
      </c>
      <c r="K913">
        <v>51.94</v>
      </c>
      <c r="L913" t="s">
        <v>143</v>
      </c>
      <c r="M913" t="s">
        <v>30</v>
      </c>
      <c r="N913" t="s">
        <v>45</v>
      </c>
      <c r="O913" t="s">
        <v>37</v>
      </c>
      <c r="P913" t="s">
        <v>112</v>
      </c>
      <c r="Q913" t="s">
        <v>58</v>
      </c>
      <c r="R913" s="1">
        <v>42718</v>
      </c>
      <c r="S913" s="10">
        <f t="shared" si="64"/>
        <v>4.8134870709861176E-5</v>
      </c>
      <c r="U913" t="str">
        <f t="shared" si="63"/>
        <v/>
      </c>
      <c r="V913">
        <f t="array" ref="V913">SUM(IF(B913="Y",IF(D913="Critical",(F913:F4472),0)))</f>
        <v>0</v>
      </c>
      <c r="W913">
        <f t="shared" si="65"/>
        <v>2</v>
      </c>
      <c r="X913">
        <f t="shared" si="66"/>
        <v>0</v>
      </c>
    </row>
    <row r="914" spans="1:24" x14ac:dyDescent="0.25">
      <c r="A914">
        <v>12224</v>
      </c>
      <c r="B914" t="s">
        <v>18</v>
      </c>
      <c r="C914" s="1">
        <v>42716</v>
      </c>
      <c r="D914" t="s">
        <v>19</v>
      </c>
      <c r="E914">
        <v>29</v>
      </c>
      <c r="F914">
        <v>842.61350000000004</v>
      </c>
      <c r="G914">
        <v>0.1</v>
      </c>
      <c r="H914" t="s">
        <v>20</v>
      </c>
      <c r="I914">
        <v>-208.43</v>
      </c>
      <c r="J914">
        <v>35.99</v>
      </c>
      <c r="K914">
        <v>5</v>
      </c>
      <c r="L914" t="s">
        <v>143</v>
      </c>
      <c r="M914" t="s">
        <v>30</v>
      </c>
      <c r="N914" t="s">
        <v>45</v>
      </c>
      <c r="O914" t="s">
        <v>24</v>
      </c>
      <c r="P914" t="s">
        <v>41</v>
      </c>
      <c r="Q914" t="s">
        <v>36</v>
      </c>
      <c r="R914" s="1">
        <v>42716</v>
      </c>
      <c r="S914" s="10">
        <f t="shared" si="64"/>
        <v>1.3389816077674426E-4</v>
      </c>
      <c r="U914" t="str">
        <f t="shared" si="63"/>
        <v/>
      </c>
      <c r="V914">
        <f t="array" ref="V914">SUM(IF(B914="Y",IF(D914="Critical",(F914:F4473),0)))</f>
        <v>0</v>
      </c>
      <c r="W914">
        <f t="shared" si="65"/>
        <v>0</v>
      </c>
      <c r="X914">
        <f t="shared" si="66"/>
        <v>0</v>
      </c>
    </row>
    <row r="915" spans="1:24" x14ac:dyDescent="0.25">
      <c r="A915">
        <v>12228</v>
      </c>
      <c r="B915" t="s">
        <v>18</v>
      </c>
      <c r="C915" s="1">
        <v>42546</v>
      </c>
      <c r="D915" t="s">
        <v>31</v>
      </c>
      <c r="E915">
        <v>1</v>
      </c>
      <c r="F915">
        <v>159.51</v>
      </c>
      <c r="G915">
        <v>0.04</v>
      </c>
      <c r="H915" t="s">
        <v>54</v>
      </c>
      <c r="I915">
        <v>-103.63</v>
      </c>
      <c r="J915">
        <v>130.97999999999999</v>
      </c>
      <c r="K915">
        <v>30</v>
      </c>
      <c r="L915" t="s">
        <v>409</v>
      </c>
      <c r="M915" t="s">
        <v>56</v>
      </c>
      <c r="N915" t="s">
        <v>23</v>
      </c>
      <c r="O915" t="s">
        <v>37</v>
      </c>
      <c r="P915" t="s">
        <v>86</v>
      </c>
      <c r="Q915" t="s">
        <v>74</v>
      </c>
      <c r="R915" s="1">
        <v>42549</v>
      </c>
      <c r="S915" s="10">
        <f t="shared" si="64"/>
        <v>2.5347440582780213E-5</v>
      </c>
      <c r="U915" t="str">
        <f t="shared" si="63"/>
        <v/>
      </c>
      <c r="V915">
        <f t="array" ref="V915">SUM(IF(B915="Y",IF(D915="Critical",(F915:F4474),0)))</f>
        <v>0</v>
      </c>
      <c r="W915">
        <f t="shared" si="65"/>
        <v>3</v>
      </c>
      <c r="X915">
        <f t="shared" si="66"/>
        <v>0</v>
      </c>
    </row>
    <row r="916" spans="1:24" x14ac:dyDescent="0.25">
      <c r="A916">
        <v>12228</v>
      </c>
      <c r="B916" t="s">
        <v>18</v>
      </c>
      <c r="C916" s="1">
        <v>42546</v>
      </c>
      <c r="D916" t="s">
        <v>31</v>
      </c>
      <c r="E916">
        <v>30</v>
      </c>
      <c r="F916">
        <v>5015.0510000000004</v>
      </c>
      <c r="G916">
        <v>0.05</v>
      </c>
      <c r="H916" t="s">
        <v>20</v>
      </c>
      <c r="I916">
        <v>1090.43</v>
      </c>
      <c r="J916">
        <v>200.99</v>
      </c>
      <c r="K916">
        <v>4.2</v>
      </c>
      <c r="L916" t="s">
        <v>409</v>
      </c>
      <c r="M916" t="s">
        <v>56</v>
      </c>
      <c r="N916" t="s">
        <v>23</v>
      </c>
      <c r="O916" t="s">
        <v>24</v>
      </c>
      <c r="P916" t="s">
        <v>41</v>
      </c>
      <c r="Q916" t="s">
        <v>42</v>
      </c>
      <c r="R916" s="1">
        <v>42546</v>
      </c>
      <c r="S916" s="10">
        <f t="shared" si="64"/>
        <v>7.969325261244593E-4</v>
      </c>
      <c r="U916" t="str">
        <f t="shared" si="63"/>
        <v/>
      </c>
      <c r="V916">
        <f t="array" ref="V916">SUM(IF(B916="Y",IF(D916="Critical",(F916:F4475),0)))</f>
        <v>0</v>
      </c>
      <c r="W916">
        <f t="shared" si="65"/>
        <v>0</v>
      </c>
      <c r="X916">
        <f t="shared" si="66"/>
        <v>0</v>
      </c>
    </row>
    <row r="917" spans="1:24" x14ac:dyDescent="0.25">
      <c r="A917">
        <v>12256</v>
      </c>
      <c r="B917" t="s">
        <v>18</v>
      </c>
      <c r="C917" s="1">
        <v>42356</v>
      </c>
      <c r="D917" t="s">
        <v>43</v>
      </c>
      <c r="E917">
        <v>44</v>
      </c>
      <c r="F917">
        <v>117.97</v>
      </c>
      <c r="G917">
        <v>0.1</v>
      </c>
      <c r="H917" t="s">
        <v>20</v>
      </c>
      <c r="I917">
        <v>44.59</v>
      </c>
      <c r="J917">
        <v>2.88</v>
      </c>
      <c r="K917">
        <v>0.5</v>
      </c>
      <c r="L917" t="s">
        <v>143</v>
      </c>
      <c r="M917" t="s">
        <v>30</v>
      </c>
      <c r="N917" t="s">
        <v>40</v>
      </c>
      <c r="O917" t="s">
        <v>34</v>
      </c>
      <c r="P917" t="s">
        <v>46</v>
      </c>
      <c r="Q917" t="s">
        <v>42</v>
      </c>
      <c r="R917" s="1">
        <v>42358</v>
      </c>
      <c r="S917" s="10">
        <f t="shared" si="64"/>
        <v>1.874639562128131E-5</v>
      </c>
      <c r="U917" t="str">
        <f t="shared" si="63"/>
        <v/>
      </c>
      <c r="V917">
        <f t="array" ref="V917">SUM(IF(B917="Y",IF(D917="Critical",(F917:F4476),0)))</f>
        <v>0</v>
      </c>
      <c r="W917">
        <f t="shared" si="65"/>
        <v>2</v>
      </c>
      <c r="X917">
        <f t="shared" si="66"/>
        <v>0</v>
      </c>
    </row>
    <row r="918" spans="1:24" x14ac:dyDescent="0.25">
      <c r="A918">
        <v>12258</v>
      </c>
      <c r="B918" t="s">
        <v>18</v>
      </c>
      <c r="C918" s="1">
        <v>42704</v>
      </c>
      <c r="D918" t="s">
        <v>47</v>
      </c>
      <c r="E918">
        <v>3</v>
      </c>
      <c r="F918">
        <v>561.65</v>
      </c>
      <c r="G918">
        <v>0.04</v>
      </c>
      <c r="H918" t="s">
        <v>54</v>
      </c>
      <c r="I918">
        <v>-264.94</v>
      </c>
      <c r="J918">
        <v>180.98</v>
      </c>
      <c r="K918">
        <v>30</v>
      </c>
      <c r="L918" t="s">
        <v>113</v>
      </c>
      <c r="M918" t="s">
        <v>30</v>
      </c>
      <c r="N918" t="s">
        <v>40</v>
      </c>
      <c r="O918" t="s">
        <v>37</v>
      </c>
      <c r="P918" t="s">
        <v>86</v>
      </c>
      <c r="Q918" t="s">
        <v>74</v>
      </c>
      <c r="R918" s="1">
        <v>42704</v>
      </c>
      <c r="S918" s="10">
        <f t="shared" si="64"/>
        <v>8.9250767997733728E-5</v>
      </c>
      <c r="U918" t="str">
        <f t="shared" si="63"/>
        <v/>
      </c>
      <c r="V918">
        <f t="array" ref="V918">SUM(IF(B918="Y",IF(D918="Critical",(F918:F4477),0)))</f>
        <v>0</v>
      </c>
      <c r="W918">
        <f t="shared" si="65"/>
        <v>0</v>
      </c>
      <c r="X918">
        <f t="shared" si="66"/>
        <v>0</v>
      </c>
    </row>
    <row r="919" spans="1:24" x14ac:dyDescent="0.25">
      <c r="A919">
        <v>12258</v>
      </c>
      <c r="B919" t="s">
        <v>18</v>
      </c>
      <c r="C919" s="1">
        <v>42704</v>
      </c>
      <c r="D919" t="s">
        <v>47</v>
      </c>
      <c r="E919">
        <v>2</v>
      </c>
      <c r="F919">
        <v>55.6</v>
      </c>
      <c r="G919">
        <v>0.06</v>
      </c>
      <c r="H919" t="s">
        <v>20</v>
      </c>
      <c r="I919">
        <v>-52.54</v>
      </c>
      <c r="J919">
        <v>3.25</v>
      </c>
      <c r="K919">
        <v>49</v>
      </c>
      <c r="L919" t="s">
        <v>113</v>
      </c>
      <c r="M919" t="s">
        <v>30</v>
      </c>
      <c r="N919" t="s">
        <v>40</v>
      </c>
      <c r="O919" t="s">
        <v>34</v>
      </c>
      <c r="P919" t="s">
        <v>72</v>
      </c>
      <c r="Q919" t="s">
        <v>60</v>
      </c>
      <c r="R919" s="1">
        <v>42709</v>
      </c>
      <c r="S919" s="10">
        <f t="shared" si="64"/>
        <v>8.8352936894400355E-6</v>
      </c>
      <c r="U919" t="str">
        <f t="shared" si="63"/>
        <v/>
      </c>
      <c r="V919">
        <f t="array" ref="V919">SUM(IF(B919="Y",IF(D919="Critical",(F919:F4478),0)))</f>
        <v>0</v>
      </c>
      <c r="W919">
        <f t="shared" si="65"/>
        <v>5</v>
      </c>
      <c r="X919">
        <f t="shared" si="66"/>
        <v>0</v>
      </c>
    </row>
    <row r="920" spans="1:24" x14ac:dyDescent="0.25">
      <c r="A920">
        <v>12258</v>
      </c>
      <c r="B920" t="s">
        <v>18</v>
      </c>
      <c r="C920" s="1">
        <v>42704</v>
      </c>
      <c r="D920" t="s">
        <v>47</v>
      </c>
      <c r="E920">
        <v>22</v>
      </c>
      <c r="F920">
        <v>2431.13</v>
      </c>
      <c r="G920">
        <v>0.01</v>
      </c>
      <c r="H920" t="s">
        <v>20</v>
      </c>
      <c r="I920">
        <v>660.63</v>
      </c>
      <c r="J920">
        <v>110.98</v>
      </c>
      <c r="K920">
        <v>13.99</v>
      </c>
      <c r="L920" t="s">
        <v>113</v>
      </c>
      <c r="M920" t="s">
        <v>30</v>
      </c>
      <c r="N920" t="s">
        <v>40</v>
      </c>
      <c r="O920" t="s">
        <v>37</v>
      </c>
      <c r="P920" t="s">
        <v>38</v>
      </c>
      <c r="Q920" t="s">
        <v>52</v>
      </c>
      <c r="R920" s="1">
        <v>42708</v>
      </c>
      <c r="S920" s="10">
        <f t="shared" si="64"/>
        <v>3.8632639473396317E-4</v>
      </c>
      <c r="U920" t="str">
        <f t="shared" si="63"/>
        <v/>
      </c>
      <c r="V920">
        <f t="array" ref="V920">SUM(IF(B920="Y",IF(D920="Critical",(F920:F4479),0)))</f>
        <v>0</v>
      </c>
      <c r="W920">
        <f t="shared" si="65"/>
        <v>4</v>
      </c>
      <c r="X920">
        <f t="shared" si="66"/>
        <v>0</v>
      </c>
    </row>
    <row r="921" spans="1:24" x14ac:dyDescent="0.25">
      <c r="A921">
        <v>12258</v>
      </c>
      <c r="B921" t="s">
        <v>18</v>
      </c>
      <c r="C921" s="1">
        <v>42704</v>
      </c>
      <c r="D921" t="s">
        <v>47</v>
      </c>
      <c r="E921">
        <v>27</v>
      </c>
      <c r="F921">
        <v>113.4</v>
      </c>
      <c r="G921">
        <v>0.05</v>
      </c>
      <c r="H921" t="s">
        <v>32</v>
      </c>
      <c r="I921">
        <v>-5.0199999999999996</v>
      </c>
      <c r="J921">
        <v>3.95</v>
      </c>
      <c r="K921">
        <v>2</v>
      </c>
      <c r="L921" t="s">
        <v>113</v>
      </c>
      <c r="M921" t="s">
        <v>30</v>
      </c>
      <c r="N921" t="s">
        <v>40</v>
      </c>
      <c r="O921" t="s">
        <v>34</v>
      </c>
      <c r="P921" t="s">
        <v>100</v>
      </c>
      <c r="Q921" t="s">
        <v>36</v>
      </c>
      <c r="R921" s="1">
        <v>42711</v>
      </c>
      <c r="S921" s="10">
        <f t="shared" si="64"/>
        <v>1.8020185330620503E-5</v>
      </c>
      <c r="U921" t="str">
        <f t="shared" si="63"/>
        <v/>
      </c>
      <c r="V921">
        <f t="array" ref="V921">SUM(IF(B921="Y",IF(D921="Critical",(F921:F4480),0)))</f>
        <v>0</v>
      </c>
      <c r="W921">
        <f t="shared" si="65"/>
        <v>7</v>
      </c>
      <c r="X921">
        <f t="shared" si="66"/>
        <v>0</v>
      </c>
    </row>
    <row r="922" spans="1:24" x14ac:dyDescent="0.25">
      <c r="A922">
        <v>25092</v>
      </c>
      <c r="B922" t="s">
        <v>18</v>
      </c>
      <c r="C922" s="1">
        <v>41609</v>
      </c>
      <c r="D922" t="s">
        <v>19</v>
      </c>
      <c r="E922">
        <v>6</v>
      </c>
      <c r="F922">
        <v>141.27000000000001</v>
      </c>
      <c r="G922">
        <v>0.08</v>
      </c>
      <c r="H922" t="s">
        <v>32</v>
      </c>
      <c r="I922">
        <v>28.14</v>
      </c>
      <c r="J922">
        <v>21.38</v>
      </c>
      <c r="K922">
        <v>2.99</v>
      </c>
      <c r="L922" t="s">
        <v>548</v>
      </c>
      <c r="M922" t="s">
        <v>56</v>
      </c>
      <c r="N922" t="s">
        <v>45</v>
      </c>
      <c r="O922" t="s">
        <v>34</v>
      </c>
      <c r="P922" t="s">
        <v>68</v>
      </c>
      <c r="Q922" t="s">
        <v>42</v>
      </c>
      <c r="R922" s="1">
        <v>41611</v>
      </c>
      <c r="S922" s="10">
        <f t="shared" si="64"/>
        <v>2.2448955746532263E-5</v>
      </c>
      <c r="U922" t="str">
        <f t="shared" si="63"/>
        <v/>
      </c>
      <c r="V922">
        <f t="array" ref="V922">SUM(IF(B922="Y",IF(D922="Critical",(F922:F4481),0)))</f>
        <v>0</v>
      </c>
      <c r="W922">
        <f t="shared" si="65"/>
        <v>2</v>
      </c>
      <c r="X922">
        <f t="shared" si="66"/>
        <v>0</v>
      </c>
    </row>
    <row r="923" spans="1:24" x14ac:dyDescent="0.25">
      <c r="A923">
        <v>36741</v>
      </c>
      <c r="B923" t="s">
        <v>18</v>
      </c>
      <c r="C923" s="1">
        <v>41627</v>
      </c>
      <c r="D923" t="s">
        <v>28</v>
      </c>
      <c r="E923">
        <v>26</v>
      </c>
      <c r="F923">
        <v>141.4</v>
      </c>
      <c r="G923">
        <v>0.08</v>
      </c>
      <c r="H923" t="s">
        <v>20</v>
      </c>
      <c r="I923">
        <v>34.479999999999997</v>
      </c>
      <c r="J923">
        <v>5.68</v>
      </c>
      <c r="K923">
        <v>1.46</v>
      </c>
      <c r="L923" t="s">
        <v>599</v>
      </c>
      <c r="M923" t="s">
        <v>30</v>
      </c>
      <c r="N923" t="s">
        <v>40</v>
      </c>
      <c r="O923" t="s">
        <v>34</v>
      </c>
      <c r="P923" t="s">
        <v>49</v>
      </c>
      <c r="Q923" t="s">
        <v>36</v>
      </c>
      <c r="R923" s="1">
        <v>41630</v>
      </c>
      <c r="S923" s="10">
        <f t="shared" si="64"/>
        <v>2.2469613807316926E-5</v>
      </c>
      <c r="U923" t="str">
        <f t="shared" si="63"/>
        <v/>
      </c>
      <c r="V923">
        <f t="array" ref="V923">SUM(IF(B923="Y",IF(D923="Critical",(F923:F4482),0)))</f>
        <v>0</v>
      </c>
      <c r="W923">
        <f t="shared" si="65"/>
        <v>3</v>
      </c>
      <c r="X923">
        <f t="shared" si="66"/>
        <v>0</v>
      </c>
    </row>
    <row r="924" spans="1:24" x14ac:dyDescent="0.25">
      <c r="A924">
        <v>42820</v>
      </c>
      <c r="B924" t="s">
        <v>18</v>
      </c>
      <c r="C924" s="1">
        <v>41321</v>
      </c>
      <c r="D924" t="s">
        <v>47</v>
      </c>
      <c r="E924">
        <v>27</v>
      </c>
      <c r="F924">
        <v>141.56</v>
      </c>
      <c r="G924">
        <v>0.1</v>
      </c>
      <c r="H924" t="s">
        <v>20</v>
      </c>
      <c r="I924">
        <v>-2.85</v>
      </c>
      <c r="J924">
        <v>5.28</v>
      </c>
      <c r="K924">
        <v>2.99</v>
      </c>
      <c r="L924" t="s">
        <v>132</v>
      </c>
      <c r="M924" t="s">
        <v>30</v>
      </c>
      <c r="N924" t="s">
        <v>23</v>
      </c>
      <c r="O924" t="s">
        <v>34</v>
      </c>
      <c r="P924" t="s">
        <v>68</v>
      </c>
      <c r="Q924" t="s">
        <v>42</v>
      </c>
      <c r="R924" s="1">
        <v>41328</v>
      </c>
      <c r="S924" s="10">
        <f t="shared" si="64"/>
        <v>2.2495039112898047E-5</v>
      </c>
      <c r="U924" t="str">
        <f t="shared" si="63"/>
        <v/>
      </c>
      <c r="V924">
        <f t="array" ref="V924">SUM(IF(B924="Y",IF(D924="Critical",(F924:F4483),0)))</f>
        <v>0</v>
      </c>
      <c r="W924">
        <f t="shared" si="65"/>
        <v>7</v>
      </c>
      <c r="X924">
        <f t="shared" si="66"/>
        <v>0</v>
      </c>
    </row>
    <row r="925" spans="1:24" x14ac:dyDescent="0.25">
      <c r="A925">
        <v>15109</v>
      </c>
      <c r="B925" t="s">
        <v>18</v>
      </c>
      <c r="C925" s="1">
        <v>41622</v>
      </c>
      <c r="D925" t="s">
        <v>31</v>
      </c>
      <c r="E925">
        <v>10</v>
      </c>
      <c r="F925">
        <v>142.15</v>
      </c>
      <c r="G925">
        <v>0.09</v>
      </c>
      <c r="H925" t="s">
        <v>20</v>
      </c>
      <c r="I925">
        <v>-58.18</v>
      </c>
      <c r="J925">
        <v>14.03</v>
      </c>
      <c r="K925">
        <v>9.3699999999999992</v>
      </c>
      <c r="L925" t="s">
        <v>367</v>
      </c>
      <c r="M925" t="s">
        <v>22</v>
      </c>
      <c r="N925" t="s">
        <v>40</v>
      </c>
      <c r="O925" t="s">
        <v>34</v>
      </c>
      <c r="P925" t="s">
        <v>53</v>
      </c>
      <c r="Q925" t="s">
        <v>42</v>
      </c>
      <c r="R925" s="1">
        <v>41624</v>
      </c>
      <c r="S925" s="10">
        <f t="shared" si="64"/>
        <v>2.2588794927228434E-5</v>
      </c>
      <c r="U925" t="str">
        <f t="shared" si="63"/>
        <v/>
      </c>
      <c r="V925">
        <f t="array" ref="V925">SUM(IF(B925="Y",IF(D925="Critical",(F925:F4484),0)))</f>
        <v>0</v>
      </c>
      <c r="W925">
        <f t="shared" si="65"/>
        <v>2</v>
      </c>
      <c r="X925">
        <f t="shared" si="66"/>
        <v>0</v>
      </c>
    </row>
    <row r="926" spans="1:24" x14ac:dyDescent="0.25">
      <c r="A926">
        <v>11877</v>
      </c>
      <c r="B926" t="s">
        <v>18</v>
      </c>
      <c r="C926" s="1">
        <v>41417</v>
      </c>
      <c r="D926" t="s">
        <v>31</v>
      </c>
      <c r="E926">
        <v>31</v>
      </c>
      <c r="F926">
        <v>142.96</v>
      </c>
      <c r="G926">
        <v>0.09</v>
      </c>
      <c r="H926" t="s">
        <v>20</v>
      </c>
      <c r="I926">
        <v>33.590000000000003</v>
      </c>
      <c r="J926">
        <v>4.7300000000000004</v>
      </c>
      <c r="K926">
        <v>1.52</v>
      </c>
      <c r="L926" t="s">
        <v>191</v>
      </c>
      <c r="M926" t="s">
        <v>56</v>
      </c>
      <c r="N926" t="s">
        <v>45</v>
      </c>
      <c r="O926" t="s">
        <v>34</v>
      </c>
      <c r="P926" t="s">
        <v>49</v>
      </c>
      <c r="Q926" t="s">
        <v>36</v>
      </c>
      <c r="R926" s="1">
        <v>41419</v>
      </c>
      <c r="S926" s="10">
        <f t="shared" si="64"/>
        <v>2.2717510536732867E-5</v>
      </c>
      <c r="U926" t="str">
        <f t="shared" si="63"/>
        <v/>
      </c>
      <c r="V926">
        <f t="array" ref="V926">SUM(IF(B926="Y",IF(D926="Critical",(F926:F4485),0)))</f>
        <v>0</v>
      </c>
      <c r="W926">
        <f t="shared" si="65"/>
        <v>2</v>
      </c>
      <c r="X926">
        <f t="shared" si="66"/>
        <v>0</v>
      </c>
    </row>
    <row r="927" spans="1:24" x14ac:dyDescent="0.25">
      <c r="A927">
        <v>12262</v>
      </c>
      <c r="B927" t="s">
        <v>27</v>
      </c>
      <c r="C927" s="1">
        <v>41983</v>
      </c>
      <c r="D927" t="s">
        <v>47</v>
      </c>
      <c r="E927">
        <v>45</v>
      </c>
      <c r="F927">
        <v>1212.9280000000001</v>
      </c>
      <c r="G927">
        <v>0.02</v>
      </c>
      <c r="H927" t="s">
        <v>54</v>
      </c>
      <c r="I927">
        <v>-1460.77</v>
      </c>
      <c r="J927">
        <v>31.76</v>
      </c>
      <c r="K927">
        <v>45.51</v>
      </c>
      <c r="L927" t="s">
        <v>342</v>
      </c>
      <c r="M927" t="s">
        <v>22</v>
      </c>
      <c r="N927" t="s">
        <v>40</v>
      </c>
      <c r="O927" t="s">
        <v>37</v>
      </c>
      <c r="P927" t="s">
        <v>112</v>
      </c>
      <c r="Q927" t="s">
        <v>58</v>
      </c>
      <c r="R927" s="1">
        <v>41988</v>
      </c>
      <c r="S927" s="10">
        <f t="shared" si="64"/>
        <v>1.9274415654937273E-4</v>
      </c>
      <c r="U927" t="str">
        <f t="shared" si="63"/>
        <v/>
      </c>
      <c r="V927">
        <f t="array" ref="V927">SUM(IF(B927="Y",IF(D927="Critical",(F927:F4486),0)))</f>
        <v>0</v>
      </c>
      <c r="W927">
        <f t="shared" si="65"/>
        <v>5</v>
      </c>
      <c r="X927">
        <f t="shared" si="66"/>
        <v>0</v>
      </c>
    </row>
    <row r="928" spans="1:24" x14ac:dyDescent="0.25">
      <c r="A928">
        <v>12263</v>
      </c>
      <c r="B928" t="s">
        <v>27</v>
      </c>
      <c r="C928" s="1">
        <v>41826</v>
      </c>
      <c r="D928" t="s">
        <v>19</v>
      </c>
      <c r="E928">
        <v>12</v>
      </c>
      <c r="F928">
        <v>515.65</v>
      </c>
      <c r="G928">
        <v>0</v>
      </c>
      <c r="H928" t="s">
        <v>20</v>
      </c>
      <c r="I928">
        <v>123.5</v>
      </c>
      <c r="J928">
        <v>39.479999999999997</v>
      </c>
      <c r="K928">
        <v>3.99</v>
      </c>
      <c r="L928" t="s">
        <v>410</v>
      </c>
      <c r="M928" t="s">
        <v>30</v>
      </c>
      <c r="N928" t="s">
        <v>23</v>
      </c>
      <c r="O928" t="s">
        <v>34</v>
      </c>
      <c r="P928" t="s">
        <v>72</v>
      </c>
      <c r="Q928" t="s">
        <v>42</v>
      </c>
      <c r="R928" s="1">
        <v>41826</v>
      </c>
      <c r="S928" s="10">
        <f t="shared" si="64"/>
        <v>8.1940992643161033E-5</v>
      </c>
      <c r="U928" t="str">
        <f t="shared" si="63"/>
        <v/>
      </c>
      <c r="V928">
        <f t="array" ref="V928">SUM(IF(B928="Y",IF(D928="Critical",(F928:F4487),0)))</f>
        <v>0</v>
      </c>
      <c r="W928">
        <f t="shared" si="65"/>
        <v>0</v>
      </c>
      <c r="X928">
        <f t="shared" si="66"/>
        <v>0</v>
      </c>
    </row>
    <row r="929" spans="1:24" x14ac:dyDescent="0.25">
      <c r="A929">
        <v>12289</v>
      </c>
      <c r="B929" t="s">
        <v>27</v>
      </c>
      <c r="C929" s="1">
        <v>41997</v>
      </c>
      <c r="D929" t="s">
        <v>47</v>
      </c>
      <c r="E929">
        <v>25</v>
      </c>
      <c r="F929">
        <v>3019.41</v>
      </c>
      <c r="G929">
        <v>0.04</v>
      </c>
      <c r="H929" t="s">
        <v>20</v>
      </c>
      <c r="I929">
        <v>1269.05</v>
      </c>
      <c r="J929">
        <v>120.97</v>
      </c>
      <c r="K929">
        <v>7.11</v>
      </c>
      <c r="L929" t="s">
        <v>401</v>
      </c>
      <c r="M929" t="s">
        <v>341</v>
      </c>
      <c r="N929" t="s">
        <v>23</v>
      </c>
      <c r="O929" t="s">
        <v>24</v>
      </c>
      <c r="P929" t="s">
        <v>51</v>
      </c>
      <c r="Q929" t="s">
        <v>52</v>
      </c>
      <c r="R929" s="1">
        <v>42001</v>
      </c>
      <c r="S929" s="10">
        <f t="shared" si="64"/>
        <v>4.7980888702935494E-4</v>
      </c>
      <c r="U929" t="str">
        <f t="shared" si="63"/>
        <v/>
      </c>
      <c r="V929">
        <f t="array" ref="V929">SUM(IF(B929="Y",IF(D929="Critical",(F929:F4488),0)))</f>
        <v>0</v>
      </c>
      <c r="W929">
        <f t="shared" si="65"/>
        <v>4</v>
      </c>
      <c r="X929">
        <f t="shared" si="66"/>
        <v>0</v>
      </c>
    </row>
    <row r="930" spans="1:24" x14ac:dyDescent="0.25">
      <c r="A930">
        <v>12292</v>
      </c>
      <c r="B930" t="s">
        <v>18</v>
      </c>
      <c r="C930" s="1">
        <v>42157</v>
      </c>
      <c r="D930" t="s">
        <v>31</v>
      </c>
      <c r="E930">
        <v>32</v>
      </c>
      <c r="F930">
        <v>824.24</v>
      </c>
      <c r="G930">
        <v>0.1</v>
      </c>
      <c r="H930" t="s">
        <v>20</v>
      </c>
      <c r="I930">
        <v>-127.23</v>
      </c>
      <c r="J930">
        <v>26.31</v>
      </c>
      <c r="K930">
        <v>5.89</v>
      </c>
      <c r="L930" t="s">
        <v>335</v>
      </c>
      <c r="M930" t="s">
        <v>22</v>
      </c>
      <c r="N930" t="s">
        <v>45</v>
      </c>
      <c r="O930" t="s">
        <v>24</v>
      </c>
      <c r="P930" t="s">
        <v>25</v>
      </c>
      <c r="Q930" t="s">
        <v>42</v>
      </c>
      <c r="R930" s="1">
        <v>42157</v>
      </c>
      <c r="S930" s="10">
        <f t="shared" si="64"/>
        <v>1.3097846170115205E-4</v>
      </c>
      <c r="U930" t="str">
        <f t="shared" si="63"/>
        <v/>
      </c>
      <c r="V930">
        <f t="array" ref="V930">SUM(IF(B930="Y",IF(D930="Critical",(F930:F4489),0)))</f>
        <v>0</v>
      </c>
      <c r="W930">
        <f t="shared" si="65"/>
        <v>0</v>
      </c>
      <c r="X930">
        <f t="shared" si="66"/>
        <v>0</v>
      </c>
    </row>
    <row r="931" spans="1:24" x14ac:dyDescent="0.25">
      <c r="A931">
        <v>12293</v>
      </c>
      <c r="B931" t="s">
        <v>18</v>
      </c>
      <c r="C931" s="1">
        <v>41808</v>
      </c>
      <c r="D931" t="s">
        <v>19</v>
      </c>
      <c r="E931">
        <v>31</v>
      </c>
      <c r="F931">
        <v>283.17</v>
      </c>
      <c r="G931">
        <v>0</v>
      </c>
      <c r="H931" t="s">
        <v>20</v>
      </c>
      <c r="I931">
        <v>119.64</v>
      </c>
      <c r="J931">
        <v>8.74</v>
      </c>
      <c r="K931">
        <v>1.39</v>
      </c>
      <c r="L931" t="s">
        <v>91</v>
      </c>
      <c r="M931" t="s">
        <v>56</v>
      </c>
      <c r="N931" t="s">
        <v>40</v>
      </c>
      <c r="O931" t="s">
        <v>34</v>
      </c>
      <c r="P931" t="s">
        <v>76</v>
      </c>
      <c r="Q931" t="s">
        <v>42</v>
      </c>
      <c r="R931" s="1">
        <v>41809</v>
      </c>
      <c r="S931" s="10">
        <f t="shared" si="64"/>
        <v>4.4998023633790195E-5</v>
      </c>
      <c r="U931" t="str">
        <f t="shared" si="63"/>
        <v/>
      </c>
      <c r="V931">
        <f t="array" ref="V931">SUM(IF(B931="Y",IF(D931="Critical",(F931:F4490),0)))</f>
        <v>0</v>
      </c>
      <c r="W931">
        <f t="shared" si="65"/>
        <v>1</v>
      </c>
      <c r="X931">
        <f t="shared" si="66"/>
        <v>0</v>
      </c>
    </row>
    <row r="932" spans="1:24" x14ac:dyDescent="0.25">
      <c r="A932">
        <v>12323</v>
      </c>
      <c r="B932" t="s">
        <v>18</v>
      </c>
      <c r="C932" s="1">
        <v>41731</v>
      </c>
      <c r="D932" t="s">
        <v>31</v>
      </c>
      <c r="E932">
        <v>32</v>
      </c>
      <c r="F932">
        <v>513.74</v>
      </c>
      <c r="G932">
        <v>0.02</v>
      </c>
      <c r="H932" t="s">
        <v>20</v>
      </c>
      <c r="I932">
        <v>-28.68</v>
      </c>
      <c r="J932">
        <v>15.15</v>
      </c>
      <c r="K932">
        <v>10.130000000000001</v>
      </c>
      <c r="L932" t="s">
        <v>411</v>
      </c>
      <c r="M932" t="s">
        <v>30</v>
      </c>
      <c r="N932" t="s">
        <v>23</v>
      </c>
      <c r="O932" t="s">
        <v>34</v>
      </c>
      <c r="P932" t="s">
        <v>68</v>
      </c>
      <c r="Q932" t="s">
        <v>42</v>
      </c>
      <c r="R932" s="1">
        <v>41732</v>
      </c>
      <c r="S932" s="10">
        <f t="shared" si="64"/>
        <v>8.1637478057786396E-5</v>
      </c>
      <c r="U932" t="str">
        <f t="shared" si="63"/>
        <v/>
      </c>
      <c r="V932">
        <f t="array" ref="V932">SUM(IF(B932="Y",IF(D932="Critical",(F932:F4491),0)))</f>
        <v>0</v>
      </c>
      <c r="W932">
        <f t="shared" si="65"/>
        <v>1</v>
      </c>
      <c r="X932">
        <f t="shared" si="66"/>
        <v>0</v>
      </c>
    </row>
    <row r="933" spans="1:24" x14ac:dyDescent="0.25">
      <c r="A933">
        <v>12323</v>
      </c>
      <c r="B933" t="s">
        <v>18</v>
      </c>
      <c r="C933" s="1">
        <v>41731</v>
      </c>
      <c r="D933" t="s">
        <v>31</v>
      </c>
      <c r="E933">
        <v>4</v>
      </c>
      <c r="F933">
        <v>36.799999999999997</v>
      </c>
      <c r="G933">
        <v>0</v>
      </c>
      <c r="H933" t="s">
        <v>20</v>
      </c>
      <c r="I933">
        <v>14.19</v>
      </c>
      <c r="J933">
        <v>7.38</v>
      </c>
      <c r="K933">
        <v>5.21</v>
      </c>
      <c r="L933" t="s">
        <v>411</v>
      </c>
      <c r="M933" t="s">
        <v>30</v>
      </c>
      <c r="N933" t="s">
        <v>23</v>
      </c>
      <c r="O933" t="s">
        <v>37</v>
      </c>
      <c r="P933" t="s">
        <v>38</v>
      </c>
      <c r="Q933" t="s">
        <v>42</v>
      </c>
      <c r="R933" s="1">
        <v>41733</v>
      </c>
      <c r="S933" s="10">
        <f t="shared" si="64"/>
        <v>5.8478202836581524E-6</v>
      </c>
      <c r="U933" t="str">
        <f t="shared" si="63"/>
        <v/>
      </c>
      <c r="V933">
        <f t="array" ref="V933">SUM(IF(B933="Y",IF(D933="Critical",(F933:F4492),0)))</f>
        <v>0</v>
      </c>
      <c r="W933">
        <f t="shared" si="65"/>
        <v>2</v>
      </c>
      <c r="X933">
        <f t="shared" si="66"/>
        <v>0</v>
      </c>
    </row>
    <row r="934" spans="1:24" x14ac:dyDescent="0.25">
      <c r="A934">
        <v>12352</v>
      </c>
      <c r="B934" t="s">
        <v>18</v>
      </c>
      <c r="C934" s="1">
        <v>42086</v>
      </c>
      <c r="D934" t="s">
        <v>43</v>
      </c>
      <c r="E934">
        <v>5</v>
      </c>
      <c r="F934">
        <v>36.86</v>
      </c>
      <c r="G934">
        <v>7.0000000000000007E-2</v>
      </c>
      <c r="H934" t="s">
        <v>20</v>
      </c>
      <c r="I934">
        <v>-32.82</v>
      </c>
      <c r="J934">
        <v>5.81</v>
      </c>
      <c r="K934">
        <v>8.49</v>
      </c>
      <c r="L934" t="s">
        <v>412</v>
      </c>
      <c r="M934" t="s">
        <v>341</v>
      </c>
      <c r="N934" t="s">
        <v>23</v>
      </c>
      <c r="O934" t="s">
        <v>34</v>
      </c>
      <c r="P934" t="s">
        <v>68</v>
      </c>
      <c r="Q934" t="s">
        <v>42</v>
      </c>
      <c r="R934" s="1">
        <v>42087</v>
      </c>
      <c r="S934" s="10">
        <f t="shared" si="64"/>
        <v>5.8573547732510735E-6</v>
      </c>
      <c r="U934" t="str">
        <f t="shared" si="63"/>
        <v/>
      </c>
      <c r="V934">
        <f t="array" ref="V934">SUM(IF(B934="Y",IF(D934="Critical",(F934:F4493),0)))</f>
        <v>0</v>
      </c>
      <c r="W934">
        <f t="shared" si="65"/>
        <v>1</v>
      </c>
      <c r="X934">
        <f t="shared" si="66"/>
        <v>0</v>
      </c>
    </row>
    <row r="935" spans="1:24" x14ac:dyDescent="0.25">
      <c r="A935">
        <v>12355</v>
      </c>
      <c r="B935" t="s">
        <v>18</v>
      </c>
      <c r="C935" s="1">
        <v>41787</v>
      </c>
      <c r="D935" t="s">
        <v>31</v>
      </c>
      <c r="E935">
        <v>45</v>
      </c>
      <c r="F935">
        <v>168.66</v>
      </c>
      <c r="G935">
        <v>0.08</v>
      </c>
      <c r="H935" t="s">
        <v>20</v>
      </c>
      <c r="I935">
        <v>-167.06</v>
      </c>
      <c r="J935">
        <v>3.95</v>
      </c>
      <c r="K935">
        <v>5.13</v>
      </c>
      <c r="L935" t="s">
        <v>216</v>
      </c>
      <c r="M935" t="s">
        <v>56</v>
      </c>
      <c r="N935" t="s">
        <v>23</v>
      </c>
      <c r="O935" t="s">
        <v>34</v>
      </c>
      <c r="P935" t="s">
        <v>72</v>
      </c>
      <c r="Q935" t="s">
        <v>42</v>
      </c>
      <c r="R935" s="1">
        <v>41789</v>
      </c>
      <c r="S935" s="10">
        <f t="shared" si="64"/>
        <v>2.6801450245700654E-5</v>
      </c>
      <c r="U935" t="str">
        <f t="shared" si="63"/>
        <v/>
      </c>
      <c r="V935">
        <f t="array" ref="V935">SUM(IF(B935="Y",IF(D935="Critical",(F935:F4494),0)))</f>
        <v>0</v>
      </c>
      <c r="W935">
        <f t="shared" si="65"/>
        <v>2</v>
      </c>
      <c r="X935">
        <f t="shared" si="66"/>
        <v>0</v>
      </c>
    </row>
    <row r="936" spans="1:24" x14ac:dyDescent="0.25">
      <c r="A936">
        <v>12355</v>
      </c>
      <c r="B936" t="s">
        <v>18</v>
      </c>
      <c r="C936" s="1">
        <v>41787</v>
      </c>
      <c r="D936" t="s">
        <v>31</v>
      </c>
      <c r="E936">
        <v>36</v>
      </c>
      <c r="F936">
        <v>209.53</v>
      </c>
      <c r="G936">
        <v>0.03</v>
      </c>
      <c r="H936" t="s">
        <v>20</v>
      </c>
      <c r="I936">
        <v>-81.06</v>
      </c>
      <c r="J936">
        <v>5.78</v>
      </c>
      <c r="K936">
        <v>5.67</v>
      </c>
      <c r="L936" t="s">
        <v>216</v>
      </c>
      <c r="M936" t="s">
        <v>22</v>
      </c>
      <c r="N936" t="s">
        <v>23</v>
      </c>
      <c r="O936" t="s">
        <v>34</v>
      </c>
      <c r="P936" t="s">
        <v>49</v>
      </c>
      <c r="Q936" t="s">
        <v>42</v>
      </c>
      <c r="R936" s="1">
        <v>41788</v>
      </c>
      <c r="S936" s="10">
        <f t="shared" si="64"/>
        <v>3.3296026740078604E-5</v>
      </c>
      <c r="U936" t="str">
        <f t="shared" si="63"/>
        <v/>
      </c>
      <c r="V936">
        <f t="array" ref="V936">SUM(IF(B936="Y",IF(D936="Critical",(F936:F4495),0)))</f>
        <v>0</v>
      </c>
      <c r="W936">
        <f t="shared" si="65"/>
        <v>1</v>
      </c>
      <c r="X936">
        <f t="shared" si="66"/>
        <v>0</v>
      </c>
    </row>
    <row r="937" spans="1:24" x14ac:dyDescent="0.25">
      <c r="A937">
        <v>12355</v>
      </c>
      <c r="B937" t="s">
        <v>18</v>
      </c>
      <c r="C937" s="1">
        <v>41787</v>
      </c>
      <c r="D937" t="s">
        <v>31</v>
      </c>
      <c r="E937">
        <v>14</v>
      </c>
      <c r="F937">
        <v>225.47</v>
      </c>
      <c r="G937">
        <v>0</v>
      </c>
      <c r="H937" t="s">
        <v>20</v>
      </c>
      <c r="I937">
        <v>-29.07</v>
      </c>
      <c r="J937">
        <v>14.97</v>
      </c>
      <c r="K937">
        <v>7.51</v>
      </c>
      <c r="L937" t="s">
        <v>216</v>
      </c>
      <c r="M937" t="s">
        <v>22</v>
      </c>
      <c r="N937" t="s">
        <v>23</v>
      </c>
      <c r="O937" t="s">
        <v>34</v>
      </c>
      <c r="P937" t="s">
        <v>53</v>
      </c>
      <c r="Q937" t="s">
        <v>42</v>
      </c>
      <c r="R937" s="1">
        <v>41788</v>
      </c>
      <c r="S937" s="10">
        <f t="shared" si="64"/>
        <v>3.5829022808597925E-5</v>
      </c>
      <c r="U937" t="str">
        <f t="shared" si="63"/>
        <v/>
      </c>
      <c r="V937">
        <f t="array" ref="V937">SUM(IF(B937="Y",IF(D937="Critical",(F937:F4496),0)))</f>
        <v>0</v>
      </c>
      <c r="W937">
        <f t="shared" si="65"/>
        <v>1</v>
      </c>
      <c r="X937">
        <f t="shared" si="66"/>
        <v>0</v>
      </c>
    </row>
    <row r="938" spans="1:24" x14ac:dyDescent="0.25">
      <c r="A938">
        <v>12389</v>
      </c>
      <c r="B938" t="s">
        <v>18</v>
      </c>
      <c r="C938" s="1">
        <v>42586</v>
      </c>
      <c r="D938" t="s">
        <v>43</v>
      </c>
      <c r="E938">
        <v>34</v>
      </c>
      <c r="F938">
        <v>2560.59</v>
      </c>
      <c r="G938">
        <v>7.0000000000000007E-2</v>
      </c>
      <c r="H938" t="s">
        <v>20</v>
      </c>
      <c r="I938">
        <v>670.96</v>
      </c>
      <c r="J938">
        <v>80.98</v>
      </c>
      <c r="K938">
        <v>7.18</v>
      </c>
      <c r="L938" t="s">
        <v>203</v>
      </c>
      <c r="M938" t="s">
        <v>56</v>
      </c>
      <c r="N938" t="s">
        <v>23</v>
      </c>
      <c r="O938" t="s">
        <v>24</v>
      </c>
      <c r="P938" t="s">
        <v>25</v>
      </c>
      <c r="Q938" t="s">
        <v>42</v>
      </c>
      <c r="R938" s="1">
        <v>42588</v>
      </c>
      <c r="S938" s="10">
        <f t="shared" si="64"/>
        <v>4.0689864511228883E-4</v>
      </c>
      <c r="U938" t="str">
        <f t="shared" si="63"/>
        <v/>
      </c>
      <c r="V938">
        <f t="array" ref="V938">SUM(IF(B938="Y",IF(D938="Critical",(F938:F4497),0)))</f>
        <v>0</v>
      </c>
      <c r="W938">
        <f t="shared" si="65"/>
        <v>2</v>
      </c>
      <c r="X938">
        <f t="shared" si="66"/>
        <v>0</v>
      </c>
    </row>
    <row r="939" spans="1:24" x14ac:dyDescent="0.25">
      <c r="A939">
        <v>12389</v>
      </c>
      <c r="B939" t="s">
        <v>18</v>
      </c>
      <c r="C939" s="1">
        <v>42586</v>
      </c>
      <c r="D939" t="s">
        <v>43</v>
      </c>
      <c r="E939">
        <v>16</v>
      </c>
      <c r="F939">
        <v>189.04</v>
      </c>
      <c r="G939">
        <v>0.08</v>
      </c>
      <c r="H939" t="s">
        <v>20</v>
      </c>
      <c r="I939">
        <v>-74.77</v>
      </c>
      <c r="J939">
        <v>11.35</v>
      </c>
      <c r="K939">
        <v>8.6</v>
      </c>
      <c r="L939" t="s">
        <v>203</v>
      </c>
      <c r="M939" t="s">
        <v>56</v>
      </c>
      <c r="N939" t="s">
        <v>23</v>
      </c>
      <c r="O939" t="s">
        <v>34</v>
      </c>
      <c r="P939" t="s">
        <v>53</v>
      </c>
      <c r="Q939" t="s">
        <v>42</v>
      </c>
      <c r="R939" s="1">
        <v>42587</v>
      </c>
      <c r="S939" s="10">
        <f t="shared" si="64"/>
        <v>3.0039998544096118E-5</v>
      </c>
      <c r="U939" t="str">
        <f t="shared" si="63"/>
        <v/>
      </c>
      <c r="V939">
        <f t="array" ref="V939">SUM(IF(B939="Y",IF(D939="Critical",(F939:F4498),0)))</f>
        <v>0</v>
      </c>
      <c r="W939">
        <f t="shared" si="65"/>
        <v>1</v>
      </c>
      <c r="X939">
        <f t="shared" si="66"/>
        <v>0</v>
      </c>
    </row>
    <row r="940" spans="1:24" x14ac:dyDescent="0.25">
      <c r="A940">
        <v>12418</v>
      </c>
      <c r="B940" t="s">
        <v>18</v>
      </c>
      <c r="C940" s="1">
        <v>42052</v>
      </c>
      <c r="D940" t="s">
        <v>31</v>
      </c>
      <c r="E940">
        <v>38</v>
      </c>
      <c r="F940">
        <v>299.01</v>
      </c>
      <c r="G940">
        <v>0.09</v>
      </c>
      <c r="H940" t="s">
        <v>20</v>
      </c>
      <c r="I940">
        <v>-142.86000000000001</v>
      </c>
      <c r="J940">
        <v>7.98</v>
      </c>
      <c r="K940">
        <v>6.5</v>
      </c>
      <c r="L940" t="s">
        <v>115</v>
      </c>
      <c r="M940" t="s">
        <v>22</v>
      </c>
      <c r="N940" t="s">
        <v>40</v>
      </c>
      <c r="O940" t="s">
        <v>34</v>
      </c>
      <c r="P940" t="s">
        <v>53</v>
      </c>
      <c r="Q940" t="s">
        <v>52</v>
      </c>
      <c r="R940" s="1">
        <v>42054</v>
      </c>
      <c r="S940" s="10">
        <f t="shared" si="64"/>
        <v>4.7515128886321309E-5</v>
      </c>
      <c r="U940" t="str">
        <f t="shared" si="63"/>
        <v/>
      </c>
      <c r="V940">
        <f t="array" ref="V940">SUM(IF(B940="Y",IF(D940="Critical",(F940:F4499),0)))</f>
        <v>0</v>
      </c>
      <c r="W940">
        <f t="shared" si="65"/>
        <v>2</v>
      </c>
      <c r="X940">
        <f t="shared" si="66"/>
        <v>0</v>
      </c>
    </row>
    <row r="941" spans="1:24" x14ac:dyDescent="0.25">
      <c r="A941">
        <v>12419</v>
      </c>
      <c r="B941" t="s">
        <v>18</v>
      </c>
      <c r="C941" s="1">
        <v>41927</v>
      </c>
      <c r="D941" t="s">
        <v>28</v>
      </c>
      <c r="E941">
        <v>12</v>
      </c>
      <c r="F941">
        <v>22079.47</v>
      </c>
      <c r="G941">
        <v>0.06</v>
      </c>
      <c r="H941" t="s">
        <v>20</v>
      </c>
      <c r="I941">
        <v>5322.14</v>
      </c>
      <c r="J941">
        <v>1938.02</v>
      </c>
      <c r="K941">
        <v>13.99</v>
      </c>
      <c r="L941" t="s">
        <v>349</v>
      </c>
      <c r="M941" t="s">
        <v>341</v>
      </c>
      <c r="N941" t="s">
        <v>23</v>
      </c>
      <c r="O941" t="s">
        <v>24</v>
      </c>
      <c r="P941" t="s">
        <v>51</v>
      </c>
      <c r="Q941" t="s">
        <v>52</v>
      </c>
      <c r="R941" s="1">
        <v>41929</v>
      </c>
      <c r="S941" s="10">
        <f t="shared" si="64"/>
        <v>3.5086079488701543E-3</v>
      </c>
      <c r="U941" t="str">
        <f t="shared" si="63"/>
        <v/>
      </c>
      <c r="V941">
        <f t="array" ref="V941">SUM(IF(B941="Y",IF(D941="Critical",(F941:F4500),0)))</f>
        <v>0</v>
      </c>
      <c r="W941">
        <f t="shared" si="65"/>
        <v>2</v>
      </c>
      <c r="X941">
        <f t="shared" si="66"/>
        <v>0</v>
      </c>
    </row>
    <row r="942" spans="1:24" x14ac:dyDescent="0.25">
      <c r="A942">
        <v>16932</v>
      </c>
      <c r="B942" t="s">
        <v>18</v>
      </c>
      <c r="C942" s="1">
        <v>41379</v>
      </c>
      <c r="D942" t="s">
        <v>28</v>
      </c>
      <c r="E942">
        <v>25</v>
      </c>
      <c r="F942">
        <v>144.84</v>
      </c>
      <c r="G942">
        <v>0.09</v>
      </c>
      <c r="H942" t="s">
        <v>20</v>
      </c>
      <c r="I942">
        <v>-120.99</v>
      </c>
      <c r="J942">
        <v>5.78</v>
      </c>
      <c r="K942">
        <v>8.09</v>
      </c>
      <c r="L942" t="s">
        <v>421</v>
      </c>
      <c r="M942" t="s">
        <v>341</v>
      </c>
      <c r="N942" t="s">
        <v>45</v>
      </c>
      <c r="O942" t="s">
        <v>34</v>
      </c>
      <c r="P942" t="s">
        <v>49</v>
      </c>
      <c r="Q942" t="s">
        <v>42</v>
      </c>
      <c r="R942" s="1">
        <v>41380</v>
      </c>
      <c r="S942" s="10">
        <f t="shared" si="64"/>
        <v>2.3016257877311056E-5</v>
      </c>
      <c r="U942" t="str">
        <f t="shared" si="63"/>
        <v/>
      </c>
      <c r="V942">
        <f t="array" ref="V942">SUM(IF(B942="Y",IF(D942="Critical",(F942:F4501),0)))</f>
        <v>0</v>
      </c>
      <c r="W942">
        <f t="shared" si="65"/>
        <v>1</v>
      </c>
      <c r="X942">
        <f t="shared" si="66"/>
        <v>0</v>
      </c>
    </row>
    <row r="943" spans="1:24" x14ac:dyDescent="0.25">
      <c r="A943">
        <v>22820</v>
      </c>
      <c r="B943" t="s">
        <v>27</v>
      </c>
      <c r="C943" s="1">
        <v>41503</v>
      </c>
      <c r="D943" t="s">
        <v>19</v>
      </c>
      <c r="E943">
        <v>18</v>
      </c>
      <c r="F943">
        <v>144.84</v>
      </c>
      <c r="G943">
        <v>0</v>
      </c>
      <c r="H943" t="s">
        <v>20</v>
      </c>
      <c r="I943">
        <v>21.49</v>
      </c>
      <c r="J943">
        <v>7.89</v>
      </c>
      <c r="K943">
        <v>2.82</v>
      </c>
      <c r="L943" t="s">
        <v>44</v>
      </c>
      <c r="M943" t="s">
        <v>56</v>
      </c>
      <c r="N943" t="s">
        <v>45</v>
      </c>
      <c r="O943" t="s">
        <v>34</v>
      </c>
      <c r="P943" t="s">
        <v>100</v>
      </c>
      <c r="Q943" t="s">
        <v>36</v>
      </c>
      <c r="R943" s="1">
        <v>41506</v>
      </c>
      <c r="S943" s="10">
        <f t="shared" si="64"/>
        <v>2.3016257877311056E-5</v>
      </c>
      <c r="U943" t="str">
        <f t="shared" si="63"/>
        <v/>
      </c>
      <c r="V943">
        <f t="array" ref="V943">SUM(IF(B943="Y",IF(D943="Critical",(F943:F4502),0)))</f>
        <v>0</v>
      </c>
      <c r="W943">
        <f t="shared" si="65"/>
        <v>3</v>
      </c>
      <c r="X943">
        <f t="shared" si="66"/>
        <v>0</v>
      </c>
    </row>
    <row r="944" spans="1:24" x14ac:dyDescent="0.25">
      <c r="A944">
        <v>41187</v>
      </c>
      <c r="B944" t="s">
        <v>18</v>
      </c>
      <c r="C944" s="1">
        <v>41547</v>
      </c>
      <c r="D944" t="s">
        <v>47</v>
      </c>
      <c r="E944">
        <v>25</v>
      </c>
      <c r="F944">
        <v>145.13</v>
      </c>
      <c r="G944">
        <v>0.03</v>
      </c>
      <c r="H944" t="s">
        <v>20</v>
      </c>
      <c r="I944">
        <v>-42.45</v>
      </c>
      <c r="J944">
        <v>5.78</v>
      </c>
      <c r="K944">
        <v>4.96</v>
      </c>
      <c r="L944" t="s">
        <v>106</v>
      </c>
      <c r="M944" t="s">
        <v>30</v>
      </c>
      <c r="N944" t="s">
        <v>71</v>
      </c>
      <c r="O944" t="s">
        <v>34</v>
      </c>
      <c r="P944" t="s">
        <v>49</v>
      </c>
      <c r="Q944" t="s">
        <v>42</v>
      </c>
      <c r="R944" s="1">
        <v>41551</v>
      </c>
      <c r="S944" s="10">
        <f t="shared" si="64"/>
        <v>2.3062341243676837E-5</v>
      </c>
      <c r="U944" t="str">
        <f t="shared" si="63"/>
        <v/>
      </c>
      <c r="V944">
        <f t="array" ref="V944">SUM(IF(B944="Y",IF(D944="Critical",(F944:F4503),0)))</f>
        <v>0</v>
      </c>
      <c r="W944">
        <f t="shared" si="65"/>
        <v>4</v>
      </c>
      <c r="X944">
        <f t="shared" si="66"/>
        <v>0</v>
      </c>
    </row>
    <row r="945" spans="1:24" x14ac:dyDescent="0.25">
      <c r="A945">
        <v>16326</v>
      </c>
      <c r="B945" t="s">
        <v>18</v>
      </c>
      <c r="C945" s="1">
        <v>41404</v>
      </c>
      <c r="D945" t="s">
        <v>19</v>
      </c>
      <c r="E945">
        <v>39</v>
      </c>
      <c r="F945">
        <v>147.46</v>
      </c>
      <c r="G945">
        <v>0.06</v>
      </c>
      <c r="H945" t="s">
        <v>20</v>
      </c>
      <c r="I945">
        <v>14.13</v>
      </c>
      <c r="J945">
        <v>3.71</v>
      </c>
      <c r="K945">
        <v>1.93</v>
      </c>
      <c r="L945" t="s">
        <v>399</v>
      </c>
      <c r="M945" t="s">
        <v>30</v>
      </c>
      <c r="N945" t="s">
        <v>23</v>
      </c>
      <c r="O945" t="s">
        <v>34</v>
      </c>
      <c r="P945" t="s">
        <v>49</v>
      </c>
      <c r="Q945" t="s">
        <v>36</v>
      </c>
      <c r="R945" s="1">
        <v>41404</v>
      </c>
      <c r="S945" s="10">
        <f t="shared" si="64"/>
        <v>2.3432597256201935E-5</v>
      </c>
      <c r="U945" t="str">
        <f t="shared" si="63"/>
        <v/>
      </c>
      <c r="V945">
        <f t="array" ref="V945">SUM(IF(B945="Y",IF(D945="Critical",(F945:F4504),0)))</f>
        <v>0</v>
      </c>
      <c r="W945">
        <f t="shared" si="65"/>
        <v>0</v>
      </c>
      <c r="X945">
        <f t="shared" si="66"/>
        <v>0</v>
      </c>
    </row>
    <row r="946" spans="1:24" x14ac:dyDescent="0.25">
      <c r="A946">
        <v>35047</v>
      </c>
      <c r="B946" t="s">
        <v>27</v>
      </c>
      <c r="C946" s="1">
        <v>41434</v>
      </c>
      <c r="D946" t="s">
        <v>43</v>
      </c>
      <c r="E946">
        <v>31</v>
      </c>
      <c r="F946">
        <v>148.16999999999999</v>
      </c>
      <c r="G946">
        <v>0</v>
      </c>
      <c r="H946" t="s">
        <v>20</v>
      </c>
      <c r="I946">
        <v>-7.06</v>
      </c>
      <c r="J946">
        <v>4.71</v>
      </c>
      <c r="K946">
        <v>0.7</v>
      </c>
      <c r="L946" t="s">
        <v>560</v>
      </c>
      <c r="M946" t="s">
        <v>341</v>
      </c>
      <c r="N946" t="s">
        <v>40</v>
      </c>
      <c r="O946" t="s">
        <v>34</v>
      </c>
      <c r="P946" t="s">
        <v>100</v>
      </c>
      <c r="Q946" t="s">
        <v>36</v>
      </c>
      <c r="R946" s="1">
        <v>41436</v>
      </c>
      <c r="S946" s="10">
        <f t="shared" si="64"/>
        <v>2.3545422049718164E-5</v>
      </c>
      <c r="U946" t="str">
        <f t="shared" si="63"/>
        <v/>
      </c>
      <c r="V946">
        <f t="array" ref="V946">SUM(IF(B946="Y",IF(D946="Critical",(F946:F4505),0)))</f>
        <v>0</v>
      </c>
      <c r="W946">
        <f t="shared" si="65"/>
        <v>2</v>
      </c>
      <c r="X946">
        <f t="shared" si="66"/>
        <v>0</v>
      </c>
    </row>
    <row r="947" spans="1:24" x14ac:dyDescent="0.25">
      <c r="A947">
        <v>21863</v>
      </c>
      <c r="B947" t="s">
        <v>18</v>
      </c>
      <c r="C947" s="1">
        <v>41599</v>
      </c>
      <c r="D947" t="s">
        <v>31</v>
      </c>
      <c r="E947">
        <v>13</v>
      </c>
      <c r="F947">
        <v>149.31</v>
      </c>
      <c r="G947">
        <v>0</v>
      </c>
      <c r="H947" t="s">
        <v>20</v>
      </c>
      <c r="I947">
        <v>7.77</v>
      </c>
      <c r="J947">
        <v>10.98</v>
      </c>
      <c r="K947">
        <v>5.14</v>
      </c>
      <c r="L947" t="s">
        <v>231</v>
      </c>
      <c r="M947" t="s">
        <v>22</v>
      </c>
      <c r="N947" t="s">
        <v>71</v>
      </c>
      <c r="O947" t="s">
        <v>34</v>
      </c>
      <c r="P947" t="s">
        <v>68</v>
      </c>
      <c r="Q947" t="s">
        <v>42</v>
      </c>
      <c r="R947" s="1">
        <v>41600</v>
      </c>
      <c r="S947" s="10">
        <f t="shared" si="64"/>
        <v>2.3726577351983662E-5</v>
      </c>
      <c r="U947" t="str">
        <f t="shared" si="63"/>
        <v/>
      </c>
      <c r="V947">
        <f t="array" ref="V947">SUM(IF(B947="Y",IF(D947="Critical",(F947:F4506),0)))</f>
        <v>0</v>
      </c>
      <c r="W947">
        <f t="shared" si="65"/>
        <v>1</v>
      </c>
      <c r="X947">
        <f t="shared" si="66"/>
        <v>0</v>
      </c>
    </row>
    <row r="948" spans="1:24" x14ac:dyDescent="0.25">
      <c r="A948">
        <v>13090</v>
      </c>
      <c r="B948" t="s">
        <v>18</v>
      </c>
      <c r="C948" s="1">
        <v>41481</v>
      </c>
      <c r="D948" t="s">
        <v>31</v>
      </c>
      <c r="E948">
        <v>15</v>
      </c>
      <c r="F948">
        <v>150.19999999999999</v>
      </c>
      <c r="G948">
        <v>0.02</v>
      </c>
      <c r="H948" t="s">
        <v>20</v>
      </c>
      <c r="I948">
        <v>12.97</v>
      </c>
      <c r="J948">
        <v>9.27</v>
      </c>
      <c r="K948">
        <v>4.3899999999999997</v>
      </c>
      <c r="L948" t="s">
        <v>426</v>
      </c>
      <c r="M948" t="s">
        <v>22</v>
      </c>
      <c r="N948" t="s">
        <v>23</v>
      </c>
      <c r="O948" t="s">
        <v>34</v>
      </c>
      <c r="P948" t="s">
        <v>49</v>
      </c>
      <c r="Q948" t="s">
        <v>36</v>
      </c>
      <c r="R948" s="1">
        <v>41482</v>
      </c>
      <c r="S948" s="10">
        <f t="shared" si="64"/>
        <v>2.3868005614278654E-5</v>
      </c>
      <c r="U948" t="str">
        <f t="shared" si="63"/>
        <v/>
      </c>
      <c r="V948">
        <f t="array" ref="V948">SUM(IF(B948="Y",IF(D948="Critical",(F948:F4507),0)))</f>
        <v>0</v>
      </c>
      <c r="W948">
        <f t="shared" si="65"/>
        <v>1</v>
      </c>
      <c r="X948">
        <f t="shared" si="66"/>
        <v>0</v>
      </c>
    </row>
    <row r="949" spans="1:24" x14ac:dyDescent="0.25">
      <c r="A949">
        <v>8642</v>
      </c>
      <c r="B949" t="s">
        <v>18</v>
      </c>
      <c r="C949" s="1">
        <v>41290</v>
      </c>
      <c r="D949" t="s">
        <v>19</v>
      </c>
      <c r="E949">
        <v>26</v>
      </c>
      <c r="F949">
        <v>151.05000000000001</v>
      </c>
      <c r="G949">
        <v>0.09</v>
      </c>
      <c r="H949" t="s">
        <v>20</v>
      </c>
      <c r="I949">
        <v>-76.14</v>
      </c>
      <c r="J949">
        <v>5.8</v>
      </c>
      <c r="K949">
        <v>5.59</v>
      </c>
      <c r="L949" t="s">
        <v>175</v>
      </c>
      <c r="M949" t="s">
        <v>22</v>
      </c>
      <c r="N949" t="s">
        <v>23</v>
      </c>
      <c r="O949" t="s">
        <v>34</v>
      </c>
      <c r="P949" t="s">
        <v>68</v>
      </c>
      <c r="Q949" t="s">
        <v>42</v>
      </c>
      <c r="R949" s="1">
        <v>41291</v>
      </c>
      <c r="S949" s="10">
        <f t="shared" si="64"/>
        <v>2.400307755017837E-5</v>
      </c>
      <c r="U949" t="str">
        <f t="shared" si="63"/>
        <v/>
      </c>
      <c r="V949">
        <f t="array" ref="V949">SUM(IF(B949="Y",IF(D949="Critical",(F949:F4508),0)))</f>
        <v>0</v>
      </c>
      <c r="W949">
        <f t="shared" si="65"/>
        <v>1</v>
      </c>
      <c r="X949">
        <f t="shared" si="66"/>
        <v>0</v>
      </c>
    </row>
    <row r="950" spans="1:24" x14ac:dyDescent="0.25">
      <c r="A950">
        <v>2752</v>
      </c>
      <c r="B950" t="s">
        <v>18</v>
      </c>
      <c r="C950" s="1">
        <v>41596</v>
      </c>
      <c r="D950" t="s">
        <v>19</v>
      </c>
      <c r="E950">
        <v>41</v>
      </c>
      <c r="F950">
        <v>152.59</v>
      </c>
      <c r="G950">
        <v>0.02</v>
      </c>
      <c r="H950" t="s">
        <v>20</v>
      </c>
      <c r="I950">
        <v>55.48</v>
      </c>
      <c r="J950">
        <v>3.78</v>
      </c>
      <c r="K950">
        <v>0.71</v>
      </c>
      <c r="L950" t="s">
        <v>152</v>
      </c>
      <c r="M950" t="s">
        <v>30</v>
      </c>
      <c r="N950" t="s">
        <v>71</v>
      </c>
      <c r="O950" t="s">
        <v>34</v>
      </c>
      <c r="P950" t="s">
        <v>100</v>
      </c>
      <c r="Q950" t="s">
        <v>36</v>
      </c>
      <c r="R950" s="1">
        <v>41598</v>
      </c>
      <c r="S950" s="10">
        <f t="shared" si="64"/>
        <v>2.4247796116396673E-5</v>
      </c>
      <c r="U950" t="str">
        <f t="shared" si="63"/>
        <v/>
      </c>
      <c r="V950">
        <f t="array" ref="V950">SUM(IF(B950="Y",IF(D950="Critical",(F950:F4509),0)))</f>
        <v>0</v>
      </c>
      <c r="W950">
        <f t="shared" si="65"/>
        <v>2</v>
      </c>
      <c r="X950">
        <f t="shared" si="66"/>
        <v>0</v>
      </c>
    </row>
    <row r="951" spans="1:24" x14ac:dyDescent="0.25">
      <c r="A951">
        <v>19686</v>
      </c>
      <c r="B951" t="s">
        <v>18</v>
      </c>
      <c r="C951" s="1">
        <v>41501</v>
      </c>
      <c r="D951" t="s">
        <v>43</v>
      </c>
      <c r="E951">
        <v>11</v>
      </c>
      <c r="F951">
        <v>152.66999999999999</v>
      </c>
      <c r="G951">
        <v>0.04</v>
      </c>
      <c r="H951" t="s">
        <v>20</v>
      </c>
      <c r="I951">
        <v>12.76</v>
      </c>
      <c r="J951">
        <v>12.95</v>
      </c>
      <c r="K951">
        <v>4.9800000000000004</v>
      </c>
      <c r="L951" t="s">
        <v>358</v>
      </c>
      <c r="M951" t="s">
        <v>341</v>
      </c>
      <c r="N951" t="s">
        <v>23</v>
      </c>
      <c r="O951" t="s">
        <v>34</v>
      </c>
      <c r="P951" t="s">
        <v>68</v>
      </c>
      <c r="Q951" t="s">
        <v>42</v>
      </c>
      <c r="R951" s="1">
        <v>41503</v>
      </c>
      <c r="S951" s="10">
        <f t="shared" si="64"/>
        <v>2.4260508769187229E-5</v>
      </c>
      <c r="U951" t="str">
        <f t="shared" si="63"/>
        <v/>
      </c>
      <c r="V951">
        <f t="array" ref="V951">SUM(IF(B951="Y",IF(D951="Critical",(F951:F4510),0)))</f>
        <v>0</v>
      </c>
      <c r="W951">
        <f t="shared" si="65"/>
        <v>2</v>
      </c>
      <c r="X951">
        <f t="shared" si="66"/>
        <v>0</v>
      </c>
    </row>
    <row r="952" spans="1:24" x14ac:dyDescent="0.25">
      <c r="A952">
        <v>3331</v>
      </c>
      <c r="B952" t="s">
        <v>18</v>
      </c>
      <c r="C952" s="1">
        <v>41414</v>
      </c>
      <c r="D952" t="s">
        <v>19</v>
      </c>
      <c r="E952">
        <v>31</v>
      </c>
      <c r="F952">
        <v>153.28</v>
      </c>
      <c r="G952">
        <v>0.05</v>
      </c>
      <c r="H952" t="s">
        <v>20</v>
      </c>
      <c r="I952">
        <v>73.16</v>
      </c>
      <c r="J952">
        <v>4.91</v>
      </c>
      <c r="K952">
        <v>0.5</v>
      </c>
      <c r="L952" t="s">
        <v>201</v>
      </c>
      <c r="M952" t="s">
        <v>22</v>
      </c>
      <c r="N952" t="s">
        <v>23</v>
      </c>
      <c r="O952" t="s">
        <v>34</v>
      </c>
      <c r="P952" t="s">
        <v>46</v>
      </c>
      <c r="Q952" t="s">
        <v>42</v>
      </c>
      <c r="R952" s="1">
        <v>41415</v>
      </c>
      <c r="S952" s="10">
        <f t="shared" si="64"/>
        <v>2.4357442746715261E-5</v>
      </c>
      <c r="U952" t="str">
        <f t="shared" si="63"/>
        <v/>
      </c>
      <c r="V952">
        <f t="array" ref="V952">SUM(IF(B952="Y",IF(D952="Critical",(F952:F4511),0)))</f>
        <v>0</v>
      </c>
      <c r="W952">
        <f t="shared" si="65"/>
        <v>1</v>
      </c>
      <c r="X952">
        <f t="shared" si="66"/>
        <v>0</v>
      </c>
    </row>
    <row r="953" spans="1:24" x14ac:dyDescent="0.25">
      <c r="A953">
        <v>12486</v>
      </c>
      <c r="B953" t="s">
        <v>18</v>
      </c>
      <c r="C953" s="1">
        <v>41690</v>
      </c>
      <c r="D953" t="s">
        <v>19</v>
      </c>
      <c r="E953">
        <v>31</v>
      </c>
      <c r="F953">
        <v>3081.33</v>
      </c>
      <c r="G953">
        <v>0.08</v>
      </c>
      <c r="H953" t="s">
        <v>54</v>
      </c>
      <c r="I953">
        <v>-1341.11</v>
      </c>
      <c r="J953">
        <v>100.98</v>
      </c>
      <c r="K953">
        <v>57.38</v>
      </c>
      <c r="L953" t="s">
        <v>416</v>
      </c>
      <c r="M953" t="s">
        <v>22</v>
      </c>
      <c r="N953" t="s">
        <v>23</v>
      </c>
      <c r="O953" t="s">
        <v>37</v>
      </c>
      <c r="P953" t="s">
        <v>57</v>
      </c>
      <c r="Q953" t="s">
        <v>58</v>
      </c>
      <c r="R953" s="1">
        <v>41691</v>
      </c>
      <c r="S953" s="10">
        <f t="shared" si="64"/>
        <v>4.8964848028924932E-4</v>
      </c>
      <c r="U953" t="str">
        <f t="shared" si="63"/>
        <v/>
      </c>
      <c r="V953">
        <f t="array" ref="V953">SUM(IF(B953="Y",IF(D953="Critical",(F953:F4512),0)))</f>
        <v>0</v>
      </c>
      <c r="W953">
        <f t="shared" si="65"/>
        <v>1</v>
      </c>
      <c r="X953">
        <f t="shared" si="66"/>
        <v>0</v>
      </c>
    </row>
    <row r="954" spans="1:24" x14ac:dyDescent="0.25">
      <c r="A954">
        <v>12486</v>
      </c>
      <c r="B954" t="s">
        <v>18</v>
      </c>
      <c r="C954" s="1">
        <v>41690</v>
      </c>
      <c r="D954" t="s">
        <v>19</v>
      </c>
      <c r="E954">
        <v>42</v>
      </c>
      <c r="F954">
        <v>1692.56</v>
      </c>
      <c r="G954">
        <v>0.04</v>
      </c>
      <c r="H954" t="s">
        <v>20</v>
      </c>
      <c r="I954">
        <v>275.5</v>
      </c>
      <c r="J954">
        <v>40.98</v>
      </c>
      <c r="K954">
        <v>7.2</v>
      </c>
      <c r="L954" t="s">
        <v>416</v>
      </c>
      <c r="M954" t="s">
        <v>22</v>
      </c>
      <c r="N954" t="s">
        <v>23</v>
      </c>
      <c r="O954" t="s">
        <v>34</v>
      </c>
      <c r="P954" t="s">
        <v>72</v>
      </c>
      <c r="Q954" t="s">
        <v>42</v>
      </c>
      <c r="R954" s="1">
        <v>41691</v>
      </c>
      <c r="S954" s="10">
        <f t="shared" si="64"/>
        <v>2.6896159508990331E-4</v>
      </c>
      <c r="U954" t="str">
        <f t="shared" si="63"/>
        <v/>
      </c>
      <c r="V954">
        <f t="array" ref="V954">SUM(IF(B954="Y",IF(D954="Critical",(F954:F4513),0)))</f>
        <v>0</v>
      </c>
      <c r="W954">
        <f t="shared" si="65"/>
        <v>1</v>
      </c>
      <c r="X954">
        <f t="shared" si="66"/>
        <v>0</v>
      </c>
    </row>
    <row r="955" spans="1:24" x14ac:dyDescent="0.25">
      <c r="A955">
        <v>12544</v>
      </c>
      <c r="B955" t="s">
        <v>18</v>
      </c>
      <c r="C955" s="1">
        <v>42432</v>
      </c>
      <c r="D955" t="s">
        <v>47</v>
      </c>
      <c r="E955">
        <v>34</v>
      </c>
      <c r="F955">
        <v>74.3</v>
      </c>
      <c r="G955">
        <v>0.08</v>
      </c>
      <c r="H955" t="s">
        <v>20</v>
      </c>
      <c r="I955">
        <v>-129.01</v>
      </c>
      <c r="J955">
        <v>2.08</v>
      </c>
      <c r="K955">
        <v>5.33</v>
      </c>
      <c r="L955" t="s">
        <v>417</v>
      </c>
      <c r="M955" t="s">
        <v>341</v>
      </c>
      <c r="N955" t="s">
        <v>23</v>
      </c>
      <c r="O955" t="s">
        <v>37</v>
      </c>
      <c r="P955" t="s">
        <v>38</v>
      </c>
      <c r="Q955" t="s">
        <v>42</v>
      </c>
      <c r="R955" s="1">
        <v>42439</v>
      </c>
      <c r="S955" s="10">
        <f t="shared" si="64"/>
        <v>1.1806876279233715E-5</v>
      </c>
      <c r="U955" t="str">
        <f t="shared" si="63"/>
        <v/>
      </c>
      <c r="V955">
        <f t="array" ref="V955">SUM(IF(B955="Y",IF(D955="Critical",(F955:F4514),0)))</f>
        <v>0</v>
      </c>
      <c r="W955">
        <f t="shared" si="65"/>
        <v>7</v>
      </c>
      <c r="X955">
        <f t="shared" si="66"/>
        <v>0</v>
      </c>
    </row>
    <row r="956" spans="1:24" x14ac:dyDescent="0.25">
      <c r="A956">
        <v>12551</v>
      </c>
      <c r="B956" t="s">
        <v>18</v>
      </c>
      <c r="C956" s="1">
        <v>42166</v>
      </c>
      <c r="D956" t="s">
        <v>47</v>
      </c>
      <c r="E956">
        <v>46</v>
      </c>
      <c r="F956">
        <v>5023.2534999999998</v>
      </c>
      <c r="G956">
        <v>0.01</v>
      </c>
      <c r="H956" t="s">
        <v>20</v>
      </c>
      <c r="I956">
        <v>1665.23</v>
      </c>
      <c r="J956">
        <v>125.99</v>
      </c>
      <c r="K956">
        <v>5.26</v>
      </c>
      <c r="L956" t="s">
        <v>418</v>
      </c>
      <c r="M956" t="s">
        <v>30</v>
      </c>
      <c r="N956" t="s">
        <v>71</v>
      </c>
      <c r="O956" t="s">
        <v>24</v>
      </c>
      <c r="P956" t="s">
        <v>41</v>
      </c>
      <c r="Q956" t="s">
        <v>42</v>
      </c>
      <c r="R956" s="1">
        <v>42173</v>
      </c>
      <c r="S956" s="10">
        <f t="shared" si="64"/>
        <v>7.9823597030589152E-4</v>
      </c>
      <c r="U956" t="str">
        <f t="shared" si="63"/>
        <v/>
      </c>
      <c r="V956">
        <f t="array" ref="V956">SUM(IF(B956="Y",IF(D956="Critical",(F956:F4515),0)))</f>
        <v>0</v>
      </c>
      <c r="W956">
        <f t="shared" si="65"/>
        <v>7</v>
      </c>
      <c r="X956">
        <f t="shared" si="66"/>
        <v>0</v>
      </c>
    </row>
    <row r="957" spans="1:24" x14ac:dyDescent="0.25">
      <c r="A957">
        <v>14981</v>
      </c>
      <c r="B957" t="s">
        <v>18</v>
      </c>
      <c r="C957" s="1">
        <v>41573</v>
      </c>
      <c r="D957" t="s">
        <v>43</v>
      </c>
      <c r="E957">
        <v>8</v>
      </c>
      <c r="F957">
        <v>154.21</v>
      </c>
      <c r="G957">
        <v>0.03</v>
      </c>
      <c r="H957" t="s">
        <v>54</v>
      </c>
      <c r="I957">
        <v>-160.38999999999999</v>
      </c>
      <c r="J957">
        <v>15.23</v>
      </c>
      <c r="K957">
        <v>27.75</v>
      </c>
      <c r="L957" t="s">
        <v>115</v>
      </c>
      <c r="M957" t="s">
        <v>22</v>
      </c>
      <c r="N957" t="s">
        <v>40</v>
      </c>
      <c r="O957" t="s">
        <v>37</v>
      </c>
      <c r="P957" t="s">
        <v>112</v>
      </c>
      <c r="Q957" t="s">
        <v>58</v>
      </c>
      <c r="R957" s="1">
        <v>41575</v>
      </c>
      <c r="S957" s="10">
        <f t="shared" si="64"/>
        <v>2.4505227335405536E-5</v>
      </c>
      <c r="U957" t="str">
        <f t="shared" si="63"/>
        <v/>
      </c>
      <c r="V957">
        <f t="array" ref="V957">SUM(IF(B957="Y",IF(D957="Critical",(F957:F4516),0)))</f>
        <v>0</v>
      </c>
      <c r="W957">
        <f t="shared" si="65"/>
        <v>2</v>
      </c>
      <c r="X957">
        <f t="shared" si="66"/>
        <v>0</v>
      </c>
    </row>
    <row r="958" spans="1:24" x14ac:dyDescent="0.25">
      <c r="A958">
        <v>12611</v>
      </c>
      <c r="B958" t="s">
        <v>18</v>
      </c>
      <c r="C958" s="1">
        <v>41927</v>
      </c>
      <c r="D958" t="s">
        <v>43</v>
      </c>
      <c r="E958">
        <v>13</v>
      </c>
      <c r="F958">
        <v>189.99</v>
      </c>
      <c r="G958">
        <v>0.03</v>
      </c>
      <c r="H958" t="s">
        <v>32</v>
      </c>
      <c r="I958">
        <v>72.819999999999993</v>
      </c>
      <c r="J958">
        <v>12.97</v>
      </c>
      <c r="K958">
        <v>1.49</v>
      </c>
      <c r="L958" t="s">
        <v>419</v>
      </c>
      <c r="M958" t="s">
        <v>22</v>
      </c>
      <c r="N958" t="s">
        <v>40</v>
      </c>
      <c r="O958" t="s">
        <v>34</v>
      </c>
      <c r="P958" t="s">
        <v>68</v>
      </c>
      <c r="Q958" t="s">
        <v>42</v>
      </c>
      <c r="R958" s="1">
        <v>41929</v>
      </c>
      <c r="S958" s="10">
        <f t="shared" si="64"/>
        <v>3.0190961295984035E-5</v>
      </c>
      <c r="U958" t="str">
        <f t="shared" si="63"/>
        <v/>
      </c>
      <c r="V958">
        <f t="array" ref="V958">SUM(IF(B958="Y",IF(D958="Critical",(F958:F4517),0)))</f>
        <v>0</v>
      </c>
      <c r="W958">
        <f t="shared" si="65"/>
        <v>2</v>
      </c>
      <c r="X958">
        <f t="shared" si="66"/>
        <v>0</v>
      </c>
    </row>
    <row r="959" spans="1:24" x14ac:dyDescent="0.25">
      <c r="A959">
        <v>23232</v>
      </c>
      <c r="B959" t="s">
        <v>18</v>
      </c>
      <c r="C959" s="1">
        <v>41380</v>
      </c>
      <c r="D959" t="s">
        <v>19</v>
      </c>
      <c r="E959">
        <v>31</v>
      </c>
      <c r="F959">
        <v>154.24</v>
      </c>
      <c r="G959">
        <v>0.03</v>
      </c>
      <c r="H959" t="s">
        <v>20</v>
      </c>
      <c r="I959">
        <v>68.88</v>
      </c>
      <c r="J959">
        <v>4.9800000000000004</v>
      </c>
      <c r="K959">
        <v>0.49</v>
      </c>
      <c r="L959" t="s">
        <v>63</v>
      </c>
      <c r="M959" t="s">
        <v>22</v>
      </c>
      <c r="N959" t="s">
        <v>40</v>
      </c>
      <c r="O959" t="s">
        <v>34</v>
      </c>
      <c r="P959" t="s">
        <v>46</v>
      </c>
      <c r="Q959" t="s">
        <v>42</v>
      </c>
      <c r="R959" s="1">
        <v>41381</v>
      </c>
      <c r="S959" s="10">
        <f t="shared" si="64"/>
        <v>2.4509994580201998E-5</v>
      </c>
      <c r="U959" t="str">
        <f t="shared" si="63"/>
        <v/>
      </c>
      <c r="V959">
        <f t="array" ref="V959">SUM(IF(B959="Y",IF(D959="Critical",(F959:F4518),0)))</f>
        <v>0</v>
      </c>
      <c r="W959">
        <f t="shared" si="65"/>
        <v>1</v>
      </c>
      <c r="X959">
        <f t="shared" si="66"/>
        <v>0</v>
      </c>
    </row>
    <row r="960" spans="1:24" x14ac:dyDescent="0.25">
      <c r="A960">
        <v>258</v>
      </c>
      <c r="B960" t="s">
        <v>18</v>
      </c>
      <c r="C960" s="1">
        <v>41636</v>
      </c>
      <c r="D960" t="s">
        <v>28</v>
      </c>
      <c r="E960">
        <v>21</v>
      </c>
      <c r="F960">
        <v>154.35</v>
      </c>
      <c r="G960">
        <v>0</v>
      </c>
      <c r="H960" t="s">
        <v>20</v>
      </c>
      <c r="I960">
        <v>-91.14</v>
      </c>
      <c r="J960">
        <v>6.48</v>
      </c>
      <c r="K960">
        <v>8.74</v>
      </c>
      <c r="L960" t="s">
        <v>73</v>
      </c>
      <c r="M960" t="s">
        <v>56</v>
      </c>
      <c r="N960" t="s">
        <v>40</v>
      </c>
      <c r="O960" t="s">
        <v>34</v>
      </c>
      <c r="P960" t="s">
        <v>49</v>
      </c>
      <c r="Q960" t="s">
        <v>42</v>
      </c>
      <c r="R960" s="1">
        <v>41638</v>
      </c>
      <c r="S960" s="10">
        <f t="shared" si="64"/>
        <v>2.4527474477789016E-5</v>
      </c>
      <c r="U960" t="str">
        <f t="shared" si="63"/>
        <v/>
      </c>
      <c r="V960">
        <f t="array" ref="V960">SUM(IF(B960="Y",IF(D960="Critical",(F960:F4519),0)))</f>
        <v>0</v>
      </c>
      <c r="W960">
        <f t="shared" si="65"/>
        <v>2</v>
      </c>
      <c r="X960">
        <f t="shared" si="66"/>
        <v>0</v>
      </c>
    </row>
    <row r="961" spans="1:24" x14ac:dyDescent="0.25">
      <c r="A961">
        <v>31842</v>
      </c>
      <c r="B961" t="s">
        <v>18</v>
      </c>
      <c r="C961" s="1">
        <v>41471</v>
      </c>
      <c r="D961" t="s">
        <v>43</v>
      </c>
      <c r="E961">
        <v>9</v>
      </c>
      <c r="F961">
        <v>157.26</v>
      </c>
      <c r="G961">
        <v>0.06</v>
      </c>
      <c r="H961" t="s">
        <v>20</v>
      </c>
      <c r="I961">
        <v>-18.84</v>
      </c>
      <c r="J961">
        <v>17.48</v>
      </c>
      <c r="K961">
        <v>1.99</v>
      </c>
      <c r="L961" t="s">
        <v>572</v>
      </c>
      <c r="M961" t="s">
        <v>22</v>
      </c>
      <c r="N961" t="s">
        <v>23</v>
      </c>
      <c r="O961" t="s">
        <v>24</v>
      </c>
      <c r="P961" t="s">
        <v>25</v>
      </c>
      <c r="Q961" t="s">
        <v>26</v>
      </c>
      <c r="R961" s="1">
        <v>41472</v>
      </c>
      <c r="S961" s="10">
        <f t="shared" si="64"/>
        <v>2.498989722304568E-5</v>
      </c>
      <c r="U961" t="str">
        <f t="shared" si="63"/>
        <v/>
      </c>
      <c r="V961">
        <f t="array" ref="V961">SUM(IF(B961="Y",IF(D961="Critical",(F961:F4520),0)))</f>
        <v>0</v>
      </c>
      <c r="W961">
        <f t="shared" si="65"/>
        <v>1</v>
      </c>
      <c r="X961">
        <f t="shared" si="66"/>
        <v>0</v>
      </c>
    </row>
    <row r="962" spans="1:24" x14ac:dyDescent="0.25">
      <c r="A962">
        <v>30023</v>
      </c>
      <c r="B962" t="s">
        <v>18</v>
      </c>
      <c r="C962" s="1">
        <v>41562</v>
      </c>
      <c r="D962" t="s">
        <v>47</v>
      </c>
      <c r="E962">
        <v>14</v>
      </c>
      <c r="F962">
        <v>157.33000000000001</v>
      </c>
      <c r="G962">
        <v>0.1</v>
      </c>
      <c r="H962" t="s">
        <v>20</v>
      </c>
      <c r="I962">
        <v>-76.34</v>
      </c>
      <c r="J962">
        <v>11.35</v>
      </c>
      <c r="K962">
        <v>8.6</v>
      </c>
      <c r="L962" t="s">
        <v>248</v>
      </c>
      <c r="M962" t="s">
        <v>56</v>
      </c>
      <c r="N962" t="s">
        <v>45</v>
      </c>
      <c r="O962" t="s">
        <v>34</v>
      </c>
      <c r="P962" t="s">
        <v>53</v>
      </c>
      <c r="Q962" t="s">
        <v>42</v>
      </c>
      <c r="R962" s="1">
        <v>41571</v>
      </c>
      <c r="S962" s="10">
        <f t="shared" si="64"/>
        <v>2.5001020794237426E-5</v>
      </c>
      <c r="U962" t="str">
        <f t="shared" ref="U962:U1025" si="67">IF(T962="Quality Check",VLOOKUP(S962,Quality_Control,2),"")</f>
        <v/>
      </c>
      <c r="V962">
        <f t="array" ref="V962">SUM(IF(B962="Y",IF(D962="Critical",(F962:F4521),0)))</f>
        <v>0</v>
      </c>
      <c r="W962">
        <f t="shared" si="65"/>
        <v>9</v>
      </c>
      <c r="X962">
        <f t="shared" si="66"/>
        <v>0</v>
      </c>
    </row>
    <row r="963" spans="1:24" x14ac:dyDescent="0.25">
      <c r="A963">
        <v>2341</v>
      </c>
      <c r="B963" t="s">
        <v>18</v>
      </c>
      <c r="C963" s="1">
        <v>41423</v>
      </c>
      <c r="D963" t="s">
        <v>47</v>
      </c>
      <c r="E963">
        <v>29</v>
      </c>
      <c r="F963">
        <v>157.49</v>
      </c>
      <c r="G963">
        <v>0.09</v>
      </c>
      <c r="H963" t="s">
        <v>20</v>
      </c>
      <c r="I963">
        <v>-58.25</v>
      </c>
      <c r="J963">
        <v>5.78</v>
      </c>
      <c r="K963">
        <v>4.96</v>
      </c>
      <c r="L963" t="s">
        <v>164</v>
      </c>
      <c r="M963" t="s">
        <v>22</v>
      </c>
      <c r="N963" t="s">
        <v>71</v>
      </c>
      <c r="O963" t="s">
        <v>34</v>
      </c>
      <c r="P963" t="s">
        <v>49</v>
      </c>
      <c r="Q963" t="s">
        <v>42</v>
      </c>
      <c r="R963" s="1">
        <v>41430</v>
      </c>
      <c r="S963" s="10">
        <f t="shared" ref="S963:S1026" si="68">F963/$F$3563</f>
        <v>2.5026446099818547E-5</v>
      </c>
      <c r="U963" t="str">
        <f t="shared" si="67"/>
        <v/>
      </c>
      <c r="V963">
        <f t="array" ref="V963">SUM(IF(B963="Y",IF(D963="Critical",(F963:F4522),0)))</f>
        <v>0</v>
      </c>
      <c r="W963">
        <f t="shared" ref="W963:W1026" si="69">R963-C963</f>
        <v>7</v>
      </c>
      <c r="X963">
        <f t="shared" ref="X963:X1026" si="70">IF(T963="",0,1)</f>
        <v>0</v>
      </c>
    </row>
    <row r="964" spans="1:24" x14ac:dyDescent="0.25">
      <c r="A964">
        <v>12642</v>
      </c>
      <c r="B964" t="s">
        <v>18</v>
      </c>
      <c r="C964" s="1">
        <v>42487</v>
      </c>
      <c r="D964" t="s">
        <v>28</v>
      </c>
      <c r="E964">
        <v>10</v>
      </c>
      <c r="F964">
        <v>564.85</v>
      </c>
      <c r="G964">
        <v>0.09</v>
      </c>
      <c r="H964" t="s">
        <v>32</v>
      </c>
      <c r="I964">
        <v>181.02</v>
      </c>
      <c r="J964">
        <v>58.1</v>
      </c>
      <c r="K964">
        <v>1.49</v>
      </c>
      <c r="L964" t="s">
        <v>201</v>
      </c>
      <c r="M964" t="s">
        <v>22</v>
      </c>
      <c r="N964" t="s">
        <v>40</v>
      </c>
      <c r="O964" t="s">
        <v>34</v>
      </c>
      <c r="P964" t="s">
        <v>68</v>
      </c>
      <c r="Q964" t="s">
        <v>42</v>
      </c>
      <c r="R964" s="1">
        <v>42489</v>
      </c>
      <c r="S964" s="10">
        <f t="shared" si="68"/>
        <v>8.9759274109356191E-5</v>
      </c>
      <c r="U964" t="str">
        <f t="shared" si="67"/>
        <v/>
      </c>
      <c r="V964">
        <f t="array" ref="V964">SUM(IF(B964="Y",IF(D964="Critical",(F964:F4523),0)))</f>
        <v>0</v>
      </c>
      <c r="W964">
        <f t="shared" si="69"/>
        <v>2</v>
      </c>
      <c r="X964">
        <f t="shared" si="70"/>
        <v>0</v>
      </c>
    </row>
    <row r="965" spans="1:24" x14ac:dyDescent="0.25">
      <c r="A965">
        <v>12642</v>
      </c>
      <c r="B965" t="s">
        <v>18</v>
      </c>
      <c r="C965" s="1">
        <v>42487</v>
      </c>
      <c r="D965" t="s">
        <v>28</v>
      </c>
      <c r="E965">
        <v>14</v>
      </c>
      <c r="F965">
        <v>572.33000000000004</v>
      </c>
      <c r="G965">
        <v>0.01</v>
      </c>
      <c r="H965" t="s">
        <v>20</v>
      </c>
      <c r="I965">
        <v>-62.28</v>
      </c>
      <c r="J965">
        <v>39.979999999999997</v>
      </c>
      <c r="K965">
        <v>7.12</v>
      </c>
      <c r="L965" t="s">
        <v>201</v>
      </c>
      <c r="M965" t="s">
        <v>22</v>
      </c>
      <c r="N965" t="s">
        <v>40</v>
      </c>
      <c r="O965" t="s">
        <v>24</v>
      </c>
      <c r="P965" t="s">
        <v>25</v>
      </c>
      <c r="Q965" t="s">
        <v>42</v>
      </c>
      <c r="R965" s="1">
        <v>42489</v>
      </c>
      <c r="S965" s="10">
        <f t="shared" si="68"/>
        <v>9.0947907145273662E-5</v>
      </c>
      <c r="U965" t="str">
        <f t="shared" si="67"/>
        <v/>
      </c>
      <c r="V965">
        <f t="array" ref="V965">SUM(IF(B965="Y",IF(D965="Critical",(F965:F4524),0)))</f>
        <v>0</v>
      </c>
      <c r="W965">
        <f t="shared" si="69"/>
        <v>2</v>
      </c>
      <c r="X965">
        <f t="shared" si="70"/>
        <v>0</v>
      </c>
    </row>
    <row r="966" spans="1:24" x14ac:dyDescent="0.25">
      <c r="A966">
        <v>12676</v>
      </c>
      <c r="B966" t="s">
        <v>18</v>
      </c>
      <c r="C966" s="1">
        <v>42385</v>
      </c>
      <c r="D966" t="s">
        <v>19</v>
      </c>
      <c r="E966">
        <v>25</v>
      </c>
      <c r="F966">
        <v>201.06</v>
      </c>
      <c r="G966">
        <v>0.08</v>
      </c>
      <c r="H966" t="s">
        <v>32</v>
      </c>
      <c r="I966">
        <v>-80.86</v>
      </c>
      <c r="J966">
        <v>8.09</v>
      </c>
      <c r="K966">
        <v>7.96</v>
      </c>
      <c r="L966" t="s">
        <v>420</v>
      </c>
      <c r="M966" t="s">
        <v>22</v>
      </c>
      <c r="N966" t="s">
        <v>40</v>
      </c>
      <c r="O966" t="s">
        <v>37</v>
      </c>
      <c r="P966" t="s">
        <v>38</v>
      </c>
      <c r="Q966" t="s">
        <v>42</v>
      </c>
      <c r="R966" s="1">
        <v>42386</v>
      </c>
      <c r="S966" s="10">
        <f t="shared" si="68"/>
        <v>3.1950074625877937E-5</v>
      </c>
      <c r="U966" t="str">
        <f t="shared" si="67"/>
        <v/>
      </c>
      <c r="V966">
        <f t="array" ref="V966">SUM(IF(B966="Y",IF(D966="Critical",(F966:F4525),0)))</f>
        <v>0</v>
      </c>
      <c r="W966">
        <f t="shared" si="69"/>
        <v>1</v>
      </c>
      <c r="X966">
        <f t="shared" si="70"/>
        <v>0</v>
      </c>
    </row>
    <row r="967" spans="1:24" x14ac:dyDescent="0.25">
      <c r="A967">
        <v>16741</v>
      </c>
      <c r="B967" t="s">
        <v>18</v>
      </c>
      <c r="C967" s="1">
        <v>41547</v>
      </c>
      <c r="D967" t="s">
        <v>43</v>
      </c>
      <c r="E967">
        <v>6</v>
      </c>
      <c r="F967">
        <v>157.97</v>
      </c>
      <c r="G967">
        <v>0.01</v>
      </c>
      <c r="H967" t="s">
        <v>20</v>
      </c>
      <c r="I967">
        <v>-42.38</v>
      </c>
      <c r="J967">
        <v>22.84</v>
      </c>
      <c r="K967">
        <v>16.87</v>
      </c>
      <c r="L967" t="s">
        <v>483</v>
      </c>
      <c r="M967" t="s">
        <v>341</v>
      </c>
      <c r="N967" t="s">
        <v>71</v>
      </c>
      <c r="O967" t="s">
        <v>34</v>
      </c>
      <c r="P967" t="s">
        <v>49</v>
      </c>
      <c r="Q967" t="s">
        <v>42</v>
      </c>
      <c r="R967" s="1">
        <v>41548</v>
      </c>
      <c r="S967" s="10">
        <f t="shared" si="68"/>
        <v>2.5102722016561913E-5</v>
      </c>
      <c r="U967" t="str">
        <f t="shared" si="67"/>
        <v/>
      </c>
      <c r="V967">
        <f t="array" ref="V967">SUM(IF(B967="Y",IF(D967="Critical",(F967:F4526),0)))</f>
        <v>0</v>
      </c>
      <c r="W967">
        <f t="shared" si="69"/>
        <v>1</v>
      </c>
      <c r="X967">
        <f t="shared" si="70"/>
        <v>0</v>
      </c>
    </row>
    <row r="968" spans="1:24" x14ac:dyDescent="0.25">
      <c r="A968">
        <v>1888</v>
      </c>
      <c r="B968" t="s">
        <v>18</v>
      </c>
      <c r="C968" s="1">
        <v>41577</v>
      </c>
      <c r="D968" t="s">
        <v>31</v>
      </c>
      <c r="E968">
        <v>35</v>
      </c>
      <c r="F968">
        <v>158.25</v>
      </c>
      <c r="G968">
        <v>0.09</v>
      </c>
      <c r="H968" t="s">
        <v>20</v>
      </c>
      <c r="I968">
        <v>-114.74</v>
      </c>
      <c r="J968">
        <v>4.57</v>
      </c>
      <c r="K968">
        <v>5.42</v>
      </c>
      <c r="L968" t="s">
        <v>146</v>
      </c>
      <c r="M968" t="s">
        <v>22</v>
      </c>
      <c r="N968" t="s">
        <v>23</v>
      </c>
      <c r="O968" t="s">
        <v>34</v>
      </c>
      <c r="P968" t="s">
        <v>68</v>
      </c>
      <c r="Q968" t="s">
        <v>42</v>
      </c>
      <c r="R968" s="1">
        <v>41578</v>
      </c>
      <c r="S968" s="10">
        <f t="shared" si="68"/>
        <v>2.5147216301328877E-5</v>
      </c>
      <c r="U968" t="str">
        <f t="shared" si="67"/>
        <v/>
      </c>
      <c r="V968">
        <f t="array" ref="V968">SUM(IF(B968="Y",IF(D968="Critical",(F968:F4527),0)))</f>
        <v>0</v>
      </c>
      <c r="W968">
        <f t="shared" si="69"/>
        <v>1</v>
      </c>
      <c r="X968">
        <f t="shared" si="70"/>
        <v>0</v>
      </c>
    </row>
    <row r="969" spans="1:24" x14ac:dyDescent="0.25">
      <c r="A969">
        <v>12706</v>
      </c>
      <c r="B969" t="s">
        <v>27</v>
      </c>
      <c r="C969" s="1">
        <v>42694</v>
      </c>
      <c r="D969" t="s">
        <v>28</v>
      </c>
      <c r="E969">
        <v>46</v>
      </c>
      <c r="F969">
        <v>2494.69</v>
      </c>
      <c r="G969">
        <v>0.09</v>
      </c>
      <c r="H969" t="s">
        <v>54</v>
      </c>
      <c r="I969">
        <v>-937.06</v>
      </c>
      <c r="J969">
        <v>58.14</v>
      </c>
      <c r="K969">
        <v>36.61</v>
      </c>
      <c r="L969" t="s">
        <v>416</v>
      </c>
      <c r="M969" t="s">
        <v>22</v>
      </c>
      <c r="N969" t="s">
        <v>23</v>
      </c>
      <c r="O969" t="s">
        <v>37</v>
      </c>
      <c r="P969" t="s">
        <v>57</v>
      </c>
      <c r="Q969" t="s">
        <v>58</v>
      </c>
      <c r="R969" s="1">
        <v>42695</v>
      </c>
      <c r="S969" s="10">
        <f t="shared" si="68"/>
        <v>3.9642659737606405E-4</v>
      </c>
      <c r="T969" t="str">
        <f>IF(B969="Y", "Quality Check","")</f>
        <v>Quality Check</v>
      </c>
      <c r="U969" t="str">
        <f t="shared" si="67"/>
        <v>Low Impact</v>
      </c>
      <c r="V969">
        <f t="array" ref="V969">SUM(IF(B969="Y",IF(D969="Critical",(F969:F4528),0)))</f>
        <v>11346920.985499997</v>
      </c>
      <c r="W969">
        <f t="shared" si="69"/>
        <v>1</v>
      </c>
      <c r="X969">
        <f t="shared" si="70"/>
        <v>1</v>
      </c>
    </row>
    <row r="970" spans="1:24" x14ac:dyDescent="0.25">
      <c r="A970">
        <v>1382</v>
      </c>
      <c r="B970" t="s">
        <v>27</v>
      </c>
      <c r="C970" s="1">
        <v>41502</v>
      </c>
      <c r="D970" t="s">
        <v>47</v>
      </c>
      <c r="E970">
        <v>39</v>
      </c>
      <c r="F970">
        <v>158.46</v>
      </c>
      <c r="G970">
        <v>0.06</v>
      </c>
      <c r="H970" t="s">
        <v>20</v>
      </c>
      <c r="I970">
        <v>-130.66</v>
      </c>
      <c r="J970">
        <v>3.98</v>
      </c>
      <c r="K970">
        <v>5.26</v>
      </c>
      <c r="L970" t="s">
        <v>127</v>
      </c>
      <c r="M970" t="s">
        <v>56</v>
      </c>
      <c r="N970" t="s">
        <v>40</v>
      </c>
      <c r="O970" t="s">
        <v>34</v>
      </c>
      <c r="P970" t="s">
        <v>68</v>
      </c>
      <c r="Q970" t="s">
        <v>42</v>
      </c>
      <c r="R970" s="1">
        <v>41509</v>
      </c>
      <c r="S970" s="10">
        <f t="shared" si="68"/>
        <v>2.5180587014904102E-5</v>
      </c>
      <c r="U970" t="str">
        <f t="shared" si="67"/>
        <v/>
      </c>
      <c r="V970">
        <f t="array" ref="V970">SUM(IF(B970="Y",IF(D970="Critical",(F970:F4529),0)))</f>
        <v>0</v>
      </c>
      <c r="W970">
        <f t="shared" si="69"/>
        <v>7</v>
      </c>
      <c r="X970">
        <f t="shared" si="70"/>
        <v>0</v>
      </c>
    </row>
    <row r="971" spans="1:24" x14ac:dyDescent="0.25">
      <c r="A971">
        <v>11014</v>
      </c>
      <c r="B971" t="s">
        <v>18</v>
      </c>
      <c r="C971" s="1">
        <v>41524</v>
      </c>
      <c r="D971" t="s">
        <v>19</v>
      </c>
      <c r="E971">
        <v>13</v>
      </c>
      <c r="F971">
        <v>158.79</v>
      </c>
      <c r="G971">
        <v>0.05</v>
      </c>
      <c r="H971" t="s">
        <v>20</v>
      </c>
      <c r="I971">
        <v>1.1599999999999999</v>
      </c>
      <c r="J971">
        <v>11.7</v>
      </c>
      <c r="K971">
        <v>5.63</v>
      </c>
      <c r="L971" t="s">
        <v>390</v>
      </c>
      <c r="M971" t="s">
        <v>22</v>
      </c>
      <c r="N971" t="s">
        <v>23</v>
      </c>
      <c r="O971" t="s">
        <v>34</v>
      </c>
      <c r="P971" t="s">
        <v>68</v>
      </c>
      <c r="Q971" t="s">
        <v>42</v>
      </c>
      <c r="R971" s="1">
        <v>41526</v>
      </c>
      <c r="S971" s="10">
        <f t="shared" si="68"/>
        <v>2.5233026707665163E-5</v>
      </c>
      <c r="U971" t="str">
        <f t="shared" si="67"/>
        <v/>
      </c>
      <c r="V971">
        <f t="array" ref="V971">SUM(IF(B971="Y",IF(D971="Critical",(F971:F4530),0)))</f>
        <v>0</v>
      </c>
      <c r="W971">
        <f t="shared" si="69"/>
        <v>2</v>
      </c>
      <c r="X971">
        <f t="shared" si="70"/>
        <v>0</v>
      </c>
    </row>
    <row r="972" spans="1:24" x14ac:dyDescent="0.25">
      <c r="A972">
        <v>12711</v>
      </c>
      <c r="B972" t="s">
        <v>18</v>
      </c>
      <c r="C972" s="1">
        <v>42053</v>
      </c>
      <c r="D972" t="s">
        <v>28</v>
      </c>
      <c r="E972">
        <v>32</v>
      </c>
      <c r="F972">
        <v>1486.72</v>
      </c>
      <c r="G972">
        <v>0</v>
      </c>
      <c r="H972" t="s">
        <v>20</v>
      </c>
      <c r="I972">
        <v>294.81</v>
      </c>
      <c r="J972">
        <v>43.98</v>
      </c>
      <c r="K972">
        <v>8.99</v>
      </c>
      <c r="L972" t="s">
        <v>119</v>
      </c>
      <c r="M972" t="s">
        <v>22</v>
      </c>
      <c r="N972" t="s">
        <v>23</v>
      </c>
      <c r="O972" t="s">
        <v>34</v>
      </c>
      <c r="P972" t="s">
        <v>35</v>
      </c>
      <c r="Q972" t="s">
        <v>26</v>
      </c>
      <c r="R972" s="1">
        <v>42054</v>
      </c>
      <c r="S972" s="10">
        <f t="shared" si="68"/>
        <v>2.3625193945978938E-4</v>
      </c>
      <c r="U972" t="str">
        <f t="shared" si="67"/>
        <v/>
      </c>
      <c r="V972">
        <f t="array" ref="V972">SUM(IF(B972="Y",IF(D972="Critical",(F972:F4531),0)))</f>
        <v>0</v>
      </c>
      <c r="W972">
        <f t="shared" si="69"/>
        <v>1</v>
      </c>
      <c r="X972">
        <f t="shared" si="70"/>
        <v>0</v>
      </c>
    </row>
    <row r="973" spans="1:24" x14ac:dyDescent="0.25">
      <c r="A973">
        <v>12711</v>
      </c>
      <c r="B973" t="s">
        <v>18</v>
      </c>
      <c r="C973" s="1">
        <v>42053</v>
      </c>
      <c r="D973" t="s">
        <v>28</v>
      </c>
      <c r="E973">
        <v>45</v>
      </c>
      <c r="F973">
        <v>558.04</v>
      </c>
      <c r="G973">
        <v>0.05</v>
      </c>
      <c r="H973" t="s">
        <v>20</v>
      </c>
      <c r="I973">
        <v>40.32</v>
      </c>
      <c r="J973">
        <v>12.98</v>
      </c>
      <c r="K973">
        <v>3.14</v>
      </c>
      <c r="L973" t="s">
        <v>119</v>
      </c>
      <c r="M973" t="s">
        <v>22</v>
      </c>
      <c r="N973" t="s">
        <v>23</v>
      </c>
      <c r="O973" t="s">
        <v>34</v>
      </c>
      <c r="P973" t="s">
        <v>64</v>
      </c>
      <c r="Q973" t="s">
        <v>26</v>
      </c>
      <c r="R973" s="1">
        <v>42054</v>
      </c>
      <c r="S973" s="10">
        <f t="shared" si="68"/>
        <v>8.8677109540559652E-5</v>
      </c>
      <c r="U973" t="str">
        <f t="shared" si="67"/>
        <v/>
      </c>
      <c r="V973">
        <f t="array" ref="V973">SUM(IF(B973="Y",IF(D973="Critical",(F973:F4532),0)))</f>
        <v>0</v>
      </c>
      <c r="W973">
        <f t="shared" si="69"/>
        <v>1</v>
      </c>
      <c r="X973">
        <f t="shared" si="70"/>
        <v>0</v>
      </c>
    </row>
    <row r="974" spans="1:24" x14ac:dyDescent="0.25">
      <c r="A974">
        <v>33889</v>
      </c>
      <c r="B974" t="s">
        <v>18</v>
      </c>
      <c r="C974" s="1">
        <v>41584</v>
      </c>
      <c r="D974" t="s">
        <v>47</v>
      </c>
      <c r="E974">
        <v>27</v>
      </c>
      <c r="F974">
        <v>159.05000000000001</v>
      </c>
      <c r="G974">
        <v>0.04</v>
      </c>
      <c r="H974" t="s">
        <v>20</v>
      </c>
      <c r="I974">
        <v>21.46</v>
      </c>
      <c r="J974">
        <v>5.98</v>
      </c>
      <c r="K974">
        <v>2.5</v>
      </c>
      <c r="L974" t="s">
        <v>582</v>
      </c>
      <c r="M974" t="s">
        <v>30</v>
      </c>
      <c r="N974" t="s">
        <v>71</v>
      </c>
      <c r="O974" t="s">
        <v>34</v>
      </c>
      <c r="P974" t="s">
        <v>76</v>
      </c>
      <c r="Q974" t="s">
        <v>42</v>
      </c>
      <c r="R974" s="1">
        <v>41588</v>
      </c>
      <c r="S974" s="10">
        <f t="shared" si="68"/>
        <v>2.5274342829234489E-5</v>
      </c>
      <c r="U974" t="str">
        <f t="shared" si="67"/>
        <v/>
      </c>
      <c r="V974">
        <f t="array" ref="V974">SUM(IF(B974="Y",IF(D974="Critical",(F974:F4533),0)))</f>
        <v>0</v>
      </c>
      <c r="W974">
        <f t="shared" si="69"/>
        <v>4</v>
      </c>
      <c r="X974">
        <f t="shared" si="70"/>
        <v>0</v>
      </c>
    </row>
    <row r="975" spans="1:24" x14ac:dyDescent="0.25">
      <c r="A975">
        <v>12768</v>
      </c>
      <c r="B975" t="s">
        <v>18</v>
      </c>
      <c r="C975" s="1">
        <v>42468</v>
      </c>
      <c r="D975" t="s">
        <v>28</v>
      </c>
      <c r="E975">
        <v>34</v>
      </c>
      <c r="F975">
        <v>1562.97</v>
      </c>
      <c r="G975">
        <v>0.01</v>
      </c>
      <c r="H975" t="s">
        <v>32</v>
      </c>
      <c r="I975">
        <v>501.59</v>
      </c>
      <c r="J975">
        <v>42.98</v>
      </c>
      <c r="K975">
        <v>4.62</v>
      </c>
      <c r="L975" t="s">
        <v>113</v>
      </c>
      <c r="M975" t="s">
        <v>30</v>
      </c>
      <c r="N975" t="s">
        <v>23</v>
      </c>
      <c r="O975" t="s">
        <v>34</v>
      </c>
      <c r="P975" t="s">
        <v>72</v>
      </c>
      <c r="Q975" t="s">
        <v>42</v>
      </c>
      <c r="R975" s="1">
        <v>42470</v>
      </c>
      <c r="S975" s="10">
        <f t="shared" si="68"/>
        <v>2.4836868665079303E-4</v>
      </c>
      <c r="U975" t="str">
        <f t="shared" si="67"/>
        <v/>
      </c>
      <c r="V975">
        <f t="array" ref="V975">SUM(IF(B975="Y",IF(D975="Critical",(F975:F4534),0)))</f>
        <v>0</v>
      </c>
      <c r="W975">
        <f t="shared" si="69"/>
        <v>2</v>
      </c>
      <c r="X975">
        <f t="shared" si="70"/>
        <v>0</v>
      </c>
    </row>
    <row r="976" spans="1:24" x14ac:dyDescent="0.25">
      <c r="A976">
        <v>12771</v>
      </c>
      <c r="B976" t="s">
        <v>18</v>
      </c>
      <c r="C976" s="1">
        <v>42387</v>
      </c>
      <c r="D976" t="s">
        <v>28</v>
      </c>
      <c r="E976">
        <v>40</v>
      </c>
      <c r="F976">
        <v>1143.49</v>
      </c>
      <c r="G976">
        <v>0.08</v>
      </c>
      <c r="H976" t="s">
        <v>20</v>
      </c>
      <c r="I976">
        <v>-193.44</v>
      </c>
      <c r="J976">
        <v>30.53</v>
      </c>
      <c r="K976">
        <v>19.989999999999998</v>
      </c>
      <c r="L976" t="s">
        <v>421</v>
      </c>
      <c r="M976" t="s">
        <v>341</v>
      </c>
      <c r="N976" t="s">
        <v>71</v>
      </c>
      <c r="O976" t="s">
        <v>34</v>
      </c>
      <c r="P976" t="s">
        <v>46</v>
      </c>
      <c r="Q976" t="s">
        <v>42</v>
      </c>
      <c r="R976" s="1">
        <v>42387</v>
      </c>
      <c r="S976" s="10">
        <f t="shared" si="68"/>
        <v>1.8170989174348535E-4</v>
      </c>
      <c r="U976" t="str">
        <f t="shared" si="67"/>
        <v/>
      </c>
      <c r="V976">
        <f t="array" ref="V976">SUM(IF(B976="Y",IF(D976="Critical",(F976:F4535),0)))</f>
        <v>0</v>
      </c>
      <c r="W976">
        <f t="shared" si="69"/>
        <v>0</v>
      </c>
      <c r="X976">
        <f t="shared" si="70"/>
        <v>0</v>
      </c>
    </row>
    <row r="977" spans="1:24" x14ac:dyDescent="0.25">
      <c r="A977">
        <v>12771</v>
      </c>
      <c r="B977" t="s">
        <v>18</v>
      </c>
      <c r="C977" s="1">
        <v>42387</v>
      </c>
      <c r="D977" t="s">
        <v>28</v>
      </c>
      <c r="E977">
        <v>46</v>
      </c>
      <c r="F977">
        <v>78.08</v>
      </c>
      <c r="G977">
        <v>0.01</v>
      </c>
      <c r="H977" t="s">
        <v>20</v>
      </c>
      <c r="I977">
        <v>-43.1</v>
      </c>
      <c r="J977">
        <v>1.68</v>
      </c>
      <c r="K977">
        <v>1.57</v>
      </c>
      <c r="L977" t="s">
        <v>421</v>
      </c>
      <c r="M977" t="s">
        <v>341</v>
      </c>
      <c r="N977" t="s">
        <v>71</v>
      </c>
      <c r="O977" t="s">
        <v>34</v>
      </c>
      <c r="P977" t="s">
        <v>35</v>
      </c>
      <c r="Q977" t="s">
        <v>36</v>
      </c>
      <c r="R977" s="1">
        <v>42389</v>
      </c>
      <c r="S977" s="10">
        <f t="shared" si="68"/>
        <v>1.2407549123587731E-5</v>
      </c>
      <c r="U977" t="str">
        <f t="shared" si="67"/>
        <v/>
      </c>
      <c r="V977">
        <f t="array" ref="V977">SUM(IF(B977="Y",IF(D977="Critical",(F977:F4536),0)))</f>
        <v>0</v>
      </c>
      <c r="W977">
        <f t="shared" si="69"/>
        <v>2</v>
      </c>
      <c r="X977">
        <f t="shared" si="70"/>
        <v>0</v>
      </c>
    </row>
    <row r="978" spans="1:24" x14ac:dyDescent="0.25">
      <c r="A978">
        <v>12773</v>
      </c>
      <c r="B978" t="s">
        <v>18</v>
      </c>
      <c r="C978" s="1">
        <v>41650</v>
      </c>
      <c r="D978" t="s">
        <v>47</v>
      </c>
      <c r="E978">
        <v>6</v>
      </c>
      <c r="F978">
        <v>17</v>
      </c>
      <c r="G978">
        <v>7.0000000000000007E-2</v>
      </c>
      <c r="H978" t="s">
        <v>20</v>
      </c>
      <c r="I978">
        <v>-4.6100000000000003</v>
      </c>
      <c r="J978">
        <v>2.78</v>
      </c>
      <c r="K978">
        <v>1.49</v>
      </c>
      <c r="L978" t="s">
        <v>422</v>
      </c>
      <c r="M978" t="s">
        <v>56</v>
      </c>
      <c r="N978" t="s">
        <v>23</v>
      </c>
      <c r="O978" t="s">
        <v>34</v>
      </c>
      <c r="P978" t="s">
        <v>68</v>
      </c>
      <c r="Q978" t="s">
        <v>42</v>
      </c>
      <c r="R978" s="1">
        <v>41652</v>
      </c>
      <c r="S978" s="10">
        <f t="shared" si="68"/>
        <v>2.7014387179942551E-6</v>
      </c>
      <c r="U978" t="str">
        <f t="shared" si="67"/>
        <v/>
      </c>
      <c r="V978">
        <f t="array" ref="V978">SUM(IF(B978="Y",IF(D978="Critical",(F978:F4537),0)))</f>
        <v>0</v>
      </c>
      <c r="W978">
        <f t="shared" si="69"/>
        <v>2</v>
      </c>
      <c r="X978">
        <f t="shared" si="70"/>
        <v>0</v>
      </c>
    </row>
    <row r="979" spans="1:24" x14ac:dyDescent="0.25">
      <c r="A979">
        <v>12773</v>
      </c>
      <c r="B979" t="s">
        <v>18</v>
      </c>
      <c r="C979" s="1">
        <v>41650</v>
      </c>
      <c r="D979" t="s">
        <v>47</v>
      </c>
      <c r="E979">
        <v>15</v>
      </c>
      <c r="F979">
        <v>67.41</v>
      </c>
      <c r="G979">
        <v>0.04</v>
      </c>
      <c r="H979" t="s">
        <v>20</v>
      </c>
      <c r="I979">
        <v>-49.6</v>
      </c>
      <c r="J979">
        <v>4.1399999999999997</v>
      </c>
      <c r="K979">
        <v>6.6</v>
      </c>
      <c r="L979" t="s">
        <v>422</v>
      </c>
      <c r="M979" t="s">
        <v>56</v>
      </c>
      <c r="N979" t="s">
        <v>23</v>
      </c>
      <c r="O979" t="s">
        <v>37</v>
      </c>
      <c r="P979" t="s">
        <v>38</v>
      </c>
      <c r="Q979" t="s">
        <v>42</v>
      </c>
      <c r="R979" s="1">
        <v>41659</v>
      </c>
      <c r="S979" s="10">
        <f t="shared" si="68"/>
        <v>1.0711999057646632E-5</v>
      </c>
      <c r="U979" t="str">
        <f t="shared" si="67"/>
        <v/>
      </c>
      <c r="V979">
        <f t="array" ref="V979">SUM(IF(B979="Y",IF(D979="Critical",(F979:F4538),0)))</f>
        <v>0</v>
      </c>
      <c r="W979">
        <f t="shared" si="69"/>
        <v>9</v>
      </c>
      <c r="X979">
        <f t="shared" si="70"/>
        <v>0</v>
      </c>
    </row>
    <row r="980" spans="1:24" x14ac:dyDescent="0.25">
      <c r="A980">
        <v>12773</v>
      </c>
      <c r="B980" t="s">
        <v>18</v>
      </c>
      <c r="C980" s="1">
        <v>41650</v>
      </c>
      <c r="D980" t="s">
        <v>47</v>
      </c>
      <c r="E980">
        <v>19</v>
      </c>
      <c r="F980">
        <v>130.66999999999999</v>
      </c>
      <c r="G980">
        <v>0.05</v>
      </c>
      <c r="H980" t="s">
        <v>20</v>
      </c>
      <c r="I980">
        <v>-77.180000000000007</v>
      </c>
      <c r="J980">
        <v>6.48</v>
      </c>
      <c r="K980">
        <v>7.86</v>
      </c>
      <c r="L980" t="s">
        <v>422</v>
      </c>
      <c r="M980" t="s">
        <v>56</v>
      </c>
      <c r="N980" t="s">
        <v>23</v>
      </c>
      <c r="O980" t="s">
        <v>34</v>
      </c>
      <c r="P980" t="s">
        <v>49</v>
      </c>
      <c r="Q980" t="s">
        <v>42</v>
      </c>
      <c r="R980" s="1">
        <v>41655</v>
      </c>
      <c r="S980" s="10">
        <f t="shared" si="68"/>
        <v>2.0764529251782902E-5</v>
      </c>
      <c r="U980" t="str">
        <f t="shared" si="67"/>
        <v/>
      </c>
      <c r="V980">
        <f t="array" ref="V980">SUM(IF(B980="Y",IF(D980="Critical",(F980:F4539),0)))</f>
        <v>0</v>
      </c>
      <c r="W980">
        <f t="shared" si="69"/>
        <v>5</v>
      </c>
      <c r="X980">
        <f t="shared" si="70"/>
        <v>0</v>
      </c>
    </row>
    <row r="981" spans="1:24" x14ac:dyDescent="0.25">
      <c r="A981">
        <v>12773</v>
      </c>
      <c r="B981" t="s">
        <v>18</v>
      </c>
      <c r="C981" s="1">
        <v>41650</v>
      </c>
      <c r="D981" t="s">
        <v>47</v>
      </c>
      <c r="E981">
        <v>21</v>
      </c>
      <c r="F981">
        <v>77.62</v>
      </c>
      <c r="G981">
        <v>0.01</v>
      </c>
      <c r="H981" t="s">
        <v>20</v>
      </c>
      <c r="I981">
        <v>-50.88</v>
      </c>
      <c r="J981">
        <v>3.28</v>
      </c>
      <c r="K981">
        <v>3.97</v>
      </c>
      <c r="L981" t="s">
        <v>422</v>
      </c>
      <c r="M981" t="s">
        <v>56</v>
      </c>
      <c r="N981" t="s">
        <v>23</v>
      </c>
      <c r="O981" t="s">
        <v>34</v>
      </c>
      <c r="P981" t="s">
        <v>35</v>
      </c>
      <c r="Q981" t="s">
        <v>36</v>
      </c>
      <c r="R981" s="1">
        <v>41655</v>
      </c>
      <c r="S981" s="10">
        <f t="shared" si="68"/>
        <v>1.2334451370042006E-5</v>
      </c>
      <c r="U981" t="str">
        <f t="shared" si="67"/>
        <v/>
      </c>
      <c r="V981">
        <f t="array" ref="V981">SUM(IF(B981="Y",IF(D981="Critical",(F981:F4540),0)))</f>
        <v>0</v>
      </c>
      <c r="W981">
        <f t="shared" si="69"/>
        <v>5</v>
      </c>
      <c r="X981">
        <f t="shared" si="70"/>
        <v>0</v>
      </c>
    </row>
    <row r="982" spans="1:24" x14ac:dyDescent="0.25">
      <c r="A982">
        <v>12708</v>
      </c>
      <c r="B982" t="s">
        <v>18</v>
      </c>
      <c r="C982" s="1">
        <v>41281</v>
      </c>
      <c r="D982" t="s">
        <v>47</v>
      </c>
      <c r="E982">
        <v>44</v>
      </c>
      <c r="F982">
        <v>159.41</v>
      </c>
      <c r="G982">
        <v>0</v>
      </c>
      <c r="H982" t="s">
        <v>32</v>
      </c>
      <c r="I982">
        <v>34.68</v>
      </c>
      <c r="J982">
        <v>3.28</v>
      </c>
      <c r="K982">
        <v>0.98</v>
      </c>
      <c r="L982" t="s">
        <v>377</v>
      </c>
      <c r="M982" t="s">
        <v>22</v>
      </c>
      <c r="N982" t="s">
        <v>23</v>
      </c>
      <c r="O982" t="s">
        <v>34</v>
      </c>
      <c r="P982" t="s">
        <v>35</v>
      </c>
      <c r="Q982" t="s">
        <v>36</v>
      </c>
      <c r="R982" s="1">
        <v>41286</v>
      </c>
      <c r="S982" s="10">
        <f t="shared" si="68"/>
        <v>2.5331549766792012E-5</v>
      </c>
      <c r="U982" t="str">
        <f t="shared" si="67"/>
        <v/>
      </c>
      <c r="V982">
        <f t="array" ref="V982">SUM(IF(B982="Y",IF(D982="Critical",(F982:F4541),0)))</f>
        <v>0</v>
      </c>
      <c r="W982">
        <f t="shared" si="69"/>
        <v>5</v>
      </c>
      <c r="X982">
        <f t="shared" si="70"/>
        <v>0</v>
      </c>
    </row>
    <row r="983" spans="1:24" x14ac:dyDescent="0.25">
      <c r="A983">
        <v>12804</v>
      </c>
      <c r="B983" t="s">
        <v>18</v>
      </c>
      <c r="C983" s="1">
        <v>42149</v>
      </c>
      <c r="D983" t="s">
        <v>43</v>
      </c>
      <c r="E983">
        <v>21</v>
      </c>
      <c r="F983">
        <v>69.06</v>
      </c>
      <c r="G983">
        <v>0</v>
      </c>
      <c r="H983" t="s">
        <v>20</v>
      </c>
      <c r="I983">
        <v>28.47</v>
      </c>
      <c r="J983">
        <v>3.08</v>
      </c>
      <c r="K983">
        <v>0.5</v>
      </c>
      <c r="L983" t="s">
        <v>423</v>
      </c>
      <c r="M983" t="s">
        <v>22</v>
      </c>
      <c r="N983" t="s">
        <v>40</v>
      </c>
      <c r="O983" t="s">
        <v>34</v>
      </c>
      <c r="P983" t="s">
        <v>46</v>
      </c>
      <c r="Q983" t="s">
        <v>42</v>
      </c>
      <c r="R983" s="1">
        <v>42152</v>
      </c>
      <c r="S983" s="10">
        <f t="shared" si="68"/>
        <v>1.0974197521451957E-5</v>
      </c>
      <c r="U983" t="str">
        <f t="shared" si="67"/>
        <v/>
      </c>
      <c r="V983">
        <f t="array" ref="V983">SUM(IF(B983="Y",IF(D983="Critical",(F983:F4542),0)))</f>
        <v>0</v>
      </c>
      <c r="W983">
        <f t="shared" si="69"/>
        <v>3</v>
      </c>
      <c r="X983">
        <f t="shared" si="70"/>
        <v>0</v>
      </c>
    </row>
    <row r="984" spans="1:24" x14ac:dyDescent="0.25">
      <c r="A984">
        <v>12804</v>
      </c>
      <c r="B984" t="s">
        <v>18</v>
      </c>
      <c r="C984" s="1">
        <v>42149</v>
      </c>
      <c r="D984" t="s">
        <v>43</v>
      </c>
      <c r="E984">
        <v>50</v>
      </c>
      <c r="F984">
        <v>84.01</v>
      </c>
      <c r="G984">
        <v>0.08</v>
      </c>
      <c r="H984" t="s">
        <v>20</v>
      </c>
      <c r="I984">
        <v>-4.17</v>
      </c>
      <c r="J984">
        <v>1.81</v>
      </c>
      <c r="K984">
        <v>0.75</v>
      </c>
      <c r="L984" t="s">
        <v>423</v>
      </c>
      <c r="M984" t="s">
        <v>22</v>
      </c>
      <c r="N984" t="s">
        <v>40</v>
      </c>
      <c r="O984" t="s">
        <v>34</v>
      </c>
      <c r="P984" t="s">
        <v>100</v>
      </c>
      <c r="Q984" t="s">
        <v>36</v>
      </c>
      <c r="R984" s="1">
        <v>42151</v>
      </c>
      <c r="S984" s="10">
        <f t="shared" si="68"/>
        <v>1.3349874511688082E-5</v>
      </c>
      <c r="U984" t="str">
        <f t="shared" si="67"/>
        <v/>
      </c>
      <c r="V984">
        <f t="array" ref="V984">SUM(IF(B984="Y",IF(D984="Critical",(F984:F4543),0)))</f>
        <v>0</v>
      </c>
      <c r="W984">
        <f t="shared" si="69"/>
        <v>2</v>
      </c>
      <c r="X984">
        <f t="shared" si="70"/>
        <v>0</v>
      </c>
    </row>
    <row r="985" spans="1:24" x14ac:dyDescent="0.25">
      <c r="A985">
        <v>12804</v>
      </c>
      <c r="B985" t="s">
        <v>18</v>
      </c>
      <c r="C985" s="1">
        <v>42149</v>
      </c>
      <c r="D985" t="s">
        <v>43</v>
      </c>
      <c r="E985">
        <v>34</v>
      </c>
      <c r="F985">
        <v>592.91999999999996</v>
      </c>
      <c r="G985">
        <v>0.02</v>
      </c>
      <c r="H985" t="s">
        <v>32</v>
      </c>
      <c r="I985">
        <v>-44.92</v>
      </c>
      <c r="J985">
        <v>16.059999999999999</v>
      </c>
      <c r="K985">
        <v>8.34</v>
      </c>
      <c r="L985" t="s">
        <v>423</v>
      </c>
      <c r="M985" t="s">
        <v>22</v>
      </c>
      <c r="N985" t="s">
        <v>40</v>
      </c>
      <c r="O985" t="s">
        <v>34</v>
      </c>
      <c r="P985" t="s">
        <v>53</v>
      </c>
      <c r="Q985" t="s">
        <v>42</v>
      </c>
      <c r="R985" s="1">
        <v>42151</v>
      </c>
      <c r="S985" s="10">
        <f t="shared" si="68"/>
        <v>9.4219826157244341E-5</v>
      </c>
      <c r="U985" t="str">
        <f t="shared" si="67"/>
        <v/>
      </c>
      <c r="V985">
        <f t="array" ref="V985">SUM(IF(B985="Y",IF(D985="Critical",(F985:F4544),0)))</f>
        <v>0</v>
      </c>
      <c r="W985">
        <f t="shared" si="69"/>
        <v>2</v>
      </c>
      <c r="X985">
        <f t="shared" si="70"/>
        <v>0</v>
      </c>
    </row>
    <row r="986" spans="1:24" x14ac:dyDescent="0.25">
      <c r="A986">
        <v>12837</v>
      </c>
      <c r="B986" t="s">
        <v>18</v>
      </c>
      <c r="C986" s="1">
        <v>42340</v>
      </c>
      <c r="D986" t="s">
        <v>43</v>
      </c>
      <c r="E986">
        <v>22</v>
      </c>
      <c r="F986">
        <v>66.19</v>
      </c>
      <c r="G986">
        <v>0.02</v>
      </c>
      <c r="H986" t="s">
        <v>20</v>
      </c>
      <c r="I986">
        <v>15.84</v>
      </c>
      <c r="J986">
        <v>2.88</v>
      </c>
      <c r="K986">
        <v>0.99</v>
      </c>
      <c r="L986" t="s">
        <v>424</v>
      </c>
      <c r="M986" t="s">
        <v>30</v>
      </c>
      <c r="N986" t="s">
        <v>40</v>
      </c>
      <c r="O986" t="s">
        <v>34</v>
      </c>
      <c r="P986" t="s">
        <v>46</v>
      </c>
      <c r="Q986" t="s">
        <v>42</v>
      </c>
      <c r="R986" s="1">
        <v>42341</v>
      </c>
      <c r="S986" s="10">
        <f t="shared" si="68"/>
        <v>1.0518131102590574E-5</v>
      </c>
      <c r="U986" t="str">
        <f t="shared" si="67"/>
        <v/>
      </c>
      <c r="V986">
        <f t="array" ref="V986">SUM(IF(B986="Y",IF(D986="Critical",(F986:F4545),0)))</f>
        <v>0</v>
      </c>
      <c r="W986">
        <f t="shared" si="69"/>
        <v>1</v>
      </c>
      <c r="X986">
        <f t="shared" si="70"/>
        <v>0</v>
      </c>
    </row>
    <row r="987" spans="1:24" x14ac:dyDescent="0.25">
      <c r="A987">
        <v>12867</v>
      </c>
      <c r="B987" t="s">
        <v>18</v>
      </c>
      <c r="C987" s="1">
        <v>41709</v>
      </c>
      <c r="D987" t="s">
        <v>31</v>
      </c>
      <c r="E987">
        <v>6</v>
      </c>
      <c r="F987">
        <v>127.49</v>
      </c>
      <c r="G987">
        <v>0.08</v>
      </c>
      <c r="H987" t="s">
        <v>32</v>
      </c>
      <c r="I987">
        <v>-57.95</v>
      </c>
      <c r="J987">
        <v>19.98</v>
      </c>
      <c r="K987">
        <v>4</v>
      </c>
      <c r="L987" t="s">
        <v>101</v>
      </c>
      <c r="M987" t="s">
        <v>22</v>
      </c>
      <c r="N987" t="s">
        <v>23</v>
      </c>
      <c r="O987" t="s">
        <v>24</v>
      </c>
      <c r="P987" t="s">
        <v>25</v>
      </c>
      <c r="Q987" t="s">
        <v>42</v>
      </c>
      <c r="R987" s="1">
        <v>41709</v>
      </c>
      <c r="S987" s="10">
        <f t="shared" si="68"/>
        <v>2.0259201303358094E-5</v>
      </c>
      <c r="U987" t="str">
        <f t="shared" si="67"/>
        <v/>
      </c>
      <c r="V987">
        <f t="array" ref="V987">SUM(IF(B987="Y",IF(D987="Critical",(F987:F4546),0)))</f>
        <v>0</v>
      </c>
      <c r="W987">
        <f t="shared" si="69"/>
        <v>0</v>
      </c>
      <c r="X987">
        <f t="shared" si="70"/>
        <v>0</v>
      </c>
    </row>
    <row r="988" spans="1:24" x14ac:dyDescent="0.25">
      <c r="A988">
        <v>12868</v>
      </c>
      <c r="B988" t="s">
        <v>18</v>
      </c>
      <c r="C988" s="1">
        <v>41699</v>
      </c>
      <c r="D988" t="s">
        <v>28</v>
      </c>
      <c r="E988">
        <v>2</v>
      </c>
      <c r="F988">
        <v>9.3699999999999992</v>
      </c>
      <c r="G988">
        <v>0.09</v>
      </c>
      <c r="H988" t="s">
        <v>20</v>
      </c>
      <c r="I988">
        <v>-5.26</v>
      </c>
      <c r="J988">
        <v>4.4800000000000004</v>
      </c>
      <c r="K988">
        <v>1.22</v>
      </c>
      <c r="L988" t="s">
        <v>227</v>
      </c>
      <c r="M988" t="s">
        <v>56</v>
      </c>
      <c r="N988" t="s">
        <v>45</v>
      </c>
      <c r="O988" t="s">
        <v>34</v>
      </c>
      <c r="P988" t="s">
        <v>49</v>
      </c>
      <c r="Q988" t="s">
        <v>36</v>
      </c>
      <c r="R988" s="1">
        <v>41701</v>
      </c>
      <c r="S988" s="10">
        <f t="shared" si="68"/>
        <v>1.4889694580944806E-6</v>
      </c>
      <c r="U988" t="str">
        <f t="shared" si="67"/>
        <v/>
      </c>
      <c r="V988">
        <f t="array" ref="V988">SUM(IF(B988="Y",IF(D988="Critical",(F988:F4547),0)))</f>
        <v>0</v>
      </c>
      <c r="W988">
        <f t="shared" si="69"/>
        <v>2</v>
      </c>
      <c r="X988">
        <f t="shared" si="70"/>
        <v>0</v>
      </c>
    </row>
    <row r="989" spans="1:24" x14ac:dyDescent="0.25">
      <c r="A989">
        <v>12869</v>
      </c>
      <c r="B989" t="s">
        <v>18</v>
      </c>
      <c r="C989" s="1">
        <v>42395</v>
      </c>
      <c r="D989" t="s">
        <v>31</v>
      </c>
      <c r="E989">
        <v>15</v>
      </c>
      <c r="F989">
        <v>1532.482</v>
      </c>
      <c r="G989">
        <v>0.1</v>
      </c>
      <c r="H989" t="s">
        <v>20</v>
      </c>
      <c r="I989">
        <v>-43</v>
      </c>
      <c r="J989">
        <v>125.99</v>
      </c>
      <c r="K989">
        <v>8.99</v>
      </c>
      <c r="L989" t="s">
        <v>398</v>
      </c>
      <c r="M989" t="s">
        <v>22</v>
      </c>
      <c r="N989" t="s">
        <v>45</v>
      </c>
      <c r="O989" t="s">
        <v>24</v>
      </c>
      <c r="P989" t="s">
        <v>41</v>
      </c>
      <c r="Q989" t="s">
        <v>42</v>
      </c>
      <c r="R989" s="1">
        <v>42398</v>
      </c>
      <c r="S989" s="10">
        <f t="shared" si="68"/>
        <v>2.4352389467231013E-4</v>
      </c>
      <c r="U989" t="str">
        <f t="shared" si="67"/>
        <v/>
      </c>
      <c r="V989">
        <f t="array" ref="V989">SUM(IF(B989="Y",IF(D989="Critical",(F989:F4548),0)))</f>
        <v>0</v>
      </c>
      <c r="W989">
        <f t="shared" si="69"/>
        <v>3</v>
      </c>
      <c r="X989">
        <f t="shared" si="70"/>
        <v>0</v>
      </c>
    </row>
    <row r="990" spans="1:24" x14ac:dyDescent="0.25">
      <c r="A990">
        <v>12871</v>
      </c>
      <c r="B990" t="s">
        <v>18</v>
      </c>
      <c r="C990" s="1">
        <v>41916</v>
      </c>
      <c r="D990" t="s">
        <v>31</v>
      </c>
      <c r="E990">
        <v>46</v>
      </c>
      <c r="F990">
        <v>459.26</v>
      </c>
      <c r="G990">
        <v>0.08</v>
      </c>
      <c r="H990" t="s">
        <v>20</v>
      </c>
      <c r="I990">
        <v>-54.12</v>
      </c>
      <c r="J990">
        <v>10.23</v>
      </c>
      <c r="K990">
        <v>4.68</v>
      </c>
      <c r="L990" t="s">
        <v>425</v>
      </c>
      <c r="M990" t="s">
        <v>22</v>
      </c>
      <c r="N990" t="s">
        <v>71</v>
      </c>
      <c r="O990" t="s">
        <v>34</v>
      </c>
      <c r="P990" t="s">
        <v>64</v>
      </c>
      <c r="Q990" t="s">
        <v>26</v>
      </c>
      <c r="R990" s="1">
        <v>41918</v>
      </c>
      <c r="S990" s="10">
        <f t="shared" si="68"/>
        <v>7.2980161507414209E-5</v>
      </c>
      <c r="U990" t="str">
        <f t="shared" si="67"/>
        <v/>
      </c>
      <c r="V990">
        <f t="array" ref="V990">SUM(IF(B990="Y",IF(D990="Critical",(F990:F4549),0)))</f>
        <v>0</v>
      </c>
      <c r="W990">
        <f t="shared" si="69"/>
        <v>2</v>
      </c>
      <c r="X990">
        <f t="shared" si="70"/>
        <v>0</v>
      </c>
    </row>
    <row r="991" spans="1:24" x14ac:dyDescent="0.25">
      <c r="A991">
        <v>12897</v>
      </c>
      <c r="B991" t="s">
        <v>18</v>
      </c>
      <c r="C991" s="1">
        <v>41838</v>
      </c>
      <c r="D991" t="s">
        <v>31</v>
      </c>
      <c r="E991">
        <v>39</v>
      </c>
      <c r="F991">
        <v>141.49</v>
      </c>
      <c r="G991">
        <v>0.03</v>
      </c>
      <c r="H991" t="s">
        <v>20</v>
      </c>
      <c r="I991">
        <v>59.92</v>
      </c>
      <c r="J991">
        <v>3.69</v>
      </c>
      <c r="K991">
        <v>0.5</v>
      </c>
      <c r="L991" t="s">
        <v>199</v>
      </c>
      <c r="M991" t="s">
        <v>30</v>
      </c>
      <c r="N991" t="s">
        <v>23</v>
      </c>
      <c r="O991" t="s">
        <v>34</v>
      </c>
      <c r="P991" t="s">
        <v>46</v>
      </c>
      <c r="Q991" t="s">
        <v>42</v>
      </c>
      <c r="R991" s="1">
        <v>41839</v>
      </c>
      <c r="S991" s="10">
        <f t="shared" si="68"/>
        <v>2.2483915541706306E-5</v>
      </c>
      <c r="U991" t="str">
        <f t="shared" si="67"/>
        <v/>
      </c>
      <c r="V991">
        <f t="array" ref="V991">SUM(IF(B991="Y",IF(D991="Critical",(F991:F4550),0)))</f>
        <v>0</v>
      </c>
      <c r="W991">
        <f t="shared" si="69"/>
        <v>1</v>
      </c>
      <c r="X991">
        <f t="shared" si="70"/>
        <v>0</v>
      </c>
    </row>
    <row r="992" spans="1:24" x14ac:dyDescent="0.25">
      <c r="A992">
        <v>12897</v>
      </c>
      <c r="B992" t="s">
        <v>18</v>
      </c>
      <c r="C992" s="1">
        <v>41838</v>
      </c>
      <c r="D992" t="s">
        <v>31</v>
      </c>
      <c r="E992">
        <v>31</v>
      </c>
      <c r="F992">
        <v>211.55</v>
      </c>
      <c r="G992">
        <v>0.05</v>
      </c>
      <c r="H992" t="s">
        <v>32</v>
      </c>
      <c r="I992">
        <v>-120.95</v>
      </c>
      <c r="J992">
        <v>6.48</v>
      </c>
      <c r="K992">
        <v>7.91</v>
      </c>
      <c r="L992" t="s">
        <v>199</v>
      </c>
      <c r="M992" t="s">
        <v>30</v>
      </c>
      <c r="N992" t="s">
        <v>23</v>
      </c>
      <c r="O992" t="s">
        <v>34</v>
      </c>
      <c r="P992" t="s">
        <v>49</v>
      </c>
      <c r="Q992" t="s">
        <v>42</v>
      </c>
      <c r="R992" s="1">
        <v>41839</v>
      </c>
      <c r="S992" s="10">
        <f t="shared" si="68"/>
        <v>3.361702122304028E-5</v>
      </c>
      <c r="U992" t="str">
        <f t="shared" si="67"/>
        <v/>
      </c>
      <c r="V992">
        <f t="array" ref="V992">SUM(IF(B992="Y",IF(D992="Critical",(F992:F4551),0)))</f>
        <v>0</v>
      </c>
      <c r="W992">
        <f t="shared" si="69"/>
        <v>1</v>
      </c>
      <c r="X992">
        <f t="shared" si="70"/>
        <v>0</v>
      </c>
    </row>
    <row r="993" spans="1:24" x14ac:dyDescent="0.25">
      <c r="A993">
        <v>12903</v>
      </c>
      <c r="B993" t="s">
        <v>27</v>
      </c>
      <c r="C993" s="1">
        <v>42638</v>
      </c>
      <c r="D993" t="s">
        <v>28</v>
      </c>
      <c r="E993">
        <v>2</v>
      </c>
      <c r="F993">
        <v>63.427</v>
      </c>
      <c r="G993">
        <v>7.0000000000000007E-2</v>
      </c>
      <c r="H993" t="s">
        <v>20</v>
      </c>
      <c r="I993">
        <v>-191.79</v>
      </c>
      <c r="J993">
        <v>35.99</v>
      </c>
      <c r="K993">
        <v>5</v>
      </c>
      <c r="L993" t="s">
        <v>357</v>
      </c>
      <c r="M993" t="s">
        <v>22</v>
      </c>
      <c r="N993" t="s">
        <v>45</v>
      </c>
      <c r="O993" t="s">
        <v>24</v>
      </c>
      <c r="P993" t="s">
        <v>41</v>
      </c>
      <c r="Q993" t="s">
        <v>36</v>
      </c>
      <c r="R993" s="1">
        <v>42640</v>
      </c>
      <c r="S993" s="10">
        <f t="shared" si="68"/>
        <v>1.0079067856836567E-5</v>
      </c>
      <c r="T993" t="str">
        <f>IF(B993="Y", "Quality Check","")</f>
        <v>Quality Check</v>
      </c>
      <c r="U993" t="str">
        <f t="shared" si="67"/>
        <v>Low Impact</v>
      </c>
      <c r="V993">
        <f t="array" ref="V993">SUM(IF(B993="Y",IF(D993="Critical",(F993:F4552),0)))</f>
        <v>11335374.763499998</v>
      </c>
      <c r="W993">
        <f t="shared" si="69"/>
        <v>2</v>
      </c>
      <c r="X993">
        <f t="shared" si="70"/>
        <v>1</v>
      </c>
    </row>
    <row r="994" spans="1:24" x14ac:dyDescent="0.25">
      <c r="A994">
        <v>42528</v>
      </c>
      <c r="B994" t="s">
        <v>18</v>
      </c>
      <c r="C994" s="1">
        <v>41328</v>
      </c>
      <c r="D994" t="s">
        <v>43</v>
      </c>
      <c r="E994">
        <v>46</v>
      </c>
      <c r="F994">
        <v>161.28</v>
      </c>
      <c r="G994">
        <v>0.01</v>
      </c>
      <c r="H994" t="s">
        <v>20</v>
      </c>
      <c r="I994">
        <v>56.73</v>
      </c>
      <c r="J994">
        <v>3.49</v>
      </c>
      <c r="K994">
        <v>0.76</v>
      </c>
      <c r="L994" t="s">
        <v>206</v>
      </c>
      <c r="M994" t="s">
        <v>56</v>
      </c>
      <c r="N994" t="s">
        <v>45</v>
      </c>
      <c r="O994" t="s">
        <v>34</v>
      </c>
      <c r="P994" t="s">
        <v>100</v>
      </c>
      <c r="Q994" t="s">
        <v>36</v>
      </c>
      <c r="R994" s="1">
        <v>41330</v>
      </c>
      <c r="S994" s="10">
        <f t="shared" si="68"/>
        <v>2.5628708025771383E-5</v>
      </c>
      <c r="U994" t="str">
        <f t="shared" si="67"/>
        <v/>
      </c>
      <c r="V994">
        <f t="array" ref="V994">SUM(IF(B994="Y",IF(D994="Critical",(F994:F4553),0)))</f>
        <v>0</v>
      </c>
      <c r="W994">
        <f t="shared" si="69"/>
        <v>2</v>
      </c>
      <c r="X994">
        <f t="shared" si="70"/>
        <v>0</v>
      </c>
    </row>
    <row r="995" spans="1:24" x14ac:dyDescent="0.25">
      <c r="A995">
        <v>35878</v>
      </c>
      <c r="B995" t="s">
        <v>18</v>
      </c>
      <c r="C995" s="1">
        <v>41499</v>
      </c>
      <c r="D995" t="s">
        <v>43</v>
      </c>
      <c r="E995">
        <v>45</v>
      </c>
      <c r="F995">
        <v>161.66999999999999</v>
      </c>
      <c r="G995">
        <v>0.08</v>
      </c>
      <c r="H995" t="s">
        <v>20</v>
      </c>
      <c r="I995">
        <v>-7.71</v>
      </c>
      <c r="J995">
        <v>3.6</v>
      </c>
      <c r="K995">
        <v>2.2000000000000002</v>
      </c>
      <c r="L995" t="s">
        <v>595</v>
      </c>
      <c r="M995" t="s">
        <v>30</v>
      </c>
      <c r="N995" t="s">
        <v>23</v>
      </c>
      <c r="O995" t="s">
        <v>34</v>
      </c>
      <c r="P995" t="s">
        <v>49</v>
      </c>
      <c r="Q995" t="s">
        <v>36</v>
      </c>
      <c r="R995" s="1">
        <v>41501</v>
      </c>
      <c r="S995" s="10">
        <f t="shared" si="68"/>
        <v>2.5690682208125365E-5</v>
      </c>
      <c r="U995" t="str">
        <f t="shared" si="67"/>
        <v/>
      </c>
      <c r="V995">
        <f t="array" ref="V995">SUM(IF(B995="Y",IF(D995="Critical",(F995:F4554),0)))</f>
        <v>0</v>
      </c>
      <c r="W995">
        <f t="shared" si="69"/>
        <v>2</v>
      </c>
      <c r="X995">
        <f t="shared" si="70"/>
        <v>0</v>
      </c>
    </row>
    <row r="996" spans="1:24" x14ac:dyDescent="0.25">
      <c r="A996">
        <v>12930</v>
      </c>
      <c r="B996" t="s">
        <v>18</v>
      </c>
      <c r="C996" s="1">
        <v>41967</v>
      </c>
      <c r="D996" t="s">
        <v>19</v>
      </c>
      <c r="E996">
        <v>49</v>
      </c>
      <c r="F996">
        <v>1147.6400000000001</v>
      </c>
      <c r="G996">
        <v>0.06</v>
      </c>
      <c r="H996" t="s">
        <v>20</v>
      </c>
      <c r="I996">
        <v>261.87</v>
      </c>
      <c r="J996">
        <v>22.98</v>
      </c>
      <c r="K996">
        <v>4.5</v>
      </c>
      <c r="L996" t="s">
        <v>267</v>
      </c>
      <c r="M996" t="s">
        <v>22</v>
      </c>
      <c r="N996" t="s">
        <v>23</v>
      </c>
      <c r="O996" t="s">
        <v>34</v>
      </c>
      <c r="P996" t="s">
        <v>72</v>
      </c>
      <c r="Q996" t="s">
        <v>42</v>
      </c>
      <c r="R996" s="1">
        <v>41968</v>
      </c>
      <c r="S996" s="10">
        <f t="shared" si="68"/>
        <v>1.8236936060699572E-4</v>
      </c>
      <c r="U996" t="str">
        <f t="shared" si="67"/>
        <v/>
      </c>
      <c r="V996">
        <f t="array" ref="V996">SUM(IF(B996="Y",IF(D996="Critical",(F996:F4555),0)))</f>
        <v>0</v>
      </c>
      <c r="W996">
        <f t="shared" si="69"/>
        <v>1</v>
      </c>
      <c r="X996">
        <f t="shared" si="70"/>
        <v>0</v>
      </c>
    </row>
    <row r="997" spans="1:24" x14ac:dyDescent="0.25">
      <c r="A997">
        <v>12934</v>
      </c>
      <c r="B997" t="s">
        <v>18</v>
      </c>
      <c r="C997" s="1">
        <v>42434</v>
      </c>
      <c r="D997" t="s">
        <v>31</v>
      </c>
      <c r="E997">
        <v>45</v>
      </c>
      <c r="F997">
        <v>440.39</v>
      </c>
      <c r="G997">
        <v>0.05</v>
      </c>
      <c r="H997" t="s">
        <v>20</v>
      </c>
      <c r="I997">
        <v>186.64</v>
      </c>
      <c r="J997">
        <v>9.7799999999999994</v>
      </c>
      <c r="K997">
        <v>1.39</v>
      </c>
      <c r="L997" t="s">
        <v>118</v>
      </c>
      <c r="M997" t="s">
        <v>56</v>
      </c>
      <c r="N997" t="s">
        <v>23</v>
      </c>
      <c r="O997" t="s">
        <v>34</v>
      </c>
      <c r="P997" t="s">
        <v>76</v>
      </c>
      <c r="Q997" t="s">
        <v>42</v>
      </c>
      <c r="R997" s="1">
        <v>42435</v>
      </c>
      <c r="S997" s="10">
        <f t="shared" si="68"/>
        <v>6.9981564530440589E-5</v>
      </c>
      <c r="U997" t="str">
        <f t="shared" si="67"/>
        <v/>
      </c>
      <c r="V997">
        <f t="array" ref="V997">SUM(IF(B997="Y",IF(D997="Critical",(F997:F4556),0)))</f>
        <v>0</v>
      </c>
      <c r="W997">
        <f t="shared" si="69"/>
        <v>1</v>
      </c>
      <c r="X997">
        <f t="shared" si="70"/>
        <v>0</v>
      </c>
    </row>
    <row r="998" spans="1:24" x14ac:dyDescent="0.25">
      <c r="A998">
        <v>12934</v>
      </c>
      <c r="B998" t="s">
        <v>18</v>
      </c>
      <c r="C998" s="1">
        <v>42434</v>
      </c>
      <c r="D998" t="s">
        <v>31</v>
      </c>
      <c r="E998">
        <v>27</v>
      </c>
      <c r="F998">
        <v>96.99</v>
      </c>
      <c r="G998">
        <v>0.02</v>
      </c>
      <c r="H998" t="s">
        <v>32</v>
      </c>
      <c r="I998">
        <v>-66.349999999999994</v>
      </c>
      <c r="J998">
        <v>3.28</v>
      </c>
      <c r="K998">
        <v>3.97</v>
      </c>
      <c r="L998" t="s">
        <v>118</v>
      </c>
      <c r="M998" t="s">
        <v>56</v>
      </c>
      <c r="N998" t="s">
        <v>23</v>
      </c>
      <c r="O998" t="s">
        <v>34</v>
      </c>
      <c r="P998" t="s">
        <v>35</v>
      </c>
      <c r="Q998" t="s">
        <v>36</v>
      </c>
      <c r="R998" s="1">
        <v>42435</v>
      </c>
      <c r="S998" s="10">
        <f t="shared" si="68"/>
        <v>1.5412502426956634E-5</v>
      </c>
      <c r="U998" t="str">
        <f t="shared" si="67"/>
        <v/>
      </c>
      <c r="V998">
        <f t="array" ref="V998">SUM(IF(B998="Y",IF(D998="Critical",(F998:F4557),0)))</f>
        <v>0</v>
      </c>
      <c r="W998">
        <f t="shared" si="69"/>
        <v>1</v>
      </c>
      <c r="X998">
        <f t="shared" si="70"/>
        <v>0</v>
      </c>
    </row>
    <row r="999" spans="1:24" x14ac:dyDescent="0.25">
      <c r="A999">
        <v>35910</v>
      </c>
      <c r="B999" t="s">
        <v>27</v>
      </c>
      <c r="C999" s="1">
        <v>41602</v>
      </c>
      <c r="D999" t="s">
        <v>19</v>
      </c>
      <c r="E999">
        <v>25</v>
      </c>
      <c r="F999">
        <v>161.72</v>
      </c>
      <c r="G999">
        <v>0.09</v>
      </c>
      <c r="H999" t="s">
        <v>20</v>
      </c>
      <c r="I999">
        <v>-121.18</v>
      </c>
      <c r="J999">
        <v>6.48</v>
      </c>
      <c r="K999">
        <v>8.4</v>
      </c>
      <c r="L999" t="s">
        <v>596</v>
      </c>
      <c r="M999" t="s">
        <v>22</v>
      </c>
      <c r="N999" t="s">
        <v>23</v>
      </c>
      <c r="O999" t="s">
        <v>34</v>
      </c>
      <c r="P999" t="s">
        <v>49</v>
      </c>
      <c r="Q999" t="s">
        <v>42</v>
      </c>
      <c r="R999" s="1">
        <v>41604</v>
      </c>
      <c r="S999" s="10">
        <f t="shared" si="68"/>
        <v>2.5698627616119469E-5</v>
      </c>
      <c r="U999" t="str">
        <f t="shared" si="67"/>
        <v/>
      </c>
      <c r="V999">
        <f t="array" ref="V999">SUM(IF(B999="Y",IF(D999="Critical",(F999:F4558),0)))</f>
        <v>0</v>
      </c>
      <c r="W999">
        <f t="shared" si="69"/>
        <v>2</v>
      </c>
      <c r="X999">
        <f t="shared" si="70"/>
        <v>0</v>
      </c>
    </row>
    <row r="1000" spans="1:24" x14ac:dyDescent="0.25">
      <c r="A1000">
        <v>710</v>
      </c>
      <c r="B1000" t="s">
        <v>27</v>
      </c>
      <c r="C1000" s="1">
        <v>41275</v>
      </c>
      <c r="D1000" t="s">
        <v>47</v>
      </c>
      <c r="E1000">
        <v>42</v>
      </c>
      <c r="F1000">
        <v>161.77000000000001</v>
      </c>
      <c r="G1000">
        <v>0.01</v>
      </c>
      <c r="H1000" t="s">
        <v>20</v>
      </c>
      <c r="I1000">
        <v>-150.37</v>
      </c>
      <c r="J1000">
        <v>3.58</v>
      </c>
      <c r="K1000">
        <v>5.47</v>
      </c>
      <c r="L1000" t="s">
        <v>94</v>
      </c>
      <c r="M1000" t="s">
        <v>22</v>
      </c>
      <c r="N1000" t="s">
        <v>23</v>
      </c>
      <c r="O1000" t="s">
        <v>34</v>
      </c>
      <c r="P1000" t="s">
        <v>68</v>
      </c>
      <c r="Q1000" t="s">
        <v>42</v>
      </c>
      <c r="R1000" s="1">
        <v>41279</v>
      </c>
      <c r="S1000" s="10">
        <f t="shared" si="68"/>
        <v>2.5706573024113569E-5</v>
      </c>
      <c r="U1000" t="str">
        <f t="shared" si="67"/>
        <v/>
      </c>
      <c r="V1000">
        <f t="array" ref="V1000">SUM(IF(B1000="Y",IF(D1000="Critical",(F1000:F4559),0)))</f>
        <v>0</v>
      </c>
      <c r="W1000">
        <f t="shared" si="69"/>
        <v>4</v>
      </c>
      <c r="X1000">
        <f t="shared" si="70"/>
        <v>0</v>
      </c>
    </row>
    <row r="1001" spans="1:24" x14ac:dyDescent="0.25">
      <c r="A1001">
        <v>13030</v>
      </c>
      <c r="B1001" t="s">
        <v>18</v>
      </c>
      <c r="C1001" s="1">
        <v>42573</v>
      </c>
      <c r="D1001" t="s">
        <v>43</v>
      </c>
      <c r="E1001">
        <v>32</v>
      </c>
      <c r="F1001">
        <v>136.19999999999999</v>
      </c>
      <c r="G1001">
        <v>0.09</v>
      </c>
      <c r="H1001" t="s">
        <v>32</v>
      </c>
      <c r="I1001">
        <v>-154.31</v>
      </c>
      <c r="J1001">
        <v>3.89</v>
      </c>
      <c r="K1001">
        <v>7.01</v>
      </c>
      <c r="L1001" t="s">
        <v>268</v>
      </c>
      <c r="M1001" t="s">
        <v>30</v>
      </c>
      <c r="N1001" t="s">
        <v>40</v>
      </c>
      <c r="O1001" t="s">
        <v>34</v>
      </c>
      <c r="P1001" t="s">
        <v>68</v>
      </c>
      <c r="Q1001" t="s">
        <v>42</v>
      </c>
      <c r="R1001" s="1">
        <v>42575</v>
      </c>
      <c r="S1001" s="10">
        <f t="shared" si="68"/>
        <v>2.1643291375930443E-5</v>
      </c>
      <c r="U1001" t="str">
        <f t="shared" si="67"/>
        <v/>
      </c>
      <c r="V1001">
        <f t="array" ref="V1001">SUM(IF(B1001="Y",IF(D1001="Critical",(F1001:F4560),0)))</f>
        <v>0</v>
      </c>
      <c r="W1001">
        <f t="shared" si="69"/>
        <v>2</v>
      </c>
      <c r="X1001">
        <f t="shared" si="70"/>
        <v>0</v>
      </c>
    </row>
    <row r="1002" spans="1:24" x14ac:dyDescent="0.25">
      <c r="A1002">
        <v>25828</v>
      </c>
      <c r="B1002" t="s">
        <v>27</v>
      </c>
      <c r="C1002" s="1">
        <v>41601</v>
      </c>
      <c r="D1002" t="s">
        <v>31</v>
      </c>
      <c r="E1002">
        <v>29</v>
      </c>
      <c r="F1002">
        <v>163.04</v>
      </c>
      <c r="G1002">
        <v>0.08</v>
      </c>
      <c r="H1002" t="s">
        <v>20</v>
      </c>
      <c r="I1002">
        <v>58</v>
      </c>
      <c r="J1002">
        <v>5.84</v>
      </c>
      <c r="K1002">
        <v>1</v>
      </c>
      <c r="L1002" t="s">
        <v>425</v>
      </c>
      <c r="M1002" t="s">
        <v>22</v>
      </c>
      <c r="N1002" t="s">
        <v>71</v>
      </c>
      <c r="O1002" t="s">
        <v>34</v>
      </c>
      <c r="P1002" t="s">
        <v>35</v>
      </c>
      <c r="Q1002" t="s">
        <v>36</v>
      </c>
      <c r="R1002" s="1">
        <v>41602</v>
      </c>
      <c r="S1002" s="10">
        <f t="shared" si="68"/>
        <v>2.5908386387163726E-5</v>
      </c>
      <c r="U1002" t="str">
        <f t="shared" si="67"/>
        <v/>
      </c>
      <c r="V1002">
        <f t="array" ref="V1002">SUM(IF(B1002="Y",IF(D1002="Critical",(F1002:F4561),0)))</f>
        <v>0</v>
      </c>
      <c r="W1002">
        <f t="shared" si="69"/>
        <v>1</v>
      </c>
      <c r="X1002">
        <f t="shared" si="70"/>
        <v>0</v>
      </c>
    </row>
    <row r="1003" spans="1:24" x14ac:dyDescent="0.25">
      <c r="A1003">
        <v>13091</v>
      </c>
      <c r="B1003" t="s">
        <v>27</v>
      </c>
      <c r="C1003" s="1">
        <v>42689</v>
      </c>
      <c r="D1003" t="s">
        <v>43</v>
      </c>
      <c r="E1003">
        <v>12</v>
      </c>
      <c r="F1003">
        <v>81.430000000000007</v>
      </c>
      <c r="G1003">
        <v>0.08</v>
      </c>
      <c r="H1003" t="s">
        <v>20</v>
      </c>
      <c r="I1003">
        <v>-44.66</v>
      </c>
      <c r="J1003">
        <v>6.48</v>
      </c>
      <c r="K1003">
        <v>7.03</v>
      </c>
      <c r="L1003" t="s">
        <v>427</v>
      </c>
      <c r="M1003" t="s">
        <v>30</v>
      </c>
      <c r="N1003" t="s">
        <v>23</v>
      </c>
      <c r="O1003" t="s">
        <v>34</v>
      </c>
      <c r="P1003" t="s">
        <v>49</v>
      </c>
      <c r="Q1003" t="s">
        <v>42</v>
      </c>
      <c r="R1003" s="1">
        <v>42690</v>
      </c>
      <c r="S1003" s="10">
        <f t="shared" si="68"/>
        <v>1.2939891459192483E-5</v>
      </c>
      <c r="U1003" t="str">
        <f t="shared" si="67"/>
        <v/>
      </c>
      <c r="V1003">
        <f t="array" ref="V1003">SUM(IF(B1003="Y",IF(D1003="Critical",(F1003:F4562),0)))</f>
        <v>0</v>
      </c>
      <c r="W1003">
        <f t="shared" si="69"/>
        <v>1</v>
      </c>
      <c r="X1003">
        <f t="shared" si="70"/>
        <v>0</v>
      </c>
    </row>
    <row r="1004" spans="1:24" x14ac:dyDescent="0.25">
      <c r="A1004">
        <v>13091</v>
      </c>
      <c r="B1004" t="s">
        <v>27</v>
      </c>
      <c r="C1004" s="1">
        <v>42689</v>
      </c>
      <c r="D1004" t="s">
        <v>43</v>
      </c>
      <c r="E1004">
        <v>39</v>
      </c>
      <c r="F1004">
        <v>883.15</v>
      </c>
      <c r="G1004">
        <v>0.01</v>
      </c>
      <c r="H1004" t="s">
        <v>20</v>
      </c>
      <c r="I1004">
        <v>-1148.19</v>
      </c>
      <c r="J1004">
        <v>20.34</v>
      </c>
      <c r="K1004">
        <v>35</v>
      </c>
      <c r="L1004" t="s">
        <v>427</v>
      </c>
      <c r="M1004" t="s">
        <v>30</v>
      </c>
      <c r="N1004" t="s">
        <v>23</v>
      </c>
      <c r="O1004" t="s">
        <v>34</v>
      </c>
      <c r="P1004" t="s">
        <v>53</v>
      </c>
      <c r="Q1004" t="s">
        <v>60</v>
      </c>
      <c r="R1004" s="1">
        <v>42690</v>
      </c>
      <c r="S1004" s="10">
        <f t="shared" si="68"/>
        <v>1.4033974139980156E-4</v>
      </c>
      <c r="U1004" t="str">
        <f t="shared" si="67"/>
        <v/>
      </c>
      <c r="V1004">
        <f t="array" ref="V1004">SUM(IF(B1004="Y",IF(D1004="Critical",(F1004:F4563),0)))</f>
        <v>0</v>
      </c>
      <c r="W1004">
        <f t="shared" si="69"/>
        <v>1</v>
      </c>
      <c r="X1004">
        <f t="shared" si="70"/>
        <v>0</v>
      </c>
    </row>
    <row r="1005" spans="1:24" x14ac:dyDescent="0.25">
      <c r="A1005">
        <v>24007</v>
      </c>
      <c r="B1005" t="s">
        <v>18</v>
      </c>
      <c r="C1005" s="1">
        <v>41512</v>
      </c>
      <c r="D1005" t="s">
        <v>47</v>
      </c>
      <c r="E1005">
        <v>42</v>
      </c>
      <c r="F1005">
        <v>163.08000000000001</v>
      </c>
      <c r="G1005">
        <v>0.09</v>
      </c>
      <c r="H1005" t="s">
        <v>20</v>
      </c>
      <c r="I1005">
        <v>66.17</v>
      </c>
      <c r="J1005">
        <v>4.13</v>
      </c>
      <c r="K1005">
        <v>0.5</v>
      </c>
      <c r="L1005" t="s">
        <v>353</v>
      </c>
      <c r="M1005" t="s">
        <v>341</v>
      </c>
      <c r="N1005" t="s">
        <v>40</v>
      </c>
      <c r="O1005" t="s">
        <v>34</v>
      </c>
      <c r="P1005" t="s">
        <v>46</v>
      </c>
      <c r="Q1005" t="s">
        <v>42</v>
      </c>
      <c r="R1005" s="1">
        <v>41516</v>
      </c>
      <c r="S1005" s="10">
        <f t="shared" si="68"/>
        <v>2.5914742713559009E-5</v>
      </c>
      <c r="U1005" t="str">
        <f t="shared" si="67"/>
        <v/>
      </c>
      <c r="V1005">
        <f t="array" ref="V1005">SUM(IF(B1005="Y",IF(D1005="Critical",(F1005:F4564),0)))</f>
        <v>0</v>
      </c>
      <c r="W1005">
        <f t="shared" si="69"/>
        <v>4</v>
      </c>
      <c r="X1005">
        <f t="shared" si="70"/>
        <v>0</v>
      </c>
    </row>
    <row r="1006" spans="1:24" x14ac:dyDescent="0.25">
      <c r="A1006">
        <v>13120</v>
      </c>
      <c r="B1006" t="s">
        <v>18</v>
      </c>
      <c r="C1006" s="1">
        <v>42718</v>
      </c>
      <c r="D1006" t="s">
        <v>47</v>
      </c>
      <c r="E1006">
        <v>46</v>
      </c>
      <c r="F1006">
        <v>590.42999999999995</v>
      </c>
      <c r="G1006">
        <v>0.09</v>
      </c>
      <c r="H1006" t="s">
        <v>20</v>
      </c>
      <c r="I1006">
        <v>82.59</v>
      </c>
      <c r="J1006">
        <v>12.95</v>
      </c>
      <c r="K1006">
        <v>4.9800000000000004</v>
      </c>
      <c r="L1006" t="s">
        <v>354</v>
      </c>
      <c r="M1006" t="s">
        <v>56</v>
      </c>
      <c r="N1006" t="s">
        <v>45</v>
      </c>
      <c r="O1006" t="s">
        <v>34</v>
      </c>
      <c r="P1006" t="s">
        <v>68</v>
      </c>
      <c r="Q1006" t="s">
        <v>42</v>
      </c>
      <c r="R1006" s="1">
        <v>42725</v>
      </c>
      <c r="S1006" s="10">
        <f t="shared" si="68"/>
        <v>9.3824144839138121E-5</v>
      </c>
      <c r="U1006" t="str">
        <f t="shared" si="67"/>
        <v/>
      </c>
      <c r="V1006">
        <f t="array" ref="V1006">SUM(IF(B1006="Y",IF(D1006="Critical",(F1006:F4565),0)))</f>
        <v>0</v>
      </c>
      <c r="W1006">
        <f t="shared" si="69"/>
        <v>7</v>
      </c>
      <c r="X1006">
        <f t="shared" si="70"/>
        <v>0</v>
      </c>
    </row>
    <row r="1007" spans="1:24" x14ac:dyDescent="0.25">
      <c r="A1007">
        <v>13120</v>
      </c>
      <c r="B1007" t="s">
        <v>18</v>
      </c>
      <c r="C1007" s="1">
        <v>42718</v>
      </c>
      <c r="D1007" t="s">
        <v>47</v>
      </c>
      <c r="E1007">
        <v>8</v>
      </c>
      <c r="F1007">
        <v>216.33</v>
      </c>
      <c r="G1007">
        <v>0</v>
      </c>
      <c r="H1007" t="s">
        <v>20</v>
      </c>
      <c r="I1007">
        <v>-17.37</v>
      </c>
      <c r="J1007">
        <v>24.92</v>
      </c>
      <c r="K1007">
        <v>12.98</v>
      </c>
      <c r="L1007" t="s">
        <v>354</v>
      </c>
      <c r="M1007" t="s">
        <v>56</v>
      </c>
      <c r="N1007" t="s">
        <v>45</v>
      </c>
      <c r="O1007" t="s">
        <v>34</v>
      </c>
      <c r="P1007" t="s">
        <v>68</v>
      </c>
      <c r="Q1007" t="s">
        <v>42</v>
      </c>
      <c r="R1007" s="1">
        <v>42718</v>
      </c>
      <c r="S1007" s="10">
        <f t="shared" si="68"/>
        <v>3.4376602227276312E-5</v>
      </c>
      <c r="U1007" t="str">
        <f t="shared" si="67"/>
        <v/>
      </c>
      <c r="V1007">
        <f t="array" ref="V1007">SUM(IF(B1007="Y",IF(D1007="Critical",(F1007:F4566),0)))</f>
        <v>0</v>
      </c>
      <c r="W1007">
        <f t="shared" si="69"/>
        <v>0</v>
      </c>
      <c r="X1007">
        <f t="shared" si="70"/>
        <v>0</v>
      </c>
    </row>
    <row r="1008" spans="1:24" x14ac:dyDescent="0.25">
      <c r="A1008">
        <v>33537</v>
      </c>
      <c r="B1008" t="s">
        <v>18</v>
      </c>
      <c r="C1008" s="1">
        <v>41499</v>
      </c>
      <c r="D1008" t="s">
        <v>43</v>
      </c>
      <c r="E1008">
        <v>9</v>
      </c>
      <c r="F1008">
        <v>163.31049999999999</v>
      </c>
      <c r="G1008">
        <v>0.02</v>
      </c>
      <c r="H1008" t="s">
        <v>20</v>
      </c>
      <c r="I1008">
        <v>-105.09</v>
      </c>
      <c r="J1008">
        <v>20.99</v>
      </c>
      <c r="K1008">
        <v>3.3</v>
      </c>
      <c r="L1008" t="s">
        <v>211</v>
      </c>
      <c r="M1008" t="s">
        <v>22</v>
      </c>
      <c r="N1008" t="s">
        <v>23</v>
      </c>
      <c r="O1008" t="s">
        <v>24</v>
      </c>
      <c r="P1008" t="s">
        <v>41</v>
      </c>
      <c r="Q1008" t="s">
        <v>26</v>
      </c>
      <c r="R1008" s="1">
        <v>41500</v>
      </c>
      <c r="S1008" s="10">
        <f t="shared" si="68"/>
        <v>2.5951371044411812E-5</v>
      </c>
      <c r="U1008" t="str">
        <f t="shared" si="67"/>
        <v/>
      </c>
      <c r="V1008">
        <f t="array" ref="V1008">SUM(IF(B1008="Y",IF(D1008="Critical",(F1008:F4567),0)))</f>
        <v>0</v>
      </c>
      <c r="W1008">
        <f t="shared" si="69"/>
        <v>1</v>
      </c>
      <c r="X1008">
        <f t="shared" si="70"/>
        <v>0</v>
      </c>
    </row>
    <row r="1009" spans="1:24" x14ac:dyDescent="0.25">
      <c r="A1009">
        <v>13157</v>
      </c>
      <c r="B1009" t="s">
        <v>18</v>
      </c>
      <c r="C1009" s="1">
        <v>42045</v>
      </c>
      <c r="D1009" t="s">
        <v>43</v>
      </c>
      <c r="E1009">
        <v>2</v>
      </c>
      <c r="F1009">
        <v>38.93</v>
      </c>
      <c r="G1009">
        <v>7.0000000000000007E-2</v>
      </c>
      <c r="H1009" t="s">
        <v>20</v>
      </c>
      <c r="I1009">
        <v>-102.43</v>
      </c>
      <c r="J1009">
        <v>20.99</v>
      </c>
      <c r="K1009">
        <v>4.8099999999999996</v>
      </c>
      <c r="L1009" t="s">
        <v>428</v>
      </c>
      <c r="M1009" t="s">
        <v>22</v>
      </c>
      <c r="N1009" t="s">
        <v>23</v>
      </c>
      <c r="O1009" t="s">
        <v>24</v>
      </c>
      <c r="P1009" t="s">
        <v>41</v>
      </c>
      <c r="Q1009" t="s">
        <v>52</v>
      </c>
      <c r="R1009" s="1">
        <v>42046</v>
      </c>
      <c r="S1009" s="10">
        <f t="shared" si="68"/>
        <v>6.1862946642068443E-6</v>
      </c>
      <c r="U1009" t="str">
        <f t="shared" si="67"/>
        <v/>
      </c>
      <c r="V1009">
        <f t="array" ref="V1009">SUM(IF(B1009="Y",IF(D1009="Critical",(F1009:F4568),0)))</f>
        <v>0</v>
      </c>
      <c r="W1009">
        <f t="shared" si="69"/>
        <v>1</v>
      </c>
      <c r="X1009">
        <f t="shared" si="70"/>
        <v>0</v>
      </c>
    </row>
    <row r="1010" spans="1:24" x14ac:dyDescent="0.25">
      <c r="A1010">
        <v>13218</v>
      </c>
      <c r="B1010" t="s">
        <v>27</v>
      </c>
      <c r="C1010" s="1">
        <v>42506</v>
      </c>
      <c r="D1010" t="s">
        <v>19</v>
      </c>
      <c r="E1010">
        <v>18</v>
      </c>
      <c r="F1010">
        <v>513.08000000000004</v>
      </c>
      <c r="G1010">
        <v>0.03</v>
      </c>
      <c r="H1010" t="s">
        <v>20</v>
      </c>
      <c r="I1010">
        <v>198.94</v>
      </c>
      <c r="J1010">
        <v>28.53</v>
      </c>
      <c r="K1010">
        <v>1.49</v>
      </c>
      <c r="L1010" t="s">
        <v>390</v>
      </c>
      <c r="M1010" t="s">
        <v>22</v>
      </c>
      <c r="N1010" t="s">
        <v>23</v>
      </c>
      <c r="O1010" t="s">
        <v>34</v>
      </c>
      <c r="P1010" t="s">
        <v>68</v>
      </c>
      <c r="Q1010" t="s">
        <v>42</v>
      </c>
      <c r="R1010" s="1">
        <v>42507</v>
      </c>
      <c r="S1010" s="10">
        <f t="shared" si="68"/>
        <v>8.1532598672264274E-5</v>
      </c>
      <c r="U1010" t="str">
        <f t="shared" si="67"/>
        <v/>
      </c>
      <c r="V1010">
        <f t="array" ref="V1010">SUM(IF(B1010="Y",IF(D1010="Critical",(F1010:F4569),0)))</f>
        <v>0</v>
      </c>
      <c r="W1010">
        <f t="shared" si="69"/>
        <v>1</v>
      </c>
      <c r="X1010">
        <f t="shared" si="70"/>
        <v>0</v>
      </c>
    </row>
    <row r="1011" spans="1:24" x14ac:dyDescent="0.25">
      <c r="A1011">
        <v>13218</v>
      </c>
      <c r="B1011" t="s">
        <v>27</v>
      </c>
      <c r="C1011" s="1">
        <v>42506</v>
      </c>
      <c r="D1011" t="s">
        <v>19</v>
      </c>
      <c r="E1011">
        <v>16</v>
      </c>
      <c r="F1011">
        <v>98.8</v>
      </c>
      <c r="G1011">
        <v>7.0000000000000007E-2</v>
      </c>
      <c r="H1011" t="s">
        <v>20</v>
      </c>
      <c r="I1011">
        <v>-62</v>
      </c>
      <c r="J1011">
        <v>5.98</v>
      </c>
      <c r="K1011">
        <v>7.15</v>
      </c>
      <c r="L1011" t="s">
        <v>390</v>
      </c>
      <c r="M1011" t="s">
        <v>22</v>
      </c>
      <c r="N1011" t="s">
        <v>23</v>
      </c>
      <c r="O1011" t="s">
        <v>34</v>
      </c>
      <c r="P1011" t="s">
        <v>49</v>
      </c>
      <c r="Q1011" t="s">
        <v>42</v>
      </c>
      <c r="R1011" s="1">
        <v>42508</v>
      </c>
      <c r="S1011" s="10">
        <f t="shared" si="68"/>
        <v>1.5700126196343084E-5</v>
      </c>
      <c r="U1011" t="str">
        <f t="shared" si="67"/>
        <v/>
      </c>
      <c r="V1011">
        <f t="array" ref="V1011">SUM(IF(B1011="Y",IF(D1011="Critical",(F1011:F4570),0)))</f>
        <v>0</v>
      </c>
      <c r="W1011">
        <f t="shared" si="69"/>
        <v>2</v>
      </c>
      <c r="X1011">
        <f t="shared" si="70"/>
        <v>0</v>
      </c>
    </row>
    <row r="1012" spans="1:24" x14ac:dyDescent="0.25">
      <c r="A1012">
        <v>13280</v>
      </c>
      <c r="B1012" t="s">
        <v>18</v>
      </c>
      <c r="C1012" s="1">
        <v>42624</v>
      </c>
      <c r="D1012" t="s">
        <v>19</v>
      </c>
      <c r="E1012">
        <v>40</v>
      </c>
      <c r="F1012">
        <v>460.68</v>
      </c>
      <c r="G1012">
        <v>0.01</v>
      </c>
      <c r="H1012" t="s">
        <v>20</v>
      </c>
      <c r="I1012">
        <v>-116.76</v>
      </c>
      <c r="J1012">
        <v>10.9</v>
      </c>
      <c r="K1012">
        <v>7.46</v>
      </c>
      <c r="L1012" t="s">
        <v>360</v>
      </c>
      <c r="M1012" t="s">
        <v>341</v>
      </c>
      <c r="N1012" t="s">
        <v>71</v>
      </c>
      <c r="O1012" t="s">
        <v>34</v>
      </c>
      <c r="P1012" t="s">
        <v>53</v>
      </c>
      <c r="Q1012" t="s">
        <v>42</v>
      </c>
      <c r="R1012" s="1">
        <v>42625</v>
      </c>
      <c r="S1012" s="10">
        <f t="shared" si="68"/>
        <v>7.3205811094446681E-5</v>
      </c>
      <c r="U1012" t="str">
        <f t="shared" si="67"/>
        <v/>
      </c>
      <c r="V1012">
        <f t="array" ref="V1012">SUM(IF(B1012="Y",IF(D1012="Critical",(F1012:F4571),0)))</f>
        <v>0</v>
      </c>
      <c r="W1012">
        <f t="shared" si="69"/>
        <v>1</v>
      </c>
      <c r="X1012">
        <f t="shared" si="70"/>
        <v>0</v>
      </c>
    </row>
    <row r="1013" spans="1:24" x14ac:dyDescent="0.25">
      <c r="A1013">
        <v>13280</v>
      </c>
      <c r="B1013" t="s">
        <v>18</v>
      </c>
      <c r="C1013" s="1">
        <v>42624</v>
      </c>
      <c r="D1013" t="s">
        <v>19</v>
      </c>
      <c r="E1013">
        <v>49</v>
      </c>
      <c r="F1013">
        <v>318.75850000000003</v>
      </c>
      <c r="G1013">
        <v>0.1</v>
      </c>
      <c r="H1013" t="s">
        <v>20</v>
      </c>
      <c r="I1013">
        <v>-160.94999999999999</v>
      </c>
      <c r="J1013">
        <v>7.99</v>
      </c>
      <c r="K1013">
        <v>5.03</v>
      </c>
      <c r="L1013" t="s">
        <v>360</v>
      </c>
      <c r="M1013" t="s">
        <v>341</v>
      </c>
      <c r="N1013" t="s">
        <v>71</v>
      </c>
      <c r="O1013" t="s">
        <v>24</v>
      </c>
      <c r="P1013" t="s">
        <v>41</v>
      </c>
      <c r="Q1013" t="s">
        <v>52</v>
      </c>
      <c r="R1013" s="1">
        <v>42625</v>
      </c>
      <c r="S1013" s="10">
        <f t="shared" si="68"/>
        <v>5.0653326681751289E-5</v>
      </c>
      <c r="U1013" t="str">
        <f t="shared" si="67"/>
        <v/>
      </c>
      <c r="V1013">
        <f t="array" ref="V1013">SUM(IF(B1013="Y",IF(D1013="Critical",(F1013:F4572),0)))</f>
        <v>0</v>
      </c>
      <c r="W1013">
        <f t="shared" si="69"/>
        <v>1</v>
      </c>
      <c r="X1013">
        <f t="shared" si="70"/>
        <v>0</v>
      </c>
    </row>
    <row r="1014" spans="1:24" x14ac:dyDescent="0.25">
      <c r="A1014">
        <v>13284</v>
      </c>
      <c r="B1014" t="s">
        <v>27</v>
      </c>
      <c r="C1014" s="1">
        <v>42228</v>
      </c>
      <c r="D1014" t="s">
        <v>19</v>
      </c>
      <c r="E1014">
        <v>22</v>
      </c>
      <c r="F1014">
        <v>9062.44</v>
      </c>
      <c r="G1014">
        <v>0.05</v>
      </c>
      <c r="H1014" t="s">
        <v>20</v>
      </c>
      <c r="I1014">
        <v>3858.28</v>
      </c>
      <c r="J1014">
        <v>420.98</v>
      </c>
      <c r="K1014">
        <v>19.989999999999998</v>
      </c>
      <c r="L1014" t="s">
        <v>227</v>
      </c>
      <c r="M1014" t="s">
        <v>56</v>
      </c>
      <c r="N1014" t="s">
        <v>45</v>
      </c>
      <c r="O1014" t="s">
        <v>34</v>
      </c>
      <c r="P1014" t="s">
        <v>68</v>
      </c>
      <c r="Q1014" t="s">
        <v>42</v>
      </c>
      <c r="R1014" s="1">
        <v>42229</v>
      </c>
      <c r="S1014" s="10">
        <f t="shared" si="68"/>
        <v>1.4400956644411683E-3</v>
      </c>
      <c r="U1014" t="str">
        <f t="shared" si="67"/>
        <v/>
      </c>
      <c r="V1014">
        <f t="array" ref="V1014">SUM(IF(B1014="Y",IF(D1014="Critical",(F1014:F4573),0)))</f>
        <v>0</v>
      </c>
      <c r="W1014">
        <f t="shared" si="69"/>
        <v>1</v>
      </c>
      <c r="X1014">
        <f t="shared" si="70"/>
        <v>0</v>
      </c>
    </row>
    <row r="1015" spans="1:24" x14ac:dyDescent="0.25">
      <c r="A1015">
        <v>13284</v>
      </c>
      <c r="B1015" t="s">
        <v>27</v>
      </c>
      <c r="C1015" s="1">
        <v>42228</v>
      </c>
      <c r="D1015" t="s">
        <v>19</v>
      </c>
      <c r="E1015">
        <v>49</v>
      </c>
      <c r="F1015">
        <v>1662.57</v>
      </c>
      <c r="G1015">
        <v>0.1</v>
      </c>
      <c r="H1015" t="s">
        <v>20</v>
      </c>
      <c r="I1015">
        <v>674.99</v>
      </c>
      <c r="J1015">
        <v>37.700000000000003</v>
      </c>
      <c r="K1015">
        <v>2.99</v>
      </c>
      <c r="L1015" t="s">
        <v>227</v>
      </c>
      <c r="M1015" t="s">
        <v>56</v>
      </c>
      <c r="N1015" t="s">
        <v>45</v>
      </c>
      <c r="O1015" t="s">
        <v>34</v>
      </c>
      <c r="P1015" t="s">
        <v>68</v>
      </c>
      <c r="Q1015" t="s">
        <v>42</v>
      </c>
      <c r="R1015" s="1">
        <v>42229</v>
      </c>
      <c r="S1015" s="10">
        <f t="shared" si="68"/>
        <v>2.6419593937504168E-4</v>
      </c>
      <c r="U1015" t="str">
        <f t="shared" si="67"/>
        <v/>
      </c>
      <c r="V1015">
        <f t="array" ref="V1015">SUM(IF(B1015="Y",IF(D1015="Critical",(F1015:F4574),0)))</f>
        <v>0</v>
      </c>
      <c r="W1015">
        <f t="shared" si="69"/>
        <v>1</v>
      </c>
      <c r="X1015">
        <f t="shared" si="70"/>
        <v>0</v>
      </c>
    </row>
    <row r="1016" spans="1:24" x14ac:dyDescent="0.25">
      <c r="A1016">
        <v>13313</v>
      </c>
      <c r="B1016" t="s">
        <v>18</v>
      </c>
      <c r="C1016" s="1">
        <v>42567</v>
      </c>
      <c r="D1016" t="s">
        <v>31</v>
      </c>
      <c r="E1016">
        <v>47</v>
      </c>
      <c r="F1016">
        <v>1020.61</v>
      </c>
      <c r="G1016">
        <v>0.04</v>
      </c>
      <c r="H1016" t="s">
        <v>20</v>
      </c>
      <c r="I1016">
        <v>-209.61</v>
      </c>
      <c r="J1016">
        <v>21.66</v>
      </c>
      <c r="K1016">
        <v>13.99</v>
      </c>
      <c r="L1016" t="s">
        <v>429</v>
      </c>
      <c r="M1016" t="s">
        <v>341</v>
      </c>
      <c r="N1016" t="s">
        <v>40</v>
      </c>
      <c r="O1016" t="s">
        <v>34</v>
      </c>
      <c r="P1016" t="s">
        <v>72</v>
      </c>
      <c r="Q1016" t="s">
        <v>52</v>
      </c>
      <c r="R1016" s="1">
        <v>42568</v>
      </c>
      <c r="S1016" s="10">
        <f t="shared" si="68"/>
        <v>1.6218325705718334E-4</v>
      </c>
      <c r="U1016" t="str">
        <f t="shared" si="67"/>
        <v/>
      </c>
      <c r="V1016">
        <f t="array" ref="V1016">SUM(IF(B1016="Y",IF(D1016="Critical",(F1016:F4575),0)))</f>
        <v>0</v>
      </c>
      <c r="W1016">
        <f t="shared" si="69"/>
        <v>1</v>
      </c>
      <c r="X1016">
        <f t="shared" si="70"/>
        <v>0</v>
      </c>
    </row>
    <row r="1017" spans="1:24" x14ac:dyDescent="0.25">
      <c r="A1017">
        <v>13313</v>
      </c>
      <c r="B1017" t="s">
        <v>18</v>
      </c>
      <c r="C1017" s="1">
        <v>42567</v>
      </c>
      <c r="D1017" t="s">
        <v>31</v>
      </c>
      <c r="E1017">
        <v>18</v>
      </c>
      <c r="F1017">
        <v>243.51</v>
      </c>
      <c r="G1017">
        <v>0.02</v>
      </c>
      <c r="H1017" t="s">
        <v>20</v>
      </c>
      <c r="I1017">
        <v>-159.86000000000001</v>
      </c>
      <c r="J1017">
        <v>12.99</v>
      </c>
      <c r="K1017">
        <v>14.37</v>
      </c>
      <c r="L1017" t="s">
        <v>429</v>
      </c>
      <c r="M1017" t="s">
        <v>30</v>
      </c>
      <c r="N1017" t="s">
        <v>40</v>
      </c>
      <c r="O1017" t="s">
        <v>37</v>
      </c>
      <c r="P1017" t="s">
        <v>38</v>
      </c>
      <c r="Q1017" t="s">
        <v>60</v>
      </c>
      <c r="R1017" s="1">
        <v>42569</v>
      </c>
      <c r="S1017" s="10">
        <f t="shared" si="68"/>
        <v>3.8695726012869474E-5</v>
      </c>
      <c r="U1017" t="str">
        <f t="shared" si="67"/>
        <v/>
      </c>
      <c r="V1017">
        <f t="array" ref="V1017">SUM(IF(B1017="Y",IF(D1017="Critical",(F1017:F4576),0)))</f>
        <v>0</v>
      </c>
      <c r="W1017">
        <f t="shared" si="69"/>
        <v>2</v>
      </c>
      <c r="X1017">
        <f t="shared" si="70"/>
        <v>0</v>
      </c>
    </row>
    <row r="1018" spans="1:24" x14ac:dyDescent="0.25">
      <c r="A1018">
        <v>13313</v>
      </c>
      <c r="B1018" t="s">
        <v>18</v>
      </c>
      <c r="C1018" s="1">
        <v>42567</v>
      </c>
      <c r="D1018" t="s">
        <v>31</v>
      </c>
      <c r="E1018">
        <v>22</v>
      </c>
      <c r="F1018">
        <v>755.6</v>
      </c>
      <c r="G1018">
        <v>0.05</v>
      </c>
      <c r="H1018" t="s">
        <v>20</v>
      </c>
      <c r="I1018">
        <v>223.44</v>
      </c>
      <c r="J1018">
        <v>35.44</v>
      </c>
      <c r="K1018">
        <v>7.5</v>
      </c>
      <c r="L1018" t="s">
        <v>429</v>
      </c>
      <c r="M1018" t="s">
        <v>30</v>
      </c>
      <c r="N1018" t="s">
        <v>40</v>
      </c>
      <c r="O1018" t="s">
        <v>34</v>
      </c>
      <c r="P1018" t="s">
        <v>49</v>
      </c>
      <c r="Q1018" t="s">
        <v>42</v>
      </c>
      <c r="R1018" s="1">
        <v>42569</v>
      </c>
      <c r="S1018" s="10">
        <f t="shared" si="68"/>
        <v>1.2007100560685055E-4</v>
      </c>
      <c r="U1018" t="str">
        <f t="shared" si="67"/>
        <v/>
      </c>
      <c r="V1018">
        <f t="array" ref="V1018">SUM(IF(B1018="Y",IF(D1018="Critical",(F1018:F4577),0)))</f>
        <v>0</v>
      </c>
      <c r="W1018">
        <f t="shared" si="69"/>
        <v>2</v>
      </c>
      <c r="X1018">
        <f t="shared" si="70"/>
        <v>0</v>
      </c>
    </row>
    <row r="1019" spans="1:24" x14ac:dyDescent="0.25">
      <c r="A1019">
        <v>13313</v>
      </c>
      <c r="B1019" t="s">
        <v>18</v>
      </c>
      <c r="C1019" s="1">
        <v>42567</v>
      </c>
      <c r="D1019" t="s">
        <v>31</v>
      </c>
      <c r="E1019">
        <v>45</v>
      </c>
      <c r="F1019">
        <v>592.73</v>
      </c>
      <c r="G1019">
        <v>0.02</v>
      </c>
      <c r="H1019" t="s">
        <v>20</v>
      </c>
      <c r="I1019">
        <v>75.010000000000005</v>
      </c>
      <c r="J1019">
        <v>12.98</v>
      </c>
      <c r="K1019">
        <v>3.14</v>
      </c>
      <c r="L1019" t="s">
        <v>429</v>
      </c>
      <c r="M1019" t="s">
        <v>30</v>
      </c>
      <c r="N1019" t="s">
        <v>40</v>
      </c>
      <c r="O1019" t="s">
        <v>34</v>
      </c>
      <c r="P1019" t="s">
        <v>64</v>
      </c>
      <c r="Q1019" t="s">
        <v>26</v>
      </c>
      <c r="R1019" s="1">
        <v>42570</v>
      </c>
      <c r="S1019" s="10">
        <f t="shared" si="68"/>
        <v>9.4189633606866764E-5</v>
      </c>
      <c r="U1019" t="str">
        <f t="shared" si="67"/>
        <v/>
      </c>
      <c r="V1019">
        <f t="array" ref="V1019">SUM(IF(B1019="Y",IF(D1019="Critical",(F1019:F4578),0)))</f>
        <v>0</v>
      </c>
      <c r="W1019">
        <f t="shared" si="69"/>
        <v>3</v>
      </c>
      <c r="X1019">
        <f t="shared" si="70"/>
        <v>0</v>
      </c>
    </row>
    <row r="1020" spans="1:24" x14ac:dyDescent="0.25">
      <c r="A1020">
        <v>13314</v>
      </c>
      <c r="B1020" t="s">
        <v>18</v>
      </c>
      <c r="C1020" s="1">
        <v>42503</v>
      </c>
      <c r="D1020" t="s">
        <v>19</v>
      </c>
      <c r="E1020">
        <v>34</v>
      </c>
      <c r="F1020">
        <v>89.4</v>
      </c>
      <c r="G1020">
        <v>0.08</v>
      </c>
      <c r="H1020" t="s">
        <v>32</v>
      </c>
      <c r="I1020">
        <v>22.22</v>
      </c>
      <c r="J1020">
        <v>2.62</v>
      </c>
      <c r="K1020">
        <v>0.8</v>
      </c>
      <c r="L1020" t="s">
        <v>248</v>
      </c>
      <c r="M1020" t="s">
        <v>22</v>
      </c>
      <c r="N1020" t="s">
        <v>71</v>
      </c>
      <c r="O1020" t="s">
        <v>34</v>
      </c>
      <c r="P1020" t="s">
        <v>100</v>
      </c>
      <c r="Q1020" t="s">
        <v>36</v>
      </c>
      <c r="R1020" s="1">
        <v>42505</v>
      </c>
      <c r="S1020" s="10">
        <f t="shared" si="68"/>
        <v>1.4206389493452144E-5</v>
      </c>
      <c r="U1020" t="str">
        <f t="shared" si="67"/>
        <v/>
      </c>
      <c r="V1020">
        <f t="array" ref="V1020">SUM(IF(B1020="Y",IF(D1020="Critical",(F1020:F4579),0)))</f>
        <v>0</v>
      </c>
      <c r="W1020">
        <f t="shared" si="69"/>
        <v>2</v>
      </c>
      <c r="X1020">
        <f t="shared" si="70"/>
        <v>0</v>
      </c>
    </row>
    <row r="1021" spans="1:24" x14ac:dyDescent="0.25">
      <c r="A1021">
        <v>13345</v>
      </c>
      <c r="B1021" t="s">
        <v>18</v>
      </c>
      <c r="C1021" s="1">
        <v>42249</v>
      </c>
      <c r="D1021" t="s">
        <v>31</v>
      </c>
      <c r="E1021">
        <v>24</v>
      </c>
      <c r="F1021">
        <v>116.82</v>
      </c>
      <c r="G1021">
        <v>0.02</v>
      </c>
      <c r="H1021" t="s">
        <v>20</v>
      </c>
      <c r="I1021">
        <v>-42.05</v>
      </c>
      <c r="J1021">
        <v>4.7699999999999996</v>
      </c>
      <c r="K1021">
        <v>2.39</v>
      </c>
      <c r="L1021" t="s">
        <v>399</v>
      </c>
      <c r="M1021" t="s">
        <v>30</v>
      </c>
      <c r="N1021" t="s">
        <v>23</v>
      </c>
      <c r="O1021" t="s">
        <v>24</v>
      </c>
      <c r="P1021" t="s">
        <v>25</v>
      </c>
      <c r="Q1021" t="s">
        <v>26</v>
      </c>
      <c r="R1021" s="1">
        <v>42250</v>
      </c>
      <c r="S1021" s="10">
        <f t="shared" si="68"/>
        <v>1.8563651237416992E-5</v>
      </c>
      <c r="U1021" t="str">
        <f t="shared" si="67"/>
        <v/>
      </c>
      <c r="V1021">
        <f t="array" ref="V1021">SUM(IF(B1021="Y",IF(D1021="Critical",(F1021:F4580),0)))</f>
        <v>0</v>
      </c>
      <c r="W1021">
        <f t="shared" si="69"/>
        <v>1</v>
      </c>
      <c r="X1021">
        <f t="shared" si="70"/>
        <v>0</v>
      </c>
    </row>
    <row r="1022" spans="1:24" x14ac:dyDescent="0.25">
      <c r="A1022">
        <v>13345</v>
      </c>
      <c r="B1022" t="s">
        <v>18</v>
      </c>
      <c r="C1022" s="1">
        <v>42249</v>
      </c>
      <c r="D1022" t="s">
        <v>31</v>
      </c>
      <c r="E1022">
        <v>45</v>
      </c>
      <c r="F1022">
        <v>483.64</v>
      </c>
      <c r="G1022">
        <v>0.1</v>
      </c>
      <c r="H1022" t="s">
        <v>20</v>
      </c>
      <c r="I1022">
        <v>28.39</v>
      </c>
      <c r="J1022">
        <v>10.98</v>
      </c>
      <c r="K1022">
        <v>3.37</v>
      </c>
      <c r="L1022" t="s">
        <v>399</v>
      </c>
      <c r="M1022" t="s">
        <v>30</v>
      </c>
      <c r="N1022" t="s">
        <v>23</v>
      </c>
      <c r="O1022" t="s">
        <v>34</v>
      </c>
      <c r="P1022" t="s">
        <v>64</v>
      </c>
      <c r="Q1022" t="s">
        <v>26</v>
      </c>
      <c r="R1022" s="1">
        <v>42249</v>
      </c>
      <c r="S1022" s="10">
        <f t="shared" si="68"/>
        <v>7.6854342445337745E-5</v>
      </c>
      <c r="U1022" t="str">
        <f t="shared" si="67"/>
        <v/>
      </c>
      <c r="V1022">
        <f t="array" ref="V1022">SUM(IF(B1022="Y",IF(D1022="Critical",(F1022:F4581),0)))</f>
        <v>0</v>
      </c>
      <c r="W1022">
        <f t="shared" si="69"/>
        <v>0</v>
      </c>
      <c r="X1022">
        <f t="shared" si="70"/>
        <v>0</v>
      </c>
    </row>
    <row r="1023" spans="1:24" x14ac:dyDescent="0.25">
      <c r="A1023">
        <v>13346</v>
      </c>
      <c r="B1023" t="s">
        <v>18</v>
      </c>
      <c r="C1023" s="1">
        <v>42323</v>
      </c>
      <c r="D1023" t="s">
        <v>47</v>
      </c>
      <c r="E1023">
        <v>44</v>
      </c>
      <c r="F1023">
        <v>268.33999999999997</v>
      </c>
      <c r="G1023">
        <v>0.09</v>
      </c>
      <c r="H1023" t="s">
        <v>20</v>
      </c>
      <c r="I1023">
        <v>-240.83</v>
      </c>
      <c r="J1023">
        <v>6.48</v>
      </c>
      <c r="K1023">
        <v>8.8800000000000008</v>
      </c>
      <c r="L1023" t="s">
        <v>375</v>
      </c>
      <c r="M1023" t="s">
        <v>341</v>
      </c>
      <c r="N1023" t="s">
        <v>23</v>
      </c>
      <c r="O1023" t="s">
        <v>34</v>
      </c>
      <c r="P1023" t="s">
        <v>49</v>
      </c>
      <c r="Q1023" t="s">
        <v>42</v>
      </c>
      <c r="R1023" s="1">
        <v>42328</v>
      </c>
      <c r="S1023" s="10">
        <f t="shared" si="68"/>
        <v>4.2641415622739906E-5</v>
      </c>
      <c r="U1023" t="str">
        <f t="shared" si="67"/>
        <v/>
      </c>
      <c r="V1023">
        <f t="array" ref="V1023">SUM(IF(B1023="Y",IF(D1023="Critical",(F1023:F4582),0)))</f>
        <v>0</v>
      </c>
      <c r="W1023">
        <f t="shared" si="69"/>
        <v>5</v>
      </c>
      <c r="X1023">
        <f t="shared" si="70"/>
        <v>0</v>
      </c>
    </row>
    <row r="1024" spans="1:24" x14ac:dyDescent="0.25">
      <c r="A1024">
        <v>13383</v>
      </c>
      <c r="B1024" t="s">
        <v>18</v>
      </c>
      <c r="C1024" s="1">
        <v>42170</v>
      </c>
      <c r="D1024" t="s">
        <v>31</v>
      </c>
      <c r="E1024">
        <v>35</v>
      </c>
      <c r="F1024">
        <v>750.03</v>
      </c>
      <c r="G1024">
        <v>7.0000000000000007E-2</v>
      </c>
      <c r="H1024" t="s">
        <v>20</v>
      </c>
      <c r="I1024">
        <v>-1072.97</v>
      </c>
      <c r="J1024">
        <v>20.34</v>
      </c>
      <c r="K1024">
        <v>35</v>
      </c>
      <c r="L1024" t="s">
        <v>92</v>
      </c>
      <c r="M1024" t="s">
        <v>30</v>
      </c>
      <c r="N1024" t="s">
        <v>45</v>
      </c>
      <c r="O1024" t="s">
        <v>34</v>
      </c>
      <c r="P1024" t="s">
        <v>53</v>
      </c>
      <c r="Q1024" t="s">
        <v>60</v>
      </c>
      <c r="R1024" s="1">
        <v>42172</v>
      </c>
      <c r="S1024" s="10">
        <f t="shared" si="68"/>
        <v>1.1918588715630772E-4</v>
      </c>
      <c r="U1024" t="str">
        <f t="shared" si="67"/>
        <v/>
      </c>
      <c r="V1024">
        <f t="array" ref="V1024">SUM(IF(B1024="Y",IF(D1024="Critical",(F1024:F4583),0)))</f>
        <v>0</v>
      </c>
      <c r="W1024">
        <f t="shared" si="69"/>
        <v>2</v>
      </c>
      <c r="X1024">
        <f t="shared" si="70"/>
        <v>0</v>
      </c>
    </row>
    <row r="1025" spans="1:24" x14ac:dyDescent="0.25">
      <c r="A1025">
        <v>13408</v>
      </c>
      <c r="B1025" t="s">
        <v>18</v>
      </c>
      <c r="C1025" s="1">
        <v>42415</v>
      </c>
      <c r="D1025" t="s">
        <v>47</v>
      </c>
      <c r="E1025">
        <v>4</v>
      </c>
      <c r="F1025">
        <v>256.77</v>
      </c>
      <c r="G1025">
        <v>0.04</v>
      </c>
      <c r="H1025" t="s">
        <v>20</v>
      </c>
      <c r="I1025">
        <v>173.89</v>
      </c>
      <c r="J1025">
        <v>60.65</v>
      </c>
      <c r="K1025">
        <v>12.23</v>
      </c>
      <c r="L1025" t="s">
        <v>143</v>
      </c>
      <c r="M1025" t="s">
        <v>30</v>
      </c>
      <c r="N1025" t="s">
        <v>40</v>
      </c>
      <c r="O1025" t="s">
        <v>37</v>
      </c>
      <c r="P1025" t="s">
        <v>38</v>
      </c>
      <c r="Q1025" t="s">
        <v>52</v>
      </c>
      <c r="R1025" s="1">
        <v>42417</v>
      </c>
      <c r="S1025" s="10">
        <f t="shared" si="68"/>
        <v>4.080284821290499E-5</v>
      </c>
      <c r="U1025" t="str">
        <f t="shared" si="67"/>
        <v/>
      </c>
      <c r="V1025">
        <f t="array" ref="V1025">SUM(IF(B1025="Y",IF(D1025="Critical",(F1025:F4584),0)))</f>
        <v>0</v>
      </c>
      <c r="W1025">
        <f t="shared" si="69"/>
        <v>2</v>
      </c>
      <c r="X1025">
        <f t="shared" si="70"/>
        <v>0</v>
      </c>
    </row>
    <row r="1026" spans="1:24" x14ac:dyDescent="0.25">
      <c r="A1026">
        <v>6720</v>
      </c>
      <c r="B1026" t="s">
        <v>18</v>
      </c>
      <c r="C1026" s="1">
        <v>41526</v>
      </c>
      <c r="D1026" t="s">
        <v>31</v>
      </c>
      <c r="E1026">
        <v>31</v>
      </c>
      <c r="F1026">
        <v>164.62</v>
      </c>
      <c r="G1026">
        <v>0.03</v>
      </c>
      <c r="H1026" t="s">
        <v>20</v>
      </c>
      <c r="I1026">
        <v>-93.71</v>
      </c>
      <c r="J1026">
        <v>5.18</v>
      </c>
      <c r="K1026">
        <v>5.74</v>
      </c>
      <c r="L1026" t="s">
        <v>213</v>
      </c>
      <c r="M1026" t="s">
        <v>56</v>
      </c>
      <c r="N1026" t="s">
        <v>40</v>
      </c>
      <c r="O1026" t="s">
        <v>34</v>
      </c>
      <c r="P1026" t="s">
        <v>68</v>
      </c>
      <c r="Q1026" t="s">
        <v>42</v>
      </c>
      <c r="R1026" s="1">
        <v>41527</v>
      </c>
      <c r="S1026" s="10">
        <f t="shared" si="68"/>
        <v>2.6159461279777313E-5</v>
      </c>
      <c r="U1026" t="str">
        <f t="shared" ref="U1026:U1089" si="71">IF(T1026="Quality Check",VLOOKUP(S1026,Quality_Control,2),"")</f>
        <v/>
      </c>
      <c r="V1026">
        <f t="array" ref="V1026">SUM(IF(B1026="Y",IF(D1026="Critical",(F1026:F4585),0)))</f>
        <v>0</v>
      </c>
      <c r="W1026">
        <f t="shared" si="69"/>
        <v>1</v>
      </c>
      <c r="X1026">
        <f t="shared" si="70"/>
        <v>0</v>
      </c>
    </row>
    <row r="1027" spans="1:24" x14ac:dyDescent="0.25">
      <c r="A1027">
        <v>36293</v>
      </c>
      <c r="B1027" t="s">
        <v>18</v>
      </c>
      <c r="C1027" s="1">
        <v>41638</v>
      </c>
      <c r="D1027" t="s">
        <v>43</v>
      </c>
      <c r="E1027">
        <v>25</v>
      </c>
      <c r="F1027">
        <v>165.36</v>
      </c>
      <c r="G1027">
        <v>0.09</v>
      </c>
      <c r="H1027" t="s">
        <v>32</v>
      </c>
      <c r="I1027">
        <v>-94.79</v>
      </c>
      <c r="J1027">
        <v>6.48</v>
      </c>
      <c r="K1027">
        <v>7.49</v>
      </c>
      <c r="L1027" t="s">
        <v>421</v>
      </c>
      <c r="M1027" t="s">
        <v>56</v>
      </c>
      <c r="N1027" t="s">
        <v>71</v>
      </c>
      <c r="O1027" t="s">
        <v>34</v>
      </c>
      <c r="P1027" t="s">
        <v>49</v>
      </c>
      <c r="Q1027" t="s">
        <v>42</v>
      </c>
      <c r="R1027" s="1">
        <v>41653</v>
      </c>
      <c r="S1027" s="10">
        <f t="shared" ref="S1027:S1090" si="72">F1027/$F$3563</f>
        <v>2.6277053318090004E-5</v>
      </c>
      <c r="U1027" t="str">
        <f t="shared" si="71"/>
        <v/>
      </c>
      <c r="V1027">
        <f t="array" ref="V1027">SUM(IF(B1027="Y",IF(D1027="Critical",(F1027:F4586),0)))</f>
        <v>0</v>
      </c>
      <c r="W1027">
        <f t="shared" ref="W1027:W1090" si="73">R1027-C1027</f>
        <v>15</v>
      </c>
      <c r="X1027">
        <f t="shared" ref="X1027:X1090" si="74">IF(T1027="",0,1)</f>
        <v>0</v>
      </c>
    </row>
    <row r="1028" spans="1:24" x14ac:dyDescent="0.25">
      <c r="A1028">
        <v>11491</v>
      </c>
      <c r="B1028" t="s">
        <v>18</v>
      </c>
      <c r="C1028" s="1">
        <v>41503</v>
      </c>
      <c r="D1028" t="s">
        <v>47</v>
      </c>
      <c r="E1028">
        <v>26</v>
      </c>
      <c r="F1028">
        <v>165.37</v>
      </c>
      <c r="G1028">
        <v>0.06</v>
      </c>
      <c r="H1028" t="s">
        <v>20</v>
      </c>
      <c r="I1028">
        <v>-80.11</v>
      </c>
      <c r="J1028">
        <v>6.6</v>
      </c>
      <c r="K1028">
        <v>4.07</v>
      </c>
      <c r="L1028" t="s">
        <v>311</v>
      </c>
      <c r="M1028" t="s">
        <v>30</v>
      </c>
      <c r="N1028" t="s">
        <v>40</v>
      </c>
      <c r="O1028" t="s">
        <v>24</v>
      </c>
      <c r="P1028" t="s">
        <v>25</v>
      </c>
      <c r="Q1028" t="s">
        <v>26</v>
      </c>
      <c r="R1028" s="1">
        <v>41512</v>
      </c>
      <c r="S1028" s="10">
        <f t="shared" si="72"/>
        <v>2.6278642399688825E-5</v>
      </c>
      <c r="U1028" t="str">
        <f t="shared" si="71"/>
        <v/>
      </c>
      <c r="V1028">
        <f t="array" ref="V1028">SUM(IF(B1028="Y",IF(D1028="Critical",(F1028:F4587),0)))</f>
        <v>0</v>
      </c>
      <c r="W1028">
        <f t="shared" si="73"/>
        <v>9</v>
      </c>
      <c r="X1028">
        <f t="shared" si="74"/>
        <v>0</v>
      </c>
    </row>
    <row r="1029" spans="1:24" x14ac:dyDescent="0.25">
      <c r="A1029">
        <v>13444</v>
      </c>
      <c r="B1029" t="s">
        <v>27</v>
      </c>
      <c r="C1029" s="1">
        <v>42008</v>
      </c>
      <c r="D1029" t="s">
        <v>19</v>
      </c>
      <c r="E1029">
        <v>33</v>
      </c>
      <c r="F1029">
        <v>154.44</v>
      </c>
      <c r="G1029">
        <v>0.06</v>
      </c>
      <c r="H1029" t="s">
        <v>20</v>
      </c>
      <c r="I1029">
        <v>54.62</v>
      </c>
      <c r="J1029">
        <v>4.76</v>
      </c>
      <c r="K1029">
        <v>0.88</v>
      </c>
      <c r="L1029" t="s">
        <v>158</v>
      </c>
      <c r="M1029" t="s">
        <v>30</v>
      </c>
      <c r="N1029" t="s">
        <v>45</v>
      </c>
      <c r="O1029" t="s">
        <v>34</v>
      </c>
      <c r="P1029" t="s">
        <v>49</v>
      </c>
      <c r="Q1029" t="s">
        <v>36</v>
      </c>
      <c r="R1029" s="1">
        <v>42011</v>
      </c>
      <c r="S1029" s="10">
        <f t="shared" si="72"/>
        <v>2.4541776212178399E-5</v>
      </c>
      <c r="U1029" t="str">
        <f t="shared" si="71"/>
        <v/>
      </c>
      <c r="V1029">
        <f t="array" ref="V1029">SUM(IF(B1029="Y",IF(D1029="Critical",(F1029:F4588),0)))</f>
        <v>0</v>
      </c>
      <c r="W1029">
        <f t="shared" si="73"/>
        <v>3</v>
      </c>
      <c r="X1029">
        <f t="shared" si="74"/>
        <v>0</v>
      </c>
    </row>
    <row r="1030" spans="1:24" x14ac:dyDescent="0.25">
      <c r="A1030">
        <v>13472</v>
      </c>
      <c r="B1030" t="s">
        <v>18</v>
      </c>
      <c r="C1030" s="1">
        <v>41938</v>
      </c>
      <c r="D1030" t="s">
        <v>28</v>
      </c>
      <c r="E1030">
        <v>26</v>
      </c>
      <c r="F1030">
        <v>106.03</v>
      </c>
      <c r="G1030">
        <v>0.09</v>
      </c>
      <c r="H1030" t="s">
        <v>20</v>
      </c>
      <c r="I1030">
        <v>42.89</v>
      </c>
      <c r="J1030">
        <v>4.13</v>
      </c>
      <c r="K1030">
        <v>0.5</v>
      </c>
      <c r="L1030" t="s">
        <v>127</v>
      </c>
      <c r="M1030" t="s">
        <v>56</v>
      </c>
      <c r="N1030" t="s">
        <v>40</v>
      </c>
      <c r="O1030" t="s">
        <v>34</v>
      </c>
      <c r="P1030" t="s">
        <v>46</v>
      </c>
      <c r="Q1030" t="s">
        <v>42</v>
      </c>
      <c r="R1030" s="1">
        <v>41939</v>
      </c>
      <c r="S1030" s="10">
        <f t="shared" si="72"/>
        <v>1.6849032192290054E-5</v>
      </c>
      <c r="U1030" t="str">
        <f t="shared" si="71"/>
        <v/>
      </c>
      <c r="V1030">
        <f t="array" ref="V1030">SUM(IF(B1030="Y",IF(D1030="Critical",(F1030:F4589),0)))</f>
        <v>0</v>
      </c>
      <c r="W1030">
        <f t="shared" si="73"/>
        <v>1</v>
      </c>
      <c r="X1030">
        <f t="shared" si="74"/>
        <v>0</v>
      </c>
    </row>
    <row r="1031" spans="1:24" x14ac:dyDescent="0.25">
      <c r="A1031">
        <v>28289</v>
      </c>
      <c r="B1031" t="s">
        <v>18</v>
      </c>
      <c r="C1031" s="1">
        <v>41288</v>
      </c>
      <c r="D1031" t="s">
        <v>19</v>
      </c>
      <c r="E1031">
        <v>31</v>
      </c>
      <c r="F1031">
        <v>166.76</v>
      </c>
      <c r="G1031">
        <v>0.01</v>
      </c>
      <c r="H1031" t="s">
        <v>20</v>
      </c>
      <c r="I1031">
        <v>-46.03</v>
      </c>
      <c r="J1031">
        <v>4.9800000000000004</v>
      </c>
      <c r="K1031">
        <v>4.75</v>
      </c>
      <c r="L1031" t="s">
        <v>545</v>
      </c>
      <c r="M1031" t="s">
        <v>341</v>
      </c>
      <c r="N1031" t="s">
        <v>23</v>
      </c>
      <c r="O1031" t="s">
        <v>34</v>
      </c>
      <c r="P1031" t="s">
        <v>49</v>
      </c>
      <c r="Q1031" t="s">
        <v>42</v>
      </c>
      <c r="R1031" s="1">
        <v>41289</v>
      </c>
      <c r="S1031" s="10">
        <f t="shared" si="72"/>
        <v>2.6499524741924824E-5</v>
      </c>
      <c r="U1031" t="str">
        <f t="shared" si="71"/>
        <v/>
      </c>
      <c r="V1031">
        <f t="array" ref="V1031">SUM(IF(B1031="Y",IF(D1031="Critical",(F1031:F4590),0)))</f>
        <v>0</v>
      </c>
      <c r="W1031">
        <f t="shared" si="73"/>
        <v>1</v>
      </c>
      <c r="X1031">
        <f t="shared" si="74"/>
        <v>0</v>
      </c>
    </row>
    <row r="1032" spans="1:24" x14ac:dyDescent="0.25">
      <c r="A1032">
        <v>13479</v>
      </c>
      <c r="B1032" t="s">
        <v>18</v>
      </c>
      <c r="C1032" s="1">
        <v>42708</v>
      </c>
      <c r="D1032" t="s">
        <v>19</v>
      </c>
      <c r="E1032">
        <v>3</v>
      </c>
      <c r="F1032">
        <v>292.95999999999998</v>
      </c>
      <c r="G1032">
        <v>0.09</v>
      </c>
      <c r="H1032" t="s">
        <v>20</v>
      </c>
      <c r="I1032">
        <v>-322.95</v>
      </c>
      <c r="J1032">
        <v>99.99</v>
      </c>
      <c r="K1032">
        <v>19.989999999999998</v>
      </c>
      <c r="L1032" t="s">
        <v>295</v>
      </c>
      <c r="M1032" t="s">
        <v>30</v>
      </c>
      <c r="N1032" t="s">
        <v>45</v>
      </c>
      <c r="O1032" t="s">
        <v>24</v>
      </c>
      <c r="P1032" t="s">
        <v>25</v>
      </c>
      <c r="Q1032" t="s">
        <v>42</v>
      </c>
      <c r="R1032" s="1">
        <v>42710</v>
      </c>
      <c r="S1032" s="10">
        <f t="shared" si="72"/>
        <v>4.6553734519035113E-5</v>
      </c>
      <c r="U1032" t="str">
        <f t="shared" si="71"/>
        <v/>
      </c>
      <c r="V1032">
        <f t="array" ref="V1032">SUM(IF(B1032="Y",IF(D1032="Critical",(F1032:F4591),0)))</f>
        <v>0</v>
      </c>
      <c r="W1032">
        <f t="shared" si="73"/>
        <v>2</v>
      </c>
      <c r="X1032">
        <f t="shared" si="74"/>
        <v>0</v>
      </c>
    </row>
    <row r="1033" spans="1:24" x14ac:dyDescent="0.25">
      <c r="A1033">
        <v>13479</v>
      </c>
      <c r="B1033" t="s">
        <v>18</v>
      </c>
      <c r="C1033" s="1">
        <v>42708</v>
      </c>
      <c r="D1033" t="s">
        <v>19</v>
      </c>
      <c r="E1033">
        <v>13</v>
      </c>
      <c r="F1033">
        <v>2206.991</v>
      </c>
      <c r="G1033">
        <v>0.04</v>
      </c>
      <c r="H1033" t="s">
        <v>20</v>
      </c>
      <c r="I1033">
        <v>-1.63</v>
      </c>
      <c r="J1033">
        <v>205.99</v>
      </c>
      <c r="K1033">
        <v>5.26</v>
      </c>
      <c r="L1033" t="s">
        <v>295</v>
      </c>
      <c r="M1033" t="s">
        <v>30</v>
      </c>
      <c r="N1033" t="s">
        <v>45</v>
      </c>
      <c r="O1033" t="s">
        <v>24</v>
      </c>
      <c r="P1033" t="s">
        <v>41</v>
      </c>
      <c r="Q1033" t="s">
        <v>42</v>
      </c>
      <c r="R1033" s="1">
        <v>42709</v>
      </c>
      <c r="S1033" s="10">
        <f t="shared" si="72"/>
        <v>3.5070887868616818E-4</v>
      </c>
      <c r="U1033" t="str">
        <f t="shared" si="71"/>
        <v/>
      </c>
      <c r="V1033">
        <f t="array" ref="V1033">SUM(IF(B1033="Y",IF(D1033="Critical",(F1033:F4592),0)))</f>
        <v>0</v>
      </c>
      <c r="W1033">
        <f t="shared" si="73"/>
        <v>1</v>
      </c>
      <c r="X1033">
        <f t="shared" si="74"/>
        <v>0</v>
      </c>
    </row>
    <row r="1034" spans="1:24" x14ac:dyDescent="0.25">
      <c r="A1034">
        <v>13536</v>
      </c>
      <c r="B1034" t="s">
        <v>18</v>
      </c>
      <c r="C1034" s="1">
        <v>42600</v>
      </c>
      <c r="D1034" t="s">
        <v>43</v>
      </c>
      <c r="E1034">
        <v>23</v>
      </c>
      <c r="F1034">
        <v>123.15</v>
      </c>
      <c r="G1034">
        <v>0.05</v>
      </c>
      <c r="H1034" t="s">
        <v>20</v>
      </c>
      <c r="I1034">
        <v>22.98</v>
      </c>
      <c r="J1034">
        <v>5.18</v>
      </c>
      <c r="K1034">
        <v>2.04</v>
      </c>
      <c r="L1034" t="s">
        <v>138</v>
      </c>
      <c r="M1034" t="s">
        <v>22</v>
      </c>
      <c r="N1034" t="s">
        <v>40</v>
      </c>
      <c r="O1034" t="s">
        <v>34</v>
      </c>
      <c r="P1034" t="s">
        <v>49</v>
      </c>
      <c r="Q1034" t="s">
        <v>36</v>
      </c>
      <c r="R1034" s="1">
        <v>42602</v>
      </c>
      <c r="S1034" s="10">
        <f t="shared" si="72"/>
        <v>1.9569539889470151E-5</v>
      </c>
      <c r="U1034" t="str">
        <f t="shared" si="71"/>
        <v/>
      </c>
      <c r="V1034">
        <f t="array" ref="V1034">SUM(IF(B1034="Y",IF(D1034="Critical",(F1034:F4593),0)))</f>
        <v>0</v>
      </c>
      <c r="W1034">
        <f t="shared" si="73"/>
        <v>2</v>
      </c>
      <c r="X1034">
        <f t="shared" si="74"/>
        <v>0</v>
      </c>
    </row>
    <row r="1035" spans="1:24" x14ac:dyDescent="0.25">
      <c r="A1035">
        <v>19815</v>
      </c>
      <c r="B1035" t="s">
        <v>18</v>
      </c>
      <c r="C1035" s="1">
        <v>41358</v>
      </c>
      <c r="D1035" t="s">
        <v>31</v>
      </c>
      <c r="E1035">
        <v>33</v>
      </c>
      <c r="F1035">
        <v>167.07</v>
      </c>
      <c r="G1035">
        <v>0.03</v>
      </c>
      <c r="H1035" t="s">
        <v>20</v>
      </c>
      <c r="I1035">
        <v>-102.36</v>
      </c>
      <c r="J1035">
        <v>4.9800000000000004</v>
      </c>
      <c r="K1035">
        <v>6.07</v>
      </c>
      <c r="L1035" t="s">
        <v>107</v>
      </c>
      <c r="M1035" t="s">
        <v>22</v>
      </c>
      <c r="N1035" t="s">
        <v>40</v>
      </c>
      <c r="O1035" t="s">
        <v>34</v>
      </c>
      <c r="P1035" t="s">
        <v>49</v>
      </c>
      <c r="Q1035" t="s">
        <v>42</v>
      </c>
      <c r="R1035" s="1">
        <v>41361</v>
      </c>
      <c r="S1035" s="10">
        <f t="shared" si="72"/>
        <v>2.6548786271488246E-5</v>
      </c>
      <c r="U1035" t="str">
        <f t="shared" si="71"/>
        <v/>
      </c>
      <c r="V1035">
        <f t="array" ref="V1035">SUM(IF(B1035="Y",IF(D1035="Critical",(F1035:F4594),0)))</f>
        <v>0</v>
      </c>
      <c r="W1035">
        <f t="shared" si="73"/>
        <v>3</v>
      </c>
      <c r="X1035">
        <f t="shared" si="74"/>
        <v>0</v>
      </c>
    </row>
    <row r="1036" spans="1:24" x14ac:dyDescent="0.25">
      <c r="A1036">
        <v>27047</v>
      </c>
      <c r="B1036" t="s">
        <v>18</v>
      </c>
      <c r="C1036" s="1">
        <v>41600</v>
      </c>
      <c r="D1036" t="s">
        <v>19</v>
      </c>
      <c r="E1036">
        <v>38</v>
      </c>
      <c r="F1036">
        <v>167.41</v>
      </c>
      <c r="G1036">
        <v>0.05</v>
      </c>
      <c r="H1036" t="s">
        <v>20</v>
      </c>
      <c r="I1036">
        <v>-161.57</v>
      </c>
      <c r="J1036">
        <v>4.28</v>
      </c>
      <c r="K1036">
        <v>6.72</v>
      </c>
      <c r="L1036" t="s">
        <v>397</v>
      </c>
      <c r="M1036" t="s">
        <v>30</v>
      </c>
      <c r="N1036" t="s">
        <v>45</v>
      </c>
      <c r="O1036" t="s">
        <v>34</v>
      </c>
      <c r="P1036" t="s">
        <v>49</v>
      </c>
      <c r="Q1036" t="s">
        <v>42</v>
      </c>
      <c r="R1036" s="1">
        <v>41601</v>
      </c>
      <c r="S1036" s="10">
        <f t="shared" si="72"/>
        <v>2.6602815045848135E-5</v>
      </c>
      <c r="U1036" t="str">
        <f t="shared" si="71"/>
        <v/>
      </c>
      <c r="V1036">
        <f t="array" ref="V1036">SUM(IF(B1036="Y",IF(D1036="Critical",(F1036:F4595),0)))</f>
        <v>0</v>
      </c>
      <c r="W1036">
        <f t="shared" si="73"/>
        <v>1</v>
      </c>
      <c r="X1036">
        <f t="shared" si="74"/>
        <v>0</v>
      </c>
    </row>
    <row r="1037" spans="1:24" x14ac:dyDescent="0.25">
      <c r="A1037">
        <v>21319</v>
      </c>
      <c r="B1037" t="s">
        <v>18</v>
      </c>
      <c r="C1037" s="1">
        <v>41393</v>
      </c>
      <c r="D1037" t="s">
        <v>43</v>
      </c>
      <c r="E1037">
        <v>11</v>
      </c>
      <c r="F1037">
        <v>167.53</v>
      </c>
      <c r="G1037">
        <v>0.03</v>
      </c>
      <c r="H1037" t="s">
        <v>20</v>
      </c>
      <c r="I1037">
        <v>-40.94</v>
      </c>
      <c r="J1037">
        <v>14.98</v>
      </c>
      <c r="K1037">
        <v>7.69</v>
      </c>
      <c r="L1037" t="s">
        <v>402</v>
      </c>
      <c r="M1037" t="s">
        <v>56</v>
      </c>
      <c r="N1037" t="s">
        <v>45</v>
      </c>
      <c r="O1037" t="s">
        <v>34</v>
      </c>
      <c r="P1037" t="s">
        <v>53</v>
      </c>
      <c r="Q1037" t="s">
        <v>42</v>
      </c>
      <c r="R1037" s="1">
        <v>41396</v>
      </c>
      <c r="S1037" s="10">
        <f t="shared" si="72"/>
        <v>2.6621884025033977E-5</v>
      </c>
      <c r="U1037" t="str">
        <f t="shared" si="71"/>
        <v/>
      </c>
      <c r="V1037">
        <f t="array" ref="V1037">SUM(IF(B1037="Y",IF(D1037="Critical",(F1037:F4596),0)))</f>
        <v>0</v>
      </c>
      <c r="W1037">
        <f t="shared" si="73"/>
        <v>3</v>
      </c>
      <c r="X1037">
        <f t="shared" si="74"/>
        <v>0</v>
      </c>
    </row>
    <row r="1038" spans="1:24" x14ac:dyDescent="0.25">
      <c r="A1038">
        <v>13542</v>
      </c>
      <c r="B1038" t="s">
        <v>18</v>
      </c>
      <c r="C1038" s="1">
        <v>42437</v>
      </c>
      <c r="D1038" t="s">
        <v>47</v>
      </c>
      <c r="E1038">
        <v>11</v>
      </c>
      <c r="F1038">
        <v>3571.84</v>
      </c>
      <c r="G1038">
        <v>0.01</v>
      </c>
      <c r="H1038" t="s">
        <v>54</v>
      </c>
      <c r="I1038">
        <v>403.81</v>
      </c>
      <c r="J1038">
        <v>300.98</v>
      </c>
      <c r="K1038">
        <v>64.73</v>
      </c>
      <c r="L1038" t="s">
        <v>431</v>
      </c>
      <c r="M1038" t="s">
        <v>22</v>
      </c>
      <c r="N1038" t="s">
        <v>45</v>
      </c>
      <c r="O1038" t="s">
        <v>37</v>
      </c>
      <c r="P1038" t="s">
        <v>86</v>
      </c>
      <c r="Q1038" t="s">
        <v>74</v>
      </c>
      <c r="R1038" s="1">
        <v>42444</v>
      </c>
      <c r="S1038" s="10">
        <f t="shared" si="72"/>
        <v>5.6759452179297649E-4</v>
      </c>
      <c r="U1038" t="str">
        <f t="shared" si="71"/>
        <v/>
      </c>
      <c r="V1038">
        <f t="array" ref="V1038">SUM(IF(B1038="Y",IF(D1038="Critical",(F1038:F4597),0)))</f>
        <v>0</v>
      </c>
      <c r="W1038">
        <f t="shared" si="73"/>
        <v>7</v>
      </c>
      <c r="X1038">
        <f t="shared" si="74"/>
        <v>0</v>
      </c>
    </row>
    <row r="1039" spans="1:24" x14ac:dyDescent="0.25">
      <c r="A1039">
        <v>13542</v>
      </c>
      <c r="B1039" t="s">
        <v>18</v>
      </c>
      <c r="C1039" s="1">
        <v>42437</v>
      </c>
      <c r="D1039" t="s">
        <v>47</v>
      </c>
      <c r="E1039">
        <v>33</v>
      </c>
      <c r="F1039">
        <v>310.44</v>
      </c>
      <c r="G1039">
        <v>0.03</v>
      </c>
      <c r="H1039" t="s">
        <v>20</v>
      </c>
      <c r="I1039">
        <v>-90.21</v>
      </c>
      <c r="J1039">
        <v>8.74</v>
      </c>
      <c r="K1039">
        <v>8.2899999999999991</v>
      </c>
      <c r="L1039" t="s">
        <v>431</v>
      </c>
      <c r="M1039" t="s">
        <v>22</v>
      </c>
      <c r="N1039" t="s">
        <v>45</v>
      </c>
      <c r="O1039" t="s">
        <v>34</v>
      </c>
      <c r="P1039" t="s">
        <v>76</v>
      </c>
      <c r="Q1039" t="s">
        <v>42</v>
      </c>
      <c r="R1039" s="1">
        <v>42437</v>
      </c>
      <c r="S1039" s="10">
        <f t="shared" si="72"/>
        <v>4.933144915377274E-5</v>
      </c>
      <c r="U1039" t="str">
        <f t="shared" si="71"/>
        <v/>
      </c>
      <c r="V1039">
        <f t="array" ref="V1039">SUM(IF(B1039="Y",IF(D1039="Critical",(F1039:F4598),0)))</f>
        <v>0</v>
      </c>
      <c r="W1039">
        <f t="shared" si="73"/>
        <v>0</v>
      </c>
      <c r="X1039">
        <f t="shared" si="74"/>
        <v>0</v>
      </c>
    </row>
    <row r="1040" spans="1:24" x14ac:dyDescent="0.25">
      <c r="A1040">
        <v>13543</v>
      </c>
      <c r="B1040" t="s">
        <v>18</v>
      </c>
      <c r="C1040" s="1">
        <v>42224</v>
      </c>
      <c r="D1040" t="s">
        <v>43</v>
      </c>
      <c r="E1040">
        <v>2</v>
      </c>
      <c r="F1040">
        <v>27.83</v>
      </c>
      <c r="G1040">
        <v>0.09</v>
      </c>
      <c r="H1040" t="s">
        <v>20</v>
      </c>
      <c r="I1040">
        <v>-22.14</v>
      </c>
      <c r="J1040">
        <v>9.7100000000000009</v>
      </c>
      <c r="K1040">
        <v>9.4499999999999993</v>
      </c>
      <c r="L1040" t="s">
        <v>154</v>
      </c>
      <c r="M1040" t="s">
        <v>22</v>
      </c>
      <c r="N1040" t="s">
        <v>23</v>
      </c>
      <c r="O1040" t="s">
        <v>34</v>
      </c>
      <c r="P1040" t="s">
        <v>53</v>
      </c>
      <c r="Q1040" t="s">
        <v>42</v>
      </c>
      <c r="R1040" s="1">
        <v>42224</v>
      </c>
      <c r="S1040" s="10">
        <f t="shared" si="72"/>
        <v>4.4224140895164775E-6</v>
      </c>
      <c r="U1040" t="str">
        <f t="shared" si="71"/>
        <v/>
      </c>
      <c r="V1040">
        <f t="array" ref="V1040">SUM(IF(B1040="Y",IF(D1040="Critical",(F1040:F4599),0)))</f>
        <v>0</v>
      </c>
      <c r="W1040">
        <f t="shared" si="73"/>
        <v>0</v>
      </c>
      <c r="X1040">
        <f t="shared" si="74"/>
        <v>0</v>
      </c>
    </row>
    <row r="1041" spans="1:24" x14ac:dyDescent="0.25">
      <c r="A1041">
        <v>13569</v>
      </c>
      <c r="B1041" t="s">
        <v>18</v>
      </c>
      <c r="C1041" s="1">
        <v>41739</v>
      </c>
      <c r="D1041" t="s">
        <v>28</v>
      </c>
      <c r="E1041">
        <v>13</v>
      </c>
      <c r="F1041">
        <v>563.17999999999995</v>
      </c>
      <c r="G1041">
        <v>0.02</v>
      </c>
      <c r="H1041" t="s">
        <v>32</v>
      </c>
      <c r="I1041">
        <v>67.98</v>
      </c>
      <c r="J1041">
        <v>40.98</v>
      </c>
      <c r="K1041">
        <v>7.2</v>
      </c>
      <c r="L1041" t="s">
        <v>243</v>
      </c>
      <c r="M1041" t="s">
        <v>22</v>
      </c>
      <c r="N1041" t="s">
        <v>23</v>
      </c>
      <c r="O1041" t="s">
        <v>34</v>
      </c>
      <c r="P1041" t="s">
        <v>72</v>
      </c>
      <c r="Q1041" t="s">
        <v>42</v>
      </c>
      <c r="R1041" s="1">
        <v>41741</v>
      </c>
      <c r="S1041" s="10">
        <f t="shared" si="72"/>
        <v>8.9493897482353211E-5</v>
      </c>
      <c r="U1041" t="str">
        <f t="shared" si="71"/>
        <v/>
      </c>
      <c r="V1041">
        <f t="array" ref="V1041">SUM(IF(B1041="Y",IF(D1041="Critical",(F1041:F4600),0)))</f>
        <v>0</v>
      </c>
      <c r="W1041">
        <f t="shared" si="73"/>
        <v>2</v>
      </c>
      <c r="X1041">
        <f t="shared" si="74"/>
        <v>0</v>
      </c>
    </row>
    <row r="1042" spans="1:24" x14ac:dyDescent="0.25">
      <c r="A1042">
        <v>13569</v>
      </c>
      <c r="B1042" t="s">
        <v>18</v>
      </c>
      <c r="C1042" s="1">
        <v>41739</v>
      </c>
      <c r="D1042" t="s">
        <v>28</v>
      </c>
      <c r="E1042">
        <v>16</v>
      </c>
      <c r="F1042">
        <v>47.45</v>
      </c>
      <c r="G1042">
        <v>0.05</v>
      </c>
      <c r="H1042" t="s">
        <v>20</v>
      </c>
      <c r="I1042">
        <v>1.07</v>
      </c>
      <c r="J1042">
        <v>2.88</v>
      </c>
      <c r="K1042">
        <v>1.49</v>
      </c>
      <c r="L1042" t="s">
        <v>243</v>
      </c>
      <c r="M1042" t="s">
        <v>22</v>
      </c>
      <c r="N1042" t="s">
        <v>23</v>
      </c>
      <c r="O1042" t="s">
        <v>34</v>
      </c>
      <c r="P1042" t="s">
        <v>68</v>
      </c>
      <c r="Q1042" t="s">
        <v>42</v>
      </c>
      <c r="R1042" s="1">
        <v>41740</v>
      </c>
      <c r="S1042" s="10">
        <f t="shared" si="72"/>
        <v>7.5401921864016127E-6</v>
      </c>
      <c r="U1042" t="str">
        <f t="shared" si="71"/>
        <v/>
      </c>
      <c r="V1042">
        <f t="array" ref="V1042">SUM(IF(B1042="Y",IF(D1042="Critical",(F1042:F4601),0)))</f>
        <v>0</v>
      </c>
      <c r="W1042">
        <f t="shared" si="73"/>
        <v>1</v>
      </c>
      <c r="X1042">
        <f t="shared" si="74"/>
        <v>0</v>
      </c>
    </row>
    <row r="1043" spans="1:24" x14ac:dyDescent="0.25">
      <c r="A1043">
        <v>13570</v>
      </c>
      <c r="B1043" t="s">
        <v>18</v>
      </c>
      <c r="C1043" s="1">
        <v>42340</v>
      </c>
      <c r="D1043" t="s">
        <v>31</v>
      </c>
      <c r="E1043">
        <v>2</v>
      </c>
      <c r="F1043">
        <v>16.97</v>
      </c>
      <c r="G1043">
        <v>0.04</v>
      </c>
      <c r="H1043" t="s">
        <v>20</v>
      </c>
      <c r="I1043">
        <v>-8.8000000000000007</v>
      </c>
      <c r="J1043">
        <v>8.34</v>
      </c>
      <c r="K1043">
        <v>0.96</v>
      </c>
      <c r="L1043" t="s">
        <v>267</v>
      </c>
      <c r="M1043" t="s">
        <v>22</v>
      </c>
      <c r="N1043" t="s">
        <v>23</v>
      </c>
      <c r="O1043" t="s">
        <v>37</v>
      </c>
      <c r="P1043" t="s">
        <v>38</v>
      </c>
      <c r="Q1043" t="s">
        <v>36</v>
      </c>
      <c r="R1043" s="1">
        <v>42341</v>
      </c>
      <c r="S1043" s="10">
        <f t="shared" si="72"/>
        <v>2.6966714731977946E-6</v>
      </c>
      <c r="U1043" t="str">
        <f t="shared" si="71"/>
        <v/>
      </c>
      <c r="V1043">
        <f t="array" ref="V1043">SUM(IF(B1043="Y",IF(D1043="Critical",(F1043:F4602),0)))</f>
        <v>0</v>
      </c>
      <c r="W1043">
        <f t="shared" si="73"/>
        <v>1</v>
      </c>
      <c r="X1043">
        <f t="shared" si="74"/>
        <v>0</v>
      </c>
    </row>
    <row r="1044" spans="1:24" x14ac:dyDescent="0.25">
      <c r="A1044">
        <v>13570</v>
      </c>
      <c r="B1044" t="s">
        <v>18</v>
      </c>
      <c r="C1044" s="1">
        <v>42340</v>
      </c>
      <c r="D1044" t="s">
        <v>31</v>
      </c>
      <c r="E1044">
        <v>42</v>
      </c>
      <c r="F1044">
        <v>4077.7559999999999</v>
      </c>
      <c r="G1044">
        <v>0.04</v>
      </c>
      <c r="H1044" t="s">
        <v>20</v>
      </c>
      <c r="I1044">
        <v>1086.96</v>
      </c>
      <c r="J1044">
        <v>110.99</v>
      </c>
      <c r="K1044">
        <v>8.99</v>
      </c>
      <c r="L1044" t="s">
        <v>267</v>
      </c>
      <c r="M1044" t="s">
        <v>22</v>
      </c>
      <c r="N1044" t="s">
        <v>23</v>
      </c>
      <c r="O1044" t="s">
        <v>24</v>
      </c>
      <c r="P1044" t="s">
        <v>41</v>
      </c>
      <c r="Q1044" t="s">
        <v>42</v>
      </c>
      <c r="R1044" s="1">
        <v>42340</v>
      </c>
      <c r="S1044" s="10">
        <f t="shared" si="72"/>
        <v>6.4798870240784603E-4</v>
      </c>
      <c r="U1044" t="str">
        <f t="shared" si="71"/>
        <v/>
      </c>
      <c r="V1044">
        <f t="array" ref="V1044">SUM(IF(B1044="Y",IF(D1044="Critical",(F1044:F4603),0)))</f>
        <v>0</v>
      </c>
      <c r="W1044">
        <f t="shared" si="73"/>
        <v>0</v>
      </c>
      <c r="X1044">
        <f t="shared" si="74"/>
        <v>0</v>
      </c>
    </row>
    <row r="1045" spans="1:24" x14ac:dyDescent="0.25">
      <c r="A1045">
        <v>13575</v>
      </c>
      <c r="B1045" t="s">
        <v>18</v>
      </c>
      <c r="C1045" s="1">
        <v>42245</v>
      </c>
      <c r="D1045" t="s">
        <v>28</v>
      </c>
      <c r="E1045">
        <v>15</v>
      </c>
      <c r="F1045">
        <v>106.1</v>
      </c>
      <c r="G1045">
        <v>0.09</v>
      </c>
      <c r="H1045" t="s">
        <v>32</v>
      </c>
      <c r="I1045">
        <v>-65.67</v>
      </c>
      <c r="J1045">
        <v>6.48</v>
      </c>
      <c r="K1045">
        <v>8.19</v>
      </c>
      <c r="L1045" t="s">
        <v>284</v>
      </c>
      <c r="M1045" t="s">
        <v>22</v>
      </c>
      <c r="N1045" t="s">
        <v>71</v>
      </c>
      <c r="O1045" t="s">
        <v>34</v>
      </c>
      <c r="P1045" t="s">
        <v>49</v>
      </c>
      <c r="Q1045" t="s">
        <v>42</v>
      </c>
      <c r="R1045" s="1">
        <v>42248</v>
      </c>
      <c r="S1045" s="10">
        <f t="shared" si="72"/>
        <v>1.6860155763481792E-5</v>
      </c>
      <c r="U1045" t="str">
        <f t="shared" si="71"/>
        <v/>
      </c>
      <c r="V1045">
        <f t="array" ref="V1045">SUM(IF(B1045="Y",IF(D1045="Critical",(F1045:F4604),0)))</f>
        <v>0</v>
      </c>
      <c r="W1045">
        <f t="shared" si="73"/>
        <v>3</v>
      </c>
      <c r="X1045">
        <f t="shared" si="74"/>
        <v>0</v>
      </c>
    </row>
    <row r="1046" spans="1:24" x14ac:dyDescent="0.25">
      <c r="A1046">
        <v>13601</v>
      </c>
      <c r="B1046" t="s">
        <v>18</v>
      </c>
      <c r="C1046" s="1">
        <v>42232</v>
      </c>
      <c r="D1046" t="s">
        <v>47</v>
      </c>
      <c r="E1046">
        <v>17</v>
      </c>
      <c r="F1046">
        <v>822.91</v>
      </c>
      <c r="G1046">
        <v>0.09</v>
      </c>
      <c r="H1046" t="s">
        <v>20</v>
      </c>
      <c r="I1046">
        <v>-94.76</v>
      </c>
      <c r="J1046">
        <v>49.43</v>
      </c>
      <c r="K1046">
        <v>19.989999999999998</v>
      </c>
      <c r="L1046" t="s">
        <v>143</v>
      </c>
      <c r="M1046" t="s">
        <v>30</v>
      </c>
      <c r="N1046" t="s">
        <v>45</v>
      </c>
      <c r="O1046" t="s">
        <v>34</v>
      </c>
      <c r="P1046" t="s">
        <v>72</v>
      </c>
      <c r="Q1046" t="s">
        <v>42</v>
      </c>
      <c r="R1046" s="1">
        <v>42236</v>
      </c>
      <c r="S1046" s="10">
        <f t="shared" si="72"/>
        <v>1.3076711384850897E-4</v>
      </c>
      <c r="U1046" t="str">
        <f t="shared" si="71"/>
        <v/>
      </c>
      <c r="V1046">
        <f t="array" ref="V1046">SUM(IF(B1046="Y",IF(D1046="Critical",(F1046:F4605),0)))</f>
        <v>0</v>
      </c>
      <c r="W1046">
        <f t="shared" si="73"/>
        <v>4</v>
      </c>
      <c r="X1046">
        <f t="shared" si="74"/>
        <v>0</v>
      </c>
    </row>
    <row r="1047" spans="1:24" x14ac:dyDescent="0.25">
      <c r="A1047">
        <v>13602</v>
      </c>
      <c r="B1047" t="s">
        <v>18</v>
      </c>
      <c r="C1047" s="1">
        <v>42383</v>
      </c>
      <c r="D1047" t="s">
        <v>47</v>
      </c>
      <c r="E1047">
        <v>3</v>
      </c>
      <c r="F1047">
        <v>445.34</v>
      </c>
      <c r="G1047">
        <v>0.03</v>
      </c>
      <c r="H1047" t="s">
        <v>54</v>
      </c>
      <c r="I1047">
        <v>-377.9</v>
      </c>
      <c r="J1047">
        <v>145.44999999999999</v>
      </c>
      <c r="K1047">
        <v>17.850000000000001</v>
      </c>
      <c r="L1047" t="s">
        <v>364</v>
      </c>
      <c r="M1047" t="s">
        <v>22</v>
      </c>
      <c r="N1047" t="s">
        <v>23</v>
      </c>
      <c r="O1047" t="s">
        <v>24</v>
      </c>
      <c r="P1047" t="s">
        <v>51</v>
      </c>
      <c r="Q1047" t="s">
        <v>74</v>
      </c>
      <c r="R1047" s="1">
        <v>42388</v>
      </c>
      <c r="S1047" s="10">
        <f t="shared" si="72"/>
        <v>7.0768159921856557E-5</v>
      </c>
      <c r="U1047" t="str">
        <f t="shared" si="71"/>
        <v/>
      </c>
      <c r="V1047">
        <f t="array" ref="V1047">SUM(IF(B1047="Y",IF(D1047="Critical",(F1047:F4606),0)))</f>
        <v>0</v>
      </c>
      <c r="W1047">
        <f t="shared" si="73"/>
        <v>5</v>
      </c>
      <c r="X1047">
        <f t="shared" si="74"/>
        <v>0</v>
      </c>
    </row>
    <row r="1048" spans="1:24" x14ac:dyDescent="0.25">
      <c r="A1048">
        <v>13602</v>
      </c>
      <c r="B1048" t="s">
        <v>18</v>
      </c>
      <c r="C1048" s="1">
        <v>42383</v>
      </c>
      <c r="D1048" t="s">
        <v>47</v>
      </c>
      <c r="E1048">
        <v>13</v>
      </c>
      <c r="F1048">
        <v>660.99</v>
      </c>
      <c r="G1048">
        <v>0.02</v>
      </c>
      <c r="H1048" t="s">
        <v>20</v>
      </c>
      <c r="I1048">
        <v>267.67</v>
      </c>
      <c r="J1048">
        <v>48.04</v>
      </c>
      <c r="K1048">
        <v>5.09</v>
      </c>
      <c r="L1048" t="s">
        <v>364</v>
      </c>
      <c r="M1048" t="s">
        <v>22</v>
      </c>
      <c r="N1048" t="s">
        <v>23</v>
      </c>
      <c r="O1048" t="s">
        <v>34</v>
      </c>
      <c r="P1048" t="s">
        <v>49</v>
      </c>
      <c r="Q1048" t="s">
        <v>42</v>
      </c>
      <c r="R1048" s="1">
        <v>42383</v>
      </c>
      <c r="S1048" s="10">
        <f t="shared" si="72"/>
        <v>1.0503670460041311E-4</v>
      </c>
      <c r="U1048" t="str">
        <f t="shared" si="71"/>
        <v/>
      </c>
      <c r="V1048">
        <f t="array" ref="V1048">SUM(IF(B1048="Y",IF(D1048="Critical",(F1048:F4607),0)))</f>
        <v>0</v>
      </c>
      <c r="W1048">
        <f t="shared" si="73"/>
        <v>0</v>
      </c>
      <c r="X1048">
        <f t="shared" si="74"/>
        <v>0</v>
      </c>
    </row>
    <row r="1049" spans="1:24" x14ac:dyDescent="0.25">
      <c r="A1049">
        <v>13604</v>
      </c>
      <c r="B1049" t="s">
        <v>18</v>
      </c>
      <c r="C1049" s="1">
        <v>42403</v>
      </c>
      <c r="D1049" t="s">
        <v>31</v>
      </c>
      <c r="E1049">
        <v>38</v>
      </c>
      <c r="F1049">
        <v>3152.75</v>
      </c>
      <c r="G1049">
        <v>0.04</v>
      </c>
      <c r="H1049" t="s">
        <v>20</v>
      </c>
      <c r="I1049">
        <v>1166.4000000000001</v>
      </c>
      <c r="J1049">
        <v>83.1</v>
      </c>
      <c r="K1049">
        <v>6.13</v>
      </c>
      <c r="L1049" t="s">
        <v>239</v>
      </c>
      <c r="M1049" t="s">
        <v>56</v>
      </c>
      <c r="N1049" t="s">
        <v>23</v>
      </c>
      <c r="O1049" t="s">
        <v>24</v>
      </c>
      <c r="P1049" t="s">
        <v>25</v>
      </c>
      <c r="Q1049" t="s">
        <v>42</v>
      </c>
      <c r="R1049" s="1">
        <v>42405</v>
      </c>
      <c r="S1049" s="10">
        <f t="shared" si="72"/>
        <v>5.0099770106802285E-4</v>
      </c>
      <c r="U1049" t="str">
        <f t="shared" si="71"/>
        <v/>
      </c>
      <c r="V1049">
        <f t="array" ref="V1049">SUM(IF(B1049="Y",IF(D1049="Critical",(F1049:F4608),0)))</f>
        <v>0</v>
      </c>
      <c r="W1049">
        <f t="shared" si="73"/>
        <v>2</v>
      </c>
      <c r="X1049">
        <f t="shared" si="74"/>
        <v>0</v>
      </c>
    </row>
    <row r="1050" spans="1:24" x14ac:dyDescent="0.25">
      <c r="A1050">
        <v>13604</v>
      </c>
      <c r="B1050" t="s">
        <v>18</v>
      </c>
      <c r="C1050" s="1">
        <v>42403</v>
      </c>
      <c r="D1050" t="s">
        <v>31</v>
      </c>
      <c r="E1050">
        <v>42</v>
      </c>
      <c r="F1050">
        <v>3609.88</v>
      </c>
      <c r="G1050">
        <v>7.0000000000000007E-2</v>
      </c>
      <c r="H1050" t="s">
        <v>20</v>
      </c>
      <c r="I1050">
        <v>-1396.22</v>
      </c>
      <c r="J1050">
        <v>90.98</v>
      </c>
      <c r="K1050">
        <v>56.2</v>
      </c>
      <c r="L1050" t="s">
        <v>239</v>
      </c>
      <c r="M1050" t="s">
        <v>56</v>
      </c>
      <c r="N1050" t="s">
        <v>23</v>
      </c>
      <c r="O1050" t="s">
        <v>37</v>
      </c>
      <c r="P1050" t="s">
        <v>38</v>
      </c>
      <c r="Q1050" t="s">
        <v>52</v>
      </c>
      <c r="R1050" s="1">
        <v>42406</v>
      </c>
      <c r="S1050" s="10">
        <f t="shared" si="72"/>
        <v>5.7363938819488837E-4</v>
      </c>
      <c r="U1050" t="str">
        <f t="shared" si="71"/>
        <v/>
      </c>
      <c r="V1050">
        <f t="array" ref="V1050">SUM(IF(B1050="Y",IF(D1050="Critical",(F1050:F4609),0)))</f>
        <v>0</v>
      </c>
      <c r="W1050">
        <f t="shared" si="73"/>
        <v>3</v>
      </c>
      <c r="X1050">
        <f t="shared" si="74"/>
        <v>0</v>
      </c>
    </row>
    <row r="1051" spans="1:24" x14ac:dyDescent="0.25">
      <c r="A1051">
        <v>13633</v>
      </c>
      <c r="B1051" t="s">
        <v>18</v>
      </c>
      <c r="C1051" s="1">
        <v>42097</v>
      </c>
      <c r="D1051" t="s">
        <v>31</v>
      </c>
      <c r="E1051">
        <v>18</v>
      </c>
      <c r="F1051">
        <v>2703.37</v>
      </c>
      <c r="G1051">
        <v>0.09</v>
      </c>
      <c r="H1051" t="s">
        <v>54</v>
      </c>
      <c r="I1051">
        <v>-231.6</v>
      </c>
      <c r="J1051">
        <v>150.97999999999999</v>
      </c>
      <c r="K1051">
        <v>57.2</v>
      </c>
      <c r="L1051" t="s">
        <v>150</v>
      </c>
      <c r="M1051" t="s">
        <v>30</v>
      </c>
      <c r="N1051" t="s">
        <v>23</v>
      </c>
      <c r="O1051" t="s">
        <v>37</v>
      </c>
      <c r="P1051" t="s">
        <v>86</v>
      </c>
      <c r="Q1051" t="s">
        <v>74</v>
      </c>
      <c r="R1051" s="1">
        <v>42098</v>
      </c>
      <c r="S1051" s="10">
        <f t="shared" si="72"/>
        <v>4.2958755218024293E-4</v>
      </c>
      <c r="U1051" t="str">
        <f t="shared" si="71"/>
        <v/>
      </c>
      <c r="V1051">
        <f t="array" ref="V1051">SUM(IF(B1051="Y",IF(D1051="Critical",(F1051:F4610),0)))</f>
        <v>0</v>
      </c>
      <c r="W1051">
        <f t="shared" si="73"/>
        <v>1</v>
      </c>
      <c r="X1051">
        <f t="shared" si="74"/>
        <v>0</v>
      </c>
    </row>
    <row r="1052" spans="1:24" x14ac:dyDescent="0.25">
      <c r="A1052">
        <v>13633</v>
      </c>
      <c r="B1052" t="s">
        <v>18</v>
      </c>
      <c r="C1052" s="1">
        <v>42097</v>
      </c>
      <c r="D1052" t="s">
        <v>31</v>
      </c>
      <c r="E1052">
        <v>39</v>
      </c>
      <c r="F1052">
        <v>1538.17</v>
      </c>
      <c r="G1052">
        <v>0.02</v>
      </c>
      <c r="H1052" t="s">
        <v>20</v>
      </c>
      <c r="I1052">
        <v>-1119.6400000000001</v>
      </c>
      <c r="J1052">
        <v>38.94</v>
      </c>
      <c r="K1052">
        <v>35</v>
      </c>
      <c r="L1052" t="s">
        <v>150</v>
      </c>
      <c r="M1052" t="s">
        <v>30</v>
      </c>
      <c r="N1052" t="s">
        <v>23</v>
      </c>
      <c r="O1052" t="s">
        <v>34</v>
      </c>
      <c r="P1052" t="s">
        <v>53</v>
      </c>
      <c r="Q1052" t="s">
        <v>60</v>
      </c>
      <c r="R1052" s="1">
        <v>42098</v>
      </c>
      <c r="S1052" s="10">
        <f t="shared" si="72"/>
        <v>2.4442776428571905E-4</v>
      </c>
      <c r="U1052" t="str">
        <f t="shared" si="71"/>
        <v/>
      </c>
      <c r="V1052">
        <f t="array" ref="V1052">SUM(IF(B1052="Y",IF(D1052="Critical",(F1052:F4611),0)))</f>
        <v>0</v>
      </c>
      <c r="W1052">
        <f t="shared" si="73"/>
        <v>1</v>
      </c>
      <c r="X1052">
        <f t="shared" si="74"/>
        <v>0</v>
      </c>
    </row>
    <row r="1053" spans="1:24" x14ac:dyDescent="0.25">
      <c r="A1053">
        <v>13635</v>
      </c>
      <c r="B1053" t="s">
        <v>18</v>
      </c>
      <c r="C1053" s="1">
        <v>42491</v>
      </c>
      <c r="D1053" t="s">
        <v>28</v>
      </c>
      <c r="E1053">
        <v>28</v>
      </c>
      <c r="F1053">
        <v>149</v>
      </c>
      <c r="G1053">
        <v>0.06</v>
      </c>
      <c r="H1053" t="s">
        <v>20</v>
      </c>
      <c r="I1053">
        <v>-119.48</v>
      </c>
      <c r="J1053">
        <v>4.9800000000000004</v>
      </c>
      <c r="K1053">
        <v>7.44</v>
      </c>
      <c r="L1053" t="s">
        <v>260</v>
      </c>
      <c r="M1053" t="s">
        <v>22</v>
      </c>
      <c r="N1053" t="s">
        <v>40</v>
      </c>
      <c r="O1053" t="s">
        <v>34</v>
      </c>
      <c r="P1053" t="s">
        <v>49</v>
      </c>
      <c r="Q1053" t="s">
        <v>42</v>
      </c>
      <c r="R1053" s="1">
        <v>42492</v>
      </c>
      <c r="S1053" s="10">
        <f t="shared" si="72"/>
        <v>2.3677315822420239E-5</v>
      </c>
      <c r="U1053" t="str">
        <f t="shared" si="71"/>
        <v/>
      </c>
      <c r="V1053">
        <f t="array" ref="V1053">SUM(IF(B1053="Y",IF(D1053="Critical",(F1053:F4612),0)))</f>
        <v>0</v>
      </c>
      <c r="W1053">
        <f t="shared" si="73"/>
        <v>1</v>
      </c>
      <c r="X1053">
        <f t="shared" si="74"/>
        <v>0</v>
      </c>
    </row>
    <row r="1054" spans="1:24" x14ac:dyDescent="0.25">
      <c r="A1054">
        <v>13635</v>
      </c>
      <c r="B1054" t="s">
        <v>18</v>
      </c>
      <c r="C1054" s="1">
        <v>42491</v>
      </c>
      <c r="D1054" t="s">
        <v>28</v>
      </c>
      <c r="E1054">
        <v>49</v>
      </c>
      <c r="F1054">
        <v>334.29</v>
      </c>
      <c r="G1054">
        <v>0.01</v>
      </c>
      <c r="H1054" t="s">
        <v>20</v>
      </c>
      <c r="I1054">
        <v>-157.28</v>
      </c>
      <c r="J1054">
        <v>6.48</v>
      </c>
      <c r="K1054">
        <v>7.37</v>
      </c>
      <c r="L1054" t="s">
        <v>260</v>
      </c>
      <c r="M1054" t="s">
        <v>22</v>
      </c>
      <c r="N1054" t="s">
        <v>40</v>
      </c>
      <c r="O1054" t="s">
        <v>34</v>
      </c>
      <c r="P1054" t="s">
        <v>49</v>
      </c>
      <c r="Q1054" t="s">
        <v>42</v>
      </c>
      <c r="R1054" s="1">
        <v>42493</v>
      </c>
      <c r="S1054" s="10">
        <f t="shared" si="72"/>
        <v>5.3121408766958801E-5</v>
      </c>
      <c r="U1054" t="str">
        <f t="shared" si="71"/>
        <v/>
      </c>
      <c r="V1054">
        <f t="array" ref="V1054">SUM(IF(B1054="Y",IF(D1054="Critical",(F1054:F4613),0)))</f>
        <v>0</v>
      </c>
      <c r="W1054">
        <f t="shared" si="73"/>
        <v>2</v>
      </c>
      <c r="X1054">
        <f t="shared" si="74"/>
        <v>0</v>
      </c>
    </row>
    <row r="1055" spans="1:24" x14ac:dyDescent="0.25">
      <c r="A1055">
        <v>13636</v>
      </c>
      <c r="B1055" t="s">
        <v>18</v>
      </c>
      <c r="C1055" s="1">
        <v>42392</v>
      </c>
      <c r="D1055" t="s">
        <v>47</v>
      </c>
      <c r="E1055">
        <v>32</v>
      </c>
      <c r="F1055">
        <v>28180.080000000002</v>
      </c>
      <c r="G1055">
        <v>0.02</v>
      </c>
      <c r="H1055" t="s">
        <v>54</v>
      </c>
      <c r="I1055">
        <v>7513.88</v>
      </c>
      <c r="J1055">
        <v>880.98</v>
      </c>
      <c r="K1055">
        <v>44.55</v>
      </c>
      <c r="L1055" t="s">
        <v>122</v>
      </c>
      <c r="M1055" t="s">
        <v>56</v>
      </c>
      <c r="N1055" t="s">
        <v>40</v>
      </c>
      <c r="O1055" t="s">
        <v>37</v>
      </c>
      <c r="P1055" t="s">
        <v>57</v>
      </c>
      <c r="Q1055" t="s">
        <v>58</v>
      </c>
      <c r="R1055" s="1">
        <v>42396</v>
      </c>
      <c r="S1055" s="10">
        <f t="shared" si="72"/>
        <v>4.4780446581279736E-3</v>
      </c>
      <c r="U1055" t="str">
        <f t="shared" si="71"/>
        <v/>
      </c>
      <c r="V1055">
        <f t="array" ref="V1055">SUM(IF(B1055="Y",IF(D1055="Critical",(F1055:F4614),0)))</f>
        <v>0</v>
      </c>
      <c r="W1055">
        <f t="shared" si="73"/>
        <v>4</v>
      </c>
      <c r="X1055">
        <f t="shared" si="74"/>
        <v>0</v>
      </c>
    </row>
    <row r="1056" spans="1:24" x14ac:dyDescent="0.25">
      <c r="A1056">
        <v>13668</v>
      </c>
      <c r="B1056" t="s">
        <v>18</v>
      </c>
      <c r="C1056" s="1">
        <v>42058</v>
      </c>
      <c r="D1056" t="s">
        <v>28</v>
      </c>
      <c r="E1056">
        <v>42</v>
      </c>
      <c r="F1056">
        <v>282.61</v>
      </c>
      <c r="G1056">
        <v>0.02</v>
      </c>
      <c r="H1056" t="s">
        <v>20</v>
      </c>
      <c r="I1056">
        <v>-106.36</v>
      </c>
      <c r="J1056">
        <v>6.24</v>
      </c>
      <c r="K1056">
        <v>5.22</v>
      </c>
      <c r="L1056" t="s">
        <v>285</v>
      </c>
      <c r="M1056" t="s">
        <v>22</v>
      </c>
      <c r="N1056" t="s">
        <v>40</v>
      </c>
      <c r="O1056" t="s">
        <v>37</v>
      </c>
      <c r="P1056" t="s">
        <v>38</v>
      </c>
      <c r="Q1056" t="s">
        <v>42</v>
      </c>
      <c r="R1056" s="1">
        <v>42060</v>
      </c>
      <c r="S1056" s="10">
        <f t="shared" si="72"/>
        <v>4.4909035064256267E-5</v>
      </c>
      <c r="U1056" t="str">
        <f t="shared" si="71"/>
        <v/>
      </c>
      <c r="V1056">
        <f t="array" ref="V1056">SUM(IF(B1056="Y",IF(D1056="Critical",(F1056:F4615),0)))</f>
        <v>0</v>
      </c>
      <c r="W1056">
        <f t="shared" si="73"/>
        <v>2</v>
      </c>
      <c r="X1056">
        <f t="shared" si="74"/>
        <v>0</v>
      </c>
    </row>
    <row r="1057" spans="1:24" x14ac:dyDescent="0.25">
      <c r="A1057">
        <v>13702</v>
      </c>
      <c r="B1057" t="s">
        <v>18</v>
      </c>
      <c r="C1057" s="1">
        <v>41892</v>
      </c>
      <c r="D1057" t="s">
        <v>47</v>
      </c>
      <c r="E1057">
        <v>6</v>
      </c>
      <c r="F1057">
        <v>209</v>
      </c>
      <c r="G1057">
        <v>0.08</v>
      </c>
      <c r="H1057" t="s">
        <v>20</v>
      </c>
      <c r="I1057">
        <v>12.32</v>
      </c>
      <c r="J1057">
        <v>35.44</v>
      </c>
      <c r="K1057">
        <v>7.5</v>
      </c>
      <c r="L1057" t="s">
        <v>360</v>
      </c>
      <c r="M1057" t="s">
        <v>341</v>
      </c>
      <c r="N1057" t="s">
        <v>71</v>
      </c>
      <c r="O1057" t="s">
        <v>34</v>
      </c>
      <c r="P1057" t="s">
        <v>49</v>
      </c>
      <c r="Q1057" t="s">
        <v>42</v>
      </c>
      <c r="R1057" s="1">
        <v>41896</v>
      </c>
      <c r="S1057" s="10">
        <f t="shared" si="72"/>
        <v>3.3211805415341142E-5</v>
      </c>
      <c r="U1057" t="str">
        <f t="shared" si="71"/>
        <v/>
      </c>
      <c r="V1057">
        <f t="array" ref="V1057">SUM(IF(B1057="Y",IF(D1057="Critical",(F1057:F4616),0)))</f>
        <v>0</v>
      </c>
      <c r="W1057">
        <f t="shared" si="73"/>
        <v>4</v>
      </c>
      <c r="X1057">
        <f t="shared" si="74"/>
        <v>0</v>
      </c>
    </row>
    <row r="1058" spans="1:24" x14ac:dyDescent="0.25">
      <c r="A1058">
        <v>13735</v>
      </c>
      <c r="B1058" t="s">
        <v>18</v>
      </c>
      <c r="C1058" s="1">
        <v>42511</v>
      </c>
      <c r="D1058" t="s">
        <v>43</v>
      </c>
      <c r="E1058">
        <v>36</v>
      </c>
      <c r="F1058">
        <v>281.70999999999998</v>
      </c>
      <c r="G1058">
        <v>0.02</v>
      </c>
      <c r="H1058" t="s">
        <v>20</v>
      </c>
      <c r="I1058">
        <v>117.38</v>
      </c>
      <c r="J1058">
        <v>7.64</v>
      </c>
      <c r="K1058">
        <v>1.39</v>
      </c>
      <c r="L1058" t="s">
        <v>199</v>
      </c>
      <c r="M1058" t="s">
        <v>30</v>
      </c>
      <c r="N1058" t="s">
        <v>40</v>
      </c>
      <c r="O1058" t="s">
        <v>34</v>
      </c>
      <c r="P1058" t="s">
        <v>76</v>
      </c>
      <c r="Q1058" t="s">
        <v>42</v>
      </c>
      <c r="R1058" s="1">
        <v>42513</v>
      </c>
      <c r="S1058" s="10">
        <f t="shared" si="72"/>
        <v>4.4766017720362447E-5</v>
      </c>
      <c r="U1058" t="str">
        <f t="shared" si="71"/>
        <v/>
      </c>
      <c r="V1058">
        <f t="array" ref="V1058">SUM(IF(B1058="Y",IF(D1058="Critical",(F1058:F4617),0)))</f>
        <v>0</v>
      </c>
      <c r="W1058">
        <f t="shared" si="73"/>
        <v>2</v>
      </c>
      <c r="X1058">
        <f t="shared" si="74"/>
        <v>0</v>
      </c>
    </row>
    <row r="1059" spans="1:24" x14ac:dyDescent="0.25">
      <c r="A1059">
        <v>21600</v>
      </c>
      <c r="B1059" t="s">
        <v>18</v>
      </c>
      <c r="C1059" s="1">
        <v>41368</v>
      </c>
      <c r="D1059" t="s">
        <v>47</v>
      </c>
      <c r="E1059">
        <v>17</v>
      </c>
      <c r="F1059">
        <v>169.48</v>
      </c>
      <c r="G1059">
        <v>0.03</v>
      </c>
      <c r="H1059" t="s">
        <v>20</v>
      </c>
      <c r="I1059">
        <v>48.55</v>
      </c>
      <c r="J1059">
        <v>10.14</v>
      </c>
      <c r="K1059">
        <v>2.27</v>
      </c>
      <c r="L1059" t="s">
        <v>259</v>
      </c>
      <c r="M1059" t="s">
        <v>22</v>
      </c>
      <c r="N1059" t="s">
        <v>40</v>
      </c>
      <c r="O1059" t="s">
        <v>34</v>
      </c>
      <c r="P1059" t="s">
        <v>49</v>
      </c>
      <c r="Q1059" t="s">
        <v>36</v>
      </c>
      <c r="R1059" s="1">
        <v>41375</v>
      </c>
      <c r="S1059" s="10">
        <f t="shared" si="72"/>
        <v>2.6931754936803904E-5</v>
      </c>
      <c r="U1059" t="str">
        <f t="shared" si="71"/>
        <v/>
      </c>
      <c r="V1059">
        <f t="array" ref="V1059">SUM(IF(B1059="Y",IF(D1059="Critical",(F1059:F4618),0)))</f>
        <v>0</v>
      </c>
      <c r="W1059">
        <f t="shared" si="73"/>
        <v>7</v>
      </c>
      <c r="X1059">
        <f t="shared" si="74"/>
        <v>0</v>
      </c>
    </row>
    <row r="1060" spans="1:24" x14ac:dyDescent="0.25">
      <c r="A1060">
        <v>35840</v>
      </c>
      <c r="B1060" t="s">
        <v>18</v>
      </c>
      <c r="C1060" s="1">
        <v>41423</v>
      </c>
      <c r="D1060" t="s">
        <v>19</v>
      </c>
      <c r="E1060">
        <v>36</v>
      </c>
      <c r="F1060">
        <v>173.08</v>
      </c>
      <c r="G1060">
        <v>0.04</v>
      </c>
      <c r="H1060" t="s">
        <v>20</v>
      </c>
      <c r="I1060">
        <v>81.63</v>
      </c>
      <c r="J1060">
        <v>4.91</v>
      </c>
      <c r="K1060">
        <v>0.5</v>
      </c>
      <c r="L1060" t="s">
        <v>259</v>
      </c>
      <c r="M1060" t="s">
        <v>22</v>
      </c>
      <c r="N1060" t="s">
        <v>40</v>
      </c>
      <c r="O1060" t="s">
        <v>34</v>
      </c>
      <c r="P1060" t="s">
        <v>46</v>
      </c>
      <c r="Q1060" t="s">
        <v>42</v>
      </c>
      <c r="R1060" s="1">
        <v>41424</v>
      </c>
      <c r="S1060" s="10">
        <f t="shared" si="72"/>
        <v>2.7503824312379163E-5</v>
      </c>
      <c r="U1060" t="str">
        <f t="shared" si="71"/>
        <v/>
      </c>
      <c r="V1060">
        <f t="array" ref="V1060">SUM(IF(B1060="Y",IF(D1060="Critical",(F1060:F4619),0)))</f>
        <v>0</v>
      </c>
      <c r="W1060">
        <f t="shared" si="73"/>
        <v>1</v>
      </c>
      <c r="X1060">
        <f t="shared" si="74"/>
        <v>0</v>
      </c>
    </row>
    <row r="1061" spans="1:24" x14ac:dyDescent="0.25">
      <c r="A1061">
        <v>13476</v>
      </c>
      <c r="B1061" t="s">
        <v>18</v>
      </c>
      <c r="C1061" s="1">
        <v>41563</v>
      </c>
      <c r="D1061" t="s">
        <v>31</v>
      </c>
      <c r="E1061">
        <v>3</v>
      </c>
      <c r="F1061">
        <v>173.33</v>
      </c>
      <c r="G1061">
        <v>0.09</v>
      </c>
      <c r="H1061" t="s">
        <v>20</v>
      </c>
      <c r="I1061">
        <v>-121.39</v>
      </c>
      <c r="J1061">
        <v>52.99</v>
      </c>
      <c r="K1061">
        <v>19.989999999999998</v>
      </c>
      <c r="L1061" t="s">
        <v>130</v>
      </c>
      <c r="M1061" t="s">
        <v>56</v>
      </c>
      <c r="N1061" t="s">
        <v>40</v>
      </c>
      <c r="O1061" t="s">
        <v>34</v>
      </c>
      <c r="P1061" t="s">
        <v>53</v>
      </c>
      <c r="Q1061" t="s">
        <v>42</v>
      </c>
      <c r="R1061" s="1">
        <v>41564</v>
      </c>
      <c r="S1061" s="10">
        <f t="shared" si="72"/>
        <v>2.7543551352349664E-5</v>
      </c>
      <c r="U1061" t="str">
        <f t="shared" si="71"/>
        <v/>
      </c>
      <c r="V1061">
        <f t="array" ref="V1061">SUM(IF(B1061="Y",IF(D1061="Critical",(F1061:F4620),0)))</f>
        <v>0</v>
      </c>
      <c r="W1061">
        <f t="shared" si="73"/>
        <v>1</v>
      </c>
      <c r="X1061">
        <f t="shared" si="74"/>
        <v>0</v>
      </c>
    </row>
    <row r="1062" spans="1:24" x14ac:dyDescent="0.25">
      <c r="A1062">
        <v>13765</v>
      </c>
      <c r="B1062" t="s">
        <v>18</v>
      </c>
      <c r="C1062" s="1">
        <v>42465</v>
      </c>
      <c r="D1062" t="s">
        <v>31</v>
      </c>
      <c r="E1062">
        <v>45</v>
      </c>
      <c r="F1062">
        <v>1553.38</v>
      </c>
      <c r="G1062">
        <v>0.1</v>
      </c>
      <c r="H1062" t="s">
        <v>20</v>
      </c>
      <c r="I1062">
        <v>180.88</v>
      </c>
      <c r="J1062">
        <v>36.549999999999997</v>
      </c>
      <c r="K1062">
        <v>13.89</v>
      </c>
      <c r="L1062" t="s">
        <v>433</v>
      </c>
      <c r="M1062" t="s">
        <v>22</v>
      </c>
      <c r="N1062" t="s">
        <v>23</v>
      </c>
      <c r="O1062" t="s">
        <v>34</v>
      </c>
      <c r="P1062" t="s">
        <v>35</v>
      </c>
      <c r="Q1062" t="s">
        <v>36</v>
      </c>
      <c r="R1062" s="1">
        <v>42467</v>
      </c>
      <c r="S1062" s="10">
        <f t="shared" si="72"/>
        <v>2.468447573975245E-4</v>
      </c>
      <c r="U1062" t="str">
        <f t="shared" si="71"/>
        <v/>
      </c>
      <c r="V1062">
        <f t="array" ref="V1062">SUM(IF(B1062="Y",IF(D1062="Critical",(F1062:F4621),0)))</f>
        <v>0</v>
      </c>
      <c r="W1062">
        <f t="shared" si="73"/>
        <v>2</v>
      </c>
      <c r="X1062">
        <f t="shared" si="74"/>
        <v>0</v>
      </c>
    </row>
    <row r="1063" spans="1:24" x14ac:dyDescent="0.25">
      <c r="A1063">
        <v>18887</v>
      </c>
      <c r="B1063" t="s">
        <v>18</v>
      </c>
      <c r="C1063" s="1">
        <v>41613</v>
      </c>
      <c r="D1063" t="s">
        <v>31</v>
      </c>
      <c r="E1063">
        <v>9</v>
      </c>
      <c r="F1063">
        <v>173.417</v>
      </c>
      <c r="G1063">
        <v>0</v>
      </c>
      <c r="H1063" t="s">
        <v>20</v>
      </c>
      <c r="I1063">
        <v>18.23</v>
      </c>
      <c r="J1063">
        <v>20.99</v>
      </c>
      <c r="K1063">
        <v>0.99</v>
      </c>
      <c r="L1063" t="s">
        <v>501</v>
      </c>
      <c r="M1063" t="s">
        <v>341</v>
      </c>
      <c r="N1063" t="s">
        <v>23</v>
      </c>
      <c r="O1063" t="s">
        <v>24</v>
      </c>
      <c r="P1063" t="s">
        <v>41</v>
      </c>
      <c r="Q1063" t="s">
        <v>36</v>
      </c>
      <c r="R1063" s="1">
        <v>41615</v>
      </c>
      <c r="S1063" s="10">
        <f t="shared" si="72"/>
        <v>2.7557376362259399E-5</v>
      </c>
      <c r="U1063" t="str">
        <f t="shared" si="71"/>
        <v/>
      </c>
      <c r="V1063">
        <f t="array" ref="V1063">SUM(IF(B1063="Y",IF(D1063="Critical",(F1063:F4622),0)))</f>
        <v>0</v>
      </c>
      <c r="W1063">
        <f t="shared" si="73"/>
        <v>2</v>
      </c>
      <c r="X1063">
        <f t="shared" si="74"/>
        <v>0</v>
      </c>
    </row>
    <row r="1064" spans="1:24" x14ac:dyDescent="0.25">
      <c r="A1064">
        <v>23559</v>
      </c>
      <c r="B1064" t="s">
        <v>27</v>
      </c>
      <c r="C1064" s="1">
        <v>41473</v>
      </c>
      <c r="D1064" t="s">
        <v>47</v>
      </c>
      <c r="E1064">
        <v>9</v>
      </c>
      <c r="F1064">
        <v>173.44</v>
      </c>
      <c r="G1064">
        <v>0.02</v>
      </c>
      <c r="H1064" t="s">
        <v>20</v>
      </c>
      <c r="I1064">
        <v>-34.630000000000003</v>
      </c>
      <c r="J1064">
        <v>17.98</v>
      </c>
      <c r="K1064">
        <v>8.51</v>
      </c>
      <c r="L1064" t="s">
        <v>284</v>
      </c>
      <c r="M1064" t="s">
        <v>22</v>
      </c>
      <c r="N1064" t="s">
        <v>40</v>
      </c>
      <c r="O1064" t="s">
        <v>24</v>
      </c>
      <c r="P1064" t="s">
        <v>51</v>
      </c>
      <c r="Q1064" t="s">
        <v>52</v>
      </c>
      <c r="R1064" s="1">
        <v>41478</v>
      </c>
      <c r="S1064" s="10">
        <f t="shared" si="72"/>
        <v>2.7561031249936686E-5</v>
      </c>
      <c r="U1064" t="str">
        <f t="shared" si="71"/>
        <v/>
      </c>
      <c r="V1064">
        <f t="array" ref="V1064">SUM(IF(B1064="Y",IF(D1064="Critical",(F1064:F4623),0)))</f>
        <v>0</v>
      </c>
      <c r="W1064">
        <f t="shared" si="73"/>
        <v>5</v>
      </c>
      <c r="X1064">
        <f t="shared" si="74"/>
        <v>0</v>
      </c>
    </row>
    <row r="1065" spans="1:24" x14ac:dyDescent="0.25">
      <c r="A1065">
        <v>23041</v>
      </c>
      <c r="B1065" t="s">
        <v>18</v>
      </c>
      <c r="C1065" s="1">
        <v>41475</v>
      </c>
      <c r="D1065" t="s">
        <v>47</v>
      </c>
      <c r="E1065">
        <v>21</v>
      </c>
      <c r="F1065">
        <v>173.7</v>
      </c>
      <c r="G1065">
        <v>0.02</v>
      </c>
      <c r="H1065" t="s">
        <v>20</v>
      </c>
      <c r="I1065">
        <v>-31.59</v>
      </c>
      <c r="J1065">
        <v>7.68</v>
      </c>
      <c r="K1065">
        <v>6.16</v>
      </c>
      <c r="L1065" t="s">
        <v>189</v>
      </c>
      <c r="M1065" t="s">
        <v>22</v>
      </c>
      <c r="N1065" t="s">
        <v>45</v>
      </c>
      <c r="O1065" t="s">
        <v>34</v>
      </c>
      <c r="P1065" t="s">
        <v>68</v>
      </c>
      <c r="Q1065" t="s">
        <v>42</v>
      </c>
      <c r="R1065" s="1">
        <v>41482</v>
      </c>
      <c r="S1065" s="10">
        <f t="shared" si="72"/>
        <v>2.7602347371506008E-5</v>
      </c>
      <c r="U1065" t="str">
        <f t="shared" si="71"/>
        <v/>
      </c>
      <c r="V1065">
        <f t="array" ref="V1065">SUM(IF(B1065="Y",IF(D1065="Critical",(F1065:F4624),0)))</f>
        <v>0</v>
      </c>
      <c r="W1065">
        <f t="shared" si="73"/>
        <v>7</v>
      </c>
      <c r="X1065">
        <f t="shared" si="74"/>
        <v>0</v>
      </c>
    </row>
    <row r="1066" spans="1:24" x14ac:dyDescent="0.25">
      <c r="A1066">
        <v>14855</v>
      </c>
      <c r="B1066" t="s">
        <v>18</v>
      </c>
      <c r="C1066" s="1">
        <v>41394</v>
      </c>
      <c r="D1066" t="s">
        <v>31</v>
      </c>
      <c r="E1066">
        <v>44</v>
      </c>
      <c r="F1066">
        <v>174.9</v>
      </c>
      <c r="G1066">
        <v>0.06</v>
      </c>
      <c r="H1066" t="s">
        <v>32</v>
      </c>
      <c r="I1066">
        <v>-150.9</v>
      </c>
      <c r="J1066">
        <v>3.58</v>
      </c>
      <c r="K1066">
        <v>5.47</v>
      </c>
      <c r="L1066" t="s">
        <v>454</v>
      </c>
      <c r="M1066" t="s">
        <v>22</v>
      </c>
      <c r="N1066" t="s">
        <v>23</v>
      </c>
      <c r="O1066" t="s">
        <v>34</v>
      </c>
      <c r="P1066" t="s">
        <v>68</v>
      </c>
      <c r="Q1066" t="s">
        <v>42</v>
      </c>
      <c r="R1066" s="1">
        <v>41396</v>
      </c>
      <c r="S1066" s="10">
        <f t="shared" si="72"/>
        <v>2.7793037163364427E-5</v>
      </c>
      <c r="U1066" t="str">
        <f t="shared" si="71"/>
        <v/>
      </c>
      <c r="V1066">
        <f t="array" ref="V1066">SUM(IF(B1066="Y",IF(D1066="Critical",(F1066:F4625),0)))</f>
        <v>0</v>
      </c>
      <c r="W1066">
        <f t="shared" si="73"/>
        <v>2</v>
      </c>
      <c r="X1066">
        <f t="shared" si="74"/>
        <v>0</v>
      </c>
    </row>
    <row r="1067" spans="1:24" x14ac:dyDescent="0.25">
      <c r="A1067">
        <v>13795</v>
      </c>
      <c r="B1067" t="s">
        <v>18</v>
      </c>
      <c r="C1067" s="1">
        <v>41739</v>
      </c>
      <c r="D1067" t="s">
        <v>31</v>
      </c>
      <c r="E1067">
        <v>30</v>
      </c>
      <c r="F1067">
        <v>501.32</v>
      </c>
      <c r="G1067">
        <v>0.04</v>
      </c>
      <c r="H1067" t="s">
        <v>20</v>
      </c>
      <c r="I1067">
        <v>-119.08</v>
      </c>
      <c r="J1067">
        <v>15.99</v>
      </c>
      <c r="K1067">
        <v>13.18</v>
      </c>
      <c r="L1067" t="s">
        <v>434</v>
      </c>
      <c r="M1067" t="s">
        <v>341</v>
      </c>
      <c r="N1067" t="s">
        <v>71</v>
      </c>
      <c r="O1067" t="s">
        <v>34</v>
      </c>
      <c r="P1067" t="s">
        <v>68</v>
      </c>
      <c r="Q1067" t="s">
        <v>42</v>
      </c>
      <c r="R1067" s="1">
        <v>41742</v>
      </c>
      <c r="S1067" s="10">
        <f t="shared" si="72"/>
        <v>7.9663838712051767E-5</v>
      </c>
      <c r="U1067" t="str">
        <f t="shared" si="71"/>
        <v/>
      </c>
      <c r="V1067">
        <f t="array" ref="V1067">SUM(IF(B1067="Y",IF(D1067="Critical",(F1067:F4626),0)))</f>
        <v>0</v>
      </c>
      <c r="W1067">
        <f t="shared" si="73"/>
        <v>3</v>
      </c>
      <c r="X1067">
        <f t="shared" si="74"/>
        <v>0</v>
      </c>
    </row>
    <row r="1068" spans="1:24" x14ac:dyDescent="0.25">
      <c r="A1068">
        <v>13795</v>
      </c>
      <c r="B1068" t="s">
        <v>18</v>
      </c>
      <c r="C1068" s="1">
        <v>41739</v>
      </c>
      <c r="D1068" t="s">
        <v>31</v>
      </c>
      <c r="E1068">
        <v>23</v>
      </c>
      <c r="F1068">
        <v>275.16000000000003</v>
      </c>
      <c r="G1068">
        <v>0.05</v>
      </c>
      <c r="H1068" t="s">
        <v>32</v>
      </c>
      <c r="I1068">
        <v>43.35</v>
      </c>
      <c r="J1068">
        <v>11.34</v>
      </c>
      <c r="K1068">
        <v>5.01</v>
      </c>
      <c r="L1068" t="s">
        <v>434</v>
      </c>
      <c r="M1068" t="s">
        <v>341</v>
      </c>
      <c r="N1068" t="s">
        <v>71</v>
      </c>
      <c r="O1068" t="s">
        <v>34</v>
      </c>
      <c r="P1068" t="s">
        <v>49</v>
      </c>
      <c r="Q1068" t="s">
        <v>42</v>
      </c>
      <c r="R1068" s="1">
        <v>41742</v>
      </c>
      <c r="S1068" s="10">
        <f t="shared" si="72"/>
        <v>4.3725169273135255E-5</v>
      </c>
      <c r="U1068" t="str">
        <f t="shared" si="71"/>
        <v/>
      </c>
      <c r="V1068">
        <f t="array" ref="V1068">SUM(IF(B1068="Y",IF(D1068="Critical",(F1068:F4627),0)))</f>
        <v>0</v>
      </c>
      <c r="W1068">
        <f t="shared" si="73"/>
        <v>3</v>
      </c>
      <c r="X1068">
        <f t="shared" si="74"/>
        <v>0</v>
      </c>
    </row>
    <row r="1069" spans="1:24" x14ac:dyDescent="0.25">
      <c r="A1069">
        <v>13795</v>
      </c>
      <c r="B1069" t="s">
        <v>18</v>
      </c>
      <c r="C1069" s="1">
        <v>41739</v>
      </c>
      <c r="D1069" t="s">
        <v>31</v>
      </c>
      <c r="E1069">
        <v>37</v>
      </c>
      <c r="F1069">
        <v>1302.99</v>
      </c>
      <c r="G1069">
        <v>0.02</v>
      </c>
      <c r="H1069" t="s">
        <v>20</v>
      </c>
      <c r="I1069">
        <v>545.49</v>
      </c>
      <c r="J1069">
        <v>35.44</v>
      </c>
      <c r="K1069">
        <v>5.09</v>
      </c>
      <c r="L1069" t="s">
        <v>434</v>
      </c>
      <c r="M1069" t="s">
        <v>341</v>
      </c>
      <c r="N1069" t="s">
        <v>71</v>
      </c>
      <c r="O1069" t="s">
        <v>34</v>
      </c>
      <c r="P1069" t="s">
        <v>49</v>
      </c>
      <c r="Q1069" t="s">
        <v>42</v>
      </c>
      <c r="R1069" s="1">
        <v>41740</v>
      </c>
      <c r="S1069" s="10">
        <f t="shared" si="72"/>
        <v>2.0705574324466676E-4</v>
      </c>
      <c r="U1069" t="str">
        <f t="shared" si="71"/>
        <v/>
      </c>
      <c r="V1069">
        <f t="array" ref="V1069">SUM(IF(B1069="Y",IF(D1069="Critical",(F1069:F4628),0)))</f>
        <v>0</v>
      </c>
      <c r="W1069">
        <f t="shared" si="73"/>
        <v>1</v>
      </c>
      <c r="X1069">
        <f t="shared" si="74"/>
        <v>0</v>
      </c>
    </row>
    <row r="1070" spans="1:24" x14ac:dyDescent="0.25">
      <c r="A1070">
        <v>13830</v>
      </c>
      <c r="B1070" t="s">
        <v>18</v>
      </c>
      <c r="C1070" s="1">
        <v>42725</v>
      </c>
      <c r="D1070" t="s">
        <v>19</v>
      </c>
      <c r="E1070">
        <v>27</v>
      </c>
      <c r="F1070">
        <v>2609.5300000000002</v>
      </c>
      <c r="G1070">
        <v>0</v>
      </c>
      <c r="H1070" t="s">
        <v>20</v>
      </c>
      <c r="I1070">
        <v>911.66</v>
      </c>
      <c r="J1070">
        <v>90.48</v>
      </c>
      <c r="K1070">
        <v>19.989999999999998</v>
      </c>
      <c r="L1070" t="s">
        <v>344</v>
      </c>
      <c r="M1070" t="s">
        <v>30</v>
      </c>
      <c r="N1070" t="s">
        <v>71</v>
      </c>
      <c r="O1070" t="s">
        <v>34</v>
      </c>
      <c r="P1070" t="s">
        <v>76</v>
      </c>
      <c r="Q1070" t="s">
        <v>42</v>
      </c>
      <c r="R1070" s="1">
        <v>42728</v>
      </c>
      <c r="S1070" s="10">
        <f t="shared" si="72"/>
        <v>4.1467561045691466E-4</v>
      </c>
      <c r="U1070" t="str">
        <f t="shared" si="71"/>
        <v/>
      </c>
      <c r="V1070">
        <f t="array" ref="V1070">SUM(IF(B1070="Y",IF(D1070="Critical",(F1070:F4629),0)))</f>
        <v>0</v>
      </c>
      <c r="W1070">
        <f t="shared" si="73"/>
        <v>3</v>
      </c>
      <c r="X1070">
        <f t="shared" si="74"/>
        <v>0</v>
      </c>
    </row>
    <row r="1071" spans="1:24" x14ac:dyDescent="0.25">
      <c r="A1071">
        <v>39172</v>
      </c>
      <c r="B1071" t="s">
        <v>18</v>
      </c>
      <c r="C1071" s="1">
        <v>41450</v>
      </c>
      <c r="D1071" t="s">
        <v>47</v>
      </c>
      <c r="E1071">
        <v>26</v>
      </c>
      <c r="F1071">
        <v>175.42</v>
      </c>
      <c r="G1071">
        <v>0</v>
      </c>
      <c r="H1071" t="s">
        <v>20</v>
      </c>
      <c r="I1071">
        <v>-93.73</v>
      </c>
      <c r="J1071">
        <v>5.98</v>
      </c>
      <c r="K1071">
        <v>7.5</v>
      </c>
      <c r="L1071" t="s">
        <v>268</v>
      </c>
      <c r="M1071" t="s">
        <v>30</v>
      </c>
      <c r="N1071" t="s">
        <v>40</v>
      </c>
      <c r="O1071" t="s">
        <v>34</v>
      </c>
      <c r="P1071" t="s">
        <v>49</v>
      </c>
      <c r="Q1071" t="s">
        <v>42</v>
      </c>
      <c r="R1071" s="1">
        <v>41457</v>
      </c>
      <c r="S1071" s="10">
        <f t="shared" si="72"/>
        <v>2.7875669406503071E-5</v>
      </c>
      <c r="U1071" t="str">
        <f t="shared" si="71"/>
        <v/>
      </c>
      <c r="V1071">
        <f t="array" ref="V1071">SUM(IF(B1071="Y",IF(D1071="Critical",(F1071:F4630),0)))</f>
        <v>0</v>
      </c>
      <c r="W1071">
        <f t="shared" si="73"/>
        <v>7</v>
      </c>
      <c r="X1071">
        <f t="shared" si="74"/>
        <v>0</v>
      </c>
    </row>
    <row r="1072" spans="1:24" x14ac:dyDescent="0.25">
      <c r="A1072">
        <v>13892</v>
      </c>
      <c r="B1072" t="s">
        <v>18</v>
      </c>
      <c r="C1072" s="1">
        <v>42121</v>
      </c>
      <c r="D1072" t="s">
        <v>19</v>
      </c>
      <c r="E1072">
        <v>47</v>
      </c>
      <c r="F1072">
        <v>1446.97</v>
      </c>
      <c r="G1072">
        <v>0</v>
      </c>
      <c r="H1072" t="s">
        <v>20</v>
      </c>
      <c r="I1072">
        <v>531.47</v>
      </c>
      <c r="J1072">
        <v>29.89</v>
      </c>
      <c r="K1072">
        <v>1.99</v>
      </c>
      <c r="L1072" t="s">
        <v>436</v>
      </c>
      <c r="M1072" t="s">
        <v>30</v>
      </c>
      <c r="N1072" t="s">
        <v>40</v>
      </c>
      <c r="O1072" t="s">
        <v>24</v>
      </c>
      <c r="P1072" t="s">
        <v>25</v>
      </c>
      <c r="Q1072" t="s">
        <v>26</v>
      </c>
      <c r="R1072" s="1">
        <v>42122</v>
      </c>
      <c r="S1072" s="10">
        <f t="shared" si="72"/>
        <v>2.2993534010447926E-4</v>
      </c>
      <c r="U1072" t="str">
        <f t="shared" si="71"/>
        <v/>
      </c>
      <c r="V1072">
        <f t="array" ref="V1072">SUM(IF(B1072="Y",IF(D1072="Critical",(F1072:F4631),0)))</f>
        <v>0</v>
      </c>
      <c r="W1072">
        <f t="shared" si="73"/>
        <v>1</v>
      </c>
      <c r="X1072">
        <f t="shared" si="74"/>
        <v>0</v>
      </c>
    </row>
    <row r="1073" spans="1:24" x14ac:dyDescent="0.25">
      <c r="A1073">
        <v>13894</v>
      </c>
      <c r="B1073" t="s">
        <v>18</v>
      </c>
      <c r="C1073" s="1">
        <v>42104</v>
      </c>
      <c r="D1073" t="s">
        <v>43</v>
      </c>
      <c r="E1073">
        <v>31</v>
      </c>
      <c r="F1073">
        <v>89.18</v>
      </c>
      <c r="G1073">
        <v>0.04</v>
      </c>
      <c r="H1073" t="s">
        <v>20</v>
      </c>
      <c r="I1073">
        <v>21.73</v>
      </c>
      <c r="J1073">
        <v>2.94</v>
      </c>
      <c r="K1073">
        <v>0.81</v>
      </c>
      <c r="L1073" t="s">
        <v>333</v>
      </c>
      <c r="M1073" t="s">
        <v>30</v>
      </c>
      <c r="N1073" t="s">
        <v>40</v>
      </c>
      <c r="O1073" t="s">
        <v>34</v>
      </c>
      <c r="P1073" t="s">
        <v>35</v>
      </c>
      <c r="Q1073" t="s">
        <v>36</v>
      </c>
      <c r="R1073" s="1">
        <v>42105</v>
      </c>
      <c r="S1073" s="10">
        <f t="shared" si="72"/>
        <v>1.4171429698278101E-5</v>
      </c>
      <c r="U1073" t="str">
        <f t="shared" si="71"/>
        <v/>
      </c>
      <c r="V1073">
        <f t="array" ref="V1073">SUM(IF(B1073="Y",IF(D1073="Critical",(F1073:F4632),0)))</f>
        <v>0</v>
      </c>
      <c r="W1073">
        <f t="shared" si="73"/>
        <v>1</v>
      </c>
      <c r="X1073">
        <f t="shared" si="74"/>
        <v>0</v>
      </c>
    </row>
    <row r="1074" spans="1:24" x14ac:dyDescent="0.25">
      <c r="A1074">
        <v>13894</v>
      </c>
      <c r="B1074" t="s">
        <v>18</v>
      </c>
      <c r="C1074" s="1">
        <v>42104</v>
      </c>
      <c r="D1074" t="s">
        <v>43</v>
      </c>
      <c r="E1074">
        <v>50</v>
      </c>
      <c r="F1074">
        <v>1540.2850000000001</v>
      </c>
      <c r="G1074">
        <v>0.05</v>
      </c>
      <c r="H1074" t="s">
        <v>20</v>
      </c>
      <c r="I1074">
        <v>829.65</v>
      </c>
      <c r="J1074">
        <v>35.99</v>
      </c>
      <c r="K1074">
        <v>1.25</v>
      </c>
      <c r="L1074" t="s">
        <v>333</v>
      </c>
      <c r="M1074" t="s">
        <v>30</v>
      </c>
      <c r="N1074" t="s">
        <v>40</v>
      </c>
      <c r="O1074" t="s">
        <v>24</v>
      </c>
      <c r="P1074" t="s">
        <v>41</v>
      </c>
      <c r="Q1074" t="s">
        <v>26</v>
      </c>
      <c r="R1074" s="1">
        <v>42105</v>
      </c>
      <c r="S1074" s="10">
        <f t="shared" si="72"/>
        <v>2.4476385504386953E-4</v>
      </c>
      <c r="U1074" t="str">
        <f t="shared" si="71"/>
        <v/>
      </c>
      <c r="V1074">
        <f t="array" ref="V1074">SUM(IF(B1074="Y",IF(D1074="Critical",(F1074:F4633),0)))</f>
        <v>0</v>
      </c>
      <c r="W1074">
        <f t="shared" si="73"/>
        <v>1</v>
      </c>
      <c r="X1074">
        <f t="shared" si="74"/>
        <v>0</v>
      </c>
    </row>
    <row r="1075" spans="1:24" x14ac:dyDescent="0.25">
      <c r="A1075">
        <v>21447</v>
      </c>
      <c r="B1075" t="s">
        <v>18</v>
      </c>
      <c r="C1075" s="1">
        <v>41428</v>
      </c>
      <c r="D1075" t="s">
        <v>31</v>
      </c>
      <c r="E1075">
        <v>15</v>
      </c>
      <c r="F1075">
        <v>176.24</v>
      </c>
      <c r="G1075">
        <v>0.02</v>
      </c>
      <c r="H1075" t="s">
        <v>32</v>
      </c>
      <c r="I1075">
        <v>9.85</v>
      </c>
      <c r="J1075">
        <v>10.98</v>
      </c>
      <c r="K1075">
        <v>3.37</v>
      </c>
      <c r="L1075" t="s">
        <v>139</v>
      </c>
      <c r="M1075" t="s">
        <v>30</v>
      </c>
      <c r="N1075" t="s">
        <v>40</v>
      </c>
      <c r="O1075" t="s">
        <v>34</v>
      </c>
      <c r="P1075" t="s">
        <v>64</v>
      </c>
      <c r="Q1075" t="s">
        <v>26</v>
      </c>
      <c r="R1075" s="1">
        <v>41430</v>
      </c>
      <c r="S1075" s="10">
        <f t="shared" si="72"/>
        <v>2.8005974097606329E-5</v>
      </c>
      <c r="U1075" t="str">
        <f t="shared" si="71"/>
        <v/>
      </c>
      <c r="V1075">
        <f t="array" ref="V1075">SUM(IF(B1075="Y",IF(D1075="Critical",(F1075:F4634),0)))</f>
        <v>0</v>
      </c>
      <c r="W1075">
        <f t="shared" si="73"/>
        <v>2</v>
      </c>
      <c r="X1075">
        <f t="shared" si="74"/>
        <v>0</v>
      </c>
    </row>
    <row r="1076" spans="1:24" x14ac:dyDescent="0.25">
      <c r="A1076">
        <v>13923</v>
      </c>
      <c r="B1076" t="s">
        <v>18</v>
      </c>
      <c r="C1076" s="1">
        <v>42193</v>
      </c>
      <c r="D1076" t="s">
        <v>19</v>
      </c>
      <c r="E1076">
        <v>39</v>
      </c>
      <c r="F1076">
        <v>220.09</v>
      </c>
      <c r="G1076">
        <v>0.04</v>
      </c>
      <c r="H1076" t="s">
        <v>20</v>
      </c>
      <c r="I1076">
        <v>-1795.74</v>
      </c>
      <c r="J1076">
        <v>4.4800000000000004</v>
      </c>
      <c r="K1076">
        <v>49</v>
      </c>
      <c r="L1076" t="s">
        <v>115</v>
      </c>
      <c r="M1076" t="s">
        <v>22</v>
      </c>
      <c r="N1076" t="s">
        <v>40</v>
      </c>
      <c r="O1076" t="s">
        <v>34</v>
      </c>
      <c r="P1076" t="s">
        <v>72</v>
      </c>
      <c r="Q1076" t="s">
        <v>60</v>
      </c>
      <c r="R1076" s="1">
        <v>42195</v>
      </c>
      <c r="S1076" s="10">
        <f t="shared" si="72"/>
        <v>3.4974096908432689E-5</v>
      </c>
      <c r="U1076" t="str">
        <f t="shared" si="71"/>
        <v/>
      </c>
      <c r="V1076">
        <f t="array" ref="V1076">SUM(IF(B1076="Y",IF(D1076="Critical",(F1076:F4635),0)))</f>
        <v>0</v>
      </c>
      <c r="W1076">
        <f t="shared" si="73"/>
        <v>2</v>
      </c>
      <c r="X1076">
        <f t="shared" si="74"/>
        <v>0</v>
      </c>
    </row>
    <row r="1077" spans="1:24" x14ac:dyDescent="0.25">
      <c r="A1077">
        <v>13923</v>
      </c>
      <c r="B1077" t="s">
        <v>18</v>
      </c>
      <c r="C1077" s="1">
        <v>42193</v>
      </c>
      <c r="D1077" t="s">
        <v>19</v>
      </c>
      <c r="E1077">
        <v>49</v>
      </c>
      <c r="F1077">
        <v>1220.23</v>
      </c>
      <c r="G1077">
        <v>0</v>
      </c>
      <c r="H1077" t="s">
        <v>20</v>
      </c>
      <c r="I1077">
        <v>172.62</v>
      </c>
      <c r="J1077">
        <v>22.84</v>
      </c>
      <c r="K1077">
        <v>11.54</v>
      </c>
      <c r="L1077" t="s">
        <v>115</v>
      </c>
      <c r="M1077" t="s">
        <v>22</v>
      </c>
      <c r="N1077" t="s">
        <v>40</v>
      </c>
      <c r="O1077" t="s">
        <v>34</v>
      </c>
      <c r="P1077" t="s">
        <v>49</v>
      </c>
      <c r="Q1077" t="s">
        <v>42</v>
      </c>
      <c r="R1077" s="1">
        <v>42194</v>
      </c>
      <c r="S1077" s="10">
        <f t="shared" si="72"/>
        <v>1.9390450393283118E-4</v>
      </c>
      <c r="U1077" t="str">
        <f t="shared" si="71"/>
        <v/>
      </c>
      <c r="V1077">
        <f t="array" ref="V1077">SUM(IF(B1077="Y",IF(D1077="Critical",(F1077:F4636),0)))</f>
        <v>0</v>
      </c>
      <c r="W1077">
        <f t="shared" si="73"/>
        <v>1</v>
      </c>
      <c r="X1077">
        <f t="shared" si="74"/>
        <v>0</v>
      </c>
    </row>
    <row r="1078" spans="1:24" x14ac:dyDescent="0.25">
      <c r="A1078">
        <v>13923</v>
      </c>
      <c r="B1078" t="s">
        <v>18</v>
      </c>
      <c r="C1078" s="1">
        <v>42193</v>
      </c>
      <c r="D1078" t="s">
        <v>19</v>
      </c>
      <c r="E1078">
        <v>27</v>
      </c>
      <c r="F1078">
        <v>6152.8</v>
      </c>
      <c r="G1078">
        <v>0.04</v>
      </c>
      <c r="H1078" t="s">
        <v>54</v>
      </c>
      <c r="I1078">
        <v>554.54999999999995</v>
      </c>
      <c r="J1078">
        <v>225.02</v>
      </c>
      <c r="K1078">
        <v>28.66</v>
      </c>
      <c r="L1078" t="s">
        <v>115</v>
      </c>
      <c r="M1078" t="s">
        <v>22</v>
      </c>
      <c r="N1078" t="s">
        <v>40</v>
      </c>
      <c r="O1078" t="s">
        <v>34</v>
      </c>
      <c r="P1078" t="s">
        <v>53</v>
      </c>
      <c r="Q1078" t="s">
        <v>74</v>
      </c>
      <c r="R1078" s="1">
        <v>42195</v>
      </c>
      <c r="S1078" s="10">
        <f t="shared" si="72"/>
        <v>9.7773012612206202E-4</v>
      </c>
      <c r="U1078" t="str">
        <f t="shared" si="71"/>
        <v/>
      </c>
      <c r="V1078">
        <f t="array" ref="V1078">SUM(IF(B1078="Y",IF(D1078="Critical",(F1078:F4637),0)))</f>
        <v>0</v>
      </c>
      <c r="W1078">
        <f t="shared" si="73"/>
        <v>2</v>
      </c>
      <c r="X1078">
        <f t="shared" si="74"/>
        <v>0</v>
      </c>
    </row>
    <row r="1079" spans="1:24" x14ac:dyDescent="0.25">
      <c r="A1079">
        <v>13923</v>
      </c>
      <c r="B1079" t="s">
        <v>18</v>
      </c>
      <c r="C1079" s="1">
        <v>42193</v>
      </c>
      <c r="D1079" t="s">
        <v>19</v>
      </c>
      <c r="E1079">
        <v>28</v>
      </c>
      <c r="F1079">
        <v>4332.3</v>
      </c>
      <c r="G1079">
        <v>0.08</v>
      </c>
      <c r="H1079" t="s">
        <v>54</v>
      </c>
      <c r="I1079">
        <v>2066.12</v>
      </c>
      <c r="J1079">
        <v>200.97</v>
      </c>
      <c r="K1079">
        <v>15.59</v>
      </c>
      <c r="L1079" t="s">
        <v>115</v>
      </c>
      <c r="M1079" t="s">
        <v>22</v>
      </c>
      <c r="N1079" t="s">
        <v>40</v>
      </c>
      <c r="O1079" t="s">
        <v>24</v>
      </c>
      <c r="P1079" t="s">
        <v>51</v>
      </c>
      <c r="Q1079" t="s">
        <v>74</v>
      </c>
      <c r="R1079" s="1">
        <v>42195</v>
      </c>
      <c r="S1079" s="10">
        <f t="shared" si="72"/>
        <v>6.8843782105685366E-4</v>
      </c>
      <c r="U1079" t="str">
        <f t="shared" si="71"/>
        <v/>
      </c>
      <c r="V1079">
        <f t="array" ref="V1079">SUM(IF(B1079="Y",IF(D1079="Critical",(F1079:F4638),0)))</f>
        <v>0</v>
      </c>
      <c r="W1079">
        <f t="shared" si="73"/>
        <v>2</v>
      </c>
      <c r="X1079">
        <f t="shared" si="74"/>
        <v>0</v>
      </c>
    </row>
    <row r="1080" spans="1:24" x14ac:dyDescent="0.25">
      <c r="A1080">
        <v>13927</v>
      </c>
      <c r="B1080" t="s">
        <v>18</v>
      </c>
      <c r="C1080" s="1">
        <v>42608</v>
      </c>
      <c r="D1080" t="s">
        <v>47</v>
      </c>
      <c r="E1080">
        <v>26</v>
      </c>
      <c r="F1080">
        <v>188.05</v>
      </c>
      <c r="G1080">
        <v>0.04</v>
      </c>
      <c r="H1080" t="s">
        <v>32</v>
      </c>
      <c r="I1080">
        <v>-21.41</v>
      </c>
      <c r="J1080">
        <v>6.48</v>
      </c>
      <c r="K1080">
        <v>5.16</v>
      </c>
      <c r="L1080" t="s">
        <v>437</v>
      </c>
      <c r="M1080" t="s">
        <v>56</v>
      </c>
      <c r="N1080" t="s">
        <v>23</v>
      </c>
      <c r="O1080" t="s">
        <v>34</v>
      </c>
      <c r="P1080" t="s">
        <v>49</v>
      </c>
      <c r="Q1080" t="s">
        <v>42</v>
      </c>
      <c r="R1080" s="1">
        <v>42615</v>
      </c>
      <c r="S1080" s="10">
        <f t="shared" si="72"/>
        <v>2.9882679465812925E-5</v>
      </c>
      <c r="U1080" t="str">
        <f t="shared" si="71"/>
        <v/>
      </c>
      <c r="V1080">
        <f t="array" ref="V1080">SUM(IF(B1080="Y",IF(D1080="Critical",(F1080:F4639),0)))</f>
        <v>0</v>
      </c>
      <c r="W1080">
        <f t="shared" si="73"/>
        <v>7</v>
      </c>
      <c r="X1080">
        <f t="shared" si="74"/>
        <v>0</v>
      </c>
    </row>
    <row r="1081" spans="1:24" x14ac:dyDescent="0.25">
      <c r="A1081">
        <v>22913</v>
      </c>
      <c r="B1081" t="s">
        <v>18</v>
      </c>
      <c r="C1081" s="1">
        <v>41450</v>
      </c>
      <c r="D1081" t="s">
        <v>28</v>
      </c>
      <c r="E1081">
        <v>32</v>
      </c>
      <c r="F1081">
        <v>176.77</v>
      </c>
      <c r="G1081">
        <v>0.06</v>
      </c>
      <c r="H1081" t="s">
        <v>32</v>
      </c>
      <c r="I1081">
        <v>-41.6</v>
      </c>
      <c r="J1081">
        <v>4.9800000000000004</v>
      </c>
      <c r="K1081">
        <v>4.72</v>
      </c>
      <c r="L1081" t="s">
        <v>248</v>
      </c>
      <c r="M1081" t="s">
        <v>22</v>
      </c>
      <c r="N1081" t="s">
        <v>23</v>
      </c>
      <c r="O1081" t="s">
        <v>34</v>
      </c>
      <c r="P1081" t="s">
        <v>49</v>
      </c>
      <c r="Q1081" t="s">
        <v>42</v>
      </c>
      <c r="R1081" s="1">
        <v>41451</v>
      </c>
      <c r="S1081" s="10">
        <f t="shared" si="72"/>
        <v>2.8090195422343798E-5</v>
      </c>
      <c r="U1081" t="str">
        <f t="shared" si="71"/>
        <v/>
      </c>
      <c r="V1081">
        <f t="array" ref="V1081">SUM(IF(B1081="Y",IF(D1081="Critical",(F1081:F4640),0)))</f>
        <v>0</v>
      </c>
      <c r="W1081">
        <f t="shared" si="73"/>
        <v>1</v>
      </c>
      <c r="X1081">
        <f t="shared" si="74"/>
        <v>0</v>
      </c>
    </row>
    <row r="1082" spans="1:24" x14ac:dyDescent="0.25">
      <c r="A1082">
        <v>13988</v>
      </c>
      <c r="B1082" t="s">
        <v>18</v>
      </c>
      <c r="C1082" s="1">
        <v>42217</v>
      </c>
      <c r="D1082" t="s">
        <v>31</v>
      </c>
      <c r="E1082">
        <v>34</v>
      </c>
      <c r="F1082">
        <v>180.27</v>
      </c>
      <c r="G1082">
        <v>0.01</v>
      </c>
      <c r="H1082" t="s">
        <v>20</v>
      </c>
      <c r="I1082">
        <v>-59.71</v>
      </c>
      <c r="J1082">
        <v>4.95</v>
      </c>
      <c r="K1082">
        <v>5.32</v>
      </c>
      <c r="L1082" t="s">
        <v>439</v>
      </c>
      <c r="M1082" t="s">
        <v>22</v>
      </c>
      <c r="N1082" t="s">
        <v>40</v>
      </c>
      <c r="O1082" t="s">
        <v>37</v>
      </c>
      <c r="P1082" t="s">
        <v>38</v>
      </c>
      <c r="Q1082" t="s">
        <v>42</v>
      </c>
      <c r="R1082" s="1">
        <v>42218</v>
      </c>
      <c r="S1082" s="10">
        <f t="shared" si="72"/>
        <v>2.8646373981930849E-5</v>
      </c>
      <c r="U1082" t="str">
        <f t="shared" si="71"/>
        <v/>
      </c>
      <c r="V1082">
        <f t="array" ref="V1082">SUM(IF(B1082="Y",IF(D1082="Critical",(F1082:F4641),0)))</f>
        <v>0</v>
      </c>
      <c r="W1082">
        <f t="shared" si="73"/>
        <v>1</v>
      </c>
      <c r="X1082">
        <f t="shared" si="74"/>
        <v>0</v>
      </c>
    </row>
    <row r="1083" spans="1:24" x14ac:dyDescent="0.25">
      <c r="A1083">
        <v>13988</v>
      </c>
      <c r="B1083" t="s">
        <v>18</v>
      </c>
      <c r="C1083" s="1">
        <v>42217</v>
      </c>
      <c r="D1083" t="s">
        <v>31</v>
      </c>
      <c r="E1083">
        <v>39</v>
      </c>
      <c r="F1083">
        <v>626.96</v>
      </c>
      <c r="G1083">
        <v>0</v>
      </c>
      <c r="H1083" t="s">
        <v>20</v>
      </c>
      <c r="I1083">
        <v>-35.92</v>
      </c>
      <c r="J1083">
        <v>14.98</v>
      </c>
      <c r="K1083">
        <v>7.69</v>
      </c>
      <c r="L1083" t="s">
        <v>439</v>
      </c>
      <c r="M1083" t="s">
        <v>22</v>
      </c>
      <c r="N1083" t="s">
        <v>40</v>
      </c>
      <c r="O1083" t="s">
        <v>34</v>
      </c>
      <c r="P1083" t="s">
        <v>53</v>
      </c>
      <c r="Q1083" t="s">
        <v>42</v>
      </c>
      <c r="R1083" s="1">
        <v>42218</v>
      </c>
      <c r="S1083" s="10">
        <f t="shared" si="72"/>
        <v>9.9629059919628142E-5</v>
      </c>
      <c r="U1083" t="str">
        <f t="shared" si="71"/>
        <v/>
      </c>
      <c r="V1083">
        <f t="array" ref="V1083">SUM(IF(B1083="Y",IF(D1083="Critical",(F1083:F4642),0)))</f>
        <v>0</v>
      </c>
      <c r="W1083">
        <f t="shared" si="73"/>
        <v>1</v>
      </c>
      <c r="X1083">
        <f t="shared" si="74"/>
        <v>0</v>
      </c>
    </row>
    <row r="1084" spans="1:24" x14ac:dyDescent="0.25">
      <c r="A1084">
        <v>13988</v>
      </c>
      <c r="B1084" t="s">
        <v>18</v>
      </c>
      <c r="C1084" s="1">
        <v>42217</v>
      </c>
      <c r="D1084" t="s">
        <v>31</v>
      </c>
      <c r="E1084">
        <v>18</v>
      </c>
      <c r="F1084">
        <v>236.31</v>
      </c>
      <c r="G1084">
        <v>0.04</v>
      </c>
      <c r="H1084" t="s">
        <v>32</v>
      </c>
      <c r="I1084">
        <v>-2.2400000000000002</v>
      </c>
      <c r="J1084">
        <v>11.97</v>
      </c>
      <c r="K1084">
        <v>4.9800000000000004</v>
      </c>
      <c r="L1084" t="s">
        <v>439</v>
      </c>
      <c r="M1084" t="s">
        <v>22</v>
      </c>
      <c r="N1084" t="s">
        <v>40</v>
      </c>
      <c r="O1084" t="s">
        <v>34</v>
      </c>
      <c r="P1084" t="s">
        <v>72</v>
      </c>
      <c r="Q1084" t="s">
        <v>42</v>
      </c>
      <c r="R1084" s="1">
        <v>42218</v>
      </c>
      <c r="S1084" s="10">
        <f t="shared" si="72"/>
        <v>3.755158726171897E-5</v>
      </c>
      <c r="U1084" t="str">
        <f t="shared" si="71"/>
        <v/>
      </c>
      <c r="V1084">
        <f t="array" ref="V1084">SUM(IF(B1084="Y",IF(D1084="Critical",(F1084:F4643),0)))</f>
        <v>0</v>
      </c>
      <c r="W1084">
        <f t="shared" si="73"/>
        <v>1</v>
      </c>
      <c r="X1084">
        <f t="shared" si="74"/>
        <v>0</v>
      </c>
    </row>
    <row r="1085" spans="1:24" x14ac:dyDescent="0.25">
      <c r="A1085">
        <v>13991</v>
      </c>
      <c r="B1085" t="s">
        <v>18</v>
      </c>
      <c r="C1085" s="1">
        <v>42069</v>
      </c>
      <c r="D1085" t="s">
        <v>19</v>
      </c>
      <c r="E1085">
        <v>24</v>
      </c>
      <c r="F1085">
        <v>170.7</v>
      </c>
      <c r="G1085">
        <v>0</v>
      </c>
      <c r="H1085" t="s">
        <v>20</v>
      </c>
      <c r="I1085">
        <v>-37.880000000000003</v>
      </c>
      <c r="J1085">
        <v>6.48</v>
      </c>
      <c r="K1085">
        <v>2.74</v>
      </c>
      <c r="L1085" t="s">
        <v>330</v>
      </c>
      <c r="M1085" t="s">
        <v>22</v>
      </c>
      <c r="N1085" t="s">
        <v>23</v>
      </c>
      <c r="O1085" t="s">
        <v>24</v>
      </c>
      <c r="P1085" t="s">
        <v>25</v>
      </c>
      <c r="Q1085" t="s">
        <v>26</v>
      </c>
      <c r="R1085" s="1">
        <v>42071</v>
      </c>
      <c r="S1085" s="10">
        <f t="shared" si="72"/>
        <v>2.712562289185996E-5</v>
      </c>
      <c r="U1085" t="str">
        <f t="shared" si="71"/>
        <v/>
      </c>
      <c r="V1085">
        <f t="array" ref="V1085">SUM(IF(B1085="Y",IF(D1085="Critical",(F1085:F4644),0)))</f>
        <v>0</v>
      </c>
      <c r="W1085">
        <f t="shared" si="73"/>
        <v>2</v>
      </c>
      <c r="X1085">
        <f t="shared" si="74"/>
        <v>0</v>
      </c>
    </row>
    <row r="1086" spans="1:24" x14ac:dyDescent="0.25">
      <c r="A1086">
        <v>13991</v>
      </c>
      <c r="B1086" t="s">
        <v>18</v>
      </c>
      <c r="C1086" s="1">
        <v>42069</v>
      </c>
      <c r="D1086" t="s">
        <v>19</v>
      </c>
      <c r="E1086">
        <v>21</v>
      </c>
      <c r="F1086">
        <v>1839.4480000000001</v>
      </c>
      <c r="G1086">
        <v>7.0000000000000007E-2</v>
      </c>
      <c r="H1086" t="s">
        <v>20</v>
      </c>
      <c r="I1086">
        <v>-742.88</v>
      </c>
      <c r="J1086">
        <v>111.96</v>
      </c>
      <c r="K1086">
        <v>69</v>
      </c>
      <c r="L1086" t="s">
        <v>330</v>
      </c>
      <c r="M1086" t="s">
        <v>22</v>
      </c>
      <c r="N1086" t="s">
        <v>23</v>
      </c>
      <c r="O1086" t="s">
        <v>37</v>
      </c>
      <c r="P1086" t="s">
        <v>112</v>
      </c>
      <c r="Q1086" t="s">
        <v>60</v>
      </c>
      <c r="R1086" s="1">
        <v>42070</v>
      </c>
      <c r="S1086" s="10">
        <f t="shared" si="72"/>
        <v>2.9230329687865279E-4</v>
      </c>
      <c r="U1086" t="str">
        <f t="shared" si="71"/>
        <v/>
      </c>
      <c r="V1086">
        <f t="array" ref="V1086">SUM(IF(B1086="Y",IF(D1086="Critical",(F1086:F4645),0)))</f>
        <v>0</v>
      </c>
      <c r="W1086">
        <f t="shared" si="73"/>
        <v>1</v>
      </c>
      <c r="X1086">
        <f t="shared" si="74"/>
        <v>0</v>
      </c>
    </row>
    <row r="1087" spans="1:24" x14ac:dyDescent="0.25">
      <c r="A1087">
        <v>14021</v>
      </c>
      <c r="B1087" t="s">
        <v>18</v>
      </c>
      <c r="C1087" s="1">
        <v>41705</v>
      </c>
      <c r="D1087" t="s">
        <v>19</v>
      </c>
      <c r="E1087">
        <v>12</v>
      </c>
      <c r="F1087">
        <v>27.05</v>
      </c>
      <c r="G1087">
        <v>0</v>
      </c>
      <c r="H1087" t="s">
        <v>32</v>
      </c>
      <c r="I1087">
        <v>1</v>
      </c>
      <c r="J1087">
        <v>1.82</v>
      </c>
      <c r="K1087">
        <v>0.83</v>
      </c>
      <c r="L1087" t="s">
        <v>216</v>
      </c>
      <c r="M1087" t="s">
        <v>56</v>
      </c>
      <c r="N1087" t="s">
        <v>23</v>
      </c>
      <c r="O1087" t="s">
        <v>34</v>
      </c>
      <c r="P1087" t="s">
        <v>35</v>
      </c>
      <c r="Q1087" t="s">
        <v>36</v>
      </c>
      <c r="R1087" s="1">
        <v>41706</v>
      </c>
      <c r="S1087" s="10">
        <f t="shared" si="72"/>
        <v>4.2984657248085067E-6</v>
      </c>
      <c r="U1087" t="str">
        <f t="shared" si="71"/>
        <v/>
      </c>
      <c r="V1087">
        <f t="array" ref="V1087">SUM(IF(B1087="Y",IF(D1087="Critical",(F1087:F4646),0)))</f>
        <v>0</v>
      </c>
      <c r="W1087">
        <f t="shared" si="73"/>
        <v>1</v>
      </c>
      <c r="X1087">
        <f t="shared" si="74"/>
        <v>0</v>
      </c>
    </row>
    <row r="1088" spans="1:24" x14ac:dyDescent="0.25">
      <c r="A1088">
        <v>16579</v>
      </c>
      <c r="B1088" t="s">
        <v>18</v>
      </c>
      <c r="C1088" s="1">
        <v>41620</v>
      </c>
      <c r="D1088" t="s">
        <v>31</v>
      </c>
      <c r="E1088">
        <v>23</v>
      </c>
      <c r="F1088">
        <v>177.23</v>
      </c>
      <c r="G1088">
        <v>7.0000000000000007E-2</v>
      </c>
      <c r="H1088" t="s">
        <v>20</v>
      </c>
      <c r="I1088">
        <v>4.9400000000000004</v>
      </c>
      <c r="J1088">
        <v>8.14</v>
      </c>
      <c r="K1088">
        <v>3.12</v>
      </c>
      <c r="L1088" t="s">
        <v>384</v>
      </c>
      <c r="M1088" t="s">
        <v>22</v>
      </c>
      <c r="N1088" t="s">
        <v>45</v>
      </c>
      <c r="O1088" t="s">
        <v>34</v>
      </c>
      <c r="P1088" t="s">
        <v>35</v>
      </c>
      <c r="Q1088" t="s">
        <v>36</v>
      </c>
      <c r="R1088" s="1">
        <v>41621</v>
      </c>
      <c r="S1088" s="10">
        <f t="shared" si="72"/>
        <v>2.8163293175889518E-5</v>
      </c>
      <c r="U1088" t="str">
        <f t="shared" si="71"/>
        <v/>
      </c>
      <c r="V1088">
        <f t="array" ref="V1088">SUM(IF(B1088="Y",IF(D1088="Critical",(F1088:F4647),0)))</f>
        <v>0</v>
      </c>
      <c r="W1088">
        <f t="shared" si="73"/>
        <v>1</v>
      </c>
      <c r="X1088">
        <f t="shared" si="74"/>
        <v>0</v>
      </c>
    </row>
    <row r="1089" spans="1:24" x14ac:dyDescent="0.25">
      <c r="A1089">
        <v>28482</v>
      </c>
      <c r="B1089" t="s">
        <v>18</v>
      </c>
      <c r="C1089" s="1">
        <v>41341</v>
      </c>
      <c r="D1089" t="s">
        <v>28</v>
      </c>
      <c r="E1089">
        <v>40</v>
      </c>
      <c r="F1089">
        <v>177.92</v>
      </c>
      <c r="G1089">
        <v>0</v>
      </c>
      <c r="H1089" t="s">
        <v>20</v>
      </c>
      <c r="I1089">
        <v>-167.92</v>
      </c>
      <c r="J1089">
        <v>4.28</v>
      </c>
      <c r="K1089">
        <v>6.72</v>
      </c>
      <c r="L1089" t="s">
        <v>81</v>
      </c>
      <c r="M1089" t="s">
        <v>30</v>
      </c>
      <c r="N1089" t="s">
        <v>40</v>
      </c>
      <c r="O1089" t="s">
        <v>34</v>
      </c>
      <c r="P1089" t="s">
        <v>49</v>
      </c>
      <c r="Q1089" t="s">
        <v>42</v>
      </c>
      <c r="R1089" s="1">
        <v>41341</v>
      </c>
      <c r="S1089" s="10">
        <f t="shared" si="72"/>
        <v>2.8272939806208109E-5</v>
      </c>
      <c r="U1089" t="str">
        <f t="shared" si="71"/>
        <v/>
      </c>
      <c r="V1089">
        <f t="array" ref="V1089">SUM(IF(B1089="Y",IF(D1089="Critical",(F1089:F4648),0)))</f>
        <v>0</v>
      </c>
      <c r="W1089">
        <f t="shared" si="73"/>
        <v>0</v>
      </c>
      <c r="X1089">
        <f t="shared" si="74"/>
        <v>0</v>
      </c>
    </row>
    <row r="1090" spans="1:24" x14ac:dyDescent="0.25">
      <c r="A1090">
        <v>8998</v>
      </c>
      <c r="B1090" t="s">
        <v>18</v>
      </c>
      <c r="C1090" s="1">
        <v>41277</v>
      </c>
      <c r="D1090" t="s">
        <v>47</v>
      </c>
      <c r="E1090">
        <v>13</v>
      </c>
      <c r="F1090">
        <v>178.13</v>
      </c>
      <c r="G1090">
        <v>0.04</v>
      </c>
      <c r="H1090" t="s">
        <v>20</v>
      </c>
      <c r="I1090">
        <v>-19.75</v>
      </c>
      <c r="J1090">
        <v>13.43</v>
      </c>
      <c r="K1090">
        <v>5.5</v>
      </c>
      <c r="L1090" t="s">
        <v>133</v>
      </c>
      <c r="M1090" t="s">
        <v>22</v>
      </c>
      <c r="N1090" t="s">
        <v>45</v>
      </c>
      <c r="O1090" t="s">
        <v>34</v>
      </c>
      <c r="P1090" t="s">
        <v>53</v>
      </c>
      <c r="Q1090" t="s">
        <v>42</v>
      </c>
      <c r="R1090" s="1">
        <v>41282</v>
      </c>
      <c r="S1090" s="10">
        <f t="shared" si="72"/>
        <v>2.8306310519783334E-5</v>
      </c>
      <c r="U1090" t="str">
        <f t="shared" ref="U1090:U1153" si="75">IF(T1090="Quality Check",VLOOKUP(S1090,Quality_Control,2),"")</f>
        <v/>
      </c>
      <c r="V1090">
        <f t="array" ref="V1090">SUM(IF(B1090="Y",IF(D1090="Critical",(F1090:F4649),0)))</f>
        <v>0</v>
      </c>
      <c r="W1090">
        <f t="shared" si="73"/>
        <v>5</v>
      </c>
      <c r="X1090">
        <f t="shared" si="74"/>
        <v>0</v>
      </c>
    </row>
    <row r="1091" spans="1:24" x14ac:dyDescent="0.25">
      <c r="A1091">
        <v>37127</v>
      </c>
      <c r="B1091" t="s">
        <v>18</v>
      </c>
      <c r="C1091" s="1">
        <v>41549</v>
      </c>
      <c r="D1091" t="s">
        <v>19</v>
      </c>
      <c r="E1091">
        <v>19</v>
      </c>
      <c r="F1091">
        <v>178.44</v>
      </c>
      <c r="G1091">
        <v>0.03</v>
      </c>
      <c r="H1091" t="s">
        <v>20</v>
      </c>
      <c r="I1091">
        <v>50.13</v>
      </c>
      <c r="J1091">
        <v>9.11</v>
      </c>
      <c r="K1091">
        <v>2.15</v>
      </c>
      <c r="L1091" t="s">
        <v>172</v>
      </c>
      <c r="M1091" t="s">
        <v>22</v>
      </c>
      <c r="N1091" t="s">
        <v>23</v>
      </c>
      <c r="O1091" t="s">
        <v>34</v>
      </c>
      <c r="P1091" t="s">
        <v>49</v>
      </c>
      <c r="Q1091" t="s">
        <v>36</v>
      </c>
      <c r="R1091" s="1">
        <v>41550</v>
      </c>
      <c r="S1091" s="10">
        <f t="shared" ref="S1091:S1154" si="76">F1091/$F$3563</f>
        <v>2.8355572049346761E-5</v>
      </c>
      <c r="U1091" t="str">
        <f t="shared" si="75"/>
        <v/>
      </c>
      <c r="V1091">
        <f t="array" ref="V1091">SUM(IF(B1091="Y",IF(D1091="Critical",(F1091:F4650),0)))</f>
        <v>0</v>
      </c>
      <c r="W1091">
        <f t="shared" ref="W1091:W1154" si="77">R1091-C1091</f>
        <v>1</v>
      </c>
      <c r="X1091">
        <f t="shared" ref="X1091:X1154" si="78">IF(T1091="",0,1)</f>
        <v>0</v>
      </c>
    </row>
    <row r="1092" spans="1:24" x14ac:dyDescent="0.25">
      <c r="A1092">
        <v>24577</v>
      </c>
      <c r="B1092" t="s">
        <v>18</v>
      </c>
      <c r="C1092" s="1">
        <v>41334</v>
      </c>
      <c r="D1092" t="s">
        <v>43</v>
      </c>
      <c r="E1092">
        <v>8</v>
      </c>
      <c r="F1092">
        <v>180.79</v>
      </c>
      <c r="G1092">
        <v>0.05</v>
      </c>
      <c r="H1092" t="s">
        <v>20</v>
      </c>
      <c r="I1092">
        <v>20.09</v>
      </c>
      <c r="J1092">
        <v>22.84</v>
      </c>
      <c r="K1092">
        <v>5.47</v>
      </c>
      <c r="L1092" t="s">
        <v>300</v>
      </c>
      <c r="M1092" t="s">
        <v>22</v>
      </c>
      <c r="N1092" t="s">
        <v>23</v>
      </c>
      <c r="O1092" t="s">
        <v>34</v>
      </c>
      <c r="P1092" t="s">
        <v>49</v>
      </c>
      <c r="Q1092" t="s">
        <v>42</v>
      </c>
      <c r="R1092" s="1">
        <v>41335</v>
      </c>
      <c r="S1092" s="10">
        <f t="shared" si="76"/>
        <v>2.8729006225069494E-5</v>
      </c>
      <c r="U1092" t="str">
        <f t="shared" si="75"/>
        <v/>
      </c>
      <c r="V1092">
        <f t="array" ref="V1092">SUM(IF(B1092="Y",IF(D1092="Critical",(F1092:F4651),0)))</f>
        <v>0</v>
      </c>
      <c r="W1092">
        <f t="shared" si="77"/>
        <v>1</v>
      </c>
      <c r="X1092">
        <f t="shared" si="78"/>
        <v>0</v>
      </c>
    </row>
    <row r="1093" spans="1:24" x14ac:dyDescent="0.25">
      <c r="A1093">
        <v>14055</v>
      </c>
      <c r="B1093" t="s">
        <v>18</v>
      </c>
      <c r="C1093" s="1">
        <v>42614</v>
      </c>
      <c r="D1093" t="s">
        <v>19</v>
      </c>
      <c r="E1093">
        <v>21</v>
      </c>
      <c r="F1093">
        <v>441.7</v>
      </c>
      <c r="G1093">
        <v>0.08</v>
      </c>
      <c r="H1093" t="s">
        <v>20</v>
      </c>
      <c r="I1093">
        <v>167.18</v>
      </c>
      <c r="J1093">
        <v>22.23</v>
      </c>
      <c r="K1093">
        <v>3.63</v>
      </c>
      <c r="L1093" t="s">
        <v>39</v>
      </c>
      <c r="M1093" t="s">
        <v>22</v>
      </c>
      <c r="N1093" t="s">
        <v>40</v>
      </c>
      <c r="O1093" t="s">
        <v>37</v>
      </c>
      <c r="P1093" t="s">
        <v>38</v>
      </c>
      <c r="Q1093" t="s">
        <v>26</v>
      </c>
      <c r="R1093" s="1">
        <v>42616</v>
      </c>
      <c r="S1093" s="10">
        <f t="shared" si="76"/>
        <v>7.0189734219886036E-5</v>
      </c>
      <c r="U1093" t="str">
        <f t="shared" si="75"/>
        <v/>
      </c>
      <c r="V1093">
        <f t="array" ref="V1093">SUM(IF(B1093="Y",IF(D1093="Critical",(F1093:F4652),0)))</f>
        <v>0</v>
      </c>
      <c r="W1093">
        <f t="shared" si="77"/>
        <v>2</v>
      </c>
      <c r="X1093">
        <f t="shared" si="78"/>
        <v>0</v>
      </c>
    </row>
    <row r="1094" spans="1:24" x14ac:dyDescent="0.25">
      <c r="A1094">
        <v>14114</v>
      </c>
      <c r="B1094" t="s">
        <v>18</v>
      </c>
      <c r="C1094" s="1">
        <v>42466</v>
      </c>
      <c r="D1094" t="s">
        <v>28</v>
      </c>
      <c r="E1094">
        <v>29</v>
      </c>
      <c r="F1094">
        <v>65.16</v>
      </c>
      <c r="G1094">
        <v>0.03</v>
      </c>
      <c r="H1094" t="s">
        <v>20</v>
      </c>
      <c r="I1094">
        <v>-7.04</v>
      </c>
      <c r="J1094">
        <v>2.1800000000000002</v>
      </c>
      <c r="K1094">
        <v>1.38</v>
      </c>
      <c r="L1094" t="s">
        <v>135</v>
      </c>
      <c r="M1094" t="s">
        <v>56</v>
      </c>
      <c r="N1094" t="s">
        <v>71</v>
      </c>
      <c r="O1094" t="s">
        <v>34</v>
      </c>
      <c r="P1094" t="s">
        <v>100</v>
      </c>
      <c r="Q1094" t="s">
        <v>36</v>
      </c>
      <c r="R1094" s="1">
        <v>42466</v>
      </c>
      <c r="S1094" s="10">
        <f t="shared" si="76"/>
        <v>1.0354455697912098E-5</v>
      </c>
      <c r="U1094" t="str">
        <f t="shared" si="75"/>
        <v/>
      </c>
      <c r="V1094">
        <f t="array" ref="V1094">SUM(IF(B1094="Y",IF(D1094="Critical",(F1094:F4653),0)))</f>
        <v>0</v>
      </c>
      <c r="W1094">
        <f t="shared" si="77"/>
        <v>0</v>
      </c>
      <c r="X1094">
        <f t="shared" si="78"/>
        <v>0</v>
      </c>
    </row>
    <row r="1095" spans="1:24" x14ac:dyDescent="0.25">
      <c r="A1095">
        <v>14115</v>
      </c>
      <c r="B1095" t="s">
        <v>18</v>
      </c>
      <c r="C1095" s="1">
        <v>42596</v>
      </c>
      <c r="D1095" t="s">
        <v>31</v>
      </c>
      <c r="E1095">
        <v>24</v>
      </c>
      <c r="F1095">
        <v>158.78</v>
      </c>
      <c r="G1095">
        <v>0.04</v>
      </c>
      <c r="H1095" t="s">
        <v>20</v>
      </c>
      <c r="I1095">
        <v>-38.380000000000003</v>
      </c>
      <c r="J1095">
        <v>6.28</v>
      </c>
      <c r="K1095">
        <v>5.41</v>
      </c>
      <c r="L1095" t="s">
        <v>430</v>
      </c>
      <c r="M1095" t="s">
        <v>30</v>
      </c>
      <c r="N1095" t="s">
        <v>45</v>
      </c>
      <c r="O1095" t="s">
        <v>37</v>
      </c>
      <c r="P1095" t="s">
        <v>38</v>
      </c>
      <c r="Q1095" t="s">
        <v>42</v>
      </c>
      <c r="R1095" s="1">
        <v>42598</v>
      </c>
      <c r="S1095" s="10">
        <f t="shared" si="76"/>
        <v>2.5231437626066346E-5</v>
      </c>
      <c r="U1095" t="str">
        <f t="shared" si="75"/>
        <v/>
      </c>
      <c r="V1095">
        <f t="array" ref="V1095">SUM(IF(B1095="Y",IF(D1095="Critical",(F1095:F4654),0)))</f>
        <v>0</v>
      </c>
      <c r="W1095">
        <f t="shared" si="77"/>
        <v>2</v>
      </c>
      <c r="X1095">
        <f t="shared" si="78"/>
        <v>0</v>
      </c>
    </row>
    <row r="1096" spans="1:24" x14ac:dyDescent="0.25">
      <c r="A1096">
        <v>14115</v>
      </c>
      <c r="B1096" t="s">
        <v>18</v>
      </c>
      <c r="C1096" s="1">
        <v>42596</v>
      </c>
      <c r="D1096" t="s">
        <v>31</v>
      </c>
      <c r="E1096">
        <v>46</v>
      </c>
      <c r="F1096">
        <v>3296.0619999999999</v>
      </c>
      <c r="G1096">
        <v>0.06</v>
      </c>
      <c r="H1096" t="s">
        <v>20</v>
      </c>
      <c r="I1096">
        <v>591.91</v>
      </c>
      <c r="J1096">
        <v>85.99</v>
      </c>
      <c r="K1096">
        <v>10.78</v>
      </c>
      <c r="L1096" t="s">
        <v>430</v>
      </c>
      <c r="M1096" t="s">
        <v>30</v>
      </c>
      <c r="N1096" t="s">
        <v>45</v>
      </c>
      <c r="O1096" t="s">
        <v>24</v>
      </c>
      <c r="P1096" t="s">
        <v>41</v>
      </c>
      <c r="Q1096" t="s">
        <v>42</v>
      </c>
      <c r="R1096" s="1">
        <v>42598</v>
      </c>
      <c r="S1096" s="10">
        <f t="shared" si="76"/>
        <v>5.2377114727703413E-4</v>
      </c>
      <c r="U1096" t="str">
        <f t="shared" si="75"/>
        <v/>
      </c>
      <c r="V1096">
        <f t="array" ref="V1096">SUM(IF(B1096="Y",IF(D1096="Critical",(F1096:F4655),0)))</f>
        <v>0</v>
      </c>
      <c r="W1096">
        <f t="shared" si="77"/>
        <v>2</v>
      </c>
      <c r="X1096">
        <f t="shared" si="78"/>
        <v>0</v>
      </c>
    </row>
    <row r="1097" spans="1:24" x14ac:dyDescent="0.25">
      <c r="A1097">
        <v>14116</v>
      </c>
      <c r="B1097" t="s">
        <v>18</v>
      </c>
      <c r="C1097" s="1">
        <v>41921</v>
      </c>
      <c r="D1097" t="s">
        <v>19</v>
      </c>
      <c r="E1097">
        <v>1</v>
      </c>
      <c r="F1097">
        <v>40.1</v>
      </c>
      <c r="G1097">
        <v>0.09</v>
      </c>
      <c r="H1097" t="s">
        <v>20</v>
      </c>
      <c r="I1097">
        <v>-16.07</v>
      </c>
      <c r="J1097">
        <v>30.98</v>
      </c>
      <c r="K1097">
        <v>11.63</v>
      </c>
      <c r="L1097" t="s">
        <v>375</v>
      </c>
      <c r="M1097" t="s">
        <v>341</v>
      </c>
      <c r="N1097" t="s">
        <v>71</v>
      </c>
      <c r="O1097" t="s">
        <v>34</v>
      </c>
      <c r="P1097" t="s">
        <v>68</v>
      </c>
      <c r="Q1097" t="s">
        <v>42</v>
      </c>
      <c r="R1097" s="1">
        <v>41923</v>
      </c>
      <c r="S1097" s="10">
        <f t="shared" si="76"/>
        <v>6.3722172112688021E-6</v>
      </c>
      <c r="U1097" t="str">
        <f t="shared" si="75"/>
        <v/>
      </c>
      <c r="V1097">
        <f t="array" ref="V1097">SUM(IF(B1097="Y",IF(D1097="Critical",(F1097:F4656),0)))</f>
        <v>0</v>
      </c>
      <c r="W1097">
        <f t="shared" si="77"/>
        <v>2</v>
      </c>
      <c r="X1097">
        <f t="shared" si="78"/>
        <v>0</v>
      </c>
    </row>
    <row r="1098" spans="1:24" x14ac:dyDescent="0.25">
      <c r="A1098">
        <v>14116</v>
      </c>
      <c r="B1098" t="s">
        <v>18</v>
      </c>
      <c r="C1098" s="1">
        <v>41921</v>
      </c>
      <c r="D1098" t="s">
        <v>19</v>
      </c>
      <c r="E1098">
        <v>42</v>
      </c>
      <c r="F1098">
        <v>1414.05</v>
      </c>
      <c r="G1098">
        <v>0.09</v>
      </c>
      <c r="H1098" t="s">
        <v>20</v>
      </c>
      <c r="I1098">
        <v>161.47999999999999</v>
      </c>
      <c r="J1098">
        <v>34.54</v>
      </c>
      <c r="K1098">
        <v>14.72</v>
      </c>
      <c r="L1098" t="s">
        <v>375</v>
      </c>
      <c r="M1098" t="s">
        <v>341</v>
      </c>
      <c r="N1098" t="s">
        <v>71</v>
      </c>
      <c r="O1098" t="s">
        <v>34</v>
      </c>
      <c r="P1098" t="s">
        <v>68</v>
      </c>
      <c r="Q1098" t="s">
        <v>42</v>
      </c>
      <c r="R1098" s="1">
        <v>41922</v>
      </c>
      <c r="S1098" s="10">
        <f t="shared" si="76"/>
        <v>2.2470408348116333E-4</v>
      </c>
      <c r="U1098" t="str">
        <f t="shared" si="75"/>
        <v/>
      </c>
      <c r="V1098">
        <f t="array" ref="V1098">SUM(IF(B1098="Y",IF(D1098="Critical",(F1098:F4657),0)))</f>
        <v>0</v>
      </c>
      <c r="W1098">
        <f t="shared" si="77"/>
        <v>1</v>
      </c>
      <c r="X1098">
        <f t="shared" si="78"/>
        <v>0</v>
      </c>
    </row>
    <row r="1099" spans="1:24" x14ac:dyDescent="0.25">
      <c r="A1099">
        <v>12612</v>
      </c>
      <c r="B1099" t="s">
        <v>18</v>
      </c>
      <c r="C1099" s="1">
        <v>41629</v>
      </c>
      <c r="D1099" t="s">
        <v>47</v>
      </c>
      <c r="E1099">
        <v>49</v>
      </c>
      <c r="F1099">
        <v>182.2</v>
      </c>
      <c r="G1099">
        <v>0.09</v>
      </c>
      <c r="H1099" t="s">
        <v>32</v>
      </c>
      <c r="I1099">
        <v>82.21</v>
      </c>
      <c r="J1099">
        <v>3.75</v>
      </c>
      <c r="K1099">
        <v>0.5</v>
      </c>
      <c r="L1099" t="s">
        <v>342</v>
      </c>
      <c r="M1099" t="s">
        <v>22</v>
      </c>
      <c r="N1099" t="s">
        <v>40</v>
      </c>
      <c r="O1099" t="s">
        <v>34</v>
      </c>
      <c r="P1099" t="s">
        <v>46</v>
      </c>
      <c r="Q1099" t="s">
        <v>42</v>
      </c>
      <c r="R1099" s="1">
        <v>41634</v>
      </c>
      <c r="S1099" s="10">
        <f t="shared" si="76"/>
        <v>2.8953066730503134E-5</v>
      </c>
      <c r="U1099" t="str">
        <f t="shared" si="75"/>
        <v/>
      </c>
      <c r="V1099">
        <f t="array" ref="V1099">SUM(IF(B1099="Y",IF(D1099="Critical",(F1099:F4658),0)))</f>
        <v>0</v>
      </c>
      <c r="W1099">
        <f t="shared" si="77"/>
        <v>5</v>
      </c>
      <c r="X1099">
        <f t="shared" si="78"/>
        <v>0</v>
      </c>
    </row>
    <row r="1100" spans="1:24" x14ac:dyDescent="0.25">
      <c r="A1100">
        <v>17859</v>
      </c>
      <c r="B1100" t="s">
        <v>18</v>
      </c>
      <c r="C1100" s="1">
        <v>41420</v>
      </c>
      <c r="D1100" t="s">
        <v>28</v>
      </c>
      <c r="E1100">
        <v>7</v>
      </c>
      <c r="F1100">
        <v>182.89</v>
      </c>
      <c r="G1100">
        <v>7.0000000000000007E-2</v>
      </c>
      <c r="H1100" t="s">
        <v>20</v>
      </c>
      <c r="I1100">
        <v>-99.3</v>
      </c>
      <c r="J1100">
        <v>27.48</v>
      </c>
      <c r="K1100">
        <v>4</v>
      </c>
      <c r="L1100" t="s">
        <v>157</v>
      </c>
      <c r="M1100" t="s">
        <v>22</v>
      </c>
      <c r="N1100" t="s">
        <v>45</v>
      </c>
      <c r="O1100" t="s">
        <v>24</v>
      </c>
      <c r="P1100" t="s">
        <v>25</v>
      </c>
      <c r="Q1100" t="s">
        <v>42</v>
      </c>
      <c r="R1100" s="1">
        <v>41422</v>
      </c>
      <c r="S1100" s="10">
        <f t="shared" si="76"/>
        <v>2.9062713360821725E-5</v>
      </c>
      <c r="U1100" t="str">
        <f t="shared" si="75"/>
        <v/>
      </c>
      <c r="V1100">
        <f t="array" ref="V1100">SUM(IF(B1100="Y",IF(D1100="Critical",(F1100:F4659),0)))</f>
        <v>0</v>
      </c>
      <c r="W1100">
        <f t="shared" si="77"/>
        <v>2</v>
      </c>
      <c r="X1100">
        <f t="shared" si="78"/>
        <v>0</v>
      </c>
    </row>
    <row r="1101" spans="1:24" x14ac:dyDescent="0.25">
      <c r="A1101">
        <v>27681</v>
      </c>
      <c r="B1101" t="s">
        <v>18</v>
      </c>
      <c r="C1101" s="1">
        <v>41602</v>
      </c>
      <c r="D1101" t="s">
        <v>43</v>
      </c>
      <c r="E1101">
        <v>30</v>
      </c>
      <c r="F1101">
        <v>183.28</v>
      </c>
      <c r="G1101">
        <v>0.04</v>
      </c>
      <c r="H1101" t="s">
        <v>20</v>
      </c>
      <c r="I1101">
        <v>33.880000000000003</v>
      </c>
      <c r="J1101">
        <v>6.08</v>
      </c>
      <c r="K1101">
        <v>1.17</v>
      </c>
      <c r="L1101" t="s">
        <v>424</v>
      </c>
      <c r="M1101" t="s">
        <v>30</v>
      </c>
      <c r="N1101" t="s">
        <v>40</v>
      </c>
      <c r="O1101" t="s">
        <v>34</v>
      </c>
      <c r="P1101" t="s">
        <v>35</v>
      </c>
      <c r="Q1101" t="s">
        <v>36</v>
      </c>
      <c r="R1101" s="1">
        <v>41604</v>
      </c>
      <c r="S1101" s="10">
        <f t="shared" si="76"/>
        <v>2.9124687543175714E-5</v>
      </c>
      <c r="U1101" t="str">
        <f t="shared" si="75"/>
        <v/>
      </c>
      <c r="V1101">
        <f t="array" ref="V1101">SUM(IF(B1101="Y",IF(D1101="Critical",(F1101:F4660),0)))</f>
        <v>0</v>
      </c>
      <c r="W1101">
        <f t="shared" si="77"/>
        <v>2</v>
      </c>
      <c r="X1101">
        <f t="shared" si="78"/>
        <v>0</v>
      </c>
    </row>
    <row r="1102" spans="1:24" x14ac:dyDescent="0.25">
      <c r="A1102">
        <v>39330</v>
      </c>
      <c r="B1102" t="s">
        <v>18</v>
      </c>
      <c r="C1102" s="1">
        <v>41472</v>
      </c>
      <c r="D1102" t="s">
        <v>28</v>
      </c>
      <c r="E1102">
        <v>29</v>
      </c>
      <c r="F1102">
        <v>184.77</v>
      </c>
      <c r="G1102">
        <v>0</v>
      </c>
      <c r="H1102" t="s">
        <v>32</v>
      </c>
      <c r="I1102">
        <v>-71.959999999999994</v>
      </c>
      <c r="J1102">
        <v>5.74</v>
      </c>
      <c r="K1102">
        <v>5.3</v>
      </c>
      <c r="L1102" t="s">
        <v>435</v>
      </c>
      <c r="M1102" t="s">
        <v>30</v>
      </c>
      <c r="N1102" t="s">
        <v>23</v>
      </c>
      <c r="O1102" t="s">
        <v>34</v>
      </c>
      <c r="P1102" t="s">
        <v>64</v>
      </c>
      <c r="Q1102" t="s">
        <v>26</v>
      </c>
      <c r="R1102" s="1">
        <v>41473</v>
      </c>
      <c r="S1102" s="10">
        <f t="shared" si="76"/>
        <v>2.9361460701399917E-5</v>
      </c>
      <c r="U1102" t="str">
        <f t="shared" si="75"/>
        <v/>
      </c>
      <c r="V1102">
        <f t="array" ref="V1102">SUM(IF(B1102="Y",IF(D1102="Critical",(F1102:F4661),0)))</f>
        <v>0</v>
      </c>
      <c r="W1102">
        <f t="shared" si="77"/>
        <v>1</v>
      </c>
      <c r="X1102">
        <f t="shared" si="78"/>
        <v>0</v>
      </c>
    </row>
    <row r="1103" spans="1:24" x14ac:dyDescent="0.25">
      <c r="A1103">
        <v>14182</v>
      </c>
      <c r="B1103" t="s">
        <v>18</v>
      </c>
      <c r="C1103" s="1">
        <v>42543</v>
      </c>
      <c r="D1103" t="s">
        <v>47</v>
      </c>
      <c r="E1103">
        <v>23</v>
      </c>
      <c r="F1103">
        <v>2433.5500000000002</v>
      </c>
      <c r="G1103">
        <v>0.05</v>
      </c>
      <c r="H1103" t="s">
        <v>20</v>
      </c>
      <c r="I1103">
        <v>355.93</v>
      </c>
      <c r="J1103">
        <v>125.99</v>
      </c>
      <c r="K1103">
        <v>8.08</v>
      </c>
      <c r="L1103" t="s">
        <v>441</v>
      </c>
      <c r="M1103" t="s">
        <v>56</v>
      </c>
      <c r="N1103" t="s">
        <v>71</v>
      </c>
      <c r="O1103" t="s">
        <v>24</v>
      </c>
      <c r="P1103" t="s">
        <v>41</v>
      </c>
      <c r="Q1103" t="s">
        <v>42</v>
      </c>
      <c r="R1103" s="1">
        <v>42548</v>
      </c>
      <c r="S1103" s="10">
        <f t="shared" si="76"/>
        <v>3.8671095248087766E-4</v>
      </c>
      <c r="U1103" t="str">
        <f t="shared" si="75"/>
        <v/>
      </c>
      <c r="V1103">
        <f t="array" ref="V1103">SUM(IF(B1103="Y",IF(D1103="Critical",(F1103:F4662),0)))</f>
        <v>0</v>
      </c>
      <c r="W1103">
        <f t="shared" si="77"/>
        <v>5</v>
      </c>
      <c r="X1103">
        <f t="shared" si="78"/>
        <v>0</v>
      </c>
    </row>
    <row r="1104" spans="1:24" x14ac:dyDescent="0.25">
      <c r="A1104">
        <v>14211</v>
      </c>
      <c r="B1104" t="s">
        <v>18</v>
      </c>
      <c r="C1104" s="1">
        <v>42413</v>
      </c>
      <c r="D1104" t="s">
        <v>31</v>
      </c>
      <c r="E1104">
        <v>22</v>
      </c>
      <c r="F1104">
        <v>3220.58</v>
      </c>
      <c r="G1104">
        <v>0.04</v>
      </c>
      <c r="H1104" t="s">
        <v>20</v>
      </c>
      <c r="I1104">
        <v>1046.69</v>
      </c>
      <c r="J1104">
        <v>150.97999999999999</v>
      </c>
      <c r="K1104">
        <v>13.99</v>
      </c>
      <c r="L1104" t="s">
        <v>436</v>
      </c>
      <c r="M1104" t="s">
        <v>30</v>
      </c>
      <c r="N1104" t="s">
        <v>40</v>
      </c>
      <c r="O1104" t="s">
        <v>24</v>
      </c>
      <c r="P1104" t="s">
        <v>51</v>
      </c>
      <c r="Q1104" t="s">
        <v>52</v>
      </c>
      <c r="R1104" s="1">
        <v>42416</v>
      </c>
      <c r="S1104" s="10">
        <f t="shared" si="76"/>
        <v>5.1177644155281994E-4</v>
      </c>
      <c r="U1104" t="str">
        <f t="shared" si="75"/>
        <v/>
      </c>
      <c r="V1104">
        <f t="array" ref="V1104">SUM(IF(B1104="Y",IF(D1104="Critical",(F1104:F4663),0)))</f>
        <v>0</v>
      </c>
      <c r="W1104">
        <f t="shared" si="77"/>
        <v>3</v>
      </c>
      <c r="X1104">
        <f t="shared" si="78"/>
        <v>0</v>
      </c>
    </row>
    <row r="1105" spans="1:24" x14ac:dyDescent="0.25">
      <c r="A1105">
        <v>14211</v>
      </c>
      <c r="B1105" t="s">
        <v>18</v>
      </c>
      <c r="C1105" s="1">
        <v>42413</v>
      </c>
      <c r="D1105" t="s">
        <v>31</v>
      </c>
      <c r="E1105">
        <v>14</v>
      </c>
      <c r="F1105">
        <v>2367.9899999999998</v>
      </c>
      <c r="G1105">
        <v>0.04</v>
      </c>
      <c r="H1105" t="s">
        <v>20</v>
      </c>
      <c r="I1105">
        <v>320.10000000000002</v>
      </c>
      <c r="J1105">
        <v>176.19</v>
      </c>
      <c r="K1105">
        <v>11.87</v>
      </c>
      <c r="L1105" t="s">
        <v>436</v>
      </c>
      <c r="M1105" t="s">
        <v>30</v>
      </c>
      <c r="N1105" t="s">
        <v>40</v>
      </c>
      <c r="O1105" t="s">
        <v>34</v>
      </c>
      <c r="P1105" t="s">
        <v>53</v>
      </c>
      <c r="Q1105" t="s">
        <v>42</v>
      </c>
      <c r="R1105" s="1">
        <v>42415</v>
      </c>
      <c r="S1105" s="10">
        <f t="shared" si="76"/>
        <v>3.7629293351901271E-4</v>
      </c>
      <c r="U1105" t="str">
        <f t="shared" si="75"/>
        <v/>
      </c>
      <c r="V1105">
        <f t="array" ref="V1105">SUM(IF(B1105="Y",IF(D1105="Critical",(F1105:F4664),0)))</f>
        <v>0</v>
      </c>
      <c r="W1105">
        <f t="shared" si="77"/>
        <v>2</v>
      </c>
      <c r="X1105">
        <f t="shared" si="78"/>
        <v>0</v>
      </c>
    </row>
    <row r="1106" spans="1:24" x14ac:dyDescent="0.25">
      <c r="A1106">
        <v>14215</v>
      </c>
      <c r="B1106" t="s">
        <v>18</v>
      </c>
      <c r="C1106" s="1">
        <v>42198</v>
      </c>
      <c r="D1106" t="s">
        <v>43</v>
      </c>
      <c r="E1106">
        <v>44</v>
      </c>
      <c r="F1106">
        <v>2277.0300000000002</v>
      </c>
      <c r="G1106">
        <v>7.0000000000000007E-2</v>
      </c>
      <c r="H1106" t="s">
        <v>20</v>
      </c>
      <c r="I1106">
        <v>964.1</v>
      </c>
      <c r="J1106">
        <v>55.48</v>
      </c>
      <c r="K1106">
        <v>6.79</v>
      </c>
      <c r="L1106" t="s">
        <v>222</v>
      </c>
      <c r="M1106" t="s">
        <v>56</v>
      </c>
      <c r="N1106" t="s">
        <v>40</v>
      </c>
      <c r="O1106" t="s">
        <v>34</v>
      </c>
      <c r="P1106" t="s">
        <v>49</v>
      </c>
      <c r="Q1106" t="s">
        <v>42</v>
      </c>
      <c r="R1106" s="1">
        <v>42199</v>
      </c>
      <c r="S1106" s="10">
        <f t="shared" si="76"/>
        <v>3.618386472961447E-4</v>
      </c>
      <c r="U1106" t="str">
        <f t="shared" si="75"/>
        <v/>
      </c>
      <c r="V1106">
        <f t="array" ref="V1106">SUM(IF(B1106="Y",IF(D1106="Critical",(F1106:F4665),0)))</f>
        <v>0</v>
      </c>
      <c r="W1106">
        <f t="shared" si="77"/>
        <v>1</v>
      </c>
      <c r="X1106">
        <f t="shared" si="78"/>
        <v>0</v>
      </c>
    </row>
    <row r="1107" spans="1:24" x14ac:dyDescent="0.25">
      <c r="A1107">
        <v>14241</v>
      </c>
      <c r="B1107" t="s">
        <v>18</v>
      </c>
      <c r="C1107" s="1">
        <v>42169</v>
      </c>
      <c r="D1107" t="s">
        <v>28</v>
      </c>
      <c r="E1107">
        <v>22</v>
      </c>
      <c r="F1107">
        <v>263.63</v>
      </c>
      <c r="G1107">
        <v>0.03</v>
      </c>
      <c r="H1107" t="s">
        <v>20</v>
      </c>
      <c r="I1107">
        <v>48.86</v>
      </c>
      <c r="J1107">
        <v>11.55</v>
      </c>
      <c r="K1107">
        <v>2.36</v>
      </c>
      <c r="L1107" t="s">
        <v>439</v>
      </c>
      <c r="M1107" t="s">
        <v>22</v>
      </c>
      <c r="N1107" t="s">
        <v>40</v>
      </c>
      <c r="O1107" t="s">
        <v>34</v>
      </c>
      <c r="P1107" t="s">
        <v>35</v>
      </c>
      <c r="Q1107" t="s">
        <v>36</v>
      </c>
      <c r="R1107" s="1">
        <v>42170</v>
      </c>
      <c r="S1107" s="10">
        <f t="shared" si="76"/>
        <v>4.1892958189695616E-5</v>
      </c>
      <c r="U1107" t="str">
        <f t="shared" si="75"/>
        <v/>
      </c>
      <c r="V1107">
        <f t="array" ref="V1107">SUM(IF(B1107="Y",IF(D1107="Critical",(F1107:F4666),0)))</f>
        <v>0</v>
      </c>
      <c r="W1107">
        <f t="shared" si="77"/>
        <v>1</v>
      </c>
      <c r="X1107">
        <f t="shared" si="78"/>
        <v>0</v>
      </c>
    </row>
    <row r="1108" spans="1:24" x14ac:dyDescent="0.25">
      <c r="A1108">
        <v>14242</v>
      </c>
      <c r="B1108" t="s">
        <v>27</v>
      </c>
      <c r="C1108" s="1">
        <v>41767</v>
      </c>
      <c r="D1108" t="s">
        <v>19</v>
      </c>
      <c r="E1108">
        <v>35</v>
      </c>
      <c r="F1108">
        <v>1078.58</v>
      </c>
      <c r="G1108">
        <v>0.03</v>
      </c>
      <c r="H1108" t="s">
        <v>20</v>
      </c>
      <c r="I1108">
        <v>9</v>
      </c>
      <c r="J1108">
        <v>30.73</v>
      </c>
      <c r="K1108">
        <v>4</v>
      </c>
      <c r="L1108" t="s">
        <v>316</v>
      </c>
      <c r="M1108" t="s">
        <v>22</v>
      </c>
      <c r="N1108" t="s">
        <v>23</v>
      </c>
      <c r="O1108" t="s">
        <v>24</v>
      </c>
      <c r="P1108" t="s">
        <v>25</v>
      </c>
      <c r="Q1108" t="s">
        <v>42</v>
      </c>
      <c r="R1108" s="1">
        <v>41769</v>
      </c>
      <c r="S1108" s="10">
        <f t="shared" si="76"/>
        <v>1.7139516308554373E-4</v>
      </c>
      <c r="U1108" t="str">
        <f t="shared" si="75"/>
        <v/>
      </c>
      <c r="V1108">
        <f t="array" ref="V1108">SUM(IF(B1108="Y",IF(D1108="Critical",(F1108:F4667),0)))</f>
        <v>0</v>
      </c>
      <c r="W1108">
        <f t="shared" si="77"/>
        <v>2</v>
      </c>
      <c r="X1108">
        <f t="shared" si="78"/>
        <v>0</v>
      </c>
    </row>
    <row r="1109" spans="1:24" x14ac:dyDescent="0.25">
      <c r="A1109">
        <v>28928</v>
      </c>
      <c r="B1109" t="s">
        <v>18</v>
      </c>
      <c r="C1109" s="1">
        <v>41394</v>
      </c>
      <c r="D1109" t="s">
        <v>47</v>
      </c>
      <c r="E1109">
        <v>3</v>
      </c>
      <c r="F1109">
        <v>185.16</v>
      </c>
      <c r="G1109">
        <v>0.02</v>
      </c>
      <c r="H1109" t="s">
        <v>20</v>
      </c>
      <c r="I1109">
        <v>-49.34</v>
      </c>
      <c r="J1109">
        <v>59.98</v>
      </c>
      <c r="K1109">
        <v>3.99</v>
      </c>
      <c r="L1109" t="s">
        <v>496</v>
      </c>
      <c r="M1109" t="s">
        <v>22</v>
      </c>
      <c r="N1109" t="s">
        <v>23</v>
      </c>
      <c r="O1109" t="s">
        <v>34</v>
      </c>
      <c r="P1109" t="s">
        <v>72</v>
      </c>
      <c r="Q1109" t="s">
        <v>42</v>
      </c>
      <c r="R1109" s="1">
        <v>41396</v>
      </c>
      <c r="S1109" s="10">
        <f t="shared" si="76"/>
        <v>2.9423434883753899E-5</v>
      </c>
      <c r="U1109" t="str">
        <f t="shared" si="75"/>
        <v/>
      </c>
      <c r="V1109">
        <f t="array" ref="V1109">SUM(IF(B1109="Y",IF(D1109="Critical",(F1109:F4668),0)))</f>
        <v>0</v>
      </c>
      <c r="W1109">
        <f t="shared" si="77"/>
        <v>2</v>
      </c>
      <c r="X1109">
        <f t="shared" si="78"/>
        <v>0</v>
      </c>
    </row>
    <row r="1110" spans="1:24" x14ac:dyDescent="0.25">
      <c r="A1110">
        <v>14274</v>
      </c>
      <c r="B1110" t="s">
        <v>18</v>
      </c>
      <c r="C1110" s="1">
        <v>42376</v>
      </c>
      <c r="D1110" t="s">
        <v>31</v>
      </c>
      <c r="E1110">
        <v>23</v>
      </c>
      <c r="F1110">
        <v>3674.08</v>
      </c>
      <c r="G1110">
        <v>0.01</v>
      </c>
      <c r="H1110" t="s">
        <v>54</v>
      </c>
      <c r="I1110">
        <v>112.44</v>
      </c>
      <c r="J1110">
        <v>150.97999999999999</v>
      </c>
      <c r="K1110">
        <v>30</v>
      </c>
      <c r="L1110" t="s">
        <v>352</v>
      </c>
      <c r="M1110" t="s">
        <v>22</v>
      </c>
      <c r="N1110" t="s">
        <v>45</v>
      </c>
      <c r="O1110" t="s">
        <v>37</v>
      </c>
      <c r="P1110" t="s">
        <v>86</v>
      </c>
      <c r="Q1110" t="s">
        <v>74</v>
      </c>
      <c r="R1110" s="1">
        <v>42378</v>
      </c>
      <c r="S1110" s="10">
        <f t="shared" si="76"/>
        <v>5.8384129205931367E-4</v>
      </c>
      <c r="U1110" t="str">
        <f t="shared" si="75"/>
        <v/>
      </c>
      <c r="V1110">
        <f t="array" ref="V1110">SUM(IF(B1110="Y",IF(D1110="Critical",(F1110:F4669),0)))</f>
        <v>0</v>
      </c>
      <c r="W1110">
        <f t="shared" si="77"/>
        <v>2</v>
      </c>
      <c r="X1110">
        <f t="shared" si="78"/>
        <v>0</v>
      </c>
    </row>
    <row r="1111" spans="1:24" x14ac:dyDescent="0.25">
      <c r="A1111">
        <v>14274</v>
      </c>
      <c r="B1111" t="s">
        <v>18</v>
      </c>
      <c r="C1111" s="1">
        <v>42376</v>
      </c>
      <c r="D1111" t="s">
        <v>31</v>
      </c>
      <c r="E1111">
        <v>46</v>
      </c>
      <c r="F1111">
        <v>1413.89</v>
      </c>
      <c r="G1111">
        <v>0.01</v>
      </c>
      <c r="H1111" t="s">
        <v>32</v>
      </c>
      <c r="I1111">
        <v>-40.72</v>
      </c>
      <c r="J1111">
        <v>28.28</v>
      </c>
      <c r="K1111">
        <v>13.99</v>
      </c>
      <c r="L1111" t="s">
        <v>352</v>
      </c>
      <c r="M1111" t="s">
        <v>22</v>
      </c>
      <c r="N1111" t="s">
        <v>45</v>
      </c>
      <c r="O1111" t="s">
        <v>34</v>
      </c>
      <c r="P1111" t="s">
        <v>53</v>
      </c>
      <c r="Q1111" t="s">
        <v>52</v>
      </c>
      <c r="R1111" s="1">
        <v>42378</v>
      </c>
      <c r="S1111" s="10">
        <f t="shared" si="76"/>
        <v>2.2467865817558222E-4</v>
      </c>
      <c r="U1111" t="str">
        <f t="shared" si="75"/>
        <v/>
      </c>
      <c r="V1111">
        <f t="array" ref="V1111">SUM(IF(B1111="Y",IF(D1111="Critical",(F1111:F4670),0)))</f>
        <v>0</v>
      </c>
      <c r="W1111">
        <f t="shared" si="77"/>
        <v>2</v>
      </c>
      <c r="X1111">
        <f t="shared" si="78"/>
        <v>0</v>
      </c>
    </row>
    <row r="1112" spans="1:24" x14ac:dyDescent="0.25">
      <c r="A1112">
        <v>14274</v>
      </c>
      <c r="B1112" t="s">
        <v>18</v>
      </c>
      <c r="C1112" s="1">
        <v>42376</v>
      </c>
      <c r="D1112" t="s">
        <v>31</v>
      </c>
      <c r="E1112">
        <v>2</v>
      </c>
      <c r="F1112">
        <v>61.718499999999999</v>
      </c>
      <c r="G1112">
        <v>0.03</v>
      </c>
      <c r="H1112" t="s">
        <v>20</v>
      </c>
      <c r="I1112">
        <v>-164.04</v>
      </c>
      <c r="J1112">
        <v>35.99</v>
      </c>
      <c r="K1112">
        <v>1.1000000000000001</v>
      </c>
      <c r="L1112" t="s">
        <v>352</v>
      </c>
      <c r="M1112" t="s">
        <v>22</v>
      </c>
      <c r="N1112" t="s">
        <v>45</v>
      </c>
      <c r="O1112" t="s">
        <v>24</v>
      </c>
      <c r="P1112" t="s">
        <v>41</v>
      </c>
      <c r="Q1112" t="s">
        <v>42</v>
      </c>
      <c r="R1112" s="1">
        <v>42377</v>
      </c>
      <c r="S1112" s="10">
        <f t="shared" si="76"/>
        <v>9.8075732656781437E-6</v>
      </c>
      <c r="U1112" t="str">
        <f t="shared" si="75"/>
        <v/>
      </c>
      <c r="V1112">
        <f t="array" ref="V1112">SUM(IF(B1112="Y",IF(D1112="Critical",(F1112:F4671),0)))</f>
        <v>0</v>
      </c>
      <c r="W1112">
        <f t="shared" si="77"/>
        <v>1</v>
      </c>
      <c r="X1112">
        <f t="shared" si="78"/>
        <v>0</v>
      </c>
    </row>
    <row r="1113" spans="1:24" x14ac:dyDescent="0.25">
      <c r="A1113">
        <v>14311</v>
      </c>
      <c r="B1113" t="s">
        <v>18</v>
      </c>
      <c r="C1113" s="1">
        <v>42583</v>
      </c>
      <c r="D1113" t="s">
        <v>28</v>
      </c>
      <c r="E1113">
        <v>30</v>
      </c>
      <c r="F1113">
        <v>192.41</v>
      </c>
      <c r="G1113">
        <v>0.03</v>
      </c>
      <c r="H1113" t="s">
        <v>20</v>
      </c>
      <c r="I1113">
        <v>-55.95</v>
      </c>
      <c r="J1113">
        <v>6.37</v>
      </c>
      <c r="K1113">
        <v>5.19</v>
      </c>
      <c r="L1113" t="s">
        <v>364</v>
      </c>
      <c r="M1113" t="s">
        <v>22</v>
      </c>
      <c r="N1113" t="s">
        <v>23</v>
      </c>
      <c r="O1113" t="s">
        <v>34</v>
      </c>
      <c r="P1113" t="s">
        <v>68</v>
      </c>
      <c r="Q1113" t="s">
        <v>42</v>
      </c>
      <c r="R1113" s="1">
        <v>42584</v>
      </c>
      <c r="S1113" s="10">
        <f t="shared" si="76"/>
        <v>3.057551904289851E-5</v>
      </c>
      <c r="U1113" t="str">
        <f t="shared" si="75"/>
        <v/>
      </c>
      <c r="V1113">
        <f t="array" ref="V1113">SUM(IF(B1113="Y",IF(D1113="Critical",(F1113:F4672),0)))</f>
        <v>0</v>
      </c>
      <c r="W1113">
        <f t="shared" si="77"/>
        <v>1</v>
      </c>
      <c r="X1113">
        <f t="shared" si="78"/>
        <v>0</v>
      </c>
    </row>
    <row r="1114" spans="1:24" x14ac:dyDescent="0.25">
      <c r="A1114">
        <v>14336</v>
      </c>
      <c r="B1114" t="s">
        <v>18</v>
      </c>
      <c r="C1114" s="1">
        <v>42692</v>
      </c>
      <c r="D1114" t="s">
        <v>19</v>
      </c>
      <c r="E1114">
        <v>4</v>
      </c>
      <c r="F1114">
        <v>174.55</v>
      </c>
      <c r="G1114">
        <v>0.05</v>
      </c>
      <c r="H1114" t="s">
        <v>32</v>
      </c>
      <c r="I1114">
        <v>-114.39</v>
      </c>
      <c r="J1114">
        <v>39.99</v>
      </c>
      <c r="K1114">
        <v>10.25</v>
      </c>
      <c r="L1114" t="s">
        <v>219</v>
      </c>
      <c r="M1114" t="s">
        <v>22</v>
      </c>
      <c r="N1114" t="s">
        <v>45</v>
      </c>
      <c r="O1114" t="s">
        <v>24</v>
      </c>
      <c r="P1114" t="s">
        <v>25</v>
      </c>
      <c r="Q1114" t="s">
        <v>42</v>
      </c>
      <c r="R1114" s="1">
        <v>42693</v>
      </c>
      <c r="S1114" s="10">
        <f t="shared" si="76"/>
        <v>2.7737419307405724E-5</v>
      </c>
      <c r="U1114" t="str">
        <f t="shared" si="75"/>
        <v/>
      </c>
      <c r="V1114">
        <f t="array" ref="V1114">SUM(IF(B1114="Y",IF(D1114="Critical",(F1114:F4673),0)))</f>
        <v>0</v>
      </c>
      <c r="W1114">
        <f t="shared" si="77"/>
        <v>1</v>
      </c>
      <c r="X1114">
        <f t="shared" si="78"/>
        <v>0</v>
      </c>
    </row>
    <row r="1115" spans="1:24" x14ac:dyDescent="0.25">
      <c r="A1115">
        <v>28512</v>
      </c>
      <c r="B1115" t="s">
        <v>18</v>
      </c>
      <c r="C1115" s="1">
        <v>41391</v>
      </c>
      <c r="D1115" t="s">
        <v>43</v>
      </c>
      <c r="E1115">
        <v>10</v>
      </c>
      <c r="F1115">
        <v>185.59</v>
      </c>
      <c r="G1115">
        <v>0.1</v>
      </c>
      <c r="H1115" t="s">
        <v>20</v>
      </c>
      <c r="I1115">
        <v>12.01</v>
      </c>
      <c r="J1115">
        <v>19.98</v>
      </c>
      <c r="K1115">
        <v>5.77</v>
      </c>
      <c r="L1115" t="s">
        <v>556</v>
      </c>
      <c r="M1115" t="s">
        <v>22</v>
      </c>
      <c r="N1115" t="s">
        <v>23</v>
      </c>
      <c r="O1115" t="s">
        <v>34</v>
      </c>
      <c r="P1115" t="s">
        <v>49</v>
      </c>
      <c r="Q1115" t="s">
        <v>42</v>
      </c>
      <c r="R1115" s="1">
        <v>41393</v>
      </c>
      <c r="S1115" s="10">
        <f t="shared" si="76"/>
        <v>2.9491765392503167E-5</v>
      </c>
      <c r="U1115" t="str">
        <f t="shared" si="75"/>
        <v/>
      </c>
      <c r="V1115">
        <f t="array" ref="V1115">SUM(IF(B1115="Y",IF(D1115="Critical",(F1115:F4674),0)))</f>
        <v>0</v>
      </c>
      <c r="W1115">
        <f t="shared" si="77"/>
        <v>2</v>
      </c>
      <c r="X1115">
        <f t="shared" si="78"/>
        <v>0</v>
      </c>
    </row>
    <row r="1116" spans="1:24" x14ac:dyDescent="0.25">
      <c r="A1116">
        <v>14342</v>
      </c>
      <c r="B1116" t="s">
        <v>18</v>
      </c>
      <c r="C1116" s="1">
        <v>42487</v>
      </c>
      <c r="D1116" t="s">
        <v>47</v>
      </c>
      <c r="E1116">
        <v>38</v>
      </c>
      <c r="F1116">
        <v>10823.84</v>
      </c>
      <c r="G1116">
        <v>0.09</v>
      </c>
      <c r="H1116" t="s">
        <v>20</v>
      </c>
      <c r="I1116">
        <v>3857.43</v>
      </c>
      <c r="J1116">
        <v>300.97000000000003</v>
      </c>
      <c r="K1116">
        <v>7.18</v>
      </c>
      <c r="L1116" t="s">
        <v>383</v>
      </c>
      <c r="M1116" t="s">
        <v>22</v>
      </c>
      <c r="N1116" t="s">
        <v>23</v>
      </c>
      <c r="O1116" t="s">
        <v>24</v>
      </c>
      <c r="P1116" t="s">
        <v>25</v>
      </c>
      <c r="Q1116" t="s">
        <v>42</v>
      </c>
      <c r="R1116" s="1">
        <v>42487</v>
      </c>
      <c r="S1116" s="10">
        <f t="shared" si="76"/>
        <v>1.7199964972573493E-3</v>
      </c>
      <c r="U1116" t="str">
        <f t="shared" si="75"/>
        <v/>
      </c>
      <c r="V1116">
        <f t="array" ref="V1116">SUM(IF(B1116="Y",IF(D1116="Critical",(F1116:F4675),0)))</f>
        <v>0</v>
      </c>
      <c r="W1116">
        <f t="shared" si="77"/>
        <v>0</v>
      </c>
      <c r="X1116">
        <f t="shared" si="78"/>
        <v>0</v>
      </c>
    </row>
    <row r="1117" spans="1:24" x14ac:dyDescent="0.25">
      <c r="A1117">
        <v>14368</v>
      </c>
      <c r="B1117" t="s">
        <v>18</v>
      </c>
      <c r="C1117" s="1">
        <v>41892</v>
      </c>
      <c r="D1117" t="s">
        <v>19</v>
      </c>
      <c r="E1117">
        <v>5</v>
      </c>
      <c r="F1117">
        <v>522.05999999999995</v>
      </c>
      <c r="G1117">
        <v>0.06</v>
      </c>
      <c r="H1117" t="s">
        <v>20</v>
      </c>
      <c r="I1117">
        <v>319.64</v>
      </c>
      <c r="J1117">
        <v>105.98</v>
      </c>
      <c r="K1117">
        <v>13.99</v>
      </c>
      <c r="L1117" t="s">
        <v>405</v>
      </c>
      <c r="M1117" t="s">
        <v>30</v>
      </c>
      <c r="N1117" t="s">
        <v>45</v>
      </c>
      <c r="O1117" t="s">
        <v>37</v>
      </c>
      <c r="P1117" t="s">
        <v>38</v>
      </c>
      <c r="Q1117" t="s">
        <v>52</v>
      </c>
      <c r="R1117" s="1">
        <v>41893</v>
      </c>
      <c r="S1117" s="10">
        <f t="shared" si="76"/>
        <v>8.2959593948004755E-5</v>
      </c>
      <c r="U1117" t="str">
        <f t="shared" si="75"/>
        <v/>
      </c>
      <c r="V1117">
        <f t="array" ref="V1117">SUM(IF(B1117="Y",IF(D1117="Critical",(F1117:F4676),0)))</f>
        <v>0</v>
      </c>
      <c r="W1117">
        <f t="shared" si="77"/>
        <v>1</v>
      </c>
      <c r="X1117">
        <f t="shared" si="78"/>
        <v>0</v>
      </c>
    </row>
    <row r="1118" spans="1:24" x14ac:dyDescent="0.25">
      <c r="A1118">
        <v>14368</v>
      </c>
      <c r="B1118" t="s">
        <v>18</v>
      </c>
      <c r="C1118" s="1">
        <v>41892</v>
      </c>
      <c r="D1118" t="s">
        <v>19</v>
      </c>
      <c r="E1118">
        <v>37</v>
      </c>
      <c r="F1118">
        <v>1218.08</v>
      </c>
      <c r="G1118">
        <v>0.1</v>
      </c>
      <c r="H1118" t="s">
        <v>20</v>
      </c>
      <c r="I1118">
        <v>99.79</v>
      </c>
      <c r="J1118">
        <v>34.58</v>
      </c>
      <c r="K1118">
        <v>8.99</v>
      </c>
      <c r="L1118" t="s">
        <v>405</v>
      </c>
      <c r="M1118" t="s">
        <v>30</v>
      </c>
      <c r="N1118" t="s">
        <v>45</v>
      </c>
      <c r="O1118" t="s">
        <v>34</v>
      </c>
      <c r="P1118" t="s">
        <v>35</v>
      </c>
      <c r="Q1118" t="s">
        <v>26</v>
      </c>
      <c r="R1118" s="1">
        <v>41894</v>
      </c>
      <c r="S1118" s="10">
        <f t="shared" si="76"/>
        <v>1.9356285138908484E-4</v>
      </c>
      <c r="U1118" t="str">
        <f t="shared" si="75"/>
        <v/>
      </c>
      <c r="V1118">
        <f t="array" ref="V1118">SUM(IF(B1118="Y",IF(D1118="Critical",(F1118:F4677),0)))</f>
        <v>0</v>
      </c>
      <c r="W1118">
        <f t="shared" si="77"/>
        <v>2</v>
      </c>
      <c r="X1118">
        <f t="shared" si="78"/>
        <v>0</v>
      </c>
    </row>
    <row r="1119" spans="1:24" x14ac:dyDescent="0.25">
      <c r="A1119">
        <v>14372</v>
      </c>
      <c r="B1119" t="s">
        <v>18</v>
      </c>
      <c r="C1119" s="1">
        <v>42300</v>
      </c>
      <c r="D1119" t="s">
        <v>28</v>
      </c>
      <c r="E1119">
        <v>34</v>
      </c>
      <c r="F1119">
        <v>5350.61</v>
      </c>
      <c r="G1119">
        <v>0.09</v>
      </c>
      <c r="H1119" t="s">
        <v>54</v>
      </c>
      <c r="I1119">
        <v>-1059.2</v>
      </c>
      <c r="J1119">
        <v>170.98</v>
      </c>
      <c r="K1119">
        <v>60.49</v>
      </c>
      <c r="L1119" t="s">
        <v>444</v>
      </c>
      <c r="M1119" t="s">
        <v>341</v>
      </c>
      <c r="N1119" t="s">
        <v>23</v>
      </c>
      <c r="O1119" t="s">
        <v>37</v>
      </c>
      <c r="P1119" t="s">
        <v>57</v>
      </c>
      <c r="Q1119" t="s">
        <v>58</v>
      </c>
      <c r="R1119" s="1">
        <v>42302</v>
      </c>
      <c r="S1119" s="10">
        <f t="shared" si="76"/>
        <v>8.5025558934630836E-4</v>
      </c>
      <c r="U1119" t="str">
        <f t="shared" si="75"/>
        <v/>
      </c>
      <c r="V1119">
        <f t="array" ref="V1119">SUM(IF(B1119="Y",IF(D1119="Critical",(F1119:F4678),0)))</f>
        <v>0</v>
      </c>
      <c r="W1119">
        <f t="shared" si="77"/>
        <v>2</v>
      </c>
      <c r="X1119">
        <f t="shared" si="78"/>
        <v>0</v>
      </c>
    </row>
    <row r="1120" spans="1:24" x14ac:dyDescent="0.25">
      <c r="A1120">
        <v>44229</v>
      </c>
      <c r="B1120" t="s">
        <v>18</v>
      </c>
      <c r="C1120" s="1">
        <v>41408</v>
      </c>
      <c r="D1120" t="s">
        <v>43</v>
      </c>
      <c r="E1120">
        <v>39</v>
      </c>
      <c r="F1120">
        <v>185.69</v>
      </c>
      <c r="G1120">
        <v>0.02</v>
      </c>
      <c r="H1120" t="s">
        <v>20</v>
      </c>
      <c r="I1120">
        <v>50.16</v>
      </c>
      <c r="J1120">
        <v>4.84</v>
      </c>
      <c r="K1120">
        <v>0.71</v>
      </c>
      <c r="L1120" t="s">
        <v>224</v>
      </c>
      <c r="M1120" t="s">
        <v>30</v>
      </c>
      <c r="N1120" t="s">
        <v>40</v>
      </c>
      <c r="O1120" t="s">
        <v>34</v>
      </c>
      <c r="P1120" t="s">
        <v>35</v>
      </c>
      <c r="Q1120" t="s">
        <v>36</v>
      </c>
      <c r="R1120" s="1">
        <v>41408</v>
      </c>
      <c r="S1120" s="10">
        <f t="shared" si="76"/>
        <v>2.9507656208491368E-5</v>
      </c>
      <c r="U1120" t="str">
        <f t="shared" si="75"/>
        <v/>
      </c>
      <c r="V1120">
        <f t="array" ref="V1120">SUM(IF(B1120="Y",IF(D1120="Critical",(F1120:F4679),0)))</f>
        <v>0</v>
      </c>
      <c r="W1120">
        <f t="shared" si="77"/>
        <v>0</v>
      </c>
      <c r="X1120">
        <f t="shared" si="78"/>
        <v>0</v>
      </c>
    </row>
    <row r="1121" spans="1:24" x14ac:dyDescent="0.25">
      <c r="A1121">
        <v>14400</v>
      </c>
      <c r="B1121" t="s">
        <v>18</v>
      </c>
      <c r="C1121" s="1">
        <v>42405</v>
      </c>
      <c r="D1121" t="s">
        <v>43</v>
      </c>
      <c r="E1121">
        <v>32</v>
      </c>
      <c r="F1121">
        <v>74.34</v>
      </c>
      <c r="G1121">
        <v>0.05</v>
      </c>
      <c r="H1121" t="s">
        <v>20</v>
      </c>
      <c r="I1121">
        <v>-166.55</v>
      </c>
      <c r="J1121">
        <v>2.16</v>
      </c>
      <c r="K1121">
        <v>6.05</v>
      </c>
      <c r="L1121" t="s">
        <v>446</v>
      </c>
      <c r="M1121" t="s">
        <v>22</v>
      </c>
      <c r="N1121" t="s">
        <v>40</v>
      </c>
      <c r="O1121" t="s">
        <v>34</v>
      </c>
      <c r="P1121" t="s">
        <v>68</v>
      </c>
      <c r="Q1121" t="s">
        <v>42</v>
      </c>
      <c r="R1121" s="1">
        <v>42406</v>
      </c>
      <c r="S1121" s="10">
        <f t="shared" si="76"/>
        <v>1.1813232605628998E-5</v>
      </c>
      <c r="U1121" t="str">
        <f t="shared" si="75"/>
        <v/>
      </c>
      <c r="V1121">
        <f t="array" ref="V1121">SUM(IF(B1121="Y",IF(D1121="Critical",(F1121:F4680),0)))</f>
        <v>0</v>
      </c>
      <c r="W1121">
        <f t="shared" si="77"/>
        <v>1</v>
      </c>
      <c r="X1121">
        <f t="shared" si="78"/>
        <v>0</v>
      </c>
    </row>
    <row r="1122" spans="1:24" x14ac:dyDescent="0.25">
      <c r="A1122">
        <v>14400</v>
      </c>
      <c r="B1122" t="s">
        <v>18</v>
      </c>
      <c r="C1122" s="1">
        <v>42405</v>
      </c>
      <c r="D1122" t="s">
        <v>43</v>
      </c>
      <c r="E1122">
        <v>35</v>
      </c>
      <c r="F1122">
        <v>228.8</v>
      </c>
      <c r="G1122">
        <v>0.03</v>
      </c>
      <c r="H1122" t="s">
        <v>20</v>
      </c>
      <c r="I1122">
        <v>-99.08</v>
      </c>
      <c r="J1122">
        <v>6.48</v>
      </c>
      <c r="K1122">
        <v>6.6</v>
      </c>
      <c r="L1122" t="s">
        <v>446</v>
      </c>
      <c r="M1122" t="s">
        <v>22</v>
      </c>
      <c r="N1122" t="s">
        <v>40</v>
      </c>
      <c r="O1122" t="s">
        <v>34</v>
      </c>
      <c r="P1122" t="s">
        <v>49</v>
      </c>
      <c r="Q1122" t="s">
        <v>42</v>
      </c>
      <c r="R1122" s="1">
        <v>42406</v>
      </c>
      <c r="S1122" s="10">
        <f t="shared" si="76"/>
        <v>3.635818698100504E-5</v>
      </c>
      <c r="U1122" t="str">
        <f t="shared" si="75"/>
        <v/>
      </c>
      <c r="V1122">
        <f t="array" ref="V1122">SUM(IF(B1122="Y",IF(D1122="Critical",(F1122:F4681),0)))</f>
        <v>0</v>
      </c>
      <c r="W1122">
        <f t="shared" si="77"/>
        <v>1</v>
      </c>
      <c r="X1122">
        <f t="shared" si="78"/>
        <v>0</v>
      </c>
    </row>
    <row r="1123" spans="1:24" x14ac:dyDescent="0.25">
      <c r="A1123">
        <v>14400</v>
      </c>
      <c r="B1123" t="s">
        <v>18</v>
      </c>
      <c r="C1123" s="1">
        <v>42405</v>
      </c>
      <c r="D1123" t="s">
        <v>43</v>
      </c>
      <c r="E1123">
        <v>43</v>
      </c>
      <c r="F1123">
        <v>6089.05</v>
      </c>
      <c r="G1123">
        <v>0.08</v>
      </c>
      <c r="H1123" t="s">
        <v>54</v>
      </c>
      <c r="I1123">
        <v>-2110.56</v>
      </c>
      <c r="J1123">
        <v>146.05000000000001</v>
      </c>
      <c r="K1123">
        <v>80.2</v>
      </c>
      <c r="L1123" t="s">
        <v>446</v>
      </c>
      <c r="M1123" t="s">
        <v>22</v>
      </c>
      <c r="N1123" t="s">
        <v>40</v>
      </c>
      <c r="O1123" t="s">
        <v>37</v>
      </c>
      <c r="P1123" t="s">
        <v>112</v>
      </c>
      <c r="Q1123" t="s">
        <v>58</v>
      </c>
      <c r="R1123" s="1">
        <v>42406</v>
      </c>
      <c r="S1123" s="10">
        <f t="shared" si="76"/>
        <v>9.6759973092958355E-4</v>
      </c>
      <c r="U1123" t="str">
        <f t="shared" si="75"/>
        <v/>
      </c>
      <c r="V1123">
        <f t="array" ref="V1123">SUM(IF(B1123="Y",IF(D1123="Critical",(F1123:F4682),0)))</f>
        <v>0</v>
      </c>
      <c r="W1123">
        <f t="shared" si="77"/>
        <v>1</v>
      </c>
      <c r="X1123">
        <f t="shared" si="78"/>
        <v>0</v>
      </c>
    </row>
    <row r="1124" spans="1:24" x14ac:dyDescent="0.25">
      <c r="A1124">
        <v>33826</v>
      </c>
      <c r="B1124" t="s">
        <v>18</v>
      </c>
      <c r="C1124" s="1">
        <v>41627</v>
      </c>
      <c r="D1124" t="s">
        <v>47</v>
      </c>
      <c r="E1124">
        <v>13</v>
      </c>
      <c r="F1124">
        <v>185.83</v>
      </c>
      <c r="G1124">
        <v>0.03</v>
      </c>
      <c r="H1124" t="s">
        <v>20</v>
      </c>
      <c r="I1124">
        <v>58.16</v>
      </c>
      <c r="J1124">
        <v>14.34</v>
      </c>
      <c r="K1124">
        <v>5</v>
      </c>
      <c r="L1124" t="s">
        <v>259</v>
      </c>
      <c r="M1124" t="s">
        <v>22</v>
      </c>
      <c r="N1124" t="s">
        <v>71</v>
      </c>
      <c r="O1124" t="s">
        <v>37</v>
      </c>
      <c r="P1124" t="s">
        <v>38</v>
      </c>
      <c r="Q1124" t="s">
        <v>26</v>
      </c>
      <c r="R1124" s="1">
        <v>41631</v>
      </c>
      <c r="S1124" s="10">
        <f t="shared" si="76"/>
        <v>2.9529903350874852E-5</v>
      </c>
      <c r="U1124" t="str">
        <f t="shared" si="75"/>
        <v/>
      </c>
      <c r="V1124">
        <f t="array" ref="V1124">SUM(IF(B1124="Y",IF(D1124="Critical",(F1124:F4683),0)))</f>
        <v>0</v>
      </c>
      <c r="W1124">
        <f t="shared" si="77"/>
        <v>4</v>
      </c>
      <c r="X1124">
        <f t="shared" si="78"/>
        <v>0</v>
      </c>
    </row>
    <row r="1125" spans="1:24" x14ac:dyDescent="0.25">
      <c r="A1125">
        <v>17858</v>
      </c>
      <c r="B1125" t="s">
        <v>27</v>
      </c>
      <c r="C1125" s="1">
        <v>41542</v>
      </c>
      <c r="D1125" t="s">
        <v>43</v>
      </c>
      <c r="E1125">
        <v>21</v>
      </c>
      <c r="F1125">
        <v>187.14</v>
      </c>
      <c r="G1125">
        <v>0.02</v>
      </c>
      <c r="H1125" t="s">
        <v>20</v>
      </c>
      <c r="I1125">
        <v>21.07</v>
      </c>
      <c r="J1125">
        <v>8.33</v>
      </c>
      <c r="K1125">
        <v>1.99</v>
      </c>
      <c r="L1125" t="s">
        <v>489</v>
      </c>
      <c r="M1125" t="s">
        <v>30</v>
      </c>
      <c r="N1125" t="s">
        <v>45</v>
      </c>
      <c r="O1125" t="s">
        <v>24</v>
      </c>
      <c r="P1125" t="s">
        <v>25</v>
      </c>
      <c r="Q1125" t="s">
        <v>26</v>
      </c>
      <c r="R1125" s="1">
        <v>41544</v>
      </c>
      <c r="S1125" s="10">
        <f t="shared" si="76"/>
        <v>2.9738073040320288E-5</v>
      </c>
      <c r="U1125" t="str">
        <f t="shared" si="75"/>
        <v/>
      </c>
      <c r="V1125">
        <f t="array" ref="V1125">SUM(IF(B1125="Y",IF(D1125="Critical",(F1125:F4684),0)))</f>
        <v>0</v>
      </c>
      <c r="W1125">
        <f t="shared" si="77"/>
        <v>2</v>
      </c>
      <c r="X1125">
        <f t="shared" si="78"/>
        <v>0</v>
      </c>
    </row>
    <row r="1126" spans="1:24" x14ac:dyDescent="0.25">
      <c r="A1126">
        <v>38050</v>
      </c>
      <c r="B1126" t="s">
        <v>27</v>
      </c>
      <c r="C1126" s="1">
        <v>41573</v>
      </c>
      <c r="D1126" t="s">
        <v>31</v>
      </c>
      <c r="E1126">
        <v>31</v>
      </c>
      <c r="F1126">
        <v>187.18</v>
      </c>
      <c r="G1126">
        <v>0.09</v>
      </c>
      <c r="H1126" t="s">
        <v>32</v>
      </c>
      <c r="I1126">
        <v>28.91</v>
      </c>
      <c r="J1126">
        <v>5.98</v>
      </c>
      <c r="K1126">
        <v>1.67</v>
      </c>
      <c r="L1126" t="s">
        <v>183</v>
      </c>
      <c r="M1126" t="s">
        <v>22</v>
      </c>
      <c r="N1126" t="s">
        <v>40</v>
      </c>
      <c r="O1126" t="s">
        <v>34</v>
      </c>
      <c r="P1126" t="s">
        <v>35</v>
      </c>
      <c r="Q1126" t="s">
        <v>36</v>
      </c>
      <c r="R1126" s="1">
        <v>41574</v>
      </c>
      <c r="S1126" s="10">
        <f t="shared" si="76"/>
        <v>2.9744429366715571E-5</v>
      </c>
      <c r="U1126" t="str">
        <f t="shared" si="75"/>
        <v/>
      </c>
      <c r="V1126">
        <f t="array" ref="V1126">SUM(IF(B1126="Y",IF(D1126="Critical",(F1126:F4685),0)))</f>
        <v>0</v>
      </c>
      <c r="W1126">
        <f t="shared" si="77"/>
        <v>1</v>
      </c>
      <c r="X1126">
        <f t="shared" si="78"/>
        <v>0</v>
      </c>
    </row>
    <row r="1127" spans="1:24" x14ac:dyDescent="0.25">
      <c r="A1127">
        <v>14434</v>
      </c>
      <c r="B1127" t="s">
        <v>18</v>
      </c>
      <c r="C1127" s="1">
        <v>41685</v>
      </c>
      <c r="D1127" t="s">
        <v>31</v>
      </c>
      <c r="E1127">
        <v>39</v>
      </c>
      <c r="F1127">
        <v>4733.88</v>
      </c>
      <c r="G1127">
        <v>0.02</v>
      </c>
      <c r="H1127" t="s">
        <v>54</v>
      </c>
      <c r="I1127">
        <v>239.41</v>
      </c>
      <c r="J1127">
        <v>119.99</v>
      </c>
      <c r="K1127">
        <v>56.14</v>
      </c>
      <c r="L1127" t="s">
        <v>448</v>
      </c>
      <c r="M1127" t="s">
        <v>22</v>
      </c>
      <c r="N1127" t="s">
        <v>23</v>
      </c>
      <c r="O1127" t="s">
        <v>24</v>
      </c>
      <c r="P1127" t="s">
        <v>51</v>
      </c>
      <c r="Q1127" t="s">
        <v>58</v>
      </c>
      <c r="R1127" s="1">
        <v>41687</v>
      </c>
      <c r="S1127" s="10">
        <f t="shared" si="76"/>
        <v>7.522521599022733E-4</v>
      </c>
      <c r="U1127" t="str">
        <f t="shared" si="75"/>
        <v/>
      </c>
      <c r="V1127">
        <f t="array" ref="V1127">SUM(IF(B1127="Y",IF(D1127="Critical",(F1127:F4686),0)))</f>
        <v>0</v>
      </c>
      <c r="W1127">
        <f t="shared" si="77"/>
        <v>2</v>
      </c>
      <c r="X1127">
        <f t="shared" si="78"/>
        <v>0</v>
      </c>
    </row>
    <row r="1128" spans="1:24" x14ac:dyDescent="0.25">
      <c r="A1128">
        <v>14439</v>
      </c>
      <c r="B1128" t="s">
        <v>18</v>
      </c>
      <c r="C1128" s="1">
        <v>42246</v>
      </c>
      <c r="D1128" t="s">
        <v>19</v>
      </c>
      <c r="E1128">
        <v>27</v>
      </c>
      <c r="F1128">
        <v>1428.64</v>
      </c>
      <c r="G1128">
        <v>0.09</v>
      </c>
      <c r="H1128" t="s">
        <v>20</v>
      </c>
      <c r="I1128">
        <v>494.26</v>
      </c>
      <c r="J1128">
        <v>54.96</v>
      </c>
      <c r="K1128">
        <v>10.75</v>
      </c>
      <c r="L1128" t="s">
        <v>407</v>
      </c>
      <c r="M1128" t="s">
        <v>22</v>
      </c>
      <c r="N1128" t="s">
        <v>23</v>
      </c>
      <c r="O1128" t="s">
        <v>34</v>
      </c>
      <c r="P1128" t="s">
        <v>49</v>
      </c>
      <c r="Q1128" t="s">
        <v>42</v>
      </c>
      <c r="R1128" s="1">
        <v>42247</v>
      </c>
      <c r="S1128" s="10">
        <f t="shared" si="76"/>
        <v>2.2702255353384195E-4</v>
      </c>
      <c r="U1128" t="str">
        <f t="shared" si="75"/>
        <v/>
      </c>
      <c r="V1128">
        <f t="array" ref="V1128">SUM(IF(B1128="Y",IF(D1128="Critical",(F1128:F4687),0)))</f>
        <v>0</v>
      </c>
      <c r="W1128">
        <f t="shared" si="77"/>
        <v>1</v>
      </c>
      <c r="X1128">
        <f t="shared" si="78"/>
        <v>0</v>
      </c>
    </row>
    <row r="1129" spans="1:24" x14ac:dyDescent="0.25">
      <c r="A1129">
        <v>14500</v>
      </c>
      <c r="B1129" t="s">
        <v>18</v>
      </c>
      <c r="C1129" s="1">
        <v>41814</v>
      </c>
      <c r="D1129" t="s">
        <v>31</v>
      </c>
      <c r="E1129">
        <v>44</v>
      </c>
      <c r="F1129">
        <v>839.7</v>
      </c>
      <c r="G1129">
        <v>7.0000000000000007E-2</v>
      </c>
      <c r="H1129" t="s">
        <v>20</v>
      </c>
      <c r="I1129">
        <v>211.79</v>
      </c>
      <c r="J1129">
        <v>19.98</v>
      </c>
      <c r="K1129">
        <v>5.77</v>
      </c>
      <c r="L1129" t="s">
        <v>449</v>
      </c>
      <c r="M1129" t="s">
        <v>22</v>
      </c>
      <c r="N1129" t="s">
        <v>45</v>
      </c>
      <c r="O1129" t="s">
        <v>34</v>
      </c>
      <c r="P1129" t="s">
        <v>49</v>
      </c>
      <c r="Q1129" t="s">
        <v>42</v>
      </c>
      <c r="R1129" s="1">
        <v>41816</v>
      </c>
      <c r="S1129" s="10">
        <f t="shared" si="76"/>
        <v>1.3343518185292801E-4</v>
      </c>
      <c r="U1129" t="str">
        <f t="shared" si="75"/>
        <v/>
      </c>
      <c r="V1129">
        <f t="array" ref="V1129">SUM(IF(B1129="Y",IF(D1129="Critical",(F1129:F4688),0)))</f>
        <v>0</v>
      </c>
      <c r="W1129">
        <f t="shared" si="77"/>
        <v>2</v>
      </c>
      <c r="X1129">
        <f t="shared" si="78"/>
        <v>0</v>
      </c>
    </row>
    <row r="1130" spans="1:24" x14ac:dyDescent="0.25">
      <c r="A1130">
        <v>14500</v>
      </c>
      <c r="B1130" t="s">
        <v>18</v>
      </c>
      <c r="C1130" s="1">
        <v>41814</v>
      </c>
      <c r="D1130" t="s">
        <v>31</v>
      </c>
      <c r="E1130">
        <v>46</v>
      </c>
      <c r="F1130">
        <v>1662.5</v>
      </c>
      <c r="G1130">
        <v>0.01</v>
      </c>
      <c r="H1130" t="s">
        <v>20</v>
      </c>
      <c r="I1130">
        <v>289.02</v>
      </c>
      <c r="J1130">
        <v>34.58</v>
      </c>
      <c r="K1130">
        <v>8.99</v>
      </c>
      <c r="L1130" t="s">
        <v>449</v>
      </c>
      <c r="M1130" t="s">
        <v>22</v>
      </c>
      <c r="N1130" t="s">
        <v>45</v>
      </c>
      <c r="O1130" t="s">
        <v>34</v>
      </c>
      <c r="P1130" t="s">
        <v>35</v>
      </c>
      <c r="Q1130" t="s">
        <v>26</v>
      </c>
      <c r="R1130" s="1">
        <v>41815</v>
      </c>
      <c r="S1130" s="10">
        <f t="shared" si="76"/>
        <v>2.6418481580384997E-4</v>
      </c>
      <c r="U1130" t="str">
        <f t="shared" si="75"/>
        <v/>
      </c>
      <c r="V1130">
        <f t="array" ref="V1130">SUM(IF(B1130="Y",IF(D1130="Critical",(F1130:F4689),0)))</f>
        <v>0</v>
      </c>
      <c r="W1130">
        <f t="shared" si="77"/>
        <v>1</v>
      </c>
      <c r="X1130">
        <f t="shared" si="78"/>
        <v>0</v>
      </c>
    </row>
    <row r="1131" spans="1:24" x14ac:dyDescent="0.25">
      <c r="A1131">
        <v>14503</v>
      </c>
      <c r="B1131" t="s">
        <v>18</v>
      </c>
      <c r="C1131" s="1">
        <v>41675</v>
      </c>
      <c r="D1131" t="s">
        <v>31</v>
      </c>
      <c r="E1131">
        <v>14</v>
      </c>
      <c r="F1131">
        <v>438.47</v>
      </c>
      <c r="G1131">
        <v>0.02</v>
      </c>
      <c r="H1131" t="s">
        <v>32</v>
      </c>
      <c r="I1131">
        <v>157.88999999999999</v>
      </c>
      <c r="J1131">
        <v>30.56</v>
      </c>
      <c r="K1131">
        <v>2.99</v>
      </c>
      <c r="L1131" t="s">
        <v>232</v>
      </c>
      <c r="M1131" t="s">
        <v>22</v>
      </c>
      <c r="N1131" t="s">
        <v>23</v>
      </c>
      <c r="O1131" t="s">
        <v>34</v>
      </c>
      <c r="P1131" t="s">
        <v>68</v>
      </c>
      <c r="Q1131" t="s">
        <v>42</v>
      </c>
      <c r="R1131" s="1">
        <v>41676</v>
      </c>
      <c r="S1131" s="10">
        <f t="shared" si="76"/>
        <v>6.9676460863467128E-5</v>
      </c>
      <c r="U1131" t="str">
        <f t="shared" si="75"/>
        <v/>
      </c>
      <c r="V1131">
        <f t="array" ref="V1131">SUM(IF(B1131="Y",IF(D1131="Critical",(F1131:F4690),0)))</f>
        <v>0</v>
      </c>
      <c r="W1131">
        <f t="shared" si="77"/>
        <v>1</v>
      </c>
      <c r="X1131">
        <f t="shared" si="78"/>
        <v>0</v>
      </c>
    </row>
    <row r="1132" spans="1:24" x14ac:dyDescent="0.25">
      <c r="A1132">
        <v>14528</v>
      </c>
      <c r="B1132" t="s">
        <v>18</v>
      </c>
      <c r="C1132" s="1">
        <v>42536</v>
      </c>
      <c r="D1132" t="s">
        <v>28</v>
      </c>
      <c r="E1132">
        <v>14</v>
      </c>
      <c r="F1132">
        <v>78.44</v>
      </c>
      <c r="G1132">
        <v>0.09</v>
      </c>
      <c r="H1132" t="s">
        <v>20</v>
      </c>
      <c r="I1132">
        <v>11.02</v>
      </c>
      <c r="J1132">
        <v>5.98</v>
      </c>
      <c r="K1132">
        <v>1.49</v>
      </c>
      <c r="L1132" t="s">
        <v>222</v>
      </c>
      <c r="M1132" t="s">
        <v>56</v>
      </c>
      <c r="N1132" t="s">
        <v>40</v>
      </c>
      <c r="O1132" t="s">
        <v>34</v>
      </c>
      <c r="P1132" t="s">
        <v>68</v>
      </c>
      <c r="Q1132" t="s">
        <v>42</v>
      </c>
      <c r="R1132" s="1">
        <v>42538</v>
      </c>
      <c r="S1132" s="10">
        <f t="shared" si="76"/>
        <v>1.2464756061145258E-5</v>
      </c>
      <c r="U1132" t="str">
        <f t="shared" si="75"/>
        <v/>
      </c>
      <c r="V1132">
        <f t="array" ref="V1132">SUM(IF(B1132="Y",IF(D1132="Critical",(F1132:F4691),0)))</f>
        <v>0</v>
      </c>
      <c r="W1132">
        <f t="shared" si="77"/>
        <v>2</v>
      </c>
      <c r="X1132">
        <f t="shared" si="78"/>
        <v>0</v>
      </c>
    </row>
    <row r="1133" spans="1:24" x14ac:dyDescent="0.25">
      <c r="A1133">
        <v>14530</v>
      </c>
      <c r="B1133" t="s">
        <v>18</v>
      </c>
      <c r="C1133" s="1">
        <v>42466</v>
      </c>
      <c r="D1133" t="s">
        <v>19</v>
      </c>
      <c r="E1133">
        <v>17</v>
      </c>
      <c r="F1133">
        <v>1556.61</v>
      </c>
      <c r="G1133">
        <v>0.06</v>
      </c>
      <c r="H1133" t="s">
        <v>20</v>
      </c>
      <c r="I1133">
        <v>-485.55</v>
      </c>
      <c r="J1133">
        <v>89.83</v>
      </c>
      <c r="K1133">
        <v>35</v>
      </c>
      <c r="L1133" t="s">
        <v>450</v>
      </c>
      <c r="M1133" t="s">
        <v>22</v>
      </c>
      <c r="N1133" t="s">
        <v>40</v>
      </c>
      <c r="O1133" t="s">
        <v>34</v>
      </c>
      <c r="P1133" t="s">
        <v>53</v>
      </c>
      <c r="Q1133" t="s">
        <v>60</v>
      </c>
      <c r="R1133" s="1">
        <v>42468</v>
      </c>
      <c r="S1133" s="10">
        <f t="shared" si="76"/>
        <v>2.4735803075394338E-4</v>
      </c>
      <c r="U1133" t="str">
        <f t="shared" si="75"/>
        <v/>
      </c>
      <c r="V1133">
        <f t="array" ref="V1133">SUM(IF(B1133="Y",IF(D1133="Critical",(F1133:F4692),0)))</f>
        <v>0</v>
      </c>
      <c r="W1133">
        <f t="shared" si="77"/>
        <v>2</v>
      </c>
      <c r="X1133">
        <f t="shared" si="78"/>
        <v>0</v>
      </c>
    </row>
    <row r="1134" spans="1:24" x14ac:dyDescent="0.25">
      <c r="A1134">
        <v>14530</v>
      </c>
      <c r="B1134" t="s">
        <v>18</v>
      </c>
      <c r="C1134" s="1">
        <v>42466</v>
      </c>
      <c r="D1134" t="s">
        <v>19</v>
      </c>
      <c r="E1134">
        <v>49</v>
      </c>
      <c r="F1134">
        <v>645.14</v>
      </c>
      <c r="G1134">
        <v>0.1</v>
      </c>
      <c r="H1134" t="s">
        <v>20</v>
      </c>
      <c r="I1134">
        <v>-26.32</v>
      </c>
      <c r="J1134">
        <v>13.43</v>
      </c>
      <c r="K1134">
        <v>5.5</v>
      </c>
      <c r="L1134" t="s">
        <v>450</v>
      </c>
      <c r="M1134" t="s">
        <v>22</v>
      </c>
      <c r="N1134" t="s">
        <v>40</v>
      </c>
      <c r="O1134" t="s">
        <v>34</v>
      </c>
      <c r="P1134" t="s">
        <v>53</v>
      </c>
      <c r="Q1134" t="s">
        <v>42</v>
      </c>
      <c r="R1134" s="1">
        <v>42468</v>
      </c>
      <c r="S1134" s="10">
        <f t="shared" si="76"/>
        <v>1.0251801026628317E-4</v>
      </c>
      <c r="U1134" t="str">
        <f t="shared" si="75"/>
        <v/>
      </c>
      <c r="V1134">
        <f t="array" ref="V1134">SUM(IF(B1134="Y",IF(D1134="Critical",(F1134:F4693),0)))</f>
        <v>0</v>
      </c>
      <c r="W1134">
        <f t="shared" si="77"/>
        <v>2</v>
      </c>
      <c r="X1134">
        <f t="shared" si="78"/>
        <v>0</v>
      </c>
    </row>
    <row r="1135" spans="1:24" x14ac:dyDescent="0.25">
      <c r="A1135">
        <v>14530</v>
      </c>
      <c r="B1135" t="s">
        <v>18</v>
      </c>
      <c r="C1135" s="1">
        <v>42466</v>
      </c>
      <c r="D1135" t="s">
        <v>19</v>
      </c>
      <c r="E1135">
        <v>44</v>
      </c>
      <c r="F1135">
        <v>4851.5024999999996</v>
      </c>
      <c r="G1135">
        <v>0.01</v>
      </c>
      <c r="H1135" t="s">
        <v>20</v>
      </c>
      <c r="I1135">
        <v>1371.67</v>
      </c>
      <c r="J1135">
        <v>125.99</v>
      </c>
      <c r="K1135">
        <v>7.69</v>
      </c>
      <c r="L1135" t="s">
        <v>450</v>
      </c>
      <c r="M1135" t="s">
        <v>22</v>
      </c>
      <c r="N1135" t="s">
        <v>40</v>
      </c>
      <c r="O1135" t="s">
        <v>24</v>
      </c>
      <c r="P1135" t="s">
        <v>41</v>
      </c>
      <c r="Q1135" t="s">
        <v>42</v>
      </c>
      <c r="R1135" s="1">
        <v>42466</v>
      </c>
      <c r="S1135" s="10">
        <f t="shared" si="76"/>
        <v>7.7094333493799548E-4</v>
      </c>
      <c r="U1135" t="str">
        <f t="shared" si="75"/>
        <v/>
      </c>
      <c r="V1135">
        <f t="array" ref="V1135">SUM(IF(B1135="Y",IF(D1135="Critical",(F1135:F4694),0)))</f>
        <v>0</v>
      </c>
      <c r="W1135">
        <f t="shared" si="77"/>
        <v>0</v>
      </c>
      <c r="X1135">
        <f t="shared" si="78"/>
        <v>0</v>
      </c>
    </row>
    <row r="1136" spans="1:24" x14ac:dyDescent="0.25">
      <c r="A1136">
        <v>44864</v>
      </c>
      <c r="B1136" t="s">
        <v>18</v>
      </c>
      <c r="C1136" s="1">
        <v>41442</v>
      </c>
      <c r="D1136" t="s">
        <v>47</v>
      </c>
      <c r="E1136">
        <v>25</v>
      </c>
      <c r="F1136">
        <v>187.55</v>
      </c>
      <c r="G1136">
        <v>0.1</v>
      </c>
      <c r="H1136" t="s">
        <v>20</v>
      </c>
      <c r="I1136">
        <v>-171.41</v>
      </c>
      <c r="J1136">
        <v>7.77</v>
      </c>
      <c r="K1136">
        <v>9.23</v>
      </c>
      <c r="L1136" t="s">
        <v>618</v>
      </c>
      <c r="M1136" t="s">
        <v>30</v>
      </c>
      <c r="N1136" t="s">
        <v>23</v>
      </c>
      <c r="O1136" t="s">
        <v>34</v>
      </c>
      <c r="P1136" t="s">
        <v>72</v>
      </c>
      <c r="Q1136" t="s">
        <v>42</v>
      </c>
      <c r="R1136" s="1">
        <v>41449</v>
      </c>
      <c r="S1136" s="10">
        <f t="shared" si="76"/>
        <v>2.9803225385871918E-5</v>
      </c>
      <c r="U1136" t="str">
        <f t="shared" si="75"/>
        <v/>
      </c>
      <c r="V1136">
        <f t="array" ref="V1136">SUM(IF(B1136="Y",IF(D1136="Critical",(F1136:F4695),0)))</f>
        <v>0</v>
      </c>
      <c r="W1136">
        <f t="shared" si="77"/>
        <v>7</v>
      </c>
      <c r="X1136">
        <f t="shared" si="78"/>
        <v>0</v>
      </c>
    </row>
    <row r="1137" spans="1:24" x14ac:dyDescent="0.25">
      <c r="A1137">
        <v>14596</v>
      </c>
      <c r="B1137" t="s">
        <v>18</v>
      </c>
      <c r="C1137" s="1">
        <v>42380</v>
      </c>
      <c r="D1137" t="s">
        <v>28</v>
      </c>
      <c r="E1137">
        <v>24</v>
      </c>
      <c r="F1137">
        <v>199.12</v>
      </c>
      <c r="G1137">
        <v>0.01</v>
      </c>
      <c r="H1137" t="s">
        <v>20</v>
      </c>
      <c r="I1137">
        <v>73.33</v>
      </c>
      <c r="J1137">
        <v>8.34</v>
      </c>
      <c r="K1137">
        <v>0.96</v>
      </c>
      <c r="L1137" t="s">
        <v>379</v>
      </c>
      <c r="M1137" t="s">
        <v>30</v>
      </c>
      <c r="N1137" t="s">
        <v>23</v>
      </c>
      <c r="O1137" t="s">
        <v>37</v>
      </c>
      <c r="P1137" t="s">
        <v>38</v>
      </c>
      <c r="Q1137" t="s">
        <v>36</v>
      </c>
      <c r="R1137" s="1">
        <v>42382</v>
      </c>
      <c r="S1137" s="10">
        <f t="shared" si="76"/>
        <v>3.1641792795706834E-5</v>
      </c>
      <c r="U1137" t="str">
        <f t="shared" si="75"/>
        <v/>
      </c>
      <c r="V1137">
        <f t="array" ref="V1137">SUM(IF(B1137="Y",IF(D1137="Critical",(F1137:F4696),0)))</f>
        <v>0</v>
      </c>
      <c r="W1137">
        <f t="shared" si="77"/>
        <v>2</v>
      </c>
      <c r="X1137">
        <f t="shared" si="78"/>
        <v>0</v>
      </c>
    </row>
    <row r="1138" spans="1:24" x14ac:dyDescent="0.25">
      <c r="A1138">
        <v>14596</v>
      </c>
      <c r="B1138" t="s">
        <v>18</v>
      </c>
      <c r="C1138" s="1">
        <v>42380</v>
      </c>
      <c r="D1138" t="s">
        <v>28</v>
      </c>
      <c r="E1138">
        <v>19</v>
      </c>
      <c r="F1138">
        <v>63.14</v>
      </c>
      <c r="G1138">
        <v>0.06</v>
      </c>
      <c r="H1138" t="s">
        <v>20</v>
      </c>
      <c r="I1138">
        <v>-53.75</v>
      </c>
      <c r="J1138">
        <v>3.28</v>
      </c>
      <c r="K1138">
        <v>3.97</v>
      </c>
      <c r="L1138" t="s">
        <v>379</v>
      </c>
      <c r="M1138" t="s">
        <v>30</v>
      </c>
      <c r="N1138" t="s">
        <v>23</v>
      </c>
      <c r="O1138" t="s">
        <v>34</v>
      </c>
      <c r="P1138" t="s">
        <v>35</v>
      </c>
      <c r="Q1138" t="s">
        <v>36</v>
      </c>
      <c r="R1138" s="1">
        <v>42381</v>
      </c>
      <c r="S1138" s="10">
        <f t="shared" si="76"/>
        <v>1.0033461214950428E-5</v>
      </c>
      <c r="U1138" t="str">
        <f t="shared" si="75"/>
        <v/>
      </c>
      <c r="V1138">
        <f t="array" ref="V1138">SUM(IF(B1138="Y",IF(D1138="Critical",(F1138:F4697),0)))</f>
        <v>0</v>
      </c>
      <c r="W1138">
        <f t="shared" si="77"/>
        <v>1</v>
      </c>
      <c r="X1138">
        <f t="shared" si="78"/>
        <v>0</v>
      </c>
    </row>
    <row r="1139" spans="1:24" x14ac:dyDescent="0.25">
      <c r="A1139">
        <v>14630</v>
      </c>
      <c r="B1139" t="s">
        <v>18</v>
      </c>
      <c r="C1139" s="1">
        <v>42293</v>
      </c>
      <c r="D1139" t="s">
        <v>47</v>
      </c>
      <c r="E1139">
        <v>17</v>
      </c>
      <c r="F1139">
        <v>363.54</v>
      </c>
      <c r="G1139">
        <v>0.08</v>
      </c>
      <c r="H1139" t="s">
        <v>20</v>
      </c>
      <c r="I1139">
        <v>4.75</v>
      </c>
      <c r="J1139">
        <v>22.01</v>
      </c>
      <c r="K1139">
        <v>5.53</v>
      </c>
      <c r="L1139" t="s">
        <v>227</v>
      </c>
      <c r="M1139" t="s">
        <v>22</v>
      </c>
      <c r="N1139" t="s">
        <v>23</v>
      </c>
      <c r="O1139" t="s">
        <v>34</v>
      </c>
      <c r="P1139" t="s">
        <v>35</v>
      </c>
      <c r="Q1139" t="s">
        <v>26</v>
      </c>
      <c r="R1139" s="1">
        <v>42293</v>
      </c>
      <c r="S1139" s="10">
        <f t="shared" si="76"/>
        <v>5.7769472443507745E-5</v>
      </c>
      <c r="U1139" t="str">
        <f t="shared" si="75"/>
        <v/>
      </c>
      <c r="V1139">
        <f t="array" ref="V1139">SUM(IF(B1139="Y",IF(D1139="Critical",(F1139:F4698),0)))</f>
        <v>0</v>
      </c>
      <c r="W1139">
        <f t="shared" si="77"/>
        <v>0</v>
      </c>
      <c r="X1139">
        <f t="shared" si="78"/>
        <v>0</v>
      </c>
    </row>
    <row r="1140" spans="1:24" x14ac:dyDescent="0.25">
      <c r="A1140">
        <v>14662</v>
      </c>
      <c r="B1140" t="s">
        <v>18</v>
      </c>
      <c r="C1140" s="1">
        <v>41959</v>
      </c>
      <c r="D1140" t="s">
        <v>19</v>
      </c>
      <c r="E1140">
        <v>24</v>
      </c>
      <c r="F1140">
        <v>39.69</v>
      </c>
      <c r="G1140">
        <v>0.05</v>
      </c>
      <c r="H1140" t="s">
        <v>20</v>
      </c>
      <c r="I1140">
        <v>-1.78</v>
      </c>
      <c r="J1140">
        <v>1.68</v>
      </c>
      <c r="K1140">
        <v>1</v>
      </c>
      <c r="L1140" t="s">
        <v>222</v>
      </c>
      <c r="M1140" t="s">
        <v>56</v>
      </c>
      <c r="N1140" t="s">
        <v>23</v>
      </c>
      <c r="O1140" t="s">
        <v>34</v>
      </c>
      <c r="P1140" t="s">
        <v>35</v>
      </c>
      <c r="Q1140" t="s">
        <v>36</v>
      </c>
      <c r="R1140" s="1">
        <v>41960</v>
      </c>
      <c r="S1140" s="10">
        <f t="shared" si="76"/>
        <v>6.3070648657171752E-6</v>
      </c>
      <c r="U1140" t="str">
        <f t="shared" si="75"/>
        <v/>
      </c>
      <c r="V1140">
        <f t="array" ref="V1140">SUM(IF(B1140="Y",IF(D1140="Critical",(F1140:F4699),0)))</f>
        <v>0</v>
      </c>
      <c r="W1140">
        <f t="shared" si="77"/>
        <v>1</v>
      </c>
      <c r="X1140">
        <f t="shared" si="78"/>
        <v>0</v>
      </c>
    </row>
    <row r="1141" spans="1:24" x14ac:dyDescent="0.25">
      <c r="A1141">
        <v>14662</v>
      </c>
      <c r="B1141" t="s">
        <v>18</v>
      </c>
      <c r="C1141" s="1">
        <v>41959</v>
      </c>
      <c r="D1141" t="s">
        <v>19</v>
      </c>
      <c r="E1141">
        <v>48</v>
      </c>
      <c r="F1141">
        <v>257.75</v>
      </c>
      <c r="G1141">
        <v>0.02</v>
      </c>
      <c r="H1141" t="s">
        <v>20</v>
      </c>
      <c r="I1141">
        <v>-66.260000000000005</v>
      </c>
      <c r="J1141">
        <v>4.9800000000000004</v>
      </c>
      <c r="K1141">
        <v>4.75</v>
      </c>
      <c r="L1141" t="s">
        <v>222</v>
      </c>
      <c r="M1141" t="s">
        <v>56</v>
      </c>
      <c r="N1141" t="s">
        <v>23</v>
      </c>
      <c r="O1141" t="s">
        <v>34</v>
      </c>
      <c r="P1141" t="s">
        <v>49</v>
      </c>
      <c r="Q1141" t="s">
        <v>42</v>
      </c>
      <c r="R1141" s="1">
        <v>41960</v>
      </c>
      <c r="S1141" s="10">
        <f t="shared" si="76"/>
        <v>4.0958578209589369E-5</v>
      </c>
      <c r="U1141" t="str">
        <f t="shared" si="75"/>
        <v/>
      </c>
      <c r="V1141">
        <f t="array" ref="V1141">SUM(IF(B1141="Y",IF(D1141="Critical",(F1141:F4700),0)))</f>
        <v>0</v>
      </c>
      <c r="W1141">
        <f t="shared" si="77"/>
        <v>1</v>
      </c>
      <c r="X1141">
        <f t="shared" si="78"/>
        <v>0</v>
      </c>
    </row>
    <row r="1142" spans="1:24" x14ac:dyDescent="0.25">
      <c r="A1142">
        <v>14662</v>
      </c>
      <c r="B1142" t="s">
        <v>18</v>
      </c>
      <c r="C1142" s="1">
        <v>41959</v>
      </c>
      <c r="D1142" t="s">
        <v>19</v>
      </c>
      <c r="E1142">
        <v>48</v>
      </c>
      <c r="F1142">
        <v>5139.8819999999996</v>
      </c>
      <c r="G1142">
        <v>0.01</v>
      </c>
      <c r="H1142" t="s">
        <v>20</v>
      </c>
      <c r="I1142">
        <v>1275.67</v>
      </c>
      <c r="J1142">
        <v>125.99</v>
      </c>
      <c r="K1142">
        <v>8.99</v>
      </c>
      <c r="L1142" t="s">
        <v>222</v>
      </c>
      <c r="M1142" t="s">
        <v>56</v>
      </c>
      <c r="N1142" t="s">
        <v>23</v>
      </c>
      <c r="O1142" t="s">
        <v>24</v>
      </c>
      <c r="P1142" t="s">
        <v>41</v>
      </c>
      <c r="Q1142" t="s">
        <v>42</v>
      </c>
      <c r="R1142" s="1">
        <v>41960</v>
      </c>
      <c r="S1142" s="10">
        <f t="shared" si="76"/>
        <v>8.167691906306911E-4</v>
      </c>
      <c r="U1142" t="str">
        <f t="shared" si="75"/>
        <v/>
      </c>
      <c r="V1142">
        <f t="array" ref="V1142">SUM(IF(B1142="Y",IF(D1142="Critical",(F1142:F4701),0)))</f>
        <v>0</v>
      </c>
      <c r="W1142">
        <f t="shared" si="77"/>
        <v>1</v>
      </c>
      <c r="X1142">
        <f t="shared" si="78"/>
        <v>0</v>
      </c>
    </row>
    <row r="1143" spans="1:24" x14ac:dyDescent="0.25">
      <c r="A1143">
        <v>14693</v>
      </c>
      <c r="B1143" t="s">
        <v>18</v>
      </c>
      <c r="C1143" s="1">
        <v>41648</v>
      </c>
      <c r="D1143" t="s">
        <v>28</v>
      </c>
      <c r="E1143">
        <v>39</v>
      </c>
      <c r="F1143">
        <v>268.94</v>
      </c>
      <c r="G1143">
        <v>0.02</v>
      </c>
      <c r="H1143" t="s">
        <v>20</v>
      </c>
      <c r="I1143">
        <v>-87.52</v>
      </c>
      <c r="J1143">
        <v>6.48</v>
      </c>
      <c r="K1143">
        <v>6.41</v>
      </c>
      <c r="L1143" t="s">
        <v>379</v>
      </c>
      <c r="M1143" t="s">
        <v>30</v>
      </c>
      <c r="N1143" t="s">
        <v>23</v>
      </c>
      <c r="O1143" t="s">
        <v>34</v>
      </c>
      <c r="P1143" t="s">
        <v>49</v>
      </c>
      <c r="Q1143" t="s">
        <v>42</v>
      </c>
      <c r="R1143" s="1">
        <v>41650</v>
      </c>
      <c r="S1143" s="10">
        <f t="shared" si="76"/>
        <v>4.2736760518669117E-5</v>
      </c>
      <c r="U1143" t="str">
        <f t="shared" si="75"/>
        <v/>
      </c>
      <c r="V1143">
        <f t="array" ref="V1143">SUM(IF(B1143="Y",IF(D1143="Critical",(F1143:F4702),0)))</f>
        <v>0</v>
      </c>
      <c r="W1143">
        <f t="shared" si="77"/>
        <v>2</v>
      </c>
      <c r="X1143">
        <f t="shared" si="78"/>
        <v>0</v>
      </c>
    </row>
    <row r="1144" spans="1:24" x14ac:dyDescent="0.25">
      <c r="A1144">
        <v>14693</v>
      </c>
      <c r="B1144" t="s">
        <v>18</v>
      </c>
      <c r="C1144" s="1">
        <v>41648</v>
      </c>
      <c r="D1144" t="s">
        <v>28</v>
      </c>
      <c r="E1144">
        <v>38</v>
      </c>
      <c r="F1144">
        <v>847.82</v>
      </c>
      <c r="G1144">
        <v>0.05</v>
      </c>
      <c r="H1144" t="s">
        <v>54</v>
      </c>
      <c r="I1144">
        <v>-1348.5</v>
      </c>
      <c r="J1144">
        <v>20.98</v>
      </c>
      <c r="K1144">
        <v>45</v>
      </c>
      <c r="L1144" t="s">
        <v>379</v>
      </c>
      <c r="M1144" t="s">
        <v>30</v>
      </c>
      <c r="N1144" t="s">
        <v>23</v>
      </c>
      <c r="O1144" t="s">
        <v>34</v>
      </c>
      <c r="P1144" t="s">
        <v>53</v>
      </c>
      <c r="Q1144" t="s">
        <v>74</v>
      </c>
      <c r="R1144" s="1">
        <v>41650</v>
      </c>
      <c r="S1144" s="10">
        <f t="shared" si="76"/>
        <v>1.3472551611116998E-4</v>
      </c>
      <c r="U1144" t="str">
        <f t="shared" si="75"/>
        <v/>
      </c>
      <c r="V1144">
        <f t="array" ref="V1144">SUM(IF(B1144="Y",IF(D1144="Critical",(F1144:F4703),0)))</f>
        <v>0</v>
      </c>
      <c r="W1144">
        <f t="shared" si="77"/>
        <v>2</v>
      </c>
      <c r="X1144">
        <f t="shared" si="78"/>
        <v>0</v>
      </c>
    </row>
    <row r="1145" spans="1:24" x14ac:dyDescent="0.25">
      <c r="A1145">
        <v>14695</v>
      </c>
      <c r="B1145" t="s">
        <v>18</v>
      </c>
      <c r="C1145" s="1">
        <v>42252</v>
      </c>
      <c r="D1145" t="s">
        <v>19</v>
      </c>
      <c r="E1145">
        <v>40</v>
      </c>
      <c r="F1145">
        <v>1992.45</v>
      </c>
      <c r="G1145">
        <v>0.05</v>
      </c>
      <c r="H1145" t="s">
        <v>54</v>
      </c>
      <c r="I1145">
        <v>-1609.92</v>
      </c>
      <c r="J1145">
        <v>48.58</v>
      </c>
      <c r="K1145">
        <v>54.11</v>
      </c>
      <c r="L1145" t="s">
        <v>114</v>
      </c>
      <c r="M1145" t="s">
        <v>30</v>
      </c>
      <c r="N1145" t="s">
        <v>23</v>
      </c>
      <c r="O1145" t="s">
        <v>37</v>
      </c>
      <c r="P1145" t="s">
        <v>57</v>
      </c>
      <c r="Q1145" t="s">
        <v>58</v>
      </c>
      <c r="R1145" s="1">
        <v>42253</v>
      </c>
      <c r="S1145" s="10">
        <f t="shared" si="76"/>
        <v>3.1661656315692081E-4</v>
      </c>
      <c r="U1145" t="str">
        <f t="shared" si="75"/>
        <v/>
      </c>
      <c r="V1145">
        <f t="array" ref="V1145">SUM(IF(B1145="Y",IF(D1145="Critical",(F1145:F4704),0)))</f>
        <v>0</v>
      </c>
      <c r="W1145">
        <f t="shared" si="77"/>
        <v>1</v>
      </c>
      <c r="X1145">
        <f t="shared" si="78"/>
        <v>0</v>
      </c>
    </row>
    <row r="1146" spans="1:24" x14ac:dyDescent="0.25">
      <c r="A1146">
        <v>14726</v>
      </c>
      <c r="B1146" t="s">
        <v>18</v>
      </c>
      <c r="C1146" s="1">
        <v>42011</v>
      </c>
      <c r="D1146" t="s">
        <v>47</v>
      </c>
      <c r="E1146">
        <v>15</v>
      </c>
      <c r="F1146">
        <v>310.87</v>
      </c>
      <c r="G1146">
        <v>7.0000000000000007E-2</v>
      </c>
      <c r="H1146" t="s">
        <v>20</v>
      </c>
      <c r="I1146">
        <v>-21.48</v>
      </c>
      <c r="J1146">
        <v>20.95</v>
      </c>
      <c r="K1146">
        <v>4</v>
      </c>
      <c r="L1146" t="s">
        <v>388</v>
      </c>
      <c r="M1146" t="s">
        <v>341</v>
      </c>
      <c r="N1146" t="s">
        <v>45</v>
      </c>
      <c r="O1146" t="s">
        <v>24</v>
      </c>
      <c r="P1146" t="s">
        <v>25</v>
      </c>
      <c r="Q1146" t="s">
        <v>42</v>
      </c>
      <c r="R1146" s="1">
        <v>42011</v>
      </c>
      <c r="S1146" s="10">
        <f t="shared" si="76"/>
        <v>4.9399779662522009E-5</v>
      </c>
      <c r="U1146" t="str">
        <f t="shared" si="75"/>
        <v/>
      </c>
      <c r="V1146">
        <f t="array" ref="V1146">SUM(IF(B1146="Y",IF(D1146="Critical",(F1146:F4705),0)))</f>
        <v>0</v>
      </c>
      <c r="W1146">
        <f t="shared" si="77"/>
        <v>0</v>
      </c>
      <c r="X1146">
        <f t="shared" si="78"/>
        <v>0</v>
      </c>
    </row>
    <row r="1147" spans="1:24" x14ac:dyDescent="0.25">
      <c r="A1147">
        <v>14727</v>
      </c>
      <c r="B1147" t="s">
        <v>18</v>
      </c>
      <c r="C1147" s="1">
        <v>42204</v>
      </c>
      <c r="D1147" t="s">
        <v>43</v>
      </c>
      <c r="E1147">
        <v>50</v>
      </c>
      <c r="F1147">
        <v>8532.152</v>
      </c>
      <c r="G1147">
        <v>0.04</v>
      </c>
      <c r="H1147" t="s">
        <v>54</v>
      </c>
      <c r="I1147">
        <v>-513.79</v>
      </c>
      <c r="J1147">
        <v>212.6</v>
      </c>
      <c r="K1147">
        <v>52.2</v>
      </c>
      <c r="L1147" t="s">
        <v>441</v>
      </c>
      <c r="M1147" t="s">
        <v>56</v>
      </c>
      <c r="N1147" t="s">
        <v>71</v>
      </c>
      <c r="O1147" t="s">
        <v>37</v>
      </c>
      <c r="P1147" t="s">
        <v>112</v>
      </c>
      <c r="Q1147" t="s">
        <v>58</v>
      </c>
      <c r="R1147" s="1">
        <v>42207</v>
      </c>
      <c r="S1147" s="10">
        <f t="shared" si="76"/>
        <v>1.3558285741536542E-3</v>
      </c>
      <c r="U1147" t="str">
        <f t="shared" si="75"/>
        <v/>
      </c>
      <c r="V1147">
        <f t="array" ref="V1147">SUM(IF(B1147="Y",IF(D1147="Critical",(F1147:F4706),0)))</f>
        <v>0</v>
      </c>
      <c r="W1147">
        <f t="shared" si="77"/>
        <v>3</v>
      </c>
      <c r="X1147">
        <f t="shared" si="78"/>
        <v>0</v>
      </c>
    </row>
    <row r="1148" spans="1:24" x14ac:dyDescent="0.25">
      <c r="A1148">
        <v>14727</v>
      </c>
      <c r="B1148" t="s">
        <v>18</v>
      </c>
      <c r="C1148" s="1">
        <v>42204</v>
      </c>
      <c r="D1148" t="s">
        <v>43</v>
      </c>
      <c r="E1148">
        <v>33</v>
      </c>
      <c r="F1148">
        <v>2269.41</v>
      </c>
      <c r="G1148">
        <v>0.05</v>
      </c>
      <c r="H1148" t="s">
        <v>20</v>
      </c>
      <c r="I1148">
        <v>630.17999999999995</v>
      </c>
      <c r="J1148">
        <v>70.97</v>
      </c>
      <c r="K1148">
        <v>3.5</v>
      </c>
      <c r="L1148" t="s">
        <v>441</v>
      </c>
      <c r="M1148" t="s">
        <v>56</v>
      </c>
      <c r="N1148" t="s">
        <v>71</v>
      </c>
      <c r="O1148" t="s">
        <v>34</v>
      </c>
      <c r="P1148" t="s">
        <v>72</v>
      </c>
      <c r="Q1148" t="s">
        <v>42</v>
      </c>
      <c r="R1148" s="1">
        <v>42205</v>
      </c>
      <c r="S1148" s="10">
        <f t="shared" si="76"/>
        <v>3.6062776711784367E-4</v>
      </c>
      <c r="U1148" t="str">
        <f t="shared" si="75"/>
        <v/>
      </c>
      <c r="V1148">
        <f t="array" ref="V1148">SUM(IF(B1148="Y",IF(D1148="Critical",(F1148:F4707),0)))</f>
        <v>0</v>
      </c>
      <c r="W1148">
        <f t="shared" si="77"/>
        <v>1</v>
      </c>
      <c r="X1148">
        <f t="shared" si="78"/>
        <v>0</v>
      </c>
    </row>
    <row r="1149" spans="1:24" x14ac:dyDescent="0.25">
      <c r="A1149">
        <v>14756</v>
      </c>
      <c r="B1149" t="s">
        <v>18</v>
      </c>
      <c r="C1149" s="1">
        <v>42613</v>
      </c>
      <c r="D1149" t="s">
        <v>47</v>
      </c>
      <c r="E1149">
        <v>2</v>
      </c>
      <c r="F1149">
        <v>42.3</v>
      </c>
      <c r="G1149">
        <v>0.06</v>
      </c>
      <c r="H1149" t="s">
        <v>20</v>
      </c>
      <c r="I1149">
        <v>-25.38</v>
      </c>
      <c r="J1149">
        <v>19.23</v>
      </c>
      <c r="K1149">
        <v>6.15</v>
      </c>
      <c r="L1149" t="s">
        <v>300</v>
      </c>
      <c r="M1149" t="s">
        <v>22</v>
      </c>
      <c r="N1149" t="s">
        <v>23</v>
      </c>
      <c r="O1149" t="s">
        <v>37</v>
      </c>
      <c r="P1149" t="s">
        <v>38</v>
      </c>
      <c r="Q1149" t="s">
        <v>26</v>
      </c>
      <c r="R1149" s="1">
        <v>42613</v>
      </c>
      <c r="S1149" s="10">
        <f t="shared" si="76"/>
        <v>6.721815163009235E-6</v>
      </c>
      <c r="U1149" t="str">
        <f t="shared" si="75"/>
        <v/>
      </c>
      <c r="V1149">
        <f t="array" ref="V1149">SUM(IF(B1149="Y",IF(D1149="Critical",(F1149:F4708),0)))</f>
        <v>0</v>
      </c>
      <c r="W1149">
        <f t="shared" si="77"/>
        <v>0</v>
      </c>
      <c r="X1149">
        <f t="shared" si="78"/>
        <v>0</v>
      </c>
    </row>
    <row r="1150" spans="1:24" x14ac:dyDescent="0.25">
      <c r="A1150">
        <v>14785</v>
      </c>
      <c r="B1150" t="s">
        <v>18</v>
      </c>
      <c r="C1150" s="1">
        <v>42652</v>
      </c>
      <c r="D1150" t="s">
        <v>19</v>
      </c>
      <c r="E1150">
        <v>20</v>
      </c>
      <c r="F1150">
        <v>94.86</v>
      </c>
      <c r="G1150">
        <v>0.08</v>
      </c>
      <c r="H1150" t="s">
        <v>20</v>
      </c>
      <c r="I1150">
        <v>39.69</v>
      </c>
      <c r="J1150">
        <v>4.91</v>
      </c>
      <c r="K1150">
        <v>0.5</v>
      </c>
      <c r="L1150" t="s">
        <v>451</v>
      </c>
      <c r="M1150" t="s">
        <v>22</v>
      </c>
      <c r="N1150" t="s">
        <v>45</v>
      </c>
      <c r="O1150" t="s">
        <v>34</v>
      </c>
      <c r="P1150" t="s">
        <v>46</v>
      </c>
      <c r="Q1150" t="s">
        <v>42</v>
      </c>
      <c r="R1150" s="1">
        <v>42652</v>
      </c>
      <c r="S1150" s="10">
        <f t="shared" si="76"/>
        <v>1.5074028046407944E-5</v>
      </c>
      <c r="U1150" t="str">
        <f t="shared" si="75"/>
        <v/>
      </c>
      <c r="V1150">
        <f t="array" ref="V1150">SUM(IF(B1150="Y",IF(D1150="Critical",(F1150:F4709),0)))</f>
        <v>0</v>
      </c>
      <c r="W1150">
        <f t="shared" si="77"/>
        <v>0</v>
      </c>
      <c r="X1150">
        <f t="shared" si="78"/>
        <v>0</v>
      </c>
    </row>
    <row r="1151" spans="1:24" x14ac:dyDescent="0.25">
      <c r="A1151">
        <v>14785</v>
      </c>
      <c r="B1151" t="s">
        <v>18</v>
      </c>
      <c r="C1151" s="1">
        <v>42652</v>
      </c>
      <c r="D1151" t="s">
        <v>19</v>
      </c>
      <c r="E1151">
        <v>25</v>
      </c>
      <c r="F1151">
        <v>744.12</v>
      </c>
      <c r="G1151">
        <v>0.02</v>
      </c>
      <c r="H1151" t="s">
        <v>20</v>
      </c>
      <c r="I1151">
        <v>146.51</v>
      </c>
      <c r="J1151">
        <v>28.15</v>
      </c>
      <c r="K1151">
        <v>6.17</v>
      </c>
      <c r="L1151" t="s">
        <v>451</v>
      </c>
      <c r="M1151" t="s">
        <v>22</v>
      </c>
      <c r="N1151" t="s">
        <v>45</v>
      </c>
      <c r="O1151" t="s">
        <v>34</v>
      </c>
      <c r="P1151" t="s">
        <v>35</v>
      </c>
      <c r="Q1151" t="s">
        <v>26</v>
      </c>
      <c r="R1151" s="1">
        <v>42653</v>
      </c>
      <c r="S1151" s="10">
        <f t="shared" si="76"/>
        <v>1.1824673993140501E-4</v>
      </c>
      <c r="U1151" t="str">
        <f t="shared" si="75"/>
        <v/>
      </c>
      <c r="V1151">
        <f t="array" ref="V1151">SUM(IF(B1151="Y",IF(D1151="Critical",(F1151:F4710),0)))</f>
        <v>0</v>
      </c>
      <c r="W1151">
        <f t="shared" si="77"/>
        <v>1</v>
      </c>
      <c r="X1151">
        <f t="shared" si="78"/>
        <v>0</v>
      </c>
    </row>
    <row r="1152" spans="1:24" x14ac:dyDescent="0.25">
      <c r="A1152">
        <v>32135</v>
      </c>
      <c r="B1152" t="s">
        <v>18</v>
      </c>
      <c r="C1152" s="1">
        <v>41603</v>
      </c>
      <c r="D1152" t="s">
        <v>19</v>
      </c>
      <c r="E1152">
        <v>16</v>
      </c>
      <c r="F1152">
        <v>187.78</v>
      </c>
      <c r="G1152">
        <v>0.08</v>
      </c>
      <c r="H1152" t="s">
        <v>20</v>
      </c>
      <c r="I1152">
        <v>-21.82</v>
      </c>
      <c r="J1152">
        <v>11.99</v>
      </c>
      <c r="K1152">
        <v>5.99</v>
      </c>
      <c r="L1152" t="s">
        <v>479</v>
      </c>
      <c r="M1152" t="s">
        <v>30</v>
      </c>
      <c r="N1152" t="s">
        <v>40</v>
      </c>
      <c r="O1152" t="s">
        <v>24</v>
      </c>
      <c r="P1152" t="s">
        <v>51</v>
      </c>
      <c r="Q1152" t="s">
        <v>52</v>
      </c>
      <c r="R1152" s="1">
        <v>41605</v>
      </c>
      <c r="S1152" s="10">
        <f t="shared" si="76"/>
        <v>2.9839774262644779E-5</v>
      </c>
      <c r="U1152" t="str">
        <f t="shared" si="75"/>
        <v/>
      </c>
      <c r="V1152">
        <f t="array" ref="V1152">SUM(IF(B1152="Y",IF(D1152="Critical",(F1152:F4711),0)))</f>
        <v>0</v>
      </c>
      <c r="W1152">
        <f t="shared" si="77"/>
        <v>2</v>
      </c>
      <c r="X1152">
        <f t="shared" si="78"/>
        <v>0</v>
      </c>
    </row>
    <row r="1153" spans="1:24" x14ac:dyDescent="0.25">
      <c r="A1153">
        <v>4037</v>
      </c>
      <c r="B1153" t="s">
        <v>27</v>
      </c>
      <c r="C1153" s="1">
        <v>41356</v>
      </c>
      <c r="D1153" t="s">
        <v>19</v>
      </c>
      <c r="E1153">
        <v>27</v>
      </c>
      <c r="F1153">
        <v>188.07</v>
      </c>
      <c r="G1153">
        <v>0</v>
      </c>
      <c r="H1153" t="s">
        <v>20</v>
      </c>
      <c r="I1153">
        <v>-101.85</v>
      </c>
      <c r="J1153">
        <v>6.48</v>
      </c>
      <c r="K1153">
        <v>7.86</v>
      </c>
      <c r="L1153" t="s">
        <v>232</v>
      </c>
      <c r="M1153" t="s">
        <v>22</v>
      </c>
      <c r="N1153" t="s">
        <v>23</v>
      </c>
      <c r="O1153" t="s">
        <v>34</v>
      </c>
      <c r="P1153" t="s">
        <v>49</v>
      </c>
      <c r="Q1153" t="s">
        <v>42</v>
      </c>
      <c r="R1153" s="1">
        <v>41357</v>
      </c>
      <c r="S1153" s="10">
        <f t="shared" si="76"/>
        <v>2.9885857629010563E-5</v>
      </c>
      <c r="U1153" t="str">
        <f t="shared" si="75"/>
        <v/>
      </c>
      <c r="V1153">
        <f t="array" ref="V1153">SUM(IF(B1153="Y",IF(D1153="Critical",(F1153:F4712),0)))</f>
        <v>0</v>
      </c>
      <c r="W1153">
        <f t="shared" si="77"/>
        <v>1</v>
      </c>
      <c r="X1153">
        <f t="shared" si="78"/>
        <v>0</v>
      </c>
    </row>
    <row r="1154" spans="1:24" x14ac:dyDescent="0.25">
      <c r="A1154">
        <v>6531</v>
      </c>
      <c r="B1154" t="s">
        <v>18</v>
      </c>
      <c r="C1154" s="1">
        <v>41472</v>
      </c>
      <c r="D1154" t="s">
        <v>19</v>
      </c>
      <c r="E1154">
        <v>42</v>
      </c>
      <c r="F1154">
        <v>188.23</v>
      </c>
      <c r="G1154">
        <v>0.05</v>
      </c>
      <c r="H1154" t="s">
        <v>20</v>
      </c>
      <c r="I1154">
        <v>-145.1</v>
      </c>
      <c r="J1154">
        <v>4.37</v>
      </c>
      <c r="K1154">
        <v>5.15</v>
      </c>
      <c r="L1154" t="s">
        <v>285</v>
      </c>
      <c r="M1154" t="s">
        <v>22</v>
      </c>
      <c r="N1154" t="s">
        <v>40</v>
      </c>
      <c r="O1154" t="s">
        <v>34</v>
      </c>
      <c r="P1154" t="s">
        <v>72</v>
      </c>
      <c r="Q1154" t="s">
        <v>42</v>
      </c>
      <c r="R1154" s="1">
        <v>41474</v>
      </c>
      <c r="S1154" s="10">
        <f t="shared" si="76"/>
        <v>2.9911282934591685E-5</v>
      </c>
      <c r="U1154" t="str">
        <f t="shared" ref="U1154:U1217" si="79">IF(T1154="Quality Check",VLOOKUP(S1154,Quality_Control,2),"")</f>
        <v/>
      </c>
      <c r="V1154">
        <f t="array" ref="V1154">SUM(IF(B1154="Y",IF(D1154="Critical",(F1154:F4713),0)))</f>
        <v>0</v>
      </c>
      <c r="W1154">
        <f t="shared" si="77"/>
        <v>2</v>
      </c>
      <c r="X1154">
        <f t="shared" si="78"/>
        <v>0</v>
      </c>
    </row>
    <row r="1155" spans="1:24" x14ac:dyDescent="0.25">
      <c r="A1155">
        <v>14820</v>
      </c>
      <c r="B1155" t="s">
        <v>27</v>
      </c>
      <c r="C1155" s="1">
        <v>42012</v>
      </c>
      <c r="D1155" t="s">
        <v>19</v>
      </c>
      <c r="E1155">
        <v>39</v>
      </c>
      <c r="F1155">
        <v>278.90199999999999</v>
      </c>
      <c r="G1155">
        <v>0.04</v>
      </c>
      <c r="H1155" t="s">
        <v>32</v>
      </c>
      <c r="I1155">
        <v>-104.47</v>
      </c>
      <c r="J1155">
        <v>7.99</v>
      </c>
      <c r="K1155">
        <v>5.03</v>
      </c>
      <c r="L1155" t="s">
        <v>59</v>
      </c>
      <c r="M1155" t="s">
        <v>30</v>
      </c>
      <c r="N1155" t="s">
        <v>40</v>
      </c>
      <c r="O1155" t="s">
        <v>24</v>
      </c>
      <c r="P1155" t="s">
        <v>41</v>
      </c>
      <c r="Q1155" t="s">
        <v>52</v>
      </c>
      <c r="R1155" s="1">
        <v>42014</v>
      </c>
      <c r="S1155" s="10">
        <f t="shared" ref="S1155:S1218" si="80">F1155/$F$3563</f>
        <v>4.4319803607413747E-5</v>
      </c>
      <c r="U1155" t="str">
        <f t="shared" si="79"/>
        <v/>
      </c>
      <c r="V1155">
        <f t="array" ref="V1155">SUM(IF(B1155="Y",IF(D1155="Critical",(F1155:F4714),0)))</f>
        <v>0</v>
      </c>
      <c r="W1155">
        <f t="shared" ref="W1155:W1218" si="81">R1155-C1155</f>
        <v>2</v>
      </c>
      <c r="X1155">
        <f t="shared" ref="X1155:X1218" si="82">IF(T1155="",0,1)</f>
        <v>0</v>
      </c>
    </row>
    <row r="1156" spans="1:24" x14ac:dyDescent="0.25">
      <c r="A1156">
        <v>14823</v>
      </c>
      <c r="B1156" t="s">
        <v>18</v>
      </c>
      <c r="C1156" s="1">
        <v>42413</v>
      </c>
      <c r="D1156" t="s">
        <v>47</v>
      </c>
      <c r="E1156">
        <v>15</v>
      </c>
      <c r="F1156">
        <v>103.62</v>
      </c>
      <c r="G1156">
        <v>0.1</v>
      </c>
      <c r="H1156" t="s">
        <v>20</v>
      </c>
      <c r="I1156">
        <v>39.979999999999997</v>
      </c>
      <c r="J1156">
        <v>7.31</v>
      </c>
      <c r="K1156">
        <v>0.49</v>
      </c>
      <c r="L1156" t="s">
        <v>452</v>
      </c>
      <c r="M1156" t="s">
        <v>30</v>
      </c>
      <c r="N1156" t="s">
        <v>71</v>
      </c>
      <c r="O1156" t="s">
        <v>34</v>
      </c>
      <c r="P1156" t="s">
        <v>46</v>
      </c>
      <c r="Q1156" t="s">
        <v>42</v>
      </c>
      <c r="R1156" s="1">
        <v>42422</v>
      </c>
      <c r="S1156" s="10">
        <f t="shared" si="80"/>
        <v>1.6466063526974396E-5</v>
      </c>
      <c r="U1156" t="str">
        <f t="shared" si="79"/>
        <v/>
      </c>
      <c r="V1156">
        <f t="array" ref="V1156">SUM(IF(B1156="Y",IF(D1156="Critical",(F1156:F4715),0)))</f>
        <v>0</v>
      </c>
      <c r="W1156">
        <f t="shared" si="81"/>
        <v>9</v>
      </c>
      <c r="X1156">
        <f t="shared" si="82"/>
        <v>0</v>
      </c>
    </row>
    <row r="1157" spans="1:24" x14ac:dyDescent="0.25">
      <c r="A1157">
        <v>14823</v>
      </c>
      <c r="B1157" t="s">
        <v>18</v>
      </c>
      <c r="C1157" s="1">
        <v>42413</v>
      </c>
      <c r="D1157" t="s">
        <v>47</v>
      </c>
      <c r="E1157">
        <v>20</v>
      </c>
      <c r="F1157">
        <v>124.84</v>
      </c>
      <c r="G1157">
        <v>0.08</v>
      </c>
      <c r="H1157" t="s">
        <v>20</v>
      </c>
      <c r="I1157">
        <v>10.56</v>
      </c>
      <c r="J1157">
        <v>6.7</v>
      </c>
      <c r="K1157">
        <v>1.56</v>
      </c>
      <c r="L1157" t="s">
        <v>452</v>
      </c>
      <c r="M1157" t="s">
        <v>30</v>
      </c>
      <c r="N1157" t="s">
        <v>71</v>
      </c>
      <c r="O1157" t="s">
        <v>34</v>
      </c>
      <c r="P1157" t="s">
        <v>35</v>
      </c>
      <c r="Q1157" t="s">
        <v>36</v>
      </c>
      <c r="R1157" s="1">
        <v>42413</v>
      </c>
      <c r="S1157" s="10">
        <f t="shared" si="80"/>
        <v>1.9838094679670756E-5</v>
      </c>
      <c r="U1157" t="str">
        <f t="shared" si="79"/>
        <v/>
      </c>
      <c r="V1157">
        <f t="array" ref="V1157">SUM(IF(B1157="Y",IF(D1157="Critical",(F1157:F4716),0)))</f>
        <v>0</v>
      </c>
      <c r="W1157">
        <f t="shared" si="81"/>
        <v>0</v>
      </c>
      <c r="X1157">
        <f t="shared" si="82"/>
        <v>0</v>
      </c>
    </row>
    <row r="1158" spans="1:24" x14ac:dyDescent="0.25">
      <c r="A1158">
        <v>14851</v>
      </c>
      <c r="B1158" t="s">
        <v>18</v>
      </c>
      <c r="C1158" s="1">
        <v>42135</v>
      </c>
      <c r="D1158" t="s">
        <v>31</v>
      </c>
      <c r="E1158">
        <v>6</v>
      </c>
      <c r="F1158">
        <v>3378.18</v>
      </c>
      <c r="G1158">
        <v>0.08</v>
      </c>
      <c r="H1158" t="s">
        <v>20</v>
      </c>
      <c r="I1158">
        <v>-1352.68</v>
      </c>
      <c r="J1158">
        <v>599.99</v>
      </c>
      <c r="K1158">
        <v>24.49</v>
      </c>
      <c r="L1158" t="s">
        <v>453</v>
      </c>
      <c r="M1158" t="s">
        <v>22</v>
      </c>
      <c r="N1158" t="s">
        <v>23</v>
      </c>
      <c r="O1158" t="s">
        <v>24</v>
      </c>
      <c r="P1158" t="s">
        <v>131</v>
      </c>
      <c r="Q1158" t="s">
        <v>60</v>
      </c>
      <c r="R1158" s="1">
        <v>42136</v>
      </c>
      <c r="S1158" s="10">
        <f t="shared" si="80"/>
        <v>5.3682036755022542E-4</v>
      </c>
      <c r="U1158" t="str">
        <f t="shared" si="79"/>
        <v/>
      </c>
      <c r="V1158">
        <f t="array" ref="V1158">SUM(IF(B1158="Y",IF(D1158="Critical",(F1158:F4717),0)))</f>
        <v>0</v>
      </c>
      <c r="W1158">
        <f t="shared" si="81"/>
        <v>1</v>
      </c>
      <c r="X1158">
        <f t="shared" si="82"/>
        <v>0</v>
      </c>
    </row>
    <row r="1159" spans="1:24" x14ac:dyDescent="0.25">
      <c r="A1159">
        <v>14851</v>
      </c>
      <c r="B1159" t="s">
        <v>18</v>
      </c>
      <c r="C1159" s="1">
        <v>42135</v>
      </c>
      <c r="D1159" t="s">
        <v>31</v>
      </c>
      <c r="E1159">
        <v>26</v>
      </c>
      <c r="F1159">
        <v>1443.2660000000001</v>
      </c>
      <c r="G1159">
        <v>0.08</v>
      </c>
      <c r="H1159" t="s">
        <v>20</v>
      </c>
      <c r="I1159">
        <v>156.11000000000001</v>
      </c>
      <c r="J1159">
        <v>65.989999999999995</v>
      </c>
      <c r="K1159">
        <v>8.99</v>
      </c>
      <c r="L1159" t="s">
        <v>453</v>
      </c>
      <c r="M1159" t="s">
        <v>22</v>
      </c>
      <c r="N1159" t="s">
        <v>23</v>
      </c>
      <c r="O1159" t="s">
        <v>24</v>
      </c>
      <c r="P1159" t="s">
        <v>41</v>
      </c>
      <c r="Q1159" t="s">
        <v>42</v>
      </c>
      <c r="R1159" s="1">
        <v>42137</v>
      </c>
      <c r="S1159" s="10">
        <f t="shared" si="80"/>
        <v>2.2934674428027631E-4</v>
      </c>
      <c r="U1159" t="str">
        <f t="shared" si="79"/>
        <v/>
      </c>
      <c r="V1159">
        <f t="array" ref="V1159">SUM(IF(B1159="Y",IF(D1159="Critical",(F1159:F4718),0)))</f>
        <v>0</v>
      </c>
      <c r="W1159">
        <f t="shared" si="81"/>
        <v>2</v>
      </c>
      <c r="X1159">
        <f t="shared" si="82"/>
        <v>0</v>
      </c>
    </row>
    <row r="1160" spans="1:24" x14ac:dyDescent="0.25">
      <c r="A1160">
        <v>31495</v>
      </c>
      <c r="B1160" t="s">
        <v>18</v>
      </c>
      <c r="C1160" s="1">
        <v>41490</v>
      </c>
      <c r="D1160" t="s">
        <v>47</v>
      </c>
      <c r="E1160">
        <v>20</v>
      </c>
      <c r="F1160">
        <v>191.43</v>
      </c>
      <c r="G1160">
        <v>0.06</v>
      </c>
      <c r="H1160" t="s">
        <v>32</v>
      </c>
      <c r="I1160">
        <v>39.5</v>
      </c>
      <c r="J1160">
        <v>8.69</v>
      </c>
      <c r="K1160">
        <v>2.99</v>
      </c>
      <c r="L1160" t="s">
        <v>263</v>
      </c>
      <c r="M1160" t="s">
        <v>30</v>
      </c>
      <c r="N1160" t="s">
        <v>45</v>
      </c>
      <c r="O1160" t="s">
        <v>34</v>
      </c>
      <c r="P1160" t="s">
        <v>68</v>
      </c>
      <c r="Q1160" t="s">
        <v>42</v>
      </c>
      <c r="R1160" s="1">
        <v>41494</v>
      </c>
      <c r="S1160" s="10">
        <f t="shared" si="80"/>
        <v>3.0419789046214134E-5</v>
      </c>
      <c r="U1160" t="str">
        <f t="shared" si="79"/>
        <v/>
      </c>
      <c r="V1160">
        <f t="array" ref="V1160">SUM(IF(B1160="Y",IF(D1160="Critical",(F1160:F4719),0)))</f>
        <v>0</v>
      </c>
      <c r="W1160">
        <f t="shared" si="81"/>
        <v>4</v>
      </c>
      <c r="X1160">
        <f t="shared" si="82"/>
        <v>0</v>
      </c>
    </row>
    <row r="1161" spans="1:24" x14ac:dyDescent="0.25">
      <c r="A1161">
        <v>1600</v>
      </c>
      <c r="B1161" t="s">
        <v>18</v>
      </c>
      <c r="C1161" s="1">
        <v>41335</v>
      </c>
      <c r="D1161" t="s">
        <v>43</v>
      </c>
      <c r="E1161">
        <v>36</v>
      </c>
      <c r="F1161">
        <v>191.6</v>
      </c>
      <c r="G1161">
        <v>0.04</v>
      </c>
      <c r="H1161" t="s">
        <v>20</v>
      </c>
      <c r="I1161">
        <v>-150.74</v>
      </c>
      <c r="J1161">
        <v>4.9800000000000004</v>
      </c>
      <c r="K1161">
        <v>7.44</v>
      </c>
      <c r="L1161" t="s">
        <v>136</v>
      </c>
      <c r="M1161" t="s">
        <v>30</v>
      </c>
      <c r="N1161" t="s">
        <v>23</v>
      </c>
      <c r="O1161" t="s">
        <v>34</v>
      </c>
      <c r="P1161" t="s">
        <v>49</v>
      </c>
      <c r="Q1161" t="s">
        <v>42</v>
      </c>
      <c r="R1161" s="1">
        <v>41336</v>
      </c>
      <c r="S1161" s="10">
        <f t="shared" si="80"/>
        <v>3.0446803433394077E-5</v>
      </c>
      <c r="U1161" t="str">
        <f t="shared" si="79"/>
        <v/>
      </c>
      <c r="V1161">
        <f t="array" ref="V1161">SUM(IF(B1161="Y",IF(D1161="Critical",(F1161:F4720),0)))</f>
        <v>0</v>
      </c>
      <c r="W1161">
        <f t="shared" si="81"/>
        <v>1</v>
      </c>
      <c r="X1161">
        <f t="shared" si="82"/>
        <v>0</v>
      </c>
    </row>
    <row r="1162" spans="1:24" x14ac:dyDescent="0.25">
      <c r="A1162">
        <v>22368</v>
      </c>
      <c r="B1162" t="s">
        <v>18</v>
      </c>
      <c r="C1162" s="1">
        <v>41324</v>
      </c>
      <c r="D1162" t="s">
        <v>43</v>
      </c>
      <c r="E1162">
        <v>5</v>
      </c>
      <c r="F1162">
        <v>192.12</v>
      </c>
      <c r="G1162">
        <v>0.04</v>
      </c>
      <c r="H1162" t="s">
        <v>20</v>
      </c>
      <c r="I1162">
        <v>-74.849999999999994</v>
      </c>
      <c r="J1162">
        <v>39.24</v>
      </c>
      <c r="K1162">
        <v>1.99</v>
      </c>
      <c r="L1162" t="s">
        <v>93</v>
      </c>
      <c r="M1162" t="s">
        <v>56</v>
      </c>
      <c r="N1162" t="s">
        <v>45</v>
      </c>
      <c r="O1162" t="s">
        <v>24</v>
      </c>
      <c r="P1162" t="s">
        <v>25</v>
      </c>
      <c r="Q1162" t="s">
        <v>26</v>
      </c>
      <c r="R1162" s="1">
        <v>41325</v>
      </c>
      <c r="S1162" s="10">
        <f t="shared" si="80"/>
        <v>3.0529435676532725E-5</v>
      </c>
      <c r="U1162" t="str">
        <f t="shared" si="79"/>
        <v/>
      </c>
      <c r="V1162">
        <f t="array" ref="V1162">SUM(IF(B1162="Y",IF(D1162="Critical",(F1162:F4721),0)))</f>
        <v>0</v>
      </c>
      <c r="W1162">
        <f t="shared" si="81"/>
        <v>1</v>
      </c>
      <c r="X1162">
        <f t="shared" si="82"/>
        <v>0</v>
      </c>
    </row>
    <row r="1163" spans="1:24" x14ac:dyDescent="0.25">
      <c r="A1163">
        <v>14884</v>
      </c>
      <c r="B1163" t="s">
        <v>18</v>
      </c>
      <c r="C1163" s="1">
        <v>41909</v>
      </c>
      <c r="D1163" t="s">
        <v>19</v>
      </c>
      <c r="E1163">
        <v>6</v>
      </c>
      <c r="F1163">
        <v>473.9855</v>
      </c>
      <c r="G1163">
        <v>0.06</v>
      </c>
      <c r="H1163" t="s">
        <v>20</v>
      </c>
      <c r="I1163">
        <v>-301.68</v>
      </c>
      <c r="J1163">
        <v>95.99</v>
      </c>
      <c r="K1163">
        <v>4.9000000000000004</v>
      </c>
      <c r="L1163" t="s">
        <v>167</v>
      </c>
      <c r="M1163" t="s">
        <v>22</v>
      </c>
      <c r="N1163" t="s">
        <v>23</v>
      </c>
      <c r="O1163" t="s">
        <v>24</v>
      </c>
      <c r="P1163" t="s">
        <v>41</v>
      </c>
      <c r="Q1163" t="s">
        <v>42</v>
      </c>
      <c r="R1163" s="1">
        <v>41911</v>
      </c>
      <c r="S1163" s="10">
        <f t="shared" si="80"/>
        <v>7.5320163615756825E-5</v>
      </c>
      <c r="U1163" t="str">
        <f t="shared" si="79"/>
        <v/>
      </c>
      <c r="V1163">
        <f t="array" ref="V1163">SUM(IF(B1163="Y",IF(D1163="Critical",(F1163:F4722),0)))</f>
        <v>0</v>
      </c>
      <c r="W1163">
        <f t="shared" si="81"/>
        <v>2</v>
      </c>
      <c r="X1163">
        <f t="shared" si="82"/>
        <v>0</v>
      </c>
    </row>
    <row r="1164" spans="1:24" x14ac:dyDescent="0.25">
      <c r="A1164">
        <v>14913</v>
      </c>
      <c r="B1164" t="s">
        <v>18</v>
      </c>
      <c r="C1164" s="1">
        <v>42415</v>
      </c>
      <c r="D1164" t="s">
        <v>19</v>
      </c>
      <c r="E1164">
        <v>47</v>
      </c>
      <c r="F1164">
        <v>1003.43</v>
      </c>
      <c r="G1164">
        <v>0.01</v>
      </c>
      <c r="H1164" t="s">
        <v>20</v>
      </c>
      <c r="I1164">
        <v>208.06</v>
      </c>
      <c r="J1164">
        <v>19.98</v>
      </c>
      <c r="K1164">
        <v>8.68</v>
      </c>
      <c r="L1164" t="s">
        <v>124</v>
      </c>
      <c r="M1164" t="s">
        <v>22</v>
      </c>
      <c r="N1164" t="s">
        <v>45</v>
      </c>
      <c r="O1164" t="s">
        <v>34</v>
      </c>
      <c r="P1164" t="s">
        <v>49</v>
      </c>
      <c r="Q1164" t="s">
        <v>42</v>
      </c>
      <c r="R1164" s="1">
        <v>42416</v>
      </c>
      <c r="S1164" s="10">
        <f t="shared" si="80"/>
        <v>1.5945321487041033E-4</v>
      </c>
      <c r="U1164" t="str">
        <f t="shared" si="79"/>
        <v/>
      </c>
      <c r="V1164">
        <f t="array" ref="V1164">SUM(IF(B1164="Y",IF(D1164="Critical",(F1164:F4723),0)))</f>
        <v>0</v>
      </c>
      <c r="W1164">
        <f t="shared" si="81"/>
        <v>1</v>
      </c>
      <c r="X1164">
        <f t="shared" si="82"/>
        <v>0</v>
      </c>
    </row>
    <row r="1165" spans="1:24" x14ac:dyDescent="0.25">
      <c r="A1165">
        <v>38596</v>
      </c>
      <c r="B1165" t="s">
        <v>27</v>
      </c>
      <c r="C1165" s="1">
        <v>41366</v>
      </c>
      <c r="D1165" t="s">
        <v>43</v>
      </c>
      <c r="E1165">
        <v>20</v>
      </c>
      <c r="F1165">
        <v>193.7</v>
      </c>
      <c r="G1165">
        <v>0.06</v>
      </c>
      <c r="H1165" t="s">
        <v>20</v>
      </c>
      <c r="I1165">
        <v>-14.99</v>
      </c>
      <c r="J1165">
        <v>9.85</v>
      </c>
      <c r="K1165">
        <v>4.82</v>
      </c>
      <c r="L1165" t="s">
        <v>138</v>
      </c>
      <c r="M1165" t="s">
        <v>22</v>
      </c>
      <c r="N1165" t="s">
        <v>23</v>
      </c>
      <c r="O1165" t="s">
        <v>34</v>
      </c>
      <c r="P1165" t="s">
        <v>35</v>
      </c>
      <c r="Q1165" t="s">
        <v>36</v>
      </c>
      <c r="R1165" s="1">
        <v>41367</v>
      </c>
      <c r="S1165" s="10">
        <f t="shared" si="80"/>
        <v>3.0780510569146308E-5</v>
      </c>
      <c r="U1165" t="str">
        <f t="shared" si="79"/>
        <v/>
      </c>
      <c r="V1165">
        <f t="array" ref="V1165">SUM(IF(B1165="Y",IF(D1165="Critical",(F1165:F4724),0)))</f>
        <v>0</v>
      </c>
      <c r="W1165">
        <f t="shared" si="81"/>
        <v>1</v>
      </c>
      <c r="X1165">
        <f t="shared" si="82"/>
        <v>0</v>
      </c>
    </row>
    <row r="1166" spans="1:24" x14ac:dyDescent="0.25">
      <c r="A1166">
        <v>14951</v>
      </c>
      <c r="B1166" t="s">
        <v>27</v>
      </c>
      <c r="C1166" s="1">
        <v>41776</v>
      </c>
      <c r="D1166" t="s">
        <v>43</v>
      </c>
      <c r="E1166">
        <v>34</v>
      </c>
      <c r="F1166">
        <v>2779.2</v>
      </c>
      <c r="G1166">
        <v>0.02</v>
      </c>
      <c r="H1166" t="s">
        <v>20</v>
      </c>
      <c r="I1166">
        <v>889.57</v>
      </c>
      <c r="J1166">
        <v>80.98</v>
      </c>
      <c r="K1166">
        <v>7.18</v>
      </c>
      <c r="L1166" t="s">
        <v>221</v>
      </c>
      <c r="M1166" t="s">
        <v>22</v>
      </c>
      <c r="N1166" t="s">
        <v>40</v>
      </c>
      <c r="O1166" t="s">
        <v>24</v>
      </c>
      <c r="P1166" t="s">
        <v>25</v>
      </c>
      <c r="Q1166" t="s">
        <v>42</v>
      </c>
      <c r="R1166" s="1">
        <v>41778</v>
      </c>
      <c r="S1166" s="10">
        <f t="shared" si="80"/>
        <v>4.4163755794409613E-4</v>
      </c>
      <c r="U1166" t="str">
        <f t="shared" si="79"/>
        <v/>
      </c>
      <c r="V1166">
        <f t="array" ref="V1166">SUM(IF(B1166="Y",IF(D1166="Critical",(F1166:F4725),0)))</f>
        <v>0</v>
      </c>
      <c r="W1166">
        <f t="shared" si="81"/>
        <v>2</v>
      </c>
      <c r="X1166">
        <f t="shared" si="82"/>
        <v>0</v>
      </c>
    </row>
    <row r="1167" spans="1:24" x14ac:dyDescent="0.25">
      <c r="A1167">
        <v>14951</v>
      </c>
      <c r="B1167" t="s">
        <v>27</v>
      </c>
      <c r="C1167" s="1">
        <v>41776</v>
      </c>
      <c r="D1167" t="s">
        <v>43</v>
      </c>
      <c r="E1167">
        <v>26</v>
      </c>
      <c r="F1167">
        <v>65.209999999999994</v>
      </c>
      <c r="G1167">
        <v>0.08</v>
      </c>
      <c r="H1167" t="s">
        <v>20</v>
      </c>
      <c r="I1167">
        <v>-41.6</v>
      </c>
      <c r="J1167">
        <v>2.6</v>
      </c>
      <c r="K1167">
        <v>2.4</v>
      </c>
      <c r="L1167" t="s">
        <v>221</v>
      </c>
      <c r="M1167" t="s">
        <v>22</v>
      </c>
      <c r="N1167" t="s">
        <v>40</v>
      </c>
      <c r="O1167" t="s">
        <v>34</v>
      </c>
      <c r="P1167" t="s">
        <v>35</v>
      </c>
      <c r="Q1167" t="s">
        <v>36</v>
      </c>
      <c r="R1167" s="1">
        <v>41776</v>
      </c>
      <c r="S1167" s="10">
        <f t="shared" si="80"/>
        <v>1.0362401105906198E-5</v>
      </c>
      <c r="U1167" t="str">
        <f t="shared" si="79"/>
        <v/>
      </c>
      <c r="V1167">
        <f t="array" ref="V1167">SUM(IF(B1167="Y",IF(D1167="Critical",(F1167:F4726),0)))</f>
        <v>0</v>
      </c>
      <c r="W1167">
        <f t="shared" si="81"/>
        <v>0</v>
      </c>
      <c r="X1167">
        <f t="shared" si="82"/>
        <v>0</v>
      </c>
    </row>
    <row r="1168" spans="1:24" x14ac:dyDescent="0.25">
      <c r="A1168">
        <v>14976</v>
      </c>
      <c r="B1168" t="s">
        <v>18</v>
      </c>
      <c r="C1168" s="1">
        <v>41842</v>
      </c>
      <c r="D1168" t="s">
        <v>19</v>
      </c>
      <c r="E1168">
        <v>46</v>
      </c>
      <c r="F1168">
        <v>231.35</v>
      </c>
      <c r="G1168">
        <v>0.03</v>
      </c>
      <c r="H1168" t="s">
        <v>20</v>
      </c>
      <c r="I1168">
        <v>-81.86</v>
      </c>
      <c r="J1168">
        <v>4.9800000000000004</v>
      </c>
      <c r="K1168">
        <v>4.7</v>
      </c>
      <c r="L1168" t="s">
        <v>166</v>
      </c>
      <c r="M1168" t="s">
        <v>56</v>
      </c>
      <c r="N1168" t="s">
        <v>23</v>
      </c>
      <c r="O1168" t="s">
        <v>34</v>
      </c>
      <c r="P1168" t="s">
        <v>49</v>
      </c>
      <c r="Q1168" t="s">
        <v>42</v>
      </c>
      <c r="R1168" s="1">
        <v>41844</v>
      </c>
      <c r="S1168" s="10">
        <f t="shared" si="80"/>
        <v>3.6763402788704171E-5</v>
      </c>
      <c r="U1168" t="str">
        <f t="shared" si="79"/>
        <v/>
      </c>
      <c r="V1168">
        <f t="array" ref="V1168">SUM(IF(B1168="Y",IF(D1168="Critical",(F1168:F4727),0)))</f>
        <v>0</v>
      </c>
      <c r="W1168">
        <f t="shared" si="81"/>
        <v>2</v>
      </c>
      <c r="X1168">
        <f t="shared" si="82"/>
        <v>0</v>
      </c>
    </row>
    <row r="1169" spans="1:24" x14ac:dyDescent="0.25">
      <c r="A1169">
        <v>43782</v>
      </c>
      <c r="B1169" t="s">
        <v>18</v>
      </c>
      <c r="C1169" s="1">
        <v>41591</v>
      </c>
      <c r="D1169" t="s">
        <v>43</v>
      </c>
      <c r="E1169">
        <v>27</v>
      </c>
      <c r="F1169">
        <v>194.35</v>
      </c>
      <c r="G1169">
        <v>0</v>
      </c>
      <c r="H1169" t="s">
        <v>20</v>
      </c>
      <c r="I1169">
        <v>30.88</v>
      </c>
      <c r="J1169">
        <v>6.75</v>
      </c>
      <c r="K1169">
        <v>2.99</v>
      </c>
      <c r="L1169" t="s">
        <v>586</v>
      </c>
      <c r="M1169" t="s">
        <v>22</v>
      </c>
      <c r="N1169" t="s">
        <v>45</v>
      </c>
      <c r="O1169" t="s">
        <v>34</v>
      </c>
      <c r="P1169" t="s">
        <v>68</v>
      </c>
      <c r="Q1169" t="s">
        <v>42</v>
      </c>
      <c r="R1169" s="1">
        <v>41593</v>
      </c>
      <c r="S1169" s="10">
        <f t="shared" si="80"/>
        <v>3.0883800873069619E-5</v>
      </c>
      <c r="U1169" t="str">
        <f t="shared" si="79"/>
        <v/>
      </c>
      <c r="V1169">
        <f t="array" ref="V1169">SUM(IF(B1169="Y",IF(D1169="Critical",(F1169:F4728),0)))</f>
        <v>0</v>
      </c>
      <c r="W1169">
        <f t="shared" si="81"/>
        <v>2</v>
      </c>
      <c r="X1169">
        <f t="shared" si="82"/>
        <v>0</v>
      </c>
    </row>
    <row r="1170" spans="1:24" x14ac:dyDescent="0.25">
      <c r="A1170">
        <v>14147</v>
      </c>
      <c r="B1170" t="s">
        <v>18</v>
      </c>
      <c r="C1170" s="1">
        <v>41340</v>
      </c>
      <c r="D1170" t="s">
        <v>31</v>
      </c>
      <c r="E1170">
        <v>45</v>
      </c>
      <c r="F1170">
        <v>195.03</v>
      </c>
      <c r="G1170">
        <v>0.09</v>
      </c>
      <c r="H1170" t="s">
        <v>20</v>
      </c>
      <c r="I1170">
        <v>-148.87</v>
      </c>
      <c r="J1170">
        <v>4.28</v>
      </c>
      <c r="K1170">
        <v>5.74</v>
      </c>
      <c r="L1170" t="s">
        <v>440</v>
      </c>
      <c r="M1170" t="s">
        <v>30</v>
      </c>
      <c r="N1170" t="s">
        <v>40</v>
      </c>
      <c r="O1170" t="s">
        <v>34</v>
      </c>
      <c r="P1170" t="s">
        <v>49</v>
      </c>
      <c r="Q1170" t="s">
        <v>42</v>
      </c>
      <c r="R1170" s="1">
        <v>41342</v>
      </c>
      <c r="S1170" s="10">
        <f t="shared" si="80"/>
        <v>3.0991858421789389E-5</v>
      </c>
      <c r="U1170" t="str">
        <f t="shared" si="79"/>
        <v/>
      </c>
      <c r="V1170">
        <f t="array" ref="V1170">SUM(IF(B1170="Y",IF(D1170="Critical",(F1170:F4729),0)))</f>
        <v>0</v>
      </c>
      <c r="W1170">
        <f t="shared" si="81"/>
        <v>2</v>
      </c>
      <c r="X1170">
        <f t="shared" si="82"/>
        <v>0</v>
      </c>
    </row>
    <row r="1171" spans="1:24" x14ac:dyDescent="0.25">
      <c r="A1171">
        <v>14980</v>
      </c>
      <c r="B1171" t="s">
        <v>18</v>
      </c>
      <c r="C1171" s="1">
        <v>42199</v>
      </c>
      <c r="D1171" t="s">
        <v>28</v>
      </c>
      <c r="E1171">
        <v>27</v>
      </c>
      <c r="F1171">
        <v>898.9</v>
      </c>
      <c r="G1171">
        <v>0.03</v>
      </c>
      <c r="H1171" t="s">
        <v>20</v>
      </c>
      <c r="I1171">
        <v>325.88</v>
      </c>
      <c r="J1171">
        <v>31.78</v>
      </c>
      <c r="K1171">
        <v>1.99</v>
      </c>
      <c r="L1171" t="s">
        <v>156</v>
      </c>
      <c r="M1171" t="s">
        <v>56</v>
      </c>
      <c r="N1171" t="s">
        <v>45</v>
      </c>
      <c r="O1171" t="s">
        <v>24</v>
      </c>
      <c r="P1171" t="s">
        <v>25</v>
      </c>
      <c r="Q1171" t="s">
        <v>26</v>
      </c>
      <c r="R1171" s="1">
        <v>42200</v>
      </c>
      <c r="S1171" s="10">
        <f t="shared" si="80"/>
        <v>1.428425449179433E-4</v>
      </c>
      <c r="U1171" t="str">
        <f t="shared" si="79"/>
        <v/>
      </c>
      <c r="V1171">
        <f t="array" ref="V1171">SUM(IF(B1171="Y",IF(D1171="Critical",(F1171:F4730),0)))</f>
        <v>0</v>
      </c>
      <c r="W1171">
        <f t="shared" si="81"/>
        <v>1</v>
      </c>
      <c r="X1171">
        <f t="shared" si="82"/>
        <v>0</v>
      </c>
    </row>
    <row r="1172" spans="1:24" x14ac:dyDescent="0.25">
      <c r="A1172">
        <v>14978</v>
      </c>
      <c r="B1172" t="s">
        <v>18</v>
      </c>
      <c r="C1172" s="1">
        <v>41421</v>
      </c>
      <c r="D1172" t="s">
        <v>28</v>
      </c>
      <c r="E1172">
        <v>14</v>
      </c>
      <c r="F1172">
        <v>195.12</v>
      </c>
      <c r="G1172">
        <v>0</v>
      </c>
      <c r="H1172" t="s">
        <v>20</v>
      </c>
      <c r="I1172">
        <v>-6.32</v>
      </c>
      <c r="J1172">
        <v>13.48</v>
      </c>
      <c r="K1172">
        <v>4.51</v>
      </c>
      <c r="L1172" t="s">
        <v>250</v>
      </c>
      <c r="M1172" t="s">
        <v>22</v>
      </c>
      <c r="N1172" t="s">
        <v>23</v>
      </c>
      <c r="O1172" t="s">
        <v>34</v>
      </c>
      <c r="P1172" t="s">
        <v>53</v>
      </c>
      <c r="Q1172" t="s">
        <v>42</v>
      </c>
      <c r="R1172" s="1">
        <v>41422</v>
      </c>
      <c r="S1172" s="10">
        <f t="shared" si="80"/>
        <v>3.1006160156178773E-5</v>
      </c>
      <c r="U1172" t="str">
        <f t="shared" si="79"/>
        <v/>
      </c>
      <c r="V1172">
        <f t="array" ref="V1172">SUM(IF(B1172="Y",IF(D1172="Critical",(F1172:F4731),0)))</f>
        <v>0</v>
      </c>
      <c r="W1172">
        <f t="shared" si="81"/>
        <v>1</v>
      </c>
      <c r="X1172">
        <f t="shared" si="82"/>
        <v>0</v>
      </c>
    </row>
    <row r="1173" spans="1:24" x14ac:dyDescent="0.25">
      <c r="A1173">
        <v>28769</v>
      </c>
      <c r="B1173" t="s">
        <v>18</v>
      </c>
      <c r="C1173" s="1">
        <v>41514</v>
      </c>
      <c r="D1173" t="s">
        <v>47</v>
      </c>
      <c r="E1173">
        <v>6</v>
      </c>
      <c r="F1173">
        <v>195.75</v>
      </c>
      <c r="G1173">
        <v>0.02</v>
      </c>
      <c r="H1173" t="s">
        <v>20</v>
      </c>
      <c r="I1173">
        <v>-31.24</v>
      </c>
      <c r="J1173">
        <v>33.29</v>
      </c>
      <c r="K1173">
        <v>1.99</v>
      </c>
      <c r="L1173" t="s">
        <v>403</v>
      </c>
      <c r="M1173" t="s">
        <v>22</v>
      </c>
      <c r="N1173" t="s">
        <v>45</v>
      </c>
      <c r="O1173" t="s">
        <v>24</v>
      </c>
      <c r="P1173" t="s">
        <v>25</v>
      </c>
      <c r="Q1173" t="s">
        <v>26</v>
      </c>
      <c r="R1173" s="1">
        <v>41514</v>
      </c>
      <c r="S1173" s="10">
        <f t="shared" si="80"/>
        <v>3.1106272296904442E-5</v>
      </c>
      <c r="U1173" t="str">
        <f t="shared" si="79"/>
        <v/>
      </c>
      <c r="V1173">
        <f t="array" ref="V1173">SUM(IF(B1173="Y",IF(D1173="Critical",(F1173:F4732),0)))</f>
        <v>0</v>
      </c>
      <c r="W1173">
        <f t="shared" si="81"/>
        <v>0</v>
      </c>
      <c r="X1173">
        <f t="shared" si="82"/>
        <v>0</v>
      </c>
    </row>
    <row r="1174" spans="1:24" x14ac:dyDescent="0.25">
      <c r="A1174">
        <v>14983</v>
      </c>
      <c r="B1174" t="s">
        <v>18</v>
      </c>
      <c r="C1174" s="1">
        <v>42412</v>
      </c>
      <c r="D1174" t="s">
        <v>19</v>
      </c>
      <c r="E1174">
        <v>48</v>
      </c>
      <c r="F1174">
        <v>8475.9619999999995</v>
      </c>
      <c r="G1174">
        <v>0.05</v>
      </c>
      <c r="H1174" t="s">
        <v>32</v>
      </c>
      <c r="I1174">
        <v>2497.94</v>
      </c>
      <c r="J1174">
        <v>205.99</v>
      </c>
      <c r="K1174">
        <v>8.99</v>
      </c>
      <c r="L1174" t="s">
        <v>137</v>
      </c>
      <c r="M1174" t="s">
        <v>22</v>
      </c>
      <c r="N1174" t="s">
        <v>45</v>
      </c>
      <c r="O1174" t="s">
        <v>24</v>
      </c>
      <c r="P1174" t="s">
        <v>41</v>
      </c>
      <c r="Q1174" t="s">
        <v>42</v>
      </c>
      <c r="R1174" s="1">
        <v>42413</v>
      </c>
      <c r="S1174" s="10">
        <f t="shared" si="80"/>
        <v>1.3468995246498838E-3</v>
      </c>
      <c r="U1174" t="str">
        <f t="shared" si="79"/>
        <v/>
      </c>
      <c r="V1174">
        <f t="array" ref="V1174">SUM(IF(B1174="Y",IF(D1174="Critical",(F1174:F4733),0)))</f>
        <v>0</v>
      </c>
      <c r="W1174">
        <f t="shared" si="81"/>
        <v>1</v>
      </c>
      <c r="X1174">
        <f t="shared" si="82"/>
        <v>0</v>
      </c>
    </row>
    <row r="1175" spans="1:24" x14ac:dyDescent="0.25">
      <c r="A1175">
        <v>14983</v>
      </c>
      <c r="B1175" t="s">
        <v>18</v>
      </c>
      <c r="C1175" s="1">
        <v>42412</v>
      </c>
      <c r="D1175" t="s">
        <v>19</v>
      </c>
      <c r="E1175">
        <v>18</v>
      </c>
      <c r="F1175">
        <v>3015.4940000000001</v>
      </c>
      <c r="G1175">
        <v>0.08</v>
      </c>
      <c r="H1175" t="s">
        <v>20</v>
      </c>
      <c r="I1175">
        <v>251.54</v>
      </c>
      <c r="J1175">
        <v>205.99</v>
      </c>
      <c r="K1175">
        <v>8.99</v>
      </c>
      <c r="L1175" t="s">
        <v>137</v>
      </c>
      <c r="M1175" t="s">
        <v>22</v>
      </c>
      <c r="N1175" t="s">
        <v>45</v>
      </c>
      <c r="O1175" t="s">
        <v>24</v>
      </c>
      <c r="P1175" t="s">
        <v>41</v>
      </c>
      <c r="Q1175" t="s">
        <v>42</v>
      </c>
      <c r="R1175" s="1">
        <v>42413</v>
      </c>
      <c r="S1175" s="10">
        <f t="shared" si="80"/>
        <v>4.7918660267525702E-4</v>
      </c>
      <c r="U1175" t="str">
        <f t="shared" si="79"/>
        <v/>
      </c>
      <c r="V1175">
        <f t="array" ref="V1175">SUM(IF(B1175="Y",IF(D1175="Critical",(F1175:F4734),0)))</f>
        <v>0</v>
      </c>
      <c r="W1175">
        <f t="shared" si="81"/>
        <v>1</v>
      </c>
      <c r="X1175">
        <f t="shared" si="82"/>
        <v>0</v>
      </c>
    </row>
    <row r="1176" spans="1:24" x14ac:dyDescent="0.25">
      <c r="A1176">
        <v>15009</v>
      </c>
      <c r="B1176" t="s">
        <v>27</v>
      </c>
      <c r="C1176" s="1">
        <v>41994</v>
      </c>
      <c r="D1176" t="s">
        <v>31</v>
      </c>
      <c r="E1176">
        <v>28</v>
      </c>
      <c r="F1176">
        <v>229.43</v>
      </c>
      <c r="G1176">
        <v>0.08</v>
      </c>
      <c r="H1176" t="s">
        <v>32</v>
      </c>
      <c r="I1176">
        <v>61.09</v>
      </c>
      <c r="J1176">
        <v>7.78</v>
      </c>
      <c r="K1176">
        <v>2.5</v>
      </c>
      <c r="L1176" t="s">
        <v>455</v>
      </c>
      <c r="M1176" t="s">
        <v>56</v>
      </c>
      <c r="N1176" t="s">
        <v>71</v>
      </c>
      <c r="O1176" t="s">
        <v>34</v>
      </c>
      <c r="P1176" t="s">
        <v>76</v>
      </c>
      <c r="Q1176" t="s">
        <v>42</v>
      </c>
      <c r="R1176" s="1">
        <v>41995</v>
      </c>
      <c r="S1176" s="10">
        <f t="shared" si="80"/>
        <v>3.6458299121730703E-5</v>
      </c>
      <c r="U1176" t="str">
        <f t="shared" si="79"/>
        <v/>
      </c>
      <c r="V1176">
        <f t="array" ref="V1176">SUM(IF(B1176="Y",IF(D1176="Critical",(F1176:F4735),0)))</f>
        <v>0</v>
      </c>
      <c r="W1176">
        <f t="shared" si="81"/>
        <v>1</v>
      </c>
      <c r="X1176">
        <f t="shared" si="82"/>
        <v>0</v>
      </c>
    </row>
    <row r="1177" spans="1:24" x14ac:dyDescent="0.25">
      <c r="A1177">
        <v>27808</v>
      </c>
      <c r="B1177" t="s">
        <v>18</v>
      </c>
      <c r="C1177" s="1">
        <v>41300</v>
      </c>
      <c r="D1177" t="s">
        <v>47</v>
      </c>
      <c r="E1177">
        <v>9</v>
      </c>
      <c r="F1177">
        <v>196.12</v>
      </c>
      <c r="G1177">
        <v>0.01</v>
      </c>
      <c r="H1177" t="s">
        <v>32</v>
      </c>
      <c r="I1177">
        <v>4.41</v>
      </c>
      <c r="J1177">
        <v>20.89</v>
      </c>
      <c r="K1177">
        <v>1.99</v>
      </c>
      <c r="L1177" t="s">
        <v>315</v>
      </c>
      <c r="M1177" t="s">
        <v>30</v>
      </c>
      <c r="N1177" t="s">
        <v>45</v>
      </c>
      <c r="O1177" t="s">
        <v>24</v>
      </c>
      <c r="P1177" t="s">
        <v>25</v>
      </c>
      <c r="Q1177" t="s">
        <v>26</v>
      </c>
      <c r="R1177" s="1">
        <v>41307</v>
      </c>
      <c r="S1177" s="10">
        <f t="shared" si="80"/>
        <v>3.1165068316060786E-5</v>
      </c>
      <c r="U1177" t="str">
        <f t="shared" si="79"/>
        <v/>
      </c>
      <c r="V1177">
        <f t="array" ref="V1177">SUM(IF(B1177="Y",IF(D1177="Critical",(F1177:F4736),0)))</f>
        <v>0</v>
      </c>
      <c r="W1177">
        <f t="shared" si="81"/>
        <v>7</v>
      </c>
      <c r="X1177">
        <f t="shared" si="82"/>
        <v>0</v>
      </c>
    </row>
    <row r="1178" spans="1:24" x14ac:dyDescent="0.25">
      <c r="A1178">
        <v>15040</v>
      </c>
      <c r="B1178" t="s">
        <v>18</v>
      </c>
      <c r="C1178" s="1">
        <v>42708</v>
      </c>
      <c r="D1178" t="s">
        <v>47</v>
      </c>
      <c r="E1178">
        <v>48</v>
      </c>
      <c r="F1178">
        <v>410.35</v>
      </c>
      <c r="G1178">
        <v>0.1</v>
      </c>
      <c r="H1178" t="s">
        <v>32</v>
      </c>
      <c r="I1178">
        <v>114.02</v>
      </c>
      <c r="J1178">
        <v>9.11</v>
      </c>
      <c r="K1178">
        <v>2.15</v>
      </c>
      <c r="L1178" t="s">
        <v>257</v>
      </c>
      <c r="M1178" t="s">
        <v>22</v>
      </c>
      <c r="N1178" t="s">
        <v>45</v>
      </c>
      <c r="O1178" t="s">
        <v>34</v>
      </c>
      <c r="P1178" t="s">
        <v>49</v>
      </c>
      <c r="Q1178" t="s">
        <v>36</v>
      </c>
      <c r="R1178" s="1">
        <v>42712</v>
      </c>
      <c r="S1178" s="10">
        <f t="shared" si="80"/>
        <v>6.520796340758487E-5</v>
      </c>
      <c r="U1178" t="str">
        <f t="shared" si="79"/>
        <v/>
      </c>
      <c r="V1178">
        <f t="array" ref="V1178">SUM(IF(B1178="Y",IF(D1178="Critical",(F1178:F4737),0)))</f>
        <v>0</v>
      </c>
      <c r="W1178">
        <f t="shared" si="81"/>
        <v>4</v>
      </c>
      <c r="X1178">
        <f t="shared" si="82"/>
        <v>0</v>
      </c>
    </row>
    <row r="1179" spans="1:24" x14ac:dyDescent="0.25">
      <c r="A1179">
        <v>15044</v>
      </c>
      <c r="B1179" t="s">
        <v>18</v>
      </c>
      <c r="C1179" s="1">
        <v>42069</v>
      </c>
      <c r="D1179" t="s">
        <v>47</v>
      </c>
      <c r="E1179">
        <v>42</v>
      </c>
      <c r="F1179">
        <v>1681.6</v>
      </c>
      <c r="G1179">
        <v>7.0000000000000007E-2</v>
      </c>
      <c r="H1179" t="s">
        <v>20</v>
      </c>
      <c r="I1179">
        <v>167.37</v>
      </c>
      <c r="J1179">
        <v>39.99</v>
      </c>
      <c r="K1179">
        <v>10.25</v>
      </c>
      <c r="L1179" t="s">
        <v>239</v>
      </c>
      <c r="M1179" t="s">
        <v>56</v>
      </c>
      <c r="N1179" t="s">
        <v>23</v>
      </c>
      <c r="O1179" t="s">
        <v>24</v>
      </c>
      <c r="P1179" t="s">
        <v>25</v>
      </c>
      <c r="Q1179" t="s">
        <v>42</v>
      </c>
      <c r="R1179" s="1">
        <v>42073</v>
      </c>
      <c r="S1179" s="10">
        <f t="shared" si="80"/>
        <v>2.6721996165759645E-4</v>
      </c>
      <c r="U1179" t="str">
        <f t="shared" si="79"/>
        <v/>
      </c>
      <c r="V1179">
        <f t="array" ref="V1179">SUM(IF(B1179="Y",IF(D1179="Critical",(F1179:F4738),0)))</f>
        <v>0</v>
      </c>
      <c r="W1179">
        <f t="shared" si="81"/>
        <v>4</v>
      </c>
      <c r="X1179">
        <f t="shared" si="82"/>
        <v>0</v>
      </c>
    </row>
    <row r="1180" spans="1:24" x14ac:dyDescent="0.25">
      <c r="A1180">
        <v>39265</v>
      </c>
      <c r="B1180" t="s">
        <v>18</v>
      </c>
      <c r="C1180" s="1">
        <v>41401</v>
      </c>
      <c r="D1180" t="s">
        <v>28</v>
      </c>
      <c r="E1180">
        <v>47</v>
      </c>
      <c r="F1180">
        <v>198.08</v>
      </c>
      <c r="G1180">
        <v>0.02</v>
      </c>
      <c r="H1180" t="s">
        <v>20</v>
      </c>
      <c r="I1180">
        <v>32.69</v>
      </c>
      <c r="J1180">
        <v>4.28</v>
      </c>
      <c r="K1180">
        <v>0.94</v>
      </c>
      <c r="L1180" t="s">
        <v>602</v>
      </c>
      <c r="M1180" t="s">
        <v>30</v>
      </c>
      <c r="N1180" t="s">
        <v>23</v>
      </c>
      <c r="O1180" t="s">
        <v>34</v>
      </c>
      <c r="P1180" t="s">
        <v>35</v>
      </c>
      <c r="Q1180" t="s">
        <v>36</v>
      </c>
      <c r="R1180" s="1">
        <v>41402</v>
      </c>
      <c r="S1180" s="10">
        <f t="shared" si="80"/>
        <v>3.1476528309429537E-5</v>
      </c>
      <c r="U1180" t="str">
        <f t="shared" si="79"/>
        <v/>
      </c>
      <c r="V1180">
        <f t="array" ref="V1180">SUM(IF(B1180="Y",IF(D1180="Critical",(F1180:F4739),0)))</f>
        <v>0</v>
      </c>
      <c r="W1180">
        <f t="shared" si="81"/>
        <v>1</v>
      </c>
      <c r="X1180">
        <f t="shared" si="82"/>
        <v>0</v>
      </c>
    </row>
    <row r="1181" spans="1:24" x14ac:dyDescent="0.25">
      <c r="A1181">
        <v>15075</v>
      </c>
      <c r="B1181" t="s">
        <v>18</v>
      </c>
      <c r="C1181" s="1">
        <v>42647</v>
      </c>
      <c r="D1181" t="s">
        <v>43</v>
      </c>
      <c r="E1181">
        <v>24</v>
      </c>
      <c r="F1181">
        <v>1548.43</v>
      </c>
      <c r="G1181">
        <v>0.02</v>
      </c>
      <c r="H1181" t="s">
        <v>20</v>
      </c>
      <c r="I1181">
        <v>622.89</v>
      </c>
      <c r="J1181">
        <v>63.94</v>
      </c>
      <c r="K1181">
        <v>14.48</v>
      </c>
      <c r="L1181" t="s">
        <v>290</v>
      </c>
      <c r="M1181" t="s">
        <v>22</v>
      </c>
      <c r="N1181" t="s">
        <v>45</v>
      </c>
      <c r="O1181" t="s">
        <v>37</v>
      </c>
      <c r="P1181" t="s">
        <v>38</v>
      </c>
      <c r="Q1181" t="s">
        <v>42</v>
      </c>
      <c r="R1181" s="1">
        <v>42647</v>
      </c>
      <c r="S1181" s="10">
        <f t="shared" si="80"/>
        <v>2.4605816200610851E-4</v>
      </c>
      <c r="U1181" t="str">
        <f t="shared" si="79"/>
        <v/>
      </c>
      <c r="V1181">
        <f t="array" ref="V1181">SUM(IF(B1181="Y",IF(D1181="Critical",(F1181:F4740),0)))</f>
        <v>0</v>
      </c>
      <c r="W1181">
        <f t="shared" si="81"/>
        <v>0</v>
      </c>
      <c r="X1181">
        <f t="shared" si="82"/>
        <v>0</v>
      </c>
    </row>
    <row r="1182" spans="1:24" x14ac:dyDescent="0.25">
      <c r="A1182">
        <v>15075</v>
      </c>
      <c r="B1182" t="s">
        <v>18</v>
      </c>
      <c r="C1182" s="1">
        <v>42647</v>
      </c>
      <c r="D1182" t="s">
        <v>43</v>
      </c>
      <c r="E1182">
        <v>10</v>
      </c>
      <c r="F1182">
        <v>54.84</v>
      </c>
      <c r="G1182">
        <v>0.01</v>
      </c>
      <c r="H1182" t="s">
        <v>20</v>
      </c>
      <c r="I1182">
        <v>-56.3</v>
      </c>
      <c r="J1182">
        <v>5.0199999999999996</v>
      </c>
      <c r="K1182">
        <v>5.14</v>
      </c>
      <c r="L1182" t="s">
        <v>290</v>
      </c>
      <c r="M1182" t="s">
        <v>22</v>
      </c>
      <c r="N1182" t="s">
        <v>45</v>
      </c>
      <c r="O1182" t="s">
        <v>24</v>
      </c>
      <c r="P1182" t="s">
        <v>25</v>
      </c>
      <c r="Q1182" t="s">
        <v>26</v>
      </c>
      <c r="R1182" s="1">
        <v>42649</v>
      </c>
      <c r="S1182" s="10">
        <f t="shared" si="80"/>
        <v>8.7145234879297046E-6</v>
      </c>
      <c r="U1182" t="str">
        <f t="shared" si="79"/>
        <v/>
      </c>
      <c r="V1182">
        <f t="array" ref="V1182">SUM(IF(B1182="Y",IF(D1182="Critical",(F1182:F4741),0)))</f>
        <v>0</v>
      </c>
      <c r="W1182">
        <f t="shared" si="81"/>
        <v>2</v>
      </c>
      <c r="X1182">
        <f t="shared" si="82"/>
        <v>0</v>
      </c>
    </row>
    <row r="1183" spans="1:24" x14ac:dyDescent="0.25">
      <c r="A1183">
        <v>15105</v>
      </c>
      <c r="B1183" t="s">
        <v>18</v>
      </c>
      <c r="C1183" s="1">
        <v>42677</v>
      </c>
      <c r="D1183" t="s">
        <v>47</v>
      </c>
      <c r="E1183">
        <v>39</v>
      </c>
      <c r="F1183">
        <v>460.43</v>
      </c>
      <c r="G1183">
        <v>7.0000000000000007E-2</v>
      </c>
      <c r="H1183" t="s">
        <v>20</v>
      </c>
      <c r="I1183">
        <v>-76.180000000000007</v>
      </c>
      <c r="J1183">
        <v>12.28</v>
      </c>
      <c r="K1183">
        <v>6.13</v>
      </c>
      <c r="L1183" t="s">
        <v>248</v>
      </c>
      <c r="M1183" t="s">
        <v>22</v>
      </c>
      <c r="N1183" t="s">
        <v>71</v>
      </c>
      <c r="O1183" t="s">
        <v>34</v>
      </c>
      <c r="P1183" t="s">
        <v>53</v>
      </c>
      <c r="Q1183" t="s">
        <v>42</v>
      </c>
      <c r="R1183" s="1">
        <v>42684</v>
      </c>
      <c r="S1183" s="10">
        <f t="shared" si="80"/>
        <v>7.3166084054476172E-5</v>
      </c>
      <c r="U1183" t="str">
        <f t="shared" si="79"/>
        <v/>
      </c>
      <c r="V1183">
        <f t="array" ref="V1183">SUM(IF(B1183="Y",IF(D1183="Critical",(F1183:F4742),0)))</f>
        <v>0</v>
      </c>
      <c r="W1183">
        <f t="shared" si="81"/>
        <v>7</v>
      </c>
      <c r="X1183">
        <f t="shared" si="82"/>
        <v>0</v>
      </c>
    </row>
    <row r="1184" spans="1:24" x14ac:dyDescent="0.25">
      <c r="A1184">
        <v>15106</v>
      </c>
      <c r="B1184" t="s">
        <v>27</v>
      </c>
      <c r="C1184" s="1">
        <v>41666</v>
      </c>
      <c r="D1184" t="s">
        <v>31</v>
      </c>
      <c r="E1184">
        <v>42</v>
      </c>
      <c r="F1184">
        <v>283.58</v>
      </c>
      <c r="G1184">
        <v>0.03</v>
      </c>
      <c r="H1184" t="s">
        <v>20</v>
      </c>
      <c r="I1184">
        <v>-14.23</v>
      </c>
      <c r="J1184">
        <v>6.64</v>
      </c>
      <c r="K1184">
        <v>4.95</v>
      </c>
      <c r="L1184" t="s">
        <v>456</v>
      </c>
      <c r="M1184" t="s">
        <v>341</v>
      </c>
      <c r="N1184" t="s">
        <v>40</v>
      </c>
      <c r="O1184" t="s">
        <v>37</v>
      </c>
      <c r="P1184" t="s">
        <v>38</v>
      </c>
      <c r="Q1184" t="s">
        <v>26</v>
      </c>
      <c r="R1184" s="1">
        <v>41668</v>
      </c>
      <c r="S1184" s="10">
        <f t="shared" si="80"/>
        <v>4.5063175979341815E-5</v>
      </c>
      <c r="U1184" t="str">
        <f t="shared" si="79"/>
        <v/>
      </c>
      <c r="V1184">
        <f t="array" ref="V1184">SUM(IF(B1184="Y",IF(D1184="Critical",(F1184:F4743),0)))</f>
        <v>0</v>
      </c>
      <c r="W1184">
        <f t="shared" si="81"/>
        <v>2</v>
      </c>
      <c r="X1184">
        <f t="shared" si="82"/>
        <v>0</v>
      </c>
    </row>
    <row r="1185" spans="1:24" x14ac:dyDescent="0.25">
      <c r="A1185">
        <v>15106</v>
      </c>
      <c r="B1185" t="s">
        <v>27</v>
      </c>
      <c r="C1185" s="1">
        <v>41666</v>
      </c>
      <c r="D1185" t="s">
        <v>31</v>
      </c>
      <c r="E1185">
        <v>39</v>
      </c>
      <c r="F1185">
        <v>5403.37</v>
      </c>
      <c r="G1185">
        <v>0.06</v>
      </c>
      <c r="H1185" t="s">
        <v>54</v>
      </c>
      <c r="I1185">
        <v>948.79</v>
      </c>
      <c r="J1185">
        <v>145.44999999999999</v>
      </c>
      <c r="K1185">
        <v>17.850000000000001</v>
      </c>
      <c r="L1185" t="s">
        <v>456</v>
      </c>
      <c r="M1185" t="s">
        <v>341</v>
      </c>
      <c r="N1185" t="s">
        <v>40</v>
      </c>
      <c r="O1185" t="s">
        <v>24</v>
      </c>
      <c r="P1185" t="s">
        <v>51</v>
      </c>
      <c r="Q1185" t="s">
        <v>74</v>
      </c>
      <c r="R1185" s="1">
        <v>41666</v>
      </c>
      <c r="S1185" s="10">
        <f t="shared" si="80"/>
        <v>8.5863958386168341E-4</v>
      </c>
      <c r="U1185" t="str">
        <f t="shared" si="79"/>
        <v/>
      </c>
      <c r="V1185">
        <f t="array" ref="V1185">SUM(IF(B1185="Y",IF(D1185="Critical",(F1185:F4744),0)))</f>
        <v>0</v>
      </c>
      <c r="W1185">
        <f t="shared" si="81"/>
        <v>0</v>
      </c>
      <c r="X1185">
        <f t="shared" si="82"/>
        <v>0</v>
      </c>
    </row>
    <row r="1186" spans="1:24" x14ac:dyDescent="0.25">
      <c r="A1186">
        <v>15106</v>
      </c>
      <c r="B1186" t="s">
        <v>27</v>
      </c>
      <c r="C1186" s="1">
        <v>41666</v>
      </c>
      <c r="D1186" t="s">
        <v>31</v>
      </c>
      <c r="E1186">
        <v>35</v>
      </c>
      <c r="F1186">
        <v>82.15</v>
      </c>
      <c r="G1186">
        <v>0.03</v>
      </c>
      <c r="H1186" t="s">
        <v>20</v>
      </c>
      <c r="I1186">
        <v>-6.33</v>
      </c>
      <c r="J1186">
        <v>2.21</v>
      </c>
      <c r="K1186">
        <v>1.1200000000000001</v>
      </c>
      <c r="L1186" t="s">
        <v>456</v>
      </c>
      <c r="M1186" t="s">
        <v>341</v>
      </c>
      <c r="N1186" t="s">
        <v>40</v>
      </c>
      <c r="O1186" t="s">
        <v>34</v>
      </c>
      <c r="P1186" t="s">
        <v>35</v>
      </c>
      <c r="Q1186" t="s">
        <v>36</v>
      </c>
      <c r="R1186" s="1">
        <v>41668</v>
      </c>
      <c r="S1186" s="10">
        <f t="shared" si="80"/>
        <v>1.3054305334307535E-5</v>
      </c>
      <c r="U1186" t="str">
        <f t="shared" si="79"/>
        <v/>
      </c>
      <c r="V1186">
        <f t="array" ref="V1186">SUM(IF(B1186="Y",IF(D1186="Critical",(F1186:F4745),0)))</f>
        <v>0</v>
      </c>
      <c r="W1186">
        <f t="shared" si="81"/>
        <v>2</v>
      </c>
      <c r="X1186">
        <f t="shared" si="82"/>
        <v>0</v>
      </c>
    </row>
    <row r="1187" spans="1:24" x14ac:dyDescent="0.25">
      <c r="A1187">
        <v>15108</v>
      </c>
      <c r="B1187" t="s">
        <v>18</v>
      </c>
      <c r="C1187" s="1">
        <v>42609</v>
      </c>
      <c r="D1187" t="s">
        <v>19</v>
      </c>
      <c r="E1187">
        <v>50</v>
      </c>
      <c r="F1187">
        <v>2066.16</v>
      </c>
      <c r="G1187">
        <v>0.02</v>
      </c>
      <c r="H1187" t="s">
        <v>20</v>
      </c>
      <c r="I1187">
        <v>372.36</v>
      </c>
      <c r="J1187">
        <v>40.99</v>
      </c>
      <c r="K1187">
        <v>17.48</v>
      </c>
      <c r="L1187" t="s">
        <v>361</v>
      </c>
      <c r="M1187" t="s">
        <v>341</v>
      </c>
      <c r="N1187" t="s">
        <v>71</v>
      </c>
      <c r="O1187" t="s">
        <v>34</v>
      </c>
      <c r="P1187" t="s">
        <v>49</v>
      </c>
      <c r="Q1187" t="s">
        <v>42</v>
      </c>
      <c r="R1187" s="1">
        <v>42611</v>
      </c>
      <c r="S1187" s="10">
        <f t="shared" si="80"/>
        <v>3.2832968362182411E-4</v>
      </c>
      <c r="U1187" t="str">
        <f t="shared" si="79"/>
        <v/>
      </c>
      <c r="V1187">
        <f t="array" ref="V1187">SUM(IF(B1187="Y",IF(D1187="Critical",(F1187:F4746),0)))</f>
        <v>0</v>
      </c>
      <c r="W1187">
        <f t="shared" si="81"/>
        <v>2</v>
      </c>
      <c r="X1187">
        <f t="shared" si="82"/>
        <v>0</v>
      </c>
    </row>
    <row r="1188" spans="1:24" x14ac:dyDescent="0.25">
      <c r="A1188">
        <v>37923</v>
      </c>
      <c r="B1188" t="s">
        <v>18</v>
      </c>
      <c r="C1188" s="1">
        <v>41360</v>
      </c>
      <c r="D1188" t="s">
        <v>31</v>
      </c>
      <c r="E1188">
        <v>29</v>
      </c>
      <c r="F1188">
        <v>198.43</v>
      </c>
      <c r="G1188">
        <v>0.01</v>
      </c>
      <c r="H1188" t="s">
        <v>20</v>
      </c>
      <c r="I1188">
        <v>-79.67</v>
      </c>
      <c r="J1188">
        <v>6.48</v>
      </c>
      <c r="K1188">
        <v>6.81</v>
      </c>
      <c r="L1188" t="s">
        <v>578</v>
      </c>
      <c r="M1188" t="s">
        <v>22</v>
      </c>
      <c r="N1188" t="s">
        <v>23</v>
      </c>
      <c r="O1188" t="s">
        <v>34</v>
      </c>
      <c r="P1188" t="s">
        <v>49</v>
      </c>
      <c r="Q1188" t="s">
        <v>42</v>
      </c>
      <c r="R1188" s="1">
        <v>41361</v>
      </c>
      <c r="S1188" s="10">
        <f t="shared" si="80"/>
        <v>3.153214616538824E-5</v>
      </c>
      <c r="U1188" t="str">
        <f t="shared" si="79"/>
        <v/>
      </c>
      <c r="V1188">
        <f t="array" ref="V1188">SUM(IF(B1188="Y",IF(D1188="Critical",(F1188:F4747),0)))</f>
        <v>0</v>
      </c>
      <c r="W1188">
        <f t="shared" si="81"/>
        <v>1</v>
      </c>
      <c r="X1188">
        <f t="shared" si="82"/>
        <v>0</v>
      </c>
    </row>
    <row r="1189" spans="1:24" x14ac:dyDescent="0.25">
      <c r="A1189">
        <v>44224</v>
      </c>
      <c r="B1189" t="s">
        <v>18</v>
      </c>
      <c r="C1189" s="1">
        <v>41495</v>
      </c>
      <c r="D1189" t="s">
        <v>19</v>
      </c>
      <c r="E1189">
        <v>32</v>
      </c>
      <c r="F1189">
        <v>198.7</v>
      </c>
      <c r="G1189">
        <v>0.1</v>
      </c>
      <c r="H1189" t="s">
        <v>20</v>
      </c>
      <c r="I1189">
        <v>-62.13</v>
      </c>
      <c r="J1189">
        <v>6.48</v>
      </c>
      <c r="K1189">
        <v>2.74</v>
      </c>
      <c r="L1189" t="s">
        <v>290</v>
      </c>
      <c r="M1189" t="s">
        <v>22</v>
      </c>
      <c r="N1189" t="s">
        <v>23</v>
      </c>
      <c r="O1189" t="s">
        <v>24</v>
      </c>
      <c r="P1189" t="s">
        <v>25</v>
      </c>
      <c r="Q1189" t="s">
        <v>26</v>
      </c>
      <c r="R1189" s="1">
        <v>41496</v>
      </c>
      <c r="S1189" s="10">
        <f t="shared" si="80"/>
        <v>3.1575051368556383E-5</v>
      </c>
      <c r="U1189" t="str">
        <f t="shared" si="79"/>
        <v/>
      </c>
      <c r="V1189">
        <f t="array" ref="V1189">SUM(IF(B1189="Y",IF(D1189="Critical",(F1189:F4748),0)))</f>
        <v>0</v>
      </c>
      <c r="W1189">
        <f t="shared" si="81"/>
        <v>1</v>
      </c>
      <c r="X1189">
        <f t="shared" si="82"/>
        <v>0</v>
      </c>
    </row>
    <row r="1190" spans="1:24" x14ac:dyDescent="0.25">
      <c r="A1190">
        <v>34246</v>
      </c>
      <c r="B1190" t="s">
        <v>18</v>
      </c>
      <c r="C1190" s="1">
        <v>41554</v>
      </c>
      <c r="D1190" t="s">
        <v>28</v>
      </c>
      <c r="E1190">
        <v>49</v>
      </c>
      <c r="F1190">
        <v>199.86</v>
      </c>
      <c r="G1190">
        <v>0.03</v>
      </c>
      <c r="H1190" t="s">
        <v>20</v>
      </c>
      <c r="I1190">
        <v>-257.11</v>
      </c>
      <c r="J1190">
        <v>4.0599999999999996</v>
      </c>
      <c r="K1190">
        <v>6.89</v>
      </c>
      <c r="L1190" t="s">
        <v>467</v>
      </c>
      <c r="M1190" t="s">
        <v>341</v>
      </c>
      <c r="N1190" t="s">
        <v>40</v>
      </c>
      <c r="O1190" t="s">
        <v>34</v>
      </c>
      <c r="P1190" t="s">
        <v>72</v>
      </c>
      <c r="Q1190" t="s">
        <v>42</v>
      </c>
      <c r="R1190" s="1">
        <v>41555</v>
      </c>
      <c r="S1190" s="10">
        <f t="shared" si="80"/>
        <v>3.1759384834019522E-5</v>
      </c>
      <c r="U1190" t="str">
        <f t="shared" si="79"/>
        <v/>
      </c>
      <c r="V1190">
        <f t="array" ref="V1190">SUM(IF(B1190="Y",IF(D1190="Critical",(F1190:F4749),0)))</f>
        <v>0</v>
      </c>
      <c r="W1190">
        <f t="shared" si="81"/>
        <v>1</v>
      </c>
      <c r="X1190">
        <f t="shared" si="82"/>
        <v>0</v>
      </c>
    </row>
    <row r="1191" spans="1:24" x14ac:dyDescent="0.25">
      <c r="A1191">
        <v>22338</v>
      </c>
      <c r="B1191" t="s">
        <v>18</v>
      </c>
      <c r="C1191" s="1">
        <v>41408</v>
      </c>
      <c r="D1191" t="s">
        <v>43</v>
      </c>
      <c r="E1191">
        <v>36</v>
      </c>
      <c r="F1191">
        <v>200.08</v>
      </c>
      <c r="G1191">
        <v>0.05</v>
      </c>
      <c r="H1191" t="s">
        <v>20</v>
      </c>
      <c r="I1191">
        <v>-62.97</v>
      </c>
      <c r="J1191">
        <v>5.28</v>
      </c>
      <c r="K1191">
        <v>5.0599999999999996</v>
      </c>
      <c r="L1191" t="s">
        <v>185</v>
      </c>
      <c r="M1191" t="s">
        <v>56</v>
      </c>
      <c r="N1191" t="s">
        <v>45</v>
      </c>
      <c r="O1191" t="s">
        <v>34</v>
      </c>
      <c r="P1191" t="s">
        <v>49</v>
      </c>
      <c r="Q1191" t="s">
        <v>42</v>
      </c>
      <c r="R1191" s="1">
        <v>41409</v>
      </c>
      <c r="S1191" s="10">
        <f t="shared" si="80"/>
        <v>3.1794344629193565E-5</v>
      </c>
      <c r="U1191" t="str">
        <f t="shared" si="79"/>
        <v/>
      </c>
      <c r="V1191">
        <f t="array" ref="V1191">SUM(IF(B1191="Y",IF(D1191="Critical",(F1191:F4750),0)))</f>
        <v>0</v>
      </c>
      <c r="W1191">
        <f t="shared" si="81"/>
        <v>1</v>
      </c>
      <c r="X1191">
        <f t="shared" si="82"/>
        <v>0</v>
      </c>
    </row>
    <row r="1192" spans="1:24" x14ac:dyDescent="0.25">
      <c r="A1192">
        <v>258</v>
      </c>
      <c r="B1192" t="s">
        <v>18</v>
      </c>
      <c r="C1192" s="1">
        <v>41636</v>
      </c>
      <c r="D1192" t="s">
        <v>28</v>
      </c>
      <c r="E1192">
        <v>7</v>
      </c>
      <c r="F1192">
        <v>201.36</v>
      </c>
      <c r="G1192">
        <v>0</v>
      </c>
      <c r="H1192" t="s">
        <v>54</v>
      </c>
      <c r="I1192">
        <v>-284.39999999999998</v>
      </c>
      <c r="J1192">
        <v>20.98</v>
      </c>
      <c r="K1192">
        <v>53.03</v>
      </c>
      <c r="L1192" t="s">
        <v>73</v>
      </c>
      <c r="M1192" t="s">
        <v>56</v>
      </c>
      <c r="N1192" t="s">
        <v>40</v>
      </c>
      <c r="O1192" t="s">
        <v>34</v>
      </c>
      <c r="P1192" t="s">
        <v>53</v>
      </c>
      <c r="Q1192" t="s">
        <v>74</v>
      </c>
      <c r="R1192" s="1">
        <v>41637</v>
      </c>
      <c r="S1192" s="10">
        <f t="shared" si="80"/>
        <v>3.1997747073842546E-5</v>
      </c>
      <c r="U1192" t="str">
        <f t="shared" si="79"/>
        <v/>
      </c>
      <c r="V1192">
        <f t="array" ref="V1192">SUM(IF(B1192="Y",IF(D1192="Critical",(F1192:F4751),0)))</f>
        <v>0</v>
      </c>
      <c r="W1192">
        <f t="shared" si="81"/>
        <v>1</v>
      </c>
      <c r="X1192">
        <f t="shared" si="82"/>
        <v>0</v>
      </c>
    </row>
    <row r="1193" spans="1:24" x14ac:dyDescent="0.25">
      <c r="A1193">
        <v>15111</v>
      </c>
      <c r="B1193" t="s">
        <v>18</v>
      </c>
      <c r="C1193" s="1">
        <v>42721</v>
      </c>
      <c r="D1193" t="s">
        <v>31</v>
      </c>
      <c r="E1193">
        <v>13</v>
      </c>
      <c r="F1193">
        <v>970.47</v>
      </c>
      <c r="G1193">
        <v>0.1</v>
      </c>
      <c r="H1193" t="s">
        <v>20</v>
      </c>
      <c r="I1193">
        <v>192.38</v>
      </c>
      <c r="J1193">
        <v>81.319999999999993</v>
      </c>
      <c r="K1193">
        <v>0.99</v>
      </c>
      <c r="L1193" t="s">
        <v>453</v>
      </c>
      <c r="M1193" t="s">
        <v>22</v>
      </c>
      <c r="N1193" t="s">
        <v>23</v>
      </c>
      <c r="O1193" t="s">
        <v>34</v>
      </c>
      <c r="P1193" t="s">
        <v>72</v>
      </c>
      <c r="Q1193" t="s">
        <v>42</v>
      </c>
      <c r="R1193" s="1">
        <v>42723</v>
      </c>
      <c r="S1193" s="10">
        <f t="shared" si="80"/>
        <v>1.5421560192069913E-4</v>
      </c>
      <c r="U1193" t="str">
        <f t="shared" si="79"/>
        <v/>
      </c>
      <c r="V1193">
        <f t="array" ref="V1193">SUM(IF(B1193="Y",IF(D1193="Critical",(F1193:F4752),0)))</f>
        <v>0</v>
      </c>
      <c r="W1193">
        <f t="shared" si="81"/>
        <v>2</v>
      </c>
      <c r="X1193">
        <f t="shared" si="82"/>
        <v>0</v>
      </c>
    </row>
    <row r="1194" spans="1:24" x14ac:dyDescent="0.25">
      <c r="A1194">
        <v>15139</v>
      </c>
      <c r="B1194" t="s">
        <v>18</v>
      </c>
      <c r="C1194" s="1">
        <v>42693</v>
      </c>
      <c r="D1194" t="s">
        <v>19</v>
      </c>
      <c r="E1194">
        <v>17</v>
      </c>
      <c r="F1194">
        <v>5203.8999999999996</v>
      </c>
      <c r="G1194">
        <v>7.0000000000000007E-2</v>
      </c>
      <c r="H1194" t="s">
        <v>54</v>
      </c>
      <c r="I1194">
        <v>636.20000000000005</v>
      </c>
      <c r="J1194">
        <v>300.98</v>
      </c>
      <c r="K1194">
        <v>64.73</v>
      </c>
      <c r="L1194" t="s">
        <v>118</v>
      </c>
      <c r="M1194" t="s">
        <v>56</v>
      </c>
      <c r="N1194" t="s">
        <v>23</v>
      </c>
      <c r="O1194" t="s">
        <v>37</v>
      </c>
      <c r="P1194" t="s">
        <v>86</v>
      </c>
      <c r="Q1194" t="s">
        <v>74</v>
      </c>
      <c r="R1194" s="1">
        <v>42695</v>
      </c>
      <c r="S1194" s="10">
        <f t="shared" si="80"/>
        <v>8.2694217321001783E-4</v>
      </c>
      <c r="U1194" t="str">
        <f t="shared" si="79"/>
        <v/>
      </c>
      <c r="V1194">
        <f t="array" ref="V1194">SUM(IF(B1194="Y",IF(D1194="Critical",(F1194:F4753),0)))</f>
        <v>0</v>
      </c>
      <c r="W1194">
        <f t="shared" si="81"/>
        <v>2</v>
      </c>
      <c r="X1194">
        <f t="shared" si="82"/>
        <v>0</v>
      </c>
    </row>
    <row r="1195" spans="1:24" x14ac:dyDescent="0.25">
      <c r="A1195">
        <v>15139</v>
      </c>
      <c r="B1195" t="s">
        <v>18</v>
      </c>
      <c r="C1195" s="1">
        <v>42693</v>
      </c>
      <c r="D1195" t="s">
        <v>19</v>
      </c>
      <c r="E1195">
        <v>33</v>
      </c>
      <c r="F1195">
        <v>744.12</v>
      </c>
      <c r="G1195">
        <v>0.01</v>
      </c>
      <c r="H1195" t="s">
        <v>54</v>
      </c>
      <c r="I1195">
        <v>-1163.21</v>
      </c>
      <c r="J1195">
        <v>20.98</v>
      </c>
      <c r="K1195">
        <v>45</v>
      </c>
      <c r="L1195" t="s">
        <v>118</v>
      </c>
      <c r="M1195" t="s">
        <v>56</v>
      </c>
      <c r="N1195" t="s">
        <v>23</v>
      </c>
      <c r="O1195" t="s">
        <v>34</v>
      </c>
      <c r="P1195" t="s">
        <v>53</v>
      </c>
      <c r="Q1195" t="s">
        <v>74</v>
      </c>
      <c r="R1195" s="1">
        <v>42693</v>
      </c>
      <c r="S1195" s="10">
        <f t="shared" si="80"/>
        <v>1.1824673993140501E-4</v>
      </c>
      <c r="U1195" t="str">
        <f t="shared" si="79"/>
        <v/>
      </c>
      <c r="V1195">
        <f t="array" ref="V1195">SUM(IF(B1195="Y",IF(D1195="Critical",(F1195:F4754),0)))</f>
        <v>0</v>
      </c>
      <c r="W1195">
        <f t="shared" si="81"/>
        <v>0</v>
      </c>
      <c r="X1195">
        <f t="shared" si="82"/>
        <v>0</v>
      </c>
    </row>
    <row r="1196" spans="1:24" x14ac:dyDescent="0.25">
      <c r="A1196">
        <v>15142</v>
      </c>
      <c r="B1196" t="s">
        <v>18</v>
      </c>
      <c r="C1196" s="1">
        <v>42098</v>
      </c>
      <c r="D1196" t="s">
        <v>31</v>
      </c>
      <c r="E1196">
        <v>21</v>
      </c>
      <c r="F1196">
        <v>330.22</v>
      </c>
      <c r="G1196">
        <v>7.0000000000000007E-2</v>
      </c>
      <c r="H1196" t="s">
        <v>20</v>
      </c>
      <c r="I1196">
        <v>-51.72</v>
      </c>
      <c r="J1196">
        <v>15.28</v>
      </c>
      <c r="K1196">
        <v>10.91</v>
      </c>
      <c r="L1196" t="s">
        <v>312</v>
      </c>
      <c r="M1196" t="s">
        <v>22</v>
      </c>
      <c r="N1196" t="s">
        <v>23</v>
      </c>
      <c r="O1196" t="s">
        <v>34</v>
      </c>
      <c r="P1196" t="s">
        <v>68</v>
      </c>
      <c r="Q1196" t="s">
        <v>42</v>
      </c>
      <c r="R1196" s="1">
        <v>42100</v>
      </c>
      <c r="S1196" s="10">
        <f t="shared" si="80"/>
        <v>5.2474652556239004E-5</v>
      </c>
      <c r="U1196" t="str">
        <f t="shared" si="79"/>
        <v/>
      </c>
      <c r="V1196">
        <f t="array" ref="V1196">SUM(IF(B1196="Y",IF(D1196="Critical",(F1196:F4755),0)))</f>
        <v>0</v>
      </c>
      <c r="W1196">
        <f t="shared" si="81"/>
        <v>2</v>
      </c>
      <c r="X1196">
        <f t="shared" si="82"/>
        <v>0</v>
      </c>
    </row>
    <row r="1197" spans="1:24" x14ac:dyDescent="0.25">
      <c r="A1197">
        <v>15170</v>
      </c>
      <c r="B1197" t="s">
        <v>18</v>
      </c>
      <c r="C1197" s="1">
        <v>42447</v>
      </c>
      <c r="D1197" t="s">
        <v>28</v>
      </c>
      <c r="E1197">
        <v>19</v>
      </c>
      <c r="F1197">
        <v>356.46449999999999</v>
      </c>
      <c r="G1197">
        <v>0.01</v>
      </c>
      <c r="H1197" t="s">
        <v>20</v>
      </c>
      <c r="I1197">
        <v>-9.11</v>
      </c>
      <c r="J1197">
        <v>20.99</v>
      </c>
      <c r="K1197">
        <v>4.8099999999999996</v>
      </c>
      <c r="L1197" t="s">
        <v>95</v>
      </c>
      <c r="M1197" t="s">
        <v>30</v>
      </c>
      <c r="N1197" t="s">
        <v>23</v>
      </c>
      <c r="O1197" t="s">
        <v>24</v>
      </c>
      <c r="P1197" t="s">
        <v>41</v>
      </c>
      <c r="Q1197" t="s">
        <v>52</v>
      </c>
      <c r="R1197" s="1">
        <v>42447</v>
      </c>
      <c r="S1197" s="10">
        <f t="shared" si="80"/>
        <v>5.6645117758262536E-5</v>
      </c>
      <c r="U1197" t="str">
        <f t="shared" si="79"/>
        <v/>
      </c>
      <c r="V1197">
        <f t="array" ref="V1197">SUM(IF(B1197="Y",IF(D1197="Critical",(F1197:F4756),0)))</f>
        <v>0</v>
      </c>
      <c r="W1197">
        <f t="shared" si="81"/>
        <v>0</v>
      </c>
      <c r="X1197">
        <f t="shared" si="82"/>
        <v>0</v>
      </c>
    </row>
    <row r="1198" spans="1:24" x14ac:dyDescent="0.25">
      <c r="A1198">
        <v>18946</v>
      </c>
      <c r="B1198" t="s">
        <v>18</v>
      </c>
      <c r="C1198" s="1">
        <v>41398</v>
      </c>
      <c r="D1198" t="s">
        <v>28</v>
      </c>
      <c r="E1198">
        <v>32</v>
      </c>
      <c r="F1198">
        <v>202.89</v>
      </c>
      <c r="G1198">
        <v>7.0000000000000007E-2</v>
      </c>
      <c r="H1198" t="s">
        <v>20</v>
      </c>
      <c r="I1198">
        <v>-201.91</v>
      </c>
      <c r="J1198">
        <v>6.48</v>
      </c>
      <c r="K1198">
        <v>10.050000000000001</v>
      </c>
      <c r="L1198" t="s">
        <v>238</v>
      </c>
      <c r="M1198" t="s">
        <v>22</v>
      </c>
      <c r="N1198" t="s">
        <v>40</v>
      </c>
      <c r="O1198" t="s">
        <v>34</v>
      </c>
      <c r="P1198" t="s">
        <v>49</v>
      </c>
      <c r="Q1198" t="s">
        <v>42</v>
      </c>
      <c r="R1198" s="1">
        <v>41398</v>
      </c>
      <c r="S1198" s="10">
        <f t="shared" si="80"/>
        <v>3.2240876558462022E-5</v>
      </c>
      <c r="U1198" t="str">
        <f t="shared" si="79"/>
        <v/>
      </c>
      <c r="V1198">
        <f t="array" ref="V1198">SUM(IF(B1198="Y",IF(D1198="Critical",(F1198:F4757),0)))</f>
        <v>0</v>
      </c>
      <c r="W1198">
        <f t="shared" si="81"/>
        <v>0</v>
      </c>
      <c r="X1198">
        <f t="shared" si="82"/>
        <v>0</v>
      </c>
    </row>
    <row r="1199" spans="1:24" x14ac:dyDescent="0.25">
      <c r="A1199">
        <v>15205</v>
      </c>
      <c r="B1199" t="s">
        <v>18</v>
      </c>
      <c r="C1199" s="1">
        <v>41715</v>
      </c>
      <c r="D1199" t="s">
        <v>28</v>
      </c>
      <c r="E1199">
        <v>18</v>
      </c>
      <c r="F1199">
        <v>4605.3599999999997</v>
      </c>
      <c r="G1199">
        <v>0.02</v>
      </c>
      <c r="H1199" t="s">
        <v>54</v>
      </c>
      <c r="I1199">
        <v>678.26</v>
      </c>
      <c r="J1199">
        <v>243.98</v>
      </c>
      <c r="K1199">
        <v>43.32</v>
      </c>
      <c r="L1199" t="s">
        <v>458</v>
      </c>
      <c r="M1199" t="s">
        <v>341</v>
      </c>
      <c r="N1199" t="s">
        <v>23</v>
      </c>
      <c r="O1199" t="s">
        <v>37</v>
      </c>
      <c r="P1199" t="s">
        <v>86</v>
      </c>
      <c r="Q1199" t="s">
        <v>74</v>
      </c>
      <c r="R1199" s="1">
        <v>41717</v>
      </c>
      <c r="S1199" s="10">
        <f t="shared" si="80"/>
        <v>7.3182928319423665E-4</v>
      </c>
      <c r="U1199" t="str">
        <f t="shared" si="79"/>
        <v/>
      </c>
      <c r="V1199">
        <f t="array" ref="V1199">SUM(IF(B1199="Y",IF(D1199="Critical",(F1199:F4758),0)))</f>
        <v>0</v>
      </c>
      <c r="W1199">
        <f t="shared" si="81"/>
        <v>2</v>
      </c>
      <c r="X1199">
        <f t="shared" si="82"/>
        <v>0</v>
      </c>
    </row>
    <row r="1200" spans="1:24" x14ac:dyDescent="0.25">
      <c r="A1200">
        <v>15205</v>
      </c>
      <c r="B1200" t="s">
        <v>18</v>
      </c>
      <c r="C1200" s="1">
        <v>41715</v>
      </c>
      <c r="D1200" t="s">
        <v>28</v>
      </c>
      <c r="E1200">
        <v>42</v>
      </c>
      <c r="F1200">
        <v>1753.51</v>
      </c>
      <c r="G1200">
        <v>0.02</v>
      </c>
      <c r="H1200" t="s">
        <v>20</v>
      </c>
      <c r="I1200">
        <v>155.72</v>
      </c>
      <c r="J1200">
        <v>39.979999999999997</v>
      </c>
      <c r="K1200">
        <v>9.1999999999999993</v>
      </c>
      <c r="L1200" t="s">
        <v>458</v>
      </c>
      <c r="M1200" t="s">
        <v>341</v>
      </c>
      <c r="N1200" t="s">
        <v>23</v>
      </c>
      <c r="O1200" t="s">
        <v>37</v>
      </c>
      <c r="P1200" t="s">
        <v>38</v>
      </c>
      <c r="Q1200" t="s">
        <v>36</v>
      </c>
      <c r="R1200" s="1">
        <v>41716</v>
      </c>
      <c r="S1200" s="10">
        <f t="shared" si="80"/>
        <v>2.7864704743471217E-4</v>
      </c>
      <c r="U1200" t="str">
        <f t="shared" si="79"/>
        <v/>
      </c>
      <c r="V1200">
        <f t="array" ref="V1200">SUM(IF(B1200="Y",IF(D1200="Critical",(F1200:F4759),0)))</f>
        <v>0</v>
      </c>
      <c r="W1200">
        <f t="shared" si="81"/>
        <v>1</v>
      </c>
      <c r="X1200">
        <f t="shared" si="82"/>
        <v>0</v>
      </c>
    </row>
    <row r="1201" spans="1:24" x14ac:dyDescent="0.25">
      <c r="A1201">
        <v>34244</v>
      </c>
      <c r="B1201" t="s">
        <v>18</v>
      </c>
      <c r="C1201" s="1">
        <v>41546</v>
      </c>
      <c r="D1201" t="s">
        <v>47</v>
      </c>
      <c r="E1201">
        <v>25</v>
      </c>
      <c r="F1201">
        <v>205.3</v>
      </c>
      <c r="G1201">
        <v>0</v>
      </c>
      <c r="H1201" t="s">
        <v>32</v>
      </c>
      <c r="I1201">
        <v>-89.56</v>
      </c>
      <c r="J1201">
        <v>7.37</v>
      </c>
      <c r="K1201">
        <v>5.53</v>
      </c>
      <c r="L1201" t="s">
        <v>92</v>
      </c>
      <c r="M1201" t="s">
        <v>30</v>
      </c>
      <c r="N1201" t="s">
        <v>45</v>
      </c>
      <c r="O1201" t="s">
        <v>24</v>
      </c>
      <c r="P1201" t="s">
        <v>25</v>
      </c>
      <c r="Q1201" t="s">
        <v>26</v>
      </c>
      <c r="R1201" s="1">
        <v>41555</v>
      </c>
      <c r="S1201" s="10">
        <f t="shared" si="80"/>
        <v>3.2623845223777682E-5</v>
      </c>
      <c r="U1201" t="str">
        <f t="shared" si="79"/>
        <v/>
      </c>
      <c r="V1201">
        <f t="array" ref="V1201">SUM(IF(B1201="Y",IF(D1201="Critical",(F1201:F4760),0)))</f>
        <v>0</v>
      </c>
      <c r="W1201">
        <f t="shared" si="81"/>
        <v>9</v>
      </c>
      <c r="X1201">
        <f t="shared" si="82"/>
        <v>0</v>
      </c>
    </row>
    <row r="1202" spans="1:24" x14ac:dyDescent="0.25">
      <c r="A1202">
        <v>43236</v>
      </c>
      <c r="B1202" t="s">
        <v>18</v>
      </c>
      <c r="C1202" s="1">
        <v>41458</v>
      </c>
      <c r="D1202" t="s">
        <v>31</v>
      </c>
      <c r="E1202">
        <v>20</v>
      </c>
      <c r="F1202">
        <v>205.33</v>
      </c>
      <c r="G1202">
        <v>0</v>
      </c>
      <c r="H1202" t="s">
        <v>20</v>
      </c>
      <c r="I1202">
        <v>10.68</v>
      </c>
      <c r="J1202">
        <v>9.77</v>
      </c>
      <c r="K1202">
        <v>6.02</v>
      </c>
      <c r="L1202" t="s">
        <v>385</v>
      </c>
      <c r="M1202" t="s">
        <v>341</v>
      </c>
      <c r="N1202" t="s">
        <v>23</v>
      </c>
      <c r="O1202" t="s">
        <v>37</v>
      </c>
      <c r="P1202" t="s">
        <v>38</v>
      </c>
      <c r="Q1202" t="s">
        <v>52</v>
      </c>
      <c r="R1202" s="1">
        <v>41460</v>
      </c>
      <c r="S1202" s="10">
        <f t="shared" si="80"/>
        <v>3.2628612468574148E-5</v>
      </c>
      <c r="U1202" t="str">
        <f t="shared" si="79"/>
        <v/>
      </c>
      <c r="V1202">
        <f t="array" ref="V1202">SUM(IF(B1202="Y",IF(D1202="Critical",(F1202:F4761),0)))</f>
        <v>0</v>
      </c>
      <c r="W1202">
        <f t="shared" si="81"/>
        <v>2</v>
      </c>
      <c r="X1202">
        <f t="shared" si="82"/>
        <v>0</v>
      </c>
    </row>
    <row r="1203" spans="1:24" x14ac:dyDescent="0.25">
      <c r="A1203">
        <v>36003</v>
      </c>
      <c r="B1203" t="s">
        <v>18</v>
      </c>
      <c r="C1203" s="1">
        <v>41578</v>
      </c>
      <c r="D1203" t="s">
        <v>43</v>
      </c>
      <c r="E1203">
        <v>40</v>
      </c>
      <c r="F1203">
        <v>207.42</v>
      </c>
      <c r="G1203">
        <v>0.04</v>
      </c>
      <c r="H1203" t="s">
        <v>20</v>
      </c>
      <c r="I1203">
        <v>-115.35</v>
      </c>
      <c r="J1203">
        <v>4.91</v>
      </c>
      <c r="K1203">
        <v>5.68</v>
      </c>
      <c r="L1203" t="s">
        <v>133</v>
      </c>
      <c r="M1203" t="s">
        <v>22</v>
      </c>
      <c r="N1203" t="s">
        <v>45</v>
      </c>
      <c r="O1203" t="s">
        <v>34</v>
      </c>
      <c r="P1203" t="s">
        <v>68</v>
      </c>
      <c r="Q1203" t="s">
        <v>42</v>
      </c>
      <c r="R1203" s="1">
        <v>41580</v>
      </c>
      <c r="S1203" s="10">
        <f t="shared" si="80"/>
        <v>3.2960730522727552E-5</v>
      </c>
      <c r="U1203" t="str">
        <f t="shared" si="79"/>
        <v/>
      </c>
      <c r="V1203">
        <f t="array" ref="V1203">SUM(IF(B1203="Y",IF(D1203="Critical",(F1203:F4762),0)))</f>
        <v>0</v>
      </c>
      <c r="W1203">
        <f t="shared" si="81"/>
        <v>2</v>
      </c>
      <c r="X1203">
        <f t="shared" si="82"/>
        <v>0</v>
      </c>
    </row>
    <row r="1204" spans="1:24" x14ac:dyDescent="0.25">
      <c r="A1204">
        <v>15270</v>
      </c>
      <c r="B1204" t="s">
        <v>18</v>
      </c>
      <c r="C1204" s="1">
        <v>42401</v>
      </c>
      <c r="D1204" t="s">
        <v>31</v>
      </c>
      <c r="E1204">
        <v>36</v>
      </c>
      <c r="F1204">
        <v>257.91000000000003</v>
      </c>
      <c r="G1204">
        <v>0</v>
      </c>
      <c r="H1204" t="s">
        <v>20</v>
      </c>
      <c r="I1204">
        <v>90.86</v>
      </c>
      <c r="J1204">
        <v>6.98</v>
      </c>
      <c r="K1204">
        <v>1.6</v>
      </c>
      <c r="L1204" t="s">
        <v>460</v>
      </c>
      <c r="M1204" t="s">
        <v>22</v>
      </c>
      <c r="N1204" t="s">
        <v>23</v>
      </c>
      <c r="O1204" t="s">
        <v>34</v>
      </c>
      <c r="P1204" t="s">
        <v>49</v>
      </c>
      <c r="Q1204" t="s">
        <v>36</v>
      </c>
      <c r="R1204" s="1">
        <v>42403</v>
      </c>
      <c r="S1204" s="10">
        <f t="shared" si="80"/>
        <v>4.0984003515170494E-5</v>
      </c>
      <c r="U1204" t="str">
        <f t="shared" si="79"/>
        <v/>
      </c>
      <c r="V1204">
        <f t="array" ref="V1204">SUM(IF(B1204="Y",IF(D1204="Critical",(F1204:F4763),0)))</f>
        <v>0</v>
      </c>
      <c r="W1204">
        <f t="shared" si="81"/>
        <v>2</v>
      </c>
      <c r="X1204">
        <f t="shared" si="82"/>
        <v>0</v>
      </c>
    </row>
    <row r="1205" spans="1:24" x14ac:dyDescent="0.25">
      <c r="A1205">
        <v>2563</v>
      </c>
      <c r="B1205" t="s">
        <v>18</v>
      </c>
      <c r="C1205" s="1">
        <v>41596</v>
      </c>
      <c r="D1205" t="s">
        <v>31</v>
      </c>
      <c r="E1205">
        <v>33</v>
      </c>
      <c r="F1205">
        <v>208.05</v>
      </c>
      <c r="G1205">
        <v>0.01</v>
      </c>
      <c r="H1205" t="s">
        <v>20</v>
      </c>
      <c r="I1205">
        <v>46.01</v>
      </c>
      <c r="J1205">
        <v>5.98</v>
      </c>
      <c r="K1205">
        <v>0.96</v>
      </c>
      <c r="L1205" t="s">
        <v>171</v>
      </c>
      <c r="M1205" t="s">
        <v>22</v>
      </c>
      <c r="N1205" t="s">
        <v>71</v>
      </c>
      <c r="O1205" t="s">
        <v>34</v>
      </c>
      <c r="P1205" t="s">
        <v>35</v>
      </c>
      <c r="Q1205" t="s">
        <v>36</v>
      </c>
      <c r="R1205" s="1">
        <v>41597</v>
      </c>
      <c r="S1205" s="10">
        <f t="shared" si="80"/>
        <v>3.3060842663453228E-5</v>
      </c>
      <c r="U1205" t="str">
        <f t="shared" si="79"/>
        <v/>
      </c>
      <c r="V1205">
        <f t="array" ref="V1205">SUM(IF(B1205="Y",IF(D1205="Critical",(F1205:F4764),0)))</f>
        <v>0</v>
      </c>
      <c r="W1205">
        <f t="shared" si="81"/>
        <v>1</v>
      </c>
      <c r="X1205">
        <f t="shared" si="82"/>
        <v>0</v>
      </c>
    </row>
    <row r="1206" spans="1:24" x14ac:dyDescent="0.25">
      <c r="A1206">
        <v>29156</v>
      </c>
      <c r="B1206" t="s">
        <v>18</v>
      </c>
      <c r="C1206" s="1">
        <v>41329</v>
      </c>
      <c r="D1206" t="s">
        <v>47</v>
      </c>
      <c r="E1206">
        <v>10</v>
      </c>
      <c r="F1206">
        <v>208.77</v>
      </c>
      <c r="G1206">
        <v>7.0000000000000007E-2</v>
      </c>
      <c r="H1206" t="s">
        <v>20</v>
      </c>
      <c r="I1206">
        <v>-76.58</v>
      </c>
      <c r="J1206">
        <v>20.97</v>
      </c>
      <c r="K1206">
        <v>4</v>
      </c>
      <c r="L1206" t="s">
        <v>221</v>
      </c>
      <c r="M1206" t="s">
        <v>22</v>
      </c>
      <c r="N1206" t="s">
        <v>40</v>
      </c>
      <c r="O1206" t="s">
        <v>24</v>
      </c>
      <c r="P1206" t="s">
        <v>25</v>
      </c>
      <c r="Q1206" t="s">
        <v>42</v>
      </c>
      <c r="R1206" s="1">
        <v>41334</v>
      </c>
      <c r="S1206" s="10">
        <f t="shared" si="80"/>
        <v>3.3175256538568275E-5</v>
      </c>
      <c r="U1206" t="str">
        <f t="shared" si="79"/>
        <v/>
      </c>
      <c r="V1206">
        <f t="array" ref="V1206">SUM(IF(B1206="Y",IF(D1206="Critical",(F1206:F4765),0)))</f>
        <v>0</v>
      </c>
      <c r="W1206">
        <f t="shared" si="81"/>
        <v>5</v>
      </c>
      <c r="X1206">
        <f t="shared" si="82"/>
        <v>0</v>
      </c>
    </row>
    <row r="1207" spans="1:24" x14ac:dyDescent="0.25">
      <c r="A1207">
        <v>15296</v>
      </c>
      <c r="B1207" t="s">
        <v>18</v>
      </c>
      <c r="C1207" s="1">
        <v>42223</v>
      </c>
      <c r="D1207" t="s">
        <v>31</v>
      </c>
      <c r="E1207">
        <v>38</v>
      </c>
      <c r="F1207">
        <v>6216.6</v>
      </c>
      <c r="G1207">
        <v>0.02</v>
      </c>
      <c r="H1207" t="s">
        <v>20</v>
      </c>
      <c r="I1207">
        <v>1082.21</v>
      </c>
      <c r="J1207">
        <v>161.55000000000001</v>
      </c>
      <c r="K1207">
        <v>19.989999999999998</v>
      </c>
      <c r="L1207" t="s">
        <v>264</v>
      </c>
      <c r="M1207" t="s">
        <v>22</v>
      </c>
      <c r="N1207" t="s">
        <v>23</v>
      </c>
      <c r="O1207" t="s">
        <v>34</v>
      </c>
      <c r="P1207" t="s">
        <v>53</v>
      </c>
      <c r="Q1207" t="s">
        <v>42</v>
      </c>
      <c r="R1207" s="1">
        <v>42225</v>
      </c>
      <c r="S1207" s="10">
        <f t="shared" si="80"/>
        <v>9.8786846672253457E-4</v>
      </c>
      <c r="U1207" t="str">
        <f t="shared" si="79"/>
        <v/>
      </c>
      <c r="V1207">
        <f t="array" ref="V1207">SUM(IF(B1207="Y",IF(D1207="Critical",(F1207:F4766),0)))</f>
        <v>0</v>
      </c>
      <c r="W1207">
        <f t="shared" si="81"/>
        <v>2</v>
      </c>
      <c r="X1207">
        <f t="shared" si="82"/>
        <v>0</v>
      </c>
    </row>
    <row r="1208" spans="1:24" x14ac:dyDescent="0.25">
      <c r="A1208">
        <v>23399</v>
      </c>
      <c r="B1208" t="s">
        <v>18</v>
      </c>
      <c r="C1208" s="1">
        <v>41637</v>
      </c>
      <c r="D1208" t="s">
        <v>19</v>
      </c>
      <c r="E1208">
        <v>14</v>
      </c>
      <c r="F1208">
        <v>209.3</v>
      </c>
      <c r="G1208">
        <v>0.01</v>
      </c>
      <c r="H1208" t="s">
        <v>32</v>
      </c>
      <c r="I1208">
        <v>7.86</v>
      </c>
      <c r="J1208">
        <v>13.48</v>
      </c>
      <c r="K1208">
        <v>4.51</v>
      </c>
      <c r="L1208" t="s">
        <v>250</v>
      </c>
      <c r="M1208" t="s">
        <v>22</v>
      </c>
      <c r="N1208" t="s">
        <v>71</v>
      </c>
      <c r="O1208" t="s">
        <v>34</v>
      </c>
      <c r="P1208" t="s">
        <v>53</v>
      </c>
      <c r="Q1208" t="s">
        <v>42</v>
      </c>
      <c r="R1208" s="1">
        <v>41637</v>
      </c>
      <c r="S1208" s="10">
        <f t="shared" si="80"/>
        <v>3.3259477863305744E-5</v>
      </c>
      <c r="U1208" t="str">
        <f t="shared" si="79"/>
        <v/>
      </c>
      <c r="V1208">
        <f t="array" ref="V1208">SUM(IF(B1208="Y",IF(D1208="Critical",(F1208:F4767),0)))</f>
        <v>0</v>
      </c>
      <c r="W1208">
        <f t="shared" si="81"/>
        <v>0</v>
      </c>
      <c r="X1208">
        <f t="shared" si="82"/>
        <v>0</v>
      </c>
    </row>
    <row r="1209" spans="1:24" x14ac:dyDescent="0.25">
      <c r="A1209">
        <v>23586</v>
      </c>
      <c r="B1209" t="s">
        <v>18</v>
      </c>
      <c r="C1209" s="1">
        <v>41288</v>
      </c>
      <c r="D1209" t="s">
        <v>43</v>
      </c>
      <c r="E1209">
        <v>32</v>
      </c>
      <c r="F1209">
        <v>210.9</v>
      </c>
      <c r="G1209">
        <v>0.03</v>
      </c>
      <c r="H1209" t="s">
        <v>20</v>
      </c>
      <c r="I1209">
        <v>-62.46</v>
      </c>
      <c r="J1209">
        <v>6.48</v>
      </c>
      <c r="K1209">
        <v>5.74</v>
      </c>
      <c r="L1209" t="s">
        <v>234</v>
      </c>
      <c r="M1209" t="s">
        <v>22</v>
      </c>
      <c r="N1209" t="s">
        <v>71</v>
      </c>
      <c r="O1209" t="s">
        <v>34</v>
      </c>
      <c r="P1209" t="s">
        <v>49</v>
      </c>
      <c r="Q1209" t="s">
        <v>42</v>
      </c>
      <c r="R1209" s="1">
        <v>41291</v>
      </c>
      <c r="S1209" s="10">
        <f t="shared" si="80"/>
        <v>3.3513730919116968E-5</v>
      </c>
      <c r="U1209" t="str">
        <f t="shared" si="79"/>
        <v/>
      </c>
      <c r="V1209">
        <f t="array" ref="V1209">SUM(IF(B1209="Y",IF(D1209="Critical",(F1209:F4768),0)))</f>
        <v>0</v>
      </c>
      <c r="W1209">
        <f t="shared" si="81"/>
        <v>3</v>
      </c>
      <c r="X1209">
        <f t="shared" si="82"/>
        <v>0</v>
      </c>
    </row>
    <row r="1210" spans="1:24" x14ac:dyDescent="0.25">
      <c r="A1210">
        <v>15399</v>
      </c>
      <c r="B1210" t="s">
        <v>18</v>
      </c>
      <c r="C1210" s="1">
        <v>42137</v>
      </c>
      <c r="D1210" t="s">
        <v>28</v>
      </c>
      <c r="E1210">
        <v>46</v>
      </c>
      <c r="F1210">
        <v>2514.5124999999998</v>
      </c>
      <c r="G1210">
        <v>0.04</v>
      </c>
      <c r="H1210" t="s">
        <v>32</v>
      </c>
      <c r="I1210">
        <v>601.65</v>
      </c>
      <c r="J1210">
        <v>65.989999999999995</v>
      </c>
      <c r="K1210">
        <v>4.99</v>
      </c>
      <c r="L1210" t="s">
        <v>462</v>
      </c>
      <c r="M1210" t="s">
        <v>56</v>
      </c>
      <c r="N1210" t="s">
        <v>71</v>
      </c>
      <c r="O1210" t="s">
        <v>24</v>
      </c>
      <c r="P1210" t="s">
        <v>41</v>
      </c>
      <c r="Q1210" t="s">
        <v>42</v>
      </c>
      <c r="R1210" s="1">
        <v>42138</v>
      </c>
      <c r="S1210" s="10">
        <f t="shared" si="80"/>
        <v>3.9957655437532528E-4</v>
      </c>
      <c r="U1210" t="str">
        <f t="shared" si="79"/>
        <v/>
      </c>
      <c r="V1210">
        <f t="array" ref="V1210">SUM(IF(B1210="Y",IF(D1210="Critical",(F1210:F4769),0)))</f>
        <v>0</v>
      </c>
      <c r="W1210">
        <f t="shared" si="81"/>
        <v>1</v>
      </c>
      <c r="X1210">
        <f t="shared" si="82"/>
        <v>0</v>
      </c>
    </row>
    <row r="1211" spans="1:24" x14ac:dyDescent="0.25">
      <c r="A1211">
        <v>15462</v>
      </c>
      <c r="B1211" t="s">
        <v>18</v>
      </c>
      <c r="C1211" s="1">
        <v>41696</v>
      </c>
      <c r="D1211" t="s">
        <v>28</v>
      </c>
      <c r="E1211">
        <v>20</v>
      </c>
      <c r="F1211">
        <v>862.64</v>
      </c>
      <c r="G1211">
        <v>0.08</v>
      </c>
      <c r="H1211" t="s">
        <v>20</v>
      </c>
      <c r="I1211">
        <v>320.81</v>
      </c>
      <c r="J1211">
        <v>43.41</v>
      </c>
      <c r="K1211">
        <v>2.99</v>
      </c>
      <c r="L1211" t="s">
        <v>183</v>
      </c>
      <c r="M1211" t="s">
        <v>22</v>
      </c>
      <c r="N1211" t="s">
        <v>40</v>
      </c>
      <c r="O1211" t="s">
        <v>34</v>
      </c>
      <c r="P1211" t="s">
        <v>68</v>
      </c>
      <c r="Q1211" t="s">
        <v>42</v>
      </c>
      <c r="R1211" s="1">
        <v>41697</v>
      </c>
      <c r="S1211" s="10">
        <f t="shared" si="80"/>
        <v>1.3708053504062144E-4</v>
      </c>
      <c r="U1211" t="str">
        <f t="shared" si="79"/>
        <v/>
      </c>
      <c r="V1211">
        <f t="array" ref="V1211">SUM(IF(B1211="Y",IF(D1211="Critical",(F1211:F4770),0)))</f>
        <v>0</v>
      </c>
      <c r="W1211">
        <f t="shared" si="81"/>
        <v>1</v>
      </c>
      <c r="X1211">
        <f t="shared" si="82"/>
        <v>0</v>
      </c>
    </row>
    <row r="1212" spans="1:24" x14ac:dyDescent="0.25">
      <c r="A1212">
        <v>37157</v>
      </c>
      <c r="B1212" t="s">
        <v>18</v>
      </c>
      <c r="C1212" s="1">
        <v>41325</v>
      </c>
      <c r="D1212" t="s">
        <v>19</v>
      </c>
      <c r="E1212">
        <v>39</v>
      </c>
      <c r="F1212">
        <v>213</v>
      </c>
      <c r="G1212">
        <v>0.01</v>
      </c>
      <c r="H1212" t="s">
        <v>20</v>
      </c>
      <c r="I1212">
        <v>-71.09</v>
      </c>
      <c r="J1212">
        <v>5.28</v>
      </c>
      <c r="K1212">
        <v>5.0599999999999996</v>
      </c>
      <c r="L1212" t="s">
        <v>281</v>
      </c>
      <c r="M1212" t="s">
        <v>56</v>
      </c>
      <c r="N1212" t="s">
        <v>40</v>
      </c>
      <c r="O1212" t="s">
        <v>34</v>
      </c>
      <c r="P1212" t="s">
        <v>49</v>
      </c>
      <c r="Q1212" t="s">
        <v>42</v>
      </c>
      <c r="R1212" s="1">
        <v>41327</v>
      </c>
      <c r="S1212" s="10">
        <f t="shared" si="80"/>
        <v>3.3847438054869196E-5</v>
      </c>
      <c r="U1212" t="str">
        <f t="shared" si="79"/>
        <v/>
      </c>
      <c r="V1212">
        <f t="array" ref="V1212">SUM(IF(B1212="Y",IF(D1212="Critical",(F1212:F4771),0)))</f>
        <v>0</v>
      </c>
      <c r="W1212">
        <f t="shared" si="81"/>
        <v>2</v>
      </c>
      <c r="X1212">
        <f t="shared" si="82"/>
        <v>0</v>
      </c>
    </row>
    <row r="1213" spans="1:24" x14ac:dyDescent="0.25">
      <c r="A1213">
        <v>15491</v>
      </c>
      <c r="B1213" t="s">
        <v>18</v>
      </c>
      <c r="C1213" s="1">
        <v>42021</v>
      </c>
      <c r="D1213" t="s">
        <v>43</v>
      </c>
      <c r="E1213">
        <v>5</v>
      </c>
      <c r="F1213">
        <v>901.37400000000002</v>
      </c>
      <c r="G1213">
        <v>0.01</v>
      </c>
      <c r="H1213" t="s">
        <v>20</v>
      </c>
      <c r="I1213">
        <v>-648.65</v>
      </c>
      <c r="J1213">
        <v>205.99</v>
      </c>
      <c r="K1213">
        <v>2.5</v>
      </c>
      <c r="L1213" t="s">
        <v>425</v>
      </c>
      <c r="M1213" t="s">
        <v>22</v>
      </c>
      <c r="N1213" t="s">
        <v>71</v>
      </c>
      <c r="O1213" t="s">
        <v>24</v>
      </c>
      <c r="P1213" t="s">
        <v>41</v>
      </c>
      <c r="Q1213" t="s">
        <v>42</v>
      </c>
      <c r="R1213" s="1">
        <v>42021</v>
      </c>
      <c r="S1213" s="10">
        <f t="shared" si="80"/>
        <v>1.4323568370549141E-4</v>
      </c>
      <c r="U1213" t="str">
        <f t="shared" si="79"/>
        <v/>
      </c>
      <c r="V1213">
        <f t="array" ref="V1213">SUM(IF(B1213="Y",IF(D1213="Critical",(F1213:F4772),0)))</f>
        <v>0</v>
      </c>
      <c r="W1213">
        <f t="shared" si="81"/>
        <v>0</v>
      </c>
      <c r="X1213">
        <f t="shared" si="82"/>
        <v>0</v>
      </c>
    </row>
    <row r="1214" spans="1:24" x14ac:dyDescent="0.25">
      <c r="A1214">
        <v>15524</v>
      </c>
      <c r="B1214" t="s">
        <v>18</v>
      </c>
      <c r="C1214" s="1">
        <v>42135</v>
      </c>
      <c r="D1214" t="s">
        <v>43</v>
      </c>
      <c r="E1214">
        <v>27</v>
      </c>
      <c r="F1214">
        <v>156.82</v>
      </c>
      <c r="G1214">
        <v>0.03</v>
      </c>
      <c r="H1214" t="s">
        <v>20</v>
      </c>
      <c r="I1214">
        <v>-37.619999999999997</v>
      </c>
      <c r="J1214">
        <v>5.68</v>
      </c>
      <c r="K1214">
        <v>3.6</v>
      </c>
      <c r="L1214" t="s">
        <v>431</v>
      </c>
      <c r="M1214" t="s">
        <v>22</v>
      </c>
      <c r="N1214" t="s">
        <v>45</v>
      </c>
      <c r="O1214" t="s">
        <v>34</v>
      </c>
      <c r="P1214" t="s">
        <v>64</v>
      </c>
      <c r="Q1214" t="s">
        <v>26</v>
      </c>
      <c r="R1214" s="1">
        <v>42136</v>
      </c>
      <c r="S1214" s="10">
        <f t="shared" si="80"/>
        <v>2.4919977632697595E-5</v>
      </c>
      <c r="U1214" t="str">
        <f t="shared" si="79"/>
        <v/>
      </c>
      <c r="V1214">
        <f t="array" ref="V1214">SUM(IF(B1214="Y",IF(D1214="Critical",(F1214:F4773),0)))</f>
        <v>0</v>
      </c>
      <c r="W1214">
        <f t="shared" si="81"/>
        <v>1</v>
      </c>
      <c r="X1214">
        <f t="shared" si="82"/>
        <v>0</v>
      </c>
    </row>
    <row r="1215" spans="1:24" x14ac:dyDescent="0.25">
      <c r="A1215">
        <v>15591</v>
      </c>
      <c r="B1215" t="s">
        <v>18</v>
      </c>
      <c r="C1215" s="1">
        <v>42161</v>
      </c>
      <c r="D1215" t="s">
        <v>28</v>
      </c>
      <c r="E1215">
        <v>31</v>
      </c>
      <c r="F1215">
        <v>426.34</v>
      </c>
      <c r="G1215">
        <v>0</v>
      </c>
      <c r="H1215" t="s">
        <v>20</v>
      </c>
      <c r="I1215">
        <v>73.53</v>
      </c>
      <c r="J1215">
        <v>12.58</v>
      </c>
      <c r="K1215">
        <v>5.16</v>
      </c>
      <c r="L1215" t="s">
        <v>463</v>
      </c>
      <c r="M1215" t="s">
        <v>341</v>
      </c>
      <c r="N1215" t="s">
        <v>71</v>
      </c>
      <c r="O1215" t="s">
        <v>37</v>
      </c>
      <c r="P1215" t="s">
        <v>38</v>
      </c>
      <c r="Q1215" t="s">
        <v>42</v>
      </c>
      <c r="R1215" s="1">
        <v>42163</v>
      </c>
      <c r="S1215" s="10">
        <f t="shared" si="80"/>
        <v>6.7748904884098278E-5</v>
      </c>
      <c r="U1215" t="str">
        <f t="shared" si="79"/>
        <v/>
      </c>
      <c r="V1215">
        <f t="array" ref="V1215">SUM(IF(B1215="Y",IF(D1215="Critical",(F1215:F4774),0)))</f>
        <v>0</v>
      </c>
      <c r="W1215">
        <f t="shared" si="81"/>
        <v>2</v>
      </c>
      <c r="X1215">
        <f t="shared" si="82"/>
        <v>0</v>
      </c>
    </row>
    <row r="1216" spans="1:24" x14ac:dyDescent="0.25">
      <c r="A1216">
        <v>15616</v>
      </c>
      <c r="B1216" t="s">
        <v>18</v>
      </c>
      <c r="C1216" s="1">
        <v>42086</v>
      </c>
      <c r="D1216" t="s">
        <v>28</v>
      </c>
      <c r="E1216">
        <v>12</v>
      </c>
      <c r="F1216">
        <v>386.71</v>
      </c>
      <c r="G1216">
        <v>0.01</v>
      </c>
      <c r="H1216" t="s">
        <v>32</v>
      </c>
      <c r="I1216">
        <v>-84.12</v>
      </c>
      <c r="J1216">
        <v>30.98</v>
      </c>
      <c r="K1216">
        <v>6.5</v>
      </c>
      <c r="L1216" t="s">
        <v>243</v>
      </c>
      <c r="M1216" t="s">
        <v>22</v>
      </c>
      <c r="N1216" t="s">
        <v>23</v>
      </c>
      <c r="O1216" t="s">
        <v>24</v>
      </c>
      <c r="P1216" t="s">
        <v>25</v>
      </c>
      <c r="Q1216" t="s">
        <v>42</v>
      </c>
      <c r="R1216" s="1">
        <v>42087</v>
      </c>
      <c r="S1216" s="10">
        <f t="shared" si="80"/>
        <v>6.1451374507974022E-5</v>
      </c>
      <c r="U1216" t="str">
        <f t="shared" si="79"/>
        <v/>
      </c>
      <c r="V1216">
        <f t="array" ref="V1216">SUM(IF(B1216="Y",IF(D1216="Critical",(F1216:F4775),0)))</f>
        <v>0</v>
      </c>
      <c r="W1216">
        <f t="shared" si="81"/>
        <v>1</v>
      </c>
      <c r="X1216">
        <f t="shared" si="82"/>
        <v>0</v>
      </c>
    </row>
    <row r="1217" spans="1:24" x14ac:dyDescent="0.25">
      <c r="A1217">
        <v>15616</v>
      </c>
      <c r="B1217" t="s">
        <v>18</v>
      </c>
      <c r="C1217" s="1">
        <v>42086</v>
      </c>
      <c r="D1217" t="s">
        <v>28</v>
      </c>
      <c r="E1217">
        <v>34</v>
      </c>
      <c r="F1217">
        <v>134.06</v>
      </c>
      <c r="G1217">
        <v>0.09</v>
      </c>
      <c r="H1217" t="s">
        <v>20</v>
      </c>
      <c r="I1217">
        <v>5.98</v>
      </c>
      <c r="J1217">
        <v>4.13</v>
      </c>
      <c r="K1217">
        <v>1.17</v>
      </c>
      <c r="L1217" t="s">
        <v>243</v>
      </c>
      <c r="M1217" t="s">
        <v>22</v>
      </c>
      <c r="N1217" t="s">
        <v>23</v>
      </c>
      <c r="O1217" t="s">
        <v>34</v>
      </c>
      <c r="P1217" t="s">
        <v>35</v>
      </c>
      <c r="Q1217" t="s">
        <v>36</v>
      </c>
      <c r="R1217" s="1">
        <v>42088</v>
      </c>
      <c r="S1217" s="10">
        <f t="shared" si="80"/>
        <v>2.1303227913782935E-5</v>
      </c>
      <c r="U1217" t="str">
        <f t="shared" si="79"/>
        <v/>
      </c>
      <c r="V1217">
        <f t="array" ref="V1217">SUM(IF(B1217="Y",IF(D1217="Critical",(F1217:F4776),0)))</f>
        <v>0</v>
      </c>
      <c r="W1217">
        <f t="shared" si="81"/>
        <v>2</v>
      </c>
      <c r="X1217">
        <f t="shared" si="82"/>
        <v>0</v>
      </c>
    </row>
    <row r="1218" spans="1:24" x14ac:dyDescent="0.25">
      <c r="A1218">
        <v>2020</v>
      </c>
      <c r="B1218" t="s">
        <v>18</v>
      </c>
      <c r="C1218" s="1">
        <v>41445</v>
      </c>
      <c r="D1218" t="s">
        <v>43</v>
      </c>
      <c r="E1218">
        <v>42</v>
      </c>
      <c r="F1218">
        <v>213.75</v>
      </c>
      <c r="G1218">
        <v>0.03</v>
      </c>
      <c r="H1218" t="s">
        <v>20</v>
      </c>
      <c r="I1218">
        <v>-188.77</v>
      </c>
      <c r="J1218">
        <v>5.0199999999999996</v>
      </c>
      <c r="K1218">
        <v>5.14</v>
      </c>
      <c r="L1218" t="s">
        <v>149</v>
      </c>
      <c r="M1218" t="s">
        <v>30</v>
      </c>
      <c r="N1218" t="s">
        <v>40</v>
      </c>
      <c r="O1218" t="s">
        <v>24</v>
      </c>
      <c r="P1218" t="s">
        <v>25</v>
      </c>
      <c r="Q1218" t="s">
        <v>26</v>
      </c>
      <c r="R1218" s="1">
        <v>41447</v>
      </c>
      <c r="S1218" s="10">
        <f t="shared" si="80"/>
        <v>3.3966619174780708E-5</v>
      </c>
      <c r="U1218" t="str">
        <f t="shared" ref="U1218:U1281" si="83">IF(T1218="Quality Check",VLOOKUP(S1218,Quality_Control,2),"")</f>
        <v/>
      </c>
      <c r="V1218">
        <f t="array" ref="V1218">SUM(IF(B1218="Y",IF(D1218="Critical",(F1218:F4777),0)))</f>
        <v>0</v>
      </c>
      <c r="W1218">
        <f t="shared" si="81"/>
        <v>2</v>
      </c>
      <c r="X1218">
        <f t="shared" si="82"/>
        <v>0</v>
      </c>
    </row>
    <row r="1219" spans="1:24" x14ac:dyDescent="0.25">
      <c r="A1219">
        <v>19174</v>
      </c>
      <c r="B1219" t="s">
        <v>18</v>
      </c>
      <c r="C1219" s="1">
        <v>41471</v>
      </c>
      <c r="D1219" t="s">
        <v>43</v>
      </c>
      <c r="E1219">
        <v>49</v>
      </c>
      <c r="F1219">
        <v>214.62</v>
      </c>
      <c r="G1219">
        <v>0.05</v>
      </c>
      <c r="H1219" t="s">
        <v>20</v>
      </c>
      <c r="I1219">
        <v>-151.41999999999999</v>
      </c>
      <c r="J1219">
        <v>4.24</v>
      </c>
      <c r="K1219">
        <v>5.41</v>
      </c>
      <c r="L1219" t="s">
        <v>389</v>
      </c>
      <c r="M1219" t="s">
        <v>56</v>
      </c>
      <c r="N1219" t="s">
        <v>71</v>
      </c>
      <c r="O1219" t="s">
        <v>34</v>
      </c>
      <c r="P1219" t="s">
        <v>68</v>
      </c>
      <c r="Q1219" t="s">
        <v>42</v>
      </c>
      <c r="R1219" s="1">
        <v>41473</v>
      </c>
      <c r="S1219" s="10">
        <f t="shared" ref="S1219:S1282" si="84">F1219/$F$3563</f>
        <v>3.4104869273878062E-5</v>
      </c>
      <c r="U1219" t="str">
        <f t="shared" si="83"/>
        <v/>
      </c>
      <c r="V1219">
        <f t="array" ref="V1219">SUM(IF(B1219="Y",IF(D1219="Critical",(F1219:F4778),0)))</f>
        <v>0</v>
      </c>
      <c r="W1219">
        <f t="shared" ref="W1219:W1282" si="85">R1219-C1219</f>
        <v>2</v>
      </c>
      <c r="X1219">
        <f t="shared" ref="X1219:X1282" si="86">IF(T1219="",0,1)</f>
        <v>0</v>
      </c>
    </row>
    <row r="1220" spans="1:24" x14ac:dyDescent="0.25">
      <c r="A1220">
        <v>4359</v>
      </c>
      <c r="B1220" t="s">
        <v>18</v>
      </c>
      <c r="C1220" s="1">
        <v>41335</v>
      </c>
      <c r="D1220" t="s">
        <v>28</v>
      </c>
      <c r="E1220">
        <v>21</v>
      </c>
      <c r="F1220">
        <v>215.76</v>
      </c>
      <c r="G1220">
        <v>0.09</v>
      </c>
      <c r="H1220" t="s">
        <v>20</v>
      </c>
      <c r="I1220">
        <v>-97.75</v>
      </c>
      <c r="J1220">
        <v>10.9</v>
      </c>
      <c r="K1220">
        <v>7.46</v>
      </c>
      <c r="L1220" t="s">
        <v>238</v>
      </c>
      <c r="M1220" t="s">
        <v>22</v>
      </c>
      <c r="N1220" t="s">
        <v>40</v>
      </c>
      <c r="O1220" t="s">
        <v>34</v>
      </c>
      <c r="P1220" t="s">
        <v>53</v>
      </c>
      <c r="Q1220" t="s">
        <v>42</v>
      </c>
      <c r="R1220" s="1">
        <v>41337</v>
      </c>
      <c r="S1220" s="10">
        <f t="shared" si="84"/>
        <v>3.428602457614356E-5</v>
      </c>
      <c r="U1220" t="str">
        <f t="shared" si="83"/>
        <v/>
      </c>
      <c r="V1220">
        <f t="array" ref="V1220">SUM(IF(B1220="Y",IF(D1220="Critical",(F1220:F4779),0)))</f>
        <v>0</v>
      </c>
      <c r="W1220">
        <f t="shared" si="85"/>
        <v>2</v>
      </c>
      <c r="X1220">
        <f t="shared" si="86"/>
        <v>0</v>
      </c>
    </row>
    <row r="1221" spans="1:24" x14ac:dyDescent="0.25">
      <c r="A1221">
        <v>15619</v>
      </c>
      <c r="B1221" t="s">
        <v>18</v>
      </c>
      <c r="C1221" s="1">
        <v>41818</v>
      </c>
      <c r="D1221" t="s">
        <v>47</v>
      </c>
      <c r="E1221">
        <v>36</v>
      </c>
      <c r="F1221">
        <v>123.13</v>
      </c>
      <c r="G1221">
        <v>0.05</v>
      </c>
      <c r="H1221" t="s">
        <v>32</v>
      </c>
      <c r="I1221">
        <v>20.57</v>
      </c>
      <c r="J1221">
        <v>3.29</v>
      </c>
      <c r="K1221">
        <v>1.35</v>
      </c>
      <c r="L1221" t="s">
        <v>337</v>
      </c>
      <c r="M1221" t="s">
        <v>56</v>
      </c>
      <c r="N1221" t="s">
        <v>23</v>
      </c>
      <c r="O1221" t="s">
        <v>34</v>
      </c>
      <c r="P1221" t="s">
        <v>100</v>
      </c>
      <c r="Q1221" t="s">
        <v>36</v>
      </c>
      <c r="R1221" s="1">
        <v>41822</v>
      </c>
      <c r="S1221" s="10">
        <f t="shared" si="84"/>
        <v>1.956636172627251E-5</v>
      </c>
      <c r="U1221" t="str">
        <f t="shared" si="83"/>
        <v/>
      </c>
      <c r="V1221">
        <f t="array" ref="V1221">SUM(IF(B1221="Y",IF(D1221="Critical",(F1221:F4780),0)))</f>
        <v>0</v>
      </c>
      <c r="W1221">
        <f t="shared" si="85"/>
        <v>4</v>
      </c>
      <c r="X1221">
        <f t="shared" si="86"/>
        <v>0</v>
      </c>
    </row>
    <row r="1222" spans="1:24" x14ac:dyDescent="0.25">
      <c r="A1222">
        <v>15619</v>
      </c>
      <c r="B1222" t="s">
        <v>18</v>
      </c>
      <c r="C1222" s="1">
        <v>41818</v>
      </c>
      <c r="D1222" t="s">
        <v>47</v>
      </c>
      <c r="E1222">
        <v>9</v>
      </c>
      <c r="F1222">
        <v>1425.21</v>
      </c>
      <c r="G1222">
        <v>0.1</v>
      </c>
      <c r="H1222" t="s">
        <v>54</v>
      </c>
      <c r="I1222">
        <v>-65.02</v>
      </c>
      <c r="J1222">
        <v>160.97999999999999</v>
      </c>
      <c r="K1222">
        <v>30</v>
      </c>
      <c r="L1222" t="s">
        <v>337</v>
      </c>
      <c r="M1222" t="s">
        <v>56</v>
      </c>
      <c r="N1222" t="s">
        <v>23</v>
      </c>
      <c r="O1222" t="s">
        <v>37</v>
      </c>
      <c r="P1222" t="s">
        <v>86</v>
      </c>
      <c r="Q1222" t="s">
        <v>74</v>
      </c>
      <c r="R1222" s="1">
        <v>41825</v>
      </c>
      <c r="S1222" s="10">
        <f t="shared" si="84"/>
        <v>2.2647749854544662E-4</v>
      </c>
      <c r="U1222" t="str">
        <f t="shared" si="83"/>
        <v/>
      </c>
      <c r="V1222">
        <f t="array" ref="V1222">SUM(IF(B1222="Y",IF(D1222="Critical",(F1222:F4781),0)))</f>
        <v>0</v>
      </c>
      <c r="W1222">
        <f t="shared" si="85"/>
        <v>7</v>
      </c>
      <c r="X1222">
        <f t="shared" si="86"/>
        <v>0</v>
      </c>
    </row>
    <row r="1223" spans="1:24" x14ac:dyDescent="0.25">
      <c r="A1223">
        <v>15654</v>
      </c>
      <c r="B1223" t="s">
        <v>18</v>
      </c>
      <c r="C1223" s="1">
        <v>42645</v>
      </c>
      <c r="D1223" t="s">
        <v>31</v>
      </c>
      <c r="E1223">
        <v>27</v>
      </c>
      <c r="F1223">
        <v>7937.59</v>
      </c>
      <c r="G1223">
        <v>0.03</v>
      </c>
      <c r="H1223" t="s">
        <v>54</v>
      </c>
      <c r="I1223">
        <v>1383.24</v>
      </c>
      <c r="J1223">
        <v>300.98</v>
      </c>
      <c r="K1223">
        <v>54.92</v>
      </c>
      <c r="L1223" t="s">
        <v>464</v>
      </c>
      <c r="M1223" t="s">
        <v>22</v>
      </c>
      <c r="N1223" t="s">
        <v>23</v>
      </c>
      <c r="O1223" t="s">
        <v>37</v>
      </c>
      <c r="P1223" t="s">
        <v>57</v>
      </c>
      <c r="Q1223" t="s">
        <v>58</v>
      </c>
      <c r="R1223" s="1">
        <v>42647</v>
      </c>
      <c r="S1223" s="10">
        <f t="shared" si="84"/>
        <v>1.2613478207978836E-3</v>
      </c>
      <c r="U1223" t="str">
        <f t="shared" si="83"/>
        <v/>
      </c>
      <c r="V1223">
        <f t="array" ref="V1223">SUM(IF(B1223="Y",IF(D1223="Critical",(F1223:F4782),0)))</f>
        <v>0</v>
      </c>
      <c r="W1223">
        <f t="shared" si="85"/>
        <v>2</v>
      </c>
      <c r="X1223">
        <f t="shared" si="86"/>
        <v>0</v>
      </c>
    </row>
    <row r="1224" spans="1:24" x14ac:dyDescent="0.25">
      <c r="A1224">
        <v>15654</v>
      </c>
      <c r="B1224" t="s">
        <v>18</v>
      </c>
      <c r="C1224" s="1">
        <v>42645</v>
      </c>
      <c r="D1224" t="s">
        <v>31</v>
      </c>
      <c r="E1224">
        <v>4</v>
      </c>
      <c r="F1224">
        <v>9396.41</v>
      </c>
      <c r="G1224">
        <v>0.02</v>
      </c>
      <c r="H1224" t="s">
        <v>54</v>
      </c>
      <c r="I1224">
        <v>-4991.42</v>
      </c>
      <c r="J1224">
        <v>2550.14</v>
      </c>
      <c r="K1224">
        <v>29.7</v>
      </c>
      <c r="L1224" t="s">
        <v>464</v>
      </c>
      <c r="M1224" t="s">
        <v>22</v>
      </c>
      <c r="N1224" t="s">
        <v>23</v>
      </c>
      <c r="O1224" t="s">
        <v>24</v>
      </c>
      <c r="P1224" t="s">
        <v>51</v>
      </c>
      <c r="Q1224" t="s">
        <v>74</v>
      </c>
      <c r="R1224" s="1">
        <v>42647</v>
      </c>
      <c r="S1224" s="10">
        <f t="shared" si="84"/>
        <v>1.4931662225969647E-3</v>
      </c>
      <c r="U1224" t="str">
        <f t="shared" si="83"/>
        <v/>
      </c>
      <c r="V1224">
        <f t="array" ref="V1224">SUM(IF(B1224="Y",IF(D1224="Critical",(F1224:F4783),0)))</f>
        <v>0</v>
      </c>
      <c r="W1224">
        <f t="shared" si="85"/>
        <v>2</v>
      </c>
      <c r="X1224">
        <f t="shared" si="86"/>
        <v>0</v>
      </c>
    </row>
    <row r="1225" spans="1:24" x14ac:dyDescent="0.25">
      <c r="A1225">
        <v>15712</v>
      </c>
      <c r="B1225" t="s">
        <v>27</v>
      </c>
      <c r="C1225" s="1">
        <v>42342</v>
      </c>
      <c r="D1225" t="s">
        <v>19</v>
      </c>
      <c r="E1225">
        <v>1</v>
      </c>
      <c r="F1225">
        <v>102.9</v>
      </c>
      <c r="G1225">
        <v>7.0000000000000007E-2</v>
      </c>
      <c r="H1225" t="s">
        <v>54</v>
      </c>
      <c r="I1225">
        <v>-81.89</v>
      </c>
      <c r="J1225">
        <v>48.58</v>
      </c>
      <c r="K1225">
        <v>54.11</v>
      </c>
      <c r="L1225" t="s">
        <v>290</v>
      </c>
      <c r="M1225" t="s">
        <v>22</v>
      </c>
      <c r="N1225" t="s">
        <v>23</v>
      </c>
      <c r="O1225" t="s">
        <v>37</v>
      </c>
      <c r="P1225" t="s">
        <v>57</v>
      </c>
      <c r="Q1225" t="s">
        <v>58</v>
      </c>
      <c r="R1225" s="1">
        <v>42344</v>
      </c>
      <c r="S1225" s="10">
        <f t="shared" si="84"/>
        <v>1.6351649651859346E-5</v>
      </c>
      <c r="U1225" t="str">
        <f t="shared" si="83"/>
        <v/>
      </c>
      <c r="V1225">
        <f t="array" ref="V1225">SUM(IF(B1225="Y",IF(D1225="Critical",(F1225:F4784),0)))</f>
        <v>0</v>
      </c>
      <c r="W1225">
        <f t="shared" si="85"/>
        <v>2</v>
      </c>
      <c r="X1225">
        <f t="shared" si="86"/>
        <v>0</v>
      </c>
    </row>
    <row r="1226" spans="1:24" x14ac:dyDescent="0.25">
      <c r="A1226">
        <v>15714</v>
      </c>
      <c r="B1226" t="s">
        <v>18</v>
      </c>
      <c r="C1226" s="1">
        <v>41825</v>
      </c>
      <c r="D1226" t="s">
        <v>19</v>
      </c>
      <c r="E1226">
        <v>50</v>
      </c>
      <c r="F1226">
        <v>2510.71</v>
      </c>
      <c r="G1226">
        <v>0.01</v>
      </c>
      <c r="H1226" t="s">
        <v>32</v>
      </c>
      <c r="I1226">
        <v>3.6</v>
      </c>
      <c r="J1226">
        <v>49.43</v>
      </c>
      <c r="K1226">
        <v>19.989999999999998</v>
      </c>
      <c r="L1226" t="s">
        <v>439</v>
      </c>
      <c r="M1226" t="s">
        <v>22</v>
      </c>
      <c r="N1226" t="s">
        <v>40</v>
      </c>
      <c r="O1226" t="s">
        <v>34</v>
      </c>
      <c r="P1226" t="s">
        <v>72</v>
      </c>
      <c r="Q1226" t="s">
        <v>42</v>
      </c>
      <c r="R1226" s="1">
        <v>41827</v>
      </c>
      <c r="S1226" s="10">
        <f t="shared" si="84"/>
        <v>3.9897230609737394E-4</v>
      </c>
      <c r="U1226" t="str">
        <f t="shared" si="83"/>
        <v/>
      </c>
      <c r="V1226">
        <f t="array" ref="V1226">SUM(IF(B1226="Y",IF(D1226="Critical",(F1226:F4785),0)))</f>
        <v>0</v>
      </c>
      <c r="W1226">
        <f t="shared" si="85"/>
        <v>2</v>
      </c>
      <c r="X1226">
        <f t="shared" si="86"/>
        <v>0</v>
      </c>
    </row>
    <row r="1227" spans="1:24" x14ac:dyDescent="0.25">
      <c r="A1227">
        <v>15715</v>
      </c>
      <c r="B1227" t="s">
        <v>18</v>
      </c>
      <c r="C1227" s="1">
        <v>42292</v>
      </c>
      <c r="D1227" t="s">
        <v>28</v>
      </c>
      <c r="E1227">
        <v>43</v>
      </c>
      <c r="F1227">
        <v>2123.64</v>
      </c>
      <c r="G1227">
        <v>0.03</v>
      </c>
      <c r="H1227" t="s">
        <v>20</v>
      </c>
      <c r="I1227">
        <v>1013.77</v>
      </c>
      <c r="J1227">
        <v>47.9</v>
      </c>
      <c r="K1227">
        <v>5.86</v>
      </c>
      <c r="L1227" t="s">
        <v>238</v>
      </c>
      <c r="M1227" t="s">
        <v>22</v>
      </c>
      <c r="N1227" t="s">
        <v>40</v>
      </c>
      <c r="O1227" t="s">
        <v>34</v>
      </c>
      <c r="P1227" t="s">
        <v>49</v>
      </c>
      <c r="Q1227" t="s">
        <v>42</v>
      </c>
      <c r="R1227" s="1">
        <v>42295</v>
      </c>
      <c r="S1227" s="10">
        <f t="shared" si="84"/>
        <v>3.3746372465184236E-4</v>
      </c>
      <c r="U1227" t="str">
        <f t="shared" si="83"/>
        <v/>
      </c>
      <c r="V1227">
        <f t="array" ref="V1227">SUM(IF(B1227="Y",IF(D1227="Critical",(F1227:F4786),0)))</f>
        <v>0</v>
      </c>
      <c r="W1227">
        <f t="shared" si="85"/>
        <v>3</v>
      </c>
      <c r="X1227">
        <f t="shared" si="86"/>
        <v>0</v>
      </c>
    </row>
    <row r="1228" spans="1:24" x14ac:dyDescent="0.25">
      <c r="A1228">
        <v>15718</v>
      </c>
      <c r="B1228" t="s">
        <v>27</v>
      </c>
      <c r="C1228" s="1">
        <v>42397</v>
      </c>
      <c r="D1228" t="s">
        <v>28</v>
      </c>
      <c r="E1228">
        <v>36</v>
      </c>
      <c r="F1228">
        <v>100.87</v>
      </c>
      <c r="G1228">
        <v>0.09</v>
      </c>
      <c r="H1228" t="s">
        <v>20</v>
      </c>
      <c r="I1228">
        <v>8.4</v>
      </c>
      <c r="J1228">
        <v>2.94</v>
      </c>
      <c r="K1228">
        <v>0.7</v>
      </c>
      <c r="L1228" t="s">
        <v>465</v>
      </c>
      <c r="M1228" t="s">
        <v>30</v>
      </c>
      <c r="N1228" t="s">
        <v>23</v>
      </c>
      <c r="O1228" t="s">
        <v>34</v>
      </c>
      <c r="P1228" t="s">
        <v>35</v>
      </c>
      <c r="Q1228" t="s">
        <v>36</v>
      </c>
      <c r="R1228" s="1">
        <v>42398</v>
      </c>
      <c r="S1228" s="10">
        <f t="shared" si="84"/>
        <v>1.6029066087298857E-5</v>
      </c>
      <c r="T1228" t="str">
        <f>IF(B1228="Y", "Quality Check","")</f>
        <v>Quality Check</v>
      </c>
      <c r="U1228" t="str">
        <f t="shared" si="83"/>
        <v>Low Impact</v>
      </c>
      <c r="V1228">
        <f t="array" ref="V1228">SUM(IF(B1228="Y",IF(D1228="Critical",(F1228:F4787),0)))</f>
        <v>11055292.502999999</v>
      </c>
      <c r="W1228">
        <f t="shared" si="85"/>
        <v>1</v>
      </c>
      <c r="X1228">
        <f t="shared" si="86"/>
        <v>1</v>
      </c>
    </row>
    <row r="1229" spans="1:24" x14ac:dyDescent="0.25">
      <c r="A1229">
        <v>15751</v>
      </c>
      <c r="B1229" t="s">
        <v>18</v>
      </c>
      <c r="C1229" s="1">
        <v>42597</v>
      </c>
      <c r="D1229" t="s">
        <v>28</v>
      </c>
      <c r="E1229">
        <v>37</v>
      </c>
      <c r="F1229">
        <v>189.6</v>
      </c>
      <c r="G1229">
        <v>0.02</v>
      </c>
      <c r="H1229" t="s">
        <v>20</v>
      </c>
      <c r="I1229">
        <v>89.65</v>
      </c>
      <c r="J1229">
        <v>4.9800000000000004</v>
      </c>
      <c r="K1229">
        <v>0.49</v>
      </c>
      <c r="L1229" t="s">
        <v>314</v>
      </c>
      <c r="M1229" t="s">
        <v>22</v>
      </c>
      <c r="N1229" t="s">
        <v>23</v>
      </c>
      <c r="O1229" t="s">
        <v>34</v>
      </c>
      <c r="P1229" t="s">
        <v>46</v>
      </c>
      <c r="Q1229" t="s">
        <v>42</v>
      </c>
      <c r="R1229" s="1">
        <v>42598</v>
      </c>
      <c r="S1229" s="10">
        <f t="shared" si="84"/>
        <v>3.0128987113630046E-5</v>
      </c>
      <c r="U1229" t="str">
        <f t="shared" si="83"/>
        <v/>
      </c>
      <c r="V1229">
        <f t="array" ref="V1229">SUM(IF(B1229="Y",IF(D1229="Critical",(F1229:F4788),0)))</f>
        <v>0</v>
      </c>
      <c r="W1229">
        <f t="shared" si="85"/>
        <v>1</v>
      </c>
      <c r="X1229">
        <f t="shared" si="86"/>
        <v>0</v>
      </c>
    </row>
    <row r="1230" spans="1:24" x14ac:dyDescent="0.25">
      <c r="A1230">
        <v>15751</v>
      </c>
      <c r="B1230" t="s">
        <v>18</v>
      </c>
      <c r="C1230" s="1">
        <v>42597</v>
      </c>
      <c r="D1230" t="s">
        <v>28</v>
      </c>
      <c r="E1230">
        <v>21</v>
      </c>
      <c r="F1230">
        <v>397.73200000000003</v>
      </c>
      <c r="G1230">
        <v>0.01</v>
      </c>
      <c r="H1230" t="s">
        <v>20</v>
      </c>
      <c r="I1230">
        <v>-26.05</v>
      </c>
      <c r="J1230">
        <v>20.99</v>
      </c>
      <c r="K1230">
        <v>0.99</v>
      </c>
      <c r="L1230" t="s">
        <v>314</v>
      </c>
      <c r="M1230" t="s">
        <v>22</v>
      </c>
      <c r="N1230" t="s">
        <v>23</v>
      </c>
      <c r="O1230" t="s">
        <v>24</v>
      </c>
      <c r="P1230" t="s">
        <v>41</v>
      </c>
      <c r="Q1230" t="s">
        <v>26</v>
      </c>
      <c r="R1230" s="1">
        <v>42598</v>
      </c>
      <c r="S1230" s="10">
        <f t="shared" si="84"/>
        <v>6.3202860246193597E-5</v>
      </c>
      <c r="U1230" t="str">
        <f t="shared" si="83"/>
        <v/>
      </c>
      <c r="V1230">
        <f t="array" ref="V1230">SUM(IF(B1230="Y",IF(D1230="Critical",(F1230:F4789),0)))</f>
        <v>0</v>
      </c>
      <c r="W1230">
        <f t="shared" si="85"/>
        <v>1</v>
      </c>
      <c r="X1230">
        <f t="shared" si="86"/>
        <v>0</v>
      </c>
    </row>
    <row r="1231" spans="1:24" x14ac:dyDescent="0.25">
      <c r="A1231">
        <v>15780</v>
      </c>
      <c r="B1231" t="s">
        <v>18</v>
      </c>
      <c r="C1231" s="1">
        <v>41742</v>
      </c>
      <c r="D1231" t="s">
        <v>28</v>
      </c>
      <c r="E1231">
        <v>19</v>
      </c>
      <c r="F1231">
        <v>71.77</v>
      </c>
      <c r="G1231">
        <v>0.03</v>
      </c>
      <c r="H1231" t="s">
        <v>20</v>
      </c>
      <c r="I1231">
        <v>22.71</v>
      </c>
      <c r="J1231">
        <v>3.78</v>
      </c>
      <c r="K1231">
        <v>0.71</v>
      </c>
      <c r="L1231" t="s">
        <v>95</v>
      </c>
      <c r="M1231" t="s">
        <v>30</v>
      </c>
      <c r="N1231" t="s">
        <v>23</v>
      </c>
      <c r="O1231" t="s">
        <v>34</v>
      </c>
      <c r="P1231" t="s">
        <v>100</v>
      </c>
      <c r="Q1231" t="s">
        <v>36</v>
      </c>
      <c r="R1231" s="1">
        <v>41744</v>
      </c>
      <c r="S1231" s="10">
        <f t="shared" si="84"/>
        <v>1.1404838634732217E-5</v>
      </c>
      <c r="U1231" t="str">
        <f t="shared" si="83"/>
        <v/>
      </c>
      <c r="V1231">
        <f t="array" ref="V1231">SUM(IF(B1231="Y",IF(D1231="Critical",(F1231:F4790),0)))</f>
        <v>0</v>
      </c>
      <c r="W1231">
        <f t="shared" si="85"/>
        <v>2</v>
      </c>
      <c r="X1231">
        <f t="shared" si="86"/>
        <v>0</v>
      </c>
    </row>
    <row r="1232" spans="1:24" x14ac:dyDescent="0.25">
      <c r="A1232">
        <v>15781</v>
      </c>
      <c r="B1232" t="s">
        <v>18</v>
      </c>
      <c r="C1232" s="1">
        <v>42250</v>
      </c>
      <c r="D1232" t="s">
        <v>19</v>
      </c>
      <c r="E1232">
        <v>29</v>
      </c>
      <c r="F1232">
        <v>824.51</v>
      </c>
      <c r="G1232">
        <v>0.01</v>
      </c>
      <c r="H1232" t="s">
        <v>20</v>
      </c>
      <c r="I1232">
        <v>0.9</v>
      </c>
      <c r="J1232">
        <v>27.48</v>
      </c>
      <c r="K1232">
        <v>4</v>
      </c>
      <c r="L1232" t="s">
        <v>466</v>
      </c>
      <c r="M1232" t="s">
        <v>56</v>
      </c>
      <c r="N1232" t="s">
        <v>40</v>
      </c>
      <c r="O1232" t="s">
        <v>24</v>
      </c>
      <c r="P1232" t="s">
        <v>25</v>
      </c>
      <c r="Q1232" t="s">
        <v>42</v>
      </c>
      <c r="R1232" s="1">
        <v>42251</v>
      </c>
      <c r="S1232" s="10">
        <f t="shared" si="84"/>
        <v>1.310213669043202E-4</v>
      </c>
      <c r="U1232" t="str">
        <f t="shared" si="83"/>
        <v/>
      </c>
      <c r="V1232">
        <f t="array" ref="V1232">SUM(IF(B1232="Y",IF(D1232="Critical",(F1232:F4791),0)))</f>
        <v>0</v>
      </c>
      <c r="W1232">
        <f t="shared" si="85"/>
        <v>1</v>
      </c>
      <c r="X1232">
        <f t="shared" si="86"/>
        <v>0</v>
      </c>
    </row>
    <row r="1233" spans="1:24" x14ac:dyDescent="0.25">
      <c r="A1233">
        <v>5472</v>
      </c>
      <c r="B1233" t="s">
        <v>18</v>
      </c>
      <c r="C1233" s="1">
        <v>41374</v>
      </c>
      <c r="D1233" t="s">
        <v>47</v>
      </c>
      <c r="E1233">
        <v>32</v>
      </c>
      <c r="F1233">
        <v>216.08</v>
      </c>
      <c r="G1233">
        <v>0</v>
      </c>
      <c r="H1233" t="s">
        <v>20</v>
      </c>
      <c r="I1233">
        <v>-84.33</v>
      </c>
      <c r="J1233">
        <v>6.48</v>
      </c>
      <c r="K1233">
        <v>6.65</v>
      </c>
      <c r="L1233" t="s">
        <v>222</v>
      </c>
      <c r="M1233" t="s">
        <v>22</v>
      </c>
      <c r="N1233" t="s">
        <v>23</v>
      </c>
      <c r="O1233" t="s">
        <v>34</v>
      </c>
      <c r="P1233" t="s">
        <v>49</v>
      </c>
      <c r="Q1233" t="s">
        <v>42</v>
      </c>
      <c r="R1233" s="1">
        <v>41376</v>
      </c>
      <c r="S1233" s="10">
        <f t="shared" si="84"/>
        <v>3.433687518730581E-5</v>
      </c>
      <c r="U1233" t="str">
        <f t="shared" si="83"/>
        <v/>
      </c>
      <c r="V1233">
        <f t="array" ref="V1233">SUM(IF(B1233="Y",IF(D1233="Critical",(F1233:F4792),0)))</f>
        <v>0</v>
      </c>
      <c r="W1233">
        <f t="shared" si="85"/>
        <v>2</v>
      </c>
      <c r="X1233">
        <f t="shared" si="86"/>
        <v>0</v>
      </c>
    </row>
    <row r="1234" spans="1:24" x14ac:dyDescent="0.25">
      <c r="A1234">
        <v>27810</v>
      </c>
      <c r="B1234" t="s">
        <v>18</v>
      </c>
      <c r="C1234" s="1">
        <v>41302</v>
      </c>
      <c r="D1234" t="s">
        <v>19</v>
      </c>
      <c r="E1234">
        <v>32</v>
      </c>
      <c r="F1234">
        <v>216.51</v>
      </c>
      <c r="G1234">
        <v>0.02</v>
      </c>
      <c r="H1234" t="s">
        <v>32</v>
      </c>
      <c r="I1234">
        <v>109.29</v>
      </c>
      <c r="J1234">
        <v>6.3</v>
      </c>
      <c r="K1234">
        <v>0.5</v>
      </c>
      <c r="L1234" t="s">
        <v>210</v>
      </c>
      <c r="M1234" t="s">
        <v>22</v>
      </c>
      <c r="N1234" t="s">
        <v>45</v>
      </c>
      <c r="O1234" t="s">
        <v>34</v>
      </c>
      <c r="P1234" t="s">
        <v>46</v>
      </c>
      <c r="Q1234" t="s">
        <v>42</v>
      </c>
      <c r="R1234" s="1">
        <v>41304</v>
      </c>
      <c r="S1234" s="10">
        <f t="shared" si="84"/>
        <v>3.4405205696055072E-5</v>
      </c>
      <c r="U1234" t="str">
        <f t="shared" si="83"/>
        <v/>
      </c>
      <c r="V1234">
        <f t="array" ref="V1234">SUM(IF(B1234="Y",IF(D1234="Critical",(F1234:F4793),0)))</f>
        <v>0</v>
      </c>
      <c r="W1234">
        <f t="shared" si="85"/>
        <v>2</v>
      </c>
      <c r="X1234">
        <f t="shared" si="86"/>
        <v>0</v>
      </c>
    </row>
    <row r="1235" spans="1:24" x14ac:dyDescent="0.25">
      <c r="A1235">
        <v>22054</v>
      </c>
      <c r="B1235" t="s">
        <v>18</v>
      </c>
      <c r="C1235" s="1">
        <v>41484</v>
      </c>
      <c r="D1235" t="s">
        <v>43</v>
      </c>
      <c r="E1235">
        <v>32</v>
      </c>
      <c r="F1235">
        <v>216.79</v>
      </c>
      <c r="G1235">
        <v>7.0000000000000007E-2</v>
      </c>
      <c r="H1235" t="s">
        <v>20</v>
      </c>
      <c r="I1235">
        <v>57.55</v>
      </c>
      <c r="J1235">
        <v>6.98</v>
      </c>
      <c r="K1235">
        <v>2.83</v>
      </c>
      <c r="L1235" t="s">
        <v>83</v>
      </c>
      <c r="M1235" t="s">
        <v>30</v>
      </c>
      <c r="N1235" t="s">
        <v>23</v>
      </c>
      <c r="O1235" t="s">
        <v>37</v>
      </c>
      <c r="P1235" t="s">
        <v>38</v>
      </c>
      <c r="Q1235" t="s">
        <v>26</v>
      </c>
      <c r="R1235" s="1">
        <v>41486</v>
      </c>
      <c r="S1235" s="10">
        <f t="shared" si="84"/>
        <v>3.4449699980822032E-5</v>
      </c>
      <c r="U1235" t="str">
        <f t="shared" si="83"/>
        <v/>
      </c>
      <c r="V1235">
        <f t="array" ref="V1235">SUM(IF(B1235="Y",IF(D1235="Critical",(F1235:F4794),0)))</f>
        <v>0</v>
      </c>
      <c r="W1235">
        <f t="shared" si="85"/>
        <v>2</v>
      </c>
      <c r="X1235">
        <f t="shared" si="86"/>
        <v>0</v>
      </c>
    </row>
    <row r="1236" spans="1:24" x14ac:dyDescent="0.25">
      <c r="A1236">
        <v>12261</v>
      </c>
      <c r="B1236" t="s">
        <v>18</v>
      </c>
      <c r="C1236" s="1">
        <v>41570</v>
      </c>
      <c r="D1236" t="s">
        <v>47</v>
      </c>
      <c r="E1236">
        <v>23</v>
      </c>
      <c r="F1236">
        <v>217.35</v>
      </c>
      <c r="G1236">
        <v>0</v>
      </c>
      <c r="H1236" t="s">
        <v>20</v>
      </c>
      <c r="I1236">
        <v>-67.19</v>
      </c>
      <c r="J1236">
        <v>8.74</v>
      </c>
      <c r="K1236">
        <v>8.2899999999999991</v>
      </c>
      <c r="L1236" t="s">
        <v>125</v>
      </c>
      <c r="M1236" t="s">
        <v>30</v>
      </c>
      <c r="N1236" t="s">
        <v>23</v>
      </c>
      <c r="O1236" t="s">
        <v>34</v>
      </c>
      <c r="P1236" t="s">
        <v>76</v>
      </c>
      <c r="Q1236" t="s">
        <v>42</v>
      </c>
      <c r="R1236" s="1">
        <v>41577</v>
      </c>
      <c r="S1236" s="10">
        <f t="shared" si="84"/>
        <v>3.453868855035596E-5</v>
      </c>
      <c r="U1236" t="str">
        <f t="shared" si="83"/>
        <v/>
      </c>
      <c r="V1236">
        <f t="array" ref="V1236">SUM(IF(B1236="Y",IF(D1236="Critical",(F1236:F4795),0)))</f>
        <v>0</v>
      </c>
      <c r="W1236">
        <f t="shared" si="85"/>
        <v>7</v>
      </c>
      <c r="X1236">
        <f t="shared" si="86"/>
        <v>0</v>
      </c>
    </row>
    <row r="1237" spans="1:24" x14ac:dyDescent="0.25">
      <c r="A1237">
        <v>15815</v>
      </c>
      <c r="B1237" t="s">
        <v>18</v>
      </c>
      <c r="C1237" s="1">
        <v>42491</v>
      </c>
      <c r="D1237" t="s">
        <v>28</v>
      </c>
      <c r="E1237">
        <v>43</v>
      </c>
      <c r="F1237">
        <v>528.6</v>
      </c>
      <c r="G1237">
        <v>0.01</v>
      </c>
      <c r="H1237" t="s">
        <v>20</v>
      </c>
      <c r="I1237">
        <v>52.59</v>
      </c>
      <c r="J1237">
        <v>11.7</v>
      </c>
      <c r="K1237">
        <v>5.63</v>
      </c>
      <c r="L1237" t="s">
        <v>123</v>
      </c>
      <c r="M1237" t="s">
        <v>22</v>
      </c>
      <c r="N1237" t="s">
        <v>23</v>
      </c>
      <c r="O1237" t="s">
        <v>34</v>
      </c>
      <c r="P1237" t="s">
        <v>68</v>
      </c>
      <c r="Q1237" t="s">
        <v>42</v>
      </c>
      <c r="R1237" s="1">
        <v>42493</v>
      </c>
      <c r="S1237" s="10">
        <f t="shared" si="84"/>
        <v>8.3998853313633137E-5</v>
      </c>
      <c r="U1237" t="str">
        <f t="shared" si="83"/>
        <v/>
      </c>
      <c r="V1237">
        <f t="array" ref="V1237">SUM(IF(B1237="Y",IF(D1237="Critical",(F1237:F4796),0)))</f>
        <v>0</v>
      </c>
      <c r="W1237">
        <f t="shared" si="85"/>
        <v>2</v>
      </c>
      <c r="X1237">
        <f t="shared" si="86"/>
        <v>0</v>
      </c>
    </row>
    <row r="1238" spans="1:24" x14ac:dyDescent="0.25">
      <c r="A1238">
        <v>15815</v>
      </c>
      <c r="B1238" t="s">
        <v>18</v>
      </c>
      <c r="C1238" s="1">
        <v>42491</v>
      </c>
      <c r="D1238" t="s">
        <v>28</v>
      </c>
      <c r="E1238">
        <v>24</v>
      </c>
      <c r="F1238">
        <v>107.41</v>
      </c>
      <c r="G1238">
        <v>0.03</v>
      </c>
      <c r="H1238" t="s">
        <v>20</v>
      </c>
      <c r="I1238">
        <v>20.68</v>
      </c>
      <c r="J1238">
        <v>4.55</v>
      </c>
      <c r="K1238">
        <v>1.49</v>
      </c>
      <c r="L1238" t="s">
        <v>123</v>
      </c>
      <c r="M1238" t="s">
        <v>22</v>
      </c>
      <c r="N1238" t="s">
        <v>23</v>
      </c>
      <c r="O1238" t="s">
        <v>34</v>
      </c>
      <c r="P1238" t="s">
        <v>68</v>
      </c>
      <c r="Q1238" t="s">
        <v>42</v>
      </c>
      <c r="R1238" s="1">
        <v>42491</v>
      </c>
      <c r="S1238" s="10">
        <f t="shared" si="84"/>
        <v>1.7068325452927232E-5</v>
      </c>
      <c r="U1238" t="str">
        <f t="shared" si="83"/>
        <v/>
      </c>
      <c r="V1238">
        <f t="array" ref="V1238">SUM(IF(B1238="Y",IF(D1238="Critical",(F1238:F4797),0)))</f>
        <v>0</v>
      </c>
      <c r="W1238">
        <f t="shared" si="85"/>
        <v>0</v>
      </c>
      <c r="X1238">
        <f t="shared" si="86"/>
        <v>0</v>
      </c>
    </row>
    <row r="1239" spans="1:24" x14ac:dyDescent="0.25">
      <c r="A1239">
        <v>15872</v>
      </c>
      <c r="B1239" t="s">
        <v>18</v>
      </c>
      <c r="C1239" s="1">
        <v>42307</v>
      </c>
      <c r="D1239" t="s">
        <v>31</v>
      </c>
      <c r="E1239">
        <v>48</v>
      </c>
      <c r="F1239">
        <v>5198.12</v>
      </c>
      <c r="G1239">
        <v>0.01</v>
      </c>
      <c r="H1239" t="s">
        <v>54</v>
      </c>
      <c r="I1239">
        <v>1481.67</v>
      </c>
      <c r="J1239">
        <v>100.98</v>
      </c>
      <c r="K1239">
        <v>15.66</v>
      </c>
      <c r="L1239" t="s">
        <v>193</v>
      </c>
      <c r="M1239" t="s">
        <v>22</v>
      </c>
      <c r="N1239" t="s">
        <v>23</v>
      </c>
      <c r="O1239" t="s">
        <v>34</v>
      </c>
      <c r="P1239" t="s">
        <v>72</v>
      </c>
      <c r="Q1239" t="s">
        <v>74</v>
      </c>
      <c r="R1239" s="1">
        <v>42307</v>
      </c>
      <c r="S1239" s="10">
        <f t="shared" si="84"/>
        <v>8.2602368404589984E-4</v>
      </c>
      <c r="U1239" t="str">
        <f t="shared" si="83"/>
        <v/>
      </c>
      <c r="V1239">
        <f t="array" ref="V1239">SUM(IF(B1239="Y",IF(D1239="Critical",(F1239:F4798),0)))</f>
        <v>0</v>
      </c>
      <c r="W1239">
        <f t="shared" si="85"/>
        <v>0</v>
      </c>
      <c r="X1239">
        <f t="shared" si="86"/>
        <v>0</v>
      </c>
    </row>
    <row r="1240" spans="1:24" x14ac:dyDescent="0.25">
      <c r="A1240">
        <v>15872</v>
      </c>
      <c r="B1240" t="s">
        <v>18</v>
      </c>
      <c r="C1240" s="1">
        <v>42307</v>
      </c>
      <c r="D1240" t="s">
        <v>31</v>
      </c>
      <c r="E1240">
        <v>23</v>
      </c>
      <c r="F1240">
        <v>188.53</v>
      </c>
      <c r="G1240">
        <v>0</v>
      </c>
      <c r="H1240" t="s">
        <v>20</v>
      </c>
      <c r="I1240">
        <v>-27.49</v>
      </c>
      <c r="J1240">
        <v>7.35</v>
      </c>
      <c r="K1240">
        <v>5.96</v>
      </c>
      <c r="L1240" t="s">
        <v>193</v>
      </c>
      <c r="M1240" t="s">
        <v>22</v>
      </c>
      <c r="N1240" t="s">
        <v>23</v>
      </c>
      <c r="O1240" t="s">
        <v>34</v>
      </c>
      <c r="P1240" t="s">
        <v>49</v>
      </c>
      <c r="Q1240" t="s">
        <v>42</v>
      </c>
      <c r="R1240" s="1">
        <v>42309</v>
      </c>
      <c r="S1240" s="10">
        <f t="shared" si="84"/>
        <v>2.9958955382556291E-5</v>
      </c>
      <c r="U1240" t="str">
        <f t="shared" si="83"/>
        <v/>
      </c>
      <c r="V1240">
        <f t="array" ref="V1240">SUM(IF(B1240="Y",IF(D1240="Critical",(F1240:F4799),0)))</f>
        <v>0</v>
      </c>
      <c r="W1240">
        <f t="shared" si="85"/>
        <v>2</v>
      </c>
      <c r="X1240">
        <f t="shared" si="86"/>
        <v>0</v>
      </c>
    </row>
    <row r="1241" spans="1:24" x14ac:dyDescent="0.25">
      <c r="A1241">
        <v>15872</v>
      </c>
      <c r="B1241" t="s">
        <v>18</v>
      </c>
      <c r="C1241" s="1">
        <v>42307</v>
      </c>
      <c r="D1241" t="s">
        <v>31</v>
      </c>
      <c r="E1241">
        <v>19</v>
      </c>
      <c r="F1241">
        <v>718.41</v>
      </c>
      <c r="G1241">
        <v>0.1</v>
      </c>
      <c r="H1241" t="s">
        <v>20</v>
      </c>
      <c r="I1241">
        <v>23.94</v>
      </c>
      <c r="J1241">
        <v>40.99</v>
      </c>
      <c r="K1241">
        <v>17.48</v>
      </c>
      <c r="L1241" t="s">
        <v>193</v>
      </c>
      <c r="M1241" t="s">
        <v>22</v>
      </c>
      <c r="N1241" t="s">
        <v>23</v>
      </c>
      <c r="O1241" t="s">
        <v>34</v>
      </c>
      <c r="P1241" t="s">
        <v>49</v>
      </c>
      <c r="Q1241" t="s">
        <v>42</v>
      </c>
      <c r="R1241" s="1">
        <v>42308</v>
      </c>
      <c r="S1241" s="10">
        <f t="shared" si="84"/>
        <v>1.1416121114083841E-4</v>
      </c>
      <c r="U1241" t="str">
        <f t="shared" si="83"/>
        <v/>
      </c>
      <c r="V1241">
        <f t="array" ref="V1241">SUM(IF(B1241="Y",IF(D1241="Critical",(F1241:F4800),0)))</f>
        <v>0</v>
      </c>
      <c r="W1241">
        <f t="shared" si="85"/>
        <v>1</v>
      </c>
      <c r="X1241">
        <f t="shared" si="86"/>
        <v>0</v>
      </c>
    </row>
    <row r="1242" spans="1:24" x14ac:dyDescent="0.25">
      <c r="A1242">
        <v>39393</v>
      </c>
      <c r="B1242" t="s">
        <v>18</v>
      </c>
      <c r="C1242" s="1">
        <v>41595</v>
      </c>
      <c r="D1242" t="s">
        <v>31</v>
      </c>
      <c r="E1242">
        <v>23</v>
      </c>
      <c r="F1242">
        <v>218.29</v>
      </c>
      <c r="G1242">
        <v>0.09</v>
      </c>
      <c r="H1242" t="s">
        <v>20</v>
      </c>
      <c r="I1242">
        <v>-32.43</v>
      </c>
      <c r="J1242">
        <v>9.49</v>
      </c>
      <c r="K1242">
        <v>5.76</v>
      </c>
      <c r="L1242" t="s">
        <v>488</v>
      </c>
      <c r="M1242" t="s">
        <v>56</v>
      </c>
      <c r="N1242" t="s">
        <v>71</v>
      </c>
      <c r="O1242" t="s">
        <v>24</v>
      </c>
      <c r="P1242" t="s">
        <v>51</v>
      </c>
      <c r="Q1242" t="s">
        <v>52</v>
      </c>
      <c r="R1242" s="1">
        <v>41597</v>
      </c>
      <c r="S1242" s="10">
        <f t="shared" si="84"/>
        <v>3.4688062220645056E-5</v>
      </c>
      <c r="U1242" t="str">
        <f t="shared" si="83"/>
        <v/>
      </c>
      <c r="V1242">
        <f t="array" ref="V1242">SUM(IF(B1242="Y",IF(D1242="Critical",(F1242:F4801),0)))</f>
        <v>0</v>
      </c>
      <c r="W1242">
        <f t="shared" si="85"/>
        <v>2</v>
      </c>
      <c r="X1242">
        <f t="shared" si="86"/>
        <v>0</v>
      </c>
    </row>
    <row r="1243" spans="1:24" x14ac:dyDescent="0.25">
      <c r="A1243">
        <v>15904</v>
      </c>
      <c r="B1243" t="s">
        <v>18</v>
      </c>
      <c r="C1243" s="1">
        <v>42670</v>
      </c>
      <c r="D1243" t="s">
        <v>31</v>
      </c>
      <c r="E1243">
        <v>39</v>
      </c>
      <c r="F1243">
        <v>124.01</v>
      </c>
      <c r="G1243">
        <v>0.08</v>
      </c>
      <c r="H1243" t="s">
        <v>20</v>
      </c>
      <c r="I1243">
        <v>-109.02</v>
      </c>
      <c r="J1243">
        <v>3.28</v>
      </c>
      <c r="K1243">
        <v>3.97</v>
      </c>
      <c r="L1243" t="s">
        <v>370</v>
      </c>
      <c r="M1243" t="s">
        <v>22</v>
      </c>
      <c r="N1243" t="s">
        <v>71</v>
      </c>
      <c r="O1243" t="s">
        <v>34</v>
      </c>
      <c r="P1243" t="s">
        <v>35</v>
      </c>
      <c r="Q1243" t="s">
        <v>36</v>
      </c>
      <c r="R1243" s="1">
        <v>42671</v>
      </c>
      <c r="S1243" s="10">
        <f t="shared" si="84"/>
        <v>1.9706200906968685E-5</v>
      </c>
      <c r="U1243" t="str">
        <f t="shared" si="83"/>
        <v/>
      </c>
      <c r="V1243">
        <f t="array" ref="V1243">SUM(IF(B1243="Y",IF(D1243="Critical",(F1243:F4802),0)))</f>
        <v>0</v>
      </c>
      <c r="W1243">
        <f t="shared" si="85"/>
        <v>1</v>
      </c>
      <c r="X1243">
        <f t="shared" si="86"/>
        <v>0</v>
      </c>
    </row>
    <row r="1244" spans="1:24" x14ac:dyDescent="0.25">
      <c r="A1244">
        <v>15904</v>
      </c>
      <c r="B1244" t="s">
        <v>18</v>
      </c>
      <c r="C1244" s="1">
        <v>42670</v>
      </c>
      <c r="D1244" t="s">
        <v>31</v>
      </c>
      <c r="E1244">
        <v>49</v>
      </c>
      <c r="F1244">
        <v>1836.84</v>
      </c>
      <c r="G1244">
        <v>0.09</v>
      </c>
      <c r="H1244" t="s">
        <v>32</v>
      </c>
      <c r="I1244">
        <v>129.94999999999999</v>
      </c>
      <c r="J1244">
        <v>40.97</v>
      </c>
      <c r="K1244">
        <v>8.99</v>
      </c>
      <c r="L1244" t="s">
        <v>370</v>
      </c>
      <c r="M1244" t="s">
        <v>22</v>
      </c>
      <c r="N1244" t="s">
        <v>71</v>
      </c>
      <c r="O1244" t="s">
        <v>34</v>
      </c>
      <c r="P1244" t="s">
        <v>35</v>
      </c>
      <c r="Q1244" t="s">
        <v>26</v>
      </c>
      <c r="R1244" s="1">
        <v>42672</v>
      </c>
      <c r="S1244" s="10">
        <f t="shared" si="84"/>
        <v>2.9188886439768046E-4</v>
      </c>
      <c r="U1244" t="str">
        <f t="shared" si="83"/>
        <v/>
      </c>
      <c r="V1244">
        <f t="array" ref="V1244">SUM(IF(B1244="Y",IF(D1244="Critical",(F1244:F4803),0)))</f>
        <v>0</v>
      </c>
      <c r="W1244">
        <f t="shared" si="85"/>
        <v>2</v>
      </c>
      <c r="X1244">
        <f t="shared" si="86"/>
        <v>0</v>
      </c>
    </row>
    <row r="1245" spans="1:24" x14ac:dyDescent="0.25">
      <c r="A1245">
        <v>15271</v>
      </c>
      <c r="B1245" t="s">
        <v>18</v>
      </c>
      <c r="C1245" s="1">
        <v>41480</v>
      </c>
      <c r="D1245" t="s">
        <v>28</v>
      </c>
      <c r="E1245">
        <v>7</v>
      </c>
      <c r="F1245">
        <v>222.25800000000001</v>
      </c>
      <c r="G1245">
        <v>0.03</v>
      </c>
      <c r="H1245" t="s">
        <v>20</v>
      </c>
      <c r="I1245">
        <v>-77.900000000000006</v>
      </c>
      <c r="J1245">
        <v>35.99</v>
      </c>
      <c r="K1245">
        <v>1.25</v>
      </c>
      <c r="L1245" t="s">
        <v>160</v>
      </c>
      <c r="M1245" t="s">
        <v>56</v>
      </c>
      <c r="N1245" t="s">
        <v>45</v>
      </c>
      <c r="O1245" t="s">
        <v>24</v>
      </c>
      <c r="P1245" t="s">
        <v>41</v>
      </c>
      <c r="Q1245" t="s">
        <v>26</v>
      </c>
      <c r="R1245" s="1">
        <v>41480</v>
      </c>
      <c r="S1245" s="10">
        <f t="shared" si="84"/>
        <v>3.5318609799056895E-5</v>
      </c>
      <c r="U1245" t="str">
        <f t="shared" si="83"/>
        <v/>
      </c>
      <c r="V1245">
        <f t="array" ref="V1245">SUM(IF(B1245="Y",IF(D1245="Critical",(F1245:F4804),0)))</f>
        <v>0</v>
      </c>
      <c r="W1245">
        <f t="shared" si="85"/>
        <v>0</v>
      </c>
      <c r="X1245">
        <f t="shared" si="86"/>
        <v>0</v>
      </c>
    </row>
    <row r="1246" spans="1:24" x14ac:dyDescent="0.25">
      <c r="A1246">
        <v>15907</v>
      </c>
      <c r="B1246" t="s">
        <v>18</v>
      </c>
      <c r="C1246" s="1">
        <v>41740</v>
      </c>
      <c r="D1246" t="s">
        <v>19</v>
      </c>
      <c r="E1246">
        <v>36</v>
      </c>
      <c r="F1246">
        <v>1837.44</v>
      </c>
      <c r="G1246">
        <v>0.01</v>
      </c>
      <c r="H1246" t="s">
        <v>54</v>
      </c>
      <c r="I1246">
        <v>-1414.41</v>
      </c>
      <c r="J1246">
        <v>48.58</v>
      </c>
      <c r="K1246">
        <v>54.11</v>
      </c>
      <c r="L1246" t="s">
        <v>467</v>
      </c>
      <c r="M1246" t="s">
        <v>341</v>
      </c>
      <c r="N1246" t="s">
        <v>40</v>
      </c>
      <c r="O1246" t="s">
        <v>37</v>
      </c>
      <c r="P1246" t="s">
        <v>57</v>
      </c>
      <c r="Q1246" t="s">
        <v>58</v>
      </c>
      <c r="R1246" s="1">
        <v>41742</v>
      </c>
      <c r="S1246" s="10">
        <f t="shared" si="84"/>
        <v>2.9198420929360969E-4</v>
      </c>
      <c r="U1246" t="str">
        <f t="shared" si="83"/>
        <v/>
      </c>
      <c r="V1246">
        <f t="array" ref="V1246">SUM(IF(B1246="Y",IF(D1246="Critical",(F1246:F4805),0)))</f>
        <v>0</v>
      </c>
      <c r="W1246">
        <f t="shared" si="85"/>
        <v>2</v>
      </c>
      <c r="X1246">
        <f t="shared" si="86"/>
        <v>0</v>
      </c>
    </row>
    <row r="1247" spans="1:24" x14ac:dyDescent="0.25">
      <c r="A1247">
        <v>15907</v>
      </c>
      <c r="B1247" t="s">
        <v>18</v>
      </c>
      <c r="C1247" s="1">
        <v>41740</v>
      </c>
      <c r="D1247" t="s">
        <v>19</v>
      </c>
      <c r="E1247">
        <v>36</v>
      </c>
      <c r="F1247">
        <v>3722.29</v>
      </c>
      <c r="G1247">
        <v>0.04</v>
      </c>
      <c r="H1247" t="s">
        <v>32</v>
      </c>
      <c r="I1247">
        <v>950.68</v>
      </c>
      <c r="J1247">
        <v>105.98</v>
      </c>
      <c r="K1247">
        <v>13.99</v>
      </c>
      <c r="L1247" t="s">
        <v>467</v>
      </c>
      <c r="M1247" t="s">
        <v>341</v>
      </c>
      <c r="N1247" t="s">
        <v>40</v>
      </c>
      <c r="O1247" t="s">
        <v>37</v>
      </c>
      <c r="P1247" t="s">
        <v>38</v>
      </c>
      <c r="Q1247" t="s">
        <v>52</v>
      </c>
      <c r="R1247" s="1">
        <v>41743</v>
      </c>
      <c r="S1247" s="10">
        <f t="shared" si="84"/>
        <v>5.915022544472257E-4</v>
      </c>
      <c r="U1247" t="str">
        <f t="shared" si="83"/>
        <v/>
      </c>
      <c r="V1247">
        <f t="array" ref="V1247">SUM(IF(B1247="Y",IF(D1247="Critical",(F1247:F4806),0)))</f>
        <v>0</v>
      </c>
      <c r="W1247">
        <f t="shared" si="85"/>
        <v>3</v>
      </c>
      <c r="X1247">
        <f t="shared" si="86"/>
        <v>0</v>
      </c>
    </row>
    <row r="1248" spans="1:24" x14ac:dyDescent="0.25">
      <c r="A1248">
        <v>15907</v>
      </c>
      <c r="B1248" t="s">
        <v>18</v>
      </c>
      <c r="C1248" s="1">
        <v>41740</v>
      </c>
      <c r="D1248" t="s">
        <v>19</v>
      </c>
      <c r="E1248">
        <v>4</v>
      </c>
      <c r="F1248">
        <v>28.05</v>
      </c>
      <c r="G1248">
        <v>0.09</v>
      </c>
      <c r="H1248" t="s">
        <v>20</v>
      </c>
      <c r="I1248">
        <v>-5.41</v>
      </c>
      <c r="J1248">
        <v>7.04</v>
      </c>
      <c r="K1248">
        <v>2.17</v>
      </c>
      <c r="L1248" t="s">
        <v>467</v>
      </c>
      <c r="M1248" t="s">
        <v>341</v>
      </c>
      <c r="N1248" t="s">
        <v>40</v>
      </c>
      <c r="O1248" t="s">
        <v>34</v>
      </c>
      <c r="P1248" t="s">
        <v>49</v>
      </c>
      <c r="Q1248" t="s">
        <v>36</v>
      </c>
      <c r="R1248" s="1">
        <v>41741</v>
      </c>
      <c r="S1248" s="10">
        <f t="shared" si="84"/>
        <v>4.4573738846905212E-6</v>
      </c>
      <c r="U1248" t="str">
        <f t="shared" si="83"/>
        <v/>
      </c>
      <c r="V1248">
        <f t="array" ref="V1248">SUM(IF(B1248="Y",IF(D1248="Critical",(F1248:F4807),0)))</f>
        <v>0</v>
      </c>
      <c r="W1248">
        <f t="shared" si="85"/>
        <v>1</v>
      </c>
      <c r="X1248">
        <f t="shared" si="86"/>
        <v>0</v>
      </c>
    </row>
    <row r="1249" spans="1:24" x14ac:dyDescent="0.25">
      <c r="A1249">
        <v>15937</v>
      </c>
      <c r="B1249" t="s">
        <v>18</v>
      </c>
      <c r="C1249" s="1">
        <v>42314</v>
      </c>
      <c r="D1249" t="s">
        <v>47</v>
      </c>
      <c r="E1249">
        <v>32</v>
      </c>
      <c r="F1249">
        <v>311.44</v>
      </c>
      <c r="G1249">
        <v>0.04</v>
      </c>
      <c r="H1249" t="s">
        <v>20</v>
      </c>
      <c r="I1249">
        <v>74.069999999999993</v>
      </c>
      <c r="J1249">
        <v>9.7799999999999994</v>
      </c>
      <c r="K1249">
        <v>1.99</v>
      </c>
      <c r="L1249" t="s">
        <v>468</v>
      </c>
      <c r="M1249" t="s">
        <v>341</v>
      </c>
      <c r="N1249" t="s">
        <v>23</v>
      </c>
      <c r="O1249" t="s">
        <v>24</v>
      </c>
      <c r="P1249" t="s">
        <v>25</v>
      </c>
      <c r="Q1249" t="s">
        <v>26</v>
      </c>
      <c r="R1249" s="1">
        <v>42318</v>
      </c>
      <c r="S1249" s="10">
        <f t="shared" si="84"/>
        <v>4.9490357313654754E-5</v>
      </c>
      <c r="U1249" t="str">
        <f t="shared" si="83"/>
        <v/>
      </c>
      <c r="V1249">
        <f t="array" ref="V1249">SUM(IF(B1249="Y",IF(D1249="Critical",(F1249:F4808),0)))</f>
        <v>0</v>
      </c>
      <c r="W1249">
        <f t="shared" si="85"/>
        <v>4</v>
      </c>
      <c r="X1249">
        <f t="shared" si="86"/>
        <v>0</v>
      </c>
    </row>
    <row r="1250" spans="1:24" x14ac:dyDescent="0.25">
      <c r="A1250">
        <v>15937</v>
      </c>
      <c r="B1250" t="s">
        <v>18</v>
      </c>
      <c r="C1250" s="1">
        <v>42314</v>
      </c>
      <c r="D1250" t="s">
        <v>47</v>
      </c>
      <c r="E1250">
        <v>17</v>
      </c>
      <c r="F1250">
        <v>215.65</v>
      </c>
      <c r="G1250">
        <v>0.01</v>
      </c>
      <c r="H1250" t="s">
        <v>32</v>
      </c>
      <c r="I1250">
        <v>77.38</v>
      </c>
      <c r="J1250">
        <v>12.22</v>
      </c>
      <c r="K1250">
        <v>2.85</v>
      </c>
      <c r="L1250" t="s">
        <v>468</v>
      </c>
      <c r="M1250" t="s">
        <v>341</v>
      </c>
      <c r="N1250" t="s">
        <v>23</v>
      </c>
      <c r="O1250" t="s">
        <v>37</v>
      </c>
      <c r="P1250" t="s">
        <v>38</v>
      </c>
      <c r="Q1250" t="s">
        <v>26</v>
      </c>
      <c r="R1250" s="1">
        <v>42323</v>
      </c>
      <c r="S1250" s="10">
        <f t="shared" si="84"/>
        <v>3.4268544678556542E-5</v>
      </c>
      <c r="U1250" t="str">
        <f t="shared" si="83"/>
        <v/>
      </c>
      <c r="V1250">
        <f t="array" ref="V1250">SUM(IF(B1250="Y",IF(D1250="Critical",(F1250:F4809),0)))</f>
        <v>0</v>
      </c>
      <c r="W1250">
        <f t="shared" si="85"/>
        <v>9</v>
      </c>
      <c r="X1250">
        <f t="shared" si="86"/>
        <v>0</v>
      </c>
    </row>
    <row r="1251" spans="1:24" x14ac:dyDescent="0.25">
      <c r="A1251">
        <v>15971</v>
      </c>
      <c r="B1251" t="s">
        <v>18</v>
      </c>
      <c r="C1251" s="1">
        <v>42596</v>
      </c>
      <c r="D1251" t="s">
        <v>19</v>
      </c>
      <c r="E1251">
        <v>15</v>
      </c>
      <c r="F1251">
        <v>2172.5149999999999</v>
      </c>
      <c r="G1251">
        <v>0.06</v>
      </c>
      <c r="H1251" t="s">
        <v>20</v>
      </c>
      <c r="I1251">
        <v>32.75</v>
      </c>
      <c r="J1251">
        <v>175.99</v>
      </c>
      <c r="K1251">
        <v>8.99</v>
      </c>
      <c r="L1251" t="s">
        <v>469</v>
      </c>
      <c r="M1251" t="s">
        <v>56</v>
      </c>
      <c r="N1251" t="s">
        <v>45</v>
      </c>
      <c r="O1251" t="s">
        <v>24</v>
      </c>
      <c r="P1251" t="s">
        <v>41</v>
      </c>
      <c r="Q1251" t="s">
        <v>42</v>
      </c>
      <c r="R1251" s="1">
        <v>42597</v>
      </c>
      <c r="S1251" s="10">
        <f t="shared" si="84"/>
        <v>3.4523036096607585E-4</v>
      </c>
      <c r="U1251" t="str">
        <f t="shared" si="83"/>
        <v/>
      </c>
      <c r="V1251">
        <f t="array" ref="V1251">SUM(IF(B1251="Y",IF(D1251="Critical",(F1251:F4810),0)))</f>
        <v>0</v>
      </c>
      <c r="W1251">
        <f t="shared" si="85"/>
        <v>1</v>
      </c>
      <c r="X1251">
        <f t="shared" si="86"/>
        <v>0</v>
      </c>
    </row>
    <row r="1252" spans="1:24" x14ac:dyDescent="0.25">
      <c r="A1252">
        <v>15972</v>
      </c>
      <c r="B1252" t="s">
        <v>18</v>
      </c>
      <c r="C1252" s="1">
        <v>41860</v>
      </c>
      <c r="D1252" t="s">
        <v>31</v>
      </c>
      <c r="E1252">
        <v>3</v>
      </c>
      <c r="F1252">
        <v>10.33</v>
      </c>
      <c r="G1252">
        <v>0.04</v>
      </c>
      <c r="H1252" t="s">
        <v>20</v>
      </c>
      <c r="I1252">
        <v>-3.86</v>
      </c>
      <c r="J1252">
        <v>2.98</v>
      </c>
      <c r="K1252">
        <v>1.58</v>
      </c>
      <c r="L1252" t="s">
        <v>470</v>
      </c>
      <c r="M1252" t="s">
        <v>30</v>
      </c>
      <c r="N1252" t="s">
        <v>71</v>
      </c>
      <c r="O1252" t="s">
        <v>34</v>
      </c>
      <c r="P1252" t="s">
        <v>100</v>
      </c>
      <c r="Q1252" t="s">
        <v>36</v>
      </c>
      <c r="R1252" s="1">
        <v>41860</v>
      </c>
      <c r="S1252" s="10">
        <f t="shared" si="84"/>
        <v>1.6415212915812151E-6</v>
      </c>
      <c r="U1252" t="str">
        <f t="shared" si="83"/>
        <v/>
      </c>
      <c r="V1252">
        <f t="array" ref="V1252">SUM(IF(B1252="Y",IF(D1252="Critical",(F1252:F4811),0)))</f>
        <v>0</v>
      </c>
      <c r="W1252">
        <f t="shared" si="85"/>
        <v>0</v>
      </c>
      <c r="X1252">
        <f t="shared" si="86"/>
        <v>0</v>
      </c>
    </row>
    <row r="1253" spans="1:24" x14ac:dyDescent="0.25">
      <c r="A1253">
        <v>15972</v>
      </c>
      <c r="B1253" t="s">
        <v>18</v>
      </c>
      <c r="C1253" s="1">
        <v>41860</v>
      </c>
      <c r="D1253" t="s">
        <v>31</v>
      </c>
      <c r="E1253">
        <v>2</v>
      </c>
      <c r="F1253">
        <v>14.39</v>
      </c>
      <c r="G1253">
        <v>7.0000000000000007E-2</v>
      </c>
      <c r="H1253" t="s">
        <v>20</v>
      </c>
      <c r="I1253">
        <v>-10.24</v>
      </c>
      <c r="J1253">
        <v>5.81</v>
      </c>
      <c r="K1253">
        <v>3.37</v>
      </c>
      <c r="L1253" t="s">
        <v>470</v>
      </c>
      <c r="M1253" t="s">
        <v>30</v>
      </c>
      <c r="N1253" t="s">
        <v>71</v>
      </c>
      <c r="O1253" t="s">
        <v>34</v>
      </c>
      <c r="P1253" t="s">
        <v>100</v>
      </c>
      <c r="Q1253" t="s">
        <v>36</v>
      </c>
      <c r="R1253" s="1">
        <v>41861</v>
      </c>
      <c r="S1253" s="10">
        <f t="shared" si="84"/>
        <v>2.2866884207021962E-6</v>
      </c>
      <c r="U1253" t="str">
        <f t="shared" si="83"/>
        <v/>
      </c>
      <c r="V1253">
        <f t="array" ref="V1253">SUM(IF(B1253="Y",IF(D1253="Critical",(F1253:F4812),0)))</f>
        <v>0</v>
      </c>
      <c r="W1253">
        <f t="shared" si="85"/>
        <v>1</v>
      </c>
      <c r="X1253">
        <f t="shared" si="86"/>
        <v>0</v>
      </c>
    </row>
    <row r="1254" spans="1:24" x14ac:dyDescent="0.25">
      <c r="A1254">
        <v>16005</v>
      </c>
      <c r="B1254" t="s">
        <v>18</v>
      </c>
      <c r="C1254" s="1">
        <v>42362</v>
      </c>
      <c r="D1254" t="s">
        <v>31</v>
      </c>
      <c r="E1254">
        <v>7</v>
      </c>
      <c r="F1254">
        <v>51.03</v>
      </c>
      <c r="G1254">
        <v>0.09</v>
      </c>
      <c r="H1254" t="s">
        <v>20</v>
      </c>
      <c r="I1254">
        <v>-21.38</v>
      </c>
      <c r="J1254">
        <v>6.81</v>
      </c>
      <c r="K1254">
        <v>5.48</v>
      </c>
      <c r="L1254" t="s">
        <v>273</v>
      </c>
      <c r="M1254" t="s">
        <v>22</v>
      </c>
      <c r="N1254" t="s">
        <v>23</v>
      </c>
      <c r="O1254" t="s">
        <v>34</v>
      </c>
      <c r="P1254" t="s">
        <v>68</v>
      </c>
      <c r="Q1254" t="s">
        <v>42</v>
      </c>
      <c r="R1254" s="1">
        <v>42364</v>
      </c>
      <c r="S1254" s="10">
        <f t="shared" si="84"/>
        <v>8.1090833987792272E-6</v>
      </c>
      <c r="U1254" t="str">
        <f t="shared" si="83"/>
        <v/>
      </c>
      <c r="V1254">
        <f t="array" ref="V1254">SUM(IF(B1254="Y",IF(D1254="Critical",(F1254:F4813),0)))</f>
        <v>0</v>
      </c>
      <c r="W1254">
        <f t="shared" si="85"/>
        <v>2</v>
      </c>
      <c r="X1254">
        <f t="shared" si="86"/>
        <v>0</v>
      </c>
    </row>
    <row r="1255" spans="1:24" x14ac:dyDescent="0.25">
      <c r="A1255">
        <v>16032</v>
      </c>
      <c r="B1255" t="s">
        <v>18</v>
      </c>
      <c r="C1255" s="1">
        <v>42709</v>
      </c>
      <c r="D1255" t="s">
        <v>47</v>
      </c>
      <c r="E1255">
        <v>35</v>
      </c>
      <c r="F1255">
        <v>436.98</v>
      </c>
      <c r="G1255">
        <v>7.0000000000000007E-2</v>
      </c>
      <c r="H1255" t="s">
        <v>20</v>
      </c>
      <c r="I1255">
        <v>75.61</v>
      </c>
      <c r="J1255">
        <v>12.64</v>
      </c>
      <c r="K1255">
        <v>4.9800000000000004</v>
      </c>
      <c r="L1255" t="s">
        <v>471</v>
      </c>
      <c r="M1255" t="s">
        <v>22</v>
      </c>
      <c r="N1255" t="s">
        <v>40</v>
      </c>
      <c r="O1255" t="s">
        <v>37</v>
      </c>
      <c r="P1255" t="s">
        <v>38</v>
      </c>
      <c r="Q1255" t="s">
        <v>26</v>
      </c>
      <c r="R1255" s="1">
        <v>42716</v>
      </c>
      <c r="S1255" s="10">
        <f t="shared" si="84"/>
        <v>6.9439687705242928E-5</v>
      </c>
      <c r="U1255" t="str">
        <f t="shared" si="83"/>
        <v/>
      </c>
      <c r="V1255">
        <f t="array" ref="V1255">SUM(IF(B1255="Y",IF(D1255="Critical",(F1255:F4814),0)))</f>
        <v>0</v>
      </c>
      <c r="W1255">
        <f t="shared" si="85"/>
        <v>7</v>
      </c>
      <c r="X1255">
        <f t="shared" si="86"/>
        <v>0</v>
      </c>
    </row>
    <row r="1256" spans="1:24" x14ac:dyDescent="0.25">
      <c r="A1256">
        <v>16036</v>
      </c>
      <c r="B1256" t="s">
        <v>18</v>
      </c>
      <c r="C1256" s="1">
        <v>42008</v>
      </c>
      <c r="D1256" t="s">
        <v>43</v>
      </c>
      <c r="E1256">
        <v>28</v>
      </c>
      <c r="F1256">
        <v>2160.27</v>
      </c>
      <c r="G1256">
        <v>0.09</v>
      </c>
      <c r="H1256" t="s">
        <v>20</v>
      </c>
      <c r="I1256">
        <v>-818.32</v>
      </c>
      <c r="J1256">
        <v>80.98</v>
      </c>
      <c r="K1256">
        <v>35</v>
      </c>
      <c r="L1256" t="s">
        <v>472</v>
      </c>
      <c r="M1256" t="s">
        <v>56</v>
      </c>
      <c r="N1256" t="s">
        <v>23</v>
      </c>
      <c r="O1256" t="s">
        <v>34</v>
      </c>
      <c r="P1256" t="s">
        <v>53</v>
      </c>
      <c r="Q1256" t="s">
        <v>60</v>
      </c>
      <c r="R1256" s="1">
        <v>42009</v>
      </c>
      <c r="S1256" s="10">
        <f t="shared" si="84"/>
        <v>3.4328453054832057E-4</v>
      </c>
      <c r="U1256" t="str">
        <f t="shared" si="83"/>
        <v/>
      </c>
      <c r="V1256">
        <f t="array" ref="V1256">SUM(IF(B1256="Y",IF(D1256="Critical",(F1256:F4815),0)))</f>
        <v>0</v>
      </c>
      <c r="W1256">
        <f t="shared" si="85"/>
        <v>1</v>
      </c>
      <c r="X1256">
        <f t="shared" si="86"/>
        <v>0</v>
      </c>
    </row>
    <row r="1257" spans="1:24" x14ac:dyDescent="0.25">
      <c r="A1257">
        <v>16039</v>
      </c>
      <c r="B1257" t="s">
        <v>18</v>
      </c>
      <c r="C1257" s="1">
        <v>42140</v>
      </c>
      <c r="D1257" t="s">
        <v>19</v>
      </c>
      <c r="E1257">
        <v>3</v>
      </c>
      <c r="F1257">
        <v>121.12</v>
      </c>
      <c r="G1257">
        <v>0.1</v>
      </c>
      <c r="H1257" t="s">
        <v>20</v>
      </c>
      <c r="I1257">
        <v>-118.82</v>
      </c>
      <c r="J1257">
        <v>43.98</v>
      </c>
      <c r="K1257">
        <v>1.99</v>
      </c>
      <c r="L1257" t="s">
        <v>406</v>
      </c>
      <c r="M1257" t="s">
        <v>341</v>
      </c>
      <c r="N1257" t="s">
        <v>40</v>
      </c>
      <c r="O1257" t="s">
        <v>24</v>
      </c>
      <c r="P1257" t="s">
        <v>25</v>
      </c>
      <c r="Q1257" t="s">
        <v>26</v>
      </c>
      <c r="R1257" s="1">
        <v>42141</v>
      </c>
      <c r="S1257" s="10">
        <f t="shared" si="84"/>
        <v>1.9246956324909658E-5</v>
      </c>
      <c r="U1257" t="str">
        <f t="shared" si="83"/>
        <v/>
      </c>
      <c r="V1257">
        <f t="array" ref="V1257">SUM(IF(B1257="Y",IF(D1257="Critical",(F1257:F4816),0)))</f>
        <v>0</v>
      </c>
      <c r="W1257">
        <f t="shared" si="85"/>
        <v>1</v>
      </c>
      <c r="X1257">
        <f t="shared" si="86"/>
        <v>0</v>
      </c>
    </row>
    <row r="1258" spans="1:24" x14ac:dyDescent="0.25">
      <c r="A1258">
        <v>18853</v>
      </c>
      <c r="B1258" t="s">
        <v>18</v>
      </c>
      <c r="C1258" s="1">
        <v>41291</v>
      </c>
      <c r="D1258" t="s">
        <v>28</v>
      </c>
      <c r="E1258">
        <v>33</v>
      </c>
      <c r="F1258">
        <v>223.88</v>
      </c>
      <c r="G1258">
        <v>0.03</v>
      </c>
      <c r="H1258" t="s">
        <v>20</v>
      </c>
      <c r="I1258">
        <v>55.21</v>
      </c>
      <c r="J1258">
        <v>6.68</v>
      </c>
      <c r="K1258">
        <v>1.5</v>
      </c>
      <c r="L1258" t="s">
        <v>323</v>
      </c>
      <c r="M1258" t="s">
        <v>22</v>
      </c>
      <c r="N1258" t="s">
        <v>40</v>
      </c>
      <c r="O1258" t="s">
        <v>34</v>
      </c>
      <c r="P1258" t="s">
        <v>35</v>
      </c>
      <c r="Q1258" t="s">
        <v>36</v>
      </c>
      <c r="R1258" s="1">
        <v>41293</v>
      </c>
      <c r="S1258" s="10">
        <f t="shared" si="84"/>
        <v>3.5576358834385524E-5</v>
      </c>
      <c r="U1258" t="str">
        <f t="shared" si="83"/>
        <v/>
      </c>
      <c r="V1258">
        <f t="array" ref="V1258">SUM(IF(B1258="Y",IF(D1258="Critical",(F1258:F4817),0)))</f>
        <v>0</v>
      </c>
      <c r="W1258">
        <f t="shared" si="85"/>
        <v>2</v>
      </c>
      <c r="X1258">
        <f t="shared" si="86"/>
        <v>0</v>
      </c>
    </row>
    <row r="1259" spans="1:24" x14ac:dyDescent="0.25">
      <c r="A1259">
        <v>24902</v>
      </c>
      <c r="B1259" t="s">
        <v>27</v>
      </c>
      <c r="C1259" s="1">
        <v>41420</v>
      </c>
      <c r="D1259" t="s">
        <v>19</v>
      </c>
      <c r="E1259">
        <v>43</v>
      </c>
      <c r="F1259">
        <v>224.58</v>
      </c>
      <c r="G1259">
        <v>0.03</v>
      </c>
      <c r="H1259" t="s">
        <v>20</v>
      </c>
      <c r="I1259">
        <v>46.31</v>
      </c>
      <c r="J1259">
        <v>5.18</v>
      </c>
      <c r="K1259">
        <v>2.04</v>
      </c>
      <c r="L1259" t="s">
        <v>403</v>
      </c>
      <c r="M1259" t="s">
        <v>22</v>
      </c>
      <c r="N1259" t="s">
        <v>45</v>
      </c>
      <c r="O1259" t="s">
        <v>34</v>
      </c>
      <c r="P1259" t="s">
        <v>49</v>
      </c>
      <c r="Q1259" t="s">
        <v>36</v>
      </c>
      <c r="R1259" s="1">
        <v>41422</v>
      </c>
      <c r="S1259" s="10">
        <f t="shared" si="84"/>
        <v>3.5687594546302936E-5</v>
      </c>
      <c r="U1259" t="str">
        <f t="shared" si="83"/>
        <v/>
      </c>
      <c r="V1259">
        <f t="array" ref="V1259">SUM(IF(B1259="Y",IF(D1259="Critical",(F1259:F4818),0)))</f>
        <v>0</v>
      </c>
      <c r="W1259">
        <f t="shared" si="85"/>
        <v>2</v>
      </c>
      <c r="X1259">
        <f t="shared" si="86"/>
        <v>0</v>
      </c>
    </row>
    <row r="1260" spans="1:24" x14ac:dyDescent="0.25">
      <c r="A1260">
        <v>16096</v>
      </c>
      <c r="B1260" t="s">
        <v>18</v>
      </c>
      <c r="C1260" s="1">
        <v>41658</v>
      </c>
      <c r="D1260" t="s">
        <v>19</v>
      </c>
      <c r="E1260">
        <v>9</v>
      </c>
      <c r="F1260">
        <v>42.21</v>
      </c>
      <c r="G1260">
        <v>0</v>
      </c>
      <c r="H1260" t="s">
        <v>32</v>
      </c>
      <c r="I1260">
        <v>18.21</v>
      </c>
      <c r="J1260">
        <v>2.88</v>
      </c>
      <c r="K1260">
        <v>0.99</v>
      </c>
      <c r="L1260" t="s">
        <v>96</v>
      </c>
      <c r="M1260" t="s">
        <v>30</v>
      </c>
      <c r="N1260" t="s">
        <v>45</v>
      </c>
      <c r="O1260" t="s">
        <v>34</v>
      </c>
      <c r="P1260" t="s">
        <v>46</v>
      </c>
      <c r="Q1260" t="s">
        <v>42</v>
      </c>
      <c r="R1260" s="1">
        <v>41659</v>
      </c>
      <c r="S1260" s="10">
        <f t="shared" si="84"/>
        <v>6.7075134286198542E-6</v>
      </c>
      <c r="U1260" t="str">
        <f t="shared" si="83"/>
        <v/>
      </c>
      <c r="V1260">
        <f t="array" ref="V1260">SUM(IF(B1260="Y",IF(D1260="Critical",(F1260:F4819),0)))</f>
        <v>0</v>
      </c>
      <c r="W1260">
        <f t="shared" si="85"/>
        <v>1</v>
      </c>
      <c r="X1260">
        <f t="shared" si="86"/>
        <v>0</v>
      </c>
    </row>
    <row r="1261" spans="1:24" x14ac:dyDescent="0.25">
      <c r="A1261">
        <v>16098</v>
      </c>
      <c r="B1261" t="s">
        <v>18</v>
      </c>
      <c r="C1261" s="1">
        <v>42206</v>
      </c>
      <c r="D1261" t="s">
        <v>47</v>
      </c>
      <c r="E1261">
        <v>31</v>
      </c>
      <c r="F1261">
        <v>480.43</v>
      </c>
      <c r="G1261">
        <v>0.06</v>
      </c>
      <c r="H1261" t="s">
        <v>20</v>
      </c>
      <c r="I1261">
        <v>50.59</v>
      </c>
      <c r="J1261">
        <v>14.98</v>
      </c>
      <c r="K1261">
        <v>8.99</v>
      </c>
      <c r="L1261" t="s">
        <v>474</v>
      </c>
      <c r="M1261" t="s">
        <v>30</v>
      </c>
      <c r="N1261" t="s">
        <v>40</v>
      </c>
      <c r="O1261" t="s">
        <v>37</v>
      </c>
      <c r="P1261" t="s">
        <v>38</v>
      </c>
      <c r="Q1261" t="s">
        <v>26</v>
      </c>
      <c r="R1261" s="1">
        <v>42210</v>
      </c>
      <c r="S1261" s="10">
        <f t="shared" si="84"/>
        <v>7.6344247252116472E-5</v>
      </c>
      <c r="U1261" t="str">
        <f t="shared" si="83"/>
        <v/>
      </c>
      <c r="V1261">
        <f t="array" ref="V1261">SUM(IF(B1261="Y",IF(D1261="Critical",(F1261:F4820),0)))</f>
        <v>0</v>
      </c>
      <c r="W1261">
        <f t="shared" si="85"/>
        <v>4</v>
      </c>
      <c r="X1261">
        <f t="shared" si="86"/>
        <v>0</v>
      </c>
    </row>
    <row r="1262" spans="1:24" x14ac:dyDescent="0.25">
      <c r="A1262">
        <v>16100</v>
      </c>
      <c r="B1262" t="s">
        <v>18</v>
      </c>
      <c r="C1262" s="1">
        <v>41705</v>
      </c>
      <c r="D1262" t="s">
        <v>43</v>
      </c>
      <c r="E1262">
        <v>44</v>
      </c>
      <c r="F1262">
        <v>226.18</v>
      </c>
      <c r="G1262">
        <v>0.01</v>
      </c>
      <c r="H1262" t="s">
        <v>20</v>
      </c>
      <c r="I1262">
        <v>-115.54</v>
      </c>
      <c r="J1262">
        <v>4.82</v>
      </c>
      <c r="K1262">
        <v>5.72</v>
      </c>
      <c r="L1262" t="s">
        <v>475</v>
      </c>
      <c r="M1262" t="s">
        <v>56</v>
      </c>
      <c r="N1262" t="s">
        <v>23</v>
      </c>
      <c r="O1262" t="s">
        <v>37</v>
      </c>
      <c r="P1262" t="s">
        <v>38</v>
      </c>
      <c r="Q1262" t="s">
        <v>26</v>
      </c>
      <c r="R1262" s="1">
        <v>41706</v>
      </c>
      <c r="S1262" s="10">
        <f t="shared" si="84"/>
        <v>3.5941847602114161E-5</v>
      </c>
      <c r="U1262" t="str">
        <f t="shared" si="83"/>
        <v/>
      </c>
      <c r="V1262">
        <f t="array" ref="V1262">SUM(IF(B1262="Y",IF(D1262="Critical",(F1262:F4821),0)))</f>
        <v>0</v>
      </c>
      <c r="W1262">
        <f t="shared" si="85"/>
        <v>1</v>
      </c>
      <c r="X1262">
        <f t="shared" si="86"/>
        <v>0</v>
      </c>
    </row>
    <row r="1263" spans="1:24" x14ac:dyDescent="0.25">
      <c r="A1263">
        <v>16102</v>
      </c>
      <c r="B1263" t="s">
        <v>18</v>
      </c>
      <c r="C1263" s="1">
        <v>42717</v>
      </c>
      <c r="D1263" t="s">
        <v>31</v>
      </c>
      <c r="E1263">
        <v>25</v>
      </c>
      <c r="F1263">
        <v>13255.93</v>
      </c>
      <c r="G1263">
        <v>0.02</v>
      </c>
      <c r="H1263" t="s">
        <v>54</v>
      </c>
      <c r="I1263">
        <v>4089.27</v>
      </c>
      <c r="J1263">
        <v>500.98</v>
      </c>
      <c r="K1263">
        <v>26</v>
      </c>
      <c r="L1263" t="s">
        <v>382</v>
      </c>
      <c r="M1263" t="s">
        <v>22</v>
      </c>
      <c r="N1263" t="s">
        <v>40</v>
      </c>
      <c r="O1263" t="s">
        <v>37</v>
      </c>
      <c r="P1263" t="s">
        <v>86</v>
      </c>
      <c r="Q1263" t="s">
        <v>74</v>
      </c>
      <c r="R1263" s="1">
        <v>42719</v>
      </c>
      <c r="S1263" s="10">
        <f t="shared" si="84"/>
        <v>2.1064754438247994E-3</v>
      </c>
      <c r="U1263" t="str">
        <f t="shared" si="83"/>
        <v/>
      </c>
      <c r="V1263">
        <f t="array" ref="V1263">SUM(IF(B1263="Y",IF(D1263="Critical",(F1263:F4822),0)))</f>
        <v>0</v>
      </c>
      <c r="W1263">
        <f t="shared" si="85"/>
        <v>2</v>
      </c>
      <c r="X1263">
        <f t="shared" si="86"/>
        <v>0</v>
      </c>
    </row>
    <row r="1264" spans="1:24" x14ac:dyDescent="0.25">
      <c r="A1264">
        <v>16103</v>
      </c>
      <c r="B1264" t="s">
        <v>18</v>
      </c>
      <c r="C1264" s="1">
        <v>42200</v>
      </c>
      <c r="D1264" t="s">
        <v>31</v>
      </c>
      <c r="E1264">
        <v>31</v>
      </c>
      <c r="F1264">
        <v>217.14</v>
      </c>
      <c r="G1264">
        <v>0</v>
      </c>
      <c r="H1264" t="s">
        <v>20</v>
      </c>
      <c r="I1264">
        <v>-62.97</v>
      </c>
      <c r="J1264">
        <v>6.48</v>
      </c>
      <c r="K1264">
        <v>6.22</v>
      </c>
      <c r="L1264" t="s">
        <v>460</v>
      </c>
      <c r="M1264" t="s">
        <v>30</v>
      </c>
      <c r="N1264" t="s">
        <v>23</v>
      </c>
      <c r="O1264" t="s">
        <v>34</v>
      </c>
      <c r="P1264" t="s">
        <v>49</v>
      </c>
      <c r="Q1264" t="s">
        <v>42</v>
      </c>
      <c r="R1264" s="1">
        <v>42202</v>
      </c>
      <c r="S1264" s="10">
        <f t="shared" si="84"/>
        <v>3.4505317836780741E-5</v>
      </c>
      <c r="U1264" t="str">
        <f t="shared" si="83"/>
        <v/>
      </c>
      <c r="V1264">
        <f t="array" ref="V1264">SUM(IF(B1264="Y",IF(D1264="Critical",(F1264:F4823),0)))</f>
        <v>0</v>
      </c>
      <c r="W1264">
        <f t="shared" si="85"/>
        <v>2</v>
      </c>
      <c r="X1264">
        <f t="shared" si="86"/>
        <v>0</v>
      </c>
    </row>
    <row r="1265" spans="1:24" x14ac:dyDescent="0.25">
      <c r="A1265">
        <v>16103</v>
      </c>
      <c r="B1265" t="s">
        <v>18</v>
      </c>
      <c r="C1265" s="1">
        <v>42200</v>
      </c>
      <c r="D1265" t="s">
        <v>31</v>
      </c>
      <c r="E1265">
        <v>22</v>
      </c>
      <c r="F1265">
        <v>426.7</v>
      </c>
      <c r="G1265">
        <v>0.06</v>
      </c>
      <c r="H1265" t="s">
        <v>20</v>
      </c>
      <c r="I1265">
        <v>104.77</v>
      </c>
      <c r="J1265">
        <v>19.84</v>
      </c>
      <c r="K1265">
        <v>4.0999999999999996</v>
      </c>
      <c r="L1265" t="s">
        <v>460</v>
      </c>
      <c r="M1265" t="s">
        <v>22</v>
      </c>
      <c r="N1265" t="s">
        <v>23</v>
      </c>
      <c r="O1265" t="s">
        <v>34</v>
      </c>
      <c r="P1265" t="s">
        <v>35</v>
      </c>
      <c r="Q1265" t="s">
        <v>36</v>
      </c>
      <c r="R1265" s="1">
        <v>42202</v>
      </c>
      <c r="S1265" s="10">
        <f t="shared" si="84"/>
        <v>6.7806111821655811E-5</v>
      </c>
      <c r="U1265" t="str">
        <f t="shared" si="83"/>
        <v/>
      </c>
      <c r="V1265">
        <f t="array" ref="V1265">SUM(IF(B1265="Y",IF(D1265="Critical",(F1265:F4824),0)))</f>
        <v>0</v>
      </c>
      <c r="W1265">
        <f t="shared" si="85"/>
        <v>2</v>
      </c>
      <c r="X1265">
        <f t="shared" si="86"/>
        <v>0</v>
      </c>
    </row>
    <row r="1266" spans="1:24" x14ac:dyDescent="0.25">
      <c r="A1266">
        <v>16128</v>
      </c>
      <c r="B1266" t="s">
        <v>18</v>
      </c>
      <c r="C1266" s="1">
        <v>41767</v>
      </c>
      <c r="D1266" t="s">
        <v>19</v>
      </c>
      <c r="E1266">
        <v>46</v>
      </c>
      <c r="F1266">
        <v>2968.66</v>
      </c>
      <c r="G1266">
        <v>7.0000000000000007E-2</v>
      </c>
      <c r="H1266" t="s">
        <v>20</v>
      </c>
      <c r="I1266">
        <v>1077.49</v>
      </c>
      <c r="J1266">
        <v>63.94</v>
      </c>
      <c r="K1266">
        <v>14.48</v>
      </c>
      <c r="L1266" t="s">
        <v>376</v>
      </c>
      <c r="M1266" t="s">
        <v>22</v>
      </c>
      <c r="N1266" t="s">
        <v>23</v>
      </c>
      <c r="O1266" t="s">
        <v>37</v>
      </c>
      <c r="P1266" t="s">
        <v>38</v>
      </c>
      <c r="Q1266" t="s">
        <v>42</v>
      </c>
      <c r="R1266" s="1">
        <v>41767</v>
      </c>
      <c r="S1266" s="10">
        <f t="shared" si="84"/>
        <v>4.7174429791534269E-4</v>
      </c>
      <c r="U1266" t="str">
        <f t="shared" si="83"/>
        <v/>
      </c>
      <c r="V1266">
        <f t="array" ref="V1266">SUM(IF(B1266="Y",IF(D1266="Critical",(F1266:F4825),0)))</f>
        <v>0</v>
      </c>
      <c r="W1266">
        <f t="shared" si="85"/>
        <v>0</v>
      </c>
      <c r="X1266">
        <f t="shared" si="86"/>
        <v>0</v>
      </c>
    </row>
    <row r="1267" spans="1:24" x14ac:dyDescent="0.25">
      <c r="A1267">
        <v>16133</v>
      </c>
      <c r="B1267" t="s">
        <v>18</v>
      </c>
      <c r="C1267" s="1">
        <v>42638</v>
      </c>
      <c r="D1267" t="s">
        <v>28</v>
      </c>
      <c r="E1267">
        <v>1</v>
      </c>
      <c r="F1267">
        <v>27.96</v>
      </c>
      <c r="G1267">
        <v>0.17</v>
      </c>
      <c r="H1267" t="s">
        <v>20</v>
      </c>
      <c r="I1267">
        <v>-9.1300000000000008</v>
      </c>
      <c r="J1267">
        <v>14.89</v>
      </c>
      <c r="K1267">
        <v>13.56</v>
      </c>
      <c r="L1267" t="s">
        <v>66</v>
      </c>
      <c r="M1267" t="s">
        <v>56</v>
      </c>
      <c r="N1267" t="s">
        <v>71</v>
      </c>
      <c r="O1267" t="s">
        <v>37</v>
      </c>
      <c r="P1267" t="s">
        <v>38</v>
      </c>
      <c r="Q1267" t="s">
        <v>60</v>
      </c>
      <c r="R1267" s="1">
        <v>42640</v>
      </c>
      <c r="S1267" s="10">
        <f t="shared" si="84"/>
        <v>4.4430721503011404E-6</v>
      </c>
      <c r="U1267" t="str">
        <f t="shared" si="83"/>
        <v/>
      </c>
      <c r="V1267">
        <f t="array" ref="V1267">SUM(IF(B1267="Y",IF(D1267="Critical",(F1267:F4826),0)))</f>
        <v>0</v>
      </c>
      <c r="W1267">
        <f t="shared" si="85"/>
        <v>2</v>
      </c>
      <c r="X1267">
        <f t="shared" si="86"/>
        <v>0</v>
      </c>
    </row>
    <row r="1268" spans="1:24" x14ac:dyDescent="0.25">
      <c r="A1268">
        <v>16133</v>
      </c>
      <c r="B1268" t="s">
        <v>18</v>
      </c>
      <c r="C1268" s="1">
        <v>42638</v>
      </c>
      <c r="D1268" t="s">
        <v>28</v>
      </c>
      <c r="E1268">
        <v>16</v>
      </c>
      <c r="F1268">
        <v>3083.04</v>
      </c>
      <c r="G1268">
        <v>0.06</v>
      </c>
      <c r="H1268" t="s">
        <v>54</v>
      </c>
      <c r="I1268">
        <v>872.13</v>
      </c>
      <c r="J1268">
        <v>200.97</v>
      </c>
      <c r="K1268">
        <v>15.59</v>
      </c>
      <c r="L1268" t="s">
        <v>476</v>
      </c>
      <c r="M1268" t="s">
        <v>56</v>
      </c>
      <c r="N1268" t="s">
        <v>71</v>
      </c>
      <c r="O1268" t="s">
        <v>24</v>
      </c>
      <c r="P1268" t="s">
        <v>51</v>
      </c>
      <c r="Q1268" t="s">
        <v>74</v>
      </c>
      <c r="R1268" s="1">
        <v>42638</v>
      </c>
      <c r="S1268" s="10">
        <f t="shared" si="84"/>
        <v>4.8992021324264752E-4</v>
      </c>
      <c r="U1268" t="str">
        <f t="shared" si="83"/>
        <v/>
      </c>
      <c r="V1268">
        <f t="array" ref="V1268">SUM(IF(B1268="Y",IF(D1268="Critical",(F1268:F4827),0)))</f>
        <v>0</v>
      </c>
      <c r="W1268">
        <f t="shared" si="85"/>
        <v>0</v>
      </c>
      <c r="X1268">
        <f t="shared" si="86"/>
        <v>0</v>
      </c>
    </row>
    <row r="1269" spans="1:24" x14ac:dyDescent="0.25">
      <c r="A1269">
        <v>16134</v>
      </c>
      <c r="B1269" t="s">
        <v>27</v>
      </c>
      <c r="C1269" s="1">
        <v>42327</v>
      </c>
      <c r="D1269" t="s">
        <v>19</v>
      </c>
      <c r="E1269">
        <v>43</v>
      </c>
      <c r="F1269">
        <v>21921.279999999999</v>
      </c>
      <c r="G1269">
        <v>0.04</v>
      </c>
      <c r="H1269" t="s">
        <v>54</v>
      </c>
      <c r="I1269">
        <v>10521.33</v>
      </c>
      <c r="J1269">
        <v>500.98</v>
      </c>
      <c r="K1269">
        <v>28.14</v>
      </c>
      <c r="L1269" t="s">
        <v>281</v>
      </c>
      <c r="M1269" t="s">
        <v>56</v>
      </c>
      <c r="N1269" t="s">
        <v>40</v>
      </c>
      <c r="O1269" t="s">
        <v>24</v>
      </c>
      <c r="P1269" t="s">
        <v>51</v>
      </c>
      <c r="Q1269" t="s">
        <v>74</v>
      </c>
      <c r="R1269" s="1">
        <v>42329</v>
      </c>
      <c r="S1269" s="10">
        <f t="shared" si="84"/>
        <v>3.4834702670584181E-3</v>
      </c>
      <c r="U1269" t="str">
        <f t="shared" si="83"/>
        <v/>
      </c>
      <c r="V1269">
        <f t="array" ref="V1269">SUM(IF(B1269="Y",IF(D1269="Critical",(F1269:F4828),0)))</f>
        <v>0</v>
      </c>
      <c r="W1269">
        <f t="shared" si="85"/>
        <v>2</v>
      </c>
      <c r="X1269">
        <f t="shared" si="86"/>
        <v>0</v>
      </c>
    </row>
    <row r="1270" spans="1:24" x14ac:dyDescent="0.25">
      <c r="A1270">
        <v>16160</v>
      </c>
      <c r="B1270" t="s">
        <v>18</v>
      </c>
      <c r="C1270" s="1">
        <v>41843</v>
      </c>
      <c r="D1270" t="s">
        <v>28</v>
      </c>
      <c r="E1270">
        <v>50</v>
      </c>
      <c r="F1270">
        <v>514.86</v>
      </c>
      <c r="G1270">
        <v>0.09</v>
      </c>
      <c r="H1270" t="s">
        <v>20</v>
      </c>
      <c r="I1270">
        <v>-53.18</v>
      </c>
      <c r="J1270">
        <v>10.89</v>
      </c>
      <c r="K1270">
        <v>4.5</v>
      </c>
      <c r="L1270" t="s">
        <v>477</v>
      </c>
      <c r="M1270" t="s">
        <v>30</v>
      </c>
      <c r="N1270" t="s">
        <v>40</v>
      </c>
      <c r="O1270" t="s">
        <v>34</v>
      </c>
      <c r="P1270" t="s">
        <v>72</v>
      </c>
      <c r="Q1270" t="s">
        <v>42</v>
      </c>
      <c r="R1270" s="1">
        <v>41844</v>
      </c>
      <c r="S1270" s="10">
        <f t="shared" si="84"/>
        <v>8.1815455196854251E-5</v>
      </c>
      <c r="U1270" t="str">
        <f t="shared" si="83"/>
        <v/>
      </c>
      <c r="V1270">
        <f t="array" ref="V1270">SUM(IF(B1270="Y",IF(D1270="Critical",(F1270:F4829),0)))</f>
        <v>0</v>
      </c>
      <c r="W1270">
        <f t="shared" si="85"/>
        <v>1</v>
      </c>
      <c r="X1270">
        <f t="shared" si="86"/>
        <v>0</v>
      </c>
    </row>
    <row r="1271" spans="1:24" x14ac:dyDescent="0.25">
      <c r="A1271">
        <v>16164</v>
      </c>
      <c r="B1271" t="s">
        <v>18</v>
      </c>
      <c r="C1271" s="1">
        <v>42006</v>
      </c>
      <c r="D1271" t="s">
        <v>47</v>
      </c>
      <c r="E1271">
        <v>26</v>
      </c>
      <c r="F1271">
        <v>2354.15</v>
      </c>
      <c r="G1271">
        <v>0.03</v>
      </c>
      <c r="H1271" t="s">
        <v>54</v>
      </c>
      <c r="I1271">
        <v>774.79</v>
      </c>
      <c r="J1271">
        <v>90.97</v>
      </c>
      <c r="K1271">
        <v>14</v>
      </c>
      <c r="L1271" t="s">
        <v>328</v>
      </c>
      <c r="M1271" t="s">
        <v>22</v>
      </c>
      <c r="N1271" t="s">
        <v>40</v>
      </c>
      <c r="O1271" t="s">
        <v>24</v>
      </c>
      <c r="P1271" t="s">
        <v>51</v>
      </c>
      <c r="Q1271" t="s">
        <v>74</v>
      </c>
      <c r="R1271" s="1">
        <v>42010</v>
      </c>
      <c r="S1271" s="10">
        <f t="shared" si="84"/>
        <v>3.7409364458624569E-4</v>
      </c>
      <c r="U1271" t="str">
        <f t="shared" si="83"/>
        <v/>
      </c>
      <c r="V1271">
        <f t="array" ref="V1271">SUM(IF(B1271="Y",IF(D1271="Critical",(F1271:F4830),0)))</f>
        <v>0</v>
      </c>
      <c r="W1271">
        <f t="shared" si="85"/>
        <v>4</v>
      </c>
      <c r="X1271">
        <f t="shared" si="86"/>
        <v>0</v>
      </c>
    </row>
    <row r="1272" spans="1:24" x14ac:dyDescent="0.25">
      <c r="A1272">
        <v>44519</v>
      </c>
      <c r="B1272" t="s">
        <v>18</v>
      </c>
      <c r="C1272" s="1">
        <v>41413</v>
      </c>
      <c r="D1272" t="s">
        <v>19</v>
      </c>
      <c r="E1272">
        <v>48</v>
      </c>
      <c r="F1272">
        <v>224.58</v>
      </c>
      <c r="G1272">
        <v>0.03</v>
      </c>
      <c r="H1272" t="s">
        <v>20</v>
      </c>
      <c r="I1272">
        <v>-144.76</v>
      </c>
      <c r="J1272">
        <v>4.57</v>
      </c>
      <c r="K1272">
        <v>5.42</v>
      </c>
      <c r="L1272" t="s">
        <v>491</v>
      </c>
      <c r="M1272" t="s">
        <v>341</v>
      </c>
      <c r="N1272" t="s">
        <v>23</v>
      </c>
      <c r="O1272" t="s">
        <v>34</v>
      </c>
      <c r="P1272" t="s">
        <v>68</v>
      </c>
      <c r="Q1272" t="s">
        <v>42</v>
      </c>
      <c r="R1272" s="1">
        <v>41414</v>
      </c>
      <c r="S1272" s="10">
        <f t="shared" si="84"/>
        <v>3.5687594546302936E-5</v>
      </c>
      <c r="U1272" t="str">
        <f t="shared" si="83"/>
        <v/>
      </c>
      <c r="V1272">
        <f t="array" ref="V1272">SUM(IF(B1272="Y",IF(D1272="Critical",(F1272:F4831),0)))</f>
        <v>0</v>
      </c>
      <c r="W1272">
        <f t="shared" si="85"/>
        <v>1</v>
      </c>
      <c r="X1272">
        <f t="shared" si="86"/>
        <v>0</v>
      </c>
    </row>
    <row r="1273" spans="1:24" x14ac:dyDescent="0.25">
      <c r="A1273">
        <v>35137</v>
      </c>
      <c r="B1273" t="s">
        <v>27</v>
      </c>
      <c r="C1273" s="1">
        <v>41472</v>
      </c>
      <c r="D1273" t="s">
        <v>19</v>
      </c>
      <c r="E1273">
        <v>41</v>
      </c>
      <c r="F1273">
        <v>225.06</v>
      </c>
      <c r="G1273">
        <v>0.05</v>
      </c>
      <c r="H1273" t="s">
        <v>32</v>
      </c>
      <c r="I1273">
        <v>7.3</v>
      </c>
      <c r="J1273">
        <v>5.34</v>
      </c>
      <c r="K1273">
        <v>2.99</v>
      </c>
      <c r="L1273" t="s">
        <v>88</v>
      </c>
      <c r="M1273" t="s">
        <v>22</v>
      </c>
      <c r="N1273" t="s">
        <v>40</v>
      </c>
      <c r="O1273" t="s">
        <v>34</v>
      </c>
      <c r="P1273" t="s">
        <v>68</v>
      </c>
      <c r="Q1273" t="s">
        <v>42</v>
      </c>
      <c r="R1273" s="1">
        <v>41474</v>
      </c>
      <c r="S1273" s="10">
        <f t="shared" si="84"/>
        <v>3.5763870463046298E-5</v>
      </c>
      <c r="U1273" t="str">
        <f t="shared" si="83"/>
        <v/>
      </c>
      <c r="V1273">
        <f t="array" ref="V1273">SUM(IF(B1273="Y",IF(D1273="Critical",(F1273:F4832),0)))</f>
        <v>0</v>
      </c>
      <c r="W1273">
        <f t="shared" si="85"/>
        <v>2</v>
      </c>
      <c r="X1273">
        <f t="shared" si="86"/>
        <v>0</v>
      </c>
    </row>
    <row r="1274" spans="1:24" x14ac:dyDescent="0.25">
      <c r="A1274">
        <v>3942</v>
      </c>
      <c r="B1274" t="s">
        <v>18</v>
      </c>
      <c r="C1274" s="1">
        <v>41452</v>
      </c>
      <c r="D1274" t="s">
        <v>31</v>
      </c>
      <c r="E1274">
        <v>11</v>
      </c>
      <c r="F1274">
        <v>225.14</v>
      </c>
      <c r="G1274">
        <v>0.08</v>
      </c>
      <c r="H1274" t="s">
        <v>20</v>
      </c>
      <c r="I1274">
        <v>-42.61</v>
      </c>
      <c r="J1274">
        <v>20.149999999999999</v>
      </c>
      <c r="K1274">
        <v>8.99</v>
      </c>
      <c r="L1274" t="s">
        <v>228</v>
      </c>
      <c r="M1274" t="s">
        <v>56</v>
      </c>
      <c r="N1274" t="s">
        <v>71</v>
      </c>
      <c r="O1274" t="s">
        <v>34</v>
      </c>
      <c r="P1274" t="s">
        <v>35</v>
      </c>
      <c r="Q1274" t="s">
        <v>26</v>
      </c>
      <c r="R1274" s="1">
        <v>41453</v>
      </c>
      <c r="S1274" s="10">
        <f t="shared" si="84"/>
        <v>3.5776583115836857E-5</v>
      </c>
      <c r="U1274" t="str">
        <f t="shared" si="83"/>
        <v/>
      </c>
      <c r="V1274">
        <f t="array" ref="V1274">SUM(IF(B1274="Y",IF(D1274="Critical",(F1274:F4833),0)))</f>
        <v>0</v>
      </c>
      <c r="W1274">
        <f t="shared" si="85"/>
        <v>1</v>
      </c>
      <c r="X1274">
        <f t="shared" si="86"/>
        <v>0</v>
      </c>
    </row>
    <row r="1275" spans="1:24" x14ac:dyDescent="0.25">
      <c r="A1275">
        <v>16193</v>
      </c>
      <c r="B1275" t="s">
        <v>18</v>
      </c>
      <c r="C1275" s="1">
        <v>42103</v>
      </c>
      <c r="D1275" t="s">
        <v>31</v>
      </c>
      <c r="E1275">
        <v>8</v>
      </c>
      <c r="F1275">
        <v>300.2</v>
      </c>
      <c r="G1275">
        <v>0</v>
      </c>
      <c r="H1275" t="s">
        <v>20</v>
      </c>
      <c r="I1275">
        <v>6.41</v>
      </c>
      <c r="J1275">
        <v>34.76</v>
      </c>
      <c r="K1275">
        <v>8.2200000000000006</v>
      </c>
      <c r="L1275" t="s">
        <v>478</v>
      </c>
      <c r="M1275" t="s">
        <v>341</v>
      </c>
      <c r="N1275" t="s">
        <v>23</v>
      </c>
      <c r="O1275" t="s">
        <v>34</v>
      </c>
      <c r="P1275" t="s">
        <v>53</v>
      </c>
      <c r="Q1275" t="s">
        <v>42</v>
      </c>
      <c r="R1275" s="1">
        <v>42105</v>
      </c>
      <c r="S1275" s="10">
        <f t="shared" si="84"/>
        <v>4.7704229596580906E-5</v>
      </c>
      <c r="U1275" t="str">
        <f t="shared" si="83"/>
        <v/>
      </c>
      <c r="V1275">
        <f t="array" ref="V1275">SUM(IF(B1275="Y",IF(D1275="Critical",(F1275:F4834),0)))</f>
        <v>0</v>
      </c>
      <c r="W1275">
        <f t="shared" si="85"/>
        <v>2</v>
      </c>
      <c r="X1275">
        <f t="shared" si="86"/>
        <v>0</v>
      </c>
    </row>
    <row r="1276" spans="1:24" x14ac:dyDescent="0.25">
      <c r="A1276">
        <v>16193</v>
      </c>
      <c r="B1276" t="s">
        <v>18</v>
      </c>
      <c r="C1276" s="1">
        <v>42103</v>
      </c>
      <c r="D1276" t="s">
        <v>31</v>
      </c>
      <c r="E1276">
        <v>29</v>
      </c>
      <c r="F1276">
        <v>1364.8025</v>
      </c>
      <c r="G1276">
        <v>7.0000000000000007E-2</v>
      </c>
      <c r="H1276" t="s">
        <v>20</v>
      </c>
      <c r="I1276">
        <v>-183.68</v>
      </c>
      <c r="J1276">
        <v>55.99</v>
      </c>
      <c r="K1276">
        <v>5</v>
      </c>
      <c r="L1276" t="s">
        <v>478</v>
      </c>
      <c r="M1276" t="s">
        <v>341</v>
      </c>
      <c r="N1276" t="s">
        <v>23</v>
      </c>
      <c r="O1276" t="s">
        <v>24</v>
      </c>
      <c r="P1276" t="s">
        <v>41</v>
      </c>
      <c r="Q1276" t="s">
        <v>26</v>
      </c>
      <c r="R1276" s="1">
        <v>42105</v>
      </c>
      <c r="S1276" s="10">
        <f t="shared" si="84"/>
        <v>2.1687825387737379E-4</v>
      </c>
      <c r="U1276" t="str">
        <f t="shared" si="83"/>
        <v/>
      </c>
      <c r="V1276">
        <f t="array" ref="V1276">SUM(IF(B1276="Y",IF(D1276="Critical",(F1276:F4835),0)))</f>
        <v>0</v>
      </c>
      <c r="W1276">
        <f t="shared" si="85"/>
        <v>2</v>
      </c>
      <c r="X1276">
        <f t="shared" si="86"/>
        <v>0</v>
      </c>
    </row>
    <row r="1277" spans="1:24" x14ac:dyDescent="0.25">
      <c r="A1277">
        <v>6438</v>
      </c>
      <c r="B1277" t="s">
        <v>18</v>
      </c>
      <c r="C1277" s="1">
        <v>41410</v>
      </c>
      <c r="D1277" t="s">
        <v>31</v>
      </c>
      <c r="E1277">
        <v>38</v>
      </c>
      <c r="F1277">
        <v>225.21</v>
      </c>
      <c r="G1277">
        <v>0.06</v>
      </c>
      <c r="H1277" t="s">
        <v>20</v>
      </c>
      <c r="I1277">
        <v>-66.16</v>
      </c>
      <c r="J1277">
        <v>5.98</v>
      </c>
      <c r="K1277">
        <v>5.2</v>
      </c>
      <c r="L1277" t="s">
        <v>282</v>
      </c>
      <c r="M1277" t="s">
        <v>30</v>
      </c>
      <c r="N1277" t="s">
        <v>23</v>
      </c>
      <c r="O1277" t="s">
        <v>34</v>
      </c>
      <c r="P1277" t="s">
        <v>49</v>
      </c>
      <c r="Q1277" t="s">
        <v>42</v>
      </c>
      <c r="R1277" s="1">
        <v>41411</v>
      </c>
      <c r="S1277" s="10">
        <f t="shared" si="84"/>
        <v>3.5787706687028606E-5</v>
      </c>
      <c r="U1277" t="str">
        <f t="shared" si="83"/>
        <v/>
      </c>
      <c r="V1277">
        <f t="array" ref="V1277">SUM(IF(B1277="Y",IF(D1277="Critical",(F1277:F4836),0)))</f>
        <v>0</v>
      </c>
      <c r="W1277">
        <f t="shared" si="85"/>
        <v>1</v>
      </c>
      <c r="X1277">
        <f t="shared" si="86"/>
        <v>0</v>
      </c>
    </row>
    <row r="1278" spans="1:24" x14ac:dyDescent="0.25">
      <c r="A1278">
        <v>16196</v>
      </c>
      <c r="B1278" t="s">
        <v>18</v>
      </c>
      <c r="C1278" s="1">
        <v>42663</v>
      </c>
      <c r="D1278" t="s">
        <v>19</v>
      </c>
      <c r="E1278">
        <v>44</v>
      </c>
      <c r="F1278">
        <v>14521.39</v>
      </c>
      <c r="G1278">
        <v>0.03</v>
      </c>
      <c r="H1278" t="s">
        <v>20</v>
      </c>
      <c r="I1278">
        <v>5034.1499999999996</v>
      </c>
      <c r="J1278">
        <v>320.98</v>
      </c>
      <c r="K1278">
        <v>24.49</v>
      </c>
      <c r="L1278" t="s">
        <v>479</v>
      </c>
      <c r="M1278" t="s">
        <v>30</v>
      </c>
      <c r="N1278" t="s">
        <v>40</v>
      </c>
      <c r="O1278" t="s">
        <v>37</v>
      </c>
      <c r="P1278" t="s">
        <v>86</v>
      </c>
      <c r="Q1278" t="s">
        <v>60</v>
      </c>
      <c r="R1278" s="1">
        <v>42665</v>
      </c>
      <c r="S1278" s="10">
        <f t="shared" si="84"/>
        <v>2.307567363829094E-3</v>
      </c>
      <c r="U1278" t="str">
        <f t="shared" si="83"/>
        <v/>
      </c>
      <c r="V1278">
        <f t="array" ref="V1278">SUM(IF(B1278="Y",IF(D1278="Critical",(F1278:F4837),0)))</f>
        <v>0</v>
      </c>
      <c r="W1278">
        <f t="shared" si="85"/>
        <v>2</v>
      </c>
      <c r="X1278">
        <f t="shared" si="86"/>
        <v>0</v>
      </c>
    </row>
    <row r="1279" spans="1:24" x14ac:dyDescent="0.25">
      <c r="A1279">
        <v>16196</v>
      </c>
      <c r="B1279" t="s">
        <v>18</v>
      </c>
      <c r="C1279" s="1">
        <v>42663</v>
      </c>
      <c r="D1279" t="s">
        <v>19</v>
      </c>
      <c r="E1279">
        <v>39</v>
      </c>
      <c r="F1279">
        <v>3925.9715000000001</v>
      </c>
      <c r="G1279">
        <v>0.06</v>
      </c>
      <c r="H1279" t="s">
        <v>20</v>
      </c>
      <c r="I1279">
        <v>671.95</v>
      </c>
      <c r="J1279">
        <v>125.99</v>
      </c>
      <c r="K1279">
        <v>8.8000000000000007</v>
      </c>
      <c r="L1279" t="s">
        <v>479</v>
      </c>
      <c r="M1279" t="s">
        <v>30</v>
      </c>
      <c r="N1279" t="s">
        <v>40</v>
      </c>
      <c r="O1279" t="s">
        <v>24</v>
      </c>
      <c r="P1279" t="s">
        <v>41</v>
      </c>
      <c r="Q1279" t="s">
        <v>42</v>
      </c>
      <c r="R1279" s="1">
        <v>42664</v>
      </c>
      <c r="S1279" s="10">
        <f t="shared" si="84"/>
        <v>6.2386890681423435E-4</v>
      </c>
      <c r="U1279" t="str">
        <f t="shared" si="83"/>
        <v/>
      </c>
      <c r="V1279">
        <f t="array" ref="V1279">SUM(IF(B1279="Y",IF(D1279="Critical",(F1279:F4838),0)))</f>
        <v>0</v>
      </c>
      <c r="W1279">
        <f t="shared" si="85"/>
        <v>1</v>
      </c>
      <c r="X1279">
        <f t="shared" si="86"/>
        <v>0</v>
      </c>
    </row>
    <row r="1280" spans="1:24" x14ac:dyDescent="0.25">
      <c r="A1280">
        <v>16225</v>
      </c>
      <c r="B1280" t="s">
        <v>18</v>
      </c>
      <c r="C1280" s="1">
        <v>42518</v>
      </c>
      <c r="D1280" t="s">
        <v>28</v>
      </c>
      <c r="E1280">
        <v>30</v>
      </c>
      <c r="F1280">
        <v>550.29</v>
      </c>
      <c r="G1280">
        <v>0.03</v>
      </c>
      <c r="H1280" t="s">
        <v>20</v>
      </c>
      <c r="I1280">
        <v>-82.5</v>
      </c>
      <c r="J1280">
        <v>17.7</v>
      </c>
      <c r="K1280">
        <v>9.4700000000000006</v>
      </c>
      <c r="L1280" t="s">
        <v>121</v>
      </c>
      <c r="M1280" t="s">
        <v>22</v>
      </c>
      <c r="N1280" t="s">
        <v>45</v>
      </c>
      <c r="O1280" t="s">
        <v>34</v>
      </c>
      <c r="P1280" t="s">
        <v>53</v>
      </c>
      <c r="Q1280" t="s">
        <v>42</v>
      </c>
      <c r="R1280" s="1">
        <v>42520</v>
      </c>
      <c r="S1280" s="10">
        <f t="shared" si="84"/>
        <v>8.7445571301474038E-5</v>
      </c>
      <c r="U1280" t="str">
        <f t="shared" si="83"/>
        <v/>
      </c>
      <c r="V1280">
        <f t="array" ref="V1280">SUM(IF(B1280="Y",IF(D1280="Critical",(F1280:F4839),0)))</f>
        <v>0</v>
      </c>
      <c r="W1280">
        <f t="shared" si="85"/>
        <v>2</v>
      </c>
      <c r="X1280">
        <f t="shared" si="86"/>
        <v>0</v>
      </c>
    </row>
    <row r="1281" spans="1:24" x14ac:dyDescent="0.25">
      <c r="A1281">
        <v>16229</v>
      </c>
      <c r="B1281" t="s">
        <v>18</v>
      </c>
      <c r="C1281" s="1">
        <v>42458</v>
      </c>
      <c r="D1281" t="s">
        <v>19</v>
      </c>
      <c r="E1281">
        <v>19</v>
      </c>
      <c r="F1281">
        <v>568.74350000000004</v>
      </c>
      <c r="G1281">
        <v>0.05</v>
      </c>
      <c r="H1281" t="s">
        <v>20</v>
      </c>
      <c r="I1281">
        <v>143.79</v>
      </c>
      <c r="J1281">
        <v>35.99</v>
      </c>
      <c r="K1281">
        <v>3.3</v>
      </c>
      <c r="L1281" t="s">
        <v>153</v>
      </c>
      <c r="M1281" t="s">
        <v>56</v>
      </c>
      <c r="N1281" t="s">
        <v>71</v>
      </c>
      <c r="O1281" t="s">
        <v>24</v>
      </c>
      <c r="P1281" t="s">
        <v>41</v>
      </c>
      <c r="Q1281" t="s">
        <v>26</v>
      </c>
      <c r="R1281" s="1">
        <v>42460</v>
      </c>
      <c r="S1281" s="10">
        <f t="shared" si="84"/>
        <v>9.0377983029856808E-5</v>
      </c>
      <c r="U1281" t="str">
        <f t="shared" si="83"/>
        <v/>
      </c>
      <c r="V1281">
        <f t="array" ref="V1281">SUM(IF(B1281="Y",IF(D1281="Critical",(F1281:F4840),0)))</f>
        <v>0</v>
      </c>
      <c r="W1281">
        <f t="shared" si="85"/>
        <v>2</v>
      </c>
      <c r="X1281">
        <f t="shared" si="86"/>
        <v>0</v>
      </c>
    </row>
    <row r="1282" spans="1:24" x14ac:dyDescent="0.25">
      <c r="A1282">
        <v>16229</v>
      </c>
      <c r="B1282" t="s">
        <v>18</v>
      </c>
      <c r="C1282" s="1">
        <v>42458</v>
      </c>
      <c r="D1282" t="s">
        <v>19</v>
      </c>
      <c r="E1282">
        <v>27</v>
      </c>
      <c r="F1282">
        <v>1068.7</v>
      </c>
      <c r="G1282">
        <v>0.04</v>
      </c>
      <c r="H1282" t="s">
        <v>20</v>
      </c>
      <c r="I1282">
        <v>-89.5</v>
      </c>
      <c r="J1282">
        <v>40.98</v>
      </c>
      <c r="K1282">
        <v>6.5</v>
      </c>
      <c r="L1282" t="s">
        <v>153</v>
      </c>
      <c r="M1282" t="s">
        <v>22</v>
      </c>
      <c r="N1282" t="s">
        <v>71</v>
      </c>
      <c r="O1282" t="s">
        <v>24</v>
      </c>
      <c r="P1282" t="s">
        <v>25</v>
      </c>
      <c r="Q1282" t="s">
        <v>42</v>
      </c>
      <c r="R1282" s="1">
        <v>42459</v>
      </c>
      <c r="S1282" s="10">
        <f t="shared" si="84"/>
        <v>1.6982515046590945E-4</v>
      </c>
      <c r="U1282" t="str">
        <f t="shared" ref="U1282:U1345" si="87">IF(T1282="Quality Check",VLOOKUP(S1282,Quality_Control,2),"")</f>
        <v/>
      </c>
      <c r="V1282">
        <f t="array" ref="V1282">SUM(IF(B1282="Y",IF(D1282="Critical",(F1282:F4841),0)))</f>
        <v>0</v>
      </c>
      <c r="W1282">
        <f t="shared" si="85"/>
        <v>1</v>
      </c>
      <c r="X1282">
        <f t="shared" si="86"/>
        <v>0</v>
      </c>
    </row>
    <row r="1283" spans="1:24" x14ac:dyDescent="0.25">
      <c r="A1283">
        <v>16231</v>
      </c>
      <c r="B1283" t="s">
        <v>18</v>
      </c>
      <c r="C1283" s="1">
        <v>42251</v>
      </c>
      <c r="D1283" t="s">
        <v>47</v>
      </c>
      <c r="E1283">
        <v>20</v>
      </c>
      <c r="F1283">
        <v>2506.38</v>
      </c>
      <c r="G1283">
        <v>7.0000000000000007E-2</v>
      </c>
      <c r="H1283" t="s">
        <v>54</v>
      </c>
      <c r="I1283">
        <v>-500.46</v>
      </c>
      <c r="J1283">
        <v>124.49</v>
      </c>
      <c r="K1283">
        <v>51.94</v>
      </c>
      <c r="L1283" t="s">
        <v>153</v>
      </c>
      <c r="M1283" t="s">
        <v>56</v>
      </c>
      <c r="N1283" t="s">
        <v>45</v>
      </c>
      <c r="O1283" t="s">
        <v>37</v>
      </c>
      <c r="P1283" t="s">
        <v>112</v>
      </c>
      <c r="Q1283" t="s">
        <v>58</v>
      </c>
      <c r="R1283" s="1">
        <v>42256</v>
      </c>
      <c r="S1283" s="10">
        <f t="shared" ref="S1283:S1346" si="88">F1283/$F$3563</f>
        <v>3.9828423376508481E-4</v>
      </c>
      <c r="U1283" t="str">
        <f t="shared" si="87"/>
        <v/>
      </c>
      <c r="V1283">
        <f t="array" ref="V1283">SUM(IF(B1283="Y",IF(D1283="Critical",(F1283:F4842),0)))</f>
        <v>0</v>
      </c>
      <c r="W1283">
        <f t="shared" ref="W1283:W1346" si="89">R1283-C1283</f>
        <v>5</v>
      </c>
      <c r="X1283">
        <f t="shared" ref="X1283:X1346" si="90">IF(T1283="",0,1)</f>
        <v>0</v>
      </c>
    </row>
    <row r="1284" spans="1:24" x14ac:dyDescent="0.25">
      <c r="A1284">
        <v>16258</v>
      </c>
      <c r="B1284" t="s">
        <v>18</v>
      </c>
      <c r="C1284" s="1">
        <v>41826</v>
      </c>
      <c r="D1284" t="s">
        <v>43</v>
      </c>
      <c r="E1284">
        <v>1</v>
      </c>
      <c r="F1284">
        <v>9.69</v>
      </c>
      <c r="G1284">
        <v>0.05</v>
      </c>
      <c r="H1284" t="s">
        <v>20</v>
      </c>
      <c r="I1284">
        <v>-6.78</v>
      </c>
      <c r="J1284">
        <v>4.9800000000000004</v>
      </c>
      <c r="K1284">
        <v>4.72</v>
      </c>
      <c r="L1284" t="s">
        <v>140</v>
      </c>
      <c r="M1284" t="s">
        <v>56</v>
      </c>
      <c r="N1284" t="s">
        <v>23</v>
      </c>
      <c r="O1284" t="s">
        <v>34</v>
      </c>
      <c r="P1284" t="s">
        <v>49</v>
      </c>
      <c r="Q1284" t="s">
        <v>42</v>
      </c>
      <c r="R1284" s="1">
        <v>41827</v>
      </c>
      <c r="S1284" s="10">
        <f t="shared" si="88"/>
        <v>1.5398200692567254E-6</v>
      </c>
      <c r="U1284" t="str">
        <f t="shared" si="87"/>
        <v/>
      </c>
      <c r="V1284">
        <f t="array" ref="V1284">SUM(IF(B1284="Y",IF(D1284="Critical",(F1284:F4843),0)))</f>
        <v>0</v>
      </c>
      <c r="W1284">
        <f t="shared" si="89"/>
        <v>1</v>
      </c>
      <c r="X1284">
        <f t="shared" si="90"/>
        <v>0</v>
      </c>
    </row>
    <row r="1285" spans="1:24" x14ac:dyDescent="0.25">
      <c r="A1285">
        <v>16258</v>
      </c>
      <c r="B1285" t="s">
        <v>18</v>
      </c>
      <c r="C1285" s="1">
        <v>41826</v>
      </c>
      <c r="D1285" t="s">
        <v>43</v>
      </c>
      <c r="E1285">
        <v>48</v>
      </c>
      <c r="F1285">
        <v>331.99</v>
      </c>
      <c r="G1285">
        <v>0.03</v>
      </c>
      <c r="H1285" t="s">
        <v>20</v>
      </c>
      <c r="I1285">
        <v>45.31</v>
      </c>
      <c r="J1285">
        <v>7.08</v>
      </c>
      <c r="K1285">
        <v>2.35</v>
      </c>
      <c r="L1285" t="s">
        <v>140</v>
      </c>
      <c r="M1285" t="s">
        <v>56</v>
      </c>
      <c r="N1285" t="s">
        <v>23</v>
      </c>
      <c r="O1285" t="s">
        <v>34</v>
      </c>
      <c r="P1285" t="s">
        <v>35</v>
      </c>
      <c r="Q1285" t="s">
        <v>36</v>
      </c>
      <c r="R1285" s="1">
        <v>41828</v>
      </c>
      <c r="S1285" s="10">
        <f t="shared" si="88"/>
        <v>5.2755919999230165E-5</v>
      </c>
      <c r="U1285" t="str">
        <f t="shared" si="87"/>
        <v/>
      </c>
      <c r="V1285">
        <f t="array" ref="V1285">SUM(IF(B1285="Y",IF(D1285="Critical",(F1285:F4844),0)))</f>
        <v>0</v>
      </c>
      <c r="W1285">
        <f t="shared" si="89"/>
        <v>2</v>
      </c>
      <c r="X1285">
        <f t="shared" si="90"/>
        <v>0</v>
      </c>
    </row>
    <row r="1286" spans="1:24" x14ac:dyDescent="0.25">
      <c r="A1286">
        <v>16262</v>
      </c>
      <c r="B1286" t="s">
        <v>18</v>
      </c>
      <c r="C1286" s="1">
        <v>41640</v>
      </c>
      <c r="D1286" t="s">
        <v>47</v>
      </c>
      <c r="E1286">
        <v>11</v>
      </c>
      <c r="F1286">
        <v>62.84</v>
      </c>
      <c r="G1286">
        <v>0.06</v>
      </c>
      <c r="H1286" t="s">
        <v>32</v>
      </c>
      <c r="I1286">
        <v>9.5299999999999994</v>
      </c>
      <c r="J1286">
        <v>5.18</v>
      </c>
      <c r="K1286">
        <v>2.04</v>
      </c>
      <c r="L1286" t="s">
        <v>133</v>
      </c>
      <c r="M1286" t="s">
        <v>22</v>
      </c>
      <c r="N1286" t="s">
        <v>45</v>
      </c>
      <c r="O1286" t="s">
        <v>34</v>
      </c>
      <c r="P1286" t="s">
        <v>49</v>
      </c>
      <c r="Q1286" t="s">
        <v>36</v>
      </c>
      <c r="R1286" s="1">
        <v>41647</v>
      </c>
      <c r="S1286" s="10">
        <f t="shared" si="88"/>
        <v>9.9857887669858238E-6</v>
      </c>
      <c r="U1286" t="str">
        <f t="shared" si="87"/>
        <v/>
      </c>
      <c r="V1286">
        <f t="array" ref="V1286">SUM(IF(B1286="Y",IF(D1286="Critical",(F1286:F4845),0)))</f>
        <v>0</v>
      </c>
      <c r="W1286">
        <f t="shared" si="89"/>
        <v>7</v>
      </c>
      <c r="X1286">
        <f t="shared" si="90"/>
        <v>0</v>
      </c>
    </row>
    <row r="1287" spans="1:24" x14ac:dyDescent="0.25">
      <c r="A1287">
        <v>12613</v>
      </c>
      <c r="B1287" t="s">
        <v>27</v>
      </c>
      <c r="C1287" s="1">
        <v>41374</v>
      </c>
      <c r="D1287" t="s">
        <v>43</v>
      </c>
      <c r="E1287">
        <v>18</v>
      </c>
      <c r="F1287">
        <v>225.37</v>
      </c>
      <c r="G1287">
        <v>0.04</v>
      </c>
      <c r="H1287" t="s">
        <v>32</v>
      </c>
      <c r="I1287">
        <v>77.53</v>
      </c>
      <c r="J1287">
        <v>12.22</v>
      </c>
      <c r="K1287">
        <v>2.85</v>
      </c>
      <c r="L1287" t="s">
        <v>197</v>
      </c>
      <c r="M1287" t="s">
        <v>22</v>
      </c>
      <c r="N1287" t="s">
        <v>45</v>
      </c>
      <c r="O1287" t="s">
        <v>37</v>
      </c>
      <c r="P1287" t="s">
        <v>38</v>
      </c>
      <c r="Q1287" t="s">
        <v>26</v>
      </c>
      <c r="R1287" s="1">
        <v>41375</v>
      </c>
      <c r="S1287" s="10">
        <f t="shared" si="88"/>
        <v>3.5813131992609724E-5</v>
      </c>
      <c r="U1287" t="str">
        <f t="shared" si="87"/>
        <v/>
      </c>
      <c r="V1287">
        <f t="array" ref="V1287">SUM(IF(B1287="Y",IF(D1287="Critical",(F1287:F4846),0)))</f>
        <v>0</v>
      </c>
      <c r="W1287">
        <f t="shared" si="89"/>
        <v>1</v>
      </c>
      <c r="X1287">
        <f t="shared" si="90"/>
        <v>0</v>
      </c>
    </row>
    <row r="1288" spans="1:24" x14ac:dyDescent="0.25">
      <c r="A1288">
        <v>33894</v>
      </c>
      <c r="B1288" t="s">
        <v>18</v>
      </c>
      <c r="C1288" s="1">
        <v>41439</v>
      </c>
      <c r="D1288" t="s">
        <v>28</v>
      </c>
      <c r="E1288">
        <v>48</v>
      </c>
      <c r="F1288">
        <v>226.5</v>
      </c>
      <c r="G1288">
        <v>0.09</v>
      </c>
      <c r="H1288" t="s">
        <v>20</v>
      </c>
      <c r="I1288">
        <v>-173.15</v>
      </c>
      <c r="J1288">
        <v>4.9800000000000004</v>
      </c>
      <c r="K1288">
        <v>4.62</v>
      </c>
      <c r="L1288" t="s">
        <v>375</v>
      </c>
      <c r="M1288" t="s">
        <v>341</v>
      </c>
      <c r="N1288" t="s">
        <v>23</v>
      </c>
      <c r="O1288" t="s">
        <v>24</v>
      </c>
      <c r="P1288" t="s">
        <v>25</v>
      </c>
      <c r="Q1288" t="s">
        <v>26</v>
      </c>
      <c r="R1288" s="1">
        <v>41441</v>
      </c>
      <c r="S1288" s="10">
        <f t="shared" si="88"/>
        <v>3.5992698213276404E-5</v>
      </c>
      <c r="U1288" t="str">
        <f t="shared" si="87"/>
        <v/>
      </c>
      <c r="V1288">
        <f t="array" ref="V1288">SUM(IF(B1288="Y",IF(D1288="Critical",(F1288:F4847),0)))</f>
        <v>0</v>
      </c>
      <c r="W1288">
        <f t="shared" si="89"/>
        <v>2</v>
      </c>
      <c r="X1288">
        <f t="shared" si="90"/>
        <v>0</v>
      </c>
    </row>
    <row r="1289" spans="1:24" x14ac:dyDescent="0.25">
      <c r="A1289">
        <v>16291</v>
      </c>
      <c r="B1289" t="s">
        <v>18</v>
      </c>
      <c r="C1289" s="1">
        <v>41737</v>
      </c>
      <c r="D1289" t="s">
        <v>31</v>
      </c>
      <c r="E1289">
        <v>31</v>
      </c>
      <c r="F1289">
        <v>894.64</v>
      </c>
      <c r="G1289">
        <v>0.01</v>
      </c>
      <c r="H1289" t="s">
        <v>20</v>
      </c>
      <c r="I1289">
        <v>-27.79</v>
      </c>
      <c r="J1289">
        <v>27.42</v>
      </c>
      <c r="K1289">
        <v>19.46</v>
      </c>
      <c r="L1289" t="s">
        <v>263</v>
      </c>
      <c r="M1289" t="s">
        <v>30</v>
      </c>
      <c r="N1289" t="s">
        <v>45</v>
      </c>
      <c r="O1289" t="s">
        <v>37</v>
      </c>
      <c r="P1289" t="s">
        <v>38</v>
      </c>
      <c r="Q1289" t="s">
        <v>42</v>
      </c>
      <c r="R1289" s="1">
        <v>41738</v>
      </c>
      <c r="S1289" s="10">
        <f t="shared" si="88"/>
        <v>1.421655961568459E-4</v>
      </c>
      <c r="U1289" t="str">
        <f t="shared" si="87"/>
        <v/>
      </c>
      <c r="V1289">
        <f t="array" ref="V1289">SUM(IF(B1289="Y",IF(D1289="Critical",(F1289:F4848),0)))</f>
        <v>0</v>
      </c>
      <c r="W1289">
        <f t="shared" si="89"/>
        <v>1</v>
      </c>
      <c r="X1289">
        <f t="shared" si="90"/>
        <v>0</v>
      </c>
    </row>
    <row r="1290" spans="1:24" x14ac:dyDescent="0.25">
      <c r="A1290">
        <v>16320</v>
      </c>
      <c r="B1290" t="s">
        <v>18</v>
      </c>
      <c r="C1290" s="1">
        <v>41932</v>
      </c>
      <c r="D1290" t="s">
        <v>31</v>
      </c>
      <c r="E1290">
        <v>17</v>
      </c>
      <c r="F1290">
        <v>1856.9694999999999</v>
      </c>
      <c r="G1290">
        <v>0</v>
      </c>
      <c r="H1290" t="s">
        <v>20</v>
      </c>
      <c r="I1290">
        <v>176.87</v>
      </c>
      <c r="J1290">
        <v>125.99</v>
      </c>
      <c r="K1290">
        <v>8.08</v>
      </c>
      <c r="L1290" t="s">
        <v>480</v>
      </c>
      <c r="M1290" t="s">
        <v>56</v>
      </c>
      <c r="N1290" t="s">
        <v>71</v>
      </c>
      <c r="O1290" t="s">
        <v>24</v>
      </c>
      <c r="P1290" t="s">
        <v>41</v>
      </c>
      <c r="Q1290" t="s">
        <v>42</v>
      </c>
      <c r="R1290" s="1">
        <v>41934</v>
      </c>
      <c r="S1290" s="10">
        <f t="shared" si="88"/>
        <v>2.9508760620202546E-4</v>
      </c>
      <c r="U1290" t="str">
        <f t="shared" si="87"/>
        <v/>
      </c>
      <c r="V1290">
        <f t="array" ref="V1290">SUM(IF(B1290="Y",IF(D1290="Critical",(F1290:F4849),0)))</f>
        <v>0</v>
      </c>
      <c r="W1290">
        <f t="shared" si="89"/>
        <v>2</v>
      </c>
      <c r="X1290">
        <f t="shared" si="90"/>
        <v>0</v>
      </c>
    </row>
    <row r="1291" spans="1:24" x14ac:dyDescent="0.25">
      <c r="A1291">
        <v>16321</v>
      </c>
      <c r="B1291" t="s">
        <v>18</v>
      </c>
      <c r="C1291" s="1">
        <v>42644</v>
      </c>
      <c r="D1291" t="s">
        <v>31</v>
      </c>
      <c r="E1291">
        <v>50</v>
      </c>
      <c r="F1291">
        <v>7156.56</v>
      </c>
      <c r="G1291">
        <v>0.03</v>
      </c>
      <c r="H1291" t="s">
        <v>20</v>
      </c>
      <c r="I1291">
        <v>1871.26</v>
      </c>
      <c r="J1291">
        <v>142.86000000000001</v>
      </c>
      <c r="K1291">
        <v>19.989999999999998</v>
      </c>
      <c r="L1291" t="s">
        <v>212</v>
      </c>
      <c r="M1291" t="s">
        <v>22</v>
      </c>
      <c r="N1291" t="s">
        <v>23</v>
      </c>
      <c r="O1291" t="s">
        <v>34</v>
      </c>
      <c r="P1291" t="s">
        <v>53</v>
      </c>
      <c r="Q1291" t="s">
        <v>42</v>
      </c>
      <c r="R1291" s="1">
        <v>42646</v>
      </c>
      <c r="S1291" s="10">
        <f t="shared" si="88"/>
        <v>1.1372357806852334E-3</v>
      </c>
      <c r="U1291" t="str">
        <f t="shared" si="87"/>
        <v/>
      </c>
      <c r="V1291">
        <f t="array" ref="V1291">SUM(IF(B1291="Y",IF(D1291="Critical",(F1291:F4850),0)))</f>
        <v>0</v>
      </c>
      <c r="W1291">
        <f t="shared" si="89"/>
        <v>2</v>
      </c>
      <c r="X1291">
        <f t="shared" si="90"/>
        <v>0</v>
      </c>
    </row>
    <row r="1292" spans="1:24" x14ac:dyDescent="0.25">
      <c r="A1292">
        <v>27776</v>
      </c>
      <c r="B1292" t="s">
        <v>18</v>
      </c>
      <c r="C1292" s="1">
        <v>41398</v>
      </c>
      <c r="D1292" t="s">
        <v>47</v>
      </c>
      <c r="E1292">
        <v>41</v>
      </c>
      <c r="F1292">
        <v>226.68</v>
      </c>
      <c r="G1292">
        <v>0.04</v>
      </c>
      <c r="H1292" t="s">
        <v>32</v>
      </c>
      <c r="I1292">
        <v>-159.35</v>
      </c>
      <c r="J1292">
        <v>4.9800000000000004</v>
      </c>
      <c r="K1292">
        <v>7.28</v>
      </c>
      <c r="L1292" t="s">
        <v>567</v>
      </c>
      <c r="M1292" t="s">
        <v>22</v>
      </c>
      <c r="N1292" t="s">
        <v>23</v>
      </c>
      <c r="O1292" t="s">
        <v>34</v>
      </c>
      <c r="P1292" t="s">
        <v>49</v>
      </c>
      <c r="Q1292" t="s">
        <v>42</v>
      </c>
      <c r="R1292" s="1">
        <v>41402</v>
      </c>
      <c r="S1292" s="10">
        <f t="shared" si="88"/>
        <v>3.6021301682055164E-5</v>
      </c>
      <c r="U1292" t="str">
        <f t="shared" si="87"/>
        <v/>
      </c>
      <c r="V1292">
        <f t="array" ref="V1292">SUM(IF(B1292="Y",IF(D1292="Critical",(F1292:F4851),0)))</f>
        <v>0</v>
      </c>
      <c r="W1292">
        <f t="shared" si="89"/>
        <v>4</v>
      </c>
      <c r="X1292">
        <f t="shared" si="90"/>
        <v>0</v>
      </c>
    </row>
    <row r="1293" spans="1:24" x14ac:dyDescent="0.25">
      <c r="A1293">
        <v>15109</v>
      </c>
      <c r="B1293" t="s">
        <v>18</v>
      </c>
      <c r="C1293" s="1">
        <v>41622</v>
      </c>
      <c r="D1293" t="s">
        <v>31</v>
      </c>
      <c r="E1293">
        <v>11</v>
      </c>
      <c r="F1293">
        <v>230.72</v>
      </c>
      <c r="G1293">
        <v>0.08</v>
      </c>
      <c r="H1293" t="s">
        <v>20</v>
      </c>
      <c r="I1293">
        <v>-68.760000000000005</v>
      </c>
      <c r="J1293">
        <v>20.95</v>
      </c>
      <c r="K1293">
        <v>5.99</v>
      </c>
      <c r="L1293" t="s">
        <v>367</v>
      </c>
      <c r="M1293" t="s">
        <v>22</v>
      </c>
      <c r="N1293" t="s">
        <v>40</v>
      </c>
      <c r="O1293" t="s">
        <v>24</v>
      </c>
      <c r="P1293" t="s">
        <v>25</v>
      </c>
      <c r="Q1293" t="s">
        <v>42</v>
      </c>
      <c r="R1293" s="1">
        <v>41625</v>
      </c>
      <c r="S1293" s="10">
        <f t="shared" si="88"/>
        <v>3.6663290647978502E-5</v>
      </c>
      <c r="U1293" t="str">
        <f t="shared" si="87"/>
        <v/>
      </c>
      <c r="V1293">
        <f t="array" ref="V1293">SUM(IF(B1293="Y",IF(D1293="Critical",(F1293:F4852),0)))</f>
        <v>0</v>
      </c>
      <c r="W1293">
        <f t="shared" si="89"/>
        <v>3</v>
      </c>
      <c r="X1293">
        <f t="shared" si="90"/>
        <v>0</v>
      </c>
    </row>
    <row r="1294" spans="1:24" x14ac:dyDescent="0.25">
      <c r="A1294">
        <v>16356</v>
      </c>
      <c r="B1294" t="s">
        <v>18</v>
      </c>
      <c r="C1294" s="1">
        <v>41853</v>
      </c>
      <c r="D1294" t="s">
        <v>28</v>
      </c>
      <c r="E1294">
        <v>6</v>
      </c>
      <c r="F1294">
        <v>157.94</v>
      </c>
      <c r="G1294">
        <v>0.04</v>
      </c>
      <c r="H1294" t="s">
        <v>32</v>
      </c>
      <c r="I1294">
        <v>9.15</v>
      </c>
      <c r="J1294">
        <v>22.98</v>
      </c>
      <c r="K1294">
        <v>4.5</v>
      </c>
      <c r="L1294" t="s">
        <v>390</v>
      </c>
      <c r="M1294" t="s">
        <v>22</v>
      </c>
      <c r="N1294" t="s">
        <v>23</v>
      </c>
      <c r="O1294" t="s">
        <v>34</v>
      </c>
      <c r="P1294" t="s">
        <v>72</v>
      </c>
      <c r="Q1294" t="s">
        <v>42</v>
      </c>
      <c r="R1294" s="1">
        <v>41854</v>
      </c>
      <c r="S1294" s="10">
        <f t="shared" si="88"/>
        <v>2.5097954771765451E-5</v>
      </c>
      <c r="U1294" t="str">
        <f t="shared" si="87"/>
        <v/>
      </c>
      <c r="V1294">
        <f t="array" ref="V1294">SUM(IF(B1294="Y",IF(D1294="Critical",(F1294:F4853),0)))</f>
        <v>0</v>
      </c>
      <c r="W1294">
        <f t="shared" si="89"/>
        <v>1</v>
      </c>
      <c r="X1294">
        <f t="shared" si="90"/>
        <v>0</v>
      </c>
    </row>
    <row r="1295" spans="1:24" x14ac:dyDescent="0.25">
      <c r="A1295">
        <v>16419</v>
      </c>
      <c r="B1295" t="s">
        <v>18</v>
      </c>
      <c r="C1295" s="1">
        <v>42586</v>
      </c>
      <c r="D1295" t="s">
        <v>31</v>
      </c>
      <c r="E1295">
        <v>43</v>
      </c>
      <c r="F1295">
        <v>241.19</v>
      </c>
      <c r="G1295">
        <v>0.08</v>
      </c>
      <c r="H1295" t="s">
        <v>20</v>
      </c>
      <c r="I1295">
        <v>-103.65</v>
      </c>
      <c r="J1295">
        <v>5.78</v>
      </c>
      <c r="K1295">
        <v>5.67</v>
      </c>
      <c r="L1295" t="s">
        <v>354</v>
      </c>
      <c r="M1295" t="s">
        <v>56</v>
      </c>
      <c r="N1295" t="s">
        <v>45</v>
      </c>
      <c r="O1295" t="s">
        <v>34</v>
      </c>
      <c r="P1295" t="s">
        <v>49</v>
      </c>
      <c r="Q1295" t="s">
        <v>42</v>
      </c>
      <c r="R1295" s="1">
        <v>42587</v>
      </c>
      <c r="S1295" s="10">
        <f t="shared" si="88"/>
        <v>3.8327059081943203E-5</v>
      </c>
      <c r="U1295" t="str">
        <f t="shared" si="87"/>
        <v/>
      </c>
      <c r="V1295">
        <f t="array" ref="V1295">SUM(IF(B1295="Y",IF(D1295="Critical",(F1295:F4854),0)))</f>
        <v>0</v>
      </c>
      <c r="W1295">
        <f t="shared" si="89"/>
        <v>1</v>
      </c>
      <c r="X1295">
        <f t="shared" si="90"/>
        <v>0</v>
      </c>
    </row>
    <row r="1296" spans="1:24" x14ac:dyDescent="0.25">
      <c r="A1296">
        <v>16422</v>
      </c>
      <c r="B1296" t="s">
        <v>18</v>
      </c>
      <c r="C1296" s="1">
        <v>41921</v>
      </c>
      <c r="D1296" t="s">
        <v>28</v>
      </c>
      <c r="E1296">
        <v>40</v>
      </c>
      <c r="F1296">
        <v>272.01</v>
      </c>
      <c r="G1296">
        <v>0.01</v>
      </c>
      <c r="H1296" t="s">
        <v>20</v>
      </c>
      <c r="I1296">
        <v>-42.45</v>
      </c>
      <c r="J1296">
        <v>6.48</v>
      </c>
      <c r="K1296">
        <v>5.14</v>
      </c>
      <c r="L1296" t="s">
        <v>481</v>
      </c>
      <c r="M1296" t="s">
        <v>22</v>
      </c>
      <c r="N1296" t="s">
        <v>71</v>
      </c>
      <c r="O1296" t="s">
        <v>34</v>
      </c>
      <c r="P1296" t="s">
        <v>49</v>
      </c>
      <c r="Q1296" t="s">
        <v>42</v>
      </c>
      <c r="R1296" s="1">
        <v>41922</v>
      </c>
      <c r="S1296" s="10">
        <f t="shared" si="88"/>
        <v>4.3224608569506906E-5</v>
      </c>
      <c r="U1296" t="str">
        <f t="shared" si="87"/>
        <v/>
      </c>
      <c r="V1296">
        <f t="array" ref="V1296">SUM(IF(B1296="Y",IF(D1296="Critical",(F1296:F4855),0)))</f>
        <v>0</v>
      </c>
      <c r="W1296">
        <f t="shared" si="89"/>
        <v>1</v>
      </c>
      <c r="X1296">
        <f t="shared" si="90"/>
        <v>0</v>
      </c>
    </row>
    <row r="1297" spans="1:24" x14ac:dyDescent="0.25">
      <c r="A1297">
        <v>16422</v>
      </c>
      <c r="B1297" t="s">
        <v>18</v>
      </c>
      <c r="C1297" s="1">
        <v>41921</v>
      </c>
      <c r="D1297" t="s">
        <v>28</v>
      </c>
      <c r="E1297">
        <v>16</v>
      </c>
      <c r="F1297">
        <v>171.5</v>
      </c>
      <c r="G1297">
        <v>0.02</v>
      </c>
      <c r="H1297" t="s">
        <v>20</v>
      </c>
      <c r="I1297">
        <v>-20.41</v>
      </c>
      <c r="J1297">
        <v>10.23</v>
      </c>
      <c r="K1297">
        <v>4.68</v>
      </c>
      <c r="L1297" t="s">
        <v>481</v>
      </c>
      <c r="M1297" t="s">
        <v>22</v>
      </c>
      <c r="N1297" t="s">
        <v>71</v>
      </c>
      <c r="O1297" t="s">
        <v>34</v>
      </c>
      <c r="P1297" t="s">
        <v>64</v>
      </c>
      <c r="Q1297" t="s">
        <v>26</v>
      </c>
      <c r="R1297" s="1">
        <v>41923</v>
      </c>
      <c r="S1297" s="10">
        <f t="shared" si="88"/>
        <v>2.7252749419765576E-5</v>
      </c>
      <c r="U1297" t="str">
        <f t="shared" si="87"/>
        <v/>
      </c>
      <c r="V1297">
        <f t="array" ref="V1297">SUM(IF(B1297="Y",IF(D1297="Critical",(F1297:F4856),0)))</f>
        <v>0</v>
      </c>
      <c r="W1297">
        <f t="shared" si="89"/>
        <v>2</v>
      </c>
      <c r="X1297">
        <f t="shared" si="90"/>
        <v>0</v>
      </c>
    </row>
    <row r="1298" spans="1:24" x14ac:dyDescent="0.25">
      <c r="A1298">
        <v>16423</v>
      </c>
      <c r="B1298" t="s">
        <v>18</v>
      </c>
      <c r="C1298" s="1">
        <v>42221</v>
      </c>
      <c r="D1298" t="s">
        <v>43</v>
      </c>
      <c r="E1298">
        <v>19</v>
      </c>
      <c r="F1298">
        <v>128.21</v>
      </c>
      <c r="G1298">
        <v>0.05</v>
      </c>
      <c r="H1298" t="s">
        <v>20</v>
      </c>
      <c r="I1298">
        <v>-55.13</v>
      </c>
      <c r="J1298">
        <v>6.48</v>
      </c>
      <c r="K1298">
        <v>6.57</v>
      </c>
      <c r="L1298" t="s">
        <v>350</v>
      </c>
      <c r="M1298" t="s">
        <v>341</v>
      </c>
      <c r="N1298" t="s">
        <v>23</v>
      </c>
      <c r="O1298" t="s">
        <v>34</v>
      </c>
      <c r="P1298" t="s">
        <v>49</v>
      </c>
      <c r="Q1298" t="s">
        <v>42</v>
      </c>
      <c r="R1298" s="1">
        <v>42223</v>
      </c>
      <c r="S1298" s="10">
        <f t="shared" si="88"/>
        <v>2.0373615178473147E-5</v>
      </c>
      <c r="U1298" t="str">
        <f t="shared" si="87"/>
        <v/>
      </c>
      <c r="V1298">
        <f t="array" ref="V1298">SUM(IF(B1298="Y",IF(D1298="Critical",(F1298:F4857),0)))</f>
        <v>0</v>
      </c>
      <c r="W1298">
        <f t="shared" si="89"/>
        <v>2</v>
      </c>
      <c r="X1298">
        <f t="shared" si="90"/>
        <v>0</v>
      </c>
    </row>
    <row r="1299" spans="1:24" x14ac:dyDescent="0.25">
      <c r="A1299">
        <v>16451</v>
      </c>
      <c r="B1299" t="s">
        <v>18</v>
      </c>
      <c r="C1299" s="1">
        <v>42573</v>
      </c>
      <c r="D1299" t="s">
        <v>31</v>
      </c>
      <c r="E1299">
        <v>9</v>
      </c>
      <c r="F1299">
        <v>252.79</v>
      </c>
      <c r="G1299">
        <v>0.09</v>
      </c>
      <c r="H1299" t="s">
        <v>20</v>
      </c>
      <c r="I1299">
        <v>58.23</v>
      </c>
      <c r="J1299">
        <v>30.56</v>
      </c>
      <c r="K1299">
        <v>2.99</v>
      </c>
      <c r="L1299" t="s">
        <v>373</v>
      </c>
      <c r="M1299" t="s">
        <v>341</v>
      </c>
      <c r="N1299" t="s">
        <v>23</v>
      </c>
      <c r="O1299" t="s">
        <v>34</v>
      </c>
      <c r="P1299" t="s">
        <v>68</v>
      </c>
      <c r="Q1299" t="s">
        <v>42</v>
      </c>
      <c r="R1299" s="1">
        <v>42574</v>
      </c>
      <c r="S1299" s="10">
        <f t="shared" si="88"/>
        <v>4.0170393736574577E-5</v>
      </c>
      <c r="U1299" t="str">
        <f t="shared" si="87"/>
        <v/>
      </c>
      <c r="V1299">
        <f t="array" ref="V1299">SUM(IF(B1299="Y",IF(D1299="Critical",(F1299:F4858),0)))</f>
        <v>0</v>
      </c>
      <c r="W1299">
        <f t="shared" si="89"/>
        <v>1</v>
      </c>
      <c r="X1299">
        <f t="shared" si="90"/>
        <v>0</v>
      </c>
    </row>
    <row r="1300" spans="1:24" x14ac:dyDescent="0.25">
      <c r="A1300">
        <v>16452</v>
      </c>
      <c r="B1300" t="s">
        <v>18</v>
      </c>
      <c r="C1300" s="1">
        <v>42239</v>
      </c>
      <c r="D1300" t="s">
        <v>43</v>
      </c>
      <c r="E1300">
        <v>46</v>
      </c>
      <c r="F1300">
        <v>134.41999999999999</v>
      </c>
      <c r="G1300">
        <v>0.05</v>
      </c>
      <c r="H1300" t="s">
        <v>20</v>
      </c>
      <c r="I1300">
        <v>9.34</v>
      </c>
      <c r="J1300">
        <v>2.88</v>
      </c>
      <c r="K1300">
        <v>1.01</v>
      </c>
      <c r="L1300" t="s">
        <v>466</v>
      </c>
      <c r="M1300" t="s">
        <v>56</v>
      </c>
      <c r="N1300" t="s">
        <v>40</v>
      </c>
      <c r="O1300" t="s">
        <v>34</v>
      </c>
      <c r="P1300" t="s">
        <v>35</v>
      </c>
      <c r="Q1300" t="s">
        <v>36</v>
      </c>
      <c r="R1300" s="1">
        <v>42240</v>
      </c>
      <c r="S1300" s="10">
        <f t="shared" si="88"/>
        <v>2.1360434851340458E-5</v>
      </c>
      <c r="U1300" t="str">
        <f t="shared" si="87"/>
        <v/>
      </c>
      <c r="V1300">
        <f t="array" ref="V1300">SUM(IF(B1300="Y",IF(D1300="Critical",(F1300:F4859),0)))</f>
        <v>0</v>
      </c>
      <c r="W1300">
        <f t="shared" si="89"/>
        <v>1</v>
      </c>
      <c r="X1300">
        <f t="shared" si="90"/>
        <v>0</v>
      </c>
    </row>
    <row r="1301" spans="1:24" x14ac:dyDescent="0.25">
      <c r="A1301">
        <v>16480</v>
      </c>
      <c r="B1301" t="s">
        <v>18</v>
      </c>
      <c r="C1301" s="1">
        <v>42710</v>
      </c>
      <c r="D1301" t="s">
        <v>31</v>
      </c>
      <c r="E1301">
        <v>14</v>
      </c>
      <c r="F1301">
        <v>87.23</v>
      </c>
      <c r="G1301">
        <v>0.09</v>
      </c>
      <c r="H1301" t="s">
        <v>32</v>
      </c>
      <c r="I1301">
        <v>-69.53</v>
      </c>
      <c r="J1301">
        <v>5.4</v>
      </c>
      <c r="K1301">
        <v>7.78</v>
      </c>
      <c r="L1301" t="s">
        <v>272</v>
      </c>
      <c r="M1301" t="s">
        <v>30</v>
      </c>
      <c r="N1301" t="s">
        <v>45</v>
      </c>
      <c r="O1301" t="s">
        <v>34</v>
      </c>
      <c r="P1301" t="s">
        <v>68</v>
      </c>
      <c r="Q1301" t="s">
        <v>42</v>
      </c>
      <c r="R1301" s="1">
        <v>42712</v>
      </c>
      <c r="S1301" s="10">
        <f t="shared" si="88"/>
        <v>1.386155878650817E-5</v>
      </c>
      <c r="U1301" t="str">
        <f t="shared" si="87"/>
        <v/>
      </c>
      <c r="V1301">
        <f t="array" ref="V1301">SUM(IF(B1301="Y",IF(D1301="Critical",(F1301:F4860),0)))</f>
        <v>0</v>
      </c>
      <c r="W1301">
        <f t="shared" si="89"/>
        <v>2</v>
      </c>
      <c r="X1301">
        <f t="shared" si="90"/>
        <v>0</v>
      </c>
    </row>
    <row r="1302" spans="1:24" x14ac:dyDescent="0.25">
      <c r="A1302">
        <v>16481</v>
      </c>
      <c r="B1302" t="s">
        <v>18</v>
      </c>
      <c r="C1302" s="1">
        <v>41688</v>
      </c>
      <c r="D1302" t="s">
        <v>47</v>
      </c>
      <c r="E1302">
        <v>50</v>
      </c>
      <c r="F1302">
        <v>3089.06</v>
      </c>
      <c r="G1302">
        <v>0</v>
      </c>
      <c r="H1302" t="s">
        <v>20</v>
      </c>
      <c r="I1302">
        <v>719.26</v>
      </c>
      <c r="J1302">
        <v>56.96</v>
      </c>
      <c r="K1302">
        <v>13.22</v>
      </c>
      <c r="L1302" t="s">
        <v>482</v>
      </c>
      <c r="M1302" t="s">
        <v>22</v>
      </c>
      <c r="N1302" t="s">
        <v>23</v>
      </c>
      <c r="O1302" t="s">
        <v>34</v>
      </c>
      <c r="P1302" t="s">
        <v>72</v>
      </c>
      <c r="Q1302" t="s">
        <v>42</v>
      </c>
      <c r="R1302" s="1">
        <v>41693</v>
      </c>
      <c r="S1302" s="10">
        <f t="shared" si="88"/>
        <v>4.9087684036513729E-4</v>
      </c>
      <c r="U1302" t="str">
        <f t="shared" si="87"/>
        <v/>
      </c>
      <c r="V1302">
        <f t="array" ref="V1302">SUM(IF(B1302="Y",IF(D1302="Critical",(F1302:F4861),0)))</f>
        <v>0</v>
      </c>
      <c r="W1302">
        <f t="shared" si="89"/>
        <v>5</v>
      </c>
      <c r="X1302">
        <f t="shared" si="90"/>
        <v>0</v>
      </c>
    </row>
    <row r="1303" spans="1:24" x14ac:dyDescent="0.25">
      <c r="A1303">
        <v>16481</v>
      </c>
      <c r="B1303" t="s">
        <v>18</v>
      </c>
      <c r="C1303" s="1">
        <v>41688</v>
      </c>
      <c r="D1303" t="s">
        <v>47</v>
      </c>
      <c r="E1303">
        <v>47</v>
      </c>
      <c r="F1303">
        <v>20265.22</v>
      </c>
      <c r="G1303">
        <v>0.08</v>
      </c>
      <c r="H1303" t="s">
        <v>54</v>
      </c>
      <c r="I1303">
        <v>6168.64</v>
      </c>
      <c r="J1303">
        <v>442.14</v>
      </c>
      <c r="K1303">
        <v>14.7</v>
      </c>
      <c r="L1303" t="s">
        <v>482</v>
      </c>
      <c r="M1303" t="s">
        <v>22</v>
      </c>
      <c r="N1303" t="s">
        <v>23</v>
      </c>
      <c r="O1303" t="s">
        <v>24</v>
      </c>
      <c r="P1303" t="s">
        <v>51</v>
      </c>
      <c r="Q1303" t="s">
        <v>74</v>
      </c>
      <c r="R1303" s="1">
        <v>41693</v>
      </c>
      <c r="S1303" s="10">
        <f t="shared" si="88"/>
        <v>3.2203088198042087E-3</v>
      </c>
      <c r="U1303" t="str">
        <f t="shared" si="87"/>
        <v/>
      </c>
      <c r="V1303">
        <f t="array" ref="V1303">SUM(IF(B1303="Y",IF(D1303="Critical",(F1303:F4862),0)))</f>
        <v>0</v>
      </c>
      <c r="W1303">
        <f t="shared" si="89"/>
        <v>5</v>
      </c>
      <c r="X1303">
        <f t="shared" si="90"/>
        <v>0</v>
      </c>
    </row>
    <row r="1304" spans="1:24" x14ac:dyDescent="0.25">
      <c r="A1304">
        <v>16519</v>
      </c>
      <c r="B1304" t="s">
        <v>18</v>
      </c>
      <c r="C1304" s="1">
        <v>41800</v>
      </c>
      <c r="D1304" t="s">
        <v>43</v>
      </c>
      <c r="E1304">
        <v>39</v>
      </c>
      <c r="F1304">
        <v>158.97</v>
      </c>
      <c r="G1304">
        <v>0.08</v>
      </c>
      <c r="H1304" t="s">
        <v>20</v>
      </c>
      <c r="I1304">
        <v>-30.27</v>
      </c>
      <c r="J1304">
        <v>4.18</v>
      </c>
      <c r="K1304">
        <v>2.99</v>
      </c>
      <c r="L1304" t="s">
        <v>150</v>
      </c>
      <c r="M1304" t="s">
        <v>30</v>
      </c>
      <c r="N1304" t="s">
        <v>71</v>
      </c>
      <c r="O1304" t="s">
        <v>34</v>
      </c>
      <c r="P1304" t="s">
        <v>68</v>
      </c>
      <c r="Q1304" t="s">
        <v>42</v>
      </c>
      <c r="R1304" s="1">
        <v>41802</v>
      </c>
      <c r="S1304" s="10">
        <f t="shared" si="88"/>
        <v>2.5261630176443926E-5</v>
      </c>
      <c r="U1304" t="str">
        <f t="shared" si="87"/>
        <v/>
      </c>
      <c r="V1304">
        <f t="array" ref="V1304">SUM(IF(B1304="Y",IF(D1304="Critical",(F1304:F4863),0)))</f>
        <v>0</v>
      </c>
      <c r="W1304">
        <f t="shared" si="89"/>
        <v>2</v>
      </c>
      <c r="X1304">
        <f t="shared" si="90"/>
        <v>0</v>
      </c>
    </row>
    <row r="1305" spans="1:24" x14ac:dyDescent="0.25">
      <c r="A1305">
        <v>16519</v>
      </c>
      <c r="B1305" t="s">
        <v>18</v>
      </c>
      <c r="C1305" s="1">
        <v>41800</v>
      </c>
      <c r="D1305" t="s">
        <v>43</v>
      </c>
      <c r="E1305">
        <v>49</v>
      </c>
      <c r="F1305">
        <v>138.96</v>
      </c>
      <c r="G1305">
        <v>0.03</v>
      </c>
      <c r="H1305" t="s">
        <v>20</v>
      </c>
      <c r="I1305">
        <v>19.87</v>
      </c>
      <c r="J1305">
        <v>2.88</v>
      </c>
      <c r="K1305">
        <v>0.7</v>
      </c>
      <c r="L1305" t="s">
        <v>150</v>
      </c>
      <c r="M1305" t="s">
        <v>30</v>
      </c>
      <c r="N1305" t="s">
        <v>71</v>
      </c>
      <c r="O1305" t="s">
        <v>34</v>
      </c>
      <c r="P1305" t="s">
        <v>35</v>
      </c>
      <c r="Q1305" t="s">
        <v>36</v>
      </c>
      <c r="R1305" s="1">
        <v>41802</v>
      </c>
      <c r="S1305" s="10">
        <f t="shared" si="88"/>
        <v>2.2081877897204809E-5</v>
      </c>
      <c r="U1305" t="str">
        <f t="shared" si="87"/>
        <v/>
      </c>
      <c r="V1305">
        <f t="array" ref="V1305">SUM(IF(B1305="Y",IF(D1305="Critical",(F1305:F4864),0)))</f>
        <v>0</v>
      </c>
      <c r="W1305">
        <f t="shared" si="89"/>
        <v>2</v>
      </c>
      <c r="X1305">
        <f t="shared" si="90"/>
        <v>0</v>
      </c>
    </row>
    <row r="1306" spans="1:24" x14ac:dyDescent="0.25">
      <c r="A1306">
        <v>38176</v>
      </c>
      <c r="B1306" t="s">
        <v>18</v>
      </c>
      <c r="C1306" s="1">
        <v>41501</v>
      </c>
      <c r="D1306" t="s">
        <v>19</v>
      </c>
      <c r="E1306">
        <v>39</v>
      </c>
      <c r="F1306">
        <v>231.08</v>
      </c>
      <c r="G1306">
        <v>0.01</v>
      </c>
      <c r="H1306" t="s">
        <v>32</v>
      </c>
      <c r="I1306">
        <v>-79.08</v>
      </c>
      <c r="J1306">
        <v>5.28</v>
      </c>
      <c r="K1306">
        <v>5.57</v>
      </c>
      <c r="L1306" t="s">
        <v>281</v>
      </c>
      <c r="M1306" t="s">
        <v>56</v>
      </c>
      <c r="N1306" t="s">
        <v>23</v>
      </c>
      <c r="O1306" t="s">
        <v>34</v>
      </c>
      <c r="P1306" t="s">
        <v>49</v>
      </c>
      <c r="Q1306" t="s">
        <v>42</v>
      </c>
      <c r="R1306" s="1">
        <v>41502</v>
      </c>
      <c r="S1306" s="10">
        <f t="shared" si="88"/>
        <v>3.6720497585536035E-5</v>
      </c>
      <c r="U1306" t="str">
        <f t="shared" si="87"/>
        <v/>
      </c>
      <c r="V1306">
        <f t="array" ref="V1306">SUM(IF(B1306="Y",IF(D1306="Critical",(F1306:F4865),0)))</f>
        <v>0</v>
      </c>
      <c r="W1306">
        <f t="shared" si="89"/>
        <v>1</v>
      </c>
      <c r="X1306">
        <f t="shared" si="90"/>
        <v>0</v>
      </c>
    </row>
    <row r="1307" spans="1:24" x14ac:dyDescent="0.25">
      <c r="A1307">
        <v>35142</v>
      </c>
      <c r="B1307" t="s">
        <v>18</v>
      </c>
      <c r="C1307" s="1">
        <v>41386</v>
      </c>
      <c r="D1307" t="s">
        <v>47</v>
      </c>
      <c r="E1307">
        <v>11</v>
      </c>
      <c r="F1307">
        <v>231.27</v>
      </c>
      <c r="G1307">
        <v>0.03</v>
      </c>
      <c r="H1307" t="s">
        <v>20</v>
      </c>
      <c r="I1307">
        <v>89.29</v>
      </c>
      <c r="J1307">
        <v>20.239999999999998</v>
      </c>
      <c r="K1307">
        <v>6.67</v>
      </c>
      <c r="L1307" t="s">
        <v>592</v>
      </c>
      <c r="M1307" t="s">
        <v>30</v>
      </c>
      <c r="N1307" t="s">
        <v>23</v>
      </c>
      <c r="O1307" t="s">
        <v>37</v>
      </c>
      <c r="P1307" t="s">
        <v>38</v>
      </c>
      <c r="Q1307" t="s">
        <v>26</v>
      </c>
      <c r="R1307" s="1">
        <v>41388</v>
      </c>
      <c r="S1307" s="10">
        <f t="shared" si="88"/>
        <v>3.6750690135913612E-5</v>
      </c>
      <c r="U1307" t="str">
        <f t="shared" si="87"/>
        <v/>
      </c>
      <c r="V1307">
        <f t="array" ref="V1307">SUM(IF(B1307="Y",IF(D1307="Critical",(F1307:F4866),0)))</f>
        <v>0</v>
      </c>
      <c r="W1307">
        <f t="shared" si="89"/>
        <v>2</v>
      </c>
      <c r="X1307">
        <f t="shared" si="90"/>
        <v>0</v>
      </c>
    </row>
    <row r="1308" spans="1:24" x14ac:dyDescent="0.25">
      <c r="A1308">
        <v>16547</v>
      </c>
      <c r="B1308" t="s">
        <v>18</v>
      </c>
      <c r="C1308" s="1">
        <v>42419</v>
      </c>
      <c r="D1308" t="s">
        <v>31</v>
      </c>
      <c r="E1308">
        <v>30</v>
      </c>
      <c r="F1308">
        <v>10554.63</v>
      </c>
      <c r="G1308">
        <v>0.09</v>
      </c>
      <c r="H1308" t="s">
        <v>54</v>
      </c>
      <c r="I1308">
        <v>1240.25</v>
      </c>
      <c r="J1308">
        <v>355.98</v>
      </c>
      <c r="K1308">
        <v>58.92</v>
      </c>
      <c r="L1308" t="s">
        <v>483</v>
      </c>
      <c r="M1308" t="s">
        <v>341</v>
      </c>
      <c r="N1308" t="s">
        <v>23</v>
      </c>
      <c r="O1308" t="s">
        <v>37</v>
      </c>
      <c r="P1308" t="s">
        <v>86</v>
      </c>
      <c r="Q1308" t="s">
        <v>74</v>
      </c>
      <c r="R1308" s="1">
        <v>42421</v>
      </c>
      <c r="S1308" s="10">
        <f t="shared" si="88"/>
        <v>1.6772168315355119E-3</v>
      </c>
      <c r="U1308" t="str">
        <f t="shared" si="87"/>
        <v/>
      </c>
      <c r="V1308">
        <f t="array" ref="V1308">SUM(IF(B1308="Y",IF(D1308="Critical",(F1308:F4867),0)))</f>
        <v>0</v>
      </c>
      <c r="W1308">
        <f t="shared" si="89"/>
        <v>2</v>
      </c>
      <c r="X1308">
        <f t="shared" si="90"/>
        <v>0</v>
      </c>
    </row>
    <row r="1309" spans="1:24" x14ac:dyDescent="0.25">
      <c r="A1309">
        <v>16547</v>
      </c>
      <c r="B1309" t="s">
        <v>18</v>
      </c>
      <c r="C1309" s="1">
        <v>42419</v>
      </c>
      <c r="D1309" t="s">
        <v>31</v>
      </c>
      <c r="E1309">
        <v>8</v>
      </c>
      <c r="F1309">
        <v>1749.64</v>
      </c>
      <c r="G1309">
        <v>0.04</v>
      </c>
      <c r="H1309" t="s">
        <v>54</v>
      </c>
      <c r="I1309">
        <v>-533.23</v>
      </c>
      <c r="J1309">
        <v>218.75</v>
      </c>
      <c r="K1309">
        <v>69.64</v>
      </c>
      <c r="L1309" t="s">
        <v>483</v>
      </c>
      <c r="M1309" t="s">
        <v>341</v>
      </c>
      <c r="N1309" t="s">
        <v>23</v>
      </c>
      <c r="O1309" t="s">
        <v>37</v>
      </c>
      <c r="P1309" t="s">
        <v>112</v>
      </c>
      <c r="Q1309" t="s">
        <v>58</v>
      </c>
      <c r="R1309" s="1">
        <v>42419</v>
      </c>
      <c r="S1309" s="10">
        <f t="shared" si="88"/>
        <v>2.7803207285596876E-4</v>
      </c>
      <c r="U1309" t="str">
        <f t="shared" si="87"/>
        <v/>
      </c>
      <c r="V1309">
        <f t="array" ref="V1309">SUM(IF(B1309="Y",IF(D1309="Critical",(F1309:F4868),0)))</f>
        <v>0</v>
      </c>
      <c r="W1309">
        <f t="shared" si="89"/>
        <v>0</v>
      </c>
      <c r="X1309">
        <f t="shared" si="90"/>
        <v>0</v>
      </c>
    </row>
    <row r="1310" spans="1:24" x14ac:dyDescent="0.25">
      <c r="A1310">
        <v>16548</v>
      </c>
      <c r="B1310" t="s">
        <v>18</v>
      </c>
      <c r="C1310" s="1">
        <v>42039</v>
      </c>
      <c r="D1310" t="s">
        <v>31</v>
      </c>
      <c r="E1310">
        <v>22</v>
      </c>
      <c r="F1310">
        <v>75.19</v>
      </c>
      <c r="G1310">
        <v>0.06</v>
      </c>
      <c r="H1310" t="s">
        <v>20</v>
      </c>
      <c r="I1310">
        <v>-59.12</v>
      </c>
      <c r="J1310">
        <v>3.28</v>
      </c>
      <c r="K1310">
        <v>3.97</v>
      </c>
      <c r="L1310" t="s">
        <v>311</v>
      </c>
      <c r="M1310" t="s">
        <v>30</v>
      </c>
      <c r="N1310" t="s">
        <v>45</v>
      </c>
      <c r="O1310" t="s">
        <v>37</v>
      </c>
      <c r="P1310" t="s">
        <v>38</v>
      </c>
      <c r="Q1310" t="s">
        <v>60</v>
      </c>
      <c r="R1310" s="1">
        <v>42041</v>
      </c>
      <c r="S1310" s="10">
        <f t="shared" si="88"/>
        <v>1.1948304541528709E-5</v>
      </c>
      <c r="U1310" t="str">
        <f t="shared" si="87"/>
        <v/>
      </c>
      <c r="V1310">
        <f t="array" ref="V1310">SUM(IF(B1310="Y",IF(D1310="Critical",(F1310:F4869),0)))</f>
        <v>0</v>
      </c>
      <c r="W1310">
        <f t="shared" si="89"/>
        <v>2</v>
      </c>
      <c r="X1310">
        <f t="shared" si="90"/>
        <v>0</v>
      </c>
    </row>
    <row r="1311" spans="1:24" x14ac:dyDescent="0.25">
      <c r="A1311">
        <v>16548</v>
      </c>
      <c r="B1311" t="s">
        <v>18</v>
      </c>
      <c r="C1311" s="1">
        <v>42039</v>
      </c>
      <c r="D1311" t="s">
        <v>31</v>
      </c>
      <c r="E1311">
        <v>40</v>
      </c>
      <c r="F1311">
        <v>3028.86</v>
      </c>
      <c r="G1311">
        <v>0.04</v>
      </c>
      <c r="H1311" t="s">
        <v>20</v>
      </c>
      <c r="I1311">
        <v>-2595.65</v>
      </c>
      <c r="J1311">
        <v>71.37</v>
      </c>
      <c r="K1311">
        <v>69</v>
      </c>
      <c r="L1311" t="s">
        <v>466</v>
      </c>
      <c r="M1311" t="s">
        <v>56</v>
      </c>
      <c r="N1311" t="s">
        <v>45</v>
      </c>
      <c r="O1311" t="s">
        <v>37</v>
      </c>
      <c r="P1311" t="s">
        <v>112</v>
      </c>
      <c r="Q1311" t="s">
        <v>60</v>
      </c>
      <c r="R1311" s="1">
        <v>42041</v>
      </c>
      <c r="S1311" s="10">
        <f t="shared" si="88"/>
        <v>4.8131056914024002E-4</v>
      </c>
      <c r="U1311" t="str">
        <f t="shared" si="87"/>
        <v/>
      </c>
      <c r="V1311">
        <f t="array" ref="V1311">SUM(IF(B1311="Y",IF(D1311="Critical",(F1311:F4870),0)))</f>
        <v>0</v>
      </c>
      <c r="W1311">
        <f t="shared" si="89"/>
        <v>2</v>
      </c>
      <c r="X1311">
        <f t="shared" si="90"/>
        <v>0</v>
      </c>
    </row>
    <row r="1312" spans="1:24" x14ac:dyDescent="0.25">
      <c r="A1312">
        <v>26631</v>
      </c>
      <c r="B1312" t="s">
        <v>18</v>
      </c>
      <c r="C1312" s="1">
        <v>41579</v>
      </c>
      <c r="D1312" t="s">
        <v>28</v>
      </c>
      <c r="E1312">
        <v>37</v>
      </c>
      <c r="F1312">
        <v>231.65</v>
      </c>
      <c r="G1312">
        <v>0</v>
      </c>
      <c r="H1312" t="s">
        <v>20</v>
      </c>
      <c r="I1312">
        <v>-241.28</v>
      </c>
      <c r="J1312">
        <v>5.98</v>
      </c>
      <c r="K1312">
        <v>10.39</v>
      </c>
      <c r="L1312" t="s">
        <v>346</v>
      </c>
      <c r="M1312" t="s">
        <v>22</v>
      </c>
      <c r="N1312" t="s">
        <v>23</v>
      </c>
      <c r="O1312" t="s">
        <v>34</v>
      </c>
      <c r="P1312" t="s">
        <v>49</v>
      </c>
      <c r="Q1312" t="s">
        <v>42</v>
      </c>
      <c r="R1312" s="1">
        <v>41579</v>
      </c>
      <c r="S1312" s="10">
        <f t="shared" si="88"/>
        <v>3.681107523666878E-5</v>
      </c>
      <c r="U1312" t="str">
        <f t="shared" si="87"/>
        <v/>
      </c>
      <c r="V1312">
        <f t="array" ref="V1312">SUM(IF(B1312="Y",IF(D1312="Critical",(F1312:F4871),0)))</f>
        <v>0</v>
      </c>
      <c r="W1312">
        <f t="shared" si="89"/>
        <v>0</v>
      </c>
      <c r="X1312">
        <f t="shared" si="90"/>
        <v>0</v>
      </c>
    </row>
    <row r="1313" spans="1:24" x14ac:dyDescent="0.25">
      <c r="A1313">
        <v>10247</v>
      </c>
      <c r="B1313" t="s">
        <v>18</v>
      </c>
      <c r="C1313" s="1">
        <v>41284</v>
      </c>
      <c r="D1313" t="s">
        <v>43</v>
      </c>
      <c r="E1313">
        <v>24</v>
      </c>
      <c r="F1313">
        <v>231.95</v>
      </c>
      <c r="G1313">
        <v>0.03</v>
      </c>
      <c r="H1313" t="s">
        <v>20</v>
      </c>
      <c r="I1313">
        <v>44.14</v>
      </c>
      <c r="J1313">
        <v>9.7799999999999994</v>
      </c>
      <c r="K1313">
        <v>1.99</v>
      </c>
      <c r="L1313" t="s">
        <v>199</v>
      </c>
      <c r="M1313" t="s">
        <v>30</v>
      </c>
      <c r="N1313" t="s">
        <v>40</v>
      </c>
      <c r="O1313" t="s">
        <v>24</v>
      </c>
      <c r="P1313" t="s">
        <v>25</v>
      </c>
      <c r="Q1313" t="s">
        <v>26</v>
      </c>
      <c r="R1313" s="1">
        <v>41286</v>
      </c>
      <c r="S1313" s="10">
        <f t="shared" si="88"/>
        <v>3.6858747684633382E-5</v>
      </c>
      <c r="U1313" t="str">
        <f t="shared" si="87"/>
        <v/>
      </c>
      <c r="V1313">
        <f t="array" ref="V1313">SUM(IF(B1313="Y",IF(D1313="Critical",(F1313:F4872),0)))</f>
        <v>0</v>
      </c>
      <c r="W1313">
        <f t="shared" si="89"/>
        <v>2</v>
      </c>
      <c r="X1313">
        <f t="shared" si="90"/>
        <v>0</v>
      </c>
    </row>
    <row r="1314" spans="1:24" x14ac:dyDescent="0.25">
      <c r="A1314">
        <v>16610</v>
      </c>
      <c r="B1314" t="s">
        <v>18</v>
      </c>
      <c r="C1314" s="1">
        <v>42653</v>
      </c>
      <c r="D1314" t="s">
        <v>19</v>
      </c>
      <c r="E1314">
        <v>19</v>
      </c>
      <c r="F1314">
        <v>659.13</v>
      </c>
      <c r="G1314">
        <v>0.09</v>
      </c>
      <c r="H1314" t="s">
        <v>20</v>
      </c>
      <c r="I1314">
        <v>187.57</v>
      </c>
      <c r="J1314">
        <v>35.94</v>
      </c>
      <c r="K1314">
        <v>6.66</v>
      </c>
      <c r="L1314" t="s">
        <v>95</v>
      </c>
      <c r="M1314" t="s">
        <v>30</v>
      </c>
      <c r="N1314" t="s">
        <v>23</v>
      </c>
      <c r="O1314" t="s">
        <v>34</v>
      </c>
      <c r="P1314" t="s">
        <v>76</v>
      </c>
      <c r="Q1314" t="s">
        <v>42</v>
      </c>
      <c r="R1314" s="1">
        <v>42655</v>
      </c>
      <c r="S1314" s="10">
        <f t="shared" si="88"/>
        <v>1.0474113542303256E-4</v>
      </c>
      <c r="U1314" t="str">
        <f t="shared" si="87"/>
        <v/>
      </c>
      <c r="V1314">
        <f t="array" ref="V1314">SUM(IF(B1314="Y",IF(D1314="Critical",(F1314:F4873),0)))</f>
        <v>0</v>
      </c>
      <c r="W1314">
        <f t="shared" si="89"/>
        <v>2</v>
      </c>
      <c r="X1314">
        <f t="shared" si="90"/>
        <v>0</v>
      </c>
    </row>
    <row r="1315" spans="1:24" x14ac:dyDescent="0.25">
      <c r="A1315">
        <v>16612</v>
      </c>
      <c r="B1315" t="s">
        <v>18</v>
      </c>
      <c r="C1315" s="1">
        <v>42414</v>
      </c>
      <c r="D1315" t="s">
        <v>19</v>
      </c>
      <c r="E1315">
        <v>45</v>
      </c>
      <c r="F1315">
        <v>3699.22</v>
      </c>
      <c r="G1315">
        <v>0.05</v>
      </c>
      <c r="H1315" t="s">
        <v>54</v>
      </c>
      <c r="I1315">
        <v>565.17999999999995</v>
      </c>
      <c r="J1315">
        <v>80.97</v>
      </c>
      <c r="K1315">
        <v>30.06</v>
      </c>
      <c r="L1315" t="s">
        <v>122</v>
      </c>
      <c r="M1315" t="s">
        <v>56</v>
      </c>
      <c r="N1315" t="s">
        <v>40</v>
      </c>
      <c r="O1315" t="s">
        <v>24</v>
      </c>
      <c r="P1315" t="s">
        <v>51</v>
      </c>
      <c r="Q1315" t="s">
        <v>58</v>
      </c>
      <c r="R1315" s="1">
        <v>42415</v>
      </c>
      <c r="S1315" s="10">
        <f t="shared" si="88"/>
        <v>5.878362431987476E-4</v>
      </c>
      <c r="U1315" t="str">
        <f t="shared" si="87"/>
        <v/>
      </c>
      <c r="V1315">
        <f t="array" ref="V1315">SUM(IF(B1315="Y",IF(D1315="Critical",(F1315:F4874),0)))</f>
        <v>0</v>
      </c>
      <c r="W1315">
        <f t="shared" si="89"/>
        <v>1</v>
      </c>
      <c r="X1315">
        <f t="shared" si="90"/>
        <v>0</v>
      </c>
    </row>
    <row r="1316" spans="1:24" x14ac:dyDescent="0.25">
      <c r="A1316">
        <v>16612</v>
      </c>
      <c r="B1316" t="s">
        <v>18</v>
      </c>
      <c r="C1316" s="1">
        <v>42414</v>
      </c>
      <c r="D1316" t="s">
        <v>19</v>
      </c>
      <c r="E1316">
        <v>6</v>
      </c>
      <c r="F1316">
        <v>48.93</v>
      </c>
      <c r="G1316">
        <v>0</v>
      </c>
      <c r="H1316" t="s">
        <v>20</v>
      </c>
      <c r="I1316">
        <v>-38.72</v>
      </c>
      <c r="J1316">
        <v>6.48</v>
      </c>
      <c r="K1316">
        <v>10.050000000000001</v>
      </c>
      <c r="L1316" t="s">
        <v>122</v>
      </c>
      <c r="M1316" t="s">
        <v>56</v>
      </c>
      <c r="N1316" t="s">
        <v>40</v>
      </c>
      <c r="O1316" t="s">
        <v>34</v>
      </c>
      <c r="P1316" t="s">
        <v>49</v>
      </c>
      <c r="Q1316" t="s">
        <v>42</v>
      </c>
      <c r="R1316" s="1">
        <v>42416</v>
      </c>
      <c r="S1316" s="10">
        <f t="shared" si="88"/>
        <v>7.7753762630269942E-6</v>
      </c>
      <c r="U1316" t="str">
        <f t="shared" si="87"/>
        <v/>
      </c>
      <c r="V1316">
        <f t="array" ref="V1316">SUM(IF(B1316="Y",IF(D1316="Critical",(F1316:F4875),0)))</f>
        <v>0</v>
      </c>
      <c r="W1316">
        <f t="shared" si="89"/>
        <v>2</v>
      </c>
      <c r="X1316">
        <f t="shared" si="90"/>
        <v>0</v>
      </c>
    </row>
    <row r="1317" spans="1:24" x14ac:dyDescent="0.25">
      <c r="A1317">
        <v>30885</v>
      </c>
      <c r="B1317" t="s">
        <v>18</v>
      </c>
      <c r="C1317" s="1">
        <v>41446</v>
      </c>
      <c r="D1317" t="s">
        <v>19</v>
      </c>
      <c r="E1317">
        <v>24</v>
      </c>
      <c r="F1317">
        <v>234.24</v>
      </c>
      <c r="G1317">
        <v>0.09</v>
      </c>
      <c r="H1317" t="s">
        <v>20</v>
      </c>
      <c r="I1317">
        <v>-151.80000000000001</v>
      </c>
      <c r="J1317">
        <v>9.7100000000000009</v>
      </c>
      <c r="K1317">
        <v>9.4499999999999993</v>
      </c>
      <c r="L1317" t="s">
        <v>390</v>
      </c>
      <c r="M1317" t="s">
        <v>22</v>
      </c>
      <c r="N1317" t="s">
        <v>23</v>
      </c>
      <c r="O1317" t="s">
        <v>34</v>
      </c>
      <c r="P1317" t="s">
        <v>53</v>
      </c>
      <c r="Q1317" t="s">
        <v>42</v>
      </c>
      <c r="R1317" s="1">
        <v>41447</v>
      </c>
      <c r="S1317" s="10">
        <f t="shared" si="88"/>
        <v>3.7222647370763201E-5</v>
      </c>
      <c r="U1317" t="str">
        <f t="shared" si="87"/>
        <v/>
      </c>
      <c r="V1317">
        <f t="array" ref="V1317">SUM(IF(B1317="Y",IF(D1317="Critical",(F1317:F4876),0)))</f>
        <v>0</v>
      </c>
      <c r="W1317">
        <f t="shared" si="89"/>
        <v>1</v>
      </c>
      <c r="X1317">
        <f t="shared" si="90"/>
        <v>0</v>
      </c>
    </row>
    <row r="1318" spans="1:24" x14ac:dyDescent="0.25">
      <c r="A1318">
        <v>29475</v>
      </c>
      <c r="B1318" t="s">
        <v>18</v>
      </c>
      <c r="C1318" s="1">
        <v>41327</v>
      </c>
      <c r="D1318" t="s">
        <v>19</v>
      </c>
      <c r="E1318">
        <v>49</v>
      </c>
      <c r="F1318">
        <v>235.12</v>
      </c>
      <c r="G1318">
        <v>0.09</v>
      </c>
      <c r="H1318" t="s">
        <v>20</v>
      </c>
      <c r="I1318">
        <v>-29.62</v>
      </c>
      <c r="J1318">
        <v>4.91</v>
      </c>
      <c r="K1318">
        <v>3.05</v>
      </c>
      <c r="L1318" t="s">
        <v>204</v>
      </c>
      <c r="M1318" t="s">
        <v>30</v>
      </c>
      <c r="N1318" t="s">
        <v>40</v>
      </c>
      <c r="O1318" t="s">
        <v>37</v>
      </c>
      <c r="P1318" t="s">
        <v>38</v>
      </c>
      <c r="Q1318" t="s">
        <v>26</v>
      </c>
      <c r="R1318" s="1">
        <v>41329</v>
      </c>
      <c r="S1318" s="10">
        <f t="shared" si="88"/>
        <v>3.7362486551459372E-5</v>
      </c>
      <c r="U1318" t="str">
        <f t="shared" si="87"/>
        <v/>
      </c>
      <c r="V1318">
        <f t="array" ref="V1318">SUM(IF(B1318="Y",IF(D1318="Critical",(F1318:F4877),0)))</f>
        <v>0</v>
      </c>
      <c r="W1318">
        <f t="shared" si="89"/>
        <v>2</v>
      </c>
      <c r="X1318">
        <f t="shared" si="90"/>
        <v>0</v>
      </c>
    </row>
    <row r="1319" spans="1:24" x14ac:dyDescent="0.25">
      <c r="A1319">
        <v>16642</v>
      </c>
      <c r="B1319" t="s">
        <v>18</v>
      </c>
      <c r="C1319" s="1">
        <v>41700</v>
      </c>
      <c r="D1319" t="s">
        <v>31</v>
      </c>
      <c r="E1319">
        <v>46</v>
      </c>
      <c r="F1319">
        <v>7640.2250000000004</v>
      </c>
      <c r="G1319">
        <v>7.0000000000000007E-2</v>
      </c>
      <c r="H1319" t="s">
        <v>20</v>
      </c>
      <c r="I1319">
        <v>2027.68</v>
      </c>
      <c r="J1319">
        <v>205.99</v>
      </c>
      <c r="K1319">
        <v>2.5</v>
      </c>
      <c r="L1319" t="s">
        <v>165</v>
      </c>
      <c r="M1319" t="s">
        <v>22</v>
      </c>
      <c r="N1319" t="s">
        <v>23</v>
      </c>
      <c r="O1319" t="s">
        <v>24</v>
      </c>
      <c r="P1319" t="s">
        <v>41</v>
      </c>
      <c r="Q1319" t="s">
        <v>42</v>
      </c>
      <c r="R1319" s="1">
        <v>41702</v>
      </c>
      <c r="S1319" s="10">
        <f t="shared" si="88"/>
        <v>1.2140940958345683E-3</v>
      </c>
      <c r="U1319" t="str">
        <f t="shared" si="87"/>
        <v/>
      </c>
      <c r="V1319">
        <f t="array" ref="V1319">SUM(IF(B1319="Y",IF(D1319="Critical",(F1319:F4878),0)))</f>
        <v>0</v>
      </c>
      <c r="W1319">
        <f t="shared" si="89"/>
        <v>2</v>
      </c>
      <c r="X1319">
        <f t="shared" si="90"/>
        <v>0</v>
      </c>
    </row>
    <row r="1320" spans="1:24" x14ac:dyDescent="0.25">
      <c r="A1320">
        <v>28007</v>
      </c>
      <c r="B1320" t="s">
        <v>18</v>
      </c>
      <c r="C1320" s="1">
        <v>41372</v>
      </c>
      <c r="D1320" t="s">
        <v>31</v>
      </c>
      <c r="E1320">
        <v>20</v>
      </c>
      <c r="F1320">
        <v>238.77</v>
      </c>
      <c r="G1320">
        <v>0.02</v>
      </c>
      <c r="H1320" t="s">
        <v>20</v>
      </c>
      <c r="I1320">
        <v>-78.81</v>
      </c>
      <c r="J1320">
        <v>11.66</v>
      </c>
      <c r="K1320">
        <v>7.95</v>
      </c>
      <c r="L1320" t="s">
        <v>383</v>
      </c>
      <c r="M1320" t="s">
        <v>22</v>
      </c>
      <c r="N1320" t="s">
        <v>71</v>
      </c>
      <c r="O1320" t="s">
        <v>34</v>
      </c>
      <c r="P1320" t="s">
        <v>35</v>
      </c>
      <c r="Q1320" t="s">
        <v>26</v>
      </c>
      <c r="R1320" s="1">
        <v>41373</v>
      </c>
      <c r="S1320" s="10">
        <f t="shared" si="88"/>
        <v>3.7942501335028725E-5</v>
      </c>
      <c r="U1320" t="str">
        <f t="shared" si="87"/>
        <v/>
      </c>
      <c r="V1320">
        <f t="array" ref="V1320">SUM(IF(B1320="Y",IF(D1320="Critical",(F1320:F4879),0)))</f>
        <v>0</v>
      </c>
      <c r="W1320">
        <f t="shared" si="89"/>
        <v>1</v>
      </c>
      <c r="X1320">
        <f t="shared" si="90"/>
        <v>0</v>
      </c>
    </row>
    <row r="1321" spans="1:24" x14ac:dyDescent="0.25">
      <c r="A1321">
        <v>29382</v>
      </c>
      <c r="B1321" t="s">
        <v>18</v>
      </c>
      <c r="C1321" s="1">
        <v>41595</v>
      </c>
      <c r="D1321" t="s">
        <v>19</v>
      </c>
      <c r="E1321">
        <v>42</v>
      </c>
      <c r="F1321">
        <v>239.35</v>
      </c>
      <c r="G1321">
        <v>0.05</v>
      </c>
      <c r="H1321" t="s">
        <v>20</v>
      </c>
      <c r="I1321">
        <v>78.959999999999994</v>
      </c>
      <c r="J1321">
        <v>5.68</v>
      </c>
      <c r="K1321">
        <v>1.39</v>
      </c>
      <c r="L1321" t="s">
        <v>422</v>
      </c>
      <c r="M1321" t="s">
        <v>56</v>
      </c>
      <c r="N1321" t="s">
        <v>71</v>
      </c>
      <c r="O1321" t="s">
        <v>34</v>
      </c>
      <c r="P1321" t="s">
        <v>76</v>
      </c>
      <c r="Q1321" t="s">
        <v>42</v>
      </c>
      <c r="R1321" s="1">
        <v>41598</v>
      </c>
      <c r="S1321" s="10">
        <f t="shared" si="88"/>
        <v>3.8034668067760294E-5</v>
      </c>
      <c r="U1321" t="str">
        <f t="shared" si="87"/>
        <v/>
      </c>
      <c r="V1321">
        <f t="array" ref="V1321">SUM(IF(B1321="Y",IF(D1321="Critical",(F1321:F4880),0)))</f>
        <v>0</v>
      </c>
      <c r="W1321">
        <f t="shared" si="89"/>
        <v>3</v>
      </c>
      <c r="X1321">
        <f t="shared" si="90"/>
        <v>0</v>
      </c>
    </row>
    <row r="1322" spans="1:24" x14ac:dyDescent="0.25">
      <c r="A1322">
        <v>16674</v>
      </c>
      <c r="B1322" t="s">
        <v>18</v>
      </c>
      <c r="C1322" s="1">
        <v>41758</v>
      </c>
      <c r="D1322" t="s">
        <v>47</v>
      </c>
      <c r="E1322">
        <v>49</v>
      </c>
      <c r="F1322">
        <v>1959.43</v>
      </c>
      <c r="G1322">
        <v>0.09</v>
      </c>
      <c r="H1322" t="s">
        <v>20</v>
      </c>
      <c r="I1322">
        <v>467.72</v>
      </c>
      <c r="J1322">
        <v>42.98</v>
      </c>
      <c r="K1322">
        <v>4.62</v>
      </c>
      <c r="L1322" t="s">
        <v>82</v>
      </c>
      <c r="M1322" t="s">
        <v>56</v>
      </c>
      <c r="N1322" t="s">
        <v>71</v>
      </c>
      <c r="O1322" t="s">
        <v>34</v>
      </c>
      <c r="P1322" t="s">
        <v>72</v>
      </c>
      <c r="Q1322" t="s">
        <v>42</v>
      </c>
      <c r="R1322" s="1">
        <v>41765</v>
      </c>
      <c r="S1322" s="10">
        <f t="shared" si="88"/>
        <v>3.1136941571761667E-4</v>
      </c>
      <c r="U1322" t="str">
        <f t="shared" si="87"/>
        <v/>
      </c>
      <c r="V1322">
        <f t="array" ref="V1322">SUM(IF(B1322="Y",IF(D1322="Critical",(F1322:F4881),0)))</f>
        <v>0</v>
      </c>
      <c r="W1322">
        <f t="shared" si="89"/>
        <v>7</v>
      </c>
      <c r="X1322">
        <f t="shared" si="90"/>
        <v>0</v>
      </c>
    </row>
    <row r="1323" spans="1:24" x14ac:dyDescent="0.25">
      <c r="A1323">
        <v>16674</v>
      </c>
      <c r="B1323" t="s">
        <v>18</v>
      </c>
      <c r="C1323" s="1">
        <v>41758</v>
      </c>
      <c r="D1323" t="s">
        <v>47</v>
      </c>
      <c r="E1323">
        <v>39</v>
      </c>
      <c r="F1323">
        <v>14072.64</v>
      </c>
      <c r="G1323">
        <v>0.02</v>
      </c>
      <c r="H1323" t="s">
        <v>54</v>
      </c>
      <c r="I1323">
        <v>2177.54</v>
      </c>
      <c r="J1323">
        <v>355.98</v>
      </c>
      <c r="K1323">
        <v>58.92</v>
      </c>
      <c r="L1323" t="s">
        <v>82</v>
      </c>
      <c r="M1323" t="s">
        <v>56</v>
      </c>
      <c r="N1323" t="s">
        <v>71</v>
      </c>
      <c r="O1323" t="s">
        <v>37</v>
      </c>
      <c r="P1323" t="s">
        <v>86</v>
      </c>
      <c r="Q1323" t="s">
        <v>74</v>
      </c>
      <c r="R1323" s="1">
        <v>41767</v>
      </c>
      <c r="S1323" s="10">
        <f t="shared" si="88"/>
        <v>2.2362573270820396E-3</v>
      </c>
      <c r="U1323" t="str">
        <f t="shared" si="87"/>
        <v/>
      </c>
      <c r="V1323">
        <f t="array" ref="V1323">SUM(IF(B1323="Y",IF(D1323="Critical",(F1323:F4882),0)))</f>
        <v>0</v>
      </c>
      <c r="W1323">
        <f t="shared" si="89"/>
        <v>9</v>
      </c>
      <c r="X1323">
        <f t="shared" si="90"/>
        <v>0</v>
      </c>
    </row>
    <row r="1324" spans="1:24" x14ac:dyDescent="0.25">
      <c r="A1324">
        <v>16679</v>
      </c>
      <c r="B1324" t="s">
        <v>27</v>
      </c>
      <c r="C1324" s="1">
        <v>42682</v>
      </c>
      <c r="D1324" t="s">
        <v>47</v>
      </c>
      <c r="E1324">
        <v>29</v>
      </c>
      <c r="F1324">
        <v>6481.95</v>
      </c>
      <c r="G1324">
        <v>0.09</v>
      </c>
      <c r="H1324" t="s">
        <v>54</v>
      </c>
      <c r="I1324">
        <v>846.23</v>
      </c>
      <c r="J1324">
        <v>243.98</v>
      </c>
      <c r="K1324">
        <v>43.32</v>
      </c>
      <c r="L1324" t="s">
        <v>241</v>
      </c>
      <c r="M1324" t="s">
        <v>22</v>
      </c>
      <c r="N1324" t="s">
        <v>71</v>
      </c>
      <c r="O1324" t="s">
        <v>37</v>
      </c>
      <c r="P1324" t="s">
        <v>86</v>
      </c>
      <c r="Q1324" t="s">
        <v>74</v>
      </c>
      <c r="R1324" s="1">
        <v>42687</v>
      </c>
      <c r="S1324" s="10">
        <f t="shared" si="88"/>
        <v>1.0300347469472271E-3</v>
      </c>
      <c r="U1324" t="str">
        <f t="shared" si="87"/>
        <v/>
      </c>
      <c r="V1324">
        <f t="array" ref="V1324">SUM(IF(B1324="Y",IF(D1324="Critical",(F1324:F4883),0)))</f>
        <v>0</v>
      </c>
      <c r="W1324">
        <f t="shared" si="89"/>
        <v>5</v>
      </c>
      <c r="X1324">
        <f t="shared" si="90"/>
        <v>0</v>
      </c>
    </row>
    <row r="1325" spans="1:24" x14ac:dyDescent="0.25">
      <c r="A1325">
        <v>16706</v>
      </c>
      <c r="B1325" t="s">
        <v>18</v>
      </c>
      <c r="C1325" s="1">
        <v>42182</v>
      </c>
      <c r="D1325" t="s">
        <v>19</v>
      </c>
      <c r="E1325">
        <v>47</v>
      </c>
      <c r="F1325">
        <v>1943.72</v>
      </c>
      <c r="G1325">
        <v>0.03</v>
      </c>
      <c r="H1325" t="s">
        <v>20</v>
      </c>
      <c r="I1325">
        <v>-1003.58</v>
      </c>
      <c r="J1325">
        <v>41.47</v>
      </c>
      <c r="K1325">
        <v>34.200000000000003</v>
      </c>
      <c r="L1325" t="s">
        <v>444</v>
      </c>
      <c r="M1325" t="s">
        <v>341</v>
      </c>
      <c r="N1325" t="s">
        <v>23</v>
      </c>
      <c r="O1325" t="s">
        <v>37</v>
      </c>
      <c r="P1325" t="s">
        <v>38</v>
      </c>
      <c r="Q1325" t="s">
        <v>36</v>
      </c>
      <c r="R1325" s="1">
        <v>42183</v>
      </c>
      <c r="S1325" s="10">
        <f t="shared" si="88"/>
        <v>3.0887296852587026E-4</v>
      </c>
      <c r="U1325" t="str">
        <f t="shared" si="87"/>
        <v/>
      </c>
      <c r="V1325">
        <f t="array" ref="V1325">SUM(IF(B1325="Y",IF(D1325="Critical",(F1325:F4884),0)))</f>
        <v>0</v>
      </c>
      <c r="W1325">
        <f t="shared" si="89"/>
        <v>1</v>
      </c>
      <c r="X1325">
        <f t="shared" si="90"/>
        <v>0</v>
      </c>
    </row>
    <row r="1326" spans="1:24" x14ac:dyDescent="0.25">
      <c r="A1326">
        <v>16706</v>
      </c>
      <c r="B1326" t="s">
        <v>18</v>
      </c>
      <c r="C1326" s="1">
        <v>42182</v>
      </c>
      <c r="D1326" t="s">
        <v>19</v>
      </c>
      <c r="E1326">
        <v>6</v>
      </c>
      <c r="F1326">
        <v>18.37</v>
      </c>
      <c r="G1326">
        <v>0.01</v>
      </c>
      <c r="H1326" t="s">
        <v>20</v>
      </c>
      <c r="I1326">
        <v>-4.0599999999999996</v>
      </c>
      <c r="J1326">
        <v>2.78</v>
      </c>
      <c r="K1326">
        <v>1.2</v>
      </c>
      <c r="L1326" t="s">
        <v>444</v>
      </c>
      <c r="M1326" t="s">
        <v>341</v>
      </c>
      <c r="N1326" t="s">
        <v>23</v>
      </c>
      <c r="O1326" t="s">
        <v>34</v>
      </c>
      <c r="P1326" t="s">
        <v>35</v>
      </c>
      <c r="Q1326" t="s">
        <v>36</v>
      </c>
      <c r="R1326" s="1">
        <v>42183</v>
      </c>
      <c r="S1326" s="10">
        <f t="shared" si="88"/>
        <v>2.9191428970326161E-6</v>
      </c>
      <c r="U1326" t="str">
        <f t="shared" si="87"/>
        <v/>
      </c>
      <c r="V1326">
        <f t="array" ref="V1326">SUM(IF(B1326="Y",IF(D1326="Critical",(F1326:F4885),0)))</f>
        <v>0</v>
      </c>
      <c r="W1326">
        <f t="shared" si="89"/>
        <v>1</v>
      </c>
      <c r="X1326">
        <f t="shared" si="90"/>
        <v>0</v>
      </c>
    </row>
    <row r="1327" spans="1:24" x14ac:dyDescent="0.25">
      <c r="A1327">
        <v>16706</v>
      </c>
      <c r="B1327" t="s">
        <v>18</v>
      </c>
      <c r="C1327" s="1">
        <v>42182</v>
      </c>
      <c r="D1327" t="s">
        <v>19</v>
      </c>
      <c r="E1327">
        <v>49</v>
      </c>
      <c r="F1327">
        <v>6175.777</v>
      </c>
      <c r="G1327">
        <v>7.0000000000000007E-2</v>
      </c>
      <c r="H1327" t="s">
        <v>32</v>
      </c>
      <c r="I1327">
        <v>1881.58</v>
      </c>
      <c r="J1327">
        <v>155.99</v>
      </c>
      <c r="K1327">
        <v>3.9</v>
      </c>
      <c r="L1327" t="s">
        <v>444</v>
      </c>
      <c r="M1327" t="s">
        <v>341</v>
      </c>
      <c r="N1327" t="s">
        <v>23</v>
      </c>
      <c r="O1327" t="s">
        <v>24</v>
      </c>
      <c r="P1327" t="s">
        <v>41</v>
      </c>
      <c r="Q1327" t="s">
        <v>42</v>
      </c>
      <c r="R1327" s="1">
        <v>42184</v>
      </c>
      <c r="S1327" s="10">
        <f t="shared" si="88"/>
        <v>9.8138135891167114E-4</v>
      </c>
      <c r="U1327" t="str">
        <f t="shared" si="87"/>
        <v/>
      </c>
      <c r="V1327">
        <f t="array" ref="V1327">SUM(IF(B1327="Y",IF(D1327="Critical",(F1327:F4886),0)))</f>
        <v>0</v>
      </c>
      <c r="W1327">
        <f t="shared" si="89"/>
        <v>2</v>
      </c>
      <c r="X1327">
        <f t="shared" si="90"/>
        <v>0</v>
      </c>
    </row>
    <row r="1328" spans="1:24" x14ac:dyDescent="0.25">
      <c r="A1328">
        <v>16709</v>
      </c>
      <c r="B1328" t="s">
        <v>18</v>
      </c>
      <c r="C1328" s="1">
        <v>42283</v>
      </c>
      <c r="D1328" t="s">
        <v>19</v>
      </c>
      <c r="E1328">
        <v>3</v>
      </c>
      <c r="F1328">
        <v>24.36</v>
      </c>
      <c r="G1328">
        <v>7.0000000000000007E-2</v>
      </c>
      <c r="H1328" t="s">
        <v>20</v>
      </c>
      <c r="I1328">
        <v>-13.01</v>
      </c>
      <c r="J1328">
        <v>6.48</v>
      </c>
      <c r="K1328">
        <v>5.74</v>
      </c>
      <c r="L1328" t="s">
        <v>248</v>
      </c>
      <c r="M1328" t="s">
        <v>22</v>
      </c>
      <c r="N1328" t="s">
        <v>71</v>
      </c>
      <c r="O1328" t="s">
        <v>34</v>
      </c>
      <c r="P1328" t="s">
        <v>49</v>
      </c>
      <c r="Q1328" t="s">
        <v>42</v>
      </c>
      <c r="R1328" s="1">
        <v>42285</v>
      </c>
      <c r="S1328" s="10">
        <f t="shared" si="88"/>
        <v>3.871002774725886E-6</v>
      </c>
      <c r="U1328" t="str">
        <f t="shared" si="87"/>
        <v/>
      </c>
      <c r="V1328">
        <f t="array" ref="V1328">SUM(IF(B1328="Y",IF(D1328="Critical",(F1328:F4887),0)))</f>
        <v>0</v>
      </c>
      <c r="W1328">
        <f t="shared" si="89"/>
        <v>2</v>
      </c>
      <c r="X1328">
        <f t="shared" si="90"/>
        <v>0</v>
      </c>
    </row>
    <row r="1329" spans="1:24" x14ac:dyDescent="0.25">
      <c r="A1329">
        <v>16710</v>
      </c>
      <c r="B1329" t="s">
        <v>18</v>
      </c>
      <c r="C1329" s="1">
        <v>41753</v>
      </c>
      <c r="D1329" t="s">
        <v>19</v>
      </c>
      <c r="E1329">
        <v>47</v>
      </c>
      <c r="F1329">
        <v>5549.79</v>
      </c>
      <c r="G1329">
        <v>0.09</v>
      </c>
      <c r="H1329" t="s">
        <v>54</v>
      </c>
      <c r="I1329">
        <v>1300.8</v>
      </c>
      <c r="J1329">
        <v>145.44999999999999</v>
      </c>
      <c r="K1329">
        <v>17.850000000000001</v>
      </c>
      <c r="L1329" t="s">
        <v>206</v>
      </c>
      <c r="M1329" t="s">
        <v>56</v>
      </c>
      <c r="N1329" t="s">
        <v>45</v>
      </c>
      <c r="O1329" t="s">
        <v>24</v>
      </c>
      <c r="P1329" t="s">
        <v>51</v>
      </c>
      <c r="Q1329" t="s">
        <v>74</v>
      </c>
      <c r="R1329" s="1">
        <v>41755</v>
      </c>
      <c r="S1329" s="10">
        <f t="shared" si="88"/>
        <v>8.8190691663160808E-4</v>
      </c>
      <c r="U1329" t="str">
        <f t="shared" si="87"/>
        <v/>
      </c>
      <c r="V1329">
        <f t="array" ref="V1329">SUM(IF(B1329="Y",IF(D1329="Critical",(F1329:F4888),0)))</f>
        <v>0</v>
      </c>
      <c r="W1329">
        <f t="shared" si="89"/>
        <v>2</v>
      </c>
      <c r="X1329">
        <f t="shared" si="90"/>
        <v>0</v>
      </c>
    </row>
    <row r="1330" spans="1:24" x14ac:dyDescent="0.25">
      <c r="A1330">
        <v>16737</v>
      </c>
      <c r="B1330" t="s">
        <v>18</v>
      </c>
      <c r="C1330" s="1">
        <v>41810</v>
      </c>
      <c r="D1330" t="s">
        <v>31</v>
      </c>
      <c r="E1330">
        <v>15</v>
      </c>
      <c r="F1330">
        <v>1390.49</v>
      </c>
      <c r="G1330">
        <v>0.01</v>
      </c>
      <c r="H1330" t="s">
        <v>20</v>
      </c>
      <c r="I1330">
        <v>366.8</v>
      </c>
      <c r="J1330">
        <v>90.48</v>
      </c>
      <c r="K1330">
        <v>19.989999999999998</v>
      </c>
      <c r="L1330" t="s">
        <v>276</v>
      </c>
      <c r="M1330" t="s">
        <v>22</v>
      </c>
      <c r="N1330" t="s">
        <v>40</v>
      </c>
      <c r="O1330" t="s">
        <v>34</v>
      </c>
      <c r="P1330" t="s">
        <v>76</v>
      </c>
      <c r="Q1330" t="s">
        <v>42</v>
      </c>
      <c r="R1330" s="1">
        <v>41811</v>
      </c>
      <c r="S1330" s="10">
        <f t="shared" si="88"/>
        <v>2.2096020723434307E-4</v>
      </c>
      <c r="U1330" t="str">
        <f t="shared" si="87"/>
        <v/>
      </c>
      <c r="V1330">
        <f t="array" ref="V1330">SUM(IF(B1330="Y",IF(D1330="Critical",(F1330:F4889),0)))</f>
        <v>0</v>
      </c>
      <c r="W1330">
        <f t="shared" si="89"/>
        <v>1</v>
      </c>
      <c r="X1330">
        <f t="shared" si="90"/>
        <v>0</v>
      </c>
    </row>
    <row r="1331" spans="1:24" x14ac:dyDescent="0.25">
      <c r="A1331">
        <v>35908</v>
      </c>
      <c r="B1331" t="s">
        <v>18</v>
      </c>
      <c r="C1331" s="1">
        <v>41620</v>
      </c>
      <c r="D1331" t="s">
        <v>31</v>
      </c>
      <c r="E1331">
        <v>40</v>
      </c>
      <c r="F1331">
        <v>240.18</v>
      </c>
      <c r="G1331">
        <v>0.06</v>
      </c>
      <c r="H1331" t="s">
        <v>20</v>
      </c>
      <c r="I1331">
        <v>-160.21</v>
      </c>
      <c r="J1331">
        <v>5.78</v>
      </c>
      <c r="K1331">
        <v>7.64</v>
      </c>
      <c r="L1331" t="s">
        <v>463</v>
      </c>
      <c r="M1331" t="s">
        <v>30</v>
      </c>
      <c r="N1331" t="s">
        <v>71</v>
      </c>
      <c r="O1331" t="s">
        <v>34</v>
      </c>
      <c r="P1331" t="s">
        <v>49</v>
      </c>
      <c r="Q1331" t="s">
        <v>42</v>
      </c>
      <c r="R1331" s="1">
        <v>41622</v>
      </c>
      <c r="S1331" s="10">
        <f t="shared" si="88"/>
        <v>3.8166561840462365E-5</v>
      </c>
      <c r="U1331" t="str">
        <f t="shared" si="87"/>
        <v/>
      </c>
      <c r="V1331">
        <f t="array" ref="V1331">SUM(IF(B1331="Y",IF(D1331="Critical",(F1331:F4890),0)))</f>
        <v>0</v>
      </c>
      <c r="W1331">
        <f t="shared" si="89"/>
        <v>2</v>
      </c>
      <c r="X1331">
        <f t="shared" si="90"/>
        <v>0</v>
      </c>
    </row>
    <row r="1332" spans="1:24" x14ac:dyDescent="0.25">
      <c r="A1332">
        <v>16771</v>
      </c>
      <c r="B1332" t="s">
        <v>18</v>
      </c>
      <c r="C1332" s="1">
        <v>42641</v>
      </c>
      <c r="D1332" t="s">
        <v>19</v>
      </c>
      <c r="E1332">
        <v>42</v>
      </c>
      <c r="F1332">
        <v>1737.06</v>
      </c>
      <c r="G1332">
        <v>0.02</v>
      </c>
      <c r="H1332" t="s">
        <v>20</v>
      </c>
      <c r="I1332">
        <v>339.17</v>
      </c>
      <c r="J1332">
        <v>39.979999999999997</v>
      </c>
      <c r="K1332">
        <v>9.1999999999999993</v>
      </c>
      <c r="L1332" t="s">
        <v>410</v>
      </c>
      <c r="M1332" t="s">
        <v>30</v>
      </c>
      <c r="N1332" t="s">
        <v>23</v>
      </c>
      <c r="O1332" t="s">
        <v>37</v>
      </c>
      <c r="P1332" t="s">
        <v>38</v>
      </c>
      <c r="Q1332" t="s">
        <v>36</v>
      </c>
      <c r="R1332" s="1">
        <v>42643</v>
      </c>
      <c r="S1332" s="10">
        <f t="shared" si="88"/>
        <v>2.7603300820465301E-4</v>
      </c>
      <c r="U1332" t="str">
        <f t="shared" si="87"/>
        <v/>
      </c>
      <c r="V1332">
        <f t="array" ref="V1332">SUM(IF(B1332="Y",IF(D1332="Critical",(F1332:F4891),0)))</f>
        <v>0</v>
      </c>
      <c r="W1332">
        <f t="shared" si="89"/>
        <v>2</v>
      </c>
      <c r="X1332">
        <f t="shared" si="90"/>
        <v>0</v>
      </c>
    </row>
    <row r="1333" spans="1:24" x14ac:dyDescent="0.25">
      <c r="A1333">
        <v>16775</v>
      </c>
      <c r="B1333" t="s">
        <v>18</v>
      </c>
      <c r="C1333" s="1">
        <v>42330</v>
      </c>
      <c r="D1333" t="s">
        <v>47</v>
      </c>
      <c r="E1333">
        <v>49</v>
      </c>
      <c r="F1333">
        <v>2469.15</v>
      </c>
      <c r="G1333">
        <v>0.04</v>
      </c>
      <c r="H1333" t="s">
        <v>20</v>
      </c>
      <c r="I1333">
        <v>1244.81</v>
      </c>
      <c r="J1333">
        <v>48.94</v>
      </c>
      <c r="K1333">
        <v>5.86</v>
      </c>
      <c r="L1333" t="s">
        <v>290</v>
      </c>
      <c r="M1333" t="s">
        <v>22</v>
      </c>
      <c r="N1333" t="s">
        <v>23</v>
      </c>
      <c r="O1333" t="s">
        <v>34</v>
      </c>
      <c r="P1333" t="s">
        <v>49</v>
      </c>
      <c r="Q1333" t="s">
        <v>42</v>
      </c>
      <c r="R1333" s="1">
        <v>42334</v>
      </c>
      <c r="S1333" s="10">
        <f t="shared" si="88"/>
        <v>3.9236808297267738E-4</v>
      </c>
      <c r="U1333" t="str">
        <f t="shared" si="87"/>
        <v/>
      </c>
      <c r="V1333">
        <f t="array" ref="V1333">SUM(IF(B1333="Y",IF(D1333="Critical",(F1333:F4892),0)))</f>
        <v>0</v>
      </c>
      <c r="W1333">
        <f t="shared" si="89"/>
        <v>4</v>
      </c>
      <c r="X1333">
        <f t="shared" si="90"/>
        <v>0</v>
      </c>
    </row>
    <row r="1334" spans="1:24" x14ac:dyDescent="0.25">
      <c r="A1334">
        <v>16804</v>
      </c>
      <c r="B1334" t="s">
        <v>18</v>
      </c>
      <c r="C1334" s="1">
        <v>42073</v>
      </c>
      <c r="D1334" t="s">
        <v>19</v>
      </c>
      <c r="E1334">
        <v>46</v>
      </c>
      <c r="F1334">
        <v>2430.34</v>
      </c>
      <c r="G1334">
        <v>0.08</v>
      </c>
      <c r="H1334" t="s">
        <v>20</v>
      </c>
      <c r="I1334">
        <v>752.87</v>
      </c>
      <c r="J1334">
        <v>55.98</v>
      </c>
      <c r="K1334">
        <v>13.88</v>
      </c>
      <c r="L1334" t="s">
        <v>142</v>
      </c>
      <c r="M1334" t="s">
        <v>30</v>
      </c>
      <c r="N1334" t="s">
        <v>45</v>
      </c>
      <c r="O1334" t="s">
        <v>34</v>
      </c>
      <c r="P1334" t="s">
        <v>49</v>
      </c>
      <c r="Q1334" t="s">
        <v>42</v>
      </c>
      <c r="R1334" s="1">
        <v>42075</v>
      </c>
      <c r="S1334" s="10">
        <f t="shared" si="88"/>
        <v>3.862008572876564E-4</v>
      </c>
      <c r="U1334" t="str">
        <f t="shared" si="87"/>
        <v/>
      </c>
      <c r="V1334">
        <f t="array" ref="V1334">SUM(IF(B1334="Y",IF(D1334="Critical",(F1334:F4893),0)))</f>
        <v>0</v>
      </c>
      <c r="W1334">
        <f t="shared" si="89"/>
        <v>2</v>
      </c>
      <c r="X1334">
        <f t="shared" si="90"/>
        <v>0</v>
      </c>
    </row>
    <row r="1335" spans="1:24" x14ac:dyDescent="0.25">
      <c r="A1335">
        <v>16804</v>
      </c>
      <c r="B1335" t="s">
        <v>18</v>
      </c>
      <c r="C1335" s="1">
        <v>42073</v>
      </c>
      <c r="D1335" t="s">
        <v>19</v>
      </c>
      <c r="E1335">
        <v>36</v>
      </c>
      <c r="F1335">
        <v>218.6</v>
      </c>
      <c r="G1335">
        <v>0.05</v>
      </c>
      <c r="H1335" t="s">
        <v>32</v>
      </c>
      <c r="I1335">
        <v>-46.43</v>
      </c>
      <c r="J1335">
        <v>5.78</v>
      </c>
      <c r="K1335">
        <v>4.96</v>
      </c>
      <c r="L1335" t="s">
        <v>142</v>
      </c>
      <c r="M1335" t="s">
        <v>30</v>
      </c>
      <c r="N1335" t="s">
        <v>45</v>
      </c>
      <c r="O1335" t="s">
        <v>34</v>
      </c>
      <c r="P1335" t="s">
        <v>49</v>
      </c>
      <c r="Q1335" t="s">
        <v>42</v>
      </c>
      <c r="R1335" s="1">
        <v>42074</v>
      </c>
      <c r="S1335" s="10">
        <f t="shared" si="88"/>
        <v>3.4737323750208482E-5</v>
      </c>
      <c r="U1335" t="str">
        <f t="shared" si="87"/>
        <v/>
      </c>
      <c r="V1335">
        <f t="array" ref="V1335">SUM(IF(B1335="Y",IF(D1335="Critical",(F1335:F4894),0)))</f>
        <v>0</v>
      </c>
      <c r="W1335">
        <f t="shared" si="89"/>
        <v>1</v>
      </c>
      <c r="X1335">
        <f t="shared" si="90"/>
        <v>0</v>
      </c>
    </row>
    <row r="1336" spans="1:24" x14ac:dyDescent="0.25">
      <c r="A1336">
        <v>16807</v>
      </c>
      <c r="B1336" t="s">
        <v>18</v>
      </c>
      <c r="C1336" s="1">
        <v>42018</v>
      </c>
      <c r="D1336" t="s">
        <v>43</v>
      </c>
      <c r="E1336">
        <v>48</v>
      </c>
      <c r="F1336">
        <v>1585.6</v>
      </c>
      <c r="G1336">
        <v>0.08</v>
      </c>
      <c r="H1336" t="s">
        <v>20</v>
      </c>
      <c r="I1336">
        <v>632.13</v>
      </c>
      <c r="J1336">
        <v>35.44</v>
      </c>
      <c r="K1336">
        <v>4.92</v>
      </c>
      <c r="L1336" t="s">
        <v>166</v>
      </c>
      <c r="M1336" t="s">
        <v>22</v>
      </c>
      <c r="N1336" t="s">
        <v>71</v>
      </c>
      <c r="O1336" t="s">
        <v>34</v>
      </c>
      <c r="P1336" t="s">
        <v>49</v>
      </c>
      <c r="Q1336" t="s">
        <v>42</v>
      </c>
      <c r="R1336" s="1">
        <v>42019</v>
      </c>
      <c r="S1336" s="10">
        <f t="shared" si="88"/>
        <v>2.5196477830892298E-4</v>
      </c>
      <c r="U1336" t="str">
        <f t="shared" si="87"/>
        <v/>
      </c>
      <c r="V1336">
        <f t="array" ref="V1336">SUM(IF(B1336="Y",IF(D1336="Critical",(F1336:F4895),0)))</f>
        <v>0</v>
      </c>
      <c r="W1336">
        <f t="shared" si="89"/>
        <v>1</v>
      </c>
      <c r="X1336">
        <f t="shared" si="90"/>
        <v>0</v>
      </c>
    </row>
    <row r="1337" spans="1:24" x14ac:dyDescent="0.25">
      <c r="A1337">
        <v>16807</v>
      </c>
      <c r="B1337" t="s">
        <v>18</v>
      </c>
      <c r="C1337" s="1">
        <v>42018</v>
      </c>
      <c r="D1337" t="s">
        <v>43</v>
      </c>
      <c r="E1337">
        <v>30</v>
      </c>
      <c r="F1337">
        <v>215.85</v>
      </c>
      <c r="G1337">
        <v>0.09</v>
      </c>
      <c r="H1337" t="s">
        <v>20</v>
      </c>
      <c r="I1337">
        <v>60.95</v>
      </c>
      <c r="J1337">
        <v>7.4</v>
      </c>
      <c r="K1337">
        <v>1.71</v>
      </c>
      <c r="L1337" t="s">
        <v>166</v>
      </c>
      <c r="M1337" t="s">
        <v>22</v>
      </c>
      <c r="N1337" t="s">
        <v>71</v>
      </c>
      <c r="O1337" t="s">
        <v>34</v>
      </c>
      <c r="P1337" t="s">
        <v>49</v>
      </c>
      <c r="Q1337" t="s">
        <v>36</v>
      </c>
      <c r="R1337" s="1">
        <v>42020</v>
      </c>
      <c r="S1337" s="10">
        <f t="shared" si="88"/>
        <v>3.4300326310532943E-5</v>
      </c>
      <c r="U1337" t="str">
        <f t="shared" si="87"/>
        <v/>
      </c>
      <c r="V1337">
        <f t="array" ref="V1337">SUM(IF(B1337="Y",IF(D1337="Critical",(F1337:F4896),0)))</f>
        <v>0</v>
      </c>
      <c r="W1337">
        <f t="shared" si="89"/>
        <v>2</v>
      </c>
      <c r="X1337">
        <f t="shared" si="90"/>
        <v>0</v>
      </c>
    </row>
    <row r="1338" spans="1:24" x14ac:dyDescent="0.25">
      <c r="A1338">
        <v>25828</v>
      </c>
      <c r="B1338" t="s">
        <v>27</v>
      </c>
      <c r="C1338" s="1">
        <v>41601</v>
      </c>
      <c r="D1338" t="s">
        <v>31</v>
      </c>
      <c r="E1338">
        <v>35</v>
      </c>
      <c r="F1338">
        <v>241.43</v>
      </c>
      <c r="G1338">
        <v>0.01</v>
      </c>
      <c r="H1338" t="s">
        <v>20</v>
      </c>
      <c r="I1338">
        <v>-65.8</v>
      </c>
      <c r="J1338">
        <v>6.84</v>
      </c>
      <c r="K1338">
        <v>4.42</v>
      </c>
      <c r="L1338" t="s">
        <v>425</v>
      </c>
      <c r="M1338" t="s">
        <v>22</v>
      </c>
      <c r="N1338" t="s">
        <v>71</v>
      </c>
      <c r="O1338" t="s">
        <v>34</v>
      </c>
      <c r="P1338" t="s">
        <v>322</v>
      </c>
      <c r="Q1338" t="s">
        <v>26</v>
      </c>
      <c r="R1338" s="1">
        <v>41603</v>
      </c>
      <c r="S1338" s="10">
        <f t="shared" si="88"/>
        <v>3.8365197040314887E-5</v>
      </c>
      <c r="U1338" t="str">
        <f t="shared" si="87"/>
        <v/>
      </c>
      <c r="V1338">
        <f t="array" ref="V1338">SUM(IF(B1338="Y",IF(D1338="Critical",(F1338:F4897),0)))</f>
        <v>0</v>
      </c>
      <c r="W1338">
        <f t="shared" si="89"/>
        <v>2</v>
      </c>
      <c r="X1338">
        <f t="shared" si="90"/>
        <v>0</v>
      </c>
    </row>
    <row r="1339" spans="1:24" x14ac:dyDescent="0.25">
      <c r="A1339">
        <v>16837</v>
      </c>
      <c r="B1339" t="s">
        <v>18</v>
      </c>
      <c r="C1339" s="1">
        <v>41660</v>
      </c>
      <c r="D1339" t="s">
        <v>31</v>
      </c>
      <c r="E1339">
        <v>4</v>
      </c>
      <c r="F1339">
        <v>997</v>
      </c>
      <c r="G1339">
        <v>0.09</v>
      </c>
      <c r="H1339" t="s">
        <v>54</v>
      </c>
      <c r="I1339">
        <v>-307.95999999999998</v>
      </c>
      <c r="J1339">
        <v>258.98</v>
      </c>
      <c r="K1339">
        <v>54.31</v>
      </c>
      <c r="L1339" t="s">
        <v>307</v>
      </c>
      <c r="M1339" t="s">
        <v>22</v>
      </c>
      <c r="N1339" t="s">
        <v>45</v>
      </c>
      <c r="O1339" t="s">
        <v>37</v>
      </c>
      <c r="P1339" t="s">
        <v>86</v>
      </c>
      <c r="Q1339" t="s">
        <v>74</v>
      </c>
      <c r="R1339" s="1">
        <v>41661</v>
      </c>
      <c r="S1339" s="10">
        <f t="shared" si="88"/>
        <v>1.5843143540236897E-4</v>
      </c>
      <c r="U1339" t="str">
        <f t="shared" si="87"/>
        <v/>
      </c>
      <c r="V1339">
        <f t="array" ref="V1339">SUM(IF(B1339="Y",IF(D1339="Critical",(F1339:F4898),0)))</f>
        <v>0</v>
      </c>
      <c r="W1339">
        <f t="shared" si="89"/>
        <v>1</v>
      </c>
      <c r="X1339">
        <f t="shared" si="90"/>
        <v>0</v>
      </c>
    </row>
    <row r="1340" spans="1:24" x14ac:dyDescent="0.25">
      <c r="A1340">
        <v>16864</v>
      </c>
      <c r="B1340" t="s">
        <v>27</v>
      </c>
      <c r="C1340" s="1">
        <v>42306</v>
      </c>
      <c r="D1340" t="s">
        <v>31</v>
      </c>
      <c r="E1340">
        <v>42</v>
      </c>
      <c r="F1340">
        <v>12837.11</v>
      </c>
      <c r="G1340">
        <v>0.05</v>
      </c>
      <c r="H1340" t="s">
        <v>54</v>
      </c>
      <c r="I1340">
        <v>1881.76</v>
      </c>
      <c r="J1340">
        <v>320.64</v>
      </c>
      <c r="K1340">
        <v>43.57</v>
      </c>
      <c r="L1340" t="s">
        <v>170</v>
      </c>
      <c r="M1340" t="s">
        <v>22</v>
      </c>
      <c r="N1340" t="s">
        <v>45</v>
      </c>
      <c r="O1340" t="s">
        <v>37</v>
      </c>
      <c r="P1340" t="s">
        <v>112</v>
      </c>
      <c r="Q1340" t="s">
        <v>58</v>
      </c>
      <c r="R1340" s="1">
        <v>42306</v>
      </c>
      <c r="S1340" s="10">
        <f t="shared" si="88"/>
        <v>2.0399215283030138E-3</v>
      </c>
      <c r="U1340" t="str">
        <f t="shared" si="87"/>
        <v/>
      </c>
      <c r="V1340">
        <f t="array" ref="V1340">SUM(IF(B1340="Y",IF(D1340="Critical",(F1340:F4899),0)))</f>
        <v>0</v>
      </c>
      <c r="W1340">
        <f t="shared" si="89"/>
        <v>0</v>
      </c>
      <c r="X1340">
        <f t="shared" si="90"/>
        <v>0</v>
      </c>
    </row>
    <row r="1341" spans="1:24" x14ac:dyDescent="0.25">
      <c r="A1341">
        <v>16866</v>
      </c>
      <c r="B1341" t="s">
        <v>18</v>
      </c>
      <c r="C1341" s="1">
        <v>42040</v>
      </c>
      <c r="D1341" t="s">
        <v>31</v>
      </c>
      <c r="E1341">
        <v>43</v>
      </c>
      <c r="F1341">
        <v>2357.9085</v>
      </c>
      <c r="G1341">
        <v>0.06</v>
      </c>
      <c r="H1341" t="s">
        <v>20</v>
      </c>
      <c r="I1341">
        <v>538.49</v>
      </c>
      <c r="J1341">
        <v>65.989999999999995</v>
      </c>
      <c r="K1341">
        <v>3.99</v>
      </c>
      <c r="L1341" t="s">
        <v>63</v>
      </c>
      <c r="M1341" t="s">
        <v>22</v>
      </c>
      <c r="N1341" t="s">
        <v>40</v>
      </c>
      <c r="O1341" t="s">
        <v>24</v>
      </c>
      <c r="P1341" t="s">
        <v>41</v>
      </c>
      <c r="Q1341" t="s">
        <v>42</v>
      </c>
      <c r="R1341" s="1">
        <v>42041</v>
      </c>
      <c r="S1341" s="10">
        <f t="shared" si="88"/>
        <v>3.7469090090516222E-4</v>
      </c>
      <c r="U1341" t="str">
        <f t="shared" si="87"/>
        <v/>
      </c>
      <c r="V1341">
        <f t="array" ref="V1341">SUM(IF(B1341="Y",IF(D1341="Critical",(F1341:F4900),0)))</f>
        <v>0</v>
      </c>
      <c r="W1341">
        <f t="shared" si="89"/>
        <v>1</v>
      </c>
      <c r="X1341">
        <f t="shared" si="90"/>
        <v>0</v>
      </c>
    </row>
    <row r="1342" spans="1:24" x14ac:dyDescent="0.25">
      <c r="A1342">
        <v>33703</v>
      </c>
      <c r="B1342" t="s">
        <v>18</v>
      </c>
      <c r="C1342" s="1">
        <v>41311</v>
      </c>
      <c r="D1342" t="s">
        <v>31</v>
      </c>
      <c r="E1342">
        <v>4</v>
      </c>
      <c r="F1342">
        <v>242.36</v>
      </c>
      <c r="G1342">
        <v>0.08</v>
      </c>
      <c r="H1342" t="s">
        <v>20</v>
      </c>
      <c r="I1342">
        <v>-131.47999999999999</v>
      </c>
      <c r="J1342">
        <v>60.98</v>
      </c>
      <c r="K1342">
        <v>1.99</v>
      </c>
      <c r="L1342" t="s">
        <v>545</v>
      </c>
      <c r="M1342" t="s">
        <v>341</v>
      </c>
      <c r="N1342" t="s">
        <v>23</v>
      </c>
      <c r="O1342" t="s">
        <v>24</v>
      </c>
      <c r="P1342" t="s">
        <v>25</v>
      </c>
      <c r="Q1342" t="s">
        <v>26</v>
      </c>
      <c r="R1342" s="1">
        <v>41312</v>
      </c>
      <c r="S1342" s="10">
        <f t="shared" si="88"/>
        <v>3.8512981629005159E-5</v>
      </c>
      <c r="U1342" t="str">
        <f t="shared" si="87"/>
        <v/>
      </c>
      <c r="V1342">
        <f t="array" ref="V1342">SUM(IF(B1342="Y",IF(D1342="Critical",(F1342:F4901),0)))</f>
        <v>0</v>
      </c>
      <c r="W1342">
        <f t="shared" si="89"/>
        <v>1</v>
      </c>
      <c r="X1342">
        <f t="shared" si="90"/>
        <v>0</v>
      </c>
    </row>
    <row r="1343" spans="1:24" x14ac:dyDescent="0.25">
      <c r="A1343">
        <v>18307</v>
      </c>
      <c r="B1343" t="s">
        <v>18</v>
      </c>
      <c r="C1343" s="1">
        <v>41307</v>
      </c>
      <c r="D1343" t="s">
        <v>47</v>
      </c>
      <c r="E1343">
        <v>34</v>
      </c>
      <c r="F1343">
        <v>245.19</v>
      </c>
      <c r="G1343">
        <v>0.03</v>
      </c>
      <c r="H1343" t="s">
        <v>20</v>
      </c>
      <c r="I1343">
        <v>37.99</v>
      </c>
      <c r="J1343">
        <v>7.08</v>
      </c>
      <c r="K1343">
        <v>2.35</v>
      </c>
      <c r="L1343" t="s">
        <v>316</v>
      </c>
      <c r="M1343" t="s">
        <v>22</v>
      </c>
      <c r="N1343" t="s">
        <v>23</v>
      </c>
      <c r="O1343" t="s">
        <v>34</v>
      </c>
      <c r="P1343" t="s">
        <v>35</v>
      </c>
      <c r="Q1343" t="s">
        <v>36</v>
      </c>
      <c r="R1343" s="1">
        <v>41307</v>
      </c>
      <c r="S1343" s="10">
        <f t="shared" si="88"/>
        <v>3.8962691721471264E-5</v>
      </c>
      <c r="U1343" t="str">
        <f t="shared" si="87"/>
        <v/>
      </c>
      <c r="V1343">
        <f t="array" ref="V1343">SUM(IF(B1343="Y",IF(D1343="Critical",(F1343:F4902),0)))</f>
        <v>0</v>
      </c>
      <c r="W1343">
        <f t="shared" si="89"/>
        <v>0</v>
      </c>
      <c r="X1343">
        <f t="shared" si="90"/>
        <v>0</v>
      </c>
    </row>
    <row r="1344" spans="1:24" x14ac:dyDescent="0.25">
      <c r="A1344">
        <v>16935</v>
      </c>
      <c r="B1344" t="s">
        <v>18</v>
      </c>
      <c r="C1344" s="1">
        <v>42353</v>
      </c>
      <c r="D1344" t="s">
        <v>31</v>
      </c>
      <c r="E1344">
        <v>3</v>
      </c>
      <c r="F1344">
        <v>14.74</v>
      </c>
      <c r="G1344">
        <v>0.06</v>
      </c>
      <c r="H1344" t="s">
        <v>20</v>
      </c>
      <c r="I1344">
        <v>-2.72</v>
      </c>
      <c r="J1344">
        <v>4.4800000000000004</v>
      </c>
      <c r="K1344">
        <v>1.22</v>
      </c>
      <c r="L1344" t="s">
        <v>376</v>
      </c>
      <c r="M1344" t="s">
        <v>22</v>
      </c>
      <c r="N1344" t="s">
        <v>23</v>
      </c>
      <c r="O1344" t="s">
        <v>34</v>
      </c>
      <c r="P1344" t="s">
        <v>49</v>
      </c>
      <c r="Q1344" t="s">
        <v>36</v>
      </c>
      <c r="R1344" s="1">
        <v>42354</v>
      </c>
      <c r="S1344" s="10">
        <f t="shared" si="88"/>
        <v>2.3423062766609012E-6</v>
      </c>
      <c r="U1344" t="str">
        <f t="shared" si="87"/>
        <v/>
      </c>
      <c r="V1344">
        <f t="array" ref="V1344">SUM(IF(B1344="Y",IF(D1344="Critical",(F1344:F4903),0)))</f>
        <v>0</v>
      </c>
      <c r="W1344">
        <f t="shared" si="89"/>
        <v>1</v>
      </c>
      <c r="X1344">
        <f t="shared" si="90"/>
        <v>0</v>
      </c>
    </row>
    <row r="1345" spans="1:24" x14ac:dyDescent="0.25">
      <c r="A1345">
        <v>16935</v>
      </c>
      <c r="B1345" t="s">
        <v>18</v>
      </c>
      <c r="C1345" s="1">
        <v>42353</v>
      </c>
      <c r="D1345" t="s">
        <v>31</v>
      </c>
      <c r="E1345">
        <v>43</v>
      </c>
      <c r="F1345">
        <v>117.68</v>
      </c>
      <c r="G1345">
        <v>0.09</v>
      </c>
      <c r="H1345" t="s">
        <v>32</v>
      </c>
      <c r="I1345">
        <v>12.47</v>
      </c>
      <c r="J1345">
        <v>2.88</v>
      </c>
      <c r="K1345">
        <v>0.7</v>
      </c>
      <c r="L1345" t="s">
        <v>376</v>
      </c>
      <c r="M1345" t="s">
        <v>22</v>
      </c>
      <c r="N1345" t="s">
        <v>23</v>
      </c>
      <c r="O1345" t="s">
        <v>34</v>
      </c>
      <c r="P1345" t="s">
        <v>35</v>
      </c>
      <c r="Q1345" t="s">
        <v>36</v>
      </c>
      <c r="R1345" s="1">
        <v>42355</v>
      </c>
      <c r="S1345" s="10">
        <f t="shared" si="88"/>
        <v>1.8700312254915528E-5</v>
      </c>
      <c r="U1345" t="str">
        <f t="shared" si="87"/>
        <v/>
      </c>
      <c r="V1345">
        <f t="array" ref="V1345">SUM(IF(B1345="Y",IF(D1345="Critical",(F1345:F4904),0)))</f>
        <v>0</v>
      </c>
      <c r="W1345">
        <f t="shared" si="89"/>
        <v>2</v>
      </c>
      <c r="X1345">
        <f t="shared" si="90"/>
        <v>0</v>
      </c>
    </row>
    <row r="1346" spans="1:24" x14ac:dyDescent="0.25">
      <c r="A1346">
        <v>16967</v>
      </c>
      <c r="B1346" t="s">
        <v>18</v>
      </c>
      <c r="C1346" s="1">
        <v>41870</v>
      </c>
      <c r="D1346" t="s">
        <v>47</v>
      </c>
      <c r="E1346">
        <v>5</v>
      </c>
      <c r="F1346">
        <v>397.55</v>
      </c>
      <c r="G1346">
        <v>0.08</v>
      </c>
      <c r="H1346" t="s">
        <v>20</v>
      </c>
      <c r="I1346">
        <v>-152.47</v>
      </c>
      <c r="J1346">
        <v>83.1</v>
      </c>
      <c r="K1346">
        <v>6.13</v>
      </c>
      <c r="L1346" t="s">
        <v>409</v>
      </c>
      <c r="M1346" t="s">
        <v>56</v>
      </c>
      <c r="N1346" t="s">
        <v>23</v>
      </c>
      <c r="O1346" t="s">
        <v>24</v>
      </c>
      <c r="P1346" t="s">
        <v>25</v>
      </c>
      <c r="Q1346" t="s">
        <v>42</v>
      </c>
      <c r="R1346" s="1">
        <v>41872</v>
      </c>
      <c r="S1346" s="10">
        <f t="shared" si="88"/>
        <v>6.3173938961095074E-5</v>
      </c>
      <c r="U1346" t="str">
        <f t="shared" ref="U1346:U1409" si="91">IF(T1346="Quality Check",VLOOKUP(S1346,Quality_Control,2),"")</f>
        <v/>
      </c>
      <c r="V1346">
        <f t="array" ref="V1346">SUM(IF(B1346="Y",IF(D1346="Critical",(F1346:F4905),0)))</f>
        <v>0</v>
      </c>
      <c r="W1346">
        <f t="shared" si="89"/>
        <v>2</v>
      </c>
      <c r="X1346">
        <f t="shared" si="90"/>
        <v>0</v>
      </c>
    </row>
    <row r="1347" spans="1:24" x14ac:dyDescent="0.25">
      <c r="A1347">
        <v>16967</v>
      </c>
      <c r="B1347" t="s">
        <v>18</v>
      </c>
      <c r="C1347" s="1">
        <v>41870</v>
      </c>
      <c r="D1347" t="s">
        <v>47</v>
      </c>
      <c r="E1347">
        <v>34</v>
      </c>
      <c r="F1347">
        <v>676.26</v>
      </c>
      <c r="G1347">
        <v>0.06</v>
      </c>
      <c r="H1347" t="s">
        <v>20</v>
      </c>
      <c r="I1347">
        <v>181.98</v>
      </c>
      <c r="J1347">
        <v>19.98</v>
      </c>
      <c r="K1347">
        <v>5.77</v>
      </c>
      <c r="L1347" t="s">
        <v>409</v>
      </c>
      <c r="M1347" t="s">
        <v>56</v>
      </c>
      <c r="N1347" t="s">
        <v>23</v>
      </c>
      <c r="O1347" t="s">
        <v>34</v>
      </c>
      <c r="P1347" t="s">
        <v>49</v>
      </c>
      <c r="Q1347" t="s">
        <v>42</v>
      </c>
      <c r="R1347" s="1">
        <v>41870</v>
      </c>
      <c r="S1347" s="10">
        <f t="shared" ref="S1347:S1410" si="92">F1347/$F$3563</f>
        <v>1.0746323220181147E-4</v>
      </c>
      <c r="U1347" t="str">
        <f t="shared" si="91"/>
        <v/>
      </c>
      <c r="V1347">
        <f t="array" ref="V1347">SUM(IF(B1347="Y",IF(D1347="Critical",(F1347:F4906),0)))</f>
        <v>0</v>
      </c>
      <c r="W1347">
        <f t="shared" ref="W1347:W1410" si="93">R1347-C1347</f>
        <v>0</v>
      </c>
      <c r="X1347">
        <f t="shared" ref="X1347:X1410" si="94">IF(T1347="",0,1)</f>
        <v>0</v>
      </c>
    </row>
    <row r="1348" spans="1:24" x14ac:dyDescent="0.25">
      <c r="A1348">
        <v>44613</v>
      </c>
      <c r="B1348" t="s">
        <v>18</v>
      </c>
      <c r="C1348" s="1">
        <v>41516</v>
      </c>
      <c r="D1348" t="s">
        <v>19</v>
      </c>
      <c r="E1348">
        <v>45</v>
      </c>
      <c r="F1348">
        <v>245.55</v>
      </c>
      <c r="G1348">
        <v>0.03</v>
      </c>
      <c r="H1348" t="s">
        <v>20</v>
      </c>
      <c r="I1348">
        <v>-227.25</v>
      </c>
      <c r="J1348">
        <v>5.28</v>
      </c>
      <c r="K1348">
        <v>8.16</v>
      </c>
      <c r="L1348" t="s">
        <v>590</v>
      </c>
      <c r="M1348" t="s">
        <v>22</v>
      </c>
      <c r="N1348" t="s">
        <v>71</v>
      </c>
      <c r="O1348" t="s">
        <v>34</v>
      </c>
      <c r="P1348" t="s">
        <v>49</v>
      </c>
      <c r="Q1348" t="s">
        <v>42</v>
      </c>
      <c r="R1348" s="1">
        <v>41517</v>
      </c>
      <c r="S1348" s="10">
        <f t="shared" si="92"/>
        <v>3.9019898659028791E-5</v>
      </c>
      <c r="U1348" t="str">
        <f t="shared" si="91"/>
        <v/>
      </c>
      <c r="V1348">
        <f t="array" ref="V1348">SUM(IF(B1348="Y",IF(D1348="Critical",(F1348:F4907),0)))</f>
        <v>0</v>
      </c>
      <c r="W1348">
        <f t="shared" si="93"/>
        <v>1</v>
      </c>
      <c r="X1348">
        <f t="shared" si="94"/>
        <v>0</v>
      </c>
    </row>
    <row r="1349" spans="1:24" x14ac:dyDescent="0.25">
      <c r="A1349">
        <v>16993</v>
      </c>
      <c r="B1349" t="s">
        <v>18</v>
      </c>
      <c r="C1349" s="1">
        <v>41959</v>
      </c>
      <c r="D1349" t="s">
        <v>43</v>
      </c>
      <c r="E1349">
        <v>8</v>
      </c>
      <c r="F1349">
        <v>1383.9190000000001</v>
      </c>
      <c r="G1349">
        <v>0.05</v>
      </c>
      <c r="H1349" t="s">
        <v>20</v>
      </c>
      <c r="I1349">
        <v>-433.49</v>
      </c>
      <c r="J1349">
        <v>205.99</v>
      </c>
      <c r="K1349">
        <v>2.5</v>
      </c>
      <c r="L1349" t="s">
        <v>476</v>
      </c>
      <c r="M1349" t="s">
        <v>56</v>
      </c>
      <c r="N1349" t="s">
        <v>71</v>
      </c>
      <c r="O1349" t="s">
        <v>24</v>
      </c>
      <c r="P1349" t="s">
        <v>41</v>
      </c>
      <c r="Q1349" t="s">
        <v>42</v>
      </c>
      <c r="R1349" s="1">
        <v>41959</v>
      </c>
      <c r="S1349" s="10">
        <f t="shared" si="92"/>
        <v>2.1991602171575836E-4</v>
      </c>
      <c r="U1349" t="str">
        <f t="shared" si="91"/>
        <v/>
      </c>
      <c r="V1349">
        <f t="array" ref="V1349">SUM(IF(B1349="Y",IF(D1349="Critical",(F1349:F4908),0)))</f>
        <v>0</v>
      </c>
      <c r="W1349">
        <f t="shared" si="93"/>
        <v>0</v>
      </c>
      <c r="X1349">
        <f t="shared" si="94"/>
        <v>0</v>
      </c>
    </row>
    <row r="1350" spans="1:24" x14ac:dyDescent="0.25">
      <c r="A1350">
        <v>27712</v>
      </c>
      <c r="B1350" t="s">
        <v>27</v>
      </c>
      <c r="C1350" s="1">
        <v>41337</v>
      </c>
      <c r="D1350" t="s">
        <v>47</v>
      </c>
      <c r="E1350">
        <v>20</v>
      </c>
      <c r="F1350">
        <v>246.63</v>
      </c>
      <c r="G1350">
        <v>0.08</v>
      </c>
      <c r="H1350" t="s">
        <v>20</v>
      </c>
      <c r="I1350">
        <v>31.54</v>
      </c>
      <c r="J1350">
        <v>12.28</v>
      </c>
      <c r="K1350">
        <v>4.8600000000000003</v>
      </c>
      <c r="L1350" t="s">
        <v>565</v>
      </c>
      <c r="M1350" t="s">
        <v>22</v>
      </c>
      <c r="N1350" t="s">
        <v>23</v>
      </c>
      <c r="O1350" t="s">
        <v>34</v>
      </c>
      <c r="P1350" t="s">
        <v>49</v>
      </c>
      <c r="Q1350" t="s">
        <v>42</v>
      </c>
      <c r="R1350" s="1">
        <v>41344</v>
      </c>
      <c r="S1350" s="10">
        <f t="shared" si="92"/>
        <v>3.9191519471701364E-5</v>
      </c>
      <c r="U1350" t="str">
        <f t="shared" si="91"/>
        <v/>
      </c>
      <c r="V1350">
        <f t="array" ref="V1350">SUM(IF(B1350="Y",IF(D1350="Critical",(F1350:F4909),0)))</f>
        <v>0</v>
      </c>
      <c r="W1350">
        <f t="shared" si="93"/>
        <v>7</v>
      </c>
      <c r="X1350">
        <f t="shared" si="94"/>
        <v>0</v>
      </c>
    </row>
    <row r="1351" spans="1:24" x14ac:dyDescent="0.25">
      <c r="A1351">
        <v>17024</v>
      </c>
      <c r="B1351" t="s">
        <v>18</v>
      </c>
      <c r="C1351" s="1">
        <v>42656</v>
      </c>
      <c r="D1351" t="s">
        <v>43</v>
      </c>
      <c r="E1351">
        <v>31</v>
      </c>
      <c r="F1351">
        <v>1401.75</v>
      </c>
      <c r="G1351">
        <v>0.02</v>
      </c>
      <c r="H1351" t="s">
        <v>20</v>
      </c>
      <c r="I1351">
        <v>426.44</v>
      </c>
      <c r="J1351">
        <v>42.98</v>
      </c>
      <c r="K1351">
        <v>4.62</v>
      </c>
      <c r="L1351" t="s">
        <v>29</v>
      </c>
      <c r="M1351" t="s">
        <v>30</v>
      </c>
      <c r="N1351" t="s">
        <v>23</v>
      </c>
      <c r="O1351" t="s">
        <v>34</v>
      </c>
      <c r="P1351" t="s">
        <v>72</v>
      </c>
      <c r="Q1351" t="s">
        <v>42</v>
      </c>
      <c r="R1351" s="1">
        <v>42658</v>
      </c>
      <c r="S1351" s="10">
        <f t="shared" si="92"/>
        <v>2.2274951311461455E-4</v>
      </c>
      <c r="U1351" t="str">
        <f t="shared" si="91"/>
        <v/>
      </c>
      <c r="V1351">
        <f t="array" ref="V1351">SUM(IF(B1351="Y",IF(D1351="Critical",(F1351:F4910),0)))</f>
        <v>0</v>
      </c>
      <c r="W1351">
        <f t="shared" si="93"/>
        <v>2</v>
      </c>
      <c r="X1351">
        <f t="shared" si="94"/>
        <v>0</v>
      </c>
    </row>
    <row r="1352" spans="1:24" x14ac:dyDescent="0.25">
      <c r="A1352">
        <v>17028</v>
      </c>
      <c r="B1352" t="s">
        <v>18</v>
      </c>
      <c r="C1352" s="1">
        <v>42658</v>
      </c>
      <c r="D1352" t="s">
        <v>19</v>
      </c>
      <c r="E1352">
        <v>19</v>
      </c>
      <c r="F1352">
        <v>513.5</v>
      </c>
      <c r="G1352">
        <v>0.02</v>
      </c>
      <c r="H1352" t="s">
        <v>20</v>
      </c>
      <c r="I1352">
        <v>82.96</v>
      </c>
      <c r="J1352">
        <v>25.99</v>
      </c>
      <c r="K1352">
        <v>5.37</v>
      </c>
      <c r="L1352" t="s">
        <v>420</v>
      </c>
      <c r="M1352" t="s">
        <v>22</v>
      </c>
      <c r="N1352" t="s">
        <v>40</v>
      </c>
      <c r="O1352" t="s">
        <v>34</v>
      </c>
      <c r="P1352" t="s">
        <v>35</v>
      </c>
      <c r="Q1352" t="s">
        <v>42</v>
      </c>
      <c r="R1352" s="1">
        <v>42660</v>
      </c>
      <c r="S1352" s="10">
        <f t="shared" si="92"/>
        <v>8.1599340099414711E-5</v>
      </c>
      <c r="U1352" t="str">
        <f t="shared" si="91"/>
        <v/>
      </c>
      <c r="V1352">
        <f t="array" ref="V1352">SUM(IF(B1352="Y",IF(D1352="Critical",(F1352:F4911),0)))</f>
        <v>0</v>
      </c>
      <c r="W1352">
        <f t="shared" si="93"/>
        <v>2</v>
      </c>
      <c r="X1352">
        <f t="shared" si="94"/>
        <v>0</v>
      </c>
    </row>
    <row r="1353" spans="1:24" x14ac:dyDescent="0.25">
      <c r="A1353">
        <v>17058</v>
      </c>
      <c r="B1353" t="s">
        <v>27</v>
      </c>
      <c r="C1353" s="1">
        <v>41640</v>
      </c>
      <c r="D1353" t="s">
        <v>19</v>
      </c>
      <c r="E1353">
        <v>15</v>
      </c>
      <c r="F1353">
        <v>72.67</v>
      </c>
      <c r="G1353">
        <v>0.04</v>
      </c>
      <c r="H1353" t="s">
        <v>20</v>
      </c>
      <c r="I1353">
        <v>-62.37</v>
      </c>
      <c r="J1353">
        <v>4.28</v>
      </c>
      <c r="K1353">
        <v>6.72</v>
      </c>
      <c r="L1353" t="s">
        <v>323</v>
      </c>
      <c r="M1353" t="s">
        <v>22</v>
      </c>
      <c r="N1353" t="s">
        <v>40</v>
      </c>
      <c r="O1353" t="s">
        <v>34</v>
      </c>
      <c r="P1353" t="s">
        <v>49</v>
      </c>
      <c r="Q1353" t="s">
        <v>42</v>
      </c>
      <c r="R1353" s="1">
        <v>41641</v>
      </c>
      <c r="S1353" s="10">
        <f t="shared" si="92"/>
        <v>1.1547855978626031E-5</v>
      </c>
      <c r="U1353" t="str">
        <f t="shared" si="91"/>
        <v/>
      </c>
      <c r="V1353">
        <f t="array" ref="V1353">SUM(IF(B1353="Y",IF(D1353="Critical",(F1353:F4912),0)))</f>
        <v>0</v>
      </c>
      <c r="W1353">
        <f t="shared" si="93"/>
        <v>1</v>
      </c>
      <c r="X1353">
        <f t="shared" si="94"/>
        <v>0</v>
      </c>
    </row>
    <row r="1354" spans="1:24" x14ac:dyDescent="0.25">
      <c r="A1354">
        <v>17061</v>
      </c>
      <c r="B1354" t="s">
        <v>18</v>
      </c>
      <c r="C1354" s="1">
        <v>42307</v>
      </c>
      <c r="D1354" t="s">
        <v>28</v>
      </c>
      <c r="E1354">
        <v>28</v>
      </c>
      <c r="F1354">
        <v>80.53</v>
      </c>
      <c r="G1354">
        <v>0.01</v>
      </c>
      <c r="H1354" t="s">
        <v>20</v>
      </c>
      <c r="I1354">
        <v>10.01</v>
      </c>
      <c r="J1354">
        <v>2.88</v>
      </c>
      <c r="K1354">
        <v>0.7</v>
      </c>
      <c r="L1354" t="s">
        <v>405</v>
      </c>
      <c r="M1354" t="s">
        <v>30</v>
      </c>
      <c r="N1354" t="s">
        <v>45</v>
      </c>
      <c r="O1354" t="s">
        <v>34</v>
      </c>
      <c r="P1354" t="s">
        <v>35</v>
      </c>
      <c r="Q1354" t="s">
        <v>36</v>
      </c>
      <c r="R1354" s="1">
        <v>42309</v>
      </c>
      <c r="S1354" s="10">
        <f t="shared" si="92"/>
        <v>1.279687411529867E-5</v>
      </c>
      <c r="U1354" t="str">
        <f t="shared" si="91"/>
        <v/>
      </c>
      <c r="V1354">
        <f t="array" ref="V1354">SUM(IF(B1354="Y",IF(D1354="Critical",(F1354:F4913),0)))</f>
        <v>0</v>
      </c>
      <c r="W1354">
        <f t="shared" si="93"/>
        <v>2</v>
      </c>
      <c r="X1354">
        <f t="shared" si="94"/>
        <v>0</v>
      </c>
    </row>
    <row r="1355" spans="1:24" x14ac:dyDescent="0.25">
      <c r="A1355">
        <v>42528</v>
      </c>
      <c r="B1355" t="s">
        <v>18</v>
      </c>
      <c r="C1355" s="1">
        <v>41328</v>
      </c>
      <c r="D1355" t="s">
        <v>43</v>
      </c>
      <c r="E1355">
        <v>13</v>
      </c>
      <c r="F1355">
        <v>250.75</v>
      </c>
      <c r="G1355">
        <v>0.02</v>
      </c>
      <c r="H1355" t="s">
        <v>20</v>
      </c>
      <c r="I1355">
        <v>-43.52</v>
      </c>
      <c r="J1355">
        <v>17.7</v>
      </c>
      <c r="K1355">
        <v>9.4700000000000006</v>
      </c>
      <c r="L1355" t="s">
        <v>206</v>
      </c>
      <c r="M1355" t="s">
        <v>56</v>
      </c>
      <c r="N1355" t="s">
        <v>45</v>
      </c>
      <c r="O1355" t="s">
        <v>34</v>
      </c>
      <c r="P1355" t="s">
        <v>53</v>
      </c>
      <c r="Q1355" t="s">
        <v>42</v>
      </c>
      <c r="R1355" s="1">
        <v>41329</v>
      </c>
      <c r="S1355" s="10">
        <f t="shared" si="92"/>
        <v>3.9846221090415267E-5</v>
      </c>
      <c r="U1355" t="str">
        <f t="shared" si="91"/>
        <v/>
      </c>
      <c r="V1355">
        <f t="array" ref="V1355">SUM(IF(B1355="Y",IF(D1355="Critical",(F1355:F4914),0)))</f>
        <v>0</v>
      </c>
      <c r="W1355">
        <f t="shared" si="93"/>
        <v>1</v>
      </c>
      <c r="X1355">
        <f t="shared" si="94"/>
        <v>0</v>
      </c>
    </row>
    <row r="1356" spans="1:24" x14ac:dyDescent="0.25">
      <c r="A1356">
        <v>27687</v>
      </c>
      <c r="B1356" t="s">
        <v>18</v>
      </c>
      <c r="C1356" s="1">
        <v>41386</v>
      </c>
      <c r="D1356" t="s">
        <v>43</v>
      </c>
      <c r="E1356">
        <v>38</v>
      </c>
      <c r="F1356">
        <v>251.3</v>
      </c>
      <c r="G1356">
        <v>0.1</v>
      </c>
      <c r="H1356" t="s">
        <v>20</v>
      </c>
      <c r="I1356">
        <v>-112.72</v>
      </c>
      <c r="J1356">
        <v>7.1</v>
      </c>
      <c r="K1356">
        <v>6.05</v>
      </c>
      <c r="L1356" t="s">
        <v>509</v>
      </c>
      <c r="M1356" t="s">
        <v>22</v>
      </c>
      <c r="N1356" t="s">
        <v>40</v>
      </c>
      <c r="O1356" t="s">
        <v>34</v>
      </c>
      <c r="P1356" t="s">
        <v>68</v>
      </c>
      <c r="Q1356" t="s">
        <v>42</v>
      </c>
      <c r="R1356" s="1">
        <v>41388</v>
      </c>
      <c r="S1356" s="10">
        <f t="shared" si="92"/>
        <v>3.9933620578350378E-5</v>
      </c>
      <c r="U1356" t="str">
        <f t="shared" si="91"/>
        <v/>
      </c>
      <c r="V1356">
        <f t="array" ref="V1356">SUM(IF(B1356="Y",IF(D1356="Critical",(F1356:F4915),0)))</f>
        <v>0</v>
      </c>
      <c r="W1356">
        <f t="shared" si="93"/>
        <v>2</v>
      </c>
      <c r="X1356">
        <f t="shared" si="94"/>
        <v>0</v>
      </c>
    </row>
    <row r="1357" spans="1:24" x14ac:dyDescent="0.25">
      <c r="A1357">
        <v>17093</v>
      </c>
      <c r="B1357" t="s">
        <v>18</v>
      </c>
      <c r="C1357" s="1">
        <v>42045</v>
      </c>
      <c r="D1357" t="s">
        <v>31</v>
      </c>
      <c r="E1357">
        <v>50</v>
      </c>
      <c r="F1357">
        <v>4550.0600000000004</v>
      </c>
      <c r="G1357">
        <v>0.1</v>
      </c>
      <c r="H1357" t="s">
        <v>54</v>
      </c>
      <c r="I1357">
        <v>-1335.32</v>
      </c>
      <c r="J1357">
        <v>95.98</v>
      </c>
      <c r="K1357">
        <v>58.2</v>
      </c>
      <c r="L1357" t="s">
        <v>484</v>
      </c>
      <c r="M1357" t="s">
        <v>22</v>
      </c>
      <c r="N1357" t="s">
        <v>23</v>
      </c>
      <c r="O1357" t="s">
        <v>37</v>
      </c>
      <c r="P1357" t="s">
        <v>86</v>
      </c>
      <c r="Q1357" t="s">
        <v>74</v>
      </c>
      <c r="R1357" s="1">
        <v>42047</v>
      </c>
      <c r="S1357" s="10">
        <f t="shared" si="92"/>
        <v>7.2304166195276127E-4</v>
      </c>
      <c r="U1357" t="str">
        <f t="shared" si="91"/>
        <v/>
      </c>
      <c r="V1357">
        <f t="array" ref="V1357">SUM(IF(B1357="Y",IF(D1357="Critical",(F1357:F4916),0)))</f>
        <v>0</v>
      </c>
      <c r="W1357">
        <f t="shared" si="93"/>
        <v>2</v>
      </c>
      <c r="X1357">
        <f t="shared" si="94"/>
        <v>0</v>
      </c>
    </row>
    <row r="1358" spans="1:24" x14ac:dyDescent="0.25">
      <c r="A1358">
        <v>17124</v>
      </c>
      <c r="B1358" t="s">
        <v>18</v>
      </c>
      <c r="C1358" s="1">
        <v>42668</v>
      </c>
      <c r="D1358" t="s">
        <v>28</v>
      </c>
      <c r="E1358">
        <v>39</v>
      </c>
      <c r="F1358">
        <v>128.31</v>
      </c>
      <c r="G1358">
        <v>0.05</v>
      </c>
      <c r="H1358" t="s">
        <v>32</v>
      </c>
      <c r="I1358">
        <v>-55.72</v>
      </c>
      <c r="J1358">
        <v>3.14</v>
      </c>
      <c r="K1358">
        <v>1.92</v>
      </c>
      <c r="L1358" t="s">
        <v>255</v>
      </c>
      <c r="M1358" t="s">
        <v>22</v>
      </c>
      <c r="N1358" t="s">
        <v>40</v>
      </c>
      <c r="O1358" t="s">
        <v>34</v>
      </c>
      <c r="P1358" t="s">
        <v>64</v>
      </c>
      <c r="Q1358" t="s">
        <v>36</v>
      </c>
      <c r="R1358" s="1">
        <v>42669</v>
      </c>
      <c r="S1358" s="10">
        <f t="shared" si="92"/>
        <v>2.0389505994461348E-5</v>
      </c>
      <c r="U1358" t="str">
        <f t="shared" si="91"/>
        <v/>
      </c>
      <c r="V1358">
        <f t="array" ref="V1358">SUM(IF(B1358="Y",IF(D1358="Critical",(F1358:F4917),0)))</f>
        <v>0</v>
      </c>
      <c r="W1358">
        <f t="shared" si="93"/>
        <v>1</v>
      </c>
      <c r="X1358">
        <f t="shared" si="94"/>
        <v>0</v>
      </c>
    </row>
    <row r="1359" spans="1:24" x14ac:dyDescent="0.25">
      <c r="A1359">
        <v>17152</v>
      </c>
      <c r="B1359" t="s">
        <v>18</v>
      </c>
      <c r="C1359" s="1">
        <v>42075</v>
      </c>
      <c r="D1359" t="s">
        <v>19</v>
      </c>
      <c r="E1359">
        <v>32</v>
      </c>
      <c r="F1359">
        <v>236.45</v>
      </c>
      <c r="G1359">
        <v>0.06</v>
      </c>
      <c r="H1359" t="s">
        <v>20</v>
      </c>
      <c r="I1359">
        <v>-259.02</v>
      </c>
      <c r="J1359">
        <v>6.98</v>
      </c>
      <c r="K1359">
        <v>9.69</v>
      </c>
      <c r="L1359" t="s">
        <v>424</v>
      </c>
      <c r="M1359" t="s">
        <v>30</v>
      </c>
      <c r="N1359" t="s">
        <v>40</v>
      </c>
      <c r="O1359" t="s">
        <v>34</v>
      </c>
      <c r="P1359" t="s">
        <v>53</v>
      </c>
      <c r="Q1359" t="s">
        <v>42</v>
      </c>
      <c r="R1359" s="1">
        <v>42076</v>
      </c>
      <c r="S1359" s="10">
        <f t="shared" si="92"/>
        <v>3.7573834404102447E-5</v>
      </c>
      <c r="U1359" t="str">
        <f t="shared" si="91"/>
        <v/>
      </c>
      <c r="V1359">
        <f t="array" ref="V1359">SUM(IF(B1359="Y",IF(D1359="Critical",(F1359:F4918),0)))</f>
        <v>0</v>
      </c>
      <c r="W1359">
        <f t="shared" si="93"/>
        <v>1</v>
      </c>
      <c r="X1359">
        <f t="shared" si="94"/>
        <v>0</v>
      </c>
    </row>
    <row r="1360" spans="1:24" x14ac:dyDescent="0.25">
      <c r="A1360">
        <v>17157</v>
      </c>
      <c r="B1360" t="s">
        <v>18</v>
      </c>
      <c r="C1360" s="1">
        <v>42266</v>
      </c>
      <c r="D1360" t="s">
        <v>47</v>
      </c>
      <c r="E1360">
        <v>31</v>
      </c>
      <c r="F1360">
        <v>3081.471</v>
      </c>
      <c r="G1360">
        <v>0.09</v>
      </c>
      <c r="H1360" t="s">
        <v>20</v>
      </c>
      <c r="I1360">
        <v>574.98</v>
      </c>
      <c r="J1360">
        <v>125.99</v>
      </c>
      <c r="K1360">
        <v>4.2</v>
      </c>
      <c r="L1360" t="s">
        <v>445</v>
      </c>
      <c r="M1360" t="s">
        <v>56</v>
      </c>
      <c r="N1360" t="s">
        <v>23</v>
      </c>
      <c r="O1360" t="s">
        <v>24</v>
      </c>
      <c r="P1360" t="s">
        <v>41</v>
      </c>
      <c r="Q1360" t="s">
        <v>42</v>
      </c>
      <c r="R1360" s="1">
        <v>42270</v>
      </c>
      <c r="S1360" s="10">
        <f t="shared" si="92"/>
        <v>4.8967088633979268E-4</v>
      </c>
      <c r="U1360" t="str">
        <f t="shared" si="91"/>
        <v/>
      </c>
      <c r="V1360">
        <f t="array" ref="V1360">SUM(IF(B1360="Y",IF(D1360="Critical",(F1360:F4919),0)))</f>
        <v>0</v>
      </c>
      <c r="W1360">
        <f t="shared" si="93"/>
        <v>4</v>
      </c>
      <c r="X1360">
        <f t="shared" si="94"/>
        <v>0</v>
      </c>
    </row>
    <row r="1361" spans="1:24" x14ac:dyDescent="0.25">
      <c r="A1361">
        <v>17187</v>
      </c>
      <c r="B1361" t="s">
        <v>18</v>
      </c>
      <c r="C1361" s="1">
        <v>42270</v>
      </c>
      <c r="D1361" t="s">
        <v>19</v>
      </c>
      <c r="E1361">
        <v>4</v>
      </c>
      <c r="F1361">
        <v>2951.97</v>
      </c>
      <c r="G1361">
        <v>0.09</v>
      </c>
      <c r="H1361" t="s">
        <v>54</v>
      </c>
      <c r="I1361">
        <v>-1890.33</v>
      </c>
      <c r="J1361">
        <v>810.98</v>
      </c>
      <c r="K1361">
        <v>16.059999999999999</v>
      </c>
      <c r="L1361" t="s">
        <v>317</v>
      </c>
      <c r="M1361" t="s">
        <v>30</v>
      </c>
      <c r="N1361" t="s">
        <v>23</v>
      </c>
      <c r="O1361" t="s">
        <v>24</v>
      </c>
      <c r="P1361" t="s">
        <v>51</v>
      </c>
      <c r="Q1361" t="s">
        <v>74</v>
      </c>
      <c r="R1361" s="1">
        <v>42272</v>
      </c>
      <c r="S1361" s="10">
        <f t="shared" si="92"/>
        <v>4.6909212072691181E-4</v>
      </c>
      <c r="U1361" t="str">
        <f t="shared" si="91"/>
        <v/>
      </c>
      <c r="V1361">
        <f t="array" ref="V1361">SUM(IF(B1361="Y",IF(D1361="Critical",(F1361:F4920),0)))</f>
        <v>0</v>
      </c>
      <c r="W1361">
        <f t="shared" si="93"/>
        <v>2</v>
      </c>
      <c r="X1361">
        <f t="shared" si="94"/>
        <v>0</v>
      </c>
    </row>
    <row r="1362" spans="1:24" x14ac:dyDescent="0.25">
      <c r="A1362">
        <v>17252</v>
      </c>
      <c r="B1362" t="s">
        <v>18</v>
      </c>
      <c r="C1362" s="1">
        <v>41758</v>
      </c>
      <c r="D1362" t="s">
        <v>31</v>
      </c>
      <c r="E1362">
        <v>48</v>
      </c>
      <c r="F1362">
        <v>2283.2199999999998</v>
      </c>
      <c r="G1362">
        <v>0.03</v>
      </c>
      <c r="H1362" t="s">
        <v>20</v>
      </c>
      <c r="I1362">
        <v>1006.72</v>
      </c>
      <c r="J1362">
        <v>48.91</v>
      </c>
      <c r="K1362">
        <v>5.97</v>
      </c>
      <c r="L1362" t="s">
        <v>405</v>
      </c>
      <c r="M1362" t="s">
        <v>30</v>
      </c>
      <c r="N1362" t="s">
        <v>45</v>
      </c>
      <c r="O1362" t="s">
        <v>34</v>
      </c>
      <c r="P1362" t="s">
        <v>49</v>
      </c>
      <c r="Q1362" t="s">
        <v>42</v>
      </c>
      <c r="R1362" s="1">
        <v>41759</v>
      </c>
      <c r="S1362" s="10">
        <f t="shared" si="92"/>
        <v>3.6282228880581428E-4</v>
      </c>
      <c r="U1362" t="str">
        <f t="shared" si="91"/>
        <v/>
      </c>
      <c r="V1362">
        <f t="array" ref="V1362">SUM(IF(B1362="Y",IF(D1362="Critical",(F1362:F4921),0)))</f>
        <v>0</v>
      </c>
      <c r="W1362">
        <f t="shared" si="93"/>
        <v>1</v>
      </c>
      <c r="X1362">
        <f t="shared" si="94"/>
        <v>0</v>
      </c>
    </row>
    <row r="1363" spans="1:24" x14ac:dyDescent="0.25">
      <c r="A1363">
        <v>17252</v>
      </c>
      <c r="B1363" t="s">
        <v>18</v>
      </c>
      <c r="C1363" s="1">
        <v>41758</v>
      </c>
      <c r="D1363" t="s">
        <v>31</v>
      </c>
      <c r="E1363">
        <v>49</v>
      </c>
      <c r="F1363">
        <v>11365.616</v>
      </c>
      <c r="G1363">
        <v>0.08</v>
      </c>
      <c r="H1363" t="s">
        <v>54</v>
      </c>
      <c r="I1363">
        <v>229.22</v>
      </c>
      <c r="J1363">
        <v>296.18</v>
      </c>
      <c r="K1363">
        <v>54.12</v>
      </c>
      <c r="L1363" t="s">
        <v>405</v>
      </c>
      <c r="M1363" t="s">
        <v>30</v>
      </c>
      <c r="N1363" t="s">
        <v>45</v>
      </c>
      <c r="O1363" t="s">
        <v>37</v>
      </c>
      <c r="P1363" t="s">
        <v>112</v>
      </c>
      <c r="Q1363" t="s">
        <v>58</v>
      </c>
      <c r="R1363" s="1">
        <v>41760</v>
      </c>
      <c r="S1363" s="10">
        <f t="shared" si="92"/>
        <v>1.8060891244855879E-3</v>
      </c>
      <c r="U1363" t="str">
        <f t="shared" si="91"/>
        <v/>
      </c>
      <c r="V1363">
        <f t="array" ref="V1363">SUM(IF(B1363="Y",IF(D1363="Critical",(F1363:F4922),0)))</f>
        <v>0</v>
      </c>
      <c r="W1363">
        <f t="shared" si="93"/>
        <v>2</v>
      </c>
      <c r="X1363">
        <f t="shared" si="94"/>
        <v>0</v>
      </c>
    </row>
    <row r="1364" spans="1:24" x14ac:dyDescent="0.25">
      <c r="A1364">
        <v>17282</v>
      </c>
      <c r="B1364" t="s">
        <v>27</v>
      </c>
      <c r="C1364" s="1">
        <v>42692</v>
      </c>
      <c r="D1364" t="s">
        <v>47</v>
      </c>
      <c r="E1364">
        <v>37</v>
      </c>
      <c r="F1364">
        <v>988.42</v>
      </c>
      <c r="G1364">
        <v>0.09</v>
      </c>
      <c r="H1364" t="s">
        <v>20</v>
      </c>
      <c r="I1364">
        <v>253.94</v>
      </c>
      <c r="J1364">
        <v>29.17</v>
      </c>
      <c r="K1364">
        <v>6.27</v>
      </c>
      <c r="L1364" t="s">
        <v>221</v>
      </c>
      <c r="M1364" t="s">
        <v>22</v>
      </c>
      <c r="N1364" t="s">
        <v>40</v>
      </c>
      <c r="O1364" t="s">
        <v>34</v>
      </c>
      <c r="P1364" t="s">
        <v>68</v>
      </c>
      <c r="Q1364" t="s">
        <v>42</v>
      </c>
      <c r="R1364" s="1">
        <v>42694</v>
      </c>
      <c r="S1364" s="10">
        <f t="shared" si="92"/>
        <v>1.5706800339058128E-4</v>
      </c>
      <c r="U1364" t="str">
        <f t="shared" si="91"/>
        <v/>
      </c>
      <c r="V1364">
        <f t="array" ref="V1364">SUM(IF(B1364="Y",IF(D1364="Critical",(F1364:F4923),0)))</f>
        <v>0</v>
      </c>
      <c r="W1364">
        <f t="shared" si="93"/>
        <v>2</v>
      </c>
      <c r="X1364">
        <f t="shared" si="94"/>
        <v>0</v>
      </c>
    </row>
    <row r="1365" spans="1:24" x14ac:dyDescent="0.25">
      <c r="A1365">
        <v>17283</v>
      </c>
      <c r="B1365" t="s">
        <v>18</v>
      </c>
      <c r="C1365" s="1">
        <v>41896</v>
      </c>
      <c r="D1365" t="s">
        <v>31</v>
      </c>
      <c r="E1365">
        <v>4</v>
      </c>
      <c r="F1365">
        <v>5472.12</v>
      </c>
      <c r="G1365">
        <v>0.06</v>
      </c>
      <c r="H1365" t="s">
        <v>54</v>
      </c>
      <c r="I1365">
        <v>-2816.34</v>
      </c>
      <c r="J1365">
        <v>1360.14</v>
      </c>
      <c r="K1365">
        <v>14.7</v>
      </c>
      <c r="L1365" t="s">
        <v>456</v>
      </c>
      <c r="M1365" t="s">
        <v>341</v>
      </c>
      <c r="N1365" t="s">
        <v>40</v>
      </c>
      <c r="O1365" t="s">
        <v>24</v>
      </c>
      <c r="P1365" t="s">
        <v>51</v>
      </c>
      <c r="Q1365" t="s">
        <v>74</v>
      </c>
      <c r="R1365" s="1">
        <v>41897</v>
      </c>
      <c r="S1365" s="10">
        <f t="shared" si="92"/>
        <v>8.6956451985357194E-4</v>
      </c>
      <c r="U1365" t="str">
        <f t="shared" si="91"/>
        <v/>
      </c>
      <c r="V1365">
        <f t="array" ref="V1365">SUM(IF(B1365="Y",IF(D1365="Critical",(F1365:F4924),0)))</f>
        <v>0</v>
      </c>
      <c r="W1365">
        <f t="shared" si="93"/>
        <v>1</v>
      </c>
      <c r="X1365">
        <f t="shared" si="94"/>
        <v>0</v>
      </c>
    </row>
    <row r="1366" spans="1:24" x14ac:dyDescent="0.25">
      <c r="A1366">
        <v>26051</v>
      </c>
      <c r="B1366" t="s">
        <v>18</v>
      </c>
      <c r="C1366" s="1">
        <v>41452</v>
      </c>
      <c r="D1366" t="s">
        <v>31</v>
      </c>
      <c r="E1366">
        <v>31</v>
      </c>
      <c r="F1366">
        <v>251.75</v>
      </c>
      <c r="G1366">
        <v>7.0000000000000007E-2</v>
      </c>
      <c r="H1366" t="s">
        <v>20</v>
      </c>
      <c r="I1366">
        <v>22.46</v>
      </c>
      <c r="J1366">
        <v>8.33</v>
      </c>
      <c r="K1366">
        <v>1.99</v>
      </c>
      <c r="L1366" t="s">
        <v>555</v>
      </c>
      <c r="M1366" t="s">
        <v>341</v>
      </c>
      <c r="N1366" t="s">
        <v>40</v>
      </c>
      <c r="O1366" t="s">
        <v>24</v>
      </c>
      <c r="P1366" t="s">
        <v>25</v>
      </c>
      <c r="Q1366" t="s">
        <v>26</v>
      </c>
      <c r="R1366" s="1">
        <v>41453</v>
      </c>
      <c r="S1366" s="10">
        <f t="shared" si="92"/>
        <v>4.0005129250297281E-5</v>
      </c>
      <c r="U1366" t="str">
        <f t="shared" si="91"/>
        <v/>
      </c>
      <c r="V1366">
        <f t="array" ref="V1366">SUM(IF(B1366="Y",IF(D1366="Critical",(F1366:F4925),0)))</f>
        <v>0</v>
      </c>
      <c r="W1366">
        <f t="shared" si="93"/>
        <v>1</v>
      </c>
      <c r="X1366">
        <f t="shared" si="94"/>
        <v>0</v>
      </c>
    </row>
    <row r="1367" spans="1:24" x14ac:dyDescent="0.25">
      <c r="A1367">
        <v>17312</v>
      </c>
      <c r="B1367" t="s">
        <v>18</v>
      </c>
      <c r="C1367" s="1">
        <v>41779</v>
      </c>
      <c r="D1367" t="s">
        <v>31</v>
      </c>
      <c r="E1367">
        <v>37</v>
      </c>
      <c r="F1367">
        <v>258.54000000000002</v>
      </c>
      <c r="G1367">
        <v>0.05</v>
      </c>
      <c r="H1367" t="s">
        <v>20</v>
      </c>
      <c r="I1367">
        <v>-116.37</v>
      </c>
      <c r="J1367">
        <v>6.68</v>
      </c>
      <c r="K1367">
        <v>7.3</v>
      </c>
      <c r="L1367" t="s">
        <v>268</v>
      </c>
      <c r="M1367" t="s">
        <v>30</v>
      </c>
      <c r="N1367" t="s">
        <v>40</v>
      </c>
      <c r="O1367" t="s">
        <v>34</v>
      </c>
      <c r="P1367" t="s">
        <v>49</v>
      </c>
      <c r="Q1367" t="s">
        <v>42</v>
      </c>
      <c r="R1367" s="1">
        <v>41780</v>
      </c>
      <c r="S1367" s="10">
        <f t="shared" si="92"/>
        <v>4.1084115655896164E-5</v>
      </c>
      <c r="U1367" t="str">
        <f t="shared" si="91"/>
        <v/>
      </c>
      <c r="V1367">
        <f t="array" ref="V1367">SUM(IF(B1367="Y",IF(D1367="Critical",(F1367:F4926),0)))</f>
        <v>0</v>
      </c>
      <c r="W1367">
        <f t="shared" si="93"/>
        <v>1</v>
      </c>
      <c r="X1367">
        <f t="shared" si="94"/>
        <v>0</v>
      </c>
    </row>
    <row r="1368" spans="1:24" x14ac:dyDescent="0.25">
      <c r="A1368">
        <v>17312</v>
      </c>
      <c r="B1368" t="s">
        <v>18</v>
      </c>
      <c r="C1368" s="1">
        <v>41779</v>
      </c>
      <c r="D1368" t="s">
        <v>31</v>
      </c>
      <c r="E1368">
        <v>41</v>
      </c>
      <c r="F1368">
        <v>4610.2894999999999</v>
      </c>
      <c r="G1368">
        <v>0</v>
      </c>
      <c r="H1368" t="s">
        <v>20</v>
      </c>
      <c r="I1368">
        <v>1432.86</v>
      </c>
      <c r="J1368">
        <v>125.99</v>
      </c>
      <c r="K1368">
        <v>2.5</v>
      </c>
      <c r="L1368" t="s">
        <v>268</v>
      </c>
      <c r="M1368" t="s">
        <v>30</v>
      </c>
      <c r="N1368" t="s">
        <v>40</v>
      </c>
      <c r="O1368" t="s">
        <v>24</v>
      </c>
      <c r="P1368" t="s">
        <v>41</v>
      </c>
      <c r="Q1368" t="s">
        <v>42</v>
      </c>
      <c r="R1368" s="1">
        <v>41780</v>
      </c>
      <c r="S1368" s="10">
        <f t="shared" si="92"/>
        <v>7.3261262096837503E-4</v>
      </c>
      <c r="U1368" t="str">
        <f t="shared" si="91"/>
        <v/>
      </c>
      <c r="V1368">
        <f t="array" ref="V1368">SUM(IF(B1368="Y",IF(D1368="Critical",(F1368:F4927),0)))</f>
        <v>0</v>
      </c>
      <c r="W1368">
        <f t="shared" si="93"/>
        <v>1</v>
      </c>
      <c r="X1368">
        <f t="shared" si="94"/>
        <v>0</v>
      </c>
    </row>
    <row r="1369" spans="1:24" x14ac:dyDescent="0.25">
      <c r="A1369">
        <v>17315</v>
      </c>
      <c r="B1369" t="s">
        <v>18</v>
      </c>
      <c r="C1369" s="1">
        <v>42482</v>
      </c>
      <c r="D1369" t="s">
        <v>47</v>
      </c>
      <c r="E1369">
        <v>29</v>
      </c>
      <c r="F1369">
        <v>159.11000000000001</v>
      </c>
      <c r="G1369">
        <v>7.0000000000000007E-2</v>
      </c>
      <c r="H1369" t="s">
        <v>20</v>
      </c>
      <c r="I1369">
        <v>64.010000000000005</v>
      </c>
      <c r="J1369">
        <v>5.43</v>
      </c>
      <c r="K1369">
        <v>0.95</v>
      </c>
      <c r="L1369" t="s">
        <v>354</v>
      </c>
      <c r="M1369" t="s">
        <v>56</v>
      </c>
      <c r="N1369" t="s">
        <v>45</v>
      </c>
      <c r="O1369" t="s">
        <v>34</v>
      </c>
      <c r="P1369" t="s">
        <v>49</v>
      </c>
      <c r="Q1369" t="s">
        <v>36</v>
      </c>
      <c r="R1369" s="1">
        <v>42486</v>
      </c>
      <c r="S1369" s="10">
        <f t="shared" si="92"/>
        <v>2.528387731882741E-5</v>
      </c>
      <c r="U1369" t="str">
        <f t="shared" si="91"/>
        <v/>
      </c>
      <c r="V1369">
        <f t="array" ref="V1369">SUM(IF(B1369="Y",IF(D1369="Critical",(F1369:F4928),0)))</f>
        <v>0</v>
      </c>
      <c r="W1369">
        <f t="shared" si="93"/>
        <v>4</v>
      </c>
      <c r="X1369">
        <f t="shared" si="94"/>
        <v>0</v>
      </c>
    </row>
    <row r="1370" spans="1:24" x14ac:dyDescent="0.25">
      <c r="A1370">
        <v>17345</v>
      </c>
      <c r="B1370" t="s">
        <v>18</v>
      </c>
      <c r="C1370" s="1">
        <v>41853</v>
      </c>
      <c r="D1370" t="s">
        <v>28</v>
      </c>
      <c r="E1370">
        <v>23</v>
      </c>
      <c r="F1370">
        <v>195.61</v>
      </c>
      <c r="G1370">
        <v>0</v>
      </c>
      <c r="H1370" t="s">
        <v>20</v>
      </c>
      <c r="I1370">
        <v>-17.02</v>
      </c>
      <c r="J1370">
        <v>7.64</v>
      </c>
      <c r="K1370">
        <v>5.83</v>
      </c>
      <c r="L1370" t="s">
        <v>284</v>
      </c>
      <c r="M1370" t="s">
        <v>22</v>
      </c>
      <c r="N1370" t="s">
        <v>71</v>
      </c>
      <c r="O1370" t="s">
        <v>34</v>
      </c>
      <c r="P1370" t="s">
        <v>49</v>
      </c>
      <c r="Q1370" t="s">
        <v>36</v>
      </c>
      <c r="R1370" s="1">
        <v>41855</v>
      </c>
      <c r="S1370" s="10">
        <f t="shared" si="92"/>
        <v>3.1084025154520959E-5</v>
      </c>
      <c r="U1370" t="str">
        <f t="shared" si="91"/>
        <v/>
      </c>
      <c r="V1370">
        <f t="array" ref="V1370">SUM(IF(B1370="Y",IF(D1370="Critical",(F1370:F4929),0)))</f>
        <v>0</v>
      </c>
      <c r="W1370">
        <f t="shared" si="93"/>
        <v>2</v>
      </c>
      <c r="X1370">
        <f t="shared" si="94"/>
        <v>0</v>
      </c>
    </row>
    <row r="1371" spans="1:24" x14ac:dyDescent="0.25">
      <c r="A1371">
        <v>17376</v>
      </c>
      <c r="B1371" t="s">
        <v>18</v>
      </c>
      <c r="C1371" s="1">
        <v>41977</v>
      </c>
      <c r="D1371" t="s">
        <v>19</v>
      </c>
      <c r="E1371">
        <v>44</v>
      </c>
      <c r="F1371">
        <v>1127.81</v>
      </c>
      <c r="G1371">
        <v>0.1</v>
      </c>
      <c r="H1371" t="s">
        <v>20</v>
      </c>
      <c r="I1371">
        <v>425.08</v>
      </c>
      <c r="J1371">
        <v>28.48</v>
      </c>
      <c r="K1371">
        <v>1.99</v>
      </c>
      <c r="L1371" t="s">
        <v>354</v>
      </c>
      <c r="M1371" t="s">
        <v>56</v>
      </c>
      <c r="N1371" t="s">
        <v>23</v>
      </c>
      <c r="O1371" t="s">
        <v>24</v>
      </c>
      <c r="P1371" t="s">
        <v>25</v>
      </c>
      <c r="Q1371" t="s">
        <v>26</v>
      </c>
      <c r="R1371" s="1">
        <v>41979</v>
      </c>
      <c r="S1371" s="10">
        <f t="shared" si="92"/>
        <v>1.7921821179653534E-4</v>
      </c>
      <c r="U1371" t="str">
        <f t="shared" si="91"/>
        <v/>
      </c>
      <c r="V1371">
        <f t="array" ref="V1371">SUM(IF(B1371="Y",IF(D1371="Critical",(F1371:F4930),0)))</f>
        <v>0</v>
      </c>
      <c r="W1371">
        <f t="shared" si="93"/>
        <v>2</v>
      </c>
      <c r="X1371">
        <f t="shared" si="94"/>
        <v>0</v>
      </c>
    </row>
    <row r="1372" spans="1:24" x14ac:dyDescent="0.25">
      <c r="A1372">
        <v>17377</v>
      </c>
      <c r="B1372" t="s">
        <v>18</v>
      </c>
      <c r="C1372" s="1">
        <v>41940</v>
      </c>
      <c r="D1372" t="s">
        <v>47</v>
      </c>
      <c r="E1372">
        <v>39</v>
      </c>
      <c r="F1372">
        <v>110.38</v>
      </c>
      <c r="G1372">
        <v>0.05</v>
      </c>
      <c r="H1372" t="s">
        <v>20</v>
      </c>
      <c r="I1372">
        <v>-4.8600000000000003</v>
      </c>
      <c r="J1372">
        <v>2.78</v>
      </c>
      <c r="K1372">
        <v>1.2</v>
      </c>
      <c r="L1372" t="s">
        <v>69</v>
      </c>
      <c r="M1372" t="s">
        <v>30</v>
      </c>
      <c r="N1372" t="s">
        <v>23</v>
      </c>
      <c r="O1372" t="s">
        <v>34</v>
      </c>
      <c r="P1372" t="s">
        <v>35</v>
      </c>
      <c r="Q1372" t="s">
        <v>36</v>
      </c>
      <c r="R1372" s="1">
        <v>41942</v>
      </c>
      <c r="S1372" s="10">
        <f t="shared" si="92"/>
        <v>1.7540282687776817E-5</v>
      </c>
      <c r="U1372" t="str">
        <f t="shared" si="91"/>
        <v/>
      </c>
      <c r="V1372">
        <f t="array" ref="V1372">SUM(IF(B1372="Y",IF(D1372="Critical",(F1372:F4931),0)))</f>
        <v>0</v>
      </c>
      <c r="W1372">
        <f t="shared" si="93"/>
        <v>2</v>
      </c>
      <c r="X1372">
        <f t="shared" si="94"/>
        <v>0</v>
      </c>
    </row>
    <row r="1373" spans="1:24" x14ac:dyDescent="0.25">
      <c r="A1373">
        <v>30433</v>
      </c>
      <c r="B1373" t="s">
        <v>18</v>
      </c>
      <c r="C1373" s="1">
        <v>41434</v>
      </c>
      <c r="D1373" t="s">
        <v>43</v>
      </c>
      <c r="E1373">
        <v>17</v>
      </c>
      <c r="F1373">
        <v>253.38</v>
      </c>
      <c r="G1373">
        <v>0</v>
      </c>
      <c r="H1373" t="s">
        <v>32</v>
      </c>
      <c r="I1373">
        <v>-35.78</v>
      </c>
      <c r="J1373">
        <v>13.9</v>
      </c>
      <c r="K1373">
        <v>7.59</v>
      </c>
      <c r="L1373" t="s">
        <v>396</v>
      </c>
      <c r="M1373" t="s">
        <v>30</v>
      </c>
      <c r="N1373" t="s">
        <v>40</v>
      </c>
      <c r="O1373" t="s">
        <v>34</v>
      </c>
      <c r="P1373" t="s">
        <v>64</v>
      </c>
      <c r="Q1373" t="s">
        <v>26</v>
      </c>
      <c r="R1373" s="1">
        <v>41434</v>
      </c>
      <c r="S1373" s="10">
        <f t="shared" si="92"/>
        <v>4.0264149550904964E-5</v>
      </c>
      <c r="U1373" t="str">
        <f t="shared" si="91"/>
        <v/>
      </c>
      <c r="V1373">
        <f t="array" ref="V1373">SUM(IF(B1373="Y",IF(D1373="Critical",(F1373:F4932),0)))</f>
        <v>0</v>
      </c>
      <c r="W1373">
        <f t="shared" si="93"/>
        <v>0</v>
      </c>
      <c r="X1373">
        <f t="shared" si="94"/>
        <v>0</v>
      </c>
    </row>
    <row r="1374" spans="1:24" x14ac:dyDescent="0.25">
      <c r="A1374">
        <v>17408</v>
      </c>
      <c r="B1374" t="s">
        <v>18</v>
      </c>
      <c r="C1374" s="1">
        <v>42517</v>
      </c>
      <c r="D1374" t="s">
        <v>31</v>
      </c>
      <c r="E1374">
        <v>26</v>
      </c>
      <c r="F1374">
        <v>149.69999999999999</v>
      </c>
      <c r="G1374">
        <v>0.05</v>
      </c>
      <c r="H1374" t="s">
        <v>32</v>
      </c>
      <c r="I1374">
        <v>-132.63</v>
      </c>
      <c r="J1374">
        <v>5.4</v>
      </c>
      <c r="K1374">
        <v>7.78</v>
      </c>
      <c r="L1374" t="s">
        <v>393</v>
      </c>
      <c r="M1374" t="s">
        <v>56</v>
      </c>
      <c r="N1374" t="s">
        <v>23</v>
      </c>
      <c r="O1374" t="s">
        <v>34</v>
      </c>
      <c r="P1374" t="s">
        <v>68</v>
      </c>
      <c r="Q1374" t="s">
        <v>42</v>
      </c>
      <c r="R1374" s="1">
        <v>42519</v>
      </c>
      <c r="S1374" s="10">
        <f t="shared" si="92"/>
        <v>2.3788551534337647E-5</v>
      </c>
      <c r="U1374" t="str">
        <f t="shared" si="91"/>
        <v/>
      </c>
      <c r="V1374">
        <f t="array" ref="V1374">SUM(IF(B1374="Y",IF(D1374="Critical",(F1374:F4933),0)))</f>
        <v>0</v>
      </c>
      <c r="W1374">
        <f t="shared" si="93"/>
        <v>2</v>
      </c>
      <c r="X1374">
        <f t="shared" si="94"/>
        <v>0</v>
      </c>
    </row>
    <row r="1375" spans="1:24" x14ac:dyDescent="0.25">
      <c r="A1375">
        <v>17408</v>
      </c>
      <c r="B1375" t="s">
        <v>18</v>
      </c>
      <c r="C1375" s="1">
        <v>42517</v>
      </c>
      <c r="D1375" t="s">
        <v>31</v>
      </c>
      <c r="E1375">
        <v>41</v>
      </c>
      <c r="F1375">
        <v>728.12699999999995</v>
      </c>
      <c r="G1375">
        <v>0.02</v>
      </c>
      <c r="H1375" t="s">
        <v>20</v>
      </c>
      <c r="I1375">
        <v>49.79</v>
      </c>
      <c r="J1375">
        <v>20.99</v>
      </c>
      <c r="K1375">
        <v>4.8099999999999996</v>
      </c>
      <c r="L1375" t="s">
        <v>393</v>
      </c>
      <c r="M1375" t="s">
        <v>56</v>
      </c>
      <c r="N1375" t="s">
        <v>23</v>
      </c>
      <c r="O1375" t="s">
        <v>24</v>
      </c>
      <c r="P1375" t="s">
        <v>41</v>
      </c>
      <c r="Q1375" t="s">
        <v>52</v>
      </c>
      <c r="R1375" s="1">
        <v>42519</v>
      </c>
      <c r="S1375" s="10">
        <f t="shared" si="92"/>
        <v>1.1570532173041194E-4</v>
      </c>
      <c r="U1375" t="str">
        <f t="shared" si="91"/>
        <v/>
      </c>
      <c r="V1375">
        <f t="array" ref="V1375">SUM(IF(B1375="Y",IF(D1375="Critical",(F1375:F4934),0)))</f>
        <v>0</v>
      </c>
      <c r="W1375">
        <f t="shared" si="93"/>
        <v>2</v>
      </c>
      <c r="X1375">
        <f t="shared" si="94"/>
        <v>0</v>
      </c>
    </row>
    <row r="1376" spans="1:24" x14ac:dyDescent="0.25">
      <c r="A1376">
        <v>28455</v>
      </c>
      <c r="B1376" t="s">
        <v>27</v>
      </c>
      <c r="C1376" s="1">
        <v>41424</v>
      </c>
      <c r="D1376" t="s">
        <v>43</v>
      </c>
      <c r="E1376">
        <v>12</v>
      </c>
      <c r="F1376">
        <v>254.12</v>
      </c>
      <c r="G1376">
        <v>0.06</v>
      </c>
      <c r="H1376" t="s">
        <v>20</v>
      </c>
      <c r="I1376">
        <v>-64.97</v>
      </c>
      <c r="J1376">
        <v>20.95</v>
      </c>
      <c r="K1376">
        <v>5.99</v>
      </c>
      <c r="L1376" t="s">
        <v>570</v>
      </c>
      <c r="M1376" t="s">
        <v>22</v>
      </c>
      <c r="N1376" t="s">
        <v>71</v>
      </c>
      <c r="O1376" t="s">
        <v>24</v>
      </c>
      <c r="P1376" t="s">
        <v>25</v>
      </c>
      <c r="Q1376" t="s">
        <v>42</v>
      </c>
      <c r="R1376" s="1">
        <v>41426</v>
      </c>
      <c r="S1376" s="10">
        <f t="shared" si="92"/>
        <v>4.0381741589217659E-5</v>
      </c>
      <c r="U1376" t="str">
        <f t="shared" si="91"/>
        <v/>
      </c>
      <c r="V1376">
        <f t="array" ref="V1376">SUM(IF(B1376="Y",IF(D1376="Critical",(F1376:F4935),0)))</f>
        <v>0</v>
      </c>
      <c r="W1376">
        <f t="shared" si="93"/>
        <v>2</v>
      </c>
      <c r="X1376">
        <f t="shared" si="94"/>
        <v>0</v>
      </c>
    </row>
    <row r="1377" spans="1:24" x14ac:dyDescent="0.25">
      <c r="A1377">
        <v>28007</v>
      </c>
      <c r="B1377" t="s">
        <v>18</v>
      </c>
      <c r="C1377" s="1">
        <v>41372</v>
      </c>
      <c r="D1377" t="s">
        <v>31</v>
      </c>
      <c r="E1377">
        <v>20</v>
      </c>
      <c r="F1377">
        <v>257.33999999999997</v>
      </c>
      <c r="G1377">
        <v>0.04</v>
      </c>
      <c r="H1377" t="s">
        <v>20</v>
      </c>
      <c r="I1377">
        <v>12.82</v>
      </c>
      <c r="J1377">
        <v>12.98</v>
      </c>
      <c r="K1377">
        <v>3.14</v>
      </c>
      <c r="L1377" t="s">
        <v>383</v>
      </c>
      <c r="M1377" t="s">
        <v>22</v>
      </c>
      <c r="N1377" t="s">
        <v>71</v>
      </c>
      <c r="O1377" t="s">
        <v>34</v>
      </c>
      <c r="P1377" t="s">
        <v>64</v>
      </c>
      <c r="Q1377" t="s">
        <v>26</v>
      </c>
      <c r="R1377" s="1">
        <v>41373</v>
      </c>
      <c r="S1377" s="10">
        <f t="shared" si="92"/>
        <v>4.0893425864037742E-5</v>
      </c>
      <c r="U1377" t="str">
        <f t="shared" si="91"/>
        <v/>
      </c>
      <c r="V1377">
        <f t="array" ref="V1377">SUM(IF(B1377="Y",IF(D1377="Critical",(F1377:F4936),0)))</f>
        <v>0</v>
      </c>
      <c r="W1377">
        <f t="shared" si="93"/>
        <v>1</v>
      </c>
      <c r="X1377">
        <f t="shared" si="94"/>
        <v>0</v>
      </c>
    </row>
    <row r="1378" spans="1:24" x14ac:dyDescent="0.25">
      <c r="A1378">
        <v>3783</v>
      </c>
      <c r="B1378" t="s">
        <v>27</v>
      </c>
      <c r="C1378" s="1">
        <v>41613</v>
      </c>
      <c r="D1378" t="s">
        <v>31</v>
      </c>
      <c r="E1378">
        <v>40</v>
      </c>
      <c r="F1378">
        <v>257.43</v>
      </c>
      <c r="G1378">
        <v>0.05</v>
      </c>
      <c r="H1378" t="s">
        <v>20</v>
      </c>
      <c r="I1378">
        <v>-200.63</v>
      </c>
      <c r="J1378">
        <v>6.48</v>
      </c>
      <c r="K1378">
        <v>8.73</v>
      </c>
      <c r="L1378" t="s">
        <v>33</v>
      </c>
      <c r="M1378" t="s">
        <v>22</v>
      </c>
      <c r="N1378" t="s">
        <v>23</v>
      </c>
      <c r="O1378" t="s">
        <v>34</v>
      </c>
      <c r="P1378" t="s">
        <v>49</v>
      </c>
      <c r="Q1378" t="s">
        <v>42</v>
      </c>
      <c r="R1378" s="1">
        <v>41615</v>
      </c>
      <c r="S1378" s="10">
        <f t="shared" si="92"/>
        <v>4.0907727598427126E-5</v>
      </c>
      <c r="U1378" t="str">
        <f t="shared" si="91"/>
        <v/>
      </c>
      <c r="V1378">
        <f t="array" ref="V1378">SUM(IF(B1378="Y",IF(D1378="Critical",(F1378:F4937),0)))</f>
        <v>0</v>
      </c>
      <c r="W1378">
        <f t="shared" si="93"/>
        <v>2</v>
      </c>
      <c r="X1378">
        <f t="shared" si="94"/>
        <v>0</v>
      </c>
    </row>
    <row r="1379" spans="1:24" x14ac:dyDescent="0.25">
      <c r="A1379">
        <v>17508</v>
      </c>
      <c r="B1379" t="s">
        <v>27</v>
      </c>
      <c r="C1379" s="1">
        <v>42182</v>
      </c>
      <c r="D1379" t="s">
        <v>47</v>
      </c>
      <c r="E1379">
        <v>50</v>
      </c>
      <c r="F1379">
        <v>99.08</v>
      </c>
      <c r="G1379">
        <v>0.01</v>
      </c>
      <c r="H1379" t="s">
        <v>32</v>
      </c>
      <c r="I1379">
        <v>11.28</v>
      </c>
      <c r="J1379">
        <v>1.76</v>
      </c>
      <c r="K1379">
        <v>0.7</v>
      </c>
      <c r="L1379" t="s">
        <v>212</v>
      </c>
      <c r="M1379" t="s">
        <v>22</v>
      </c>
      <c r="N1379" t="s">
        <v>23</v>
      </c>
      <c r="O1379" t="s">
        <v>34</v>
      </c>
      <c r="P1379" t="s">
        <v>35</v>
      </c>
      <c r="Q1379" t="s">
        <v>36</v>
      </c>
      <c r="R1379" s="1">
        <v>42184</v>
      </c>
      <c r="S1379" s="10">
        <f t="shared" si="92"/>
        <v>1.5744620481110048E-5</v>
      </c>
      <c r="U1379" t="str">
        <f t="shared" si="91"/>
        <v/>
      </c>
      <c r="V1379">
        <f t="array" ref="V1379">SUM(IF(B1379="Y",IF(D1379="Critical",(F1379:F4938),0)))</f>
        <v>0</v>
      </c>
      <c r="W1379">
        <f t="shared" si="93"/>
        <v>2</v>
      </c>
      <c r="X1379">
        <f t="shared" si="94"/>
        <v>0</v>
      </c>
    </row>
    <row r="1380" spans="1:24" x14ac:dyDescent="0.25">
      <c r="A1380">
        <v>17510</v>
      </c>
      <c r="B1380" t="s">
        <v>18</v>
      </c>
      <c r="C1380" s="1">
        <v>42307</v>
      </c>
      <c r="D1380" t="s">
        <v>28</v>
      </c>
      <c r="E1380">
        <v>28</v>
      </c>
      <c r="F1380">
        <v>462.12</v>
      </c>
      <c r="G1380">
        <v>0</v>
      </c>
      <c r="H1380" t="s">
        <v>20</v>
      </c>
      <c r="I1380">
        <v>226.4</v>
      </c>
      <c r="J1380">
        <v>15.57</v>
      </c>
      <c r="K1380">
        <v>1.39</v>
      </c>
      <c r="L1380" t="s">
        <v>180</v>
      </c>
      <c r="M1380" t="s">
        <v>22</v>
      </c>
      <c r="N1380" t="s">
        <v>71</v>
      </c>
      <c r="O1380" t="s">
        <v>34</v>
      </c>
      <c r="P1380" t="s">
        <v>76</v>
      </c>
      <c r="Q1380" t="s">
        <v>42</v>
      </c>
      <c r="R1380" s="1">
        <v>42308</v>
      </c>
      <c r="S1380" s="10">
        <f t="shared" si="92"/>
        <v>7.3434638844676787E-5</v>
      </c>
      <c r="U1380" t="str">
        <f t="shared" si="91"/>
        <v/>
      </c>
      <c r="V1380">
        <f t="array" ref="V1380">SUM(IF(B1380="Y",IF(D1380="Critical",(F1380:F4939),0)))</f>
        <v>0</v>
      </c>
      <c r="W1380">
        <f t="shared" si="93"/>
        <v>1</v>
      </c>
      <c r="X1380">
        <f t="shared" si="94"/>
        <v>0</v>
      </c>
    </row>
    <row r="1381" spans="1:24" x14ac:dyDescent="0.25">
      <c r="A1381">
        <v>37829</v>
      </c>
      <c r="B1381" t="s">
        <v>18</v>
      </c>
      <c r="C1381" s="1">
        <v>41546</v>
      </c>
      <c r="D1381" t="s">
        <v>31</v>
      </c>
      <c r="E1381">
        <v>28</v>
      </c>
      <c r="F1381">
        <v>257.89999999999998</v>
      </c>
      <c r="G1381">
        <v>0</v>
      </c>
      <c r="H1381" t="s">
        <v>20</v>
      </c>
      <c r="I1381">
        <v>-84.69</v>
      </c>
      <c r="J1381">
        <v>8.74</v>
      </c>
      <c r="K1381">
        <v>8.2899999999999991</v>
      </c>
      <c r="L1381" t="s">
        <v>557</v>
      </c>
      <c r="M1381" t="s">
        <v>56</v>
      </c>
      <c r="N1381" t="s">
        <v>23</v>
      </c>
      <c r="O1381" t="s">
        <v>34</v>
      </c>
      <c r="P1381" t="s">
        <v>76</v>
      </c>
      <c r="Q1381" t="s">
        <v>42</v>
      </c>
      <c r="R1381" s="1">
        <v>41548</v>
      </c>
      <c r="S1381" s="10">
        <f t="shared" si="92"/>
        <v>4.098241443357167E-5</v>
      </c>
      <c r="U1381" t="str">
        <f t="shared" si="91"/>
        <v/>
      </c>
      <c r="V1381">
        <f t="array" ref="V1381">SUM(IF(B1381="Y",IF(D1381="Critical",(F1381:F4940),0)))</f>
        <v>0</v>
      </c>
      <c r="W1381">
        <f t="shared" si="93"/>
        <v>2</v>
      </c>
      <c r="X1381">
        <f t="shared" si="94"/>
        <v>0</v>
      </c>
    </row>
    <row r="1382" spans="1:24" x14ac:dyDescent="0.25">
      <c r="A1382">
        <v>13540</v>
      </c>
      <c r="B1382" t="s">
        <v>18</v>
      </c>
      <c r="C1382" s="1">
        <v>41417</v>
      </c>
      <c r="D1382" t="s">
        <v>19</v>
      </c>
      <c r="E1382">
        <v>31</v>
      </c>
      <c r="F1382">
        <v>259.58999999999997</v>
      </c>
      <c r="G1382">
        <v>0.06</v>
      </c>
      <c r="H1382" t="s">
        <v>20</v>
      </c>
      <c r="I1382">
        <v>34.79</v>
      </c>
      <c r="J1382">
        <v>8.5</v>
      </c>
      <c r="K1382">
        <v>1.99</v>
      </c>
      <c r="L1382" t="s">
        <v>265</v>
      </c>
      <c r="M1382" t="s">
        <v>22</v>
      </c>
      <c r="N1382" t="s">
        <v>45</v>
      </c>
      <c r="O1382" t="s">
        <v>24</v>
      </c>
      <c r="P1382" t="s">
        <v>25</v>
      </c>
      <c r="Q1382" t="s">
        <v>26</v>
      </c>
      <c r="R1382" s="1">
        <v>41417</v>
      </c>
      <c r="S1382" s="10">
        <f t="shared" si="92"/>
        <v>4.1250969223772271E-5</v>
      </c>
      <c r="U1382" t="str">
        <f t="shared" si="91"/>
        <v/>
      </c>
      <c r="V1382">
        <f t="array" ref="V1382">SUM(IF(B1382="Y",IF(D1382="Critical",(F1382:F4941),0)))</f>
        <v>0</v>
      </c>
      <c r="W1382">
        <f t="shared" si="93"/>
        <v>0</v>
      </c>
      <c r="X1382">
        <f t="shared" si="94"/>
        <v>0</v>
      </c>
    </row>
    <row r="1383" spans="1:24" x14ac:dyDescent="0.25">
      <c r="A1383">
        <v>17571</v>
      </c>
      <c r="B1383" t="s">
        <v>18</v>
      </c>
      <c r="C1383" s="1">
        <v>42078</v>
      </c>
      <c r="D1383" t="s">
        <v>31</v>
      </c>
      <c r="E1383">
        <v>32</v>
      </c>
      <c r="F1383">
        <v>102.59</v>
      </c>
      <c r="G1383">
        <v>0.01</v>
      </c>
      <c r="H1383" t="s">
        <v>20</v>
      </c>
      <c r="I1383">
        <v>8.8800000000000008</v>
      </c>
      <c r="J1383">
        <v>2.98</v>
      </c>
      <c r="K1383">
        <v>1.58</v>
      </c>
      <c r="L1383" t="s">
        <v>226</v>
      </c>
      <c r="M1383" t="s">
        <v>22</v>
      </c>
      <c r="N1383" t="s">
        <v>45</v>
      </c>
      <c r="O1383" t="s">
        <v>34</v>
      </c>
      <c r="P1383" t="s">
        <v>100</v>
      </c>
      <c r="Q1383" t="s">
        <v>36</v>
      </c>
      <c r="R1383" s="1">
        <v>42079</v>
      </c>
      <c r="S1383" s="10">
        <f t="shared" si="92"/>
        <v>1.630238812229592E-5</v>
      </c>
      <c r="U1383" t="str">
        <f t="shared" si="91"/>
        <v/>
      </c>
      <c r="V1383">
        <f t="array" ref="V1383">SUM(IF(B1383="Y",IF(D1383="Critical",(F1383:F4942),0)))</f>
        <v>0</v>
      </c>
      <c r="W1383">
        <f t="shared" si="93"/>
        <v>1</v>
      </c>
      <c r="X1383">
        <f t="shared" si="94"/>
        <v>0</v>
      </c>
    </row>
    <row r="1384" spans="1:24" x14ac:dyDescent="0.25">
      <c r="A1384">
        <v>17571</v>
      </c>
      <c r="B1384" t="s">
        <v>18</v>
      </c>
      <c r="C1384" s="1">
        <v>42078</v>
      </c>
      <c r="D1384" t="s">
        <v>31</v>
      </c>
      <c r="E1384">
        <v>50</v>
      </c>
      <c r="F1384">
        <v>1695.65</v>
      </c>
      <c r="G1384">
        <v>0.02</v>
      </c>
      <c r="H1384" t="s">
        <v>32</v>
      </c>
      <c r="I1384">
        <v>51.98</v>
      </c>
      <c r="J1384">
        <v>32.979999999999997</v>
      </c>
      <c r="K1384">
        <v>5.5</v>
      </c>
      <c r="L1384" t="s">
        <v>226</v>
      </c>
      <c r="M1384" t="s">
        <v>22</v>
      </c>
      <c r="N1384" t="s">
        <v>45</v>
      </c>
      <c r="O1384" t="s">
        <v>24</v>
      </c>
      <c r="P1384" t="s">
        <v>25</v>
      </c>
      <c r="Q1384" t="s">
        <v>42</v>
      </c>
      <c r="R1384" s="1">
        <v>42080</v>
      </c>
      <c r="S1384" s="10">
        <f t="shared" si="92"/>
        <v>2.6945262130393879E-4</v>
      </c>
      <c r="U1384" t="str">
        <f t="shared" si="91"/>
        <v/>
      </c>
      <c r="V1384">
        <f t="array" ref="V1384">SUM(IF(B1384="Y",IF(D1384="Critical",(F1384:F4943),0)))</f>
        <v>0</v>
      </c>
      <c r="W1384">
        <f t="shared" si="93"/>
        <v>2</v>
      </c>
      <c r="X1384">
        <f t="shared" si="94"/>
        <v>0</v>
      </c>
    </row>
    <row r="1385" spans="1:24" x14ac:dyDescent="0.25">
      <c r="A1385">
        <v>25735</v>
      </c>
      <c r="B1385" t="s">
        <v>27</v>
      </c>
      <c r="C1385" s="1">
        <v>41638</v>
      </c>
      <c r="D1385" t="s">
        <v>31</v>
      </c>
      <c r="E1385">
        <v>45</v>
      </c>
      <c r="F1385">
        <v>260.37</v>
      </c>
      <c r="G1385">
        <v>0.02</v>
      </c>
      <c r="H1385" t="s">
        <v>20</v>
      </c>
      <c r="I1385">
        <v>44.15</v>
      </c>
      <c r="J1385">
        <v>5.58</v>
      </c>
      <c r="K1385">
        <v>1.99</v>
      </c>
      <c r="L1385" t="s">
        <v>411</v>
      </c>
      <c r="M1385" t="s">
        <v>30</v>
      </c>
      <c r="N1385" t="s">
        <v>45</v>
      </c>
      <c r="O1385" t="s">
        <v>34</v>
      </c>
      <c r="P1385" t="s">
        <v>35</v>
      </c>
      <c r="Q1385" t="s">
        <v>36</v>
      </c>
      <c r="R1385" s="1">
        <v>41652</v>
      </c>
      <c r="S1385" s="10">
        <f t="shared" si="92"/>
        <v>4.1374917588480249E-5</v>
      </c>
      <c r="U1385" t="str">
        <f t="shared" si="91"/>
        <v/>
      </c>
      <c r="V1385">
        <f t="array" ref="V1385">SUM(IF(B1385="Y",IF(D1385="Critical",(F1385:F4944),0)))</f>
        <v>0</v>
      </c>
      <c r="W1385">
        <f t="shared" si="93"/>
        <v>14</v>
      </c>
      <c r="X1385">
        <f t="shared" si="94"/>
        <v>0</v>
      </c>
    </row>
    <row r="1386" spans="1:24" x14ac:dyDescent="0.25">
      <c r="A1386">
        <v>17634</v>
      </c>
      <c r="B1386" t="s">
        <v>18</v>
      </c>
      <c r="C1386" s="1">
        <v>42206</v>
      </c>
      <c r="D1386" t="s">
        <v>19</v>
      </c>
      <c r="E1386">
        <v>5</v>
      </c>
      <c r="F1386">
        <v>489.07</v>
      </c>
      <c r="G1386">
        <v>0.08</v>
      </c>
      <c r="H1386" t="s">
        <v>54</v>
      </c>
      <c r="I1386">
        <v>-197.88</v>
      </c>
      <c r="J1386">
        <v>89.99</v>
      </c>
      <c r="K1386">
        <v>42</v>
      </c>
      <c r="L1386" t="s">
        <v>150</v>
      </c>
      <c r="M1386" t="s">
        <v>30</v>
      </c>
      <c r="N1386" t="s">
        <v>23</v>
      </c>
      <c r="O1386" t="s">
        <v>37</v>
      </c>
      <c r="P1386" t="s">
        <v>86</v>
      </c>
      <c r="Q1386" t="s">
        <v>74</v>
      </c>
      <c r="R1386" s="1">
        <v>42206</v>
      </c>
      <c r="S1386" s="10">
        <f t="shared" si="92"/>
        <v>7.7717213753497082E-5</v>
      </c>
      <c r="U1386" t="str">
        <f t="shared" si="91"/>
        <v/>
      </c>
      <c r="V1386">
        <f t="array" ref="V1386">SUM(IF(B1386="Y",IF(D1386="Critical",(F1386:F4945),0)))</f>
        <v>0</v>
      </c>
      <c r="W1386">
        <f t="shared" si="93"/>
        <v>0</v>
      </c>
      <c r="X1386">
        <f t="shared" si="94"/>
        <v>0</v>
      </c>
    </row>
    <row r="1387" spans="1:24" x14ac:dyDescent="0.25">
      <c r="A1387">
        <v>17636</v>
      </c>
      <c r="B1387" t="s">
        <v>18</v>
      </c>
      <c r="C1387" s="1">
        <v>42405</v>
      </c>
      <c r="D1387" t="s">
        <v>47</v>
      </c>
      <c r="E1387">
        <v>2</v>
      </c>
      <c r="F1387">
        <v>7.01</v>
      </c>
      <c r="G1387">
        <v>0.03</v>
      </c>
      <c r="H1387" t="s">
        <v>20</v>
      </c>
      <c r="I1387">
        <v>-4.2</v>
      </c>
      <c r="J1387">
        <v>2.94</v>
      </c>
      <c r="K1387">
        <v>0.96</v>
      </c>
      <c r="L1387" t="s">
        <v>298</v>
      </c>
      <c r="M1387" t="s">
        <v>22</v>
      </c>
      <c r="N1387" t="s">
        <v>40</v>
      </c>
      <c r="O1387" t="s">
        <v>34</v>
      </c>
      <c r="P1387" t="s">
        <v>35</v>
      </c>
      <c r="Q1387" t="s">
        <v>36</v>
      </c>
      <c r="R1387" s="1">
        <v>42409</v>
      </c>
      <c r="S1387" s="10">
        <f t="shared" si="92"/>
        <v>1.1139462007729253E-6</v>
      </c>
      <c r="U1387" t="str">
        <f t="shared" si="91"/>
        <v/>
      </c>
      <c r="V1387">
        <f t="array" ref="V1387">SUM(IF(B1387="Y",IF(D1387="Critical",(F1387:F4946),0)))</f>
        <v>0</v>
      </c>
      <c r="W1387">
        <f t="shared" si="93"/>
        <v>4</v>
      </c>
      <c r="X1387">
        <f t="shared" si="94"/>
        <v>0</v>
      </c>
    </row>
    <row r="1388" spans="1:24" x14ac:dyDescent="0.25">
      <c r="A1388">
        <v>32996</v>
      </c>
      <c r="B1388" t="s">
        <v>27</v>
      </c>
      <c r="C1388" s="1">
        <v>41625</v>
      </c>
      <c r="D1388" t="s">
        <v>28</v>
      </c>
      <c r="E1388">
        <v>15</v>
      </c>
      <c r="F1388">
        <v>262.29000000000002</v>
      </c>
      <c r="G1388">
        <v>0.09</v>
      </c>
      <c r="H1388" t="s">
        <v>20</v>
      </c>
      <c r="I1388">
        <v>7.26</v>
      </c>
      <c r="J1388">
        <v>17.78</v>
      </c>
      <c r="K1388">
        <v>5.03</v>
      </c>
      <c r="L1388" t="s">
        <v>124</v>
      </c>
      <c r="M1388" t="s">
        <v>22</v>
      </c>
      <c r="N1388" t="s">
        <v>45</v>
      </c>
      <c r="O1388" t="s">
        <v>37</v>
      </c>
      <c r="P1388" t="s">
        <v>38</v>
      </c>
      <c r="Q1388" t="s">
        <v>42</v>
      </c>
      <c r="R1388" s="1">
        <v>41628</v>
      </c>
      <c r="S1388" s="10">
        <f t="shared" si="92"/>
        <v>4.1680021255453724E-5</v>
      </c>
      <c r="T1388" t="str">
        <f>IF(B1388="Y", "Quality Check","")</f>
        <v>Quality Check</v>
      </c>
      <c r="U1388" t="str">
        <f t="shared" si="91"/>
        <v>Low Impact</v>
      </c>
      <c r="V1388">
        <f t="array" ref="V1388">SUM(IF(B1388="Y",IF(D1388="Critical",(F1388:F4947),0)))</f>
        <v>10782903.397999996</v>
      </c>
      <c r="W1388">
        <f t="shared" si="93"/>
        <v>3</v>
      </c>
      <c r="X1388">
        <f t="shared" si="94"/>
        <v>1</v>
      </c>
    </row>
    <row r="1389" spans="1:24" x14ac:dyDescent="0.25">
      <c r="A1389">
        <v>15109</v>
      </c>
      <c r="B1389" t="s">
        <v>18</v>
      </c>
      <c r="C1389" s="1">
        <v>41622</v>
      </c>
      <c r="D1389" t="s">
        <v>31</v>
      </c>
      <c r="E1389">
        <v>23</v>
      </c>
      <c r="F1389">
        <v>262.77999999999997</v>
      </c>
      <c r="G1389">
        <v>0.04</v>
      </c>
      <c r="H1389" t="s">
        <v>20</v>
      </c>
      <c r="I1389">
        <v>19.36</v>
      </c>
      <c r="J1389">
        <v>10.98</v>
      </c>
      <c r="K1389">
        <v>3.37</v>
      </c>
      <c r="L1389" t="s">
        <v>367</v>
      </c>
      <c r="M1389" t="s">
        <v>22</v>
      </c>
      <c r="N1389" t="s">
        <v>40</v>
      </c>
      <c r="O1389" t="s">
        <v>34</v>
      </c>
      <c r="P1389" t="s">
        <v>64</v>
      </c>
      <c r="Q1389" t="s">
        <v>26</v>
      </c>
      <c r="R1389" s="1">
        <v>41623</v>
      </c>
      <c r="S1389" s="10">
        <f t="shared" si="92"/>
        <v>4.1757886253795903E-5</v>
      </c>
      <c r="U1389" t="str">
        <f t="shared" si="91"/>
        <v/>
      </c>
      <c r="V1389">
        <f t="array" ref="V1389">SUM(IF(B1389="Y",IF(D1389="Critical",(F1389:F4948),0)))</f>
        <v>0</v>
      </c>
      <c r="W1389">
        <f t="shared" si="93"/>
        <v>1</v>
      </c>
      <c r="X1389">
        <f t="shared" si="94"/>
        <v>0</v>
      </c>
    </row>
    <row r="1390" spans="1:24" x14ac:dyDescent="0.25">
      <c r="A1390">
        <v>17668</v>
      </c>
      <c r="B1390" t="s">
        <v>27</v>
      </c>
      <c r="C1390" s="1">
        <v>42699</v>
      </c>
      <c r="D1390" t="s">
        <v>43</v>
      </c>
      <c r="E1390">
        <v>49</v>
      </c>
      <c r="F1390">
        <v>848.92</v>
      </c>
      <c r="G1390">
        <v>0.04</v>
      </c>
      <c r="H1390" t="s">
        <v>20</v>
      </c>
      <c r="I1390">
        <v>296.06</v>
      </c>
      <c r="J1390">
        <v>17.48</v>
      </c>
      <c r="K1390">
        <v>1.99</v>
      </c>
      <c r="L1390" t="s">
        <v>69</v>
      </c>
      <c r="M1390" t="s">
        <v>30</v>
      </c>
      <c r="N1390" t="s">
        <v>23</v>
      </c>
      <c r="O1390" t="s">
        <v>24</v>
      </c>
      <c r="P1390" t="s">
        <v>25</v>
      </c>
      <c r="Q1390" t="s">
        <v>26</v>
      </c>
      <c r="R1390" s="1">
        <v>42701</v>
      </c>
      <c r="S1390" s="10">
        <f t="shared" si="92"/>
        <v>1.3490031508704017E-4</v>
      </c>
      <c r="U1390" t="str">
        <f t="shared" si="91"/>
        <v/>
      </c>
      <c r="V1390">
        <f t="array" ref="V1390">SUM(IF(B1390="Y",IF(D1390="Critical",(F1390:F4949),0)))</f>
        <v>0</v>
      </c>
      <c r="W1390">
        <f t="shared" si="93"/>
        <v>2</v>
      </c>
      <c r="X1390">
        <f t="shared" si="94"/>
        <v>0</v>
      </c>
    </row>
    <row r="1391" spans="1:24" x14ac:dyDescent="0.25">
      <c r="A1391">
        <v>17668</v>
      </c>
      <c r="B1391" t="s">
        <v>27</v>
      </c>
      <c r="C1391" s="1">
        <v>42699</v>
      </c>
      <c r="D1391" t="s">
        <v>43</v>
      </c>
      <c r="E1391">
        <v>24</v>
      </c>
      <c r="F1391">
        <v>6930.97</v>
      </c>
      <c r="G1391">
        <v>0.05</v>
      </c>
      <c r="H1391" t="s">
        <v>20</v>
      </c>
      <c r="I1391">
        <v>2574.12</v>
      </c>
      <c r="J1391">
        <v>300.98</v>
      </c>
      <c r="K1391">
        <v>13.99</v>
      </c>
      <c r="L1391" t="s">
        <v>69</v>
      </c>
      <c r="M1391" t="s">
        <v>30</v>
      </c>
      <c r="N1391" t="s">
        <v>23</v>
      </c>
      <c r="O1391" t="s">
        <v>24</v>
      </c>
      <c r="P1391" t="s">
        <v>51</v>
      </c>
      <c r="Q1391" t="s">
        <v>52</v>
      </c>
      <c r="R1391" s="1">
        <v>42700</v>
      </c>
      <c r="S1391" s="10">
        <f t="shared" si="92"/>
        <v>1.1013876888974496E-3</v>
      </c>
      <c r="U1391" t="str">
        <f t="shared" si="91"/>
        <v/>
      </c>
      <c r="V1391">
        <f t="array" ref="V1391">SUM(IF(B1391="Y",IF(D1391="Critical",(F1391:F4950),0)))</f>
        <v>0</v>
      </c>
      <c r="W1391">
        <f t="shared" si="93"/>
        <v>1</v>
      </c>
      <c r="X1391">
        <f t="shared" si="94"/>
        <v>0</v>
      </c>
    </row>
    <row r="1392" spans="1:24" x14ac:dyDescent="0.25">
      <c r="A1392">
        <v>17668</v>
      </c>
      <c r="B1392" t="s">
        <v>27</v>
      </c>
      <c r="C1392" s="1">
        <v>42699</v>
      </c>
      <c r="D1392" t="s">
        <v>43</v>
      </c>
      <c r="E1392">
        <v>13</v>
      </c>
      <c r="F1392">
        <v>2219.7325000000001</v>
      </c>
      <c r="G1392">
        <v>0.04</v>
      </c>
      <c r="H1392" t="s">
        <v>32</v>
      </c>
      <c r="I1392">
        <v>-69.78</v>
      </c>
      <c r="J1392">
        <v>205.99</v>
      </c>
      <c r="K1392">
        <v>5</v>
      </c>
      <c r="L1392" t="s">
        <v>69</v>
      </c>
      <c r="M1392" t="s">
        <v>30</v>
      </c>
      <c r="N1392" t="s">
        <v>23</v>
      </c>
      <c r="O1392" t="s">
        <v>24</v>
      </c>
      <c r="P1392" t="s">
        <v>41</v>
      </c>
      <c r="Q1392" t="s">
        <v>42</v>
      </c>
      <c r="R1392" s="1">
        <v>42700</v>
      </c>
      <c r="S1392" s="10">
        <f t="shared" si="92"/>
        <v>3.5273360700530489E-4</v>
      </c>
      <c r="U1392" t="str">
        <f t="shared" si="91"/>
        <v/>
      </c>
      <c r="V1392">
        <f t="array" ref="V1392">SUM(IF(B1392="Y",IF(D1392="Critical",(F1392:F4951),0)))</f>
        <v>0</v>
      </c>
      <c r="W1392">
        <f t="shared" si="93"/>
        <v>1</v>
      </c>
      <c r="X1392">
        <f t="shared" si="94"/>
        <v>0</v>
      </c>
    </row>
    <row r="1393" spans="1:24" x14ac:dyDescent="0.25">
      <c r="A1393">
        <v>17669</v>
      </c>
      <c r="B1393" t="s">
        <v>18</v>
      </c>
      <c r="C1393" s="1">
        <v>42489</v>
      </c>
      <c r="D1393" t="s">
        <v>19</v>
      </c>
      <c r="E1393">
        <v>32</v>
      </c>
      <c r="F1393">
        <v>1116.03</v>
      </c>
      <c r="G1393">
        <v>0.04</v>
      </c>
      <c r="H1393" t="s">
        <v>20</v>
      </c>
      <c r="I1393">
        <v>203.44</v>
      </c>
      <c r="J1393">
        <v>34.76</v>
      </c>
      <c r="K1393">
        <v>5.49</v>
      </c>
      <c r="L1393" t="s">
        <v>485</v>
      </c>
      <c r="M1393" t="s">
        <v>22</v>
      </c>
      <c r="N1393" t="s">
        <v>71</v>
      </c>
      <c r="O1393" t="s">
        <v>34</v>
      </c>
      <c r="P1393" t="s">
        <v>53</v>
      </c>
      <c r="Q1393" t="s">
        <v>42</v>
      </c>
      <c r="R1393" s="1">
        <v>42490</v>
      </c>
      <c r="S1393" s="10">
        <f t="shared" si="92"/>
        <v>1.7734627367312522E-4</v>
      </c>
      <c r="U1393" t="str">
        <f t="shared" si="91"/>
        <v/>
      </c>
      <c r="V1393">
        <f t="array" ref="V1393">SUM(IF(B1393="Y",IF(D1393="Critical",(F1393:F4952),0)))</f>
        <v>0</v>
      </c>
      <c r="W1393">
        <f t="shared" si="93"/>
        <v>1</v>
      </c>
      <c r="X1393">
        <f t="shared" si="94"/>
        <v>0</v>
      </c>
    </row>
    <row r="1394" spans="1:24" x14ac:dyDescent="0.25">
      <c r="A1394">
        <v>17698</v>
      </c>
      <c r="B1394" t="s">
        <v>18</v>
      </c>
      <c r="C1394" s="1">
        <v>42137</v>
      </c>
      <c r="D1394" t="s">
        <v>19</v>
      </c>
      <c r="E1394">
        <v>22</v>
      </c>
      <c r="F1394">
        <v>1118.2515000000001</v>
      </c>
      <c r="G1394">
        <v>0.1</v>
      </c>
      <c r="H1394" t="s">
        <v>20</v>
      </c>
      <c r="I1394">
        <v>-59.59</v>
      </c>
      <c r="J1394">
        <v>65.989999999999995</v>
      </c>
      <c r="K1394">
        <v>8.99</v>
      </c>
      <c r="L1394" t="s">
        <v>486</v>
      </c>
      <c r="M1394" t="s">
        <v>56</v>
      </c>
      <c r="N1394" t="s">
        <v>23</v>
      </c>
      <c r="O1394" t="s">
        <v>24</v>
      </c>
      <c r="P1394" t="s">
        <v>41</v>
      </c>
      <c r="Q1394" t="s">
        <v>42</v>
      </c>
      <c r="R1394" s="1">
        <v>42139</v>
      </c>
      <c r="S1394" s="10">
        <f t="shared" si="92"/>
        <v>1.7769928815030312E-4</v>
      </c>
      <c r="U1394" t="str">
        <f t="shared" si="91"/>
        <v/>
      </c>
      <c r="V1394">
        <f t="array" ref="V1394">SUM(IF(B1394="Y",IF(D1394="Critical",(F1394:F4953),0)))</f>
        <v>0</v>
      </c>
      <c r="W1394">
        <f t="shared" si="93"/>
        <v>2</v>
      </c>
      <c r="X1394">
        <f t="shared" si="94"/>
        <v>0</v>
      </c>
    </row>
    <row r="1395" spans="1:24" x14ac:dyDescent="0.25">
      <c r="A1395">
        <v>17698</v>
      </c>
      <c r="B1395" t="s">
        <v>18</v>
      </c>
      <c r="C1395" s="1">
        <v>42137</v>
      </c>
      <c r="D1395" t="s">
        <v>19</v>
      </c>
      <c r="E1395">
        <v>40</v>
      </c>
      <c r="F1395">
        <v>609.4</v>
      </c>
      <c r="G1395">
        <v>0.04</v>
      </c>
      <c r="H1395" t="s">
        <v>20</v>
      </c>
      <c r="I1395">
        <v>-89.23</v>
      </c>
      <c r="J1395">
        <v>15.28</v>
      </c>
      <c r="K1395">
        <v>10.91</v>
      </c>
      <c r="L1395" t="s">
        <v>486</v>
      </c>
      <c r="M1395" t="s">
        <v>56</v>
      </c>
      <c r="N1395" t="s">
        <v>23</v>
      </c>
      <c r="O1395" t="s">
        <v>34</v>
      </c>
      <c r="P1395" t="s">
        <v>68</v>
      </c>
      <c r="Q1395" t="s">
        <v>42</v>
      </c>
      <c r="R1395" s="1">
        <v>42138</v>
      </c>
      <c r="S1395" s="10">
        <f t="shared" si="92"/>
        <v>9.6838632632099942E-5</v>
      </c>
      <c r="U1395" t="str">
        <f t="shared" si="91"/>
        <v/>
      </c>
      <c r="V1395">
        <f t="array" ref="V1395">SUM(IF(B1395="Y",IF(D1395="Critical",(F1395:F4954),0)))</f>
        <v>0</v>
      </c>
      <c r="W1395">
        <f t="shared" si="93"/>
        <v>1</v>
      </c>
      <c r="X1395">
        <f t="shared" si="94"/>
        <v>0</v>
      </c>
    </row>
    <row r="1396" spans="1:24" x14ac:dyDescent="0.25">
      <c r="A1396">
        <v>17700</v>
      </c>
      <c r="B1396" t="s">
        <v>18</v>
      </c>
      <c r="C1396" s="1">
        <v>42304</v>
      </c>
      <c r="D1396" t="s">
        <v>28</v>
      </c>
      <c r="E1396">
        <v>20</v>
      </c>
      <c r="F1396">
        <v>2305.75</v>
      </c>
      <c r="G1396">
        <v>0.03</v>
      </c>
      <c r="H1396" t="s">
        <v>20</v>
      </c>
      <c r="I1396">
        <v>-530.67999999999995</v>
      </c>
      <c r="J1396">
        <v>113.64</v>
      </c>
      <c r="K1396">
        <v>35</v>
      </c>
      <c r="L1396" t="s">
        <v>311</v>
      </c>
      <c r="M1396" t="s">
        <v>22</v>
      </c>
      <c r="N1396" t="s">
        <v>40</v>
      </c>
      <c r="O1396" t="s">
        <v>37</v>
      </c>
      <c r="P1396" t="s">
        <v>38</v>
      </c>
      <c r="Q1396" t="s">
        <v>42</v>
      </c>
      <c r="R1396" s="1">
        <v>42305</v>
      </c>
      <c r="S1396" s="10">
        <f t="shared" si="92"/>
        <v>3.6640248964795613E-4</v>
      </c>
      <c r="U1396" t="str">
        <f t="shared" si="91"/>
        <v/>
      </c>
      <c r="V1396">
        <f t="array" ref="V1396">SUM(IF(B1396="Y",IF(D1396="Critical",(F1396:F4955),0)))</f>
        <v>0</v>
      </c>
      <c r="W1396">
        <f t="shared" si="93"/>
        <v>1</v>
      </c>
      <c r="X1396">
        <f t="shared" si="94"/>
        <v>0</v>
      </c>
    </row>
    <row r="1397" spans="1:24" x14ac:dyDescent="0.25">
      <c r="A1397">
        <v>17701</v>
      </c>
      <c r="B1397" t="s">
        <v>18</v>
      </c>
      <c r="C1397" s="1">
        <v>42145</v>
      </c>
      <c r="D1397" t="s">
        <v>28</v>
      </c>
      <c r="E1397">
        <v>21</v>
      </c>
      <c r="F1397">
        <v>80.45</v>
      </c>
      <c r="G1397">
        <v>0.09</v>
      </c>
      <c r="H1397" t="s">
        <v>20</v>
      </c>
      <c r="I1397">
        <v>-60.96</v>
      </c>
      <c r="J1397">
        <v>3.74</v>
      </c>
      <c r="K1397">
        <v>4.6900000000000004</v>
      </c>
      <c r="L1397" t="s">
        <v>62</v>
      </c>
      <c r="M1397" t="s">
        <v>22</v>
      </c>
      <c r="N1397" t="s">
        <v>40</v>
      </c>
      <c r="O1397" t="s">
        <v>34</v>
      </c>
      <c r="P1397" t="s">
        <v>68</v>
      </c>
      <c r="Q1397" t="s">
        <v>42</v>
      </c>
      <c r="R1397" s="1">
        <v>42146</v>
      </c>
      <c r="S1397" s="10">
        <f t="shared" si="92"/>
        <v>1.2784161462508109E-5</v>
      </c>
      <c r="U1397" t="str">
        <f t="shared" si="91"/>
        <v/>
      </c>
      <c r="V1397">
        <f t="array" ref="V1397">SUM(IF(B1397="Y",IF(D1397="Critical",(F1397:F4956),0)))</f>
        <v>0</v>
      </c>
      <c r="W1397">
        <f t="shared" si="93"/>
        <v>1</v>
      </c>
      <c r="X1397">
        <f t="shared" si="94"/>
        <v>0</v>
      </c>
    </row>
    <row r="1398" spans="1:24" x14ac:dyDescent="0.25">
      <c r="A1398">
        <v>17735</v>
      </c>
      <c r="B1398" t="s">
        <v>18</v>
      </c>
      <c r="C1398" s="1">
        <v>42197</v>
      </c>
      <c r="D1398" t="s">
        <v>47</v>
      </c>
      <c r="E1398">
        <v>45</v>
      </c>
      <c r="F1398">
        <v>311.64999999999998</v>
      </c>
      <c r="G1398">
        <v>0.03</v>
      </c>
      <c r="H1398" t="s">
        <v>20</v>
      </c>
      <c r="I1398">
        <v>-71.25</v>
      </c>
      <c r="J1398">
        <v>6.81</v>
      </c>
      <c r="K1398">
        <v>5.48</v>
      </c>
      <c r="L1398" t="s">
        <v>142</v>
      </c>
      <c r="M1398" t="s">
        <v>30</v>
      </c>
      <c r="N1398" t="s">
        <v>45</v>
      </c>
      <c r="O1398" t="s">
        <v>34</v>
      </c>
      <c r="P1398" t="s">
        <v>68</v>
      </c>
      <c r="Q1398" t="s">
        <v>42</v>
      </c>
      <c r="R1398" s="1">
        <v>42202</v>
      </c>
      <c r="S1398" s="10">
        <f t="shared" si="92"/>
        <v>4.952372802722998E-5</v>
      </c>
      <c r="U1398" t="str">
        <f t="shared" si="91"/>
        <v/>
      </c>
      <c r="V1398">
        <f t="array" ref="V1398">SUM(IF(B1398="Y",IF(D1398="Critical",(F1398:F4957),0)))</f>
        <v>0</v>
      </c>
      <c r="W1398">
        <f t="shared" si="93"/>
        <v>5</v>
      </c>
      <c r="X1398">
        <f t="shared" si="94"/>
        <v>0</v>
      </c>
    </row>
    <row r="1399" spans="1:24" x14ac:dyDescent="0.25">
      <c r="A1399">
        <v>17735</v>
      </c>
      <c r="B1399" t="s">
        <v>18</v>
      </c>
      <c r="C1399" s="1">
        <v>42197</v>
      </c>
      <c r="D1399" t="s">
        <v>47</v>
      </c>
      <c r="E1399">
        <v>28</v>
      </c>
      <c r="F1399">
        <v>101.19</v>
      </c>
      <c r="G1399">
        <v>0.06</v>
      </c>
      <c r="H1399" t="s">
        <v>20</v>
      </c>
      <c r="I1399">
        <v>32.47</v>
      </c>
      <c r="J1399">
        <v>3.78</v>
      </c>
      <c r="K1399">
        <v>0.71</v>
      </c>
      <c r="L1399" t="s">
        <v>142</v>
      </c>
      <c r="M1399" t="s">
        <v>30</v>
      </c>
      <c r="N1399" t="s">
        <v>45</v>
      </c>
      <c r="O1399" t="s">
        <v>34</v>
      </c>
      <c r="P1399" t="s">
        <v>100</v>
      </c>
      <c r="Q1399" t="s">
        <v>36</v>
      </c>
      <c r="R1399" s="1">
        <v>42202</v>
      </c>
      <c r="S1399" s="10">
        <f t="shared" si="92"/>
        <v>1.60799166984611E-5</v>
      </c>
      <c r="U1399" t="str">
        <f t="shared" si="91"/>
        <v/>
      </c>
      <c r="V1399">
        <f t="array" ref="V1399">SUM(IF(B1399="Y",IF(D1399="Critical",(F1399:F4958),0)))</f>
        <v>0</v>
      </c>
      <c r="W1399">
        <f t="shared" si="93"/>
        <v>5</v>
      </c>
      <c r="X1399">
        <f t="shared" si="94"/>
        <v>0</v>
      </c>
    </row>
    <row r="1400" spans="1:24" x14ac:dyDescent="0.25">
      <c r="A1400">
        <v>17764</v>
      </c>
      <c r="B1400" t="s">
        <v>18</v>
      </c>
      <c r="C1400" s="1">
        <v>42629</v>
      </c>
      <c r="D1400" t="s">
        <v>47</v>
      </c>
      <c r="E1400">
        <v>27</v>
      </c>
      <c r="F1400">
        <v>644.4</v>
      </c>
      <c r="G1400">
        <v>0.04</v>
      </c>
      <c r="H1400" t="s">
        <v>20</v>
      </c>
      <c r="I1400">
        <v>-97.28</v>
      </c>
      <c r="J1400">
        <v>22.84</v>
      </c>
      <c r="K1400">
        <v>16.87</v>
      </c>
      <c r="L1400" t="s">
        <v>487</v>
      </c>
      <c r="M1400" t="s">
        <v>341</v>
      </c>
      <c r="N1400" t="s">
        <v>40</v>
      </c>
      <c r="O1400" t="s">
        <v>34</v>
      </c>
      <c r="P1400" t="s">
        <v>49</v>
      </c>
      <c r="Q1400" t="s">
        <v>42</v>
      </c>
      <c r="R1400" s="1">
        <v>42629</v>
      </c>
      <c r="S1400" s="10">
        <f t="shared" si="92"/>
        <v>1.0240041822797047E-4</v>
      </c>
      <c r="U1400" t="str">
        <f t="shared" si="91"/>
        <v/>
      </c>
      <c r="V1400">
        <f t="array" ref="V1400">SUM(IF(B1400="Y",IF(D1400="Critical",(F1400:F4959),0)))</f>
        <v>0</v>
      </c>
      <c r="W1400">
        <f t="shared" si="93"/>
        <v>0</v>
      </c>
      <c r="X1400">
        <f t="shared" si="94"/>
        <v>0</v>
      </c>
    </row>
    <row r="1401" spans="1:24" x14ac:dyDescent="0.25">
      <c r="A1401">
        <v>17795</v>
      </c>
      <c r="B1401" t="s">
        <v>18</v>
      </c>
      <c r="C1401" s="1">
        <v>42461</v>
      </c>
      <c r="D1401" t="s">
        <v>43</v>
      </c>
      <c r="E1401">
        <v>1</v>
      </c>
      <c r="F1401">
        <v>17.62</v>
      </c>
      <c r="G1401">
        <v>0.06</v>
      </c>
      <c r="H1401" t="s">
        <v>20</v>
      </c>
      <c r="I1401">
        <v>-15.92</v>
      </c>
      <c r="J1401">
        <v>11.33</v>
      </c>
      <c r="K1401">
        <v>6.12</v>
      </c>
      <c r="L1401" t="s">
        <v>488</v>
      </c>
      <c r="M1401" t="s">
        <v>56</v>
      </c>
      <c r="N1401" t="s">
        <v>71</v>
      </c>
      <c r="O1401" t="s">
        <v>34</v>
      </c>
      <c r="P1401" t="s">
        <v>72</v>
      </c>
      <c r="Q1401" t="s">
        <v>52</v>
      </c>
      <c r="R1401" s="1">
        <v>42463</v>
      </c>
      <c r="S1401" s="10">
        <f t="shared" si="92"/>
        <v>2.7999617771211046E-6</v>
      </c>
      <c r="U1401" t="str">
        <f t="shared" si="91"/>
        <v/>
      </c>
      <c r="V1401">
        <f t="array" ref="V1401">SUM(IF(B1401="Y",IF(D1401="Critical",(F1401:F4960),0)))</f>
        <v>0</v>
      </c>
      <c r="W1401">
        <f t="shared" si="93"/>
        <v>2</v>
      </c>
      <c r="X1401">
        <f t="shared" si="94"/>
        <v>0</v>
      </c>
    </row>
    <row r="1402" spans="1:24" x14ac:dyDescent="0.25">
      <c r="A1402">
        <v>17799</v>
      </c>
      <c r="B1402" t="s">
        <v>18</v>
      </c>
      <c r="C1402" s="1">
        <v>42267</v>
      </c>
      <c r="D1402" t="s">
        <v>43</v>
      </c>
      <c r="E1402">
        <v>8</v>
      </c>
      <c r="F1402">
        <v>149.51</v>
      </c>
      <c r="G1402">
        <v>0.02</v>
      </c>
      <c r="H1402" t="s">
        <v>20</v>
      </c>
      <c r="I1402">
        <v>-31.11</v>
      </c>
      <c r="J1402">
        <v>16.98</v>
      </c>
      <c r="K1402">
        <v>12.39</v>
      </c>
      <c r="L1402" t="s">
        <v>311</v>
      </c>
      <c r="M1402" t="s">
        <v>22</v>
      </c>
      <c r="N1402" t="s">
        <v>45</v>
      </c>
      <c r="O1402" t="s">
        <v>37</v>
      </c>
      <c r="P1402" t="s">
        <v>38</v>
      </c>
      <c r="Q1402" t="s">
        <v>60</v>
      </c>
      <c r="R1402" s="1">
        <v>42269</v>
      </c>
      <c r="S1402" s="10">
        <f t="shared" si="92"/>
        <v>2.3758358983960063E-5</v>
      </c>
      <c r="U1402" t="str">
        <f t="shared" si="91"/>
        <v/>
      </c>
      <c r="V1402">
        <f t="array" ref="V1402">SUM(IF(B1402="Y",IF(D1402="Critical",(F1402:F4961),0)))</f>
        <v>0</v>
      </c>
      <c r="W1402">
        <f t="shared" si="93"/>
        <v>2</v>
      </c>
      <c r="X1402">
        <f t="shared" si="94"/>
        <v>0</v>
      </c>
    </row>
    <row r="1403" spans="1:24" x14ac:dyDescent="0.25">
      <c r="A1403">
        <v>3463</v>
      </c>
      <c r="B1403" t="s">
        <v>18</v>
      </c>
      <c r="C1403" s="1">
        <v>41503</v>
      </c>
      <c r="D1403" t="s">
        <v>28</v>
      </c>
      <c r="E1403">
        <v>43</v>
      </c>
      <c r="F1403">
        <v>264.75</v>
      </c>
      <c r="G1403">
        <v>0.08</v>
      </c>
      <c r="H1403" t="s">
        <v>20</v>
      </c>
      <c r="I1403">
        <v>-212.51</v>
      </c>
      <c r="J1403">
        <v>6.48</v>
      </c>
      <c r="K1403">
        <v>8.4</v>
      </c>
      <c r="L1403" t="s">
        <v>210</v>
      </c>
      <c r="M1403" t="s">
        <v>22</v>
      </c>
      <c r="N1403" t="s">
        <v>45</v>
      </c>
      <c r="O1403" t="s">
        <v>34</v>
      </c>
      <c r="P1403" t="s">
        <v>49</v>
      </c>
      <c r="Q1403" t="s">
        <v>42</v>
      </c>
      <c r="R1403" s="1">
        <v>41504</v>
      </c>
      <c r="S1403" s="10">
        <f t="shared" si="92"/>
        <v>4.2070935328763478E-5</v>
      </c>
      <c r="U1403" t="str">
        <f t="shared" si="91"/>
        <v/>
      </c>
      <c r="V1403">
        <f t="array" ref="V1403">SUM(IF(B1403="Y",IF(D1403="Critical",(F1403:F4962),0)))</f>
        <v>0</v>
      </c>
      <c r="W1403">
        <f t="shared" si="93"/>
        <v>1</v>
      </c>
      <c r="X1403">
        <f t="shared" si="94"/>
        <v>0</v>
      </c>
    </row>
    <row r="1404" spans="1:24" x14ac:dyDescent="0.25">
      <c r="A1404">
        <v>19974</v>
      </c>
      <c r="B1404" t="s">
        <v>18</v>
      </c>
      <c r="C1404" s="1">
        <v>41581</v>
      </c>
      <c r="D1404" t="s">
        <v>19</v>
      </c>
      <c r="E1404">
        <v>22</v>
      </c>
      <c r="F1404">
        <v>267.43</v>
      </c>
      <c r="G1404">
        <v>7.0000000000000007E-2</v>
      </c>
      <c r="H1404" t="s">
        <v>20</v>
      </c>
      <c r="I1404">
        <v>-45.98</v>
      </c>
      <c r="J1404">
        <v>12.28</v>
      </c>
      <c r="K1404">
        <v>6.13</v>
      </c>
      <c r="L1404" t="s">
        <v>137</v>
      </c>
      <c r="M1404" t="s">
        <v>22</v>
      </c>
      <c r="N1404" t="s">
        <v>23</v>
      </c>
      <c r="O1404" t="s">
        <v>34</v>
      </c>
      <c r="P1404" t="s">
        <v>53</v>
      </c>
      <c r="Q1404" t="s">
        <v>42</v>
      </c>
      <c r="R1404" s="1">
        <v>41583</v>
      </c>
      <c r="S1404" s="10">
        <f t="shared" si="92"/>
        <v>4.2496809197247276E-5</v>
      </c>
      <c r="U1404" t="str">
        <f t="shared" si="91"/>
        <v/>
      </c>
      <c r="V1404">
        <f t="array" ref="V1404">SUM(IF(B1404="Y",IF(D1404="Critical",(F1404:F4963),0)))</f>
        <v>0</v>
      </c>
      <c r="W1404">
        <f t="shared" si="93"/>
        <v>2</v>
      </c>
      <c r="X1404">
        <f t="shared" si="94"/>
        <v>0</v>
      </c>
    </row>
    <row r="1405" spans="1:24" x14ac:dyDescent="0.25">
      <c r="A1405">
        <v>28932</v>
      </c>
      <c r="B1405" t="s">
        <v>18</v>
      </c>
      <c r="C1405" s="1">
        <v>41476</v>
      </c>
      <c r="D1405" t="s">
        <v>47</v>
      </c>
      <c r="E1405">
        <v>24</v>
      </c>
      <c r="F1405">
        <v>269.57</v>
      </c>
      <c r="G1405">
        <v>0</v>
      </c>
      <c r="H1405" t="s">
        <v>32</v>
      </c>
      <c r="I1405">
        <v>33.47</v>
      </c>
      <c r="J1405">
        <v>10.4</v>
      </c>
      <c r="K1405">
        <v>5.4</v>
      </c>
      <c r="L1405" t="s">
        <v>522</v>
      </c>
      <c r="M1405" t="s">
        <v>30</v>
      </c>
      <c r="N1405" t="s">
        <v>45</v>
      </c>
      <c r="O1405" t="s">
        <v>37</v>
      </c>
      <c r="P1405" t="s">
        <v>38</v>
      </c>
      <c r="Q1405" t="s">
        <v>26</v>
      </c>
      <c r="R1405" s="1">
        <v>41476</v>
      </c>
      <c r="S1405" s="10">
        <f t="shared" si="92"/>
        <v>4.2836872659394787E-5</v>
      </c>
      <c r="U1405" t="str">
        <f t="shared" si="91"/>
        <v/>
      </c>
      <c r="V1405">
        <f t="array" ref="V1405">SUM(IF(B1405="Y",IF(D1405="Critical",(F1405:F4964),0)))</f>
        <v>0</v>
      </c>
      <c r="W1405">
        <f t="shared" si="93"/>
        <v>0</v>
      </c>
      <c r="X1405">
        <f t="shared" si="94"/>
        <v>0</v>
      </c>
    </row>
    <row r="1406" spans="1:24" x14ac:dyDescent="0.25">
      <c r="A1406">
        <v>24128</v>
      </c>
      <c r="B1406" t="s">
        <v>18</v>
      </c>
      <c r="C1406" s="1">
        <v>41601</v>
      </c>
      <c r="D1406" t="s">
        <v>19</v>
      </c>
      <c r="E1406">
        <v>13</v>
      </c>
      <c r="F1406">
        <v>270.63</v>
      </c>
      <c r="G1406">
        <v>0.1</v>
      </c>
      <c r="H1406" t="s">
        <v>20</v>
      </c>
      <c r="I1406">
        <v>7.07</v>
      </c>
      <c r="J1406">
        <v>21.98</v>
      </c>
      <c r="K1406">
        <v>8.32</v>
      </c>
      <c r="L1406" t="s">
        <v>415</v>
      </c>
      <c r="M1406" t="s">
        <v>341</v>
      </c>
      <c r="N1406" t="s">
        <v>23</v>
      </c>
      <c r="O1406" t="s">
        <v>34</v>
      </c>
      <c r="P1406" t="s">
        <v>49</v>
      </c>
      <c r="Q1406" t="s">
        <v>36</v>
      </c>
      <c r="R1406" s="1">
        <v>41603</v>
      </c>
      <c r="S1406" s="10">
        <f t="shared" si="92"/>
        <v>4.3005315308869725E-5</v>
      </c>
      <c r="U1406" t="str">
        <f t="shared" si="91"/>
        <v/>
      </c>
      <c r="V1406">
        <f t="array" ref="V1406">SUM(IF(B1406="Y",IF(D1406="Critical",(F1406:F4965),0)))</f>
        <v>0</v>
      </c>
      <c r="W1406">
        <f t="shared" si="93"/>
        <v>2</v>
      </c>
      <c r="X1406">
        <f t="shared" si="94"/>
        <v>0</v>
      </c>
    </row>
    <row r="1407" spans="1:24" x14ac:dyDescent="0.25">
      <c r="A1407">
        <v>12067</v>
      </c>
      <c r="B1407" t="s">
        <v>27</v>
      </c>
      <c r="C1407" s="1">
        <v>41309</v>
      </c>
      <c r="D1407" t="s">
        <v>28</v>
      </c>
      <c r="E1407">
        <v>45</v>
      </c>
      <c r="F1407">
        <v>271.06</v>
      </c>
      <c r="G1407">
        <v>0</v>
      </c>
      <c r="H1407" t="s">
        <v>20</v>
      </c>
      <c r="I1407">
        <v>-76.599999999999994</v>
      </c>
      <c r="J1407">
        <v>5.74</v>
      </c>
      <c r="K1407">
        <v>5.01</v>
      </c>
      <c r="L1407" t="s">
        <v>102</v>
      </c>
      <c r="M1407" t="s">
        <v>22</v>
      </c>
      <c r="N1407" t="s">
        <v>71</v>
      </c>
      <c r="O1407" t="s">
        <v>34</v>
      </c>
      <c r="P1407" t="s">
        <v>68</v>
      </c>
      <c r="Q1407" t="s">
        <v>42</v>
      </c>
      <c r="R1407" s="1">
        <v>41309</v>
      </c>
      <c r="S1407" s="10">
        <f t="shared" si="92"/>
        <v>4.3073645817618993E-5</v>
      </c>
      <c r="T1407" t="str">
        <f>IF(B1407="Y", "Quality Check","")</f>
        <v>Quality Check</v>
      </c>
      <c r="U1407" t="str">
        <f t="shared" si="91"/>
        <v>Low Impact</v>
      </c>
      <c r="V1407">
        <f t="array" ref="V1407">SUM(IF(B1407="Y",IF(D1407="Critical",(F1407:F4966),0)))</f>
        <v>10764852.073999997</v>
      </c>
      <c r="W1407">
        <f t="shared" si="93"/>
        <v>0</v>
      </c>
      <c r="X1407">
        <f t="shared" si="94"/>
        <v>1</v>
      </c>
    </row>
    <row r="1408" spans="1:24" x14ac:dyDescent="0.25">
      <c r="A1408">
        <v>17862</v>
      </c>
      <c r="B1408" t="s">
        <v>18</v>
      </c>
      <c r="C1408" s="1">
        <v>42131</v>
      </c>
      <c r="D1408" t="s">
        <v>31</v>
      </c>
      <c r="E1408">
        <v>1</v>
      </c>
      <c r="F1408">
        <v>28.73</v>
      </c>
      <c r="G1408">
        <v>0</v>
      </c>
      <c r="H1408" t="s">
        <v>20</v>
      </c>
      <c r="I1408">
        <v>-57.04</v>
      </c>
      <c r="J1408">
        <v>20.97</v>
      </c>
      <c r="K1408">
        <v>6.5</v>
      </c>
      <c r="L1408" t="s">
        <v>201</v>
      </c>
      <c r="M1408" t="s">
        <v>22</v>
      </c>
      <c r="N1408" t="s">
        <v>23</v>
      </c>
      <c r="O1408" t="s">
        <v>24</v>
      </c>
      <c r="P1408" t="s">
        <v>25</v>
      </c>
      <c r="Q1408" t="s">
        <v>42</v>
      </c>
      <c r="R1408" s="1">
        <v>42132</v>
      </c>
      <c r="S1408" s="10">
        <f t="shared" si="92"/>
        <v>4.5654314334102913E-6</v>
      </c>
      <c r="U1408" t="str">
        <f t="shared" si="91"/>
        <v/>
      </c>
      <c r="V1408">
        <f t="array" ref="V1408">SUM(IF(B1408="Y",IF(D1408="Critical",(F1408:F4967),0)))</f>
        <v>0</v>
      </c>
      <c r="W1408">
        <f t="shared" si="93"/>
        <v>1</v>
      </c>
      <c r="X1408">
        <f t="shared" si="94"/>
        <v>0</v>
      </c>
    </row>
    <row r="1409" spans="1:24" x14ac:dyDescent="0.25">
      <c r="A1409">
        <v>17862</v>
      </c>
      <c r="B1409" t="s">
        <v>18</v>
      </c>
      <c r="C1409" s="1">
        <v>42131</v>
      </c>
      <c r="D1409" t="s">
        <v>31</v>
      </c>
      <c r="E1409">
        <v>31</v>
      </c>
      <c r="F1409">
        <v>67.88</v>
      </c>
      <c r="G1409">
        <v>0.08</v>
      </c>
      <c r="H1409" t="s">
        <v>32</v>
      </c>
      <c r="I1409">
        <v>4.87</v>
      </c>
      <c r="J1409">
        <v>2.1</v>
      </c>
      <c r="K1409">
        <v>0.7</v>
      </c>
      <c r="L1409" t="s">
        <v>201</v>
      </c>
      <c r="M1409" t="s">
        <v>22</v>
      </c>
      <c r="N1409" t="s">
        <v>23</v>
      </c>
      <c r="O1409" t="s">
        <v>34</v>
      </c>
      <c r="P1409" t="s">
        <v>35</v>
      </c>
      <c r="Q1409" t="s">
        <v>36</v>
      </c>
      <c r="R1409" s="1">
        <v>42133</v>
      </c>
      <c r="S1409" s="10">
        <f t="shared" si="92"/>
        <v>1.0786685892791178E-5</v>
      </c>
      <c r="U1409" t="str">
        <f t="shared" si="91"/>
        <v/>
      </c>
      <c r="V1409">
        <f t="array" ref="V1409">SUM(IF(B1409="Y",IF(D1409="Critical",(F1409:F4968),0)))</f>
        <v>0</v>
      </c>
      <c r="W1409">
        <f t="shared" si="93"/>
        <v>2</v>
      </c>
      <c r="X1409">
        <f t="shared" si="94"/>
        <v>0</v>
      </c>
    </row>
    <row r="1410" spans="1:24" x14ac:dyDescent="0.25">
      <c r="A1410">
        <v>17924</v>
      </c>
      <c r="B1410" t="s">
        <v>18</v>
      </c>
      <c r="C1410" s="1">
        <v>41877</v>
      </c>
      <c r="D1410" t="s">
        <v>28</v>
      </c>
      <c r="E1410">
        <v>42</v>
      </c>
      <c r="F1410">
        <v>2507.48</v>
      </c>
      <c r="G1410">
        <v>0.04</v>
      </c>
      <c r="H1410" t="s">
        <v>20</v>
      </c>
      <c r="I1410">
        <v>762.53</v>
      </c>
      <c r="J1410">
        <v>60.97</v>
      </c>
      <c r="K1410">
        <v>4.5</v>
      </c>
      <c r="L1410" t="s">
        <v>197</v>
      </c>
      <c r="M1410" t="s">
        <v>22</v>
      </c>
      <c r="N1410" t="s">
        <v>45</v>
      </c>
      <c r="O1410" t="s">
        <v>34</v>
      </c>
      <c r="P1410" t="s">
        <v>72</v>
      </c>
      <c r="Q1410" t="s">
        <v>42</v>
      </c>
      <c r="R1410" s="1">
        <v>41877</v>
      </c>
      <c r="S1410" s="10">
        <f t="shared" si="92"/>
        <v>3.9845903274095501E-4</v>
      </c>
      <c r="U1410" t="str">
        <f t="shared" ref="U1410:U1473" si="95">IF(T1410="Quality Check",VLOOKUP(S1410,Quality_Control,2),"")</f>
        <v/>
      </c>
      <c r="V1410">
        <f t="array" ref="V1410">SUM(IF(B1410="Y",IF(D1410="Critical",(F1410:F4969),0)))</f>
        <v>0</v>
      </c>
      <c r="W1410">
        <f t="shared" si="93"/>
        <v>0</v>
      </c>
      <c r="X1410">
        <f t="shared" si="94"/>
        <v>0</v>
      </c>
    </row>
    <row r="1411" spans="1:24" x14ac:dyDescent="0.25">
      <c r="A1411">
        <v>17927</v>
      </c>
      <c r="B1411" t="s">
        <v>18</v>
      </c>
      <c r="C1411" s="1">
        <v>42591</v>
      </c>
      <c r="D1411" t="s">
        <v>43</v>
      </c>
      <c r="E1411">
        <v>42</v>
      </c>
      <c r="F1411">
        <v>865.21</v>
      </c>
      <c r="G1411">
        <v>7.0000000000000007E-2</v>
      </c>
      <c r="H1411" t="s">
        <v>20</v>
      </c>
      <c r="I1411">
        <v>-42.1</v>
      </c>
      <c r="J1411">
        <v>20.95</v>
      </c>
      <c r="K1411">
        <v>5.99</v>
      </c>
      <c r="L1411" t="s">
        <v>124</v>
      </c>
      <c r="M1411" t="s">
        <v>22</v>
      </c>
      <c r="N1411" t="s">
        <v>45</v>
      </c>
      <c r="O1411" t="s">
        <v>24</v>
      </c>
      <c r="P1411" t="s">
        <v>25</v>
      </c>
      <c r="Q1411" t="s">
        <v>42</v>
      </c>
      <c r="R1411" s="1">
        <v>42592</v>
      </c>
      <c r="S1411" s="10">
        <f t="shared" ref="S1411:S1474" si="96">F1411/$F$3563</f>
        <v>1.3748892901151822E-4</v>
      </c>
      <c r="U1411" t="str">
        <f t="shared" si="95"/>
        <v/>
      </c>
      <c r="V1411">
        <f t="array" ref="V1411">SUM(IF(B1411="Y",IF(D1411="Critical",(F1411:F4970),0)))</f>
        <v>0</v>
      </c>
      <c r="W1411">
        <f t="shared" ref="W1411:W1474" si="97">R1411-C1411</f>
        <v>1</v>
      </c>
      <c r="X1411">
        <f t="shared" ref="X1411:X1474" si="98">IF(T1411="",0,1)</f>
        <v>0</v>
      </c>
    </row>
    <row r="1412" spans="1:24" x14ac:dyDescent="0.25">
      <c r="A1412">
        <v>29478</v>
      </c>
      <c r="B1412" t="s">
        <v>18</v>
      </c>
      <c r="C1412" s="1">
        <v>41373</v>
      </c>
      <c r="D1412" t="s">
        <v>19</v>
      </c>
      <c r="E1412">
        <v>15</v>
      </c>
      <c r="F1412">
        <v>272.89249999999998</v>
      </c>
      <c r="G1412">
        <v>0.01</v>
      </c>
      <c r="H1412" t="s">
        <v>20</v>
      </c>
      <c r="I1412">
        <v>19.61</v>
      </c>
      <c r="J1412">
        <v>20.99</v>
      </c>
      <c r="K1412">
        <v>0.99</v>
      </c>
      <c r="L1412" t="s">
        <v>318</v>
      </c>
      <c r="M1412" t="s">
        <v>22</v>
      </c>
      <c r="N1412" t="s">
        <v>45</v>
      </c>
      <c r="O1412" t="s">
        <v>24</v>
      </c>
      <c r="P1412" t="s">
        <v>41</v>
      </c>
      <c r="Q1412" t="s">
        <v>36</v>
      </c>
      <c r="R1412" s="1">
        <v>41376</v>
      </c>
      <c r="S1412" s="10">
        <f t="shared" si="96"/>
        <v>4.3364845020602781E-5</v>
      </c>
      <c r="U1412" t="str">
        <f t="shared" si="95"/>
        <v/>
      </c>
      <c r="V1412">
        <f t="array" ref="V1412">SUM(IF(B1412="Y",IF(D1412="Critical",(F1412:F4971),0)))</f>
        <v>0</v>
      </c>
      <c r="W1412">
        <f t="shared" si="97"/>
        <v>3</v>
      </c>
      <c r="X1412">
        <f t="shared" si="98"/>
        <v>0</v>
      </c>
    </row>
    <row r="1413" spans="1:24" x14ac:dyDescent="0.25">
      <c r="A1413">
        <v>15878</v>
      </c>
      <c r="B1413" t="s">
        <v>18</v>
      </c>
      <c r="C1413" s="1">
        <v>41582</v>
      </c>
      <c r="D1413" t="s">
        <v>19</v>
      </c>
      <c r="E1413">
        <v>36</v>
      </c>
      <c r="F1413">
        <v>275.06</v>
      </c>
      <c r="G1413">
        <v>0.05</v>
      </c>
      <c r="H1413" t="s">
        <v>20</v>
      </c>
      <c r="I1413">
        <v>-237.87</v>
      </c>
      <c r="J1413">
        <v>7.28</v>
      </c>
      <c r="K1413">
        <v>11.15</v>
      </c>
      <c r="L1413" t="s">
        <v>443</v>
      </c>
      <c r="M1413" t="s">
        <v>56</v>
      </c>
      <c r="N1413" t="s">
        <v>23</v>
      </c>
      <c r="O1413" t="s">
        <v>34</v>
      </c>
      <c r="P1413" t="s">
        <v>49</v>
      </c>
      <c r="Q1413" t="s">
        <v>42</v>
      </c>
      <c r="R1413" s="1">
        <v>41584</v>
      </c>
      <c r="S1413" s="10">
        <f t="shared" si="96"/>
        <v>4.3709278457147048E-5</v>
      </c>
      <c r="U1413" t="str">
        <f t="shared" si="95"/>
        <v/>
      </c>
      <c r="V1413">
        <f t="array" ref="V1413">SUM(IF(B1413="Y",IF(D1413="Critical",(F1413:F4972),0)))</f>
        <v>0</v>
      </c>
      <c r="W1413">
        <f t="shared" si="97"/>
        <v>2</v>
      </c>
      <c r="X1413">
        <f t="shared" si="98"/>
        <v>0</v>
      </c>
    </row>
    <row r="1414" spans="1:24" x14ac:dyDescent="0.25">
      <c r="A1414">
        <v>17985</v>
      </c>
      <c r="B1414" t="s">
        <v>27</v>
      </c>
      <c r="C1414" s="1">
        <v>41741</v>
      </c>
      <c r="D1414" t="s">
        <v>43</v>
      </c>
      <c r="E1414">
        <v>4</v>
      </c>
      <c r="F1414">
        <v>473.88</v>
      </c>
      <c r="G1414">
        <v>0.01</v>
      </c>
      <c r="H1414" t="s">
        <v>54</v>
      </c>
      <c r="I1414">
        <v>-183.26</v>
      </c>
      <c r="J1414">
        <v>110.98</v>
      </c>
      <c r="K1414">
        <v>30</v>
      </c>
      <c r="L1414" t="s">
        <v>490</v>
      </c>
      <c r="M1414" t="s">
        <v>30</v>
      </c>
      <c r="N1414" t="s">
        <v>40</v>
      </c>
      <c r="O1414" t="s">
        <v>37</v>
      </c>
      <c r="P1414" t="s">
        <v>86</v>
      </c>
      <c r="Q1414" t="s">
        <v>74</v>
      </c>
      <c r="R1414" s="1">
        <v>41742</v>
      </c>
      <c r="S1414" s="10">
        <f t="shared" si="96"/>
        <v>7.530339880488928E-5</v>
      </c>
      <c r="U1414" t="str">
        <f t="shared" si="95"/>
        <v/>
      </c>
      <c r="V1414">
        <f t="array" ref="V1414">SUM(IF(B1414="Y",IF(D1414="Critical",(F1414:F4973),0)))</f>
        <v>0</v>
      </c>
      <c r="W1414">
        <f t="shared" si="97"/>
        <v>1</v>
      </c>
      <c r="X1414">
        <f t="shared" si="98"/>
        <v>0</v>
      </c>
    </row>
    <row r="1415" spans="1:24" x14ac:dyDescent="0.25">
      <c r="A1415">
        <v>17985</v>
      </c>
      <c r="B1415" t="s">
        <v>27</v>
      </c>
      <c r="C1415" s="1">
        <v>41741</v>
      </c>
      <c r="D1415" t="s">
        <v>43</v>
      </c>
      <c r="E1415">
        <v>50</v>
      </c>
      <c r="F1415">
        <v>849.03099999999995</v>
      </c>
      <c r="G1415">
        <v>7.0000000000000007E-2</v>
      </c>
      <c r="H1415" t="s">
        <v>20</v>
      </c>
      <c r="I1415">
        <v>-133.31</v>
      </c>
      <c r="J1415">
        <v>20.99</v>
      </c>
      <c r="K1415">
        <v>3.3</v>
      </c>
      <c r="L1415" t="s">
        <v>490</v>
      </c>
      <c r="M1415" t="s">
        <v>30</v>
      </c>
      <c r="N1415" t="s">
        <v>40</v>
      </c>
      <c r="O1415" t="s">
        <v>24</v>
      </c>
      <c r="P1415" t="s">
        <v>41</v>
      </c>
      <c r="Q1415" t="s">
        <v>26</v>
      </c>
      <c r="R1415" s="1">
        <v>41743</v>
      </c>
      <c r="S1415" s="10">
        <f t="shared" si="96"/>
        <v>1.3491795389278707E-4</v>
      </c>
      <c r="U1415" t="str">
        <f t="shared" si="95"/>
        <v/>
      </c>
      <c r="V1415">
        <f t="array" ref="V1415">SUM(IF(B1415="Y",IF(D1415="Critical",(F1415:F4974),0)))</f>
        <v>0</v>
      </c>
      <c r="W1415">
        <f t="shared" si="97"/>
        <v>2</v>
      </c>
      <c r="X1415">
        <f t="shared" si="98"/>
        <v>0</v>
      </c>
    </row>
    <row r="1416" spans="1:24" x14ac:dyDescent="0.25">
      <c r="A1416">
        <v>17986</v>
      </c>
      <c r="B1416" t="s">
        <v>18</v>
      </c>
      <c r="C1416" s="1">
        <v>42099</v>
      </c>
      <c r="D1416" t="s">
        <v>31</v>
      </c>
      <c r="E1416">
        <v>43</v>
      </c>
      <c r="F1416">
        <v>87.31</v>
      </c>
      <c r="G1416">
        <v>0.05</v>
      </c>
      <c r="H1416" t="s">
        <v>20</v>
      </c>
      <c r="I1416">
        <v>-15.09</v>
      </c>
      <c r="J1416">
        <v>2.08</v>
      </c>
      <c r="K1416">
        <v>1.49</v>
      </c>
      <c r="L1416" t="s">
        <v>418</v>
      </c>
      <c r="M1416" t="s">
        <v>30</v>
      </c>
      <c r="N1416" t="s">
        <v>71</v>
      </c>
      <c r="O1416" t="s">
        <v>34</v>
      </c>
      <c r="P1416" t="s">
        <v>68</v>
      </c>
      <c r="Q1416" t="s">
        <v>42</v>
      </c>
      <c r="R1416" s="1">
        <v>42101</v>
      </c>
      <c r="S1416" s="10">
        <f t="shared" si="96"/>
        <v>1.3874271439298731E-5</v>
      </c>
      <c r="U1416" t="str">
        <f t="shared" si="95"/>
        <v/>
      </c>
      <c r="V1416">
        <f t="array" ref="V1416">SUM(IF(B1416="Y",IF(D1416="Critical",(F1416:F4975),0)))</f>
        <v>0</v>
      </c>
      <c r="W1416">
        <f t="shared" si="97"/>
        <v>2</v>
      </c>
      <c r="X1416">
        <f t="shared" si="98"/>
        <v>0</v>
      </c>
    </row>
    <row r="1417" spans="1:24" x14ac:dyDescent="0.25">
      <c r="A1417">
        <v>22469</v>
      </c>
      <c r="B1417" t="s">
        <v>18</v>
      </c>
      <c r="C1417" s="1">
        <v>41558</v>
      </c>
      <c r="D1417" t="s">
        <v>19</v>
      </c>
      <c r="E1417">
        <v>44</v>
      </c>
      <c r="F1417">
        <v>275.91000000000003</v>
      </c>
      <c r="G1417">
        <v>0.1</v>
      </c>
      <c r="H1417" t="s">
        <v>20</v>
      </c>
      <c r="I1417">
        <v>-162.37</v>
      </c>
      <c r="J1417">
        <v>7.99</v>
      </c>
      <c r="K1417">
        <v>5.03</v>
      </c>
      <c r="L1417" t="s">
        <v>230</v>
      </c>
      <c r="M1417" t="s">
        <v>341</v>
      </c>
      <c r="N1417" t="s">
        <v>23</v>
      </c>
      <c r="O1417" t="s">
        <v>24</v>
      </c>
      <c r="P1417" t="s">
        <v>41</v>
      </c>
      <c r="Q1417" t="s">
        <v>52</v>
      </c>
      <c r="R1417" s="1">
        <v>41560</v>
      </c>
      <c r="S1417" s="10">
        <f t="shared" si="96"/>
        <v>4.3844350393046767E-5</v>
      </c>
      <c r="U1417" t="str">
        <f t="shared" si="95"/>
        <v/>
      </c>
      <c r="V1417">
        <f t="array" ref="V1417">SUM(IF(B1417="Y",IF(D1417="Critical",(F1417:F4976),0)))</f>
        <v>0</v>
      </c>
      <c r="W1417">
        <f t="shared" si="97"/>
        <v>2</v>
      </c>
      <c r="X1417">
        <f t="shared" si="98"/>
        <v>0</v>
      </c>
    </row>
    <row r="1418" spans="1:24" x14ac:dyDescent="0.25">
      <c r="A1418">
        <v>18049</v>
      </c>
      <c r="B1418" t="s">
        <v>18</v>
      </c>
      <c r="C1418" s="1">
        <v>42595</v>
      </c>
      <c r="D1418" t="s">
        <v>43</v>
      </c>
      <c r="E1418">
        <v>10</v>
      </c>
      <c r="F1418">
        <v>65.52</v>
      </c>
      <c r="G1418">
        <v>7.0000000000000007E-2</v>
      </c>
      <c r="H1418" t="s">
        <v>20</v>
      </c>
      <c r="I1418">
        <v>-22.57</v>
      </c>
      <c r="J1418">
        <v>5.98</v>
      </c>
      <c r="K1418">
        <v>5.46</v>
      </c>
      <c r="L1418" t="s">
        <v>195</v>
      </c>
      <c r="M1418" t="s">
        <v>22</v>
      </c>
      <c r="N1418" t="s">
        <v>23</v>
      </c>
      <c r="O1418" t="s">
        <v>34</v>
      </c>
      <c r="P1418" t="s">
        <v>49</v>
      </c>
      <c r="Q1418" t="s">
        <v>42</v>
      </c>
      <c r="R1418" s="1">
        <v>42597</v>
      </c>
      <c r="S1418" s="10">
        <f t="shared" si="96"/>
        <v>1.0411662635469623E-5</v>
      </c>
      <c r="U1418" t="str">
        <f t="shared" si="95"/>
        <v/>
      </c>
      <c r="V1418">
        <f t="array" ref="V1418">SUM(IF(B1418="Y",IF(D1418="Critical",(F1418:F4977),0)))</f>
        <v>0</v>
      </c>
      <c r="W1418">
        <f t="shared" si="97"/>
        <v>2</v>
      </c>
      <c r="X1418">
        <f t="shared" si="98"/>
        <v>0</v>
      </c>
    </row>
    <row r="1419" spans="1:24" x14ac:dyDescent="0.25">
      <c r="A1419">
        <v>18080</v>
      </c>
      <c r="B1419" t="s">
        <v>18</v>
      </c>
      <c r="C1419" s="1">
        <v>42543</v>
      </c>
      <c r="D1419" t="s">
        <v>19</v>
      </c>
      <c r="E1419">
        <v>7</v>
      </c>
      <c r="F1419">
        <v>1211.98</v>
      </c>
      <c r="G1419">
        <v>0.1</v>
      </c>
      <c r="H1419" t="s">
        <v>54</v>
      </c>
      <c r="I1419">
        <v>-80.83</v>
      </c>
      <c r="J1419">
        <v>180.98</v>
      </c>
      <c r="K1419">
        <v>26.2</v>
      </c>
      <c r="L1419" t="s">
        <v>349</v>
      </c>
      <c r="M1419" t="s">
        <v>341</v>
      </c>
      <c r="N1419" t="s">
        <v>23</v>
      </c>
      <c r="O1419" t="s">
        <v>37</v>
      </c>
      <c r="P1419" t="s">
        <v>86</v>
      </c>
      <c r="Q1419" t="s">
        <v>74</v>
      </c>
      <c r="R1419" s="1">
        <v>42544</v>
      </c>
      <c r="S1419" s="10">
        <f t="shared" si="96"/>
        <v>1.9259351161380456E-4</v>
      </c>
      <c r="U1419" t="str">
        <f t="shared" si="95"/>
        <v/>
      </c>
      <c r="V1419">
        <f t="array" ref="V1419">SUM(IF(B1419="Y",IF(D1419="Critical",(F1419:F4978),0)))</f>
        <v>0</v>
      </c>
      <c r="W1419">
        <f t="shared" si="97"/>
        <v>1</v>
      </c>
      <c r="X1419">
        <f t="shared" si="98"/>
        <v>0</v>
      </c>
    </row>
    <row r="1420" spans="1:24" x14ac:dyDescent="0.25">
      <c r="A1420">
        <v>18085</v>
      </c>
      <c r="B1420" t="s">
        <v>18</v>
      </c>
      <c r="C1420" s="1">
        <v>41907</v>
      </c>
      <c r="D1420" t="s">
        <v>19</v>
      </c>
      <c r="E1420">
        <v>23</v>
      </c>
      <c r="F1420">
        <v>8127.51</v>
      </c>
      <c r="G1420">
        <v>0.01</v>
      </c>
      <c r="H1420" t="s">
        <v>54</v>
      </c>
      <c r="I1420">
        <v>1541.25</v>
      </c>
      <c r="J1420">
        <v>348.21</v>
      </c>
      <c r="K1420">
        <v>40.19</v>
      </c>
      <c r="L1420" t="s">
        <v>411</v>
      </c>
      <c r="M1420" t="s">
        <v>30</v>
      </c>
      <c r="N1420" t="s">
        <v>23</v>
      </c>
      <c r="O1420" t="s">
        <v>37</v>
      </c>
      <c r="P1420" t="s">
        <v>112</v>
      </c>
      <c r="Q1420" t="s">
        <v>58</v>
      </c>
      <c r="R1420" s="1">
        <v>41909</v>
      </c>
      <c r="S1420" s="10">
        <f t="shared" si="96"/>
        <v>1.2915276585226758E-3</v>
      </c>
      <c r="U1420" t="str">
        <f t="shared" si="95"/>
        <v/>
      </c>
      <c r="V1420">
        <f t="array" ref="V1420">SUM(IF(B1420="Y",IF(D1420="Critical",(F1420:F4979),0)))</f>
        <v>0</v>
      </c>
      <c r="W1420">
        <f t="shared" si="97"/>
        <v>2</v>
      </c>
      <c r="X1420">
        <f t="shared" si="98"/>
        <v>0</v>
      </c>
    </row>
    <row r="1421" spans="1:24" x14ac:dyDescent="0.25">
      <c r="A1421">
        <v>18085</v>
      </c>
      <c r="B1421" t="s">
        <v>18</v>
      </c>
      <c r="C1421" s="1">
        <v>41907</v>
      </c>
      <c r="D1421" t="s">
        <v>19</v>
      </c>
      <c r="E1421">
        <v>33</v>
      </c>
      <c r="F1421">
        <v>5352.9345000000003</v>
      </c>
      <c r="G1421">
        <v>0.09</v>
      </c>
      <c r="H1421" t="s">
        <v>20</v>
      </c>
      <c r="I1421">
        <v>1343.21</v>
      </c>
      <c r="J1421">
        <v>195.99</v>
      </c>
      <c r="K1421">
        <v>4.2</v>
      </c>
      <c r="L1421" t="s">
        <v>411</v>
      </c>
      <c r="M1421" t="s">
        <v>30</v>
      </c>
      <c r="N1421" t="s">
        <v>23</v>
      </c>
      <c r="O1421" t="s">
        <v>24</v>
      </c>
      <c r="P1421" t="s">
        <v>41</v>
      </c>
      <c r="Q1421" t="s">
        <v>42</v>
      </c>
      <c r="R1421" s="1">
        <v>41908</v>
      </c>
      <c r="S1421" s="10">
        <f t="shared" si="96"/>
        <v>8.5062497136395414E-4</v>
      </c>
      <c r="U1421" t="str">
        <f t="shared" si="95"/>
        <v/>
      </c>
      <c r="V1421">
        <f t="array" ref="V1421">SUM(IF(B1421="Y",IF(D1421="Critical",(F1421:F4980),0)))</f>
        <v>0</v>
      </c>
      <c r="W1421">
        <f t="shared" si="97"/>
        <v>1</v>
      </c>
      <c r="X1421">
        <f t="shared" si="98"/>
        <v>0</v>
      </c>
    </row>
    <row r="1422" spans="1:24" x14ac:dyDescent="0.25">
      <c r="A1422">
        <v>18112</v>
      </c>
      <c r="B1422" t="s">
        <v>18</v>
      </c>
      <c r="C1422" s="1">
        <v>42079</v>
      </c>
      <c r="D1422" t="s">
        <v>31</v>
      </c>
      <c r="E1422">
        <v>13</v>
      </c>
      <c r="F1422">
        <v>83.31</v>
      </c>
      <c r="G1422">
        <v>0.06</v>
      </c>
      <c r="H1422" t="s">
        <v>20</v>
      </c>
      <c r="I1422">
        <v>22.8</v>
      </c>
      <c r="J1422">
        <v>6.45</v>
      </c>
      <c r="K1422">
        <v>1.34</v>
      </c>
      <c r="L1422" t="s">
        <v>80</v>
      </c>
      <c r="M1422" t="s">
        <v>30</v>
      </c>
      <c r="N1422" t="s">
        <v>71</v>
      </c>
      <c r="O1422" t="s">
        <v>34</v>
      </c>
      <c r="P1422" t="s">
        <v>49</v>
      </c>
      <c r="Q1422" t="s">
        <v>36</v>
      </c>
      <c r="R1422" s="1">
        <v>42080</v>
      </c>
      <c r="S1422" s="10">
        <f t="shared" si="96"/>
        <v>1.3238638799770672E-5</v>
      </c>
      <c r="U1422" t="str">
        <f t="shared" si="95"/>
        <v/>
      </c>
      <c r="V1422">
        <f t="array" ref="V1422">SUM(IF(B1422="Y",IF(D1422="Critical",(F1422:F4981),0)))</f>
        <v>0</v>
      </c>
      <c r="W1422">
        <f t="shared" si="97"/>
        <v>1</v>
      </c>
      <c r="X1422">
        <f t="shared" si="98"/>
        <v>0</v>
      </c>
    </row>
    <row r="1423" spans="1:24" x14ac:dyDescent="0.25">
      <c r="A1423">
        <v>18113</v>
      </c>
      <c r="B1423" t="s">
        <v>18</v>
      </c>
      <c r="C1423" s="1">
        <v>42244</v>
      </c>
      <c r="D1423" t="s">
        <v>31</v>
      </c>
      <c r="E1423">
        <v>27</v>
      </c>
      <c r="F1423">
        <v>3316.08</v>
      </c>
      <c r="G1423">
        <v>0.08</v>
      </c>
      <c r="H1423" t="s">
        <v>54</v>
      </c>
      <c r="I1423">
        <v>-514.32000000000005</v>
      </c>
      <c r="J1423">
        <v>130.97999999999999</v>
      </c>
      <c r="K1423">
        <v>30</v>
      </c>
      <c r="L1423" t="s">
        <v>489</v>
      </c>
      <c r="M1423" t="s">
        <v>341</v>
      </c>
      <c r="N1423" t="s">
        <v>45</v>
      </c>
      <c r="O1423" t="s">
        <v>37</v>
      </c>
      <c r="P1423" t="s">
        <v>86</v>
      </c>
      <c r="Q1423" t="s">
        <v>74</v>
      </c>
      <c r="R1423" s="1">
        <v>42246</v>
      </c>
      <c r="S1423" s="10">
        <f t="shared" si="96"/>
        <v>5.2695217082155234E-4</v>
      </c>
      <c r="U1423" t="str">
        <f t="shared" si="95"/>
        <v/>
      </c>
      <c r="V1423">
        <f t="array" ref="V1423">SUM(IF(B1423="Y",IF(D1423="Critical",(F1423:F4982),0)))</f>
        <v>0</v>
      </c>
      <c r="W1423">
        <f t="shared" si="97"/>
        <v>2</v>
      </c>
      <c r="X1423">
        <f t="shared" si="98"/>
        <v>0</v>
      </c>
    </row>
    <row r="1424" spans="1:24" x14ac:dyDescent="0.25">
      <c r="A1424">
        <v>18144</v>
      </c>
      <c r="B1424" t="s">
        <v>18</v>
      </c>
      <c r="C1424" s="1">
        <v>41797</v>
      </c>
      <c r="D1424" t="s">
        <v>28</v>
      </c>
      <c r="E1424">
        <v>48</v>
      </c>
      <c r="F1424">
        <v>207.08</v>
      </c>
      <c r="G1424">
        <v>0.09</v>
      </c>
      <c r="H1424" t="s">
        <v>20</v>
      </c>
      <c r="I1424">
        <v>-131.82</v>
      </c>
      <c r="J1424">
        <v>4.28</v>
      </c>
      <c r="K1424">
        <v>5.17</v>
      </c>
      <c r="L1424" t="s">
        <v>491</v>
      </c>
      <c r="M1424" t="s">
        <v>341</v>
      </c>
      <c r="N1424" t="s">
        <v>23</v>
      </c>
      <c r="O1424" t="s">
        <v>34</v>
      </c>
      <c r="P1424" t="s">
        <v>49</v>
      </c>
      <c r="Q1424" t="s">
        <v>42</v>
      </c>
      <c r="R1424" s="1">
        <v>41799</v>
      </c>
      <c r="S1424" s="10">
        <f t="shared" si="96"/>
        <v>3.2906701748367674E-5</v>
      </c>
      <c r="U1424" t="str">
        <f t="shared" si="95"/>
        <v/>
      </c>
      <c r="V1424">
        <f t="array" ref="V1424">SUM(IF(B1424="Y",IF(D1424="Critical",(F1424:F4983),0)))</f>
        <v>0</v>
      </c>
      <c r="W1424">
        <f t="shared" si="97"/>
        <v>2</v>
      </c>
      <c r="X1424">
        <f t="shared" si="98"/>
        <v>0</v>
      </c>
    </row>
    <row r="1425" spans="1:24" x14ac:dyDescent="0.25">
      <c r="A1425">
        <v>18144</v>
      </c>
      <c r="B1425" t="s">
        <v>18</v>
      </c>
      <c r="C1425" s="1">
        <v>41797</v>
      </c>
      <c r="D1425" t="s">
        <v>28</v>
      </c>
      <c r="E1425">
        <v>8</v>
      </c>
      <c r="F1425">
        <v>234.28</v>
      </c>
      <c r="G1425">
        <v>0.09</v>
      </c>
      <c r="H1425" t="s">
        <v>20</v>
      </c>
      <c r="I1425">
        <v>-65.42</v>
      </c>
      <c r="J1425">
        <v>28.28</v>
      </c>
      <c r="K1425">
        <v>13.99</v>
      </c>
      <c r="L1425" t="s">
        <v>491</v>
      </c>
      <c r="M1425" t="s">
        <v>341</v>
      </c>
      <c r="N1425" t="s">
        <v>23</v>
      </c>
      <c r="O1425" t="s">
        <v>34</v>
      </c>
      <c r="P1425" t="s">
        <v>53</v>
      </c>
      <c r="Q1425" t="s">
        <v>52</v>
      </c>
      <c r="R1425" s="1">
        <v>41799</v>
      </c>
      <c r="S1425" s="10">
        <f t="shared" si="96"/>
        <v>3.7229003697158477E-5</v>
      </c>
      <c r="U1425" t="str">
        <f t="shared" si="95"/>
        <v/>
      </c>
      <c r="V1425">
        <f t="array" ref="V1425">SUM(IF(B1425="Y",IF(D1425="Critical",(F1425:F4984),0)))</f>
        <v>0</v>
      </c>
      <c r="W1425">
        <f t="shared" si="97"/>
        <v>2</v>
      </c>
      <c r="X1425">
        <f t="shared" si="98"/>
        <v>0</v>
      </c>
    </row>
    <row r="1426" spans="1:24" x14ac:dyDescent="0.25">
      <c r="A1426">
        <v>18144</v>
      </c>
      <c r="B1426" t="s">
        <v>18</v>
      </c>
      <c r="C1426" s="1">
        <v>41797</v>
      </c>
      <c r="D1426" t="s">
        <v>28</v>
      </c>
      <c r="E1426">
        <v>41</v>
      </c>
      <c r="F1426">
        <v>1779.8915</v>
      </c>
      <c r="G1426">
        <v>0.09</v>
      </c>
      <c r="H1426" t="s">
        <v>20</v>
      </c>
      <c r="I1426">
        <v>-250.17</v>
      </c>
      <c r="J1426">
        <v>55.99</v>
      </c>
      <c r="K1426">
        <v>5</v>
      </c>
      <c r="L1426" t="s">
        <v>491</v>
      </c>
      <c r="M1426" t="s">
        <v>341</v>
      </c>
      <c r="N1426" t="s">
        <v>23</v>
      </c>
      <c r="O1426" t="s">
        <v>24</v>
      </c>
      <c r="P1426" t="s">
        <v>41</v>
      </c>
      <c r="Q1426" t="s">
        <v>26</v>
      </c>
      <c r="R1426" s="1">
        <v>41799</v>
      </c>
      <c r="S1426" s="10">
        <f t="shared" si="96"/>
        <v>2.8283928305463952E-4</v>
      </c>
      <c r="U1426" t="str">
        <f t="shared" si="95"/>
        <v/>
      </c>
      <c r="V1426">
        <f t="array" ref="V1426">SUM(IF(B1426="Y",IF(D1426="Critical",(F1426:F4985),0)))</f>
        <v>0</v>
      </c>
      <c r="W1426">
        <f t="shared" si="97"/>
        <v>2</v>
      </c>
      <c r="X1426">
        <f t="shared" si="98"/>
        <v>0</v>
      </c>
    </row>
    <row r="1427" spans="1:24" x14ac:dyDescent="0.25">
      <c r="A1427">
        <v>18147</v>
      </c>
      <c r="B1427" t="s">
        <v>18</v>
      </c>
      <c r="C1427" s="1">
        <v>42568</v>
      </c>
      <c r="D1427" t="s">
        <v>31</v>
      </c>
      <c r="E1427">
        <v>42</v>
      </c>
      <c r="F1427">
        <v>82.03</v>
      </c>
      <c r="G1427">
        <v>0</v>
      </c>
      <c r="H1427" t="s">
        <v>20</v>
      </c>
      <c r="I1427">
        <v>-15.56</v>
      </c>
      <c r="J1427">
        <v>1.88</v>
      </c>
      <c r="K1427">
        <v>1.49</v>
      </c>
      <c r="L1427" t="s">
        <v>359</v>
      </c>
      <c r="M1427" t="s">
        <v>22</v>
      </c>
      <c r="N1427" t="s">
        <v>40</v>
      </c>
      <c r="O1427" t="s">
        <v>34</v>
      </c>
      <c r="P1427" t="s">
        <v>68</v>
      </c>
      <c r="Q1427" t="s">
        <v>42</v>
      </c>
      <c r="R1427" s="1">
        <v>42569</v>
      </c>
      <c r="S1427" s="10">
        <f t="shared" si="96"/>
        <v>1.3035236355121692E-5</v>
      </c>
      <c r="U1427" t="str">
        <f t="shared" si="95"/>
        <v/>
      </c>
      <c r="V1427">
        <f t="array" ref="V1427">SUM(IF(B1427="Y",IF(D1427="Critical",(F1427:F4986),0)))</f>
        <v>0</v>
      </c>
      <c r="W1427">
        <f t="shared" si="97"/>
        <v>1</v>
      </c>
      <c r="X1427">
        <f t="shared" si="98"/>
        <v>0</v>
      </c>
    </row>
    <row r="1428" spans="1:24" x14ac:dyDescent="0.25">
      <c r="A1428">
        <v>18147</v>
      </c>
      <c r="B1428" t="s">
        <v>18</v>
      </c>
      <c r="C1428" s="1">
        <v>42568</v>
      </c>
      <c r="D1428" t="s">
        <v>31</v>
      </c>
      <c r="E1428">
        <v>50</v>
      </c>
      <c r="F1428">
        <v>290.91000000000003</v>
      </c>
      <c r="G1428">
        <v>0.06</v>
      </c>
      <c r="H1428" t="s">
        <v>20</v>
      </c>
      <c r="I1428">
        <v>-108.19</v>
      </c>
      <c r="J1428">
        <v>5.78</v>
      </c>
      <c r="K1428">
        <v>5.67</v>
      </c>
      <c r="L1428" t="s">
        <v>359</v>
      </c>
      <c r="M1428" t="s">
        <v>22</v>
      </c>
      <c r="N1428" t="s">
        <v>40</v>
      </c>
      <c r="O1428" t="s">
        <v>34</v>
      </c>
      <c r="P1428" t="s">
        <v>49</v>
      </c>
      <c r="Q1428" t="s">
        <v>42</v>
      </c>
      <c r="R1428" s="1">
        <v>42569</v>
      </c>
      <c r="S1428" s="10">
        <f t="shared" si="96"/>
        <v>4.6227972791276992E-5</v>
      </c>
      <c r="U1428" t="str">
        <f t="shared" si="95"/>
        <v/>
      </c>
      <c r="V1428">
        <f t="array" ref="V1428">SUM(IF(B1428="Y",IF(D1428="Critical",(F1428:F4987),0)))</f>
        <v>0</v>
      </c>
      <c r="W1428">
        <f t="shared" si="97"/>
        <v>1</v>
      </c>
      <c r="X1428">
        <f t="shared" si="98"/>
        <v>0</v>
      </c>
    </row>
    <row r="1429" spans="1:24" x14ac:dyDescent="0.25">
      <c r="A1429">
        <v>18178</v>
      </c>
      <c r="B1429" t="s">
        <v>18</v>
      </c>
      <c r="C1429" s="1">
        <v>42676</v>
      </c>
      <c r="D1429" t="s">
        <v>47</v>
      </c>
      <c r="E1429">
        <v>43</v>
      </c>
      <c r="F1429">
        <v>235.09</v>
      </c>
      <c r="G1429">
        <v>0.08</v>
      </c>
      <c r="H1429" t="s">
        <v>20</v>
      </c>
      <c r="I1429">
        <v>-1987.49</v>
      </c>
      <c r="J1429">
        <v>4.4800000000000004</v>
      </c>
      <c r="K1429">
        <v>49</v>
      </c>
      <c r="L1429" t="s">
        <v>470</v>
      </c>
      <c r="M1429" t="s">
        <v>30</v>
      </c>
      <c r="N1429" t="s">
        <v>71</v>
      </c>
      <c r="O1429" t="s">
        <v>34</v>
      </c>
      <c r="P1429" t="s">
        <v>72</v>
      </c>
      <c r="Q1429" t="s">
        <v>60</v>
      </c>
      <c r="R1429" s="1">
        <v>42676</v>
      </c>
      <c r="S1429" s="10">
        <f t="shared" si="96"/>
        <v>3.7357719306662914E-5</v>
      </c>
      <c r="U1429" t="str">
        <f t="shared" si="95"/>
        <v/>
      </c>
      <c r="V1429">
        <f t="array" ref="V1429">SUM(IF(B1429="Y",IF(D1429="Critical",(F1429:F4988),0)))</f>
        <v>0</v>
      </c>
      <c r="W1429">
        <f t="shared" si="97"/>
        <v>0</v>
      </c>
      <c r="X1429">
        <f t="shared" si="98"/>
        <v>0</v>
      </c>
    </row>
    <row r="1430" spans="1:24" x14ac:dyDescent="0.25">
      <c r="A1430">
        <v>18178</v>
      </c>
      <c r="B1430" t="s">
        <v>18</v>
      </c>
      <c r="C1430" s="1">
        <v>42676</v>
      </c>
      <c r="D1430" t="s">
        <v>47</v>
      </c>
      <c r="E1430">
        <v>10</v>
      </c>
      <c r="F1430">
        <v>187.46</v>
      </c>
      <c r="G1430">
        <v>0</v>
      </c>
      <c r="H1430" t="s">
        <v>20</v>
      </c>
      <c r="I1430">
        <v>49.85</v>
      </c>
      <c r="J1430">
        <v>17.670000000000002</v>
      </c>
      <c r="K1430">
        <v>8.99</v>
      </c>
      <c r="L1430" t="s">
        <v>470</v>
      </c>
      <c r="M1430" t="s">
        <v>30</v>
      </c>
      <c r="N1430" t="s">
        <v>71</v>
      </c>
      <c r="O1430" t="s">
        <v>37</v>
      </c>
      <c r="P1430" t="s">
        <v>38</v>
      </c>
      <c r="Q1430" t="s">
        <v>26</v>
      </c>
      <c r="R1430" s="1">
        <v>42683</v>
      </c>
      <c r="S1430" s="10">
        <f t="shared" si="96"/>
        <v>2.9788923651482535E-5</v>
      </c>
      <c r="U1430" t="str">
        <f t="shared" si="95"/>
        <v/>
      </c>
      <c r="V1430">
        <f t="array" ref="V1430">SUM(IF(B1430="Y",IF(D1430="Critical",(F1430:F4989),0)))</f>
        <v>0</v>
      </c>
      <c r="W1430">
        <f t="shared" si="97"/>
        <v>7</v>
      </c>
      <c r="X1430">
        <f t="shared" si="98"/>
        <v>0</v>
      </c>
    </row>
    <row r="1431" spans="1:24" x14ac:dyDescent="0.25">
      <c r="A1431">
        <v>18182</v>
      </c>
      <c r="B1431" t="s">
        <v>18</v>
      </c>
      <c r="C1431" s="1">
        <v>41739</v>
      </c>
      <c r="D1431" t="s">
        <v>43</v>
      </c>
      <c r="E1431">
        <v>45</v>
      </c>
      <c r="F1431">
        <v>4598.7299999999996</v>
      </c>
      <c r="G1431">
        <v>0.04</v>
      </c>
      <c r="H1431" t="s">
        <v>20</v>
      </c>
      <c r="I1431">
        <v>1049.45</v>
      </c>
      <c r="J1431">
        <v>99.99</v>
      </c>
      <c r="K1431">
        <v>19.989999999999998</v>
      </c>
      <c r="L1431" t="s">
        <v>282</v>
      </c>
      <c r="M1431" t="s">
        <v>30</v>
      </c>
      <c r="N1431" t="s">
        <v>23</v>
      </c>
      <c r="O1431" t="s">
        <v>24</v>
      </c>
      <c r="P1431" t="s">
        <v>25</v>
      </c>
      <c r="Q1431" t="s">
        <v>42</v>
      </c>
      <c r="R1431" s="1">
        <v>41741</v>
      </c>
      <c r="S1431" s="10">
        <f t="shared" si="96"/>
        <v>7.3077572209421886E-4</v>
      </c>
      <c r="U1431" t="str">
        <f t="shared" si="95"/>
        <v/>
      </c>
      <c r="V1431">
        <f t="array" ref="V1431">SUM(IF(B1431="Y",IF(D1431="Critical",(F1431:F4990),0)))</f>
        <v>0</v>
      </c>
      <c r="W1431">
        <f t="shared" si="97"/>
        <v>2</v>
      </c>
      <c r="X1431">
        <f t="shared" si="98"/>
        <v>0</v>
      </c>
    </row>
    <row r="1432" spans="1:24" x14ac:dyDescent="0.25">
      <c r="A1432">
        <v>18182</v>
      </c>
      <c r="B1432" t="s">
        <v>18</v>
      </c>
      <c r="C1432" s="1">
        <v>41739</v>
      </c>
      <c r="D1432" t="s">
        <v>43</v>
      </c>
      <c r="E1432">
        <v>45</v>
      </c>
      <c r="F1432">
        <v>2673.08</v>
      </c>
      <c r="G1432">
        <v>0.01</v>
      </c>
      <c r="H1432" t="s">
        <v>20</v>
      </c>
      <c r="I1432">
        <v>-1363.12</v>
      </c>
      <c r="J1432">
        <v>55.5</v>
      </c>
      <c r="K1432">
        <v>52.2</v>
      </c>
      <c r="L1432" t="s">
        <v>282</v>
      </c>
      <c r="M1432" t="s">
        <v>30</v>
      </c>
      <c r="N1432" t="s">
        <v>23</v>
      </c>
      <c r="O1432" t="s">
        <v>37</v>
      </c>
      <c r="P1432" t="s">
        <v>38</v>
      </c>
      <c r="Q1432" t="s">
        <v>52</v>
      </c>
      <c r="R1432" s="1">
        <v>41740</v>
      </c>
      <c r="S1432" s="10">
        <f t="shared" si="96"/>
        <v>4.247742240174167E-4</v>
      </c>
      <c r="U1432" t="str">
        <f t="shared" si="95"/>
        <v/>
      </c>
      <c r="V1432">
        <f t="array" ref="V1432">SUM(IF(B1432="Y",IF(D1432="Critical",(F1432:F4991),0)))</f>
        <v>0</v>
      </c>
      <c r="W1432">
        <f t="shared" si="97"/>
        <v>1</v>
      </c>
      <c r="X1432">
        <f t="shared" si="98"/>
        <v>0</v>
      </c>
    </row>
    <row r="1433" spans="1:24" x14ac:dyDescent="0.25">
      <c r="A1433">
        <v>18182</v>
      </c>
      <c r="B1433" t="s">
        <v>18</v>
      </c>
      <c r="C1433" s="1">
        <v>41739</v>
      </c>
      <c r="D1433" t="s">
        <v>43</v>
      </c>
      <c r="E1433">
        <v>12</v>
      </c>
      <c r="F1433">
        <v>396.69</v>
      </c>
      <c r="G1433">
        <v>0.09</v>
      </c>
      <c r="H1433" t="s">
        <v>32</v>
      </c>
      <c r="I1433">
        <v>-18.45</v>
      </c>
      <c r="J1433">
        <v>33.29</v>
      </c>
      <c r="K1433">
        <v>8.74</v>
      </c>
      <c r="L1433" t="s">
        <v>282</v>
      </c>
      <c r="M1433" t="s">
        <v>30</v>
      </c>
      <c r="N1433" t="s">
        <v>23</v>
      </c>
      <c r="O1433" t="s">
        <v>34</v>
      </c>
      <c r="P1433" t="s">
        <v>53</v>
      </c>
      <c r="Q1433" t="s">
        <v>42</v>
      </c>
      <c r="R1433" s="1">
        <v>41741</v>
      </c>
      <c r="S1433" s="10">
        <f t="shared" si="96"/>
        <v>6.3037277943596537E-5</v>
      </c>
      <c r="U1433" t="str">
        <f t="shared" si="95"/>
        <v/>
      </c>
      <c r="V1433">
        <f t="array" ref="V1433">SUM(IF(B1433="Y",IF(D1433="Critical",(F1433:F4992),0)))</f>
        <v>0</v>
      </c>
      <c r="W1433">
        <f t="shared" si="97"/>
        <v>2</v>
      </c>
      <c r="X1433">
        <f t="shared" si="98"/>
        <v>0</v>
      </c>
    </row>
    <row r="1434" spans="1:24" x14ac:dyDescent="0.25">
      <c r="A1434">
        <v>18208</v>
      </c>
      <c r="B1434" t="s">
        <v>18</v>
      </c>
      <c r="C1434" s="1">
        <v>42095</v>
      </c>
      <c r="D1434" t="s">
        <v>31</v>
      </c>
      <c r="E1434">
        <v>34</v>
      </c>
      <c r="F1434">
        <v>197.45</v>
      </c>
      <c r="G1434">
        <v>0.06</v>
      </c>
      <c r="H1434" t="s">
        <v>20</v>
      </c>
      <c r="I1434">
        <v>65.44</v>
      </c>
      <c r="J1434">
        <v>5.68</v>
      </c>
      <c r="K1434">
        <v>1.39</v>
      </c>
      <c r="L1434" t="s">
        <v>50</v>
      </c>
      <c r="M1434" t="s">
        <v>22</v>
      </c>
      <c r="N1434" t="s">
        <v>23</v>
      </c>
      <c r="O1434" t="s">
        <v>34</v>
      </c>
      <c r="P1434" t="s">
        <v>76</v>
      </c>
      <c r="Q1434" t="s">
        <v>42</v>
      </c>
      <c r="R1434" s="1">
        <v>42097</v>
      </c>
      <c r="S1434" s="10">
        <f t="shared" si="96"/>
        <v>3.1376416168703861E-5</v>
      </c>
      <c r="U1434" t="str">
        <f t="shared" si="95"/>
        <v/>
      </c>
      <c r="V1434">
        <f t="array" ref="V1434">SUM(IF(B1434="Y",IF(D1434="Critical",(F1434:F4993),0)))</f>
        <v>0</v>
      </c>
      <c r="W1434">
        <f t="shared" si="97"/>
        <v>2</v>
      </c>
      <c r="X1434">
        <f t="shared" si="98"/>
        <v>0</v>
      </c>
    </row>
    <row r="1435" spans="1:24" x14ac:dyDescent="0.25">
      <c r="A1435">
        <v>18208</v>
      </c>
      <c r="B1435" t="s">
        <v>18</v>
      </c>
      <c r="C1435" s="1">
        <v>42095</v>
      </c>
      <c r="D1435" t="s">
        <v>31</v>
      </c>
      <c r="E1435">
        <v>36</v>
      </c>
      <c r="F1435">
        <v>82.98</v>
      </c>
      <c r="G1435">
        <v>0.08</v>
      </c>
      <c r="H1435" t="s">
        <v>20</v>
      </c>
      <c r="I1435">
        <v>-137.87</v>
      </c>
      <c r="J1435">
        <v>2.2799999999999998</v>
      </c>
      <c r="K1435">
        <v>5.2</v>
      </c>
      <c r="L1435" t="s">
        <v>50</v>
      </c>
      <c r="M1435" t="s">
        <v>22</v>
      </c>
      <c r="N1435" t="s">
        <v>23</v>
      </c>
      <c r="O1435" t="s">
        <v>34</v>
      </c>
      <c r="P1435" t="s">
        <v>35</v>
      </c>
      <c r="Q1435" t="s">
        <v>36</v>
      </c>
      <c r="R1435" s="1">
        <v>42097</v>
      </c>
      <c r="S1435" s="10">
        <f t="shared" si="96"/>
        <v>1.3186199107009607E-5</v>
      </c>
      <c r="U1435" t="str">
        <f t="shared" si="95"/>
        <v/>
      </c>
      <c r="V1435">
        <f t="array" ref="V1435">SUM(IF(B1435="Y",IF(D1435="Critical",(F1435:F4994),0)))</f>
        <v>0</v>
      </c>
      <c r="W1435">
        <f t="shared" si="97"/>
        <v>2</v>
      </c>
      <c r="X1435">
        <f t="shared" si="98"/>
        <v>0</v>
      </c>
    </row>
    <row r="1436" spans="1:24" x14ac:dyDescent="0.25">
      <c r="A1436">
        <v>44290</v>
      </c>
      <c r="B1436" t="s">
        <v>18</v>
      </c>
      <c r="C1436" s="1">
        <v>41354</v>
      </c>
      <c r="D1436" t="s">
        <v>43</v>
      </c>
      <c r="E1436">
        <v>41</v>
      </c>
      <c r="F1436">
        <v>276.64999999999998</v>
      </c>
      <c r="G1436">
        <v>0.02</v>
      </c>
      <c r="H1436" t="s">
        <v>20</v>
      </c>
      <c r="I1436">
        <v>-75.28</v>
      </c>
      <c r="J1436">
        <v>6.48</v>
      </c>
      <c r="K1436">
        <v>5.87</v>
      </c>
      <c r="L1436" t="s">
        <v>67</v>
      </c>
      <c r="M1436" t="s">
        <v>22</v>
      </c>
      <c r="N1436" t="s">
        <v>23</v>
      </c>
      <c r="O1436" t="s">
        <v>34</v>
      </c>
      <c r="P1436" t="s">
        <v>49</v>
      </c>
      <c r="Q1436" t="s">
        <v>42</v>
      </c>
      <c r="R1436" s="1">
        <v>41356</v>
      </c>
      <c r="S1436" s="10">
        <f t="shared" si="96"/>
        <v>4.3961942431359448E-5</v>
      </c>
      <c r="U1436" t="str">
        <f t="shared" si="95"/>
        <v/>
      </c>
      <c r="V1436">
        <f t="array" ref="V1436">SUM(IF(B1436="Y",IF(D1436="Critical",(F1436:F4995),0)))</f>
        <v>0</v>
      </c>
      <c r="W1436">
        <f t="shared" si="97"/>
        <v>2</v>
      </c>
      <c r="X1436">
        <f t="shared" si="98"/>
        <v>0</v>
      </c>
    </row>
    <row r="1437" spans="1:24" x14ac:dyDescent="0.25">
      <c r="A1437">
        <v>8998</v>
      </c>
      <c r="B1437" t="s">
        <v>18</v>
      </c>
      <c r="C1437" s="1">
        <v>41277</v>
      </c>
      <c r="D1437" t="s">
        <v>47</v>
      </c>
      <c r="E1437">
        <v>12</v>
      </c>
      <c r="F1437">
        <v>277.42</v>
      </c>
      <c r="G1437">
        <v>0.01</v>
      </c>
      <c r="H1437" t="s">
        <v>20</v>
      </c>
      <c r="I1437">
        <v>49.82</v>
      </c>
      <c r="J1437">
        <v>22.24</v>
      </c>
      <c r="K1437">
        <v>1.99</v>
      </c>
      <c r="L1437" t="s">
        <v>133</v>
      </c>
      <c r="M1437" t="s">
        <v>22</v>
      </c>
      <c r="N1437" t="s">
        <v>45</v>
      </c>
      <c r="O1437" t="s">
        <v>24</v>
      </c>
      <c r="P1437" t="s">
        <v>25</v>
      </c>
      <c r="Q1437" t="s">
        <v>26</v>
      </c>
      <c r="R1437" s="1">
        <v>41279</v>
      </c>
      <c r="S1437" s="10">
        <f t="shared" si="96"/>
        <v>4.4084301714468608E-5</v>
      </c>
      <c r="U1437" t="str">
        <f t="shared" si="95"/>
        <v/>
      </c>
      <c r="V1437">
        <f t="array" ref="V1437">SUM(IF(B1437="Y",IF(D1437="Critical",(F1437:F4996),0)))</f>
        <v>0</v>
      </c>
      <c r="W1437">
        <f t="shared" si="97"/>
        <v>2</v>
      </c>
      <c r="X1437">
        <f t="shared" si="98"/>
        <v>0</v>
      </c>
    </row>
    <row r="1438" spans="1:24" x14ac:dyDescent="0.25">
      <c r="A1438">
        <v>18273</v>
      </c>
      <c r="B1438" t="s">
        <v>18</v>
      </c>
      <c r="C1438" s="1">
        <v>41897</v>
      </c>
      <c r="D1438" t="s">
        <v>47</v>
      </c>
      <c r="E1438">
        <v>18</v>
      </c>
      <c r="F1438">
        <v>925.03</v>
      </c>
      <c r="G1438">
        <v>0.06</v>
      </c>
      <c r="H1438" t="s">
        <v>20</v>
      </c>
      <c r="I1438">
        <v>-3.68</v>
      </c>
      <c r="J1438">
        <v>49.99</v>
      </c>
      <c r="K1438">
        <v>19.989999999999998</v>
      </c>
      <c r="L1438" t="s">
        <v>230</v>
      </c>
      <c r="M1438" t="s">
        <v>56</v>
      </c>
      <c r="N1438" t="s">
        <v>23</v>
      </c>
      <c r="O1438" t="s">
        <v>24</v>
      </c>
      <c r="P1438" t="s">
        <v>25</v>
      </c>
      <c r="Q1438" t="s">
        <v>42</v>
      </c>
      <c r="R1438" s="1">
        <v>41899</v>
      </c>
      <c r="S1438" s="10">
        <f t="shared" si="96"/>
        <v>1.4699481513566034E-4</v>
      </c>
      <c r="U1438" t="str">
        <f t="shared" si="95"/>
        <v/>
      </c>
      <c r="V1438">
        <f t="array" ref="V1438">SUM(IF(B1438="Y",IF(D1438="Critical",(F1438:F4997),0)))</f>
        <v>0</v>
      </c>
      <c r="W1438">
        <f t="shared" si="97"/>
        <v>2</v>
      </c>
      <c r="X1438">
        <f t="shared" si="98"/>
        <v>0</v>
      </c>
    </row>
    <row r="1439" spans="1:24" x14ac:dyDescent="0.25">
      <c r="A1439">
        <v>18275</v>
      </c>
      <c r="B1439" t="s">
        <v>18</v>
      </c>
      <c r="C1439" s="1">
        <v>42013</v>
      </c>
      <c r="D1439" t="s">
        <v>47</v>
      </c>
      <c r="E1439">
        <v>25</v>
      </c>
      <c r="F1439">
        <v>322.73</v>
      </c>
      <c r="G1439">
        <v>7.0000000000000007E-2</v>
      </c>
      <c r="H1439" t="s">
        <v>20</v>
      </c>
      <c r="I1439">
        <v>101.83</v>
      </c>
      <c r="J1439">
        <v>13.4</v>
      </c>
      <c r="K1439">
        <v>4.95</v>
      </c>
      <c r="L1439" t="s">
        <v>193</v>
      </c>
      <c r="M1439" t="s">
        <v>22</v>
      </c>
      <c r="N1439" t="s">
        <v>23</v>
      </c>
      <c r="O1439" t="s">
        <v>37</v>
      </c>
      <c r="P1439" t="s">
        <v>38</v>
      </c>
      <c r="Q1439" t="s">
        <v>26</v>
      </c>
      <c r="R1439" s="1">
        <v>42017</v>
      </c>
      <c r="S1439" s="10">
        <f t="shared" si="96"/>
        <v>5.1284430438722709E-5</v>
      </c>
      <c r="U1439" t="str">
        <f t="shared" si="95"/>
        <v/>
      </c>
      <c r="V1439">
        <f t="array" ref="V1439">SUM(IF(B1439="Y",IF(D1439="Critical",(F1439:F4998),0)))</f>
        <v>0</v>
      </c>
      <c r="W1439">
        <f t="shared" si="97"/>
        <v>4</v>
      </c>
      <c r="X1439">
        <f t="shared" si="98"/>
        <v>0</v>
      </c>
    </row>
    <row r="1440" spans="1:24" x14ac:dyDescent="0.25">
      <c r="A1440">
        <v>36295</v>
      </c>
      <c r="B1440" t="s">
        <v>18</v>
      </c>
      <c r="C1440" s="1">
        <v>41521</v>
      </c>
      <c r="D1440" t="s">
        <v>43</v>
      </c>
      <c r="E1440">
        <v>10</v>
      </c>
      <c r="F1440">
        <v>278.10000000000002</v>
      </c>
      <c r="G1440">
        <v>0.09</v>
      </c>
      <c r="H1440" t="s">
        <v>20</v>
      </c>
      <c r="I1440">
        <v>68.099999999999994</v>
      </c>
      <c r="J1440">
        <v>30.56</v>
      </c>
      <c r="K1440">
        <v>2.99</v>
      </c>
      <c r="L1440" t="s">
        <v>496</v>
      </c>
      <c r="M1440" t="s">
        <v>22</v>
      </c>
      <c r="N1440" t="s">
        <v>23</v>
      </c>
      <c r="O1440" t="s">
        <v>34</v>
      </c>
      <c r="P1440" t="s">
        <v>68</v>
      </c>
      <c r="Q1440" t="s">
        <v>42</v>
      </c>
      <c r="R1440" s="1">
        <v>41523</v>
      </c>
      <c r="S1440" s="10">
        <f t="shared" si="96"/>
        <v>4.4192359263188378E-5</v>
      </c>
      <c r="U1440" t="str">
        <f t="shared" si="95"/>
        <v/>
      </c>
      <c r="V1440">
        <f t="array" ref="V1440">SUM(IF(B1440="Y",IF(D1440="Critical",(F1440:F4999),0)))</f>
        <v>0</v>
      </c>
      <c r="W1440">
        <f t="shared" si="97"/>
        <v>2</v>
      </c>
      <c r="X1440">
        <f t="shared" si="98"/>
        <v>0</v>
      </c>
    </row>
    <row r="1441" spans="1:24" x14ac:dyDescent="0.25">
      <c r="A1441">
        <v>21696</v>
      </c>
      <c r="B1441" t="s">
        <v>18</v>
      </c>
      <c r="C1441" s="1">
        <v>41568</v>
      </c>
      <c r="D1441" t="s">
        <v>43</v>
      </c>
      <c r="E1441">
        <v>14</v>
      </c>
      <c r="F1441">
        <v>278.27</v>
      </c>
      <c r="G1441">
        <v>0.02</v>
      </c>
      <c r="H1441" t="s">
        <v>20</v>
      </c>
      <c r="I1441">
        <v>-51.91</v>
      </c>
      <c r="J1441">
        <v>19.350000000000001</v>
      </c>
      <c r="K1441">
        <v>12.79</v>
      </c>
      <c r="L1441" t="s">
        <v>320</v>
      </c>
      <c r="M1441" t="s">
        <v>22</v>
      </c>
      <c r="N1441" t="s">
        <v>45</v>
      </c>
      <c r="O1441" t="s">
        <v>34</v>
      </c>
      <c r="P1441" t="s">
        <v>68</v>
      </c>
      <c r="Q1441" t="s">
        <v>42</v>
      </c>
      <c r="R1441" s="1">
        <v>41569</v>
      </c>
      <c r="S1441" s="10">
        <f t="shared" si="96"/>
        <v>4.4219373650368314E-5</v>
      </c>
      <c r="U1441" t="str">
        <f t="shared" si="95"/>
        <v/>
      </c>
      <c r="V1441">
        <f t="array" ref="V1441">SUM(IF(B1441="Y",IF(D1441="Critical",(F1441:F5000),0)))</f>
        <v>0</v>
      </c>
      <c r="W1441">
        <f t="shared" si="97"/>
        <v>1</v>
      </c>
      <c r="X1441">
        <f t="shared" si="98"/>
        <v>0</v>
      </c>
    </row>
    <row r="1442" spans="1:24" x14ac:dyDescent="0.25">
      <c r="A1442">
        <v>18308</v>
      </c>
      <c r="B1442" t="s">
        <v>18</v>
      </c>
      <c r="C1442" s="1">
        <v>42652</v>
      </c>
      <c r="D1442" t="s">
        <v>31</v>
      </c>
      <c r="E1442">
        <v>30</v>
      </c>
      <c r="F1442">
        <v>114.12</v>
      </c>
      <c r="G1442">
        <v>0.05</v>
      </c>
      <c r="H1442" t="s">
        <v>20</v>
      </c>
      <c r="I1442">
        <v>15.73</v>
      </c>
      <c r="J1442">
        <v>3.8</v>
      </c>
      <c r="K1442">
        <v>1.49</v>
      </c>
      <c r="L1442" t="s">
        <v>492</v>
      </c>
      <c r="M1442" t="s">
        <v>341</v>
      </c>
      <c r="N1442" t="s">
        <v>23</v>
      </c>
      <c r="O1442" t="s">
        <v>34</v>
      </c>
      <c r="P1442" t="s">
        <v>68</v>
      </c>
      <c r="Q1442" t="s">
        <v>42</v>
      </c>
      <c r="R1442" s="1">
        <v>42654</v>
      </c>
      <c r="S1442" s="10">
        <f t="shared" si="96"/>
        <v>1.8134599205735553E-5</v>
      </c>
      <c r="U1442" t="str">
        <f t="shared" si="95"/>
        <v/>
      </c>
      <c r="V1442">
        <f t="array" ref="V1442">SUM(IF(B1442="Y",IF(D1442="Critical",(F1442:F5001),0)))</f>
        <v>0</v>
      </c>
      <c r="W1442">
        <f t="shared" si="97"/>
        <v>2</v>
      </c>
      <c r="X1442">
        <f t="shared" si="98"/>
        <v>0</v>
      </c>
    </row>
    <row r="1443" spans="1:24" x14ac:dyDescent="0.25">
      <c r="A1443">
        <v>18308</v>
      </c>
      <c r="B1443" t="s">
        <v>18</v>
      </c>
      <c r="C1443" s="1">
        <v>42652</v>
      </c>
      <c r="D1443" t="s">
        <v>31</v>
      </c>
      <c r="E1443">
        <v>15</v>
      </c>
      <c r="F1443">
        <v>436.05</v>
      </c>
      <c r="G1443">
        <v>0.09</v>
      </c>
      <c r="H1443" t="s">
        <v>20</v>
      </c>
      <c r="I1443">
        <v>-92.58</v>
      </c>
      <c r="J1443">
        <v>30.73</v>
      </c>
      <c r="K1443">
        <v>4</v>
      </c>
      <c r="L1443" t="s">
        <v>492</v>
      </c>
      <c r="M1443" t="s">
        <v>341</v>
      </c>
      <c r="N1443" t="s">
        <v>23</v>
      </c>
      <c r="O1443" t="s">
        <v>24</v>
      </c>
      <c r="P1443" t="s">
        <v>25</v>
      </c>
      <c r="Q1443" t="s">
        <v>42</v>
      </c>
      <c r="R1443" s="1">
        <v>42652</v>
      </c>
      <c r="S1443" s="10">
        <f t="shared" si="96"/>
        <v>6.929190311655265E-5</v>
      </c>
      <c r="U1443" t="str">
        <f t="shared" si="95"/>
        <v/>
      </c>
      <c r="V1443">
        <f t="array" ref="V1443">SUM(IF(B1443="Y",IF(D1443="Critical",(F1443:F5002),0)))</f>
        <v>0</v>
      </c>
      <c r="W1443">
        <f t="shared" si="97"/>
        <v>0</v>
      </c>
      <c r="X1443">
        <f t="shared" si="98"/>
        <v>0</v>
      </c>
    </row>
    <row r="1444" spans="1:24" x14ac:dyDescent="0.25">
      <c r="A1444">
        <v>18308</v>
      </c>
      <c r="B1444" t="s">
        <v>18</v>
      </c>
      <c r="C1444" s="1">
        <v>42652</v>
      </c>
      <c r="D1444" t="s">
        <v>31</v>
      </c>
      <c r="E1444">
        <v>49</v>
      </c>
      <c r="F1444">
        <v>5247.4835000000003</v>
      </c>
      <c r="G1444">
        <v>0</v>
      </c>
      <c r="H1444" t="s">
        <v>20</v>
      </c>
      <c r="I1444">
        <v>1465.87</v>
      </c>
      <c r="J1444">
        <v>125.99</v>
      </c>
      <c r="K1444">
        <v>8.08</v>
      </c>
      <c r="L1444" t="s">
        <v>492</v>
      </c>
      <c r="M1444" t="s">
        <v>341</v>
      </c>
      <c r="N1444" t="s">
        <v>23</v>
      </c>
      <c r="O1444" t="s">
        <v>24</v>
      </c>
      <c r="P1444" t="s">
        <v>41</v>
      </c>
      <c r="Q1444" t="s">
        <v>42</v>
      </c>
      <c r="R1444" s="1">
        <v>42653</v>
      </c>
      <c r="S1444" s="10">
        <f t="shared" si="96"/>
        <v>8.3386794699623584E-4</v>
      </c>
      <c r="U1444" t="str">
        <f t="shared" si="95"/>
        <v/>
      </c>
      <c r="V1444">
        <f t="array" ref="V1444">SUM(IF(B1444="Y",IF(D1444="Critical",(F1444:F5003),0)))</f>
        <v>0</v>
      </c>
      <c r="W1444">
        <f t="shared" si="97"/>
        <v>1</v>
      </c>
      <c r="X1444">
        <f t="shared" si="98"/>
        <v>0</v>
      </c>
    </row>
    <row r="1445" spans="1:24" x14ac:dyDescent="0.25">
      <c r="A1445">
        <v>18336</v>
      </c>
      <c r="B1445" t="s">
        <v>27</v>
      </c>
      <c r="C1445" s="1">
        <v>42484</v>
      </c>
      <c r="D1445" t="s">
        <v>31</v>
      </c>
      <c r="E1445">
        <v>1</v>
      </c>
      <c r="F1445">
        <v>7.96</v>
      </c>
      <c r="G1445">
        <v>0</v>
      </c>
      <c r="H1445" t="s">
        <v>32</v>
      </c>
      <c r="I1445">
        <v>-0.11</v>
      </c>
      <c r="J1445">
        <v>2.88</v>
      </c>
      <c r="K1445">
        <v>0.7</v>
      </c>
      <c r="L1445" t="s">
        <v>248</v>
      </c>
      <c r="M1445" t="s">
        <v>22</v>
      </c>
      <c r="N1445" t="s">
        <v>45</v>
      </c>
      <c r="O1445" t="s">
        <v>34</v>
      </c>
      <c r="P1445" t="s">
        <v>35</v>
      </c>
      <c r="Q1445" t="s">
        <v>36</v>
      </c>
      <c r="R1445" s="1">
        <v>42484</v>
      </c>
      <c r="S1445" s="10">
        <f t="shared" si="96"/>
        <v>1.2649089526608395E-6</v>
      </c>
      <c r="U1445" t="str">
        <f t="shared" si="95"/>
        <v/>
      </c>
      <c r="V1445">
        <f t="array" ref="V1445">SUM(IF(B1445="Y",IF(D1445="Critical",(F1445:F5004),0)))</f>
        <v>0</v>
      </c>
      <c r="W1445">
        <f t="shared" si="97"/>
        <v>0</v>
      </c>
      <c r="X1445">
        <f t="shared" si="98"/>
        <v>0</v>
      </c>
    </row>
    <row r="1446" spans="1:24" x14ac:dyDescent="0.25">
      <c r="A1446">
        <v>18340</v>
      </c>
      <c r="B1446" t="s">
        <v>18</v>
      </c>
      <c r="C1446" s="1">
        <v>41807</v>
      </c>
      <c r="D1446" t="s">
        <v>43</v>
      </c>
      <c r="E1446">
        <v>20</v>
      </c>
      <c r="F1446">
        <v>148.65</v>
      </c>
      <c r="G1446">
        <v>0.1</v>
      </c>
      <c r="H1446" t="s">
        <v>32</v>
      </c>
      <c r="I1446">
        <v>-142.78</v>
      </c>
      <c r="J1446">
        <v>7.28</v>
      </c>
      <c r="K1446">
        <v>11.15</v>
      </c>
      <c r="L1446" t="s">
        <v>157</v>
      </c>
      <c r="M1446" t="s">
        <v>22</v>
      </c>
      <c r="N1446" t="s">
        <v>45</v>
      </c>
      <c r="O1446" t="s">
        <v>34</v>
      </c>
      <c r="P1446" t="s">
        <v>49</v>
      </c>
      <c r="Q1446" t="s">
        <v>42</v>
      </c>
      <c r="R1446" s="1">
        <v>41808</v>
      </c>
      <c r="S1446" s="10">
        <f t="shared" si="96"/>
        <v>2.3621697966461533E-5</v>
      </c>
      <c r="U1446" t="str">
        <f t="shared" si="95"/>
        <v/>
      </c>
      <c r="V1446">
        <f t="array" ref="V1446">SUM(IF(B1446="Y",IF(D1446="Critical",(F1446:F5005),0)))</f>
        <v>0</v>
      </c>
      <c r="W1446">
        <f t="shared" si="97"/>
        <v>1</v>
      </c>
      <c r="X1446">
        <f t="shared" si="98"/>
        <v>0</v>
      </c>
    </row>
    <row r="1447" spans="1:24" x14ac:dyDescent="0.25">
      <c r="A1447">
        <v>18340</v>
      </c>
      <c r="B1447" t="s">
        <v>18</v>
      </c>
      <c r="C1447" s="1">
        <v>41807</v>
      </c>
      <c r="D1447" t="s">
        <v>43</v>
      </c>
      <c r="E1447">
        <v>28</v>
      </c>
      <c r="F1447">
        <v>198.21</v>
      </c>
      <c r="G1447">
        <v>0.01</v>
      </c>
      <c r="H1447" t="s">
        <v>32</v>
      </c>
      <c r="I1447">
        <v>-163.28</v>
      </c>
      <c r="J1447">
        <v>6.48</v>
      </c>
      <c r="K1447">
        <v>10.050000000000001</v>
      </c>
      <c r="L1447" t="s">
        <v>157</v>
      </c>
      <c r="M1447" t="s">
        <v>22</v>
      </c>
      <c r="N1447" t="s">
        <v>45</v>
      </c>
      <c r="O1447" t="s">
        <v>34</v>
      </c>
      <c r="P1447" t="s">
        <v>49</v>
      </c>
      <c r="Q1447" t="s">
        <v>42</v>
      </c>
      <c r="R1447" s="1">
        <v>41808</v>
      </c>
      <c r="S1447" s="10">
        <f t="shared" si="96"/>
        <v>3.1497186370214197E-5</v>
      </c>
      <c r="U1447" t="str">
        <f t="shared" si="95"/>
        <v/>
      </c>
      <c r="V1447">
        <f t="array" ref="V1447">SUM(IF(B1447="Y",IF(D1447="Critical",(F1447:F5006),0)))</f>
        <v>0</v>
      </c>
      <c r="W1447">
        <f t="shared" si="97"/>
        <v>1</v>
      </c>
      <c r="X1447">
        <f t="shared" si="98"/>
        <v>0</v>
      </c>
    </row>
    <row r="1448" spans="1:24" x14ac:dyDescent="0.25">
      <c r="A1448">
        <v>18370</v>
      </c>
      <c r="B1448" t="s">
        <v>18</v>
      </c>
      <c r="C1448" s="1">
        <v>41652</v>
      </c>
      <c r="D1448" t="s">
        <v>47</v>
      </c>
      <c r="E1448">
        <v>41</v>
      </c>
      <c r="F1448">
        <v>1271.0474999999999</v>
      </c>
      <c r="G1448">
        <v>0</v>
      </c>
      <c r="H1448" t="s">
        <v>20</v>
      </c>
      <c r="I1448">
        <v>-158.24</v>
      </c>
      <c r="J1448">
        <v>35.99</v>
      </c>
      <c r="K1448">
        <v>5</v>
      </c>
      <c r="L1448" t="s">
        <v>137</v>
      </c>
      <c r="M1448" t="s">
        <v>22</v>
      </c>
      <c r="N1448" t="s">
        <v>45</v>
      </c>
      <c r="O1448" t="s">
        <v>24</v>
      </c>
      <c r="P1448" t="s">
        <v>41</v>
      </c>
      <c r="Q1448" t="s">
        <v>42</v>
      </c>
      <c r="R1448" s="1">
        <v>41656</v>
      </c>
      <c r="S1448" s="10">
        <f t="shared" si="96"/>
        <v>2.0197981934763547E-4</v>
      </c>
      <c r="U1448" t="str">
        <f t="shared" si="95"/>
        <v/>
      </c>
      <c r="V1448">
        <f t="array" ref="V1448">SUM(IF(B1448="Y",IF(D1448="Critical",(F1448:F5007),0)))</f>
        <v>0</v>
      </c>
      <c r="W1448">
        <f t="shared" si="97"/>
        <v>4</v>
      </c>
      <c r="X1448">
        <f t="shared" si="98"/>
        <v>0</v>
      </c>
    </row>
    <row r="1449" spans="1:24" x14ac:dyDescent="0.25">
      <c r="A1449">
        <v>18371</v>
      </c>
      <c r="B1449" t="s">
        <v>18</v>
      </c>
      <c r="C1449" s="1">
        <v>42631</v>
      </c>
      <c r="D1449" t="s">
        <v>43</v>
      </c>
      <c r="E1449">
        <v>30</v>
      </c>
      <c r="F1449">
        <v>1394.36</v>
      </c>
      <c r="G1449">
        <v>0</v>
      </c>
      <c r="H1449" t="s">
        <v>20</v>
      </c>
      <c r="I1449">
        <v>271.45</v>
      </c>
      <c r="J1449">
        <v>43.98</v>
      </c>
      <c r="K1449">
        <v>8.99</v>
      </c>
      <c r="L1449" t="s">
        <v>221</v>
      </c>
      <c r="M1449" t="s">
        <v>22</v>
      </c>
      <c r="N1449" t="s">
        <v>40</v>
      </c>
      <c r="O1449" t="s">
        <v>34</v>
      </c>
      <c r="P1449" t="s">
        <v>35</v>
      </c>
      <c r="Q1449" t="s">
        <v>26</v>
      </c>
      <c r="R1449" s="1">
        <v>42631</v>
      </c>
      <c r="S1449" s="10">
        <f t="shared" si="96"/>
        <v>2.2157518181308646E-4</v>
      </c>
      <c r="U1449" t="str">
        <f t="shared" si="95"/>
        <v/>
      </c>
      <c r="V1449">
        <f t="array" ref="V1449">SUM(IF(B1449="Y",IF(D1449="Critical",(F1449:F5008),0)))</f>
        <v>0</v>
      </c>
      <c r="W1449">
        <f t="shared" si="97"/>
        <v>0</v>
      </c>
      <c r="X1449">
        <f t="shared" si="98"/>
        <v>0</v>
      </c>
    </row>
    <row r="1450" spans="1:24" x14ac:dyDescent="0.25">
      <c r="A1450">
        <v>18374</v>
      </c>
      <c r="B1450" t="s">
        <v>18</v>
      </c>
      <c r="C1450" s="1">
        <v>42277</v>
      </c>
      <c r="D1450" t="s">
        <v>47</v>
      </c>
      <c r="E1450">
        <v>21</v>
      </c>
      <c r="F1450">
        <v>150.16</v>
      </c>
      <c r="G1450">
        <v>0.09</v>
      </c>
      <c r="H1450" t="s">
        <v>20</v>
      </c>
      <c r="I1450">
        <v>-32.78</v>
      </c>
      <c r="J1450">
        <v>7.28</v>
      </c>
      <c r="K1450">
        <v>5.47</v>
      </c>
      <c r="L1450" t="s">
        <v>493</v>
      </c>
      <c r="M1450" t="s">
        <v>22</v>
      </c>
      <c r="N1450" t="s">
        <v>23</v>
      </c>
      <c r="O1450" t="s">
        <v>34</v>
      </c>
      <c r="P1450" t="s">
        <v>49</v>
      </c>
      <c r="Q1450" t="s">
        <v>42</v>
      </c>
      <c r="R1450" s="1">
        <v>42279</v>
      </c>
      <c r="S1450" s="10">
        <f t="shared" si="96"/>
        <v>2.3861649287883374E-5</v>
      </c>
      <c r="U1450" t="str">
        <f t="shared" si="95"/>
        <v/>
      </c>
      <c r="V1450">
        <f t="array" ref="V1450">SUM(IF(B1450="Y",IF(D1450="Critical",(F1450:F5009),0)))</f>
        <v>0</v>
      </c>
      <c r="W1450">
        <f t="shared" si="97"/>
        <v>2</v>
      </c>
      <c r="X1450">
        <f t="shared" si="98"/>
        <v>0</v>
      </c>
    </row>
    <row r="1451" spans="1:24" x14ac:dyDescent="0.25">
      <c r="A1451">
        <v>18402</v>
      </c>
      <c r="B1451" t="s">
        <v>18</v>
      </c>
      <c r="C1451" s="1">
        <v>42611</v>
      </c>
      <c r="D1451" t="s">
        <v>47</v>
      </c>
      <c r="E1451">
        <v>5</v>
      </c>
      <c r="F1451">
        <v>1548.45</v>
      </c>
      <c r="G1451">
        <v>0.03</v>
      </c>
      <c r="H1451" t="s">
        <v>54</v>
      </c>
      <c r="I1451">
        <v>-224.2</v>
      </c>
      <c r="J1451">
        <v>284.98</v>
      </c>
      <c r="K1451">
        <v>69.55</v>
      </c>
      <c r="L1451" t="s">
        <v>428</v>
      </c>
      <c r="M1451" t="s">
        <v>22</v>
      </c>
      <c r="N1451" t="s">
        <v>23</v>
      </c>
      <c r="O1451" t="s">
        <v>37</v>
      </c>
      <c r="P1451" t="s">
        <v>86</v>
      </c>
      <c r="Q1451" t="s">
        <v>74</v>
      </c>
      <c r="R1451" s="1">
        <v>42618</v>
      </c>
      <c r="S1451" s="10">
        <f t="shared" si="96"/>
        <v>2.4606134016930614E-4</v>
      </c>
      <c r="U1451" t="str">
        <f t="shared" si="95"/>
        <v/>
      </c>
      <c r="V1451">
        <f t="array" ref="V1451">SUM(IF(B1451="Y",IF(D1451="Critical",(F1451:F5010),0)))</f>
        <v>0</v>
      </c>
      <c r="W1451">
        <f t="shared" si="97"/>
        <v>7</v>
      </c>
      <c r="X1451">
        <f t="shared" si="98"/>
        <v>0</v>
      </c>
    </row>
    <row r="1452" spans="1:24" x14ac:dyDescent="0.25">
      <c r="A1452">
        <v>18402</v>
      </c>
      <c r="B1452" t="s">
        <v>18</v>
      </c>
      <c r="C1452" s="1">
        <v>42611</v>
      </c>
      <c r="D1452" t="s">
        <v>47</v>
      </c>
      <c r="E1452">
        <v>3</v>
      </c>
      <c r="F1452">
        <v>56.07</v>
      </c>
      <c r="G1452">
        <v>0</v>
      </c>
      <c r="H1452" t="s">
        <v>20</v>
      </c>
      <c r="I1452">
        <v>10.49</v>
      </c>
      <c r="J1452">
        <v>12.99</v>
      </c>
      <c r="K1452">
        <v>14.37</v>
      </c>
      <c r="L1452" t="s">
        <v>428</v>
      </c>
      <c r="M1452" t="s">
        <v>22</v>
      </c>
      <c r="N1452" t="s">
        <v>23</v>
      </c>
      <c r="O1452" t="s">
        <v>37</v>
      </c>
      <c r="P1452" t="s">
        <v>38</v>
      </c>
      <c r="Q1452" t="s">
        <v>60</v>
      </c>
      <c r="R1452" s="1">
        <v>42611</v>
      </c>
      <c r="S1452" s="10">
        <f t="shared" si="96"/>
        <v>8.9099805245845818E-6</v>
      </c>
      <c r="U1452" t="str">
        <f t="shared" si="95"/>
        <v/>
      </c>
      <c r="V1452">
        <f t="array" ref="V1452">SUM(IF(B1452="Y",IF(D1452="Critical",(F1452:F5011),0)))</f>
        <v>0</v>
      </c>
      <c r="W1452">
        <f t="shared" si="97"/>
        <v>0</v>
      </c>
      <c r="X1452">
        <f t="shared" si="98"/>
        <v>0</v>
      </c>
    </row>
    <row r="1453" spans="1:24" x14ac:dyDescent="0.25">
      <c r="A1453">
        <v>18405</v>
      </c>
      <c r="B1453" t="s">
        <v>18</v>
      </c>
      <c r="C1453" s="1">
        <v>42377</v>
      </c>
      <c r="D1453" t="s">
        <v>43</v>
      </c>
      <c r="E1453">
        <v>30</v>
      </c>
      <c r="F1453">
        <v>610.65</v>
      </c>
      <c r="G1453">
        <v>0.09</v>
      </c>
      <c r="H1453" t="s">
        <v>32</v>
      </c>
      <c r="I1453">
        <v>60.27</v>
      </c>
      <c r="J1453">
        <v>20.98</v>
      </c>
      <c r="K1453">
        <v>8.83</v>
      </c>
      <c r="L1453" t="s">
        <v>418</v>
      </c>
      <c r="M1453" t="s">
        <v>30</v>
      </c>
      <c r="N1453" t="s">
        <v>45</v>
      </c>
      <c r="O1453" t="s">
        <v>34</v>
      </c>
      <c r="P1453" t="s">
        <v>68</v>
      </c>
      <c r="Q1453" t="s">
        <v>42</v>
      </c>
      <c r="R1453" s="1">
        <v>42379</v>
      </c>
      <c r="S1453" s="10">
        <f t="shared" si="96"/>
        <v>9.7037267831952471E-5</v>
      </c>
      <c r="U1453" t="str">
        <f t="shared" si="95"/>
        <v/>
      </c>
      <c r="V1453">
        <f t="array" ref="V1453">SUM(IF(B1453="Y",IF(D1453="Critical",(F1453:F5012),0)))</f>
        <v>0</v>
      </c>
      <c r="W1453">
        <f t="shared" si="97"/>
        <v>2</v>
      </c>
      <c r="X1453">
        <f t="shared" si="98"/>
        <v>0</v>
      </c>
    </row>
    <row r="1454" spans="1:24" x14ac:dyDescent="0.25">
      <c r="A1454">
        <v>18405</v>
      </c>
      <c r="B1454" t="s">
        <v>18</v>
      </c>
      <c r="C1454" s="1">
        <v>42377</v>
      </c>
      <c r="D1454" t="s">
        <v>43</v>
      </c>
      <c r="E1454">
        <v>2</v>
      </c>
      <c r="F1454">
        <v>158.04</v>
      </c>
      <c r="G1454">
        <v>0.03</v>
      </c>
      <c r="H1454" t="s">
        <v>20</v>
      </c>
      <c r="I1454">
        <v>-263.08999999999997</v>
      </c>
      <c r="J1454">
        <v>73.98</v>
      </c>
      <c r="K1454">
        <v>14.52</v>
      </c>
      <c r="L1454" t="s">
        <v>418</v>
      </c>
      <c r="M1454" t="s">
        <v>30</v>
      </c>
      <c r="N1454" t="s">
        <v>45</v>
      </c>
      <c r="O1454" t="s">
        <v>24</v>
      </c>
      <c r="P1454" t="s">
        <v>25</v>
      </c>
      <c r="Q1454" t="s">
        <v>42</v>
      </c>
      <c r="R1454" s="1">
        <v>42380</v>
      </c>
      <c r="S1454" s="10">
        <f t="shared" si="96"/>
        <v>2.5113845587753651E-5</v>
      </c>
      <c r="U1454" t="str">
        <f t="shared" si="95"/>
        <v/>
      </c>
      <c r="V1454">
        <f t="array" ref="V1454">SUM(IF(B1454="Y",IF(D1454="Critical",(F1454:F5013),0)))</f>
        <v>0</v>
      </c>
      <c r="W1454">
        <f t="shared" si="97"/>
        <v>3</v>
      </c>
      <c r="X1454">
        <f t="shared" si="98"/>
        <v>0</v>
      </c>
    </row>
    <row r="1455" spans="1:24" x14ac:dyDescent="0.25">
      <c r="A1455">
        <v>18432</v>
      </c>
      <c r="B1455" t="s">
        <v>18</v>
      </c>
      <c r="C1455" s="1">
        <v>41710</v>
      </c>
      <c r="D1455" t="s">
        <v>19</v>
      </c>
      <c r="E1455">
        <v>42</v>
      </c>
      <c r="F1455">
        <v>451.32</v>
      </c>
      <c r="G1455">
        <v>0.04</v>
      </c>
      <c r="H1455" t="s">
        <v>20</v>
      </c>
      <c r="I1455">
        <v>1.1599999999999999</v>
      </c>
      <c r="J1455">
        <v>10.64</v>
      </c>
      <c r="K1455">
        <v>5.16</v>
      </c>
      <c r="L1455" t="s">
        <v>141</v>
      </c>
      <c r="M1455" t="s">
        <v>56</v>
      </c>
      <c r="N1455" t="s">
        <v>23</v>
      </c>
      <c r="O1455" t="s">
        <v>37</v>
      </c>
      <c r="P1455" t="s">
        <v>38</v>
      </c>
      <c r="Q1455" t="s">
        <v>42</v>
      </c>
      <c r="R1455" s="1">
        <v>41710</v>
      </c>
      <c r="S1455" s="10">
        <f t="shared" si="96"/>
        <v>7.1718430717951018E-5</v>
      </c>
      <c r="U1455" t="str">
        <f t="shared" si="95"/>
        <v/>
      </c>
      <c r="V1455">
        <f t="array" ref="V1455">SUM(IF(B1455="Y",IF(D1455="Critical",(F1455:F5014),0)))</f>
        <v>0</v>
      </c>
      <c r="W1455">
        <f t="shared" si="97"/>
        <v>0</v>
      </c>
      <c r="X1455">
        <f t="shared" si="98"/>
        <v>0</v>
      </c>
    </row>
    <row r="1456" spans="1:24" x14ac:dyDescent="0.25">
      <c r="A1456">
        <v>18432</v>
      </c>
      <c r="B1456" t="s">
        <v>18</v>
      </c>
      <c r="C1456" s="1">
        <v>41710</v>
      </c>
      <c r="D1456" t="s">
        <v>19</v>
      </c>
      <c r="E1456">
        <v>15</v>
      </c>
      <c r="F1456">
        <v>217.66</v>
      </c>
      <c r="G1456">
        <v>0.1</v>
      </c>
      <c r="H1456" t="s">
        <v>32</v>
      </c>
      <c r="I1456">
        <v>-24.91</v>
      </c>
      <c r="J1456">
        <v>14.42</v>
      </c>
      <c r="K1456">
        <v>6.75</v>
      </c>
      <c r="L1456" t="s">
        <v>141</v>
      </c>
      <c r="M1456" t="s">
        <v>56</v>
      </c>
      <c r="N1456" t="s">
        <v>23</v>
      </c>
      <c r="O1456" t="s">
        <v>34</v>
      </c>
      <c r="P1456" t="s">
        <v>72</v>
      </c>
      <c r="Q1456" t="s">
        <v>52</v>
      </c>
      <c r="R1456" s="1">
        <v>41710</v>
      </c>
      <c r="S1456" s="10">
        <f t="shared" si="96"/>
        <v>3.4587950079919386E-5</v>
      </c>
      <c r="U1456" t="str">
        <f t="shared" si="95"/>
        <v/>
      </c>
      <c r="V1456">
        <f t="array" ref="V1456">SUM(IF(B1456="Y",IF(D1456="Critical",(F1456:F5015),0)))</f>
        <v>0</v>
      </c>
      <c r="W1456">
        <f t="shared" si="97"/>
        <v>0</v>
      </c>
      <c r="X1456">
        <f t="shared" si="98"/>
        <v>0</v>
      </c>
    </row>
    <row r="1457" spans="1:24" x14ac:dyDescent="0.25">
      <c r="A1457">
        <v>18432</v>
      </c>
      <c r="B1457" t="s">
        <v>18</v>
      </c>
      <c r="C1457" s="1">
        <v>41710</v>
      </c>
      <c r="D1457" t="s">
        <v>19</v>
      </c>
      <c r="E1457">
        <v>5</v>
      </c>
      <c r="F1457">
        <v>1374.67</v>
      </c>
      <c r="G1457">
        <v>0.08</v>
      </c>
      <c r="H1457" t="s">
        <v>54</v>
      </c>
      <c r="I1457">
        <v>-126.34</v>
      </c>
      <c r="J1457">
        <v>279.81</v>
      </c>
      <c r="K1457">
        <v>23.19</v>
      </c>
      <c r="L1457" t="s">
        <v>141</v>
      </c>
      <c r="M1457" t="s">
        <v>56</v>
      </c>
      <c r="N1457" t="s">
        <v>23</v>
      </c>
      <c r="O1457" t="s">
        <v>34</v>
      </c>
      <c r="P1457" t="s">
        <v>72</v>
      </c>
      <c r="Q1457" t="s">
        <v>74</v>
      </c>
      <c r="R1457" s="1">
        <v>41712</v>
      </c>
      <c r="S1457" s="10">
        <f t="shared" si="96"/>
        <v>2.1844628014500958E-4</v>
      </c>
      <c r="U1457" t="str">
        <f t="shared" si="95"/>
        <v/>
      </c>
      <c r="V1457">
        <f t="array" ref="V1457">SUM(IF(B1457="Y",IF(D1457="Critical",(F1457:F5016),0)))</f>
        <v>0</v>
      </c>
      <c r="W1457">
        <f t="shared" si="97"/>
        <v>2</v>
      </c>
      <c r="X1457">
        <f t="shared" si="98"/>
        <v>0</v>
      </c>
    </row>
    <row r="1458" spans="1:24" x14ac:dyDescent="0.25">
      <c r="A1458">
        <v>18432</v>
      </c>
      <c r="B1458" t="s">
        <v>18</v>
      </c>
      <c r="C1458" s="1">
        <v>41710</v>
      </c>
      <c r="D1458" t="s">
        <v>19</v>
      </c>
      <c r="E1458">
        <v>12</v>
      </c>
      <c r="F1458">
        <v>76.42</v>
      </c>
      <c r="G1458">
        <v>0.02</v>
      </c>
      <c r="H1458" t="s">
        <v>32</v>
      </c>
      <c r="I1458">
        <v>20.440000000000001</v>
      </c>
      <c r="J1458">
        <v>5.84</v>
      </c>
      <c r="K1458">
        <v>0.83</v>
      </c>
      <c r="L1458" t="s">
        <v>141</v>
      </c>
      <c r="M1458" t="s">
        <v>56</v>
      </c>
      <c r="N1458" t="s">
        <v>23</v>
      </c>
      <c r="O1458" t="s">
        <v>34</v>
      </c>
      <c r="P1458" t="s">
        <v>35</v>
      </c>
      <c r="Q1458" t="s">
        <v>36</v>
      </c>
      <c r="R1458" s="1">
        <v>41712</v>
      </c>
      <c r="S1458" s="10">
        <f t="shared" si="96"/>
        <v>1.2143761578183587E-5</v>
      </c>
      <c r="U1458" t="str">
        <f t="shared" si="95"/>
        <v/>
      </c>
      <c r="V1458">
        <f t="array" ref="V1458">SUM(IF(B1458="Y",IF(D1458="Critical",(F1458:F5017),0)))</f>
        <v>0</v>
      </c>
      <c r="W1458">
        <f t="shared" si="97"/>
        <v>2</v>
      </c>
      <c r="X1458">
        <f t="shared" si="98"/>
        <v>0</v>
      </c>
    </row>
    <row r="1459" spans="1:24" x14ac:dyDescent="0.25">
      <c r="A1459">
        <v>18464</v>
      </c>
      <c r="B1459" t="s">
        <v>18</v>
      </c>
      <c r="C1459" s="1">
        <v>42091</v>
      </c>
      <c r="D1459" t="s">
        <v>19</v>
      </c>
      <c r="E1459">
        <v>27</v>
      </c>
      <c r="F1459">
        <v>4891.8599999999997</v>
      </c>
      <c r="G1459">
        <v>0.02</v>
      </c>
      <c r="H1459" t="s">
        <v>54</v>
      </c>
      <c r="I1459">
        <v>253.14</v>
      </c>
      <c r="J1459">
        <v>180.98</v>
      </c>
      <c r="K1459">
        <v>55.24</v>
      </c>
      <c r="L1459" t="s">
        <v>494</v>
      </c>
      <c r="M1459" t="s">
        <v>56</v>
      </c>
      <c r="N1459" t="s">
        <v>71</v>
      </c>
      <c r="O1459" t="s">
        <v>34</v>
      </c>
      <c r="P1459" t="s">
        <v>72</v>
      </c>
      <c r="Q1459" t="s">
        <v>74</v>
      </c>
      <c r="R1459" s="1">
        <v>42093</v>
      </c>
      <c r="S1459" s="10">
        <f t="shared" si="96"/>
        <v>7.7735647100043396E-4</v>
      </c>
      <c r="U1459" t="str">
        <f t="shared" si="95"/>
        <v/>
      </c>
      <c r="V1459">
        <f t="array" ref="V1459">SUM(IF(B1459="Y",IF(D1459="Critical",(F1459:F5018),0)))</f>
        <v>0</v>
      </c>
      <c r="W1459">
        <f t="shared" si="97"/>
        <v>2</v>
      </c>
      <c r="X1459">
        <f t="shared" si="98"/>
        <v>0</v>
      </c>
    </row>
    <row r="1460" spans="1:24" x14ac:dyDescent="0.25">
      <c r="A1460">
        <v>18464</v>
      </c>
      <c r="B1460" t="s">
        <v>18</v>
      </c>
      <c r="C1460" s="1">
        <v>42091</v>
      </c>
      <c r="D1460" t="s">
        <v>19</v>
      </c>
      <c r="E1460">
        <v>37</v>
      </c>
      <c r="F1460">
        <v>6039.1</v>
      </c>
      <c r="G1460">
        <v>0.01</v>
      </c>
      <c r="H1460" t="s">
        <v>54</v>
      </c>
      <c r="I1460">
        <v>-345.92</v>
      </c>
      <c r="J1460">
        <v>150.97999999999999</v>
      </c>
      <c r="K1460">
        <v>66.27</v>
      </c>
      <c r="L1460" t="s">
        <v>494</v>
      </c>
      <c r="M1460" t="s">
        <v>56</v>
      </c>
      <c r="N1460" t="s">
        <v>71</v>
      </c>
      <c r="O1460" t="s">
        <v>37</v>
      </c>
      <c r="P1460" t="s">
        <v>57</v>
      </c>
      <c r="Q1460" t="s">
        <v>58</v>
      </c>
      <c r="R1460" s="1">
        <v>42091</v>
      </c>
      <c r="S1460" s="10">
        <f t="shared" si="96"/>
        <v>9.596622683434769E-4</v>
      </c>
      <c r="U1460" t="str">
        <f t="shared" si="95"/>
        <v/>
      </c>
      <c r="V1460">
        <f t="array" ref="V1460">SUM(IF(B1460="Y",IF(D1460="Critical",(F1460:F5019),0)))</f>
        <v>0</v>
      </c>
      <c r="W1460">
        <f t="shared" si="97"/>
        <v>0</v>
      </c>
      <c r="X1460">
        <f t="shared" si="98"/>
        <v>0</v>
      </c>
    </row>
    <row r="1461" spans="1:24" x14ac:dyDescent="0.25">
      <c r="A1461">
        <v>18464</v>
      </c>
      <c r="B1461" t="s">
        <v>18</v>
      </c>
      <c r="C1461" s="1">
        <v>42091</v>
      </c>
      <c r="D1461" t="s">
        <v>19</v>
      </c>
      <c r="E1461">
        <v>31</v>
      </c>
      <c r="F1461">
        <v>206.49</v>
      </c>
      <c r="G1461">
        <v>0.05</v>
      </c>
      <c r="H1461" t="s">
        <v>20</v>
      </c>
      <c r="I1461">
        <v>80.069999999999993</v>
      </c>
      <c r="J1461">
        <v>6.45</v>
      </c>
      <c r="K1461">
        <v>1.34</v>
      </c>
      <c r="L1461" t="s">
        <v>494</v>
      </c>
      <c r="M1461" t="s">
        <v>56</v>
      </c>
      <c r="N1461" t="s">
        <v>71</v>
      </c>
      <c r="O1461" t="s">
        <v>34</v>
      </c>
      <c r="P1461" t="s">
        <v>49</v>
      </c>
      <c r="Q1461" t="s">
        <v>36</v>
      </c>
      <c r="R1461" s="1">
        <v>42093</v>
      </c>
      <c r="S1461" s="10">
        <f t="shared" si="96"/>
        <v>3.281294593403728E-5</v>
      </c>
      <c r="U1461" t="str">
        <f t="shared" si="95"/>
        <v/>
      </c>
      <c r="V1461">
        <f t="array" ref="V1461">SUM(IF(B1461="Y",IF(D1461="Critical",(F1461:F5020),0)))</f>
        <v>0</v>
      </c>
      <c r="W1461">
        <f t="shared" si="97"/>
        <v>2</v>
      </c>
      <c r="X1461">
        <f t="shared" si="98"/>
        <v>0</v>
      </c>
    </row>
    <row r="1462" spans="1:24" x14ac:dyDescent="0.25">
      <c r="A1462">
        <v>18464</v>
      </c>
      <c r="B1462" t="s">
        <v>18</v>
      </c>
      <c r="C1462" s="1">
        <v>42091</v>
      </c>
      <c r="D1462" t="s">
        <v>19</v>
      </c>
      <c r="E1462">
        <v>41</v>
      </c>
      <c r="F1462">
        <v>80.540000000000006</v>
      </c>
      <c r="G1462">
        <v>0.01</v>
      </c>
      <c r="H1462" t="s">
        <v>20</v>
      </c>
      <c r="I1462">
        <v>-18.72</v>
      </c>
      <c r="J1462">
        <v>1.89</v>
      </c>
      <c r="K1462">
        <v>0.76</v>
      </c>
      <c r="L1462" t="s">
        <v>494</v>
      </c>
      <c r="M1462" t="s">
        <v>56</v>
      </c>
      <c r="N1462" t="s">
        <v>71</v>
      </c>
      <c r="O1462" t="s">
        <v>34</v>
      </c>
      <c r="P1462" t="s">
        <v>100</v>
      </c>
      <c r="Q1462" t="s">
        <v>36</v>
      </c>
      <c r="R1462" s="1">
        <v>42093</v>
      </c>
      <c r="S1462" s="10">
        <f t="shared" si="96"/>
        <v>1.2798463196897491E-5</v>
      </c>
      <c r="U1462" t="str">
        <f t="shared" si="95"/>
        <v/>
      </c>
      <c r="V1462">
        <f t="array" ref="V1462">SUM(IF(B1462="Y",IF(D1462="Critical",(F1462:F5021),0)))</f>
        <v>0</v>
      </c>
      <c r="W1462">
        <f t="shared" si="97"/>
        <v>2</v>
      </c>
      <c r="X1462">
        <f t="shared" si="98"/>
        <v>0</v>
      </c>
    </row>
    <row r="1463" spans="1:24" x14ac:dyDescent="0.25">
      <c r="A1463">
        <v>18466</v>
      </c>
      <c r="B1463" t="s">
        <v>18</v>
      </c>
      <c r="C1463" s="1">
        <v>42145</v>
      </c>
      <c r="D1463" t="s">
        <v>47</v>
      </c>
      <c r="E1463">
        <v>25</v>
      </c>
      <c r="F1463">
        <v>270.16000000000003</v>
      </c>
      <c r="G1463">
        <v>0.09</v>
      </c>
      <c r="H1463" t="s">
        <v>20</v>
      </c>
      <c r="I1463">
        <v>16.920000000000002</v>
      </c>
      <c r="J1463">
        <v>11.09</v>
      </c>
      <c r="K1463">
        <v>5.25</v>
      </c>
      <c r="L1463" t="s">
        <v>428</v>
      </c>
      <c r="M1463" t="s">
        <v>22</v>
      </c>
      <c r="N1463" t="s">
        <v>23</v>
      </c>
      <c r="O1463" t="s">
        <v>34</v>
      </c>
      <c r="P1463" t="s">
        <v>76</v>
      </c>
      <c r="Q1463" t="s">
        <v>42</v>
      </c>
      <c r="R1463" s="1">
        <v>42154</v>
      </c>
      <c r="S1463" s="10">
        <f t="shared" si="96"/>
        <v>4.293062847372518E-5</v>
      </c>
      <c r="U1463" t="str">
        <f t="shared" si="95"/>
        <v/>
      </c>
      <c r="V1463">
        <f t="array" ref="V1463">SUM(IF(B1463="Y",IF(D1463="Critical",(F1463:F5022),0)))</f>
        <v>0</v>
      </c>
      <c r="W1463">
        <f t="shared" si="97"/>
        <v>9</v>
      </c>
      <c r="X1463">
        <f t="shared" si="98"/>
        <v>0</v>
      </c>
    </row>
    <row r="1464" spans="1:24" x14ac:dyDescent="0.25">
      <c r="A1464">
        <v>18466</v>
      </c>
      <c r="B1464" t="s">
        <v>18</v>
      </c>
      <c r="C1464" s="1">
        <v>42145</v>
      </c>
      <c r="D1464" t="s">
        <v>47</v>
      </c>
      <c r="E1464">
        <v>24</v>
      </c>
      <c r="F1464">
        <v>2694.01</v>
      </c>
      <c r="G1464">
        <v>0.08</v>
      </c>
      <c r="H1464" t="s">
        <v>32</v>
      </c>
      <c r="I1464">
        <v>994.31</v>
      </c>
      <c r="J1464">
        <v>120.97</v>
      </c>
      <c r="K1464">
        <v>7.11</v>
      </c>
      <c r="L1464" t="s">
        <v>428</v>
      </c>
      <c r="M1464" t="s">
        <v>22</v>
      </c>
      <c r="N1464" t="s">
        <v>23</v>
      </c>
      <c r="O1464" t="s">
        <v>24</v>
      </c>
      <c r="P1464" t="s">
        <v>51</v>
      </c>
      <c r="Q1464" t="s">
        <v>52</v>
      </c>
      <c r="R1464" s="1">
        <v>42145</v>
      </c>
      <c r="S1464" s="10">
        <f t="shared" si="96"/>
        <v>4.2810017180374733E-4</v>
      </c>
      <c r="U1464" t="str">
        <f t="shared" si="95"/>
        <v/>
      </c>
      <c r="V1464">
        <f t="array" ref="V1464">SUM(IF(B1464="Y",IF(D1464="Critical",(F1464:F5023),0)))</f>
        <v>0</v>
      </c>
      <c r="W1464">
        <f t="shared" si="97"/>
        <v>0</v>
      </c>
      <c r="X1464">
        <f t="shared" si="98"/>
        <v>0</v>
      </c>
    </row>
    <row r="1465" spans="1:24" x14ac:dyDescent="0.25">
      <c r="A1465">
        <v>18500</v>
      </c>
      <c r="B1465" t="s">
        <v>18</v>
      </c>
      <c r="C1465" s="1">
        <v>42045</v>
      </c>
      <c r="D1465" t="s">
        <v>43</v>
      </c>
      <c r="E1465">
        <v>44</v>
      </c>
      <c r="F1465">
        <v>2507.79</v>
      </c>
      <c r="G1465">
        <v>0.08</v>
      </c>
      <c r="H1465" t="s">
        <v>54</v>
      </c>
      <c r="I1465">
        <v>-779.81</v>
      </c>
      <c r="J1465">
        <v>58.14</v>
      </c>
      <c r="K1465">
        <v>36.61</v>
      </c>
      <c r="L1465" t="s">
        <v>102</v>
      </c>
      <c r="M1465" t="s">
        <v>22</v>
      </c>
      <c r="N1465" t="s">
        <v>71</v>
      </c>
      <c r="O1465" t="s">
        <v>37</v>
      </c>
      <c r="P1465" t="s">
        <v>57</v>
      </c>
      <c r="Q1465" t="s">
        <v>58</v>
      </c>
      <c r="R1465" s="1">
        <v>42046</v>
      </c>
      <c r="S1465" s="10">
        <f t="shared" si="96"/>
        <v>3.9850829427051843E-4</v>
      </c>
      <c r="U1465" t="str">
        <f t="shared" si="95"/>
        <v/>
      </c>
      <c r="V1465">
        <f t="array" ref="V1465">SUM(IF(B1465="Y",IF(D1465="Critical",(F1465:F5024),0)))</f>
        <v>0</v>
      </c>
      <c r="W1465">
        <f t="shared" si="97"/>
        <v>1</v>
      </c>
      <c r="X1465">
        <f t="shared" si="98"/>
        <v>0</v>
      </c>
    </row>
    <row r="1466" spans="1:24" x14ac:dyDescent="0.25">
      <c r="A1466">
        <v>18500</v>
      </c>
      <c r="B1466" t="s">
        <v>18</v>
      </c>
      <c r="C1466" s="1">
        <v>42045</v>
      </c>
      <c r="D1466" t="s">
        <v>43</v>
      </c>
      <c r="E1466">
        <v>30</v>
      </c>
      <c r="F1466">
        <v>1052.68</v>
      </c>
      <c r="G1466">
        <v>0.02</v>
      </c>
      <c r="H1466" t="s">
        <v>20</v>
      </c>
      <c r="I1466">
        <v>-19.27</v>
      </c>
      <c r="J1466">
        <v>32.979999999999997</v>
      </c>
      <c r="K1466">
        <v>5.5</v>
      </c>
      <c r="L1466" t="s">
        <v>102</v>
      </c>
      <c r="M1466" t="s">
        <v>22</v>
      </c>
      <c r="N1466" t="s">
        <v>71</v>
      </c>
      <c r="O1466" t="s">
        <v>24</v>
      </c>
      <c r="P1466" t="s">
        <v>25</v>
      </c>
      <c r="Q1466" t="s">
        <v>42</v>
      </c>
      <c r="R1466" s="1">
        <v>42046</v>
      </c>
      <c r="S1466" s="10">
        <f t="shared" si="96"/>
        <v>1.6727944174459958E-4</v>
      </c>
      <c r="U1466" t="str">
        <f t="shared" si="95"/>
        <v/>
      </c>
      <c r="V1466">
        <f t="array" ref="V1466">SUM(IF(B1466="Y",IF(D1466="Critical",(F1466:F5025),0)))</f>
        <v>0</v>
      </c>
      <c r="W1466">
        <f t="shared" si="97"/>
        <v>1</v>
      </c>
      <c r="X1466">
        <f t="shared" si="98"/>
        <v>0</v>
      </c>
    </row>
    <row r="1467" spans="1:24" x14ac:dyDescent="0.25">
      <c r="A1467">
        <v>18500</v>
      </c>
      <c r="B1467" t="s">
        <v>18</v>
      </c>
      <c r="C1467" s="1">
        <v>42045</v>
      </c>
      <c r="D1467" t="s">
        <v>43</v>
      </c>
      <c r="E1467">
        <v>30</v>
      </c>
      <c r="F1467">
        <v>2536.31</v>
      </c>
      <c r="G1467">
        <v>0.01</v>
      </c>
      <c r="H1467" t="s">
        <v>20</v>
      </c>
      <c r="I1467">
        <v>-643.46</v>
      </c>
      <c r="J1467">
        <v>80.98</v>
      </c>
      <c r="K1467">
        <v>35</v>
      </c>
      <c r="L1467" t="s">
        <v>102</v>
      </c>
      <c r="M1467" t="s">
        <v>22</v>
      </c>
      <c r="N1467" t="s">
        <v>71</v>
      </c>
      <c r="O1467" t="s">
        <v>34</v>
      </c>
      <c r="P1467" t="s">
        <v>53</v>
      </c>
      <c r="Q1467" t="s">
        <v>60</v>
      </c>
      <c r="R1467" s="1">
        <v>42047</v>
      </c>
      <c r="S1467" s="10">
        <f t="shared" si="96"/>
        <v>4.0304035499035348E-4</v>
      </c>
      <c r="U1467" t="str">
        <f t="shared" si="95"/>
        <v/>
      </c>
      <c r="V1467">
        <f t="array" ref="V1467">SUM(IF(B1467="Y",IF(D1467="Critical",(F1467:F5026),0)))</f>
        <v>0</v>
      </c>
      <c r="W1467">
        <f t="shared" si="97"/>
        <v>2</v>
      </c>
      <c r="X1467">
        <f t="shared" si="98"/>
        <v>0</v>
      </c>
    </row>
    <row r="1468" spans="1:24" x14ac:dyDescent="0.25">
      <c r="A1468">
        <v>14981</v>
      </c>
      <c r="B1468" t="s">
        <v>18</v>
      </c>
      <c r="C1468" s="1">
        <v>41573</v>
      </c>
      <c r="D1468" t="s">
        <v>43</v>
      </c>
      <c r="E1468">
        <v>8</v>
      </c>
      <c r="F1468">
        <v>279.77</v>
      </c>
      <c r="G1468">
        <v>7.0000000000000007E-2</v>
      </c>
      <c r="H1468" t="s">
        <v>20</v>
      </c>
      <c r="I1468">
        <v>-14.02</v>
      </c>
      <c r="J1468">
        <v>34.76</v>
      </c>
      <c r="K1468">
        <v>8.2200000000000006</v>
      </c>
      <c r="L1468" t="s">
        <v>115</v>
      </c>
      <c r="M1468" t="s">
        <v>22</v>
      </c>
      <c r="N1468" t="s">
        <v>40</v>
      </c>
      <c r="O1468" t="s">
        <v>34</v>
      </c>
      <c r="P1468" t="s">
        <v>53</v>
      </c>
      <c r="Q1468" t="s">
        <v>42</v>
      </c>
      <c r="R1468" s="1">
        <v>41574</v>
      </c>
      <c r="S1468" s="10">
        <f t="shared" si="96"/>
        <v>4.4457735890191338E-5</v>
      </c>
      <c r="U1468" t="str">
        <f t="shared" si="95"/>
        <v/>
      </c>
      <c r="V1468">
        <f t="array" ref="V1468">SUM(IF(B1468="Y",IF(D1468="Critical",(F1468:F5027),0)))</f>
        <v>0</v>
      </c>
      <c r="W1468">
        <f t="shared" si="97"/>
        <v>1</v>
      </c>
      <c r="X1468">
        <f t="shared" si="98"/>
        <v>0</v>
      </c>
    </row>
    <row r="1469" spans="1:24" x14ac:dyDescent="0.25">
      <c r="A1469">
        <v>44290</v>
      </c>
      <c r="B1469" t="s">
        <v>18</v>
      </c>
      <c r="C1469" s="1">
        <v>41354</v>
      </c>
      <c r="D1469" t="s">
        <v>43</v>
      </c>
      <c r="E1469">
        <v>28</v>
      </c>
      <c r="F1469">
        <v>281.08999999999997</v>
      </c>
      <c r="G1469">
        <v>0.01</v>
      </c>
      <c r="H1469" t="s">
        <v>20</v>
      </c>
      <c r="I1469">
        <v>-114.58</v>
      </c>
      <c r="J1469">
        <v>9.06</v>
      </c>
      <c r="K1469">
        <v>9.86</v>
      </c>
      <c r="L1469" t="s">
        <v>67</v>
      </c>
      <c r="M1469" t="s">
        <v>22</v>
      </c>
      <c r="N1469" t="s">
        <v>23</v>
      </c>
      <c r="O1469" t="s">
        <v>34</v>
      </c>
      <c r="P1469" t="s">
        <v>49</v>
      </c>
      <c r="Q1469" t="s">
        <v>42</v>
      </c>
      <c r="R1469" s="1">
        <v>41356</v>
      </c>
      <c r="S1469" s="10">
        <f t="shared" si="96"/>
        <v>4.4667494661235595E-5</v>
      </c>
      <c r="U1469" t="str">
        <f t="shared" si="95"/>
        <v/>
      </c>
      <c r="V1469">
        <f t="array" ref="V1469">SUM(IF(B1469="Y",IF(D1469="Critical",(F1469:F5028),0)))</f>
        <v>0</v>
      </c>
      <c r="W1469">
        <f t="shared" si="97"/>
        <v>2</v>
      </c>
      <c r="X1469">
        <f t="shared" si="98"/>
        <v>0</v>
      </c>
    </row>
    <row r="1470" spans="1:24" x14ac:dyDescent="0.25">
      <c r="A1470">
        <v>18531</v>
      </c>
      <c r="B1470" t="s">
        <v>18</v>
      </c>
      <c r="C1470" s="1">
        <v>42306</v>
      </c>
      <c r="D1470" t="s">
        <v>28</v>
      </c>
      <c r="E1470">
        <v>50</v>
      </c>
      <c r="F1470">
        <v>1298.81</v>
      </c>
      <c r="G1470">
        <v>0.04</v>
      </c>
      <c r="H1470" t="s">
        <v>54</v>
      </c>
      <c r="I1470">
        <v>-250.55</v>
      </c>
      <c r="J1470">
        <v>25.98</v>
      </c>
      <c r="K1470">
        <v>14.36</v>
      </c>
      <c r="L1470" t="s">
        <v>147</v>
      </c>
      <c r="M1470" t="s">
        <v>30</v>
      </c>
      <c r="N1470" t="s">
        <v>71</v>
      </c>
      <c r="O1470" t="s">
        <v>37</v>
      </c>
      <c r="P1470" t="s">
        <v>86</v>
      </c>
      <c r="Q1470" t="s">
        <v>74</v>
      </c>
      <c r="R1470" s="1">
        <v>42308</v>
      </c>
      <c r="S1470" s="10">
        <f t="shared" si="96"/>
        <v>2.0639150713635992E-4</v>
      </c>
      <c r="U1470" t="str">
        <f t="shared" si="95"/>
        <v/>
      </c>
      <c r="V1470">
        <f t="array" ref="V1470">SUM(IF(B1470="Y",IF(D1470="Critical",(F1470:F5029),0)))</f>
        <v>0</v>
      </c>
      <c r="W1470">
        <f t="shared" si="97"/>
        <v>2</v>
      </c>
      <c r="X1470">
        <f t="shared" si="98"/>
        <v>0</v>
      </c>
    </row>
    <row r="1471" spans="1:24" x14ac:dyDescent="0.25">
      <c r="A1471">
        <v>18533</v>
      </c>
      <c r="B1471" t="s">
        <v>27</v>
      </c>
      <c r="C1471" s="1">
        <v>42680</v>
      </c>
      <c r="D1471" t="s">
        <v>31</v>
      </c>
      <c r="E1471">
        <v>27</v>
      </c>
      <c r="F1471">
        <v>442.57</v>
      </c>
      <c r="G1471">
        <v>0.01</v>
      </c>
      <c r="H1471" t="s">
        <v>20</v>
      </c>
      <c r="I1471">
        <v>-60.73</v>
      </c>
      <c r="J1471">
        <v>15.31</v>
      </c>
      <c r="K1471">
        <v>8.7799999999999994</v>
      </c>
      <c r="L1471" t="s">
        <v>477</v>
      </c>
      <c r="M1471" t="s">
        <v>30</v>
      </c>
      <c r="N1471" t="s">
        <v>40</v>
      </c>
      <c r="O1471" t="s">
        <v>34</v>
      </c>
      <c r="P1471" t="s">
        <v>53</v>
      </c>
      <c r="Q1471" t="s">
        <v>42</v>
      </c>
      <c r="R1471" s="1">
        <v>42681</v>
      </c>
      <c r="S1471" s="10">
        <f t="shared" si="96"/>
        <v>7.0327984318983383E-5</v>
      </c>
      <c r="U1471" t="str">
        <f t="shared" si="95"/>
        <v/>
      </c>
      <c r="V1471">
        <f t="array" ref="V1471">SUM(IF(B1471="Y",IF(D1471="Critical",(F1471:F5030),0)))</f>
        <v>0</v>
      </c>
      <c r="W1471">
        <f t="shared" si="97"/>
        <v>1</v>
      </c>
      <c r="X1471">
        <f t="shared" si="98"/>
        <v>0</v>
      </c>
    </row>
    <row r="1472" spans="1:24" x14ac:dyDescent="0.25">
      <c r="A1472">
        <v>18533</v>
      </c>
      <c r="B1472" t="s">
        <v>27</v>
      </c>
      <c r="C1472" s="1">
        <v>42680</v>
      </c>
      <c r="D1472" t="s">
        <v>31</v>
      </c>
      <c r="E1472">
        <v>5</v>
      </c>
      <c r="F1472">
        <v>53.737000000000002</v>
      </c>
      <c r="G1472">
        <v>0.05</v>
      </c>
      <c r="H1472" t="s">
        <v>32</v>
      </c>
      <c r="I1472">
        <v>-28.44</v>
      </c>
      <c r="J1472">
        <v>7.99</v>
      </c>
      <c r="K1472">
        <v>5.03</v>
      </c>
      <c r="L1472" t="s">
        <v>477</v>
      </c>
      <c r="M1472" t="s">
        <v>30</v>
      </c>
      <c r="N1472" t="s">
        <v>40</v>
      </c>
      <c r="O1472" t="s">
        <v>24</v>
      </c>
      <c r="P1472" t="s">
        <v>41</v>
      </c>
      <c r="Q1472" t="s">
        <v>52</v>
      </c>
      <c r="R1472" s="1">
        <v>42682</v>
      </c>
      <c r="S1472" s="10">
        <f t="shared" si="96"/>
        <v>8.5392477875798416E-6</v>
      </c>
      <c r="U1472" t="str">
        <f t="shared" si="95"/>
        <v/>
      </c>
      <c r="V1472">
        <f t="array" ref="V1472">SUM(IF(B1472="Y",IF(D1472="Critical",(F1472:F5031),0)))</f>
        <v>0</v>
      </c>
      <c r="W1472">
        <f t="shared" si="97"/>
        <v>2</v>
      </c>
      <c r="X1472">
        <f t="shared" si="98"/>
        <v>0</v>
      </c>
    </row>
    <row r="1473" spans="1:24" x14ac:dyDescent="0.25">
      <c r="A1473">
        <v>18534</v>
      </c>
      <c r="B1473" t="s">
        <v>18</v>
      </c>
      <c r="C1473" s="1">
        <v>42003</v>
      </c>
      <c r="D1473" t="s">
        <v>47</v>
      </c>
      <c r="E1473">
        <v>36</v>
      </c>
      <c r="F1473">
        <v>282.58</v>
      </c>
      <c r="G1473">
        <v>0.1</v>
      </c>
      <c r="H1473" t="s">
        <v>32</v>
      </c>
      <c r="I1473">
        <v>21.68</v>
      </c>
      <c r="J1473">
        <v>8.33</v>
      </c>
      <c r="K1473">
        <v>1.99</v>
      </c>
      <c r="L1473" t="s">
        <v>495</v>
      </c>
      <c r="M1473" t="s">
        <v>56</v>
      </c>
      <c r="N1473" t="s">
        <v>23</v>
      </c>
      <c r="O1473" t="s">
        <v>24</v>
      </c>
      <c r="P1473" t="s">
        <v>25</v>
      </c>
      <c r="Q1473" t="s">
        <v>26</v>
      </c>
      <c r="R1473" s="1">
        <v>42003</v>
      </c>
      <c r="S1473" s="10">
        <f t="shared" si="96"/>
        <v>4.4904267819459802E-5</v>
      </c>
      <c r="U1473" t="str">
        <f t="shared" si="95"/>
        <v/>
      </c>
      <c r="V1473">
        <f t="array" ref="V1473">SUM(IF(B1473="Y",IF(D1473="Critical",(F1473:F5032),0)))</f>
        <v>0</v>
      </c>
      <c r="W1473">
        <f t="shared" si="97"/>
        <v>0</v>
      </c>
      <c r="X1473">
        <f t="shared" si="98"/>
        <v>0</v>
      </c>
    </row>
    <row r="1474" spans="1:24" x14ac:dyDescent="0.25">
      <c r="A1474">
        <v>18561</v>
      </c>
      <c r="B1474" t="s">
        <v>18</v>
      </c>
      <c r="C1474" s="1">
        <v>42379</v>
      </c>
      <c r="D1474" t="s">
        <v>31</v>
      </c>
      <c r="E1474">
        <v>9</v>
      </c>
      <c r="F1474">
        <v>45.87</v>
      </c>
      <c r="G1474">
        <v>0.02</v>
      </c>
      <c r="H1474" t="s">
        <v>20</v>
      </c>
      <c r="I1474">
        <v>-38.9</v>
      </c>
      <c r="J1474">
        <v>4.13</v>
      </c>
      <c r="K1474">
        <v>6.89</v>
      </c>
      <c r="L1474" t="s">
        <v>143</v>
      </c>
      <c r="M1474" t="s">
        <v>30</v>
      </c>
      <c r="N1474" t="s">
        <v>40</v>
      </c>
      <c r="O1474" t="s">
        <v>34</v>
      </c>
      <c r="P1474" t="s">
        <v>46</v>
      </c>
      <c r="Q1474" t="s">
        <v>42</v>
      </c>
      <c r="R1474" s="1">
        <v>42380</v>
      </c>
      <c r="S1474" s="10">
        <f t="shared" si="96"/>
        <v>7.2891172937880288E-6</v>
      </c>
      <c r="U1474" t="str">
        <f t="shared" ref="U1474:U1537" si="99">IF(T1474="Quality Check",VLOOKUP(S1474,Quality_Control,2),"")</f>
        <v/>
      </c>
      <c r="V1474">
        <f t="array" ref="V1474">SUM(IF(B1474="Y",IF(D1474="Critical",(F1474:F5033),0)))</f>
        <v>0</v>
      </c>
      <c r="W1474">
        <f t="shared" si="97"/>
        <v>1</v>
      </c>
      <c r="X1474">
        <f t="shared" si="98"/>
        <v>0</v>
      </c>
    </row>
    <row r="1475" spans="1:24" x14ac:dyDescent="0.25">
      <c r="A1475">
        <v>18592</v>
      </c>
      <c r="B1475" t="s">
        <v>18</v>
      </c>
      <c r="C1475" s="1">
        <v>42277</v>
      </c>
      <c r="D1475" t="s">
        <v>28</v>
      </c>
      <c r="E1475">
        <v>2</v>
      </c>
      <c r="F1475">
        <v>25.72</v>
      </c>
      <c r="G1475">
        <v>0.04</v>
      </c>
      <c r="H1475" t="s">
        <v>20</v>
      </c>
      <c r="I1475">
        <v>-15.5</v>
      </c>
      <c r="J1475">
        <v>10.98</v>
      </c>
      <c r="K1475">
        <v>3.37</v>
      </c>
      <c r="L1475" t="s">
        <v>496</v>
      </c>
      <c r="M1475" t="s">
        <v>22</v>
      </c>
      <c r="N1475" t="s">
        <v>23</v>
      </c>
      <c r="O1475" t="s">
        <v>34</v>
      </c>
      <c r="P1475" t="s">
        <v>64</v>
      </c>
      <c r="Q1475" t="s">
        <v>26</v>
      </c>
      <c r="R1475" s="1">
        <v>42278</v>
      </c>
      <c r="S1475" s="10">
        <f t="shared" ref="S1475:S1538" si="100">F1475/$F$3563</f>
        <v>4.0871178721654262E-6</v>
      </c>
      <c r="U1475" t="str">
        <f t="shared" si="99"/>
        <v/>
      </c>
      <c r="V1475">
        <f t="array" ref="V1475">SUM(IF(B1475="Y",IF(D1475="Critical",(F1475:F5034),0)))</f>
        <v>0</v>
      </c>
      <c r="W1475">
        <f t="shared" ref="W1475:W1538" si="101">R1475-C1475</f>
        <v>1</v>
      </c>
      <c r="X1475">
        <f t="shared" ref="X1475:X1538" si="102">IF(T1475="",0,1)</f>
        <v>0</v>
      </c>
    </row>
    <row r="1476" spans="1:24" x14ac:dyDescent="0.25">
      <c r="A1476">
        <v>12261</v>
      </c>
      <c r="B1476" t="s">
        <v>18</v>
      </c>
      <c r="C1476" s="1">
        <v>41570</v>
      </c>
      <c r="D1476" t="s">
        <v>47</v>
      </c>
      <c r="E1476">
        <v>19</v>
      </c>
      <c r="F1476">
        <v>281.74</v>
      </c>
      <c r="G1476">
        <v>0.06</v>
      </c>
      <c r="H1476" t="s">
        <v>20</v>
      </c>
      <c r="I1476">
        <v>25.67</v>
      </c>
      <c r="J1476">
        <v>14.56</v>
      </c>
      <c r="K1476">
        <v>3.5</v>
      </c>
      <c r="L1476" t="s">
        <v>125</v>
      </c>
      <c r="M1476" t="s">
        <v>30</v>
      </c>
      <c r="N1476" t="s">
        <v>23</v>
      </c>
      <c r="O1476" t="s">
        <v>34</v>
      </c>
      <c r="P1476" t="s">
        <v>72</v>
      </c>
      <c r="Q1476" t="s">
        <v>42</v>
      </c>
      <c r="R1476" s="1">
        <v>41575</v>
      </c>
      <c r="S1476" s="10">
        <f t="shared" si="100"/>
        <v>4.4770784965158913E-5</v>
      </c>
      <c r="U1476" t="str">
        <f t="shared" si="99"/>
        <v/>
      </c>
      <c r="V1476">
        <f t="array" ref="V1476">SUM(IF(B1476="Y",IF(D1476="Critical",(F1476:F5035),0)))</f>
        <v>0</v>
      </c>
      <c r="W1476">
        <f t="shared" si="101"/>
        <v>5</v>
      </c>
      <c r="X1476">
        <f t="shared" si="102"/>
        <v>0</v>
      </c>
    </row>
    <row r="1477" spans="1:24" x14ac:dyDescent="0.25">
      <c r="A1477">
        <v>18661</v>
      </c>
      <c r="B1477" t="s">
        <v>27</v>
      </c>
      <c r="C1477" s="1">
        <v>42255</v>
      </c>
      <c r="D1477" t="s">
        <v>47</v>
      </c>
      <c r="E1477">
        <v>12</v>
      </c>
      <c r="F1477">
        <v>1207.08</v>
      </c>
      <c r="G1477">
        <v>0.05</v>
      </c>
      <c r="H1477" t="s">
        <v>54</v>
      </c>
      <c r="I1477">
        <v>-351.3</v>
      </c>
      <c r="J1477">
        <v>95.98</v>
      </c>
      <c r="K1477">
        <v>58.2</v>
      </c>
      <c r="L1477" t="s">
        <v>69</v>
      </c>
      <c r="M1477" t="s">
        <v>30</v>
      </c>
      <c r="N1477" t="s">
        <v>23</v>
      </c>
      <c r="O1477" t="s">
        <v>37</v>
      </c>
      <c r="P1477" t="s">
        <v>86</v>
      </c>
      <c r="Q1477" t="s">
        <v>74</v>
      </c>
      <c r="R1477" s="1">
        <v>42259</v>
      </c>
      <c r="S1477" s="10">
        <f t="shared" si="100"/>
        <v>1.9181486163038269E-4</v>
      </c>
      <c r="U1477" t="str">
        <f t="shared" si="99"/>
        <v/>
      </c>
      <c r="V1477">
        <f t="array" ref="V1477">SUM(IF(B1477="Y",IF(D1477="Critical",(F1477:F5036),0)))</f>
        <v>0</v>
      </c>
      <c r="W1477">
        <f t="shared" si="101"/>
        <v>4</v>
      </c>
      <c r="X1477">
        <f t="shared" si="102"/>
        <v>0</v>
      </c>
    </row>
    <row r="1478" spans="1:24" x14ac:dyDescent="0.25">
      <c r="A1478">
        <v>18661</v>
      </c>
      <c r="B1478" t="s">
        <v>27</v>
      </c>
      <c r="C1478" s="1">
        <v>42255</v>
      </c>
      <c r="D1478" t="s">
        <v>47</v>
      </c>
      <c r="E1478">
        <v>11</v>
      </c>
      <c r="F1478">
        <v>2618.1120000000001</v>
      </c>
      <c r="G1478">
        <v>0.04</v>
      </c>
      <c r="H1478" t="s">
        <v>54</v>
      </c>
      <c r="I1478">
        <v>-139.27000000000001</v>
      </c>
      <c r="J1478">
        <v>286.85000000000002</v>
      </c>
      <c r="K1478">
        <v>61.76</v>
      </c>
      <c r="L1478" t="s">
        <v>69</v>
      </c>
      <c r="M1478" t="s">
        <v>30</v>
      </c>
      <c r="N1478" t="s">
        <v>23</v>
      </c>
      <c r="O1478" t="s">
        <v>37</v>
      </c>
      <c r="P1478" t="s">
        <v>112</v>
      </c>
      <c r="Q1478" t="s">
        <v>58</v>
      </c>
      <c r="R1478" s="1">
        <v>42257</v>
      </c>
      <c r="S1478" s="10">
        <f t="shared" si="100"/>
        <v>4.1603936028502213E-4</v>
      </c>
      <c r="U1478" t="str">
        <f t="shared" si="99"/>
        <v/>
      </c>
      <c r="V1478">
        <f t="array" ref="V1478">SUM(IF(B1478="Y",IF(D1478="Critical",(F1478:F5037),0)))</f>
        <v>0</v>
      </c>
      <c r="W1478">
        <f t="shared" si="101"/>
        <v>2</v>
      </c>
      <c r="X1478">
        <f t="shared" si="102"/>
        <v>0</v>
      </c>
    </row>
    <row r="1479" spans="1:24" x14ac:dyDescent="0.25">
      <c r="A1479">
        <v>18723</v>
      </c>
      <c r="B1479" t="s">
        <v>18</v>
      </c>
      <c r="C1479" s="1">
        <v>42594</v>
      </c>
      <c r="D1479" t="s">
        <v>43</v>
      </c>
      <c r="E1479">
        <v>1</v>
      </c>
      <c r="F1479">
        <v>52.096499999999999</v>
      </c>
      <c r="G1479">
        <v>0</v>
      </c>
      <c r="H1479" t="s">
        <v>20</v>
      </c>
      <c r="I1479">
        <v>-232.8</v>
      </c>
      <c r="J1479">
        <v>55.99</v>
      </c>
      <c r="K1479">
        <v>2.5</v>
      </c>
      <c r="L1479" t="s">
        <v>497</v>
      </c>
      <c r="M1479" t="s">
        <v>30</v>
      </c>
      <c r="N1479" t="s">
        <v>45</v>
      </c>
      <c r="O1479" t="s">
        <v>24</v>
      </c>
      <c r="P1479" t="s">
        <v>41</v>
      </c>
      <c r="Q1479" t="s">
        <v>26</v>
      </c>
      <c r="R1479" s="1">
        <v>42596</v>
      </c>
      <c r="S1479" s="10">
        <f t="shared" si="100"/>
        <v>8.2785589512933949E-6</v>
      </c>
      <c r="U1479" t="str">
        <f t="shared" si="99"/>
        <v/>
      </c>
      <c r="V1479">
        <f t="array" ref="V1479">SUM(IF(B1479="Y",IF(D1479="Critical",(F1479:F5038),0)))</f>
        <v>0</v>
      </c>
      <c r="W1479">
        <f t="shared" si="101"/>
        <v>2</v>
      </c>
      <c r="X1479">
        <f t="shared" si="102"/>
        <v>0</v>
      </c>
    </row>
    <row r="1480" spans="1:24" x14ac:dyDescent="0.25">
      <c r="A1480">
        <v>18753</v>
      </c>
      <c r="B1480" t="s">
        <v>27</v>
      </c>
      <c r="C1480" s="1">
        <v>42582</v>
      </c>
      <c r="D1480" t="s">
        <v>43</v>
      </c>
      <c r="E1480">
        <v>31</v>
      </c>
      <c r="F1480">
        <v>3945.95</v>
      </c>
      <c r="G1480">
        <v>0.03</v>
      </c>
      <c r="H1480" t="s">
        <v>20</v>
      </c>
      <c r="I1480">
        <v>1031.32</v>
      </c>
      <c r="J1480">
        <v>128.24</v>
      </c>
      <c r="K1480">
        <v>12.65</v>
      </c>
      <c r="L1480" t="s">
        <v>69</v>
      </c>
      <c r="M1480" t="s">
        <v>30</v>
      </c>
      <c r="N1480" t="s">
        <v>23</v>
      </c>
      <c r="O1480" t="s">
        <v>37</v>
      </c>
      <c r="P1480" t="s">
        <v>86</v>
      </c>
      <c r="Q1480" t="s">
        <v>52</v>
      </c>
      <c r="R1480" s="1">
        <v>42584</v>
      </c>
      <c r="S1480" s="10">
        <f t="shared" si="100"/>
        <v>6.2704365348643714E-4</v>
      </c>
      <c r="U1480" t="str">
        <f t="shared" si="99"/>
        <v/>
      </c>
      <c r="V1480">
        <f t="array" ref="V1480">SUM(IF(B1480="Y",IF(D1480="Critical",(F1480:F5039),0)))</f>
        <v>0</v>
      </c>
      <c r="W1480">
        <f t="shared" si="101"/>
        <v>2</v>
      </c>
      <c r="X1480">
        <f t="shared" si="102"/>
        <v>0</v>
      </c>
    </row>
    <row r="1481" spans="1:24" x14ac:dyDescent="0.25">
      <c r="A1481">
        <v>18753</v>
      </c>
      <c r="B1481" t="s">
        <v>27</v>
      </c>
      <c r="C1481" s="1">
        <v>42582</v>
      </c>
      <c r="D1481" t="s">
        <v>43</v>
      </c>
      <c r="E1481">
        <v>33</v>
      </c>
      <c r="F1481">
        <v>5394.4</v>
      </c>
      <c r="G1481">
        <v>0.01</v>
      </c>
      <c r="H1481" t="s">
        <v>54</v>
      </c>
      <c r="I1481">
        <v>788.79</v>
      </c>
      <c r="J1481">
        <v>160.97999999999999</v>
      </c>
      <c r="K1481">
        <v>30</v>
      </c>
      <c r="L1481" t="s">
        <v>69</v>
      </c>
      <c r="M1481" t="s">
        <v>30</v>
      </c>
      <c r="N1481" t="s">
        <v>23</v>
      </c>
      <c r="O1481" t="s">
        <v>37</v>
      </c>
      <c r="P1481" t="s">
        <v>86</v>
      </c>
      <c r="Q1481" t="s">
        <v>74</v>
      </c>
      <c r="R1481" s="1">
        <v>42584</v>
      </c>
      <c r="S1481" s="10">
        <f t="shared" si="100"/>
        <v>8.5721417766754173E-4</v>
      </c>
      <c r="U1481" t="str">
        <f t="shared" si="99"/>
        <v/>
      </c>
      <c r="V1481">
        <f t="array" ref="V1481">SUM(IF(B1481="Y",IF(D1481="Critical",(F1481:F5040),0)))</f>
        <v>0</v>
      </c>
      <c r="W1481">
        <f t="shared" si="101"/>
        <v>2</v>
      </c>
      <c r="X1481">
        <f t="shared" si="102"/>
        <v>0</v>
      </c>
    </row>
    <row r="1482" spans="1:24" x14ac:dyDescent="0.25">
      <c r="A1482">
        <v>18754</v>
      </c>
      <c r="B1482" t="s">
        <v>18</v>
      </c>
      <c r="C1482" s="1">
        <v>42638</v>
      </c>
      <c r="D1482" t="s">
        <v>31</v>
      </c>
      <c r="E1482">
        <v>8</v>
      </c>
      <c r="F1482">
        <v>1217.6199999999999</v>
      </c>
      <c r="G1482">
        <v>0.03</v>
      </c>
      <c r="H1482" t="s">
        <v>54</v>
      </c>
      <c r="I1482">
        <v>-221.5</v>
      </c>
      <c r="J1482">
        <v>140.97999999999999</v>
      </c>
      <c r="K1482">
        <v>36.090000000000003</v>
      </c>
      <c r="L1482" t="s">
        <v>498</v>
      </c>
      <c r="M1482" t="s">
        <v>56</v>
      </c>
      <c r="N1482" t="s">
        <v>71</v>
      </c>
      <c r="O1482" t="s">
        <v>37</v>
      </c>
      <c r="P1482" t="s">
        <v>57</v>
      </c>
      <c r="Q1482" t="s">
        <v>58</v>
      </c>
      <c r="R1482" s="1">
        <v>42640</v>
      </c>
      <c r="S1482" s="10">
        <f t="shared" si="100"/>
        <v>1.934897536355391E-4</v>
      </c>
      <c r="U1482" t="str">
        <f t="shared" si="99"/>
        <v/>
      </c>
      <c r="V1482">
        <f t="array" ref="V1482">SUM(IF(B1482="Y",IF(D1482="Critical",(F1482:F5041),0)))</f>
        <v>0</v>
      </c>
      <c r="W1482">
        <f t="shared" si="101"/>
        <v>2</v>
      </c>
      <c r="X1482">
        <f t="shared" si="102"/>
        <v>0</v>
      </c>
    </row>
    <row r="1483" spans="1:24" x14ac:dyDescent="0.25">
      <c r="A1483">
        <v>18754</v>
      </c>
      <c r="B1483" t="s">
        <v>18</v>
      </c>
      <c r="C1483" s="1">
        <v>42638</v>
      </c>
      <c r="D1483" t="s">
        <v>31</v>
      </c>
      <c r="E1483">
        <v>32</v>
      </c>
      <c r="F1483">
        <v>1725.0325</v>
      </c>
      <c r="G1483">
        <v>0.08</v>
      </c>
      <c r="H1483" t="s">
        <v>20</v>
      </c>
      <c r="I1483">
        <v>206.35</v>
      </c>
      <c r="J1483">
        <v>65.989999999999995</v>
      </c>
      <c r="K1483">
        <v>8.99</v>
      </c>
      <c r="L1483" t="s">
        <v>498</v>
      </c>
      <c r="M1483" t="s">
        <v>56</v>
      </c>
      <c r="N1483" t="s">
        <v>71</v>
      </c>
      <c r="O1483" t="s">
        <v>24</v>
      </c>
      <c r="P1483" t="s">
        <v>41</v>
      </c>
      <c r="Q1483" t="s">
        <v>42</v>
      </c>
      <c r="R1483" s="1">
        <v>42639</v>
      </c>
      <c r="S1483" s="10">
        <f t="shared" si="100"/>
        <v>2.741217403116721E-4</v>
      </c>
      <c r="U1483" t="str">
        <f t="shared" si="99"/>
        <v/>
      </c>
      <c r="V1483">
        <f t="array" ref="V1483">SUM(IF(B1483="Y",IF(D1483="Critical",(F1483:F5042),0)))</f>
        <v>0</v>
      </c>
      <c r="W1483">
        <f t="shared" si="101"/>
        <v>1</v>
      </c>
      <c r="X1483">
        <f t="shared" si="102"/>
        <v>0</v>
      </c>
    </row>
    <row r="1484" spans="1:24" x14ac:dyDescent="0.25">
      <c r="A1484">
        <v>18757</v>
      </c>
      <c r="B1484" t="s">
        <v>18</v>
      </c>
      <c r="C1484" s="1">
        <v>42146</v>
      </c>
      <c r="D1484" t="s">
        <v>47</v>
      </c>
      <c r="E1484">
        <v>9</v>
      </c>
      <c r="F1484">
        <v>222.2</v>
      </c>
      <c r="G1484">
        <v>0.03</v>
      </c>
      <c r="H1484" t="s">
        <v>20</v>
      </c>
      <c r="I1484">
        <v>-40.25</v>
      </c>
      <c r="J1484">
        <v>22.38</v>
      </c>
      <c r="K1484">
        <v>15.1</v>
      </c>
      <c r="L1484" t="s">
        <v>499</v>
      </c>
      <c r="M1484" t="s">
        <v>30</v>
      </c>
      <c r="N1484" t="s">
        <v>45</v>
      </c>
      <c r="O1484" t="s">
        <v>34</v>
      </c>
      <c r="P1484" t="s">
        <v>68</v>
      </c>
      <c r="Q1484" t="s">
        <v>42</v>
      </c>
      <c r="R1484" s="1">
        <v>42148</v>
      </c>
      <c r="S1484" s="10">
        <f t="shared" si="100"/>
        <v>3.5309393125783734E-5</v>
      </c>
      <c r="U1484" t="str">
        <f t="shared" si="99"/>
        <v/>
      </c>
      <c r="V1484">
        <f t="array" ref="V1484">SUM(IF(B1484="Y",IF(D1484="Critical",(F1484:F5043),0)))</f>
        <v>0</v>
      </c>
      <c r="W1484">
        <f t="shared" si="101"/>
        <v>2</v>
      </c>
      <c r="X1484">
        <f t="shared" si="102"/>
        <v>0</v>
      </c>
    </row>
    <row r="1485" spans="1:24" x14ac:dyDescent="0.25">
      <c r="A1485">
        <v>18757</v>
      </c>
      <c r="B1485" t="s">
        <v>18</v>
      </c>
      <c r="C1485" s="1">
        <v>42146</v>
      </c>
      <c r="D1485" t="s">
        <v>47</v>
      </c>
      <c r="E1485">
        <v>5</v>
      </c>
      <c r="F1485">
        <v>39.9</v>
      </c>
      <c r="G1485">
        <v>0.02</v>
      </c>
      <c r="H1485" t="s">
        <v>20</v>
      </c>
      <c r="I1485">
        <v>-37.799999999999997</v>
      </c>
      <c r="J1485">
        <v>5.94</v>
      </c>
      <c r="K1485">
        <v>9.92</v>
      </c>
      <c r="L1485" t="s">
        <v>499</v>
      </c>
      <c r="M1485" t="s">
        <v>30</v>
      </c>
      <c r="N1485" t="s">
        <v>45</v>
      </c>
      <c r="O1485" t="s">
        <v>34</v>
      </c>
      <c r="P1485" t="s">
        <v>68</v>
      </c>
      <c r="Q1485" t="s">
        <v>42</v>
      </c>
      <c r="R1485" s="1">
        <v>42151</v>
      </c>
      <c r="S1485" s="10">
        <f t="shared" si="100"/>
        <v>6.340435579292399E-6</v>
      </c>
      <c r="U1485" t="str">
        <f t="shared" si="99"/>
        <v/>
      </c>
      <c r="V1485">
        <f t="array" ref="V1485">SUM(IF(B1485="Y",IF(D1485="Critical",(F1485:F5044),0)))</f>
        <v>0</v>
      </c>
      <c r="W1485">
        <f t="shared" si="101"/>
        <v>5</v>
      </c>
      <c r="X1485">
        <f t="shared" si="102"/>
        <v>0</v>
      </c>
    </row>
    <row r="1486" spans="1:24" x14ac:dyDescent="0.25">
      <c r="A1486">
        <v>18757</v>
      </c>
      <c r="B1486" t="s">
        <v>18</v>
      </c>
      <c r="C1486" s="1">
        <v>42146</v>
      </c>
      <c r="D1486" t="s">
        <v>47</v>
      </c>
      <c r="E1486">
        <v>43</v>
      </c>
      <c r="F1486">
        <v>319.95999999999998</v>
      </c>
      <c r="G1486">
        <v>0.01</v>
      </c>
      <c r="H1486" t="s">
        <v>32</v>
      </c>
      <c r="I1486">
        <v>123.15</v>
      </c>
      <c r="J1486">
        <v>6.98</v>
      </c>
      <c r="K1486">
        <v>1.6</v>
      </c>
      <c r="L1486" t="s">
        <v>499</v>
      </c>
      <c r="M1486" t="s">
        <v>22</v>
      </c>
      <c r="N1486" t="s">
        <v>45</v>
      </c>
      <c r="O1486" t="s">
        <v>34</v>
      </c>
      <c r="P1486" t="s">
        <v>49</v>
      </c>
      <c r="Q1486" t="s">
        <v>36</v>
      </c>
      <c r="R1486" s="1">
        <v>42153</v>
      </c>
      <c r="S1486" s="10">
        <f t="shared" si="100"/>
        <v>5.0844254835849522E-5</v>
      </c>
      <c r="U1486" t="str">
        <f t="shared" si="99"/>
        <v/>
      </c>
      <c r="V1486">
        <f t="array" ref="V1486">SUM(IF(B1486="Y",IF(D1486="Critical",(F1486:F5045),0)))</f>
        <v>0</v>
      </c>
      <c r="W1486">
        <f t="shared" si="101"/>
        <v>7</v>
      </c>
      <c r="X1486">
        <f t="shared" si="102"/>
        <v>0</v>
      </c>
    </row>
    <row r="1487" spans="1:24" x14ac:dyDescent="0.25">
      <c r="A1487">
        <v>18788</v>
      </c>
      <c r="B1487" t="s">
        <v>18</v>
      </c>
      <c r="C1487" s="1">
        <v>42645</v>
      </c>
      <c r="D1487" t="s">
        <v>31</v>
      </c>
      <c r="E1487">
        <v>27</v>
      </c>
      <c r="F1487">
        <v>566.12</v>
      </c>
      <c r="G1487">
        <v>0.03</v>
      </c>
      <c r="H1487" t="s">
        <v>20</v>
      </c>
      <c r="I1487">
        <v>-19.329999999999998</v>
      </c>
      <c r="J1487">
        <v>19.989999999999998</v>
      </c>
      <c r="K1487">
        <v>11.17</v>
      </c>
      <c r="L1487" t="s">
        <v>354</v>
      </c>
      <c r="M1487" t="s">
        <v>56</v>
      </c>
      <c r="N1487" t="s">
        <v>23</v>
      </c>
      <c r="O1487" t="s">
        <v>37</v>
      </c>
      <c r="P1487" t="s">
        <v>38</v>
      </c>
      <c r="Q1487" t="s">
        <v>60</v>
      </c>
      <c r="R1487" s="1">
        <v>42646</v>
      </c>
      <c r="S1487" s="10">
        <f t="shared" si="100"/>
        <v>8.9961087472406341E-5</v>
      </c>
      <c r="U1487" t="str">
        <f t="shared" si="99"/>
        <v/>
      </c>
      <c r="V1487">
        <f t="array" ref="V1487">SUM(IF(B1487="Y",IF(D1487="Critical",(F1487:F5046),0)))</f>
        <v>0</v>
      </c>
      <c r="W1487">
        <f t="shared" si="101"/>
        <v>1</v>
      </c>
      <c r="X1487">
        <f t="shared" si="102"/>
        <v>0</v>
      </c>
    </row>
    <row r="1488" spans="1:24" x14ac:dyDescent="0.25">
      <c r="A1488">
        <v>18789</v>
      </c>
      <c r="B1488" t="s">
        <v>18</v>
      </c>
      <c r="C1488" s="1">
        <v>41714</v>
      </c>
      <c r="D1488" t="s">
        <v>19</v>
      </c>
      <c r="E1488">
        <v>50</v>
      </c>
      <c r="F1488">
        <v>1558.18</v>
      </c>
      <c r="G1488">
        <v>0</v>
      </c>
      <c r="H1488" t="s">
        <v>20</v>
      </c>
      <c r="I1488">
        <v>417.62</v>
      </c>
      <c r="J1488">
        <v>30.98</v>
      </c>
      <c r="K1488">
        <v>9.18</v>
      </c>
      <c r="L1488" t="s">
        <v>500</v>
      </c>
      <c r="M1488" t="s">
        <v>22</v>
      </c>
      <c r="N1488" t="s">
        <v>71</v>
      </c>
      <c r="O1488" t="s">
        <v>34</v>
      </c>
      <c r="P1488" t="s">
        <v>49</v>
      </c>
      <c r="Q1488" t="s">
        <v>42</v>
      </c>
      <c r="R1488" s="1">
        <v>41716</v>
      </c>
      <c r="S1488" s="10">
        <f t="shared" si="100"/>
        <v>2.4760751656495818E-4</v>
      </c>
      <c r="U1488" t="str">
        <f t="shared" si="99"/>
        <v/>
      </c>
      <c r="V1488">
        <f t="array" ref="V1488">SUM(IF(B1488="Y",IF(D1488="Critical",(F1488:F5047),0)))</f>
        <v>0</v>
      </c>
      <c r="W1488">
        <f t="shared" si="101"/>
        <v>2</v>
      </c>
      <c r="X1488">
        <f t="shared" si="102"/>
        <v>0</v>
      </c>
    </row>
    <row r="1489" spans="1:24" x14ac:dyDescent="0.25">
      <c r="A1489">
        <v>18790</v>
      </c>
      <c r="B1489" t="s">
        <v>18</v>
      </c>
      <c r="C1489" s="1">
        <v>42412</v>
      </c>
      <c r="D1489" t="s">
        <v>19</v>
      </c>
      <c r="E1489">
        <v>7</v>
      </c>
      <c r="F1489">
        <v>13253.93</v>
      </c>
      <c r="G1489">
        <v>0.01</v>
      </c>
      <c r="H1489" t="s">
        <v>54</v>
      </c>
      <c r="I1489">
        <v>-1596.75</v>
      </c>
      <c r="J1489">
        <v>2036.48</v>
      </c>
      <c r="K1489">
        <v>14.7</v>
      </c>
      <c r="L1489" t="s">
        <v>451</v>
      </c>
      <c r="M1489" t="s">
        <v>22</v>
      </c>
      <c r="N1489" t="s">
        <v>45</v>
      </c>
      <c r="O1489" t="s">
        <v>24</v>
      </c>
      <c r="P1489" t="s">
        <v>51</v>
      </c>
      <c r="Q1489" t="s">
        <v>74</v>
      </c>
      <c r="R1489" s="1">
        <v>42414</v>
      </c>
      <c r="S1489" s="10">
        <f t="shared" si="100"/>
        <v>2.1061576275050353E-3</v>
      </c>
      <c r="U1489" t="str">
        <f t="shared" si="99"/>
        <v/>
      </c>
      <c r="V1489">
        <f t="array" ref="V1489">SUM(IF(B1489="Y",IF(D1489="Critical",(F1489:F5048),0)))</f>
        <v>0</v>
      </c>
      <c r="W1489">
        <f t="shared" si="101"/>
        <v>2</v>
      </c>
      <c r="X1489">
        <f t="shared" si="102"/>
        <v>0</v>
      </c>
    </row>
    <row r="1490" spans="1:24" x14ac:dyDescent="0.25">
      <c r="A1490">
        <v>18819</v>
      </c>
      <c r="B1490" t="s">
        <v>18</v>
      </c>
      <c r="C1490" s="1">
        <v>42426</v>
      </c>
      <c r="D1490" t="s">
        <v>47</v>
      </c>
      <c r="E1490">
        <v>22</v>
      </c>
      <c r="F1490">
        <v>1102.3</v>
      </c>
      <c r="G1490">
        <v>0.1</v>
      </c>
      <c r="H1490" t="s">
        <v>20</v>
      </c>
      <c r="I1490">
        <v>98.12</v>
      </c>
      <c r="J1490">
        <v>50.98</v>
      </c>
      <c r="K1490">
        <v>22.24</v>
      </c>
      <c r="L1490" t="s">
        <v>237</v>
      </c>
      <c r="M1490" t="s">
        <v>22</v>
      </c>
      <c r="N1490" t="s">
        <v>23</v>
      </c>
      <c r="O1490" t="s">
        <v>37</v>
      </c>
      <c r="P1490" t="s">
        <v>38</v>
      </c>
      <c r="Q1490" t="s">
        <v>60</v>
      </c>
      <c r="R1490" s="1">
        <v>42428</v>
      </c>
      <c r="S1490" s="10">
        <f t="shared" si="100"/>
        <v>1.7516446463794515E-4</v>
      </c>
      <c r="U1490" t="str">
        <f t="shared" si="99"/>
        <v/>
      </c>
      <c r="V1490">
        <f t="array" ref="V1490">SUM(IF(B1490="Y",IF(D1490="Critical",(F1490:F5049),0)))</f>
        <v>0</v>
      </c>
      <c r="W1490">
        <f t="shared" si="101"/>
        <v>2</v>
      </c>
      <c r="X1490">
        <f t="shared" si="102"/>
        <v>0</v>
      </c>
    </row>
    <row r="1491" spans="1:24" x14ac:dyDescent="0.25">
      <c r="A1491">
        <v>13094</v>
      </c>
      <c r="B1491" t="s">
        <v>18</v>
      </c>
      <c r="C1491" s="1">
        <v>41504</v>
      </c>
      <c r="D1491" t="s">
        <v>31</v>
      </c>
      <c r="E1491">
        <v>7</v>
      </c>
      <c r="F1491">
        <v>283.57</v>
      </c>
      <c r="G1491">
        <v>0.02</v>
      </c>
      <c r="H1491" t="s">
        <v>20</v>
      </c>
      <c r="I1491">
        <v>71.209999999999994</v>
      </c>
      <c r="J1491">
        <v>37.94</v>
      </c>
      <c r="K1491">
        <v>5.08</v>
      </c>
      <c r="L1491" t="s">
        <v>352</v>
      </c>
      <c r="M1491" t="s">
        <v>22</v>
      </c>
      <c r="N1491" t="s">
        <v>45</v>
      </c>
      <c r="O1491" t="s">
        <v>34</v>
      </c>
      <c r="P1491" t="s">
        <v>49</v>
      </c>
      <c r="Q1491" t="s">
        <v>36</v>
      </c>
      <c r="R1491" s="1">
        <v>41505</v>
      </c>
      <c r="S1491" s="10">
        <f t="shared" si="100"/>
        <v>4.5061586897742998E-5</v>
      </c>
      <c r="U1491" t="str">
        <f t="shared" si="99"/>
        <v/>
      </c>
      <c r="V1491">
        <f t="array" ref="V1491">SUM(IF(B1491="Y",IF(D1491="Critical",(F1491:F5050),0)))</f>
        <v>0</v>
      </c>
      <c r="W1491">
        <f t="shared" si="101"/>
        <v>1</v>
      </c>
      <c r="X1491">
        <f t="shared" si="102"/>
        <v>0</v>
      </c>
    </row>
    <row r="1492" spans="1:24" x14ac:dyDescent="0.25">
      <c r="A1492">
        <v>18849</v>
      </c>
      <c r="B1492" t="s">
        <v>18</v>
      </c>
      <c r="C1492" s="1">
        <v>42221</v>
      </c>
      <c r="D1492" t="s">
        <v>19</v>
      </c>
      <c r="E1492">
        <v>6</v>
      </c>
      <c r="F1492">
        <v>751.71</v>
      </c>
      <c r="G1492">
        <v>0.09</v>
      </c>
      <c r="H1492" t="s">
        <v>20</v>
      </c>
      <c r="I1492">
        <v>50.83</v>
      </c>
      <c r="J1492">
        <v>131.12</v>
      </c>
      <c r="K1492">
        <v>0.99</v>
      </c>
      <c r="L1492" t="s">
        <v>428</v>
      </c>
      <c r="M1492" t="s">
        <v>56</v>
      </c>
      <c r="N1492" t="s">
        <v>23</v>
      </c>
      <c r="O1492" t="s">
        <v>34</v>
      </c>
      <c r="P1492" t="s">
        <v>72</v>
      </c>
      <c r="Q1492" t="s">
        <v>42</v>
      </c>
      <c r="R1492" s="1">
        <v>42221</v>
      </c>
      <c r="S1492" s="10">
        <f t="shared" si="100"/>
        <v>1.1945285286490951E-4</v>
      </c>
      <c r="U1492" t="str">
        <f t="shared" si="99"/>
        <v/>
      </c>
      <c r="V1492">
        <f t="array" ref="V1492">SUM(IF(B1492="Y",IF(D1492="Critical",(F1492:F5051),0)))</f>
        <v>0</v>
      </c>
      <c r="W1492">
        <f t="shared" si="101"/>
        <v>0</v>
      </c>
      <c r="X1492">
        <f t="shared" si="102"/>
        <v>0</v>
      </c>
    </row>
    <row r="1493" spans="1:24" x14ac:dyDescent="0.25">
      <c r="A1493">
        <v>18849</v>
      </c>
      <c r="B1493" t="s">
        <v>18</v>
      </c>
      <c r="C1493" s="1">
        <v>42221</v>
      </c>
      <c r="D1493" t="s">
        <v>19</v>
      </c>
      <c r="E1493">
        <v>43</v>
      </c>
      <c r="F1493">
        <v>471.87</v>
      </c>
      <c r="G1493">
        <v>0.05</v>
      </c>
      <c r="H1493" t="s">
        <v>20</v>
      </c>
      <c r="I1493">
        <v>52.27</v>
      </c>
      <c r="J1493">
        <v>11.09</v>
      </c>
      <c r="K1493">
        <v>5.25</v>
      </c>
      <c r="L1493" t="s">
        <v>428</v>
      </c>
      <c r="M1493" t="s">
        <v>22</v>
      </c>
      <c r="N1493" t="s">
        <v>23</v>
      </c>
      <c r="O1493" t="s">
        <v>34</v>
      </c>
      <c r="P1493" t="s">
        <v>76</v>
      </c>
      <c r="Q1493" t="s">
        <v>42</v>
      </c>
      <c r="R1493" s="1">
        <v>42221</v>
      </c>
      <c r="S1493" s="10">
        <f t="shared" si="100"/>
        <v>7.4983993403526428E-5</v>
      </c>
      <c r="U1493" t="str">
        <f t="shared" si="99"/>
        <v/>
      </c>
      <c r="V1493">
        <f t="array" ref="V1493">SUM(IF(B1493="Y",IF(D1493="Critical",(F1493:F5052),0)))</f>
        <v>0</v>
      </c>
      <c r="W1493">
        <f t="shared" si="101"/>
        <v>0</v>
      </c>
      <c r="X1493">
        <f t="shared" si="102"/>
        <v>0</v>
      </c>
    </row>
    <row r="1494" spans="1:24" x14ac:dyDescent="0.25">
      <c r="A1494">
        <v>18849</v>
      </c>
      <c r="B1494" t="s">
        <v>18</v>
      </c>
      <c r="C1494" s="1">
        <v>42221</v>
      </c>
      <c r="D1494" t="s">
        <v>19</v>
      </c>
      <c r="E1494">
        <v>39</v>
      </c>
      <c r="F1494">
        <v>539.6</v>
      </c>
      <c r="G1494">
        <v>0.06</v>
      </c>
      <c r="H1494" t="s">
        <v>20</v>
      </c>
      <c r="I1494">
        <v>-6.5</v>
      </c>
      <c r="J1494">
        <v>13.79</v>
      </c>
      <c r="K1494">
        <v>8.7799999999999994</v>
      </c>
      <c r="L1494" t="s">
        <v>428</v>
      </c>
      <c r="M1494" t="s">
        <v>22</v>
      </c>
      <c r="N1494" t="s">
        <v>23</v>
      </c>
      <c r="O1494" t="s">
        <v>37</v>
      </c>
      <c r="P1494" t="s">
        <v>38</v>
      </c>
      <c r="Q1494" t="s">
        <v>42</v>
      </c>
      <c r="R1494" s="1">
        <v>42223</v>
      </c>
      <c r="S1494" s="10">
        <f t="shared" si="100"/>
        <v>8.5746843072335307E-5</v>
      </c>
      <c r="U1494" t="str">
        <f t="shared" si="99"/>
        <v/>
      </c>
      <c r="V1494">
        <f t="array" ref="V1494">SUM(IF(B1494="Y",IF(D1494="Critical",(F1494:F5053),0)))</f>
        <v>0</v>
      </c>
      <c r="W1494">
        <f t="shared" si="101"/>
        <v>2</v>
      </c>
      <c r="X1494">
        <f t="shared" si="102"/>
        <v>0</v>
      </c>
    </row>
    <row r="1495" spans="1:24" x14ac:dyDescent="0.25">
      <c r="A1495">
        <v>18851</v>
      </c>
      <c r="B1495" t="s">
        <v>18</v>
      </c>
      <c r="C1495" s="1">
        <v>42354</v>
      </c>
      <c r="D1495" t="s">
        <v>28</v>
      </c>
      <c r="E1495">
        <v>32</v>
      </c>
      <c r="F1495">
        <v>204.21</v>
      </c>
      <c r="G1495">
        <v>0.04</v>
      </c>
      <c r="H1495" t="s">
        <v>32</v>
      </c>
      <c r="I1495">
        <v>-204.81</v>
      </c>
      <c r="J1495">
        <v>5.98</v>
      </c>
      <c r="K1495">
        <v>10.39</v>
      </c>
      <c r="L1495" t="s">
        <v>461</v>
      </c>
      <c r="M1495" t="s">
        <v>22</v>
      </c>
      <c r="N1495" t="s">
        <v>45</v>
      </c>
      <c r="O1495" t="s">
        <v>34</v>
      </c>
      <c r="P1495" t="s">
        <v>49</v>
      </c>
      <c r="Q1495" t="s">
        <v>42</v>
      </c>
      <c r="R1495" s="1">
        <v>42355</v>
      </c>
      <c r="S1495" s="10">
        <f t="shared" si="100"/>
        <v>3.2450635329506286E-5</v>
      </c>
      <c r="U1495" t="str">
        <f t="shared" si="99"/>
        <v/>
      </c>
      <c r="V1495">
        <f t="array" ref="V1495">SUM(IF(B1495="Y",IF(D1495="Critical",(F1495:F5054),0)))</f>
        <v>0</v>
      </c>
      <c r="W1495">
        <f t="shared" si="101"/>
        <v>1</v>
      </c>
      <c r="X1495">
        <f t="shared" si="102"/>
        <v>0</v>
      </c>
    </row>
    <row r="1496" spans="1:24" x14ac:dyDescent="0.25">
      <c r="A1496">
        <v>42565</v>
      </c>
      <c r="B1496" t="s">
        <v>18</v>
      </c>
      <c r="C1496" s="1">
        <v>41539</v>
      </c>
      <c r="D1496" t="s">
        <v>47</v>
      </c>
      <c r="E1496">
        <v>33</v>
      </c>
      <c r="F1496">
        <v>283.8</v>
      </c>
      <c r="G1496">
        <v>0.04</v>
      </c>
      <c r="H1496" t="s">
        <v>20</v>
      </c>
      <c r="I1496">
        <v>47.52</v>
      </c>
      <c r="J1496">
        <v>8.69</v>
      </c>
      <c r="K1496">
        <v>2.99</v>
      </c>
      <c r="L1496" t="s">
        <v>88</v>
      </c>
      <c r="M1496" t="s">
        <v>22</v>
      </c>
      <c r="N1496" t="s">
        <v>40</v>
      </c>
      <c r="O1496" t="s">
        <v>34</v>
      </c>
      <c r="P1496" t="s">
        <v>68</v>
      </c>
      <c r="Q1496" t="s">
        <v>42</v>
      </c>
      <c r="R1496" s="1">
        <v>41546</v>
      </c>
      <c r="S1496" s="10">
        <f t="shared" si="100"/>
        <v>4.5098135774515865E-5</v>
      </c>
      <c r="U1496" t="str">
        <f t="shared" si="99"/>
        <v/>
      </c>
      <c r="V1496">
        <f t="array" ref="V1496">SUM(IF(B1496="Y",IF(D1496="Critical",(F1496:F5055),0)))</f>
        <v>0</v>
      </c>
      <c r="W1496">
        <f t="shared" si="101"/>
        <v>7</v>
      </c>
      <c r="X1496">
        <f t="shared" si="102"/>
        <v>0</v>
      </c>
    </row>
    <row r="1497" spans="1:24" x14ac:dyDescent="0.25">
      <c r="A1497">
        <v>18855</v>
      </c>
      <c r="B1497" t="s">
        <v>18</v>
      </c>
      <c r="C1497" s="1">
        <v>42628</v>
      </c>
      <c r="D1497" t="s">
        <v>19</v>
      </c>
      <c r="E1497">
        <v>31</v>
      </c>
      <c r="F1497">
        <v>229.43</v>
      </c>
      <c r="G1497">
        <v>0.03</v>
      </c>
      <c r="H1497" t="s">
        <v>20</v>
      </c>
      <c r="I1497">
        <v>-127.05</v>
      </c>
      <c r="J1497">
        <v>7.3</v>
      </c>
      <c r="K1497">
        <v>7.72</v>
      </c>
      <c r="L1497" t="s">
        <v>128</v>
      </c>
      <c r="M1497" t="s">
        <v>22</v>
      </c>
      <c r="N1497" t="s">
        <v>71</v>
      </c>
      <c r="O1497" t="s">
        <v>34</v>
      </c>
      <c r="P1497" t="s">
        <v>68</v>
      </c>
      <c r="Q1497" t="s">
        <v>42</v>
      </c>
      <c r="R1497" s="1">
        <v>42631</v>
      </c>
      <c r="S1497" s="10">
        <f t="shared" si="100"/>
        <v>3.6458299121730703E-5</v>
      </c>
      <c r="U1497" t="str">
        <f t="shared" si="99"/>
        <v/>
      </c>
      <c r="V1497">
        <f t="array" ref="V1497">SUM(IF(B1497="Y",IF(D1497="Critical",(F1497:F5056),0)))</f>
        <v>0</v>
      </c>
      <c r="W1497">
        <f t="shared" si="101"/>
        <v>3</v>
      </c>
      <c r="X1497">
        <f t="shared" si="102"/>
        <v>0</v>
      </c>
    </row>
    <row r="1498" spans="1:24" x14ac:dyDescent="0.25">
      <c r="A1498">
        <v>18884</v>
      </c>
      <c r="B1498" t="s">
        <v>18</v>
      </c>
      <c r="C1498" s="1">
        <v>41814</v>
      </c>
      <c r="D1498" t="s">
        <v>31</v>
      </c>
      <c r="E1498">
        <v>5</v>
      </c>
      <c r="F1498">
        <v>131.27000000000001</v>
      </c>
      <c r="G1498">
        <v>0.1</v>
      </c>
      <c r="H1498" t="s">
        <v>54</v>
      </c>
      <c r="I1498">
        <v>-70.430000000000007</v>
      </c>
      <c r="J1498">
        <v>25.98</v>
      </c>
      <c r="K1498">
        <v>14.36</v>
      </c>
      <c r="L1498" t="s">
        <v>496</v>
      </c>
      <c r="M1498" t="s">
        <v>22</v>
      </c>
      <c r="N1498" t="s">
        <v>40</v>
      </c>
      <c r="O1498" t="s">
        <v>37</v>
      </c>
      <c r="P1498" t="s">
        <v>86</v>
      </c>
      <c r="Q1498" t="s">
        <v>74</v>
      </c>
      <c r="R1498" s="1">
        <v>41815</v>
      </c>
      <c r="S1498" s="10">
        <f t="shared" si="100"/>
        <v>2.0859874147712113E-5</v>
      </c>
      <c r="U1498" t="str">
        <f t="shared" si="99"/>
        <v/>
      </c>
      <c r="V1498">
        <f t="array" ref="V1498">SUM(IF(B1498="Y",IF(D1498="Critical",(F1498:F5057),0)))</f>
        <v>0</v>
      </c>
      <c r="W1498">
        <f t="shared" si="101"/>
        <v>1</v>
      </c>
      <c r="X1498">
        <f t="shared" si="102"/>
        <v>0</v>
      </c>
    </row>
    <row r="1499" spans="1:24" x14ac:dyDescent="0.25">
      <c r="A1499">
        <v>18884</v>
      </c>
      <c r="B1499" t="s">
        <v>18</v>
      </c>
      <c r="C1499" s="1">
        <v>41814</v>
      </c>
      <c r="D1499" t="s">
        <v>31</v>
      </c>
      <c r="E1499">
        <v>29</v>
      </c>
      <c r="F1499">
        <v>13571.7</v>
      </c>
      <c r="G1499">
        <v>0</v>
      </c>
      <c r="H1499" t="s">
        <v>20</v>
      </c>
      <c r="I1499">
        <v>3825.69</v>
      </c>
      <c r="J1499">
        <v>449.99</v>
      </c>
      <c r="K1499">
        <v>24.49</v>
      </c>
      <c r="L1499" t="s">
        <v>496</v>
      </c>
      <c r="M1499" t="s">
        <v>22</v>
      </c>
      <c r="N1499" t="s">
        <v>40</v>
      </c>
      <c r="O1499" t="s">
        <v>24</v>
      </c>
      <c r="P1499" t="s">
        <v>131</v>
      </c>
      <c r="Q1499" t="s">
        <v>60</v>
      </c>
      <c r="R1499" s="1">
        <v>41816</v>
      </c>
      <c r="S1499" s="10">
        <f t="shared" si="100"/>
        <v>2.1566538734707433E-3</v>
      </c>
      <c r="U1499" t="str">
        <f t="shared" si="99"/>
        <v/>
      </c>
      <c r="V1499">
        <f t="array" ref="V1499">SUM(IF(B1499="Y",IF(D1499="Critical",(F1499:F5058),0)))</f>
        <v>0</v>
      </c>
      <c r="W1499">
        <f t="shared" si="101"/>
        <v>2</v>
      </c>
      <c r="X1499">
        <f t="shared" si="102"/>
        <v>0</v>
      </c>
    </row>
    <row r="1500" spans="1:24" x14ac:dyDescent="0.25">
      <c r="A1500">
        <v>44064</v>
      </c>
      <c r="B1500" t="s">
        <v>18</v>
      </c>
      <c r="C1500" s="1">
        <v>41336</v>
      </c>
      <c r="D1500" t="s">
        <v>43</v>
      </c>
      <c r="E1500">
        <v>23</v>
      </c>
      <c r="F1500">
        <v>284.14</v>
      </c>
      <c r="G1500">
        <v>0.05</v>
      </c>
      <c r="H1500" t="s">
        <v>20</v>
      </c>
      <c r="I1500">
        <v>-104.18</v>
      </c>
      <c r="J1500">
        <v>11.66</v>
      </c>
      <c r="K1500">
        <v>8.99</v>
      </c>
      <c r="L1500" t="s">
        <v>265</v>
      </c>
      <c r="M1500" t="s">
        <v>22</v>
      </c>
      <c r="N1500" t="s">
        <v>45</v>
      </c>
      <c r="O1500" t="s">
        <v>34</v>
      </c>
      <c r="P1500" t="s">
        <v>35</v>
      </c>
      <c r="Q1500" t="s">
        <v>26</v>
      </c>
      <c r="R1500" s="1">
        <v>41339</v>
      </c>
      <c r="S1500" s="10">
        <f t="shared" si="100"/>
        <v>4.5152164548875743E-5</v>
      </c>
      <c r="U1500" t="str">
        <f t="shared" si="99"/>
        <v/>
      </c>
      <c r="V1500">
        <f t="array" ref="V1500">SUM(IF(B1500="Y",IF(D1500="Critical",(F1500:F5059),0)))</f>
        <v>0</v>
      </c>
      <c r="W1500">
        <f t="shared" si="101"/>
        <v>3</v>
      </c>
      <c r="X1500">
        <f t="shared" si="102"/>
        <v>0</v>
      </c>
    </row>
    <row r="1501" spans="1:24" x14ac:dyDescent="0.25">
      <c r="A1501">
        <v>18918</v>
      </c>
      <c r="B1501" t="s">
        <v>18</v>
      </c>
      <c r="C1501" s="1">
        <v>42304</v>
      </c>
      <c r="D1501" t="s">
        <v>31</v>
      </c>
      <c r="E1501">
        <v>7</v>
      </c>
      <c r="F1501">
        <v>6362.94</v>
      </c>
      <c r="G1501">
        <v>0.1</v>
      </c>
      <c r="H1501" t="s">
        <v>20</v>
      </c>
      <c r="I1501">
        <v>-221.78</v>
      </c>
      <c r="J1501">
        <v>999.99</v>
      </c>
      <c r="K1501">
        <v>13.99</v>
      </c>
      <c r="L1501" t="s">
        <v>166</v>
      </c>
      <c r="M1501" t="s">
        <v>22</v>
      </c>
      <c r="N1501" t="s">
        <v>23</v>
      </c>
      <c r="O1501" t="s">
        <v>24</v>
      </c>
      <c r="P1501" t="s">
        <v>51</v>
      </c>
      <c r="Q1501" t="s">
        <v>52</v>
      </c>
      <c r="R1501" s="1">
        <v>42305</v>
      </c>
      <c r="S1501" s="10">
        <f t="shared" si="100"/>
        <v>1.0111230868396685E-3</v>
      </c>
      <c r="U1501" t="str">
        <f t="shared" si="99"/>
        <v/>
      </c>
      <c r="V1501">
        <f t="array" ref="V1501">SUM(IF(B1501="Y",IF(D1501="Critical",(F1501:F5060),0)))</f>
        <v>0</v>
      </c>
      <c r="W1501">
        <f t="shared" si="101"/>
        <v>1</v>
      </c>
      <c r="X1501">
        <f t="shared" si="102"/>
        <v>0</v>
      </c>
    </row>
    <row r="1502" spans="1:24" x14ac:dyDescent="0.25">
      <c r="A1502">
        <v>18919</v>
      </c>
      <c r="B1502" t="s">
        <v>27</v>
      </c>
      <c r="C1502" s="1">
        <v>42549</v>
      </c>
      <c r="D1502" t="s">
        <v>47</v>
      </c>
      <c r="E1502">
        <v>39</v>
      </c>
      <c r="F1502">
        <v>739.28</v>
      </c>
      <c r="G1502">
        <v>0</v>
      </c>
      <c r="H1502" t="s">
        <v>20</v>
      </c>
      <c r="I1502">
        <v>43.97</v>
      </c>
      <c r="J1502">
        <v>17.52</v>
      </c>
      <c r="K1502">
        <v>8.17</v>
      </c>
      <c r="L1502" t="s">
        <v>502</v>
      </c>
      <c r="M1502" t="s">
        <v>22</v>
      </c>
      <c r="N1502" t="s">
        <v>40</v>
      </c>
      <c r="O1502" t="s">
        <v>34</v>
      </c>
      <c r="P1502" t="s">
        <v>72</v>
      </c>
      <c r="Q1502" t="s">
        <v>52</v>
      </c>
      <c r="R1502" s="1">
        <v>42554</v>
      </c>
      <c r="S1502" s="10">
        <f t="shared" si="100"/>
        <v>1.1747762443757606E-4</v>
      </c>
      <c r="U1502" t="str">
        <f t="shared" si="99"/>
        <v/>
      </c>
      <c r="V1502">
        <f t="array" ref="V1502">SUM(IF(B1502="Y",IF(D1502="Critical",(F1502:F5061),0)))</f>
        <v>0</v>
      </c>
      <c r="W1502">
        <f t="shared" si="101"/>
        <v>5</v>
      </c>
      <c r="X1502">
        <f t="shared" si="102"/>
        <v>0</v>
      </c>
    </row>
    <row r="1503" spans="1:24" x14ac:dyDescent="0.25">
      <c r="A1503">
        <v>18945</v>
      </c>
      <c r="B1503" t="s">
        <v>18</v>
      </c>
      <c r="C1503" s="1">
        <v>42387</v>
      </c>
      <c r="D1503" t="s">
        <v>43</v>
      </c>
      <c r="E1503">
        <v>33</v>
      </c>
      <c r="F1503">
        <v>528.54</v>
      </c>
      <c r="G1503">
        <v>0.06</v>
      </c>
      <c r="H1503" t="s">
        <v>20</v>
      </c>
      <c r="I1503">
        <v>168.54</v>
      </c>
      <c r="J1503">
        <v>16.48</v>
      </c>
      <c r="K1503">
        <v>1.99</v>
      </c>
      <c r="L1503" t="s">
        <v>454</v>
      </c>
      <c r="M1503" t="s">
        <v>56</v>
      </c>
      <c r="N1503" t="s">
        <v>23</v>
      </c>
      <c r="O1503" t="s">
        <v>24</v>
      </c>
      <c r="P1503" t="s">
        <v>25</v>
      </c>
      <c r="Q1503" t="s">
        <v>26</v>
      </c>
      <c r="R1503" s="1">
        <v>42389</v>
      </c>
      <c r="S1503" s="10">
        <f t="shared" si="100"/>
        <v>8.3989318824040206E-5</v>
      </c>
      <c r="U1503" t="str">
        <f t="shared" si="99"/>
        <v/>
      </c>
      <c r="V1503">
        <f t="array" ref="V1503">SUM(IF(B1503="Y",IF(D1503="Critical",(F1503:F5062),0)))</f>
        <v>0</v>
      </c>
      <c r="W1503">
        <f t="shared" si="101"/>
        <v>2</v>
      </c>
      <c r="X1503">
        <f t="shared" si="102"/>
        <v>0</v>
      </c>
    </row>
    <row r="1504" spans="1:24" x14ac:dyDescent="0.25">
      <c r="A1504">
        <v>17410</v>
      </c>
      <c r="B1504" t="s">
        <v>18</v>
      </c>
      <c r="C1504" s="1">
        <v>41518</v>
      </c>
      <c r="D1504" t="s">
        <v>47</v>
      </c>
      <c r="E1504">
        <v>5</v>
      </c>
      <c r="F1504">
        <v>284.67349999999999</v>
      </c>
      <c r="G1504">
        <v>0.04</v>
      </c>
      <c r="H1504" t="s">
        <v>32</v>
      </c>
      <c r="I1504">
        <v>-247.24</v>
      </c>
      <c r="J1504">
        <v>65.989999999999995</v>
      </c>
      <c r="K1504">
        <v>8.99</v>
      </c>
      <c r="L1504" t="s">
        <v>130</v>
      </c>
      <c r="M1504" t="s">
        <v>56</v>
      </c>
      <c r="N1504" t="s">
        <v>40</v>
      </c>
      <c r="O1504" t="s">
        <v>24</v>
      </c>
      <c r="P1504" t="s">
        <v>41</v>
      </c>
      <c r="Q1504" t="s">
        <v>42</v>
      </c>
      <c r="R1504" s="1">
        <v>41523</v>
      </c>
      <c r="S1504" s="10">
        <f t="shared" si="100"/>
        <v>4.52369420521728E-5</v>
      </c>
      <c r="U1504" t="str">
        <f t="shared" si="99"/>
        <v/>
      </c>
      <c r="V1504">
        <f t="array" ref="V1504">SUM(IF(B1504="Y",IF(D1504="Critical",(F1504:F5063),0)))</f>
        <v>0</v>
      </c>
      <c r="W1504">
        <f t="shared" si="101"/>
        <v>5</v>
      </c>
      <c r="X1504">
        <f t="shared" si="102"/>
        <v>0</v>
      </c>
    </row>
    <row r="1505" spans="1:24" x14ac:dyDescent="0.25">
      <c r="A1505">
        <v>18951</v>
      </c>
      <c r="B1505" t="s">
        <v>18</v>
      </c>
      <c r="C1505" s="1">
        <v>41819</v>
      </c>
      <c r="D1505" t="s">
        <v>28</v>
      </c>
      <c r="E1505">
        <v>16</v>
      </c>
      <c r="F1505">
        <v>61.5</v>
      </c>
      <c r="G1505">
        <v>0.09</v>
      </c>
      <c r="H1505" t="s">
        <v>20</v>
      </c>
      <c r="I1505">
        <v>-16.27</v>
      </c>
      <c r="J1505">
        <v>3.98</v>
      </c>
      <c r="K1505">
        <v>2.97</v>
      </c>
      <c r="L1505" t="s">
        <v>289</v>
      </c>
      <c r="M1505" t="s">
        <v>56</v>
      </c>
      <c r="N1505" t="s">
        <v>23</v>
      </c>
      <c r="O1505" t="s">
        <v>34</v>
      </c>
      <c r="P1505" t="s">
        <v>49</v>
      </c>
      <c r="Q1505" t="s">
        <v>36</v>
      </c>
      <c r="R1505" s="1">
        <v>41820</v>
      </c>
      <c r="S1505" s="10">
        <f t="shared" si="100"/>
        <v>9.7728518327439234E-6</v>
      </c>
      <c r="U1505" t="str">
        <f t="shared" si="99"/>
        <v/>
      </c>
      <c r="V1505">
        <f t="array" ref="V1505">SUM(IF(B1505="Y",IF(D1505="Critical",(F1505:F5064),0)))</f>
        <v>0</v>
      </c>
      <c r="W1505">
        <f t="shared" si="101"/>
        <v>1</v>
      </c>
      <c r="X1505">
        <f t="shared" si="102"/>
        <v>0</v>
      </c>
    </row>
    <row r="1506" spans="1:24" x14ac:dyDescent="0.25">
      <c r="A1506">
        <v>18951</v>
      </c>
      <c r="B1506" t="s">
        <v>18</v>
      </c>
      <c r="C1506" s="1">
        <v>41819</v>
      </c>
      <c r="D1506" t="s">
        <v>28</v>
      </c>
      <c r="E1506">
        <v>10</v>
      </c>
      <c r="F1506">
        <v>324.3175</v>
      </c>
      <c r="G1506">
        <v>0.03</v>
      </c>
      <c r="H1506" t="s">
        <v>32</v>
      </c>
      <c r="I1506">
        <v>-169.74</v>
      </c>
      <c r="J1506">
        <v>35.99</v>
      </c>
      <c r="K1506">
        <v>5</v>
      </c>
      <c r="L1506" t="s">
        <v>289</v>
      </c>
      <c r="M1506" t="s">
        <v>56</v>
      </c>
      <c r="N1506" t="s">
        <v>23</v>
      </c>
      <c r="O1506" t="s">
        <v>24</v>
      </c>
      <c r="P1506" t="s">
        <v>41</v>
      </c>
      <c r="Q1506" t="s">
        <v>42</v>
      </c>
      <c r="R1506" s="1">
        <v>41821</v>
      </c>
      <c r="S1506" s="10">
        <f t="shared" si="100"/>
        <v>5.1536697142535407E-5</v>
      </c>
      <c r="U1506" t="str">
        <f t="shared" si="99"/>
        <v/>
      </c>
      <c r="V1506">
        <f t="array" ref="V1506">SUM(IF(B1506="Y",IF(D1506="Critical",(F1506:F5065),0)))</f>
        <v>0</v>
      </c>
      <c r="W1506">
        <f t="shared" si="101"/>
        <v>2</v>
      </c>
      <c r="X1506">
        <f t="shared" si="102"/>
        <v>0</v>
      </c>
    </row>
    <row r="1507" spans="1:24" x14ac:dyDescent="0.25">
      <c r="A1507">
        <v>19010</v>
      </c>
      <c r="B1507" t="s">
        <v>27</v>
      </c>
      <c r="C1507" s="1">
        <v>42528</v>
      </c>
      <c r="D1507" t="s">
        <v>47</v>
      </c>
      <c r="E1507">
        <v>18</v>
      </c>
      <c r="F1507">
        <v>23792.93</v>
      </c>
      <c r="G1507">
        <v>0</v>
      </c>
      <c r="H1507" t="s">
        <v>20</v>
      </c>
      <c r="I1507">
        <v>10951.31</v>
      </c>
      <c r="J1507">
        <v>1270.99</v>
      </c>
      <c r="K1507">
        <v>19.989999999999998</v>
      </c>
      <c r="L1507" t="s">
        <v>360</v>
      </c>
      <c r="M1507" t="s">
        <v>341</v>
      </c>
      <c r="N1507" t="s">
        <v>71</v>
      </c>
      <c r="O1507" t="s">
        <v>34</v>
      </c>
      <c r="P1507" t="s">
        <v>68</v>
      </c>
      <c r="Q1507" t="s">
        <v>42</v>
      </c>
      <c r="R1507" s="1">
        <v>42530</v>
      </c>
      <c r="S1507" s="10">
        <f t="shared" si="100"/>
        <v>3.7808907245015914E-3</v>
      </c>
      <c r="U1507" t="str">
        <f t="shared" si="99"/>
        <v/>
      </c>
      <c r="V1507">
        <f t="array" ref="V1507">SUM(IF(B1507="Y",IF(D1507="Critical",(F1507:F5066),0)))</f>
        <v>0</v>
      </c>
      <c r="W1507">
        <f t="shared" si="101"/>
        <v>2</v>
      </c>
      <c r="X1507">
        <f t="shared" si="102"/>
        <v>0</v>
      </c>
    </row>
    <row r="1508" spans="1:24" x14ac:dyDescent="0.25">
      <c r="A1508">
        <v>19040</v>
      </c>
      <c r="B1508" t="s">
        <v>18</v>
      </c>
      <c r="C1508" s="1">
        <v>41992</v>
      </c>
      <c r="D1508" t="s">
        <v>19</v>
      </c>
      <c r="E1508">
        <v>10</v>
      </c>
      <c r="F1508">
        <v>211.97</v>
      </c>
      <c r="G1508">
        <v>0.06</v>
      </c>
      <c r="H1508" t="s">
        <v>20</v>
      </c>
      <c r="I1508">
        <v>-46.83</v>
      </c>
      <c r="J1508">
        <v>21.38</v>
      </c>
      <c r="K1508">
        <v>8.99</v>
      </c>
      <c r="L1508" t="s">
        <v>165</v>
      </c>
      <c r="M1508" t="s">
        <v>22</v>
      </c>
      <c r="N1508" t="s">
        <v>23</v>
      </c>
      <c r="O1508" t="s">
        <v>34</v>
      </c>
      <c r="P1508" t="s">
        <v>35</v>
      </c>
      <c r="Q1508" t="s">
        <v>26</v>
      </c>
      <c r="R1508" s="1">
        <v>41993</v>
      </c>
      <c r="S1508" s="10">
        <f t="shared" si="100"/>
        <v>3.3683762650190724E-5</v>
      </c>
      <c r="U1508" t="str">
        <f t="shared" si="99"/>
        <v/>
      </c>
      <c r="V1508">
        <f t="array" ref="V1508">SUM(IF(B1508="Y",IF(D1508="Critical",(F1508:F5067),0)))</f>
        <v>0</v>
      </c>
      <c r="W1508">
        <f t="shared" si="101"/>
        <v>1</v>
      </c>
      <c r="X1508">
        <f t="shared" si="102"/>
        <v>0</v>
      </c>
    </row>
    <row r="1509" spans="1:24" x14ac:dyDescent="0.25">
      <c r="A1509">
        <v>19041</v>
      </c>
      <c r="B1509" t="s">
        <v>18</v>
      </c>
      <c r="C1509" s="1">
        <v>41846</v>
      </c>
      <c r="D1509" t="s">
        <v>47</v>
      </c>
      <c r="E1509">
        <v>3</v>
      </c>
      <c r="F1509">
        <v>36.06</v>
      </c>
      <c r="G1509">
        <v>0.08</v>
      </c>
      <c r="H1509" t="s">
        <v>20</v>
      </c>
      <c r="I1509">
        <v>-18.5</v>
      </c>
      <c r="J1509">
        <v>10.89</v>
      </c>
      <c r="K1509">
        <v>4.5</v>
      </c>
      <c r="L1509" t="s">
        <v>267</v>
      </c>
      <c r="M1509" t="s">
        <v>22</v>
      </c>
      <c r="N1509" t="s">
        <v>23</v>
      </c>
      <c r="O1509" t="s">
        <v>34</v>
      </c>
      <c r="P1509" t="s">
        <v>72</v>
      </c>
      <c r="Q1509" t="s">
        <v>42</v>
      </c>
      <c r="R1509" s="1">
        <v>41850</v>
      </c>
      <c r="S1509" s="10">
        <f t="shared" si="100"/>
        <v>5.730228245345462E-6</v>
      </c>
      <c r="U1509" t="str">
        <f t="shared" si="99"/>
        <v/>
      </c>
      <c r="V1509">
        <f t="array" ref="V1509">SUM(IF(B1509="Y",IF(D1509="Critical",(F1509:F5068),0)))</f>
        <v>0</v>
      </c>
      <c r="W1509">
        <f t="shared" si="101"/>
        <v>4</v>
      </c>
      <c r="X1509">
        <f t="shared" si="102"/>
        <v>0</v>
      </c>
    </row>
    <row r="1510" spans="1:24" x14ac:dyDescent="0.25">
      <c r="A1510">
        <v>19041</v>
      </c>
      <c r="B1510" t="s">
        <v>18</v>
      </c>
      <c r="C1510" s="1">
        <v>41846</v>
      </c>
      <c r="D1510" t="s">
        <v>47</v>
      </c>
      <c r="E1510">
        <v>43</v>
      </c>
      <c r="F1510">
        <v>1849.8</v>
      </c>
      <c r="G1510">
        <v>0.04</v>
      </c>
      <c r="H1510" t="s">
        <v>20</v>
      </c>
      <c r="I1510">
        <v>530.22</v>
      </c>
      <c r="J1510">
        <v>42.98</v>
      </c>
      <c r="K1510">
        <v>4.62</v>
      </c>
      <c r="L1510" t="s">
        <v>267</v>
      </c>
      <c r="M1510" t="s">
        <v>22</v>
      </c>
      <c r="N1510" t="s">
        <v>23</v>
      </c>
      <c r="O1510" t="s">
        <v>34</v>
      </c>
      <c r="P1510" t="s">
        <v>72</v>
      </c>
      <c r="Q1510" t="s">
        <v>42</v>
      </c>
      <c r="R1510" s="1">
        <v>41855</v>
      </c>
      <c r="S1510" s="10">
        <f t="shared" si="100"/>
        <v>2.9394831414975139E-4</v>
      </c>
      <c r="U1510" t="str">
        <f t="shared" si="99"/>
        <v/>
      </c>
      <c r="V1510">
        <f t="array" ref="V1510">SUM(IF(B1510="Y",IF(D1510="Critical",(F1510:F5069),0)))</f>
        <v>0</v>
      </c>
      <c r="W1510">
        <f t="shared" si="101"/>
        <v>9</v>
      </c>
      <c r="X1510">
        <f t="shared" si="102"/>
        <v>0</v>
      </c>
    </row>
    <row r="1511" spans="1:24" x14ac:dyDescent="0.25">
      <c r="A1511">
        <v>19042</v>
      </c>
      <c r="B1511" t="s">
        <v>18</v>
      </c>
      <c r="C1511" s="1">
        <v>42430</v>
      </c>
      <c r="D1511" t="s">
        <v>28</v>
      </c>
      <c r="E1511">
        <v>8</v>
      </c>
      <c r="F1511">
        <v>327.61</v>
      </c>
      <c r="G1511">
        <v>7.0000000000000007E-2</v>
      </c>
      <c r="H1511" t="s">
        <v>20</v>
      </c>
      <c r="I1511">
        <v>54.9</v>
      </c>
      <c r="J1511">
        <v>40.98</v>
      </c>
      <c r="K1511">
        <v>7.47</v>
      </c>
      <c r="L1511" t="s">
        <v>372</v>
      </c>
      <c r="M1511" t="s">
        <v>56</v>
      </c>
      <c r="N1511" t="s">
        <v>23</v>
      </c>
      <c r="O1511" t="s">
        <v>34</v>
      </c>
      <c r="P1511" t="s">
        <v>68</v>
      </c>
      <c r="Q1511" t="s">
        <v>42</v>
      </c>
      <c r="R1511" s="1">
        <v>42431</v>
      </c>
      <c r="S1511" s="10">
        <f t="shared" si="100"/>
        <v>5.2059902258946942E-5</v>
      </c>
      <c r="U1511" t="str">
        <f t="shared" si="99"/>
        <v/>
      </c>
      <c r="V1511">
        <f t="array" ref="V1511">SUM(IF(B1511="Y",IF(D1511="Critical",(F1511:F5070),0)))</f>
        <v>0</v>
      </c>
      <c r="W1511">
        <f t="shared" si="101"/>
        <v>1</v>
      </c>
      <c r="X1511">
        <f t="shared" si="102"/>
        <v>0</v>
      </c>
    </row>
    <row r="1512" spans="1:24" x14ac:dyDescent="0.25">
      <c r="A1512">
        <v>19047</v>
      </c>
      <c r="B1512" t="s">
        <v>18</v>
      </c>
      <c r="C1512" s="1">
        <v>42398</v>
      </c>
      <c r="D1512" t="s">
        <v>19</v>
      </c>
      <c r="E1512">
        <v>1</v>
      </c>
      <c r="F1512">
        <v>67.489999999999995</v>
      </c>
      <c r="G1512">
        <v>0.06</v>
      </c>
      <c r="H1512" t="s">
        <v>20</v>
      </c>
      <c r="I1512">
        <v>-22.82</v>
      </c>
      <c r="J1512">
        <v>55.48</v>
      </c>
      <c r="K1512">
        <v>14.3</v>
      </c>
      <c r="L1512" t="s">
        <v>165</v>
      </c>
      <c r="M1512" t="s">
        <v>22</v>
      </c>
      <c r="N1512" t="s">
        <v>23</v>
      </c>
      <c r="O1512" t="s">
        <v>34</v>
      </c>
      <c r="P1512" t="s">
        <v>49</v>
      </c>
      <c r="Q1512" t="s">
        <v>42</v>
      </c>
      <c r="R1512" s="1">
        <v>42399</v>
      </c>
      <c r="S1512" s="10">
        <f t="shared" si="100"/>
        <v>1.0724711710437193E-5</v>
      </c>
      <c r="U1512" t="str">
        <f t="shared" si="99"/>
        <v/>
      </c>
      <c r="V1512">
        <f t="array" ref="V1512">SUM(IF(B1512="Y",IF(D1512="Critical",(F1512:F5071),0)))</f>
        <v>0</v>
      </c>
      <c r="W1512">
        <f t="shared" si="101"/>
        <v>1</v>
      </c>
      <c r="X1512">
        <f t="shared" si="102"/>
        <v>0</v>
      </c>
    </row>
    <row r="1513" spans="1:24" x14ac:dyDescent="0.25">
      <c r="A1513">
        <v>19047</v>
      </c>
      <c r="B1513" t="s">
        <v>18</v>
      </c>
      <c r="C1513" s="1">
        <v>42398</v>
      </c>
      <c r="D1513" t="s">
        <v>19</v>
      </c>
      <c r="E1513">
        <v>3</v>
      </c>
      <c r="F1513">
        <v>6.76</v>
      </c>
      <c r="G1513">
        <v>0.02</v>
      </c>
      <c r="H1513" t="s">
        <v>20</v>
      </c>
      <c r="I1513">
        <v>-4.28</v>
      </c>
      <c r="J1513">
        <v>1.68</v>
      </c>
      <c r="K1513">
        <v>1.57</v>
      </c>
      <c r="L1513" t="s">
        <v>165</v>
      </c>
      <c r="M1513" t="s">
        <v>22</v>
      </c>
      <c r="N1513" t="s">
        <v>23</v>
      </c>
      <c r="O1513" t="s">
        <v>34</v>
      </c>
      <c r="P1513" t="s">
        <v>35</v>
      </c>
      <c r="Q1513" t="s">
        <v>36</v>
      </c>
      <c r="R1513" s="1">
        <v>42400</v>
      </c>
      <c r="S1513" s="10">
        <f t="shared" si="100"/>
        <v>1.0742191608024215E-6</v>
      </c>
      <c r="U1513" t="str">
        <f t="shared" si="99"/>
        <v/>
      </c>
      <c r="V1513">
        <f t="array" ref="V1513">SUM(IF(B1513="Y",IF(D1513="Critical",(F1513:F5072),0)))</f>
        <v>0</v>
      </c>
      <c r="W1513">
        <f t="shared" si="101"/>
        <v>2</v>
      </c>
      <c r="X1513">
        <f t="shared" si="102"/>
        <v>0</v>
      </c>
    </row>
    <row r="1514" spans="1:24" x14ac:dyDescent="0.25">
      <c r="A1514">
        <v>19073</v>
      </c>
      <c r="B1514" t="s">
        <v>18</v>
      </c>
      <c r="C1514" s="1">
        <v>42545</v>
      </c>
      <c r="D1514" t="s">
        <v>31</v>
      </c>
      <c r="E1514">
        <v>16</v>
      </c>
      <c r="F1514">
        <v>178.4</v>
      </c>
      <c r="G1514">
        <v>0.04</v>
      </c>
      <c r="H1514" t="s">
        <v>20</v>
      </c>
      <c r="I1514">
        <v>20.079999999999998</v>
      </c>
      <c r="J1514">
        <v>10.64</v>
      </c>
      <c r="K1514">
        <v>5.16</v>
      </c>
      <c r="L1514" t="s">
        <v>503</v>
      </c>
      <c r="M1514" t="s">
        <v>56</v>
      </c>
      <c r="N1514" t="s">
        <v>23</v>
      </c>
      <c r="O1514" t="s">
        <v>37</v>
      </c>
      <c r="P1514" t="s">
        <v>38</v>
      </c>
      <c r="Q1514" t="s">
        <v>42</v>
      </c>
      <c r="R1514" s="1">
        <v>42546</v>
      </c>
      <c r="S1514" s="10">
        <f t="shared" si="100"/>
        <v>2.8349215722951481E-5</v>
      </c>
      <c r="U1514" t="str">
        <f t="shared" si="99"/>
        <v/>
      </c>
      <c r="V1514">
        <f t="array" ref="V1514">SUM(IF(B1514="Y",IF(D1514="Critical",(F1514:F5073),0)))</f>
        <v>0</v>
      </c>
      <c r="W1514">
        <f t="shared" si="101"/>
        <v>1</v>
      </c>
      <c r="X1514">
        <f t="shared" si="102"/>
        <v>0</v>
      </c>
    </row>
    <row r="1515" spans="1:24" x14ac:dyDescent="0.25">
      <c r="A1515">
        <v>19073</v>
      </c>
      <c r="B1515" t="s">
        <v>18</v>
      </c>
      <c r="C1515" s="1">
        <v>42545</v>
      </c>
      <c r="D1515" t="s">
        <v>31</v>
      </c>
      <c r="E1515">
        <v>40</v>
      </c>
      <c r="F1515">
        <v>115.01</v>
      </c>
      <c r="G1515">
        <v>0.03</v>
      </c>
      <c r="H1515" t="s">
        <v>32</v>
      </c>
      <c r="I1515">
        <v>5.81</v>
      </c>
      <c r="J1515">
        <v>2.78</v>
      </c>
      <c r="K1515">
        <v>1.34</v>
      </c>
      <c r="L1515" t="s">
        <v>503</v>
      </c>
      <c r="M1515" t="s">
        <v>56</v>
      </c>
      <c r="N1515" t="s">
        <v>23</v>
      </c>
      <c r="O1515" t="s">
        <v>34</v>
      </c>
      <c r="P1515" t="s">
        <v>35</v>
      </c>
      <c r="Q1515" t="s">
        <v>36</v>
      </c>
      <c r="R1515" s="1">
        <v>42547</v>
      </c>
      <c r="S1515" s="10">
        <f t="shared" si="100"/>
        <v>1.8276027468030548E-5</v>
      </c>
      <c r="U1515" t="str">
        <f t="shared" si="99"/>
        <v/>
      </c>
      <c r="V1515">
        <f t="array" ref="V1515">SUM(IF(B1515="Y",IF(D1515="Critical",(F1515:F5074),0)))</f>
        <v>0</v>
      </c>
      <c r="W1515">
        <f t="shared" si="101"/>
        <v>2</v>
      </c>
      <c r="X1515">
        <f t="shared" si="102"/>
        <v>0</v>
      </c>
    </row>
    <row r="1516" spans="1:24" x14ac:dyDescent="0.25">
      <c r="A1516">
        <v>19075</v>
      </c>
      <c r="B1516" t="s">
        <v>18</v>
      </c>
      <c r="C1516" s="1">
        <v>42639</v>
      </c>
      <c r="D1516" t="s">
        <v>28</v>
      </c>
      <c r="E1516">
        <v>36</v>
      </c>
      <c r="F1516">
        <v>1841.6</v>
      </c>
      <c r="G1516">
        <v>0.01</v>
      </c>
      <c r="H1516" t="s">
        <v>20</v>
      </c>
      <c r="I1516">
        <v>12.95</v>
      </c>
      <c r="J1516">
        <v>50.98</v>
      </c>
      <c r="K1516">
        <v>6.5</v>
      </c>
      <c r="L1516" t="s">
        <v>280</v>
      </c>
      <c r="M1516" t="s">
        <v>22</v>
      </c>
      <c r="N1516" t="s">
        <v>40</v>
      </c>
      <c r="O1516" t="s">
        <v>24</v>
      </c>
      <c r="P1516" t="s">
        <v>25</v>
      </c>
      <c r="Q1516" t="s">
        <v>42</v>
      </c>
      <c r="R1516" s="1">
        <v>42640</v>
      </c>
      <c r="S1516" s="10">
        <f t="shared" si="100"/>
        <v>2.9264526723871885E-4</v>
      </c>
      <c r="U1516" t="str">
        <f t="shared" si="99"/>
        <v/>
      </c>
      <c r="V1516">
        <f t="array" ref="V1516">SUM(IF(B1516="Y",IF(D1516="Critical",(F1516:F5075),0)))</f>
        <v>0</v>
      </c>
      <c r="W1516">
        <f t="shared" si="101"/>
        <v>1</v>
      </c>
      <c r="X1516">
        <f t="shared" si="102"/>
        <v>0</v>
      </c>
    </row>
    <row r="1517" spans="1:24" x14ac:dyDescent="0.25">
      <c r="A1517">
        <v>19078</v>
      </c>
      <c r="B1517" t="s">
        <v>27</v>
      </c>
      <c r="C1517" s="1">
        <v>42578</v>
      </c>
      <c r="D1517" t="s">
        <v>28</v>
      </c>
      <c r="E1517">
        <v>21</v>
      </c>
      <c r="F1517">
        <v>256.12</v>
      </c>
      <c r="G1517">
        <v>0.03</v>
      </c>
      <c r="H1517" t="s">
        <v>20</v>
      </c>
      <c r="I1517">
        <v>-18.190000000000001</v>
      </c>
      <c r="J1517">
        <v>11.97</v>
      </c>
      <c r="K1517">
        <v>4.9800000000000004</v>
      </c>
      <c r="L1517" t="s">
        <v>401</v>
      </c>
      <c r="M1517" t="s">
        <v>341</v>
      </c>
      <c r="N1517" t="s">
        <v>23</v>
      </c>
      <c r="O1517" t="s">
        <v>34</v>
      </c>
      <c r="P1517" t="s">
        <v>72</v>
      </c>
      <c r="Q1517" t="s">
        <v>42</v>
      </c>
      <c r="R1517" s="1">
        <v>42579</v>
      </c>
      <c r="S1517" s="10">
        <f t="shared" si="100"/>
        <v>4.0699557908981686E-5</v>
      </c>
      <c r="T1517" t="str">
        <f>IF(B1517="Y", "Quality Check","")</f>
        <v>Quality Check</v>
      </c>
      <c r="U1517" t="str">
        <f t="shared" si="99"/>
        <v>Low Impact</v>
      </c>
      <c r="V1517">
        <f t="array" ref="V1517">SUM(IF(B1517="Y",IF(D1517="Critical",(F1517:F5076),0)))</f>
        <v>10603961.214499999</v>
      </c>
      <c r="W1517">
        <f t="shared" si="101"/>
        <v>1</v>
      </c>
      <c r="X1517">
        <f t="shared" si="102"/>
        <v>1</v>
      </c>
    </row>
    <row r="1518" spans="1:24" x14ac:dyDescent="0.25">
      <c r="A1518">
        <v>10852</v>
      </c>
      <c r="B1518" t="s">
        <v>18</v>
      </c>
      <c r="C1518" s="1">
        <v>41573</v>
      </c>
      <c r="D1518" t="s">
        <v>19</v>
      </c>
      <c r="E1518">
        <v>17</v>
      </c>
      <c r="F1518">
        <v>285.83999999999997</v>
      </c>
      <c r="G1518">
        <v>0.02</v>
      </c>
      <c r="H1518" t="s">
        <v>20</v>
      </c>
      <c r="I1518">
        <v>-27.26</v>
      </c>
      <c r="J1518">
        <v>15.28</v>
      </c>
      <c r="K1518">
        <v>10.91</v>
      </c>
      <c r="L1518" t="s">
        <v>91</v>
      </c>
      <c r="M1518" t="s">
        <v>56</v>
      </c>
      <c r="N1518" t="s">
        <v>40</v>
      </c>
      <c r="O1518" t="s">
        <v>34</v>
      </c>
      <c r="P1518" t="s">
        <v>68</v>
      </c>
      <c r="Q1518" t="s">
        <v>42</v>
      </c>
      <c r="R1518" s="1">
        <v>41575</v>
      </c>
      <c r="S1518" s="10">
        <f t="shared" si="100"/>
        <v>4.5422308420675168E-5</v>
      </c>
      <c r="U1518" t="str">
        <f t="shared" si="99"/>
        <v/>
      </c>
      <c r="V1518">
        <f t="array" ref="V1518">SUM(IF(B1518="Y",IF(D1518="Critical",(F1518:F5077),0)))</f>
        <v>0</v>
      </c>
      <c r="W1518">
        <f t="shared" si="101"/>
        <v>2</v>
      </c>
      <c r="X1518">
        <f t="shared" si="102"/>
        <v>0</v>
      </c>
    </row>
    <row r="1519" spans="1:24" x14ac:dyDescent="0.25">
      <c r="A1519">
        <v>19105</v>
      </c>
      <c r="B1519" t="s">
        <v>18</v>
      </c>
      <c r="C1519" s="1">
        <v>42671</v>
      </c>
      <c r="D1519" t="s">
        <v>19</v>
      </c>
      <c r="E1519">
        <v>31</v>
      </c>
      <c r="F1519">
        <v>1370.56</v>
      </c>
      <c r="G1519">
        <v>0.1</v>
      </c>
      <c r="H1519" t="s">
        <v>20</v>
      </c>
      <c r="I1519">
        <v>511.51</v>
      </c>
      <c r="J1519">
        <v>48.91</v>
      </c>
      <c r="K1519">
        <v>5.97</v>
      </c>
      <c r="L1519" t="s">
        <v>286</v>
      </c>
      <c r="M1519" t="s">
        <v>22</v>
      </c>
      <c r="N1519" t="s">
        <v>23</v>
      </c>
      <c r="O1519" t="s">
        <v>34</v>
      </c>
      <c r="P1519" t="s">
        <v>49</v>
      </c>
      <c r="Q1519" t="s">
        <v>42</v>
      </c>
      <c r="R1519" s="1">
        <v>42673</v>
      </c>
      <c r="S1519" s="10">
        <f t="shared" si="100"/>
        <v>2.177931676078945E-4</v>
      </c>
      <c r="U1519" t="str">
        <f t="shared" si="99"/>
        <v/>
      </c>
      <c r="V1519">
        <f t="array" ref="V1519">SUM(IF(B1519="Y",IF(D1519="Critical",(F1519:F5078),0)))</f>
        <v>0</v>
      </c>
      <c r="W1519">
        <f t="shared" si="101"/>
        <v>2</v>
      </c>
      <c r="X1519">
        <f t="shared" si="102"/>
        <v>0</v>
      </c>
    </row>
    <row r="1520" spans="1:24" x14ac:dyDescent="0.25">
      <c r="A1520">
        <v>19105</v>
      </c>
      <c r="B1520" t="s">
        <v>18</v>
      </c>
      <c r="C1520" s="1">
        <v>42671</v>
      </c>
      <c r="D1520" t="s">
        <v>19</v>
      </c>
      <c r="E1520">
        <v>29</v>
      </c>
      <c r="F1520">
        <v>172.98</v>
      </c>
      <c r="G1520">
        <v>0.08</v>
      </c>
      <c r="H1520" t="s">
        <v>20</v>
      </c>
      <c r="I1520">
        <v>-59.75</v>
      </c>
      <c r="J1520">
        <v>5.98</v>
      </c>
      <c r="K1520">
        <v>5.46</v>
      </c>
      <c r="L1520" t="s">
        <v>286</v>
      </c>
      <c r="M1520" t="s">
        <v>22</v>
      </c>
      <c r="N1520" t="s">
        <v>23</v>
      </c>
      <c r="O1520" t="s">
        <v>34</v>
      </c>
      <c r="P1520" t="s">
        <v>49</v>
      </c>
      <c r="Q1520" t="s">
        <v>42</v>
      </c>
      <c r="R1520" s="1">
        <v>42671</v>
      </c>
      <c r="S1520" s="10">
        <f t="shared" si="100"/>
        <v>2.7487933496390955E-5</v>
      </c>
      <c r="U1520" t="str">
        <f t="shared" si="99"/>
        <v/>
      </c>
      <c r="V1520">
        <f t="array" ref="V1520">SUM(IF(B1520="Y",IF(D1520="Critical",(F1520:F5079),0)))</f>
        <v>0</v>
      </c>
      <c r="W1520">
        <f t="shared" si="101"/>
        <v>0</v>
      </c>
      <c r="X1520">
        <f t="shared" si="102"/>
        <v>0</v>
      </c>
    </row>
    <row r="1521" spans="1:24" x14ac:dyDescent="0.25">
      <c r="A1521">
        <v>29058</v>
      </c>
      <c r="B1521" t="s">
        <v>18</v>
      </c>
      <c r="C1521" s="1">
        <v>41277</v>
      </c>
      <c r="D1521" t="s">
        <v>19</v>
      </c>
      <c r="E1521">
        <v>43</v>
      </c>
      <c r="F1521">
        <v>287.61</v>
      </c>
      <c r="G1521">
        <v>0.02</v>
      </c>
      <c r="H1521" t="s">
        <v>20</v>
      </c>
      <c r="I1521">
        <v>-101.5</v>
      </c>
      <c r="J1521">
        <v>6.48</v>
      </c>
      <c r="K1521">
        <v>6.35</v>
      </c>
      <c r="L1521" t="s">
        <v>61</v>
      </c>
      <c r="M1521" t="s">
        <v>22</v>
      </c>
      <c r="N1521" t="s">
        <v>45</v>
      </c>
      <c r="O1521" t="s">
        <v>34</v>
      </c>
      <c r="P1521" t="s">
        <v>49</v>
      </c>
      <c r="Q1521" t="s">
        <v>42</v>
      </c>
      <c r="R1521" s="1">
        <v>41279</v>
      </c>
      <c r="S1521" s="10">
        <f t="shared" si="100"/>
        <v>4.5703575863666342E-5</v>
      </c>
      <c r="U1521" t="str">
        <f t="shared" si="99"/>
        <v/>
      </c>
      <c r="V1521">
        <f t="array" ref="V1521">SUM(IF(B1521="Y",IF(D1521="Critical",(F1521:F5080),0)))</f>
        <v>0</v>
      </c>
      <c r="W1521">
        <f t="shared" si="101"/>
        <v>2</v>
      </c>
      <c r="X1521">
        <f t="shared" si="102"/>
        <v>0</v>
      </c>
    </row>
    <row r="1522" spans="1:24" x14ac:dyDescent="0.25">
      <c r="A1522">
        <v>19138</v>
      </c>
      <c r="B1522" t="s">
        <v>27</v>
      </c>
      <c r="C1522" s="1">
        <v>41887</v>
      </c>
      <c r="D1522" t="s">
        <v>47</v>
      </c>
      <c r="E1522">
        <v>30</v>
      </c>
      <c r="F1522">
        <v>387</v>
      </c>
      <c r="G1522">
        <v>0.01</v>
      </c>
      <c r="H1522" t="s">
        <v>32</v>
      </c>
      <c r="I1522">
        <v>-31.45</v>
      </c>
      <c r="J1522">
        <v>12.28</v>
      </c>
      <c r="K1522">
        <v>6.13</v>
      </c>
      <c r="L1522" t="s">
        <v>504</v>
      </c>
      <c r="M1522" t="s">
        <v>341</v>
      </c>
      <c r="N1522" t="s">
        <v>40</v>
      </c>
      <c r="O1522" t="s">
        <v>34</v>
      </c>
      <c r="P1522" t="s">
        <v>53</v>
      </c>
      <c r="Q1522" t="s">
        <v>42</v>
      </c>
      <c r="R1522" s="1">
        <v>41892</v>
      </c>
      <c r="S1522" s="10">
        <f t="shared" si="100"/>
        <v>6.1497457874339813E-5</v>
      </c>
      <c r="U1522" t="str">
        <f t="shared" si="99"/>
        <v/>
      </c>
      <c r="V1522">
        <f t="array" ref="V1522">SUM(IF(B1522="Y",IF(D1522="Critical",(F1522:F5081),0)))</f>
        <v>0</v>
      </c>
      <c r="W1522">
        <f t="shared" si="101"/>
        <v>5</v>
      </c>
      <c r="X1522">
        <f t="shared" si="102"/>
        <v>0</v>
      </c>
    </row>
    <row r="1523" spans="1:24" x14ac:dyDescent="0.25">
      <c r="A1523">
        <v>19143</v>
      </c>
      <c r="B1523" t="s">
        <v>18</v>
      </c>
      <c r="C1523" s="1">
        <v>42312</v>
      </c>
      <c r="D1523" t="s">
        <v>19</v>
      </c>
      <c r="E1523">
        <v>3</v>
      </c>
      <c r="F1523">
        <v>2421.02</v>
      </c>
      <c r="G1523">
        <v>7.0000000000000007E-2</v>
      </c>
      <c r="H1523" t="s">
        <v>54</v>
      </c>
      <c r="I1523">
        <v>-1943.17</v>
      </c>
      <c r="J1523">
        <v>810.98</v>
      </c>
      <c r="K1523">
        <v>16.059999999999999</v>
      </c>
      <c r="L1523" t="s">
        <v>115</v>
      </c>
      <c r="M1523" t="s">
        <v>22</v>
      </c>
      <c r="N1523" t="s">
        <v>40</v>
      </c>
      <c r="O1523" t="s">
        <v>24</v>
      </c>
      <c r="P1523" t="s">
        <v>51</v>
      </c>
      <c r="Q1523" t="s">
        <v>74</v>
      </c>
      <c r="R1523" s="1">
        <v>42313</v>
      </c>
      <c r="S1523" s="10">
        <f t="shared" si="100"/>
        <v>3.8471983323755599E-4</v>
      </c>
      <c r="U1523" t="str">
        <f t="shared" si="99"/>
        <v/>
      </c>
      <c r="V1523">
        <f t="array" ref="V1523">SUM(IF(B1523="Y",IF(D1523="Critical",(F1523:F5082),0)))</f>
        <v>0</v>
      </c>
      <c r="W1523">
        <f t="shared" si="101"/>
        <v>1</v>
      </c>
      <c r="X1523">
        <f t="shared" si="102"/>
        <v>0</v>
      </c>
    </row>
    <row r="1524" spans="1:24" x14ac:dyDescent="0.25">
      <c r="A1524">
        <v>20036</v>
      </c>
      <c r="B1524" t="s">
        <v>27</v>
      </c>
      <c r="C1524" s="1">
        <v>41613</v>
      </c>
      <c r="D1524" t="s">
        <v>31</v>
      </c>
      <c r="E1524">
        <v>25</v>
      </c>
      <c r="F1524">
        <v>290.45999999999998</v>
      </c>
      <c r="G1524">
        <v>0.1</v>
      </c>
      <c r="H1524" t="s">
        <v>20</v>
      </c>
      <c r="I1524">
        <v>-31.55</v>
      </c>
      <c r="J1524">
        <v>11.97</v>
      </c>
      <c r="K1524">
        <v>4.9800000000000004</v>
      </c>
      <c r="L1524" t="s">
        <v>454</v>
      </c>
      <c r="M1524" t="s">
        <v>56</v>
      </c>
      <c r="N1524" t="s">
        <v>23</v>
      </c>
      <c r="O1524" t="s">
        <v>34</v>
      </c>
      <c r="P1524" t="s">
        <v>72</v>
      </c>
      <c r="Q1524" t="s">
        <v>42</v>
      </c>
      <c r="R1524" s="1">
        <v>41613</v>
      </c>
      <c r="S1524" s="10">
        <f t="shared" si="100"/>
        <v>4.6156464119330075E-5</v>
      </c>
      <c r="U1524" t="str">
        <f t="shared" si="99"/>
        <v/>
      </c>
      <c r="V1524">
        <f t="array" ref="V1524">SUM(IF(B1524="Y",IF(D1524="Critical",(F1524:F5083),0)))</f>
        <v>0</v>
      </c>
      <c r="W1524">
        <f t="shared" si="101"/>
        <v>0</v>
      </c>
      <c r="X1524">
        <f t="shared" si="102"/>
        <v>0</v>
      </c>
    </row>
    <row r="1525" spans="1:24" x14ac:dyDescent="0.25">
      <c r="A1525">
        <v>9152</v>
      </c>
      <c r="B1525" t="s">
        <v>27</v>
      </c>
      <c r="C1525" s="1">
        <v>41506</v>
      </c>
      <c r="D1525" t="s">
        <v>31</v>
      </c>
      <c r="E1525">
        <v>43</v>
      </c>
      <c r="F1525">
        <v>292.80799999999999</v>
      </c>
      <c r="G1525">
        <v>0.05</v>
      </c>
      <c r="H1525" t="s">
        <v>20</v>
      </c>
      <c r="I1525">
        <v>-129.69</v>
      </c>
      <c r="J1525">
        <v>7.99</v>
      </c>
      <c r="K1525">
        <v>5.03</v>
      </c>
      <c r="L1525" t="s">
        <v>351</v>
      </c>
      <c r="M1525" t="s">
        <v>22</v>
      </c>
      <c r="N1525" t="s">
        <v>40</v>
      </c>
      <c r="O1525" t="s">
        <v>24</v>
      </c>
      <c r="P1525" t="s">
        <v>41</v>
      </c>
      <c r="Q1525" t="s">
        <v>52</v>
      </c>
      <c r="R1525" s="1">
        <v>41506</v>
      </c>
      <c r="S1525" s="10">
        <f t="shared" si="100"/>
        <v>4.6529580478733055E-5</v>
      </c>
      <c r="U1525" t="str">
        <f t="shared" si="99"/>
        <v/>
      </c>
      <c r="V1525">
        <f t="array" ref="V1525">SUM(IF(B1525="Y",IF(D1525="Critical",(F1525:F5084),0)))</f>
        <v>0</v>
      </c>
      <c r="W1525">
        <f t="shared" si="101"/>
        <v>0</v>
      </c>
      <c r="X1525">
        <f t="shared" si="102"/>
        <v>0</v>
      </c>
    </row>
    <row r="1526" spans="1:24" x14ac:dyDescent="0.25">
      <c r="A1526">
        <v>15463</v>
      </c>
      <c r="B1526" t="s">
        <v>18</v>
      </c>
      <c r="C1526" s="1">
        <v>41479</v>
      </c>
      <c r="D1526" t="s">
        <v>47</v>
      </c>
      <c r="E1526">
        <v>48</v>
      </c>
      <c r="F1526">
        <v>293.3</v>
      </c>
      <c r="G1526">
        <v>0.04</v>
      </c>
      <c r="H1526" t="s">
        <v>32</v>
      </c>
      <c r="I1526">
        <v>-193.48</v>
      </c>
      <c r="J1526">
        <v>5.98</v>
      </c>
      <c r="K1526">
        <v>7.5</v>
      </c>
      <c r="L1526" t="s">
        <v>372</v>
      </c>
      <c r="M1526" t="s">
        <v>56</v>
      </c>
      <c r="N1526" t="s">
        <v>23</v>
      </c>
      <c r="O1526" t="s">
        <v>34</v>
      </c>
      <c r="P1526" t="s">
        <v>49</v>
      </c>
      <c r="Q1526" t="s">
        <v>42</v>
      </c>
      <c r="R1526" s="1">
        <v>41481</v>
      </c>
      <c r="S1526" s="10">
        <f t="shared" si="100"/>
        <v>4.6607763293395005E-5</v>
      </c>
      <c r="U1526" t="str">
        <f t="shared" si="99"/>
        <v/>
      </c>
      <c r="V1526">
        <f t="array" ref="V1526">SUM(IF(B1526="Y",IF(D1526="Critical",(F1526:F5085),0)))</f>
        <v>0</v>
      </c>
      <c r="W1526">
        <f t="shared" si="101"/>
        <v>2</v>
      </c>
      <c r="X1526">
        <f t="shared" si="102"/>
        <v>0</v>
      </c>
    </row>
    <row r="1527" spans="1:24" x14ac:dyDescent="0.25">
      <c r="A1527">
        <v>15109</v>
      </c>
      <c r="B1527" t="s">
        <v>18</v>
      </c>
      <c r="C1527" s="1">
        <v>41622</v>
      </c>
      <c r="D1527" t="s">
        <v>31</v>
      </c>
      <c r="E1527">
        <v>45</v>
      </c>
      <c r="F1527">
        <v>293.47000000000003</v>
      </c>
      <c r="G1527">
        <v>0.06</v>
      </c>
      <c r="H1527" t="s">
        <v>20</v>
      </c>
      <c r="I1527">
        <v>-205.38</v>
      </c>
      <c r="J1527">
        <v>6.48</v>
      </c>
      <c r="K1527">
        <v>8.4</v>
      </c>
      <c r="L1527" t="s">
        <v>367</v>
      </c>
      <c r="M1527" t="s">
        <v>22</v>
      </c>
      <c r="N1527" t="s">
        <v>40</v>
      </c>
      <c r="O1527" t="s">
        <v>34</v>
      </c>
      <c r="P1527" t="s">
        <v>49</v>
      </c>
      <c r="Q1527" t="s">
        <v>42</v>
      </c>
      <c r="R1527" s="1">
        <v>41624</v>
      </c>
      <c r="S1527" s="10">
        <f t="shared" si="100"/>
        <v>4.6634777680574954E-5</v>
      </c>
      <c r="U1527" t="str">
        <f t="shared" si="99"/>
        <v/>
      </c>
      <c r="V1527">
        <f t="array" ref="V1527">SUM(IF(B1527="Y",IF(D1527="Critical",(F1527:F5086),0)))</f>
        <v>0</v>
      </c>
      <c r="W1527">
        <f t="shared" si="101"/>
        <v>2</v>
      </c>
      <c r="X1527">
        <f t="shared" si="102"/>
        <v>0</v>
      </c>
    </row>
    <row r="1528" spans="1:24" x14ac:dyDescent="0.25">
      <c r="A1528">
        <v>19204</v>
      </c>
      <c r="B1528" t="s">
        <v>18</v>
      </c>
      <c r="C1528" s="1">
        <v>42631</v>
      </c>
      <c r="D1528" t="s">
        <v>43</v>
      </c>
      <c r="E1528">
        <v>27</v>
      </c>
      <c r="F1528">
        <v>233.92</v>
      </c>
      <c r="G1528">
        <v>0.1</v>
      </c>
      <c r="H1528" t="s">
        <v>20</v>
      </c>
      <c r="I1528">
        <v>-80.75</v>
      </c>
      <c r="J1528">
        <v>8.75</v>
      </c>
      <c r="K1528">
        <v>8.5399999999999991</v>
      </c>
      <c r="L1528" t="s">
        <v>505</v>
      </c>
      <c r="M1528" t="s">
        <v>30</v>
      </c>
      <c r="N1528" t="s">
        <v>23</v>
      </c>
      <c r="O1528" t="s">
        <v>37</v>
      </c>
      <c r="P1528" t="s">
        <v>38</v>
      </c>
      <c r="Q1528" t="s">
        <v>26</v>
      </c>
      <c r="R1528" s="1">
        <v>42632</v>
      </c>
      <c r="S1528" s="10">
        <f t="shared" si="100"/>
        <v>3.7171796759600951E-5</v>
      </c>
      <c r="U1528" t="str">
        <f t="shared" si="99"/>
        <v/>
      </c>
      <c r="V1528">
        <f t="array" ref="V1528">SUM(IF(B1528="Y",IF(D1528="Critical",(F1528:F5087),0)))</f>
        <v>0</v>
      </c>
      <c r="W1528">
        <f t="shared" si="101"/>
        <v>1</v>
      </c>
      <c r="X1528">
        <f t="shared" si="102"/>
        <v>0</v>
      </c>
    </row>
    <row r="1529" spans="1:24" x14ac:dyDescent="0.25">
      <c r="A1529">
        <v>19204</v>
      </c>
      <c r="B1529" t="s">
        <v>18</v>
      </c>
      <c r="C1529" s="1">
        <v>42631</v>
      </c>
      <c r="D1529" t="s">
        <v>43</v>
      </c>
      <c r="E1529">
        <v>28</v>
      </c>
      <c r="F1529">
        <v>1642.05</v>
      </c>
      <c r="G1529">
        <v>0.03</v>
      </c>
      <c r="H1529" t="s">
        <v>20</v>
      </c>
      <c r="I1529">
        <v>829.73</v>
      </c>
      <c r="J1529">
        <v>55.98</v>
      </c>
      <c r="K1529">
        <v>4.8600000000000003</v>
      </c>
      <c r="L1529" t="s">
        <v>505</v>
      </c>
      <c r="M1529" t="s">
        <v>30</v>
      </c>
      <c r="N1529" t="s">
        <v>23</v>
      </c>
      <c r="O1529" t="s">
        <v>34</v>
      </c>
      <c r="P1529" t="s">
        <v>49</v>
      </c>
      <c r="Q1529" t="s">
        <v>42</v>
      </c>
      <c r="R1529" s="1">
        <v>42633</v>
      </c>
      <c r="S1529" s="10">
        <f t="shared" si="100"/>
        <v>2.6093514393426274E-4</v>
      </c>
      <c r="U1529" t="str">
        <f t="shared" si="99"/>
        <v/>
      </c>
      <c r="V1529">
        <f t="array" ref="V1529">SUM(IF(B1529="Y",IF(D1529="Critical",(F1529:F5088),0)))</f>
        <v>0</v>
      </c>
      <c r="W1529">
        <f t="shared" si="101"/>
        <v>2</v>
      </c>
      <c r="X1529">
        <f t="shared" si="102"/>
        <v>0</v>
      </c>
    </row>
    <row r="1530" spans="1:24" x14ac:dyDescent="0.25">
      <c r="A1530">
        <v>25056</v>
      </c>
      <c r="B1530" t="s">
        <v>18</v>
      </c>
      <c r="C1530" s="1">
        <v>41538</v>
      </c>
      <c r="D1530" t="s">
        <v>31</v>
      </c>
      <c r="E1530">
        <v>41</v>
      </c>
      <c r="F1530">
        <v>295.12</v>
      </c>
      <c r="G1530">
        <v>0</v>
      </c>
      <c r="H1530" t="s">
        <v>20</v>
      </c>
      <c r="I1530">
        <v>-151.93</v>
      </c>
      <c r="J1530">
        <v>6.48</v>
      </c>
      <c r="K1530">
        <v>8.19</v>
      </c>
      <c r="L1530" t="s">
        <v>297</v>
      </c>
      <c r="M1530" t="s">
        <v>30</v>
      </c>
      <c r="N1530" t="s">
        <v>23</v>
      </c>
      <c r="O1530" t="s">
        <v>34</v>
      </c>
      <c r="P1530" t="s">
        <v>49</v>
      </c>
      <c r="Q1530" t="s">
        <v>42</v>
      </c>
      <c r="R1530" s="1">
        <v>41540</v>
      </c>
      <c r="S1530" s="10">
        <f t="shared" si="100"/>
        <v>4.6896976144380272E-5</v>
      </c>
      <c r="U1530" t="str">
        <f t="shared" si="99"/>
        <v/>
      </c>
      <c r="V1530">
        <f t="array" ref="V1530">SUM(IF(B1530="Y",IF(D1530="Critical",(F1530:F5089),0)))</f>
        <v>0</v>
      </c>
      <c r="W1530">
        <f t="shared" si="101"/>
        <v>2</v>
      </c>
      <c r="X1530">
        <f t="shared" si="102"/>
        <v>0</v>
      </c>
    </row>
    <row r="1531" spans="1:24" x14ac:dyDescent="0.25">
      <c r="A1531">
        <v>37440</v>
      </c>
      <c r="B1531" t="s">
        <v>18</v>
      </c>
      <c r="C1531" s="1">
        <v>41448</v>
      </c>
      <c r="D1531" t="s">
        <v>31</v>
      </c>
      <c r="E1531">
        <v>31</v>
      </c>
      <c r="F1531">
        <v>295.45</v>
      </c>
      <c r="G1531">
        <v>0.03</v>
      </c>
      <c r="H1531" t="s">
        <v>20</v>
      </c>
      <c r="I1531">
        <v>-4.3600000000000003</v>
      </c>
      <c r="J1531">
        <v>9.3800000000000008</v>
      </c>
      <c r="K1531">
        <v>4.93</v>
      </c>
      <c r="L1531" t="s">
        <v>137</v>
      </c>
      <c r="M1531" t="s">
        <v>30</v>
      </c>
      <c r="N1531" t="s">
        <v>23</v>
      </c>
      <c r="O1531" t="s">
        <v>37</v>
      </c>
      <c r="P1531" t="s">
        <v>38</v>
      </c>
      <c r="Q1531" t="s">
        <v>42</v>
      </c>
      <c r="R1531" s="1">
        <v>41450</v>
      </c>
      <c r="S1531" s="10">
        <f t="shared" si="100"/>
        <v>4.6949415837141333E-5</v>
      </c>
      <c r="U1531" t="str">
        <f t="shared" si="99"/>
        <v/>
      </c>
      <c r="V1531">
        <f t="array" ref="V1531">SUM(IF(B1531="Y",IF(D1531="Critical",(F1531:F5090),0)))</f>
        <v>0</v>
      </c>
      <c r="W1531">
        <f t="shared" si="101"/>
        <v>2</v>
      </c>
      <c r="X1531">
        <f t="shared" si="102"/>
        <v>0</v>
      </c>
    </row>
    <row r="1532" spans="1:24" x14ac:dyDescent="0.25">
      <c r="A1532">
        <v>19207</v>
      </c>
      <c r="B1532" t="s">
        <v>18</v>
      </c>
      <c r="C1532" s="1">
        <v>42078</v>
      </c>
      <c r="D1532" t="s">
        <v>31</v>
      </c>
      <c r="E1532">
        <v>23</v>
      </c>
      <c r="F1532">
        <v>66.02</v>
      </c>
      <c r="G1532">
        <v>0.1</v>
      </c>
      <c r="H1532" t="s">
        <v>20</v>
      </c>
      <c r="I1532">
        <v>10.88</v>
      </c>
      <c r="J1532">
        <v>3.08</v>
      </c>
      <c r="K1532">
        <v>0.99</v>
      </c>
      <c r="L1532" t="s">
        <v>170</v>
      </c>
      <c r="M1532" t="s">
        <v>22</v>
      </c>
      <c r="N1532" t="s">
        <v>23</v>
      </c>
      <c r="O1532" t="s">
        <v>34</v>
      </c>
      <c r="P1532" t="s">
        <v>46</v>
      </c>
      <c r="Q1532" t="s">
        <v>42</v>
      </c>
      <c r="R1532" s="1">
        <v>42080</v>
      </c>
      <c r="S1532" s="10">
        <f t="shared" si="100"/>
        <v>1.0491116715410631E-5</v>
      </c>
      <c r="U1532" t="str">
        <f t="shared" si="99"/>
        <v/>
      </c>
      <c r="V1532">
        <f t="array" ref="V1532">SUM(IF(B1532="Y",IF(D1532="Critical",(F1532:F5091),0)))</f>
        <v>0</v>
      </c>
      <c r="W1532">
        <f t="shared" si="101"/>
        <v>2</v>
      </c>
      <c r="X1532">
        <f t="shared" si="102"/>
        <v>0</v>
      </c>
    </row>
    <row r="1533" spans="1:24" x14ac:dyDescent="0.25">
      <c r="A1533">
        <v>19207</v>
      </c>
      <c r="B1533" t="s">
        <v>18</v>
      </c>
      <c r="C1533" s="1">
        <v>42078</v>
      </c>
      <c r="D1533" t="s">
        <v>31</v>
      </c>
      <c r="E1533">
        <v>11</v>
      </c>
      <c r="F1533">
        <v>15.53</v>
      </c>
      <c r="G1533">
        <v>0</v>
      </c>
      <c r="H1533" t="s">
        <v>20</v>
      </c>
      <c r="I1533">
        <v>-5.92</v>
      </c>
      <c r="J1533">
        <v>1.26</v>
      </c>
      <c r="K1533">
        <v>0.7</v>
      </c>
      <c r="L1533" t="s">
        <v>170</v>
      </c>
      <c r="M1533" t="s">
        <v>22</v>
      </c>
      <c r="N1533" t="s">
        <v>23</v>
      </c>
      <c r="O1533" t="s">
        <v>34</v>
      </c>
      <c r="P1533" t="s">
        <v>100</v>
      </c>
      <c r="Q1533" t="s">
        <v>36</v>
      </c>
      <c r="R1533" s="1">
        <v>42079</v>
      </c>
      <c r="S1533" s="10">
        <f t="shared" si="100"/>
        <v>2.4678437229676931E-6</v>
      </c>
      <c r="U1533" t="str">
        <f t="shared" si="99"/>
        <v/>
      </c>
      <c r="V1533">
        <f t="array" ref="V1533">SUM(IF(B1533="Y",IF(D1533="Critical",(F1533:F5092),0)))</f>
        <v>0</v>
      </c>
      <c r="W1533">
        <f t="shared" si="101"/>
        <v>1</v>
      </c>
      <c r="X1533">
        <f t="shared" si="102"/>
        <v>0</v>
      </c>
    </row>
    <row r="1534" spans="1:24" x14ac:dyDescent="0.25">
      <c r="A1534">
        <v>19232</v>
      </c>
      <c r="B1534" t="s">
        <v>18</v>
      </c>
      <c r="C1534" s="1">
        <v>42563</v>
      </c>
      <c r="D1534" t="s">
        <v>47</v>
      </c>
      <c r="E1534">
        <v>43</v>
      </c>
      <c r="F1534">
        <v>265.38</v>
      </c>
      <c r="G1534">
        <v>0.04</v>
      </c>
      <c r="H1534" t="s">
        <v>20</v>
      </c>
      <c r="I1534">
        <v>-107.59</v>
      </c>
      <c r="J1534">
        <v>6.24</v>
      </c>
      <c r="K1534">
        <v>5.22</v>
      </c>
      <c r="L1534" t="s">
        <v>284</v>
      </c>
      <c r="M1534" t="s">
        <v>22</v>
      </c>
      <c r="N1534" t="s">
        <v>71</v>
      </c>
      <c r="O1534" t="s">
        <v>37</v>
      </c>
      <c r="P1534" t="s">
        <v>38</v>
      </c>
      <c r="Q1534" t="s">
        <v>42</v>
      </c>
      <c r="R1534" s="1">
        <v>42568</v>
      </c>
      <c r="S1534" s="10">
        <f t="shared" si="100"/>
        <v>4.2171047469489141E-5</v>
      </c>
      <c r="U1534" t="str">
        <f t="shared" si="99"/>
        <v/>
      </c>
      <c r="V1534">
        <f t="array" ref="V1534">SUM(IF(B1534="Y",IF(D1534="Critical",(F1534:F5093),0)))</f>
        <v>0</v>
      </c>
      <c r="W1534">
        <f t="shared" si="101"/>
        <v>5</v>
      </c>
      <c r="X1534">
        <f t="shared" si="102"/>
        <v>0</v>
      </c>
    </row>
    <row r="1535" spans="1:24" x14ac:dyDescent="0.25">
      <c r="A1535">
        <v>19232</v>
      </c>
      <c r="B1535" t="s">
        <v>18</v>
      </c>
      <c r="C1535" s="1">
        <v>42563</v>
      </c>
      <c r="D1535" t="s">
        <v>47</v>
      </c>
      <c r="E1535">
        <v>5</v>
      </c>
      <c r="F1535">
        <v>33.409999999999997</v>
      </c>
      <c r="G1535">
        <v>0.09</v>
      </c>
      <c r="H1535" t="s">
        <v>20</v>
      </c>
      <c r="I1535">
        <v>-3.48</v>
      </c>
      <c r="J1535">
        <v>6.68</v>
      </c>
      <c r="K1535">
        <v>1.5</v>
      </c>
      <c r="L1535" t="s">
        <v>284</v>
      </c>
      <c r="M1535" t="s">
        <v>22</v>
      </c>
      <c r="N1535" t="s">
        <v>71</v>
      </c>
      <c r="O1535" t="s">
        <v>34</v>
      </c>
      <c r="P1535" t="s">
        <v>35</v>
      </c>
      <c r="Q1535" t="s">
        <v>36</v>
      </c>
      <c r="R1535" s="1">
        <v>42565</v>
      </c>
      <c r="S1535" s="10">
        <f t="shared" si="100"/>
        <v>5.309121621658121E-6</v>
      </c>
      <c r="U1535" t="str">
        <f t="shared" si="99"/>
        <v/>
      </c>
      <c r="V1535">
        <f t="array" ref="V1535">SUM(IF(B1535="Y",IF(D1535="Critical",(F1535:F5094),0)))</f>
        <v>0</v>
      </c>
      <c r="W1535">
        <f t="shared" si="101"/>
        <v>2</v>
      </c>
      <c r="X1535">
        <f t="shared" si="102"/>
        <v>0</v>
      </c>
    </row>
    <row r="1536" spans="1:24" x14ac:dyDescent="0.25">
      <c r="A1536">
        <v>19232</v>
      </c>
      <c r="B1536" t="s">
        <v>18</v>
      </c>
      <c r="C1536" s="1">
        <v>42563</v>
      </c>
      <c r="D1536" t="s">
        <v>47</v>
      </c>
      <c r="E1536">
        <v>28</v>
      </c>
      <c r="F1536">
        <v>7157.16</v>
      </c>
      <c r="G1536">
        <v>0.09</v>
      </c>
      <c r="H1536" t="s">
        <v>54</v>
      </c>
      <c r="I1536">
        <v>1150.33</v>
      </c>
      <c r="J1536">
        <v>260.98</v>
      </c>
      <c r="K1536">
        <v>41.91</v>
      </c>
      <c r="L1536" t="s">
        <v>284</v>
      </c>
      <c r="M1536" t="s">
        <v>22</v>
      </c>
      <c r="N1536" t="s">
        <v>71</v>
      </c>
      <c r="O1536" t="s">
        <v>37</v>
      </c>
      <c r="P1536" t="s">
        <v>57</v>
      </c>
      <c r="Q1536" t="s">
        <v>58</v>
      </c>
      <c r="R1536" s="1">
        <v>42570</v>
      </c>
      <c r="S1536" s="10">
        <f t="shared" si="100"/>
        <v>1.1373311255811625E-3</v>
      </c>
      <c r="U1536" t="str">
        <f t="shared" si="99"/>
        <v/>
      </c>
      <c r="V1536">
        <f t="array" ref="V1536">SUM(IF(B1536="Y",IF(D1536="Critical",(F1536:F5095),0)))</f>
        <v>0</v>
      </c>
      <c r="W1536">
        <f t="shared" si="101"/>
        <v>7</v>
      </c>
      <c r="X1536">
        <f t="shared" si="102"/>
        <v>0</v>
      </c>
    </row>
    <row r="1537" spans="1:24" x14ac:dyDescent="0.25">
      <c r="A1537">
        <v>19264</v>
      </c>
      <c r="B1537" t="s">
        <v>18</v>
      </c>
      <c r="C1537" s="1">
        <v>41911</v>
      </c>
      <c r="D1537" t="s">
        <v>19</v>
      </c>
      <c r="E1537">
        <v>40</v>
      </c>
      <c r="F1537">
        <v>161.72</v>
      </c>
      <c r="G1537">
        <v>0.09</v>
      </c>
      <c r="H1537" t="s">
        <v>20</v>
      </c>
      <c r="I1537">
        <v>-134.71</v>
      </c>
      <c r="J1537">
        <v>3.98</v>
      </c>
      <c r="K1537">
        <v>5.26</v>
      </c>
      <c r="L1537" t="s">
        <v>405</v>
      </c>
      <c r="M1537" t="s">
        <v>22</v>
      </c>
      <c r="N1537" t="s">
        <v>45</v>
      </c>
      <c r="O1537" t="s">
        <v>34</v>
      </c>
      <c r="P1537" t="s">
        <v>68</v>
      </c>
      <c r="Q1537" t="s">
        <v>42</v>
      </c>
      <c r="R1537" s="1">
        <v>41913</v>
      </c>
      <c r="S1537" s="10">
        <f t="shared" si="100"/>
        <v>2.5698627616119469E-5</v>
      </c>
      <c r="U1537" t="str">
        <f t="shared" si="99"/>
        <v/>
      </c>
      <c r="V1537">
        <f t="array" ref="V1537">SUM(IF(B1537="Y",IF(D1537="Critical",(F1537:F5096),0)))</f>
        <v>0</v>
      </c>
      <c r="W1537">
        <f t="shared" si="101"/>
        <v>2</v>
      </c>
      <c r="X1537">
        <f t="shared" si="102"/>
        <v>0</v>
      </c>
    </row>
    <row r="1538" spans="1:24" x14ac:dyDescent="0.25">
      <c r="A1538">
        <v>19264</v>
      </c>
      <c r="B1538" t="s">
        <v>18</v>
      </c>
      <c r="C1538" s="1">
        <v>41911</v>
      </c>
      <c r="D1538" t="s">
        <v>19</v>
      </c>
      <c r="E1538">
        <v>23</v>
      </c>
      <c r="F1538">
        <v>107.75</v>
      </c>
      <c r="G1538">
        <v>7.0000000000000007E-2</v>
      </c>
      <c r="H1538" t="s">
        <v>20</v>
      </c>
      <c r="I1538">
        <v>24.17</v>
      </c>
      <c r="J1538">
        <v>4.7300000000000004</v>
      </c>
      <c r="K1538">
        <v>1.52</v>
      </c>
      <c r="L1538" t="s">
        <v>405</v>
      </c>
      <c r="M1538" t="s">
        <v>22</v>
      </c>
      <c r="N1538" t="s">
        <v>45</v>
      </c>
      <c r="O1538" t="s">
        <v>34</v>
      </c>
      <c r="P1538" t="s">
        <v>49</v>
      </c>
      <c r="Q1538" t="s">
        <v>36</v>
      </c>
      <c r="R1538" s="1">
        <v>41912</v>
      </c>
      <c r="S1538" s="10">
        <f t="shared" si="100"/>
        <v>1.7122354227287117E-5</v>
      </c>
      <c r="U1538" t="str">
        <f t="shared" ref="U1538:U1601" si="103">IF(T1538="Quality Check",VLOOKUP(S1538,Quality_Control,2),"")</f>
        <v/>
      </c>
      <c r="V1538">
        <f t="array" ref="V1538">SUM(IF(B1538="Y",IF(D1538="Critical",(F1538:F5097),0)))</f>
        <v>0</v>
      </c>
      <c r="W1538">
        <f t="shared" si="101"/>
        <v>1</v>
      </c>
      <c r="X1538">
        <f t="shared" si="102"/>
        <v>0</v>
      </c>
    </row>
    <row r="1539" spans="1:24" x14ac:dyDescent="0.25">
      <c r="A1539">
        <v>26786</v>
      </c>
      <c r="B1539" t="s">
        <v>18</v>
      </c>
      <c r="C1539" s="1">
        <v>41371</v>
      </c>
      <c r="D1539" t="s">
        <v>43</v>
      </c>
      <c r="E1539">
        <v>29</v>
      </c>
      <c r="F1539">
        <v>296.94</v>
      </c>
      <c r="G1539">
        <v>0.08</v>
      </c>
      <c r="H1539" t="s">
        <v>20</v>
      </c>
      <c r="I1539">
        <v>-25.41</v>
      </c>
      <c r="J1539">
        <v>10.98</v>
      </c>
      <c r="K1539">
        <v>3.99</v>
      </c>
      <c r="L1539" t="s">
        <v>223</v>
      </c>
      <c r="M1539" t="s">
        <v>22</v>
      </c>
      <c r="N1539" t="s">
        <v>23</v>
      </c>
      <c r="O1539" t="s">
        <v>34</v>
      </c>
      <c r="P1539" t="s">
        <v>72</v>
      </c>
      <c r="Q1539" t="s">
        <v>42</v>
      </c>
      <c r="R1539" s="1">
        <v>41372</v>
      </c>
      <c r="S1539" s="10">
        <f t="shared" ref="S1539:S1602" si="104">F1539/$F$3563</f>
        <v>4.7186188995365539E-5</v>
      </c>
      <c r="U1539" t="str">
        <f t="shared" si="103"/>
        <v/>
      </c>
      <c r="V1539">
        <f t="array" ref="V1539">SUM(IF(B1539="Y",IF(D1539="Critical",(F1539:F5098),0)))</f>
        <v>0</v>
      </c>
      <c r="W1539">
        <f t="shared" ref="W1539:W1602" si="105">R1539-C1539</f>
        <v>1</v>
      </c>
      <c r="X1539">
        <f t="shared" ref="X1539:X1602" si="106">IF(T1539="",0,1)</f>
        <v>0</v>
      </c>
    </row>
    <row r="1540" spans="1:24" x14ac:dyDescent="0.25">
      <c r="A1540">
        <v>19299</v>
      </c>
      <c r="B1540" t="s">
        <v>18</v>
      </c>
      <c r="C1540" s="1">
        <v>42447</v>
      </c>
      <c r="D1540" t="s">
        <v>31</v>
      </c>
      <c r="E1540">
        <v>10</v>
      </c>
      <c r="F1540">
        <v>29.23</v>
      </c>
      <c r="G1540">
        <v>0.05</v>
      </c>
      <c r="H1540" t="s">
        <v>20</v>
      </c>
      <c r="I1540">
        <v>8.1</v>
      </c>
      <c r="J1540">
        <v>2.88</v>
      </c>
      <c r="K1540">
        <v>0.5</v>
      </c>
      <c r="L1540" t="s">
        <v>506</v>
      </c>
      <c r="M1540" t="s">
        <v>22</v>
      </c>
      <c r="N1540" t="s">
        <v>23</v>
      </c>
      <c r="O1540" t="s">
        <v>34</v>
      </c>
      <c r="P1540" t="s">
        <v>46</v>
      </c>
      <c r="Q1540" t="s">
        <v>42</v>
      </c>
      <c r="R1540" s="1">
        <v>42449</v>
      </c>
      <c r="S1540" s="10">
        <f t="shared" si="104"/>
        <v>4.6448855133512989E-6</v>
      </c>
      <c r="U1540" t="str">
        <f t="shared" si="103"/>
        <v/>
      </c>
      <c r="V1540">
        <f t="array" ref="V1540">SUM(IF(B1540="Y",IF(D1540="Critical",(F1540:F5099),0)))</f>
        <v>0</v>
      </c>
      <c r="W1540">
        <f t="shared" si="105"/>
        <v>2</v>
      </c>
      <c r="X1540">
        <f t="shared" si="106"/>
        <v>0</v>
      </c>
    </row>
    <row r="1541" spans="1:24" x14ac:dyDescent="0.25">
      <c r="A1541">
        <v>19300</v>
      </c>
      <c r="B1541" t="s">
        <v>18</v>
      </c>
      <c r="C1541" s="1">
        <v>42720</v>
      </c>
      <c r="D1541" t="s">
        <v>28</v>
      </c>
      <c r="E1541">
        <v>10</v>
      </c>
      <c r="F1541">
        <v>78.72</v>
      </c>
      <c r="G1541">
        <v>0.1</v>
      </c>
      <c r="H1541" t="s">
        <v>20</v>
      </c>
      <c r="I1541">
        <v>-22.36</v>
      </c>
      <c r="J1541">
        <v>7.64</v>
      </c>
      <c r="K1541">
        <v>5.83</v>
      </c>
      <c r="L1541" t="s">
        <v>432</v>
      </c>
      <c r="M1541" t="s">
        <v>22</v>
      </c>
      <c r="N1541" t="s">
        <v>23</v>
      </c>
      <c r="O1541" t="s">
        <v>34</v>
      </c>
      <c r="P1541" t="s">
        <v>49</v>
      </c>
      <c r="Q1541" t="s">
        <v>36</v>
      </c>
      <c r="R1541" s="1">
        <v>42721</v>
      </c>
      <c r="S1541" s="10">
        <f t="shared" si="104"/>
        <v>1.2509250345912222E-5</v>
      </c>
      <c r="U1541" t="str">
        <f t="shared" si="103"/>
        <v/>
      </c>
      <c r="V1541">
        <f t="array" ref="V1541">SUM(IF(B1541="Y",IF(D1541="Critical",(F1541:F5100),0)))</f>
        <v>0</v>
      </c>
      <c r="W1541">
        <f t="shared" si="105"/>
        <v>1</v>
      </c>
      <c r="X1541">
        <f t="shared" si="106"/>
        <v>0</v>
      </c>
    </row>
    <row r="1542" spans="1:24" x14ac:dyDescent="0.25">
      <c r="A1542">
        <v>19361</v>
      </c>
      <c r="B1542" t="s">
        <v>18</v>
      </c>
      <c r="C1542" s="1">
        <v>42270</v>
      </c>
      <c r="D1542" t="s">
        <v>47</v>
      </c>
      <c r="E1542">
        <v>21</v>
      </c>
      <c r="F1542">
        <v>788.85</v>
      </c>
      <c r="G1542">
        <v>0.06</v>
      </c>
      <c r="H1542" t="s">
        <v>20</v>
      </c>
      <c r="I1542">
        <v>317.52999999999997</v>
      </c>
      <c r="J1542">
        <v>37.700000000000003</v>
      </c>
      <c r="K1542">
        <v>2.99</v>
      </c>
      <c r="L1542" t="s">
        <v>61</v>
      </c>
      <c r="M1542" t="s">
        <v>22</v>
      </c>
      <c r="N1542" t="s">
        <v>45</v>
      </c>
      <c r="O1542" t="s">
        <v>34</v>
      </c>
      <c r="P1542" t="s">
        <v>68</v>
      </c>
      <c r="Q1542" t="s">
        <v>42</v>
      </c>
      <c r="R1542" s="1">
        <v>42279</v>
      </c>
      <c r="S1542" s="10">
        <f t="shared" si="104"/>
        <v>1.2535470192292754E-4</v>
      </c>
      <c r="U1542" t="str">
        <f t="shared" si="103"/>
        <v/>
      </c>
      <c r="V1542">
        <f t="array" ref="V1542">SUM(IF(B1542="Y",IF(D1542="Critical",(F1542:F5101),0)))</f>
        <v>0</v>
      </c>
      <c r="W1542">
        <f t="shared" si="105"/>
        <v>9</v>
      </c>
      <c r="X1542">
        <f t="shared" si="106"/>
        <v>0</v>
      </c>
    </row>
    <row r="1543" spans="1:24" x14ac:dyDescent="0.25">
      <c r="A1543">
        <v>19361</v>
      </c>
      <c r="B1543" t="s">
        <v>18</v>
      </c>
      <c r="C1543" s="1">
        <v>42270</v>
      </c>
      <c r="D1543" t="s">
        <v>47</v>
      </c>
      <c r="E1543">
        <v>43</v>
      </c>
      <c r="F1543">
        <v>364.59</v>
      </c>
      <c r="G1543">
        <v>7.0000000000000007E-2</v>
      </c>
      <c r="H1543" t="s">
        <v>20</v>
      </c>
      <c r="I1543">
        <v>-14.28</v>
      </c>
      <c r="J1543">
        <v>8.56</v>
      </c>
      <c r="K1543">
        <v>5.16</v>
      </c>
      <c r="L1543" t="s">
        <v>61</v>
      </c>
      <c r="M1543" t="s">
        <v>22</v>
      </c>
      <c r="N1543" t="s">
        <v>45</v>
      </c>
      <c r="O1543" t="s">
        <v>34</v>
      </c>
      <c r="P1543" t="s">
        <v>49</v>
      </c>
      <c r="Q1543" t="s">
        <v>36</v>
      </c>
      <c r="R1543" s="1">
        <v>42277</v>
      </c>
      <c r="S1543" s="10">
        <f t="shared" si="104"/>
        <v>5.7936326011383852E-5</v>
      </c>
      <c r="U1543" t="str">
        <f t="shared" si="103"/>
        <v/>
      </c>
      <c r="V1543">
        <f t="array" ref="V1543">SUM(IF(B1543="Y",IF(D1543="Critical",(F1543:F5102),0)))</f>
        <v>0</v>
      </c>
      <c r="W1543">
        <f t="shared" si="105"/>
        <v>7</v>
      </c>
      <c r="X1543">
        <f t="shared" si="106"/>
        <v>0</v>
      </c>
    </row>
    <row r="1544" spans="1:24" x14ac:dyDescent="0.25">
      <c r="A1544">
        <v>19361</v>
      </c>
      <c r="B1544" t="s">
        <v>18</v>
      </c>
      <c r="C1544" s="1">
        <v>42270</v>
      </c>
      <c r="D1544" t="s">
        <v>47</v>
      </c>
      <c r="E1544">
        <v>21</v>
      </c>
      <c r="F1544">
        <v>535.57000000000005</v>
      </c>
      <c r="G1544">
        <v>0.05</v>
      </c>
      <c r="H1544" t="s">
        <v>20</v>
      </c>
      <c r="I1544">
        <v>131.05000000000001</v>
      </c>
      <c r="J1544">
        <v>25.38</v>
      </c>
      <c r="K1544">
        <v>8.99</v>
      </c>
      <c r="L1544" t="s">
        <v>61</v>
      </c>
      <c r="M1544" t="s">
        <v>22</v>
      </c>
      <c r="N1544" t="s">
        <v>45</v>
      </c>
      <c r="O1544" t="s">
        <v>37</v>
      </c>
      <c r="P1544" t="s">
        <v>38</v>
      </c>
      <c r="Q1544" t="s">
        <v>26</v>
      </c>
      <c r="R1544" s="1">
        <v>42272</v>
      </c>
      <c r="S1544" s="10">
        <f t="shared" si="104"/>
        <v>8.5106443188010794E-5</v>
      </c>
      <c r="U1544" t="str">
        <f t="shared" si="103"/>
        <v/>
      </c>
      <c r="V1544">
        <f t="array" ref="V1544">SUM(IF(B1544="Y",IF(D1544="Critical",(F1544:F5103),0)))</f>
        <v>0</v>
      </c>
      <c r="W1544">
        <f t="shared" si="105"/>
        <v>2</v>
      </c>
      <c r="X1544">
        <f t="shared" si="106"/>
        <v>0</v>
      </c>
    </row>
    <row r="1545" spans="1:24" x14ac:dyDescent="0.25">
      <c r="A1545">
        <v>19363</v>
      </c>
      <c r="B1545" t="s">
        <v>18</v>
      </c>
      <c r="C1545" s="1">
        <v>41825</v>
      </c>
      <c r="D1545" t="s">
        <v>19</v>
      </c>
      <c r="E1545">
        <v>44</v>
      </c>
      <c r="F1545">
        <v>286.06</v>
      </c>
      <c r="G1545">
        <v>0.1</v>
      </c>
      <c r="H1545" t="s">
        <v>20</v>
      </c>
      <c r="I1545">
        <v>-85.09</v>
      </c>
      <c r="J1545">
        <v>6.68</v>
      </c>
      <c r="K1545">
        <v>5.66</v>
      </c>
      <c r="L1545" t="s">
        <v>260</v>
      </c>
      <c r="M1545" t="s">
        <v>22</v>
      </c>
      <c r="N1545" t="s">
        <v>40</v>
      </c>
      <c r="O1545" t="s">
        <v>34</v>
      </c>
      <c r="P1545" t="s">
        <v>49</v>
      </c>
      <c r="Q1545" t="s">
        <v>42</v>
      </c>
      <c r="R1545" s="1">
        <v>41826</v>
      </c>
      <c r="S1545" s="10">
        <f t="shared" si="104"/>
        <v>4.5457268215849218E-5</v>
      </c>
      <c r="U1545" t="str">
        <f t="shared" si="103"/>
        <v/>
      </c>
      <c r="V1545">
        <f t="array" ref="V1545">SUM(IF(B1545="Y",IF(D1545="Critical",(F1545:F5104),0)))</f>
        <v>0</v>
      </c>
      <c r="W1545">
        <f t="shared" si="105"/>
        <v>1</v>
      </c>
      <c r="X1545">
        <f t="shared" si="106"/>
        <v>0</v>
      </c>
    </row>
    <row r="1546" spans="1:24" x14ac:dyDescent="0.25">
      <c r="A1546">
        <v>19363</v>
      </c>
      <c r="B1546" t="s">
        <v>18</v>
      </c>
      <c r="C1546" s="1">
        <v>41825</v>
      </c>
      <c r="D1546" t="s">
        <v>19</v>
      </c>
      <c r="E1546">
        <v>41</v>
      </c>
      <c r="F1546">
        <v>248.1</v>
      </c>
      <c r="G1546">
        <v>0.04</v>
      </c>
      <c r="H1546" t="s">
        <v>20</v>
      </c>
      <c r="I1546">
        <v>49.67</v>
      </c>
      <c r="J1546">
        <v>5.98</v>
      </c>
      <c r="K1546">
        <v>0.96</v>
      </c>
      <c r="L1546" t="s">
        <v>260</v>
      </c>
      <c r="M1546" t="s">
        <v>22</v>
      </c>
      <c r="N1546" t="s">
        <v>40</v>
      </c>
      <c r="O1546" t="s">
        <v>34</v>
      </c>
      <c r="P1546" t="s">
        <v>35</v>
      </c>
      <c r="Q1546" t="s">
        <v>36</v>
      </c>
      <c r="R1546" s="1">
        <v>41827</v>
      </c>
      <c r="S1546" s="10">
        <f t="shared" si="104"/>
        <v>3.9425114466727922E-5</v>
      </c>
      <c r="U1546" t="str">
        <f t="shared" si="103"/>
        <v/>
      </c>
      <c r="V1546">
        <f t="array" ref="V1546">SUM(IF(B1546="Y",IF(D1546="Critical",(F1546:F5105),0)))</f>
        <v>0</v>
      </c>
      <c r="W1546">
        <f t="shared" si="105"/>
        <v>2</v>
      </c>
      <c r="X1546">
        <f t="shared" si="106"/>
        <v>0</v>
      </c>
    </row>
    <row r="1547" spans="1:24" x14ac:dyDescent="0.25">
      <c r="A1547">
        <v>19365</v>
      </c>
      <c r="B1547" t="s">
        <v>18</v>
      </c>
      <c r="C1547" s="1">
        <v>41655</v>
      </c>
      <c r="D1547" t="s">
        <v>43</v>
      </c>
      <c r="E1547">
        <v>29</v>
      </c>
      <c r="F1547">
        <v>181.83</v>
      </c>
      <c r="G1547">
        <v>0.03</v>
      </c>
      <c r="H1547" t="s">
        <v>20</v>
      </c>
      <c r="I1547">
        <v>-43.36</v>
      </c>
      <c r="J1547">
        <v>5.98</v>
      </c>
      <c r="K1547">
        <v>5.2</v>
      </c>
      <c r="L1547" t="s">
        <v>480</v>
      </c>
      <c r="M1547" t="s">
        <v>56</v>
      </c>
      <c r="N1547" t="s">
        <v>71</v>
      </c>
      <c r="O1547" t="s">
        <v>34</v>
      </c>
      <c r="P1547" t="s">
        <v>49</v>
      </c>
      <c r="Q1547" t="s">
        <v>42</v>
      </c>
      <c r="R1547" s="1">
        <v>41656</v>
      </c>
      <c r="S1547" s="10">
        <f t="shared" si="104"/>
        <v>2.8894270711346794E-5</v>
      </c>
      <c r="U1547" t="str">
        <f t="shared" si="103"/>
        <v/>
      </c>
      <c r="V1547">
        <f t="array" ref="V1547">SUM(IF(B1547="Y",IF(D1547="Critical",(F1547:F5106),0)))</f>
        <v>0</v>
      </c>
      <c r="W1547">
        <f t="shared" si="105"/>
        <v>1</v>
      </c>
      <c r="X1547">
        <f t="shared" si="106"/>
        <v>0</v>
      </c>
    </row>
    <row r="1548" spans="1:24" x14ac:dyDescent="0.25">
      <c r="A1548">
        <v>19367</v>
      </c>
      <c r="B1548" t="s">
        <v>18</v>
      </c>
      <c r="C1548" s="1">
        <v>42480</v>
      </c>
      <c r="D1548" t="s">
        <v>19</v>
      </c>
      <c r="E1548">
        <v>20</v>
      </c>
      <c r="F1548">
        <v>112.42</v>
      </c>
      <c r="G1548">
        <v>0.09</v>
      </c>
      <c r="H1548" t="s">
        <v>20</v>
      </c>
      <c r="I1548">
        <v>7.4</v>
      </c>
      <c r="J1548">
        <v>5.98</v>
      </c>
      <c r="K1548">
        <v>2.5</v>
      </c>
      <c r="L1548" t="s">
        <v>310</v>
      </c>
      <c r="M1548" t="s">
        <v>22</v>
      </c>
      <c r="N1548" t="s">
        <v>40</v>
      </c>
      <c r="O1548" t="s">
        <v>34</v>
      </c>
      <c r="P1548" t="s">
        <v>76</v>
      </c>
      <c r="Q1548" t="s">
        <v>42</v>
      </c>
      <c r="R1548" s="1">
        <v>42482</v>
      </c>
      <c r="S1548" s="10">
        <f t="shared" si="104"/>
        <v>1.7864455333936128E-5</v>
      </c>
      <c r="U1548" t="str">
        <f t="shared" si="103"/>
        <v/>
      </c>
      <c r="V1548">
        <f t="array" ref="V1548">SUM(IF(B1548="Y",IF(D1548="Critical",(F1548:F5107),0)))</f>
        <v>0</v>
      </c>
      <c r="W1548">
        <f t="shared" si="105"/>
        <v>2</v>
      </c>
      <c r="X1548">
        <f t="shared" si="106"/>
        <v>0</v>
      </c>
    </row>
    <row r="1549" spans="1:24" x14ac:dyDescent="0.25">
      <c r="A1549">
        <v>19394</v>
      </c>
      <c r="B1549" t="s">
        <v>18</v>
      </c>
      <c r="C1549" s="1">
        <v>42363</v>
      </c>
      <c r="D1549" t="s">
        <v>43</v>
      </c>
      <c r="E1549">
        <v>16</v>
      </c>
      <c r="F1549">
        <v>279.327</v>
      </c>
      <c r="G1549">
        <v>0.05</v>
      </c>
      <c r="H1549" t="s">
        <v>20</v>
      </c>
      <c r="I1549">
        <v>75.209999999999994</v>
      </c>
      <c r="J1549">
        <v>20.99</v>
      </c>
      <c r="K1549">
        <v>0.99</v>
      </c>
      <c r="L1549" t="s">
        <v>379</v>
      </c>
      <c r="M1549" t="s">
        <v>30</v>
      </c>
      <c r="N1549" t="s">
        <v>23</v>
      </c>
      <c r="O1549" t="s">
        <v>24</v>
      </c>
      <c r="P1549" t="s">
        <v>41</v>
      </c>
      <c r="Q1549" t="s">
        <v>36</v>
      </c>
      <c r="R1549" s="1">
        <v>42364</v>
      </c>
      <c r="S1549" s="10">
        <f t="shared" si="104"/>
        <v>4.438733957536361E-5</v>
      </c>
      <c r="U1549" t="str">
        <f t="shared" si="103"/>
        <v/>
      </c>
      <c r="V1549">
        <f t="array" ref="V1549">SUM(IF(B1549="Y",IF(D1549="Critical",(F1549:F5108),0)))</f>
        <v>0</v>
      </c>
      <c r="W1549">
        <f t="shared" si="105"/>
        <v>1</v>
      </c>
      <c r="X1549">
        <f t="shared" si="106"/>
        <v>0</v>
      </c>
    </row>
    <row r="1550" spans="1:24" x14ac:dyDescent="0.25">
      <c r="A1550">
        <v>19394</v>
      </c>
      <c r="B1550" t="s">
        <v>18</v>
      </c>
      <c r="C1550" s="1">
        <v>42363</v>
      </c>
      <c r="D1550" t="s">
        <v>43</v>
      </c>
      <c r="E1550">
        <v>5</v>
      </c>
      <c r="F1550">
        <v>539.20600000000002</v>
      </c>
      <c r="G1550">
        <v>0.05</v>
      </c>
      <c r="H1550" t="s">
        <v>20</v>
      </c>
      <c r="I1550">
        <v>-452.39</v>
      </c>
      <c r="J1550">
        <v>125.99</v>
      </c>
      <c r="K1550">
        <v>8.8000000000000007</v>
      </c>
      <c r="L1550" t="s">
        <v>379</v>
      </c>
      <c r="M1550" t="s">
        <v>30</v>
      </c>
      <c r="N1550" t="s">
        <v>23</v>
      </c>
      <c r="O1550" t="s">
        <v>24</v>
      </c>
      <c r="P1550" t="s">
        <v>41</v>
      </c>
      <c r="Q1550" t="s">
        <v>42</v>
      </c>
      <c r="R1550" s="1">
        <v>42366</v>
      </c>
      <c r="S1550" s="10">
        <f t="shared" si="104"/>
        <v>8.5684233257341788E-5</v>
      </c>
      <c r="U1550" t="str">
        <f t="shared" si="103"/>
        <v/>
      </c>
      <c r="V1550">
        <f t="array" ref="V1550">SUM(IF(B1550="Y",IF(D1550="Critical",(F1550:F5109),0)))</f>
        <v>0</v>
      </c>
      <c r="W1550">
        <f t="shared" si="105"/>
        <v>3</v>
      </c>
      <c r="X1550">
        <f t="shared" si="106"/>
        <v>0</v>
      </c>
    </row>
    <row r="1551" spans="1:24" x14ac:dyDescent="0.25">
      <c r="A1551">
        <v>19429</v>
      </c>
      <c r="B1551" t="s">
        <v>18</v>
      </c>
      <c r="C1551" s="1">
        <v>42606</v>
      </c>
      <c r="D1551" t="s">
        <v>31</v>
      </c>
      <c r="E1551">
        <v>2</v>
      </c>
      <c r="F1551">
        <v>240.24</v>
      </c>
      <c r="G1551">
        <v>0.05</v>
      </c>
      <c r="H1551" t="s">
        <v>54</v>
      </c>
      <c r="I1551">
        <v>-84.93</v>
      </c>
      <c r="J1551">
        <v>124.49</v>
      </c>
      <c r="K1551">
        <v>51.94</v>
      </c>
      <c r="L1551" t="s">
        <v>298</v>
      </c>
      <c r="M1551" t="s">
        <v>22</v>
      </c>
      <c r="N1551" t="s">
        <v>40</v>
      </c>
      <c r="O1551" t="s">
        <v>37</v>
      </c>
      <c r="P1551" t="s">
        <v>112</v>
      </c>
      <c r="Q1551" t="s">
        <v>58</v>
      </c>
      <c r="R1551" s="1">
        <v>42606</v>
      </c>
      <c r="S1551" s="10">
        <f t="shared" si="104"/>
        <v>3.817609633005529E-5</v>
      </c>
      <c r="U1551" t="str">
        <f t="shared" si="103"/>
        <v/>
      </c>
      <c r="V1551">
        <f t="array" ref="V1551">SUM(IF(B1551="Y",IF(D1551="Critical",(F1551:F5110),0)))</f>
        <v>0</v>
      </c>
      <c r="W1551">
        <f t="shared" si="105"/>
        <v>0</v>
      </c>
      <c r="X1551">
        <f t="shared" si="106"/>
        <v>0</v>
      </c>
    </row>
    <row r="1552" spans="1:24" x14ac:dyDescent="0.25">
      <c r="A1552">
        <v>23366</v>
      </c>
      <c r="B1552" t="s">
        <v>18</v>
      </c>
      <c r="C1552" s="1">
        <v>41597</v>
      </c>
      <c r="D1552" t="s">
        <v>31</v>
      </c>
      <c r="E1552">
        <v>5</v>
      </c>
      <c r="F1552">
        <v>297.85000000000002</v>
      </c>
      <c r="G1552">
        <v>0.04</v>
      </c>
      <c r="H1552" t="s">
        <v>20</v>
      </c>
      <c r="I1552">
        <v>-69.89</v>
      </c>
      <c r="J1552">
        <v>54.1</v>
      </c>
      <c r="K1552">
        <v>19.989999999999998</v>
      </c>
      <c r="L1552" t="s">
        <v>448</v>
      </c>
      <c r="M1552" t="s">
        <v>22</v>
      </c>
      <c r="N1552" t="s">
        <v>23</v>
      </c>
      <c r="O1552" t="s">
        <v>34</v>
      </c>
      <c r="P1552" t="s">
        <v>53</v>
      </c>
      <c r="Q1552" t="s">
        <v>42</v>
      </c>
      <c r="R1552" s="1">
        <v>41597</v>
      </c>
      <c r="S1552" s="10">
        <f t="shared" si="104"/>
        <v>4.7330795420858176E-5</v>
      </c>
      <c r="U1552" t="str">
        <f t="shared" si="103"/>
        <v/>
      </c>
      <c r="V1552">
        <f t="array" ref="V1552">SUM(IF(B1552="Y",IF(D1552="Critical",(F1552:F5111),0)))</f>
        <v>0</v>
      </c>
      <c r="W1552">
        <f t="shared" si="105"/>
        <v>0</v>
      </c>
      <c r="X1552">
        <f t="shared" si="106"/>
        <v>0</v>
      </c>
    </row>
    <row r="1553" spans="1:24" x14ac:dyDescent="0.25">
      <c r="A1553">
        <v>19431</v>
      </c>
      <c r="B1553" t="s">
        <v>18</v>
      </c>
      <c r="C1553" s="1">
        <v>42513</v>
      </c>
      <c r="D1553" t="s">
        <v>31</v>
      </c>
      <c r="E1553">
        <v>4</v>
      </c>
      <c r="F1553">
        <v>16.82</v>
      </c>
      <c r="G1553">
        <v>0.08</v>
      </c>
      <c r="H1553" t="s">
        <v>20</v>
      </c>
      <c r="I1553">
        <v>-5.54</v>
      </c>
      <c r="J1553">
        <v>4.13</v>
      </c>
      <c r="K1553">
        <v>1.17</v>
      </c>
      <c r="L1553" t="s">
        <v>396</v>
      </c>
      <c r="M1553" t="s">
        <v>30</v>
      </c>
      <c r="N1553" t="s">
        <v>40</v>
      </c>
      <c r="O1553" t="s">
        <v>34</v>
      </c>
      <c r="P1553" t="s">
        <v>35</v>
      </c>
      <c r="Q1553" t="s">
        <v>36</v>
      </c>
      <c r="R1553" s="1">
        <v>42515</v>
      </c>
      <c r="S1553" s="10">
        <f t="shared" si="104"/>
        <v>2.6728352492154927E-6</v>
      </c>
      <c r="U1553" t="str">
        <f t="shared" si="103"/>
        <v/>
      </c>
      <c r="V1553">
        <f t="array" ref="V1553">SUM(IF(B1553="Y",IF(D1553="Critical",(F1553:F5112),0)))</f>
        <v>0</v>
      </c>
      <c r="W1553">
        <f t="shared" si="105"/>
        <v>2</v>
      </c>
      <c r="X1553">
        <f t="shared" si="106"/>
        <v>0</v>
      </c>
    </row>
    <row r="1554" spans="1:24" x14ac:dyDescent="0.25">
      <c r="A1554">
        <v>28995</v>
      </c>
      <c r="B1554" t="s">
        <v>18</v>
      </c>
      <c r="C1554" s="1">
        <v>41406</v>
      </c>
      <c r="D1554" t="s">
        <v>19</v>
      </c>
      <c r="E1554">
        <v>9</v>
      </c>
      <c r="F1554">
        <v>298.52</v>
      </c>
      <c r="G1554">
        <v>0</v>
      </c>
      <c r="H1554" t="s">
        <v>20</v>
      </c>
      <c r="I1554">
        <v>73.19</v>
      </c>
      <c r="J1554">
        <v>30.98</v>
      </c>
      <c r="K1554">
        <v>5.76</v>
      </c>
      <c r="L1554" t="s">
        <v>395</v>
      </c>
      <c r="M1554" t="s">
        <v>56</v>
      </c>
      <c r="N1554" t="s">
        <v>23</v>
      </c>
      <c r="O1554" t="s">
        <v>34</v>
      </c>
      <c r="P1554" t="s">
        <v>49</v>
      </c>
      <c r="Q1554" t="s">
        <v>42</v>
      </c>
      <c r="R1554" s="1">
        <v>41407</v>
      </c>
      <c r="S1554" s="10">
        <f t="shared" si="104"/>
        <v>4.7437263887979122E-5</v>
      </c>
      <c r="U1554" t="str">
        <f t="shared" si="103"/>
        <v/>
      </c>
      <c r="V1554">
        <f t="array" ref="V1554">SUM(IF(B1554="Y",IF(D1554="Critical",(F1554:F5113),0)))</f>
        <v>0</v>
      </c>
      <c r="W1554">
        <f t="shared" si="105"/>
        <v>1</v>
      </c>
      <c r="X1554">
        <f t="shared" si="106"/>
        <v>0</v>
      </c>
    </row>
    <row r="1555" spans="1:24" x14ac:dyDescent="0.25">
      <c r="A1555">
        <v>11236</v>
      </c>
      <c r="B1555" t="s">
        <v>18</v>
      </c>
      <c r="C1555" s="1">
        <v>41577</v>
      </c>
      <c r="D1555" t="s">
        <v>19</v>
      </c>
      <c r="E1555">
        <v>45</v>
      </c>
      <c r="F1555">
        <v>298.57</v>
      </c>
      <c r="G1555">
        <v>7.0000000000000007E-2</v>
      </c>
      <c r="H1555" t="s">
        <v>20</v>
      </c>
      <c r="I1555">
        <v>74.069999999999993</v>
      </c>
      <c r="J1555">
        <v>6.88</v>
      </c>
      <c r="K1555">
        <v>2</v>
      </c>
      <c r="L1555" t="s">
        <v>82</v>
      </c>
      <c r="M1555" t="s">
        <v>22</v>
      </c>
      <c r="N1555" t="s">
        <v>71</v>
      </c>
      <c r="O1555" t="s">
        <v>34</v>
      </c>
      <c r="P1555" t="s">
        <v>49</v>
      </c>
      <c r="Q1555" t="s">
        <v>36</v>
      </c>
      <c r="R1555" s="1">
        <v>41577</v>
      </c>
      <c r="S1555" s="10">
        <f t="shared" si="104"/>
        <v>4.7445209295973223E-5</v>
      </c>
      <c r="U1555" t="str">
        <f t="shared" si="103"/>
        <v/>
      </c>
      <c r="V1555">
        <f t="array" ref="V1555">SUM(IF(B1555="Y",IF(D1555="Critical",(F1555:F5114),0)))</f>
        <v>0</v>
      </c>
      <c r="W1555">
        <f t="shared" si="105"/>
        <v>0</v>
      </c>
      <c r="X1555">
        <f t="shared" si="106"/>
        <v>0</v>
      </c>
    </row>
    <row r="1556" spans="1:24" x14ac:dyDescent="0.25">
      <c r="A1556">
        <v>25254</v>
      </c>
      <c r="B1556" t="s">
        <v>18</v>
      </c>
      <c r="C1556" s="1">
        <v>41534</v>
      </c>
      <c r="D1556" t="s">
        <v>28</v>
      </c>
      <c r="E1556">
        <v>35</v>
      </c>
      <c r="F1556">
        <v>299.68</v>
      </c>
      <c r="G1556">
        <v>0.06</v>
      </c>
      <c r="H1556" t="s">
        <v>20</v>
      </c>
      <c r="I1556">
        <v>-29.36</v>
      </c>
      <c r="J1556">
        <v>8.85</v>
      </c>
      <c r="K1556">
        <v>5.6</v>
      </c>
      <c r="L1556" t="s">
        <v>329</v>
      </c>
      <c r="M1556" t="s">
        <v>30</v>
      </c>
      <c r="N1556" t="s">
        <v>71</v>
      </c>
      <c r="O1556" t="s">
        <v>34</v>
      </c>
      <c r="P1556" t="s">
        <v>68</v>
      </c>
      <c r="Q1556" t="s">
        <v>42</v>
      </c>
      <c r="R1556" s="1">
        <v>41536</v>
      </c>
      <c r="S1556" s="10">
        <f t="shared" si="104"/>
        <v>4.7621597353442261E-5</v>
      </c>
      <c r="U1556" t="str">
        <f t="shared" si="103"/>
        <v/>
      </c>
      <c r="V1556">
        <f t="array" ref="V1556">SUM(IF(B1556="Y",IF(D1556="Critical",(F1556:F5115),0)))</f>
        <v>0</v>
      </c>
      <c r="W1556">
        <f t="shared" si="105"/>
        <v>2</v>
      </c>
      <c r="X1556">
        <f t="shared" si="106"/>
        <v>0</v>
      </c>
    </row>
    <row r="1557" spans="1:24" x14ac:dyDescent="0.25">
      <c r="A1557">
        <v>1600</v>
      </c>
      <c r="B1557" t="s">
        <v>18</v>
      </c>
      <c r="C1557" s="1">
        <v>41335</v>
      </c>
      <c r="D1557" t="s">
        <v>43</v>
      </c>
      <c r="E1557">
        <v>32</v>
      </c>
      <c r="F1557">
        <v>303.58999999999997</v>
      </c>
      <c r="G1557">
        <v>0.1</v>
      </c>
      <c r="H1557" t="s">
        <v>20</v>
      </c>
      <c r="I1557">
        <v>-45.99</v>
      </c>
      <c r="J1557">
        <v>9.65</v>
      </c>
      <c r="K1557">
        <v>6.22</v>
      </c>
      <c r="L1557" t="s">
        <v>136</v>
      </c>
      <c r="M1557" t="s">
        <v>30</v>
      </c>
      <c r="N1557" t="s">
        <v>23</v>
      </c>
      <c r="O1557" t="s">
        <v>37</v>
      </c>
      <c r="P1557" t="s">
        <v>38</v>
      </c>
      <c r="Q1557" t="s">
        <v>42</v>
      </c>
      <c r="R1557" s="1">
        <v>41337</v>
      </c>
      <c r="S1557" s="10">
        <f t="shared" si="104"/>
        <v>4.8242928258580932E-5</v>
      </c>
      <c r="U1557" t="str">
        <f t="shared" si="103"/>
        <v/>
      </c>
      <c r="V1557">
        <f t="array" ref="V1557">SUM(IF(B1557="Y",IF(D1557="Critical",(F1557:F5116),0)))</f>
        <v>0</v>
      </c>
      <c r="W1557">
        <f t="shared" si="105"/>
        <v>2</v>
      </c>
      <c r="X1557">
        <f t="shared" si="106"/>
        <v>0</v>
      </c>
    </row>
    <row r="1558" spans="1:24" x14ac:dyDescent="0.25">
      <c r="A1558">
        <v>36741</v>
      </c>
      <c r="B1558" t="s">
        <v>18</v>
      </c>
      <c r="C1558" s="1">
        <v>41627</v>
      </c>
      <c r="D1558" t="s">
        <v>28</v>
      </c>
      <c r="E1558">
        <v>6</v>
      </c>
      <c r="F1558">
        <v>303.90899999999999</v>
      </c>
      <c r="G1558">
        <v>0.01</v>
      </c>
      <c r="H1558" t="s">
        <v>20</v>
      </c>
      <c r="I1558">
        <v>-254.36</v>
      </c>
      <c r="J1558">
        <v>55.99</v>
      </c>
      <c r="K1558">
        <v>5</v>
      </c>
      <c r="L1558" t="s">
        <v>599</v>
      </c>
      <c r="M1558" t="s">
        <v>30</v>
      </c>
      <c r="N1558" t="s">
        <v>40</v>
      </c>
      <c r="O1558" t="s">
        <v>24</v>
      </c>
      <c r="P1558" t="s">
        <v>41</v>
      </c>
      <c r="Q1558" t="s">
        <v>26</v>
      </c>
      <c r="R1558" s="1">
        <v>41629</v>
      </c>
      <c r="S1558" s="10">
        <f t="shared" si="104"/>
        <v>4.8293619961583298E-5</v>
      </c>
      <c r="U1558" t="str">
        <f t="shared" si="103"/>
        <v/>
      </c>
      <c r="V1558">
        <f t="array" ref="V1558">SUM(IF(B1558="Y",IF(D1558="Critical",(F1558:F5117),0)))</f>
        <v>0</v>
      </c>
      <c r="W1558">
        <f t="shared" si="105"/>
        <v>2</v>
      </c>
      <c r="X1558">
        <f t="shared" si="106"/>
        <v>0</v>
      </c>
    </row>
    <row r="1559" spans="1:24" x14ac:dyDescent="0.25">
      <c r="A1559">
        <v>21285</v>
      </c>
      <c r="B1559" t="s">
        <v>18</v>
      </c>
      <c r="C1559" s="1">
        <v>41458</v>
      </c>
      <c r="D1559" t="s">
        <v>43</v>
      </c>
      <c r="E1559">
        <v>47</v>
      </c>
      <c r="F1559">
        <v>304.83</v>
      </c>
      <c r="G1559">
        <v>0.1</v>
      </c>
      <c r="H1559" t="s">
        <v>20</v>
      </c>
      <c r="I1559">
        <v>23.82</v>
      </c>
      <c r="J1559">
        <v>7.08</v>
      </c>
      <c r="K1559">
        <v>2.35</v>
      </c>
      <c r="L1559" t="s">
        <v>526</v>
      </c>
      <c r="M1559" t="s">
        <v>341</v>
      </c>
      <c r="N1559" t="s">
        <v>23</v>
      </c>
      <c r="O1559" t="s">
        <v>34</v>
      </c>
      <c r="P1559" t="s">
        <v>35</v>
      </c>
      <c r="Q1559" t="s">
        <v>36</v>
      </c>
      <c r="R1559" s="1">
        <v>41460</v>
      </c>
      <c r="S1559" s="10">
        <f t="shared" si="104"/>
        <v>4.8439974376834637E-5</v>
      </c>
      <c r="U1559" t="str">
        <f t="shared" si="103"/>
        <v/>
      </c>
      <c r="V1559">
        <f t="array" ref="V1559">SUM(IF(B1559="Y",IF(D1559="Critical",(F1559:F5118),0)))</f>
        <v>0</v>
      </c>
      <c r="W1559">
        <f t="shared" si="105"/>
        <v>2</v>
      </c>
      <c r="X1559">
        <f t="shared" si="106"/>
        <v>0</v>
      </c>
    </row>
    <row r="1560" spans="1:24" x14ac:dyDescent="0.25">
      <c r="A1560">
        <v>19557</v>
      </c>
      <c r="B1560" t="s">
        <v>18</v>
      </c>
      <c r="C1560" s="1">
        <v>41942</v>
      </c>
      <c r="D1560" t="s">
        <v>47</v>
      </c>
      <c r="E1560">
        <v>26</v>
      </c>
      <c r="F1560">
        <v>66.599999999999994</v>
      </c>
      <c r="G1560">
        <v>0.08</v>
      </c>
      <c r="H1560" t="s">
        <v>20</v>
      </c>
      <c r="I1560">
        <v>13.99</v>
      </c>
      <c r="J1560">
        <v>2.62</v>
      </c>
      <c r="K1560">
        <v>0.8</v>
      </c>
      <c r="L1560" t="s">
        <v>84</v>
      </c>
      <c r="M1560" t="s">
        <v>22</v>
      </c>
      <c r="N1560" t="s">
        <v>23</v>
      </c>
      <c r="O1560" t="s">
        <v>34</v>
      </c>
      <c r="P1560" t="s">
        <v>100</v>
      </c>
      <c r="Q1560" t="s">
        <v>36</v>
      </c>
      <c r="R1560" s="1">
        <v>41946</v>
      </c>
      <c r="S1560" s="10">
        <f t="shared" si="104"/>
        <v>1.0583283448142199E-5</v>
      </c>
      <c r="U1560" t="str">
        <f t="shared" si="103"/>
        <v/>
      </c>
      <c r="V1560">
        <f t="array" ref="V1560">SUM(IF(B1560="Y",IF(D1560="Critical",(F1560:F5119),0)))</f>
        <v>0</v>
      </c>
      <c r="W1560">
        <f t="shared" si="105"/>
        <v>4</v>
      </c>
      <c r="X1560">
        <f t="shared" si="106"/>
        <v>0</v>
      </c>
    </row>
    <row r="1561" spans="1:24" x14ac:dyDescent="0.25">
      <c r="A1561">
        <v>19557</v>
      </c>
      <c r="B1561" t="s">
        <v>18</v>
      </c>
      <c r="C1561" s="1">
        <v>41942</v>
      </c>
      <c r="D1561" t="s">
        <v>47</v>
      </c>
      <c r="E1561">
        <v>9</v>
      </c>
      <c r="F1561">
        <v>312.25</v>
      </c>
      <c r="G1561">
        <v>0.05</v>
      </c>
      <c r="H1561" t="s">
        <v>20</v>
      </c>
      <c r="I1561">
        <v>15.56</v>
      </c>
      <c r="J1561">
        <v>33.89</v>
      </c>
      <c r="K1561">
        <v>5.0999999999999996</v>
      </c>
      <c r="L1561" t="s">
        <v>84</v>
      </c>
      <c r="M1561" t="s">
        <v>22</v>
      </c>
      <c r="N1561" t="s">
        <v>23</v>
      </c>
      <c r="O1561" t="s">
        <v>34</v>
      </c>
      <c r="P1561" t="s">
        <v>53</v>
      </c>
      <c r="Q1561" t="s">
        <v>42</v>
      </c>
      <c r="R1561" s="1">
        <v>41942</v>
      </c>
      <c r="S1561" s="10">
        <f t="shared" si="104"/>
        <v>4.961907292315919E-5</v>
      </c>
      <c r="U1561" t="str">
        <f t="shared" si="103"/>
        <v/>
      </c>
      <c r="V1561">
        <f t="array" ref="V1561">SUM(IF(B1561="Y",IF(D1561="Critical",(F1561:F5120),0)))</f>
        <v>0</v>
      </c>
      <c r="W1561">
        <f t="shared" si="105"/>
        <v>0</v>
      </c>
      <c r="X1561">
        <f t="shared" si="106"/>
        <v>0</v>
      </c>
    </row>
    <row r="1562" spans="1:24" x14ac:dyDescent="0.25">
      <c r="A1562">
        <v>19584</v>
      </c>
      <c r="B1562" t="s">
        <v>18</v>
      </c>
      <c r="C1562" s="1">
        <v>42476</v>
      </c>
      <c r="D1562" t="s">
        <v>28</v>
      </c>
      <c r="E1562">
        <v>6</v>
      </c>
      <c r="F1562">
        <v>14535.8</v>
      </c>
      <c r="G1562">
        <v>0.05</v>
      </c>
      <c r="H1562" t="s">
        <v>54</v>
      </c>
      <c r="I1562">
        <v>-3971.06</v>
      </c>
      <c r="J1562">
        <v>2550.14</v>
      </c>
      <c r="K1562">
        <v>29.7</v>
      </c>
      <c r="L1562" t="s">
        <v>460</v>
      </c>
      <c r="M1562" t="s">
        <v>30</v>
      </c>
      <c r="N1562" t="s">
        <v>23</v>
      </c>
      <c r="O1562" t="s">
        <v>24</v>
      </c>
      <c r="P1562" t="s">
        <v>51</v>
      </c>
      <c r="Q1562" t="s">
        <v>74</v>
      </c>
      <c r="R1562" s="1">
        <v>42477</v>
      </c>
      <c r="S1562" s="10">
        <f t="shared" si="104"/>
        <v>2.3098572304129936E-3</v>
      </c>
      <c r="U1562" t="str">
        <f t="shared" si="103"/>
        <v/>
      </c>
      <c r="V1562">
        <f t="array" ref="V1562">SUM(IF(B1562="Y",IF(D1562="Critical",(F1562:F5121),0)))</f>
        <v>0</v>
      </c>
      <c r="W1562">
        <f t="shared" si="105"/>
        <v>1</v>
      </c>
      <c r="X1562">
        <f t="shared" si="106"/>
        <v>0</v>
      </c>
    </row>
    <row r="1563" spans="1:24" x14ac:dyDescent="0.25">
      <c r="A1563">
        <v>19586</v>
      </c>
      <c r="B1563" t="s">
        <v>18</v>
      </c>
      <c r="C1563" s="1">
        <v>42309</v>
      </c>
      <c r="D1563" t="s">
        <v>31</v>
      </c>
      <c r="E1563">
        <v>36</v>
      </c>
      <c r="F1563">
        <v>70.63</v>
      </c>
      <c r="G1563">
        <v>0.1</v>
      </c>
      <c r="H1563" t="s">
        <v>20</v>
      </c>
      <c r="I1563">
        <v>-66.87</v>
      </c>
      <c r="J1563">
        <v>2.08</v>
      </c>
      <c r="K1563">
        <v>2.56</v>
      </c>
      <c r="L1563" t="s">
        <v>323</v>
      </c>
      <c r="M1563" t="s">
        <v>22</v>
      </c>
      <c r="N1563" t="s">
        <v>40</v>
      </c>
      <c r="O1563" t="s">
        <v>34</v>
      </c>
      <c r="P1563" t="s">
        <v>64</v>
      </c>
      <c r="Q1563" t="s">
        <v>26</v>
      </c>
      <c r="R1563" s="1">
        <v>42311</v>
      </c>
      <c r="S1563" s="10">
        <f t="shared" si="104"/>
        <v>1.1223683332466719E-5</v>
      </c>
      <c r="U1563" t="str">
        <f t="shared" si="103"/>
        <v/>
      </c>
      <c r="V1563">
        <f t="array" ref="V1563">SUM(IF(B1563="Y",IF(D1563="Critical",(F1563:F5122),0)))</f>
        <v>0</v>
      </c>
      <c r="W1563">
        <f t="shared" si="105"/>
        <v>2</v>
      </c>
      <c r="X1563">
        <f t="shared" si="106"/>
        <v>0</v>
      </c>
    </row>
    <row r="1564" spans="1:24" x14ac:dyDescent="0.25">
      <c r="A1564">
        <v>19617</v>
      </c>
      <c r="B1564" t="s">
        <v>18</v>
      </c>
      <c r="C1564" s="1">
        <v>42023</v>
      </c>
      <c r="D1564" t="s">
        <v>47</v>
      </c>
      <c r="E1564">
        <v>38</v>
      </c>
      <c r="F1564">
        <v>952.47</v>
      </c>
      <c r="G1564">
        <v>0.03</v>
      </c>
      <c r="H1564" t="s">
        <v>20</v>
      </c>
      <c r="I1564">
        <v>270.69</v>
      </c>
      <c r="J1564">
        <v>23.99</v>
      </c>
      <c r="K1564">
        <v>6.3</v>
      </c>
      <c r="L1564" t="s">
        <v>230</v>
      </c>
      <c r="M1564" t="s">
        <v>56</v>
      </c>
      <c r="N1564" t="s">
        <v>23</v>
      </c>
      <c r="O1564" t="s">
        <v>24</v>
      </c>
      <c r="P1564" t="s">
        <v>51</v>
      </c>
      <c r="Q1564" t="s">
        <v>52</v>
      </c>
      <c r="R1564" s="1">
        <v>42025</v>
      </c>
      <c r="S1564" s="10">
        <f t="shared" si="104"/>
        <v>1.5135525504282284E-4</v>
      </c>
      <c r="U1564" t="str">
        <f t="shared" si="103"/>
        <v/>
      </c>
      <c r="V1564">
        <f t="array" ref="V1564">SUM(IF(B1564="Y",IF(D1564="Critical",(F1564:F5123),0)))</f>
        <v>0</v>
      </c>
      <c r="W1564">
        <f t="shared" si="105"/>
        <v>2</v>
      </c>
      <c r="X1564">
        <f t="shared" si="106"/>
        <v>0</v>
      </c>
    </row>
    <row r="1565" spans="1:24" x14ac:dyDescent="0.25">
      <c r="A1565">
        <v>19617</v>
      </c>
      <c r="B1565" t="s">
        <v>18</v>
      </c>
      <c r="C1565" s="1">
        <v>42023</v>
      </c>
      <c r="D1565" t="s">
        <v>47</v>
      </c>
      <c r="E1565">
        <v>3</v>
      </c>
      <c r="F1565">
        <v>171.96350000000001</v>
      </c>
      <c r="G1565">
        <v>7.0000000000000007E-2</v>
      </c>
      <c r="H1565" t="s">
        <v>20</v>
      </c>
      <c r="I1565">
        <v>-296.37</v>
      </c>
      <c r="J1565">
        <v>65.989999999999995</v>
      </c>
      <c r="K1565">
        <v>8.99</v>
      </c>
      <c r="L1565" t="s">
        <v>230</v>
      </c>
      <c r="M1565" t="s">
        <v>56</v>
      </c>
      <c r="N1565" t="s">
        <v>23</v>
      </c>
      <c r="O1565" t="s">
        <v>24</v>
      </c>
      <c r="P1565" t="s">
        <v>41</v>
      </c>
      <c r="Q1565" t="s">
        <v>42</v>
      </c>
      <c r="R1565" s="1">
        <v>42023</v>
      </c>
      <c r="S1565" s="10">
        <f t="shared" si="104"/>
        <v>2.7326403351870891E-5</v>
      </c>
      <c r="U1565" t="str">
        <f t="shared" si="103"/>
        <v/>
      </c>
      <c r="V1565">
        <f t="array" ref="V1565">SUM(IF(B1565="Y",IF(D1565="Critical",(F1565:F5124),0)))</f>
        <v>0</v>
      </c>
      <c r="W1565">
        <f t="shared" si="105"/>
        <v>0</v>
      </c>
      <c r="X1565">
        <f t="shared" si="106"/>
        <v>0</v>
      </c>
    </row>
    <row r="1566" spans="1:24" x14ac:dyDescent="0.25">
      <c r="A1566">
        <v>19621</v>
      </c>
      <c r="B1566" t="s">
        <v>18</v>
      </c>
      <c r="C1566" s="1">
        <v>41889</v>
      </c>
      <c r="D1566" t="s">
        <v>28</v>
      </c>
      <c r="E1566">
        <v>20</v>
      </c>
      <c r="F1566">
        <v>67.03</v>
      </c>
      <c r="G1566">
        <v>0.04</v>
      </c>
      <c r="H1566" t="s">
        <v>20</v>
      </c>
      <c r="I1566">
        <v>-30.4</v>
      </c>
      <c r="J1566">
        <v>3.14</v>
      </c>
      <c r="K1566">
        <v>1.92</v>
      </c>
      <c r="L1566" t="s">
        <v>320</v>
      </c>
      <c r="M1566" t="s">
        <v>22</v>
      </c>
      <c r="N1566" t="s">
        <v>23</v>
      </c>
      <c r="O1566" t="s">
        <v>34</v>
      </c>
      <c r="P1566" t="s">
        <v>64</v>
      </c>
      <c r="Q1566" t="s">
        <v>36</v>
      </c>
      <c r="R1566" s="1">
        <v>41890</v>
      </c>
      <c r="S1566" s="10">
        <f t="shared" si="104"/>
        <v>1.0651613956891467E-5</v>
      </c>
      <c r="U1566" t="str">
        <f t="shared" si="103"/>
        <v/>
      </c>
      <c r="V1566">
        <f t="array" ref="V1566">SUM(IF(B1566="Y",IF(D1566="Critical",(F1566:F5125),0)))</f>
        <v>0</v>
      </c>
      <c r="W1566">
        <f t="shared" si="105"/>
        <v>1</v>
      </c>
      <c r="X1566">
        <f t="shared" si="106"/>
        <v>0</v>
      </c>
    </row>
    <row r="1567" spans="1:24" x14ac:dyDescent="0.25">
      <c r="A1567">
        <v>19621</v>
      </c>
      <c r="B1567" t="s">
        <v>18</v>
      </c>
      <c r="C1567" s="1">
        <v>41889</v>
      </c>
      <c r="D1567" t="s">
        <v>28</v>
      </c>
      <c r="E1567">
        <v>15</v>
      </c>
      <c r="F1567">
        <v>140.82</v>
      </c>
      <c r="G1567">
        <v>0.08</v>
      </c>
      <c r="H1567" t="s">
        <v>32</v>
      </c>
      <c r="I1567">
        <v>-43.26</v>
      </c>
      <c r="J1567">
        <v>7.98</v>
      </c>
      <c r="K1567">
        <v>6.5</v>
      </c>
      <c r="L1567" t="s">
        <v>320</v>
      </c>
      <c r="M1567" t="s">
        <v>22</v>
      </c>
      <c r="N1567" t="s">
        <v>23</v>
      </c>
      <c r="O1567" t="s">
        <v>34</v>
      </c>
      <c r="P1567" t="s">
        <v>53</v>
      </c>
      <c r="Q1567" t="s">
        <v>52</v>
      </c>
      <c r="R1567" s="1">
        <v>41890</v>
      </c>
      <c r="S1567" s="10">
        <f t="shared" si="104"/>
        <v>2.2377447074585353E-5</v>
      </c>
      <c r="U1567" t="str">
        <f t="shared" si="103"/>
        <v/>
      </c>
      <c r="V1567">
        <f t="array" ref="V1567">SUM(IF(B1567="Y",IF(D1567="Critical",(F1567:F5126),0)))</f>
        <v>0</v>
      </c>
      <c r="W1567">
        <f t="shared" si="105"/>
        <v>1</v>
      </c>
      <c r="X1567">
        <f t="shared" si="106"/>
        <v>0</v>
      </c>
    </row>
    <row r="1568" spans="1:24" x14ac:dyDescent="0.25">
      <c r="A1568">
        <v>19649</v>
      </c>
      <c r="B1568" t="s">
        <v>18</v>
      </c>
      <c r="C1568" s="1">
        <v>41763</v>
      </c>
      <c r="D1568" t="s">
        <v>19</v>
      </c>
      <c r="E1568">
        <v>25</v>
      </c>
      <c r="F1568">
        <v>375.74</v>
      </c>
      <c r="G1568">
        <v>0.05</v>
      </c>
      <c r="H1568" t="s">
        <v>32</v>
      </c>
      <c r="I1568">
        <v>-9.31</v>
      </c>
      <c r="J1568">
        <v>14.42</v>
      </c>
      <c r="K1568">
        <v>6.75</v>
      </c>
      <c r="L1568" t="s">
        <v>124</v>
      </c>
      <c r="M1568" t="s">
        <v>22</v>
      </c>
      <c r="N1568" t="s">
        <v>45</v>
      </c>
      <c r="O1568" t="s">
        <v>34</v>
      </c>
      <c r="P1568" t="s">
        <v>72</v>
      </c>
      <c r="Q1568" t="s">
        <v>52</v>
      </c>
      <c r="R1568" s="1">
        <v>41765</v>
      </c>
      <c r="S1568" s="10">
        <f t="shared" si="104"/>
        <v>5.9708151994068324E-5</v>
      </c>
      <c r="U1568" t="str">
        <f t="shared" si="103"/>
        <v/>
      </c>
      <c r="V1568">
        <f t="array" ref="V1568">SUM(IF(B1568="Y",IF(D1568="Critical",(F1568:F5127),0)))</f>
        <v>0</v>
      </c>
      <c r="W1568">
        <f t="shared" si="105"/>
        <v>2</v>
      </c>
      <c r="X1568">
        <f t="shared" si="106"/>
        <v>0</v>
      </c>
    </row>
    <row r="1569" spans="1:24" x14ac:dyDescent="0.25">
      <c r="A1569">
        <v>19649</v>
      </c>
      <c r="B1569" t="s">
        <v>18</v>
      </c>
      <c r="C1569" s="1">
        <v>41763</v>
      </c>
      <c r="D1569" t="s">
        <v>19</v>
      </c>
      <c r="E1569">
        <v>36</v>
      </c>
      <c r="F1569">
        <v>1095.1099999999999</v>
      </c>
      <c r="G1569">
        <v>0.1</v>
      </c>
      <c r="H1569" t="s">
        <v>54</v>
      </c>
      <c r="I1569">
        <v>-1286.43</v>
      </c>
      <c r="J1569">
        <v>31.76</v>
      </c>
      <c r="K1569">
        <v>45.51</v>
      </c>
      <c r="L1569" t="s">
        <v>124</v>
      </c>
      <c r="M1569" t="s">
        <v>22</v>
      </c>
      <c r="N1569" t="s">
        <v>45</v>
      </c>
      <c r="O1569" t="s">
        <v>37</v>
      </c>
      <c r="P1569" t="s">
        <v>112</v>
      </c>
      <c r="Q1569" t="s">
        <v>58</v>
      </c>
      <c r="R1569" s="1">
        <v>41764</v>
      </c>
      <c r="S1569" s="10">
        <f t="shared" si="104"/>
        <v>1.7402191496839346E-4</v>
      </c>
      <c r="U1569" t="str">
        <f t="shared" si="103"/>
        <v/>
      </c>
      <c r="V1569">
        <f t="array" ref="V1569">SUM(IF(B1569="Y",IF(D1569="Critical",(F1569:F5128),0)))</f>
        <v>0</v>
      </c>
      <c r="W1569">
        <f t="shared" si="105"/>
        <v>1</v>
      </c>
      <c r="X1569">
        <f t="shared" si="106"/>
        <v>0</v>
      </c>
    </row>
    <row r="1570" spans="1:24" x14ac:dyDescent="0.25">
      <c r="A1570">
        <v>19653</v>
      </c>
      <c r="B1570" t="s">
        <v>18</v>
      </c>
      <c r="C1570" s="1">
        <v>42258</v>
      </c>
      <c r="D1570" t="s">
        <v>31</v>
      </c>
      <c r="E1570">
        <v>34</v>
      </c>
      <c r="F1570">
        <v>125.46</v>
      </c>
      <c r="G1570">
        <v>7.0000000000000007E-2</v>
      </c>
      <c r="H1570" t="s">
        <v>20</v>
      </c>
      <c r="I1570">
        <v>-129.63</v>
      </c>
      <c r="J1570">
        <v>3.58</v>
      </c>
      <c r="K1570">
        <v>5.47</v>
      </c>
      <c r="L1570" t="s">
        <v>106</v>
      </c>
      <c r="M1570" t="s">
        <v>30</v>
      </c>
      <c r="N1570" t="s">
        <v>40</v>
      </c>
      <c r="O1570" t="s">
        <v>34</v>
      </c>
      <c r="P1570" t="s">
        <v>68</v>
      </c>
      <c r="Q1570" t="s">
        <v>42</v>
      </c>
      <c r="R1570" s="1">
        <v>42258</v>
      </c>
      <c r="S1570" s="10">
        <f t="shared" si="104"/>
        <v>1.9936617738797601E-5</v>
      </c>
      <c r="U1570" t="str">
        <f t="shared" si="103"/>
        <v/>
      </c>
      <c r="V1570">
        <f t="array" ref="V1570">SUM(IF(B1570="Y",IF(D1570="Critical",(F1570:F5129),0)))</f>
        <v>0</v>
      </c>
      <c r="W1570">
        <f t="shared" si="105"/>
        <v>0</v>
      </c>
      <c r="X1570">
        <f t="shared" si="106"/>
        <v>0</v>
      </c>
    </row>
    <row r="1571" spans="1:24" x14ac:dyDescent="0.25">
      <c r="A1571">
        <v>19654</v>
      </c>
      <c r="B1571" t="s">
        <v>18</v>
      </c>
      <c r="C1571" s="1">
        <v>41648</v>
      </c>
      <c r="D1571" t="s">
        <v>19</v>
      </c>
      <c r="E1571">
        <v>8</v>
      </c>
      <c r="F1571">
        <v>381.69</v>
      </c>
      <c r="G1571">
        <v>0.04</v>
      </c>
      <c r="H1571" t="s">
        <v>20</v>
      </c>
      <c r="I1571">
        <v>256.18</v>
      </c>
      <c r="J1571">
        <v>46.94</v>
      </c>
      <c r="K1571">
        <v>6.77</v>
      </c>
      <c r="L1571" t="s">
        <v>509</v>
      </c>
      <c r="M1571" t="s">
        <v>22</v>
      </c>
      <c r="N1571" t="s">
        <v>40</v>
      </c>
      <c r="O1571" t="s">
        <v>37</v>
      </c>
      <c r="P1571" t="s">
        <v>38</v>
      </c>
      <c r="Q1571" t="s">
        <v>42</v>
      </c>
      <c r="R1571" s="1">
        <v>41648</v>
      </c>
      <c r="S1571" s="10">
        <f t="shared" si="104"/>
        <v>6.0653655545366312E-5</v>
      </c>
      <c r="U1571" t="str">
        <f t="shared" si="103"/>
        <v/>
      </c>
      <c r="V1571">
        <f t="array" ref="V1571">SUM(IF(B1571="Y",IF(D1571="Critical",(F1571:F5130),0)))</f>
        <v>0</v>
      </c>
      <c r="W1571">
        <f t="shared" si="105"/>
        <v>0</v>
      </c>
      <c r="X1571">
        <f t="shared" si="106"/>
        <v>0</v>
      </c>
    </row>
    <row r="1572" spans="1:24" x14ac:dyDescent="0.25">
      <c r="A1572">
        <v>19655</v>
      </c>
      <c r="B1572" t="s">
        <v>18</v>
      </c>
      <c r="C1572" s="1">
        <v>42381</v>
      </c>
      <c r="D1572" t="s">
        <v>19</v>
      </c>
      <c r="E1572">
        <v>31</v>
      </c>
      <c r="F1572">
        <v>1143.45</v>
      </c>
      <c r="G1572">
        <v>0.06</v>
      </c>
      <c r="H1572" t="s">
        <v>20</v>
      </c>
      <c r="I1572">
        <v>304.42</v>
      </c>
      <c r="J1572">
        <v>39.24</v>
      </c>
      <c r="K1572">
        <v>1.99</v>
      </c>
      <c r="L1572" t="s">
        <v>358</v>
      </c>
      <c r="M1572" t="s">
        <v>341</v>
      </c>
      <c r="N1572" t="s">
        <v>23</v>
      </c>
      <c r="O1572" t="s">
        <v>24</v>
      </c>
      <c r="P1572" t="s">
        <v>25</v>
      </c>
      <c r="Q1572" t="s">
        <v>26</v>
      </c>
      <c r="R1572" s="1">
        <v>42382</v>
      </c>
      <c r="S1572" s="10">
        <f t="shared" si="104"/>
        <v>1.8170353541709008E-4</v>
      </c>
      <c r="U1572" t="str">
        <f t="shared" si="103"/>
        <v/>
      </c>
      <c r="V1572">
        <f t="array" ref="V1572">SUM(IF(B1572="Y",IF(D1572="Critical",(F1572:F5131),0)))</f>
        <v>0</v>
      </c>
      <c r="W1572">
        <f t="shared" si="105"/>
        <v>1</v>
      </c>
      <c r="X1572">
        <f t="shared" si="106"/>
        <v>0</v>
      </c>
    </row>
    <row r="1573" spans="1:24" x14ac:dyDescent="0.25">
      <c r="A1573">
        <v>4007</v>
      </c>
      <c r="B1573" t="s">
        <v>18</v>
      </c>
      <c r="C1573" s="1">
        <v>41442</v>
      </c>
      <c r="D1573" t="s">
        <v>19</v>
      </c>
      <c r="E1573">
        <v>1</v>
      </c>
      <c r="F1573">
        <v>305.82</v>
      </c>
      <c r="G1573">
        <v>0.05</v>
      </c>
      <c r="H1573" t="s">
        <v>20</v>
      </c>
      <c r="I1573">
        <v>-232.24</v>
      </c>
      <c r="J1573">
        <v>279.48</v>
      </c>
      <c r="K1573">
        <v>35</v>
      </c>
      <c r="L1573" t="s">
        <v>230</v>
      </c>
      <c r="M1573" t="s">
        <v>56</v>
      </c>
      <c r="N1573" t="s">
        <v>23</v>
      </c>
      <c r="O1573" t="s">
        <v>34</v>
      </c>
      <c r="P1573" t="s">
        <v>53</v>
      </c>
      <c r="Q1573" t="s">
        <v>60</v>
      </c>
      <c r="R1573" s="1">
        <v>41443</v>
      </c>
      <c r="S1573" s="10">
        <f t="shared" si="104"/>
        <v>4.8597293455117834E-5</v>
      </c>
      <c r="U1573" t="str">
        <f t="shared" si="103"/>
        <v/>
      </c>
      <c r="V1573">
        <f t="array" ref="V1573">SUM(IF(B1573="Y",IF(D1573="Critical",(F1573:F5132),0)))</f>
        <v>0</v>
      </c>
      <c r="W1573">
        <f t="shared" si="105"/>
        <v>1</v>
      </c>
      <c r="X1573">
        <f t="shared" si="106"/>
        <v>0</v>
      </c>
    </row>
    <row r="1574" spans="1:24" x14ac:dyDescent="0.25">
      <c r="A1574">
        <v>10789</v>
      </c>
      <c r="B1574" t="s">
        <v>18</v>
      </c>
      <c r="C1574" s="1">
        <v>41509</v>
      </c>
      <c r="D1574" t="s">
        <v>31</v>
      </c>
      <c r="E1574">
        <v>15</v>
      </c>
      <c r="F1574">
        <v>308.54000000000002</v>
      </c>
      <c r="G1574">
        <v>0</v>
      </c>
      <c r="H1574" t="s">
        <v>32</v>
      </c>
      <c r="I1574">
        <v>76.42</v>
      </c>
      <c r="J1574">
        <v>19.84</v>
      </c>
      <c r="K1574">
        <v>4.0999999999999996</v>
      </c>
      <c r="L1574" t="s">
        <v>385</v>
      </c>
      <c r="M1574" t="s">
        <v>341</v>
      </c>
      <c r="N1574" t="s">
        <v>23</v>
      </c>
      <c r="O1574" t="s">
        <v>34</v>
      </c>
      <c r="P1574" t="s">
        <v>35</v>
      </c>
      <c r="Q1574" t="s">
        <v>36</v>
      </c>
      <c r="R1574" s="1">
        <v>41510</v>
      </c>
      <c r="S1574" s="10">
        <f t="shared" si="104"/>
        <v>4.9029523649996914E-5</v>
      </c>
      <c r="U1574" t="str">
        <f t="shared" si="103"/>
        <v/>
      </c>
      <c r="V1574">
        <f t="array" ref="V1574">SUM(IF(B1574="Y",IF(D1574="Critical",(F1574:F5133),0)))</f>
        <v>0</v>
      </c>
      <c r="W1574">
        <f t="shared" si="105"/>
        <v>1</v>
      </c>
      <c r="X1574">
        <f t="shared" si="106"/>
        <v>0</v>
      </c>
    </row>
    <row r="1575" spans="1:24" x14ac:dyDescent="0.25">
      <c r="A1575">
        <v>22656</v>
      </c>
      <c r="B1575" t="s">
        <v>27</v>
      </c>
      <c r="C1575" s="1">
        <v>41630</v>
      </c>
      <c r="D1575" t="s">
        <v>31</v>
      </c>
      <c r="E1575">
        <v>10</v>
      </c>
      <c r="F1575">
        <v>309.3</v>
      </c>
      <c r="G1575">
        <v>0.05</v>
      </c>
      <c r="H1575" t="s">
        <v>32</v>
      </c>
      <c r="I1575">
        <v>-77.89</v>
      </c>
      <c r="J1575">
        <v>30.98</v>
      </c>
      <c r="K1575">
        <v>6.5</v>
      </c>
      <c r="L1575" t="s">
        <v>372</v>
      </c>
      <c r="M1575" t="s">
        <v>56</v>
      </c>
      <c r="N1575" t="s">
        <v>23</v>
      </c>
      <c r="O1575" t="s">
        <v>24</v>
      </c>
      <c r="P1575" t="s">
        <v>25</v>
      </c>
      <c r="Q1575" t="s">
        <v>42</v>
      </c>
      <c r="R1575" s="1">
        <v>41632</v>
      </c>
      <c r="S1575" s="10">
        <f t="shared" si="104"/>
        <v>4.9150293851507243E-5</v>
      </c>
      <c r="U1575" t="str">
        <f t="shared" si="103"/>
        <v/>
      </c>
      <c r="V1575">
        <f t="array" ref="V1575">SUM(IF(B1575="Y",IF(D1575="Critical",(F1575:F5134),0)))</f>
        <v>0</v>
      </c>
      <c r="W1575">
        <f t="shared" si="105"/>
        <v>2</v>
      </c>
      <c r="X1575">
        <f t="shared" si="106"/>
        <v>0</v>
      </c>
    </row>
    <row r="1576" spans="1:24" x14ac:dyDescent="0.25">
      <c r="A1576">
        <v>38372</v>
      </c>
      <c r="B1576" t="s">
        <v>18</v>
      </c>
      <c r="C1576" s="1">
        <v>41409</v>
      </c>
      <c r="D1576" t="s">
        <v>19</v>
      </c>
      <c r="E1576">
        <v>33</v>
      </c>
      <c r="F1576">
        <v>310.99</v>
      </c>
      <c r="G1576">
        <v>7.0000000000000007E-2</v>
      </c>
      <c r="H1576" t="s">
        <v>20</v>
      </c>
      <c r="I1576">
        <v>106.45</v>
      </c>
      <c r="J1576">
        <v>9.68</v>
      </c>
      <c r="K1576">
        <v>2.0299999999999998</v>
      </c>
      <c r="L1576" t="s">
        <v>79</v>
      </c>
      <c r="M1576" t="s">
        <v>56</v>
      </c>
      <c r="N1576" t="s">
        <v>45</v>
      </c>
      <c r="O1576" t="s">
        <v>34</v>
      </c>
      <c r="P1576" t="s">
        <v>49</v>
      </c>
      <c r="Q1576" t="s">
        <v>36</v>
      </c>
      <c r="R1576" s="1">
        <v>41410</v>
      </c>
      <c r="S1576" s="10">
        <f t="shared" si="104"/>
        <v>4.9418848641707851E-5</v>
      </c>
      <c r="U1576" t="str">
        <f t="shared" si="103"/>
        <v/>
      </c>
      <c r="V1576">
        <f t="array" ref="V1576">SUM(IF(B1576="Y",IF(D1576="Critical",(F1576:F5135),0)))</f>
        <v>0</v>
      </c>
      <c r="W1576">
        <f t="shared" si="105"/>
        <v>1</v>
      </c>
      <c r="X1576">
        <f t="shared" si="106"/>
        <v>0</v>
      </c>
    </row>
    <row r="1577" spans="1:24" x14ac:dyDescent="0.25">
      <c r="A1577">
        <v>19716</v>
      </c>
      <c r="B1577" t="s">
        <v>18</v>
      </c>
      <c r="C1577" s="1">
        <v>42642</v>
      </c>
      <c r="D1577" t="s">
        <v>47</v>
      </c>
      <c r="E1577">
        <v>5</v>
      </c>
      <c r="F1577">
        <v>616.10550000000001</v>
      </c>
      <c r="G1577">
        <v>0.03</v>
      </c>
      <c r="H1577" t="s">
        <v>20</v>
      </c>
      <c r="I1577">
        <v>-458.74</v>
      </c>
      <c r="J1577">
        <v>140.99</v>
      </c>
      <c r="K1577">
        <v>4.2</v>
      </c>
      <c r="L1577" t="s">
        <v>510</v>
      </c>
      <c r="M1577" t="s">
        <v>30</v>
      </c>
      <c r="N1577" t="s">
        <v>40</v>
      </c>
      <c r="O1577" t="s">
        <v>24</v>
      </c>
      <c r="P1577" t="s">
        <v>41</v>
      </c>
      <c r="Q1577" t="s">
        <v>42</v>
      </c>
      <c r="R1577" s="1">
        <v>42649</v>
      </c>
      <c r="S1577" s="10">
        <f t="shared" si="104"/>
        <v>9.79041912981888E-5</v>
      </c>
      <c r="U1577" t="str">
        <f t="shared" si="103"/>
        <v/>
      </c>
      <c r="V1577">
        <f t="array" ref="V1577">SUM(IF(B1577="Y",IF(D1577="Critical",(F1577:F5136),0)))</f>
        <v>0</v>
      </c>
      <c r="W1577">
        <f t="shared" si="105"/>
        <v>7</v>
      </c>
      <c r="X1577">
        <f t="shared" si="106"/>
        <v>0</v>
      </c>
    </row>
    <row r="1578" spans="1:24" x14ac:dyDescent="0.25">
      <c r="A1578">
        <v>19718</v>
      </c>
      <c r="B1578" t="s">
        <v>27</v>
      </c>
      <c r="C1578" s="1">
        <v>42179</v>
      </c>
      <c r="D1578" t="s">
        <v>47</v>
      </c>
      <c r="E1578">
        <v>6</v>
      </c>
      <c r="F1578">
        <v>89.75</v>
      </c>
      <c r="G1578">
        <v>0.03</v>
      </c>
      <c r="H1578" t="s">
        <v>20</v>
      </c>
      <c r="I1578">
        <v>-38.29</v>
      </c>
      <c r="J1578">
        <v>13.99</v>
      </c>
      <c r="K1578">
        <v>7.51</v>
      </c>
      <c r="L1578" t="s">
        <v>292</v>
      </c>
      <c r="M1578" t="s">
        <v>22</v>
      </c>
      <c r="N1578" t="s">
        <v>45</v>
      </c>
      <c r="O1578" t="s">
        <v>24</v>
      </c>
      <c r="P1578" t="s">
        <v>51</v>
      </c>
      <c r="Q1578" t="s">
        <v>52</v>
      </c>
      <c r="R1578" s="1">
        <v>42184</v>
      </c>
      <c r="S1578" s="10">
        <f t="shared" si="104"/>
        <v>1.4262007349410848E-5</v>
      </c>
      <c r="U1578" t="str">
        <f t="shared" si="103"/>
        <v/>
      </c>
      <c r="V1578">
        <f t="array" ref="V1578">SUM(IF(B1578="Y",IF(D1578="Critical",(F1578:F5137),0)))</f>
        <v>0</v>
      </c>
      <c r="W1578">
        <f t="shared" si="105"/>
        <v>5</v>
      </c>
      <c r="X1578">
        <f t="shared" si="106"/>
        <v>0</v>
      </c>
    </row>
    <row r="1579" spans="1:24" x14ac:dyDescent="0.25">
      <c r="A1579">
        <v>10563</v>
      </c>
      <c r="B1579" t="s">
        <v>18</v>
      </c>
      <c r="C1579" s="1">
        <v>41546</v>
      </c>
      <c r="D1579" t="s">
        <v>28</v>
      </c>
      <c r="E1579">
        <v>50</v>
      </c>
      <c r="F1579">
        <v>312.42</v>
      </c>
      <c r="G1579">
        <v>0.08</v>
      </c>
      <c r="H1579" t="s">
        <v>20</v>
      </c>
      <c r="I1579">
        <v>-90.42</v>
      </c>
      <c r="J1579">
        <v>6.48</v>
      </c>
      <c r="K1579">
        <v>5.4</v>
      </c>
      <c r="L1579" t="s">
        <v>342</v>
      </c>
      <c r="M1579" t="s">
        <v>22</v>
      </c>
      <c r="N1579" t="s">
        <v>23</v>
      </c>
      <c r="O1579" t="s">
        <v>34</v>
      </c>
      <c r="P1579" t="s">
        <v>49</v>
      </c>
      <c r="Q1579" t="s">
        <v>42</v>
      </c>
      <c r="R1579" s="1">
        <v>41548</v>
      </c>
      <c r="S1579" s="10">
        <f t="shared" si="104"/>
        <v>4.9646087310339133E-5</v>
      </c>
      <c r="U1579" t="str">
        <f t="shared" si="103"/>
        <v/>
      </c>
      <c r="V1579">
        <f t="array" ref="V1579">SUM(IF(B1579="Y",IF(D1579="Critical",(F1579:F5138),0)))</f>
        <v>0</v>
      </c>
      <c r="W1579">
        <f t="shared" si="105"/>
        <v>2</v>
      </c>
      <c r="X1579">
        <f t="shared" si="106"/>
        <v>0</v>
      </c>
    </row>
    <row r="1580" spans="1:24" x14ac:dyDescent="0.25">
      <c r="A1580">
        <v>16643</v>
      </c>
      <c r="B1580" t="s">
        <v>18</v>
      </c>
      <c r="C1580" s="1">
        <v>41375</v>
      </c>
      <c r="D1580" t="s">
        <v>47</v>
      </c>
      <c r="E1580">
        <v>40</v>
      </c>
      <c r="F1580">
        <v>312.63</v>
      </c>
      <c r="G1580">
        <v>0.01</v>
      </c>
      <c r="H1580" t="s">
        <v>20</v>
      </c>
      <c r="I1580">
        <v>167.3</v>
      </c>
      <c r="J1580">
        <v>7.31</v>
      </c>
      <c r="K1580">
        <v>0.49</v>
      </c>
      <c r="L1580" t="s">
        <v>166</v>
      </c>
      <c r="M1580" t="s">
        <v>22</v>
      </c>
      <c r="N1580" t="s">
        <v>40</v>
      </c>
      <c r="O1580" t="s">
        <v>34</v>
      </c>
      <c r="P1580" t="s">
        <v>46</v>
      </c>
      <c r="Q1580" t="s">
        <v>42</v>
      </c>
      <c r="R1580" s="1">
        <v>41379</v>
      </c>
      <c r="S1580" s="10">
        <f t="shared" si="104"/>
        <v>4.9679458023914352E-5</v>
      </c>
      <c r="U1580" t="str">
        <f t="shared" si="103"/>
        <v/>
      </c>
      <c r="V1580">
        <f t="array" ref="V1580">SUM(IF(B1580="Y",IF(D1580="Critical",(F1580:F5139),0)))</f>
        <v>0</v>
      </c>
      <c r="W1580">
        <f t="shared" si="105"/>
        <v>4</v>
      </c>
      <c r="X1580">
        <f t="shared" si="106"/>
        <v>0</v>
      </c>
    </row>
    <row r="1581" spans="1:24" x14ac:dyDescent="0.25">
      <c r="A1581">
        <v>19777</v>
      </c>
      <c r="B1581" t="s">
        <v>18</v>
      </c>
      <c r="C1581" s="1">
        <v>42296</v>
      </c>
      <c r="D1581" t="s">
        <v>31</v>
      </c>
      <c r="E1581">
        <v>22</v>
      </c>
      <c r="F1581">
        <v>321.91000000000003</v>
      </c>
      <c r="G1581">
        <v>0.06</v>
      </c>
      <c r="H1581" t="s">
        <v>20</v>
      </c>
      <c r="I1581">
        <v>-24.96</v>
      </c>
      <c r="J1581">
        <v>15.01</v>
      </c>
      <c r="K1581">
        <v>8.4</v>
      </c>
      <c r="L1581" t="s">
        <v>48</v>
      </c>
      <c r="M1581" t="s">
        <v>30</v>
      </c>
      <c r="N1581" t="s">
        <v>23</v>
      </c>
      <c r="O1581" t="s">
        <v>34</v>
      </c>
      <c r="P1581" t="s">
        <v>68</v>
      </c>
      <c r="Q1581" t="s">
        <v>42</v>
      </c>
      <c r="R1581" s="1">
        <v>42296</v>
      </c>
      <c r="S1581" s="10">
        <f t="shared" si="104"/>
        <v>5.1154125747619455E-5</v>
      </c>
      <c r="U1581" t="str">
        <f t="shared" si="103"/>
        <v/>
      </c>
      <c r="V1581">
        <f t="array" ref="V1581">SUM(IF(B1581="Y",IF(D1581="Critical",(F1581:F5140),0)))</f>
        <v>0</v>
      </c>
      <c r="W1581">
        <f t="shared" si="105"/>
        <v>0</v>
      </c>
      <c r="X1581">
        <f t="shared" si="106"/>
        <v>0</v>
      </c>
    </row>
    <row r="1582" spans="1:24" x14ac:dyDescent="0.25">
      <c r="A1582">
        <v>19777</v>
      </c>
      <c r="B1582" t="s">
        <v>18</v>
      </c>
      <c r="C1582" s="1">
        <v>42296</v>
      </c>
      <c r="D1582" t="s">
        <v>31</v>
      </c>
      <c r="E1582">
        <v>2</v>
      </c>
      <c r="F1582">
        <v>132.96</v>
      </c>
      <c r="G1582">
        <v>0.05</v>
      </c>
      <c r="H1582" t="s">
        <v>20</v>
      </c>
      <c r="I1582">
        <v>-61.88</v>
      </c>
      <c r="J1582">
        <v>59.78</v>
      </c>
      <c r="K1582">
        <v>10.29</v>
      </c>
      <c r="L1582" t="s">
        <v>48</v>
      </c>
      <c r="M1582" t="s">
        <v>30</v>
      </c>
      <c r="N1582" t="s">
        <v>23</v>
      </c>
      <c r="O1582" t="s">
        <v>34</v>
      </c>
      <c r="P1582" t="s">
        <v>68</v>
      </c>
      <c r="Q1582" t="s">
        <v>42</v>
      </c>
      <c r="R1582" s="1">
        <v>42298</v>
      </c>
      <c r="S1582" s="10">
        <f t="shared" si="104"/>
        <v>2.1128428937912717E-5</v>
      </c>
      <c r="U1582" t="str">
        <f t="shared" si="103"/>
        <v/>
      </c>
      <c r="V1582">
        <f t="array" ref="V1582">SUM(IF(B1582="Y",IF(D1582="Critical",(F1582:F5141),0)))</f>
        <v>0</v>
      </c>
      <c r="W1582">
        <f t="shared" si="105"/>
        <v>2</v>
      </c>
      <c r="X1582">
        <f t="shared" si="106"/>
        <v>0</v>
      </c>
    </row>
    <row r="1583" spans="1:24" x14ac:dyDescent="0.25">
      <c r="A1583">
        <v>19777</v>
      </c>
      <c r="B1583" t="s">
        <v>18</v>
      </c>
      <c r="C1583" s="1">
        <v>42296</v>
      </c>
      <c r="D1583" t="s">
        <v>31</v>
      </c>
      <c r="E1583">
        <v>24</v>
      </c>
      <c r="F1583">
        <v>3268.7514999999999</v>
      </c>
      <c r="G1583">
        <v>0.04</v>
      </c>
      <c r="H1583" t="s">
        <v>20</v>
      </c>
      <c r="I1583">
        <v>562.91</v>
      </c>
      <c r="J1583">
        <v>155.99</v>
      </c>
      <c r="K1583">
        <v>8.08</v>
      </c>
      <c r="L1583" t="s">
        <v>48</v>
      </c>
      <c r="M1583" t="s">
        <v>30</v>
      </c>
      <c r="N1583" t="s">
        <v>23</v>
      </c>
      <c r="O1583" t="s">
        <v>24</v>
      </c>
      <c r="P1583" t="s">
        <v>41</v>
      </c>
      <c r="Q1583" t="s">
        <v>42</v>
      </c>
      <c r="R1583" s="1">
        <v>42298</v>
      </c>
      <c r="S1583" s="10">
        <f t="shared" si="104"/>
        <v>5.194312859765764E-4</v>
      </c>
      <c r="U1583" t="str">
        <f t="shared" si="103"/>
        <v/>
      </c>
      <c r="V1583">
        <f t="array" ref="V1583">SUM(IF(B1583="Y",IF(D1583="Critical",(F1583:F5142),0)))</f>
        <v>0</v>
      </c>
      <c r="W1583">
        <f t="shared" si="105"/>
        <v>2</v>
      </c>
      <c r="X1583">
        <f t="shared" si="106"/>
        <v>0</v>
      </c>
    </row>
    <row r="1584" spans="1:24" x14ac:dyDescent="0.25">
      <c r="A1584">
        <v>19782</v>
      </c>
      <c r="B1584" t="s">
        <v>18</v>
      </c>
      <c r="C1584" s="1">
        <v>42295</v>
      </c>
      <c r="D1584" t="s">
        <v>47</v>
      </c>
      <c r="E1584">
        <v>18</v>
      </c>
      <c r="F1584">
        <v>33.21</v>
      </c>
      <c r="G1584">
        <v>0.06</v>
      </c>
      <c r="H1584" t="s">
        <v>20</v>
      </c>
      <c r="I1584">
        <v>-0.85</v>
      </c>
      <c r="J1584">
        <v>1.81</v>
      </c>
      <c r="K1584">
        <v>0.75</v>
      </c>
      <c r="L1584" t="s">
        <v>295</v>
      </c>
      <c r="M1584" t="s">
        <v>30</v>
      </c>
      <c r="N1584" t="s">
        <v>45</v>
      </c>
      <c r="O1584" t="s">
        <v>34</v>
      </c>
      <c r="P1584" t="s">
        <v>100</v>
      </c>
      <c r="Q1584" t="s">
        <v>36</v>
      </c>
      <c r="R1584" s="1">
        <v>42299</v>
      </c>
      <c r="S1584" s="10">
        <f t="shared" si="104"/>
        <v>5.2773399896817188E-6</v>
      </c>
      <c r="U1584" t="str">
        <f t="shared" si="103"/>
        <v/>
      </c>
      <c r="V1584">
        <f t="array" ref="V1584">SUM(IF(B1584="Y",IF(D1584="Critical",(F1584:F5143),0)))</f>
        <v>0</v>
      </c>
      <c r="W1584">
        <f t="shared" si="105"/>
        <v>4</v>
      </c>
      <c r="X1584">
        <f t="shared" si="106"/>
        <v>0</v>
      </c>
    </row>
    <row r="1585" spans="1:24" x14ac:dyDescent="0.25">
      <c r="A1585">
        <v>42528</v>
      </c>
      <c r="B1585" t="s">
        <v>18</v>
      </c>
      <c r="C1585" s="1">
        <v>41328</v>
      </c>
      <c r="D1585" t="s">
        <v>43</v>
      </c>
      <c r="E1585">
        <v>31</v>
      </c>
      <c r="F1585">
        <v>313.05</v>
      </c>
      <c r="G1585">
        <v>0.02</v>
      </c>
      <c r="H1585" t="s">
        <v>32</v>
      </c>
      <c r="I1585">
        <v>81.87</v>
      </c>
      <c r="J1585">
        <v>9.7799999999999994</v>
      </c>
      <c r="K1585">
        <v>1.99</v>
      </c>
      <c r="L1585" t="s">
        <v>206</v>
      </c>
      <c r="M1585" t="s">
        <v>56</v>
      </c>
      <c r="N1585" t="s">
        <v>45</v>
      </c>
      <c r="O1585" t="s">
        <v>24</v>
      </c>
      <c r="P1585" t="s">
        <v>25</v>
      </c>
      <c r="Q1585" t="s">
        <v>26</v>
      </c>
      <c r="R1585" s="1">
        <v>41329</v>
      </c>
      <c r="S1585" s="10">
        <f t="shared" si="104"/>
        <v>4.9746199451064803E-5</v>
      </c>
      <c r="U1585" t="str">
        <f t="shared" si="103"/>
        <v/>
      </c>
      <c r="V1585">
        <f t="array" ref="V1585">SUM(IF(B1585="Y",IF(D1585="Critical",(F1585:F5144),0)))</f>
        <v>0</v>
      </c>
      <c r="W1585">
        <f t="shared" si="105"/>
        <v>1</v>
      </c>
      <c r="X1585">
        <f t="shared" si="106"/>
        <v>0</v>
      </c>
    </row>
    <row r="1586" spans="1:24" x14ac:dyDescent="0.25">
      <c r="A1586">
        <v>4737</v>
      </c>
      <c r="B1586" t="s">
        <v>18</v>
      </c>
      <c r="C1586" s="1">
        <v>41343</v>
      </c>
      <c r="D1586" t="s">
        <v>31</v>
      </c>
      <c r="E1586">
        <v>49</v>
      </c>
      <c r="F1586">
        <v>314.20999999999998</v>
      </c>
      <c r="G1586">
        <v>0</v>
      </c>
      <c r="H1586" t="s">
        <v>20</v>
      </c>
      <c r="I1586">
        <v>49.77</v>
      </c>
      <c r="J1586">
        <v>5.88</v>
      </c>
      <c r="K1586">
        <v>3.04</v>
      </c>
      <c r="L1586" t="s">
        <v>50</v>
      </c>
      <c r="M1586" t="s">
        <v>22</v>
      </c>
      <c r="N1586" t="s">
        <v>23</v>
      </c>
      <c r="O1586" t="s">
        <v>34</v>
      </c>
      <c r="P1586" t="s">
        <v>49</v>
      </c>
      <c r="Q1586" t="s">
        <v>36</v>
      </c>
      <c r="R1586" s="1">
        <v>41344</v>
      </c>
      <c r="S1586" s="10">
        <f t="shared" si="104"/>
        <v>4.9930532916527935E-5</v>
      </c>
      <c r="U1586" t="str">
        <f t="shared" si="103"/>
        <v/>
      </c>
      <c r="V1586">
        <f t="array" ref="V1586">SUM(IF(B1586="Y",IF(D1586="Critical",(F1586:F5145),0)))</f>
        <v>0</v>
      </c>
      <c r="W1586">
        <f t="shared" si="105"/>
        <v>1</v>
      </c>
      <c r="X1586">
        <f t="shared" si="106"/>
        <v>0</v>
      </c>
    </row>
    <row r="1587" spans="1:24" x14ac:dyDescent="0.25">
      <c r="A1587">
        <v>20103</v>
      </c>
      <c r="B1587" t="s">
        <v>18</v>
      </c>
      <c r="C1587" s="1">
        <v>41316</v>
      </c>
      <c r="D1587" t="s">
        <v>43</v>
      </c>
      <c r="E1587">
        <v>30</v>
      </c>
      <c r="F1587">
        <v>314.93</v>
      </c>
      <c r="G1587">
        <v>0</v>
      </c>
      <c r="H1587" t="s">
        <v>20</v>
      </c>
      <c r="I1587">
        <v>-17.5</v>
      </c>
      <c r="J1587">
        <v>9.99</v>
      </c>
      <c r="K1587">
        <v>6.24</v>
      </c>
      <c r="L1587" t="s">
        <v>101</v>
      </c>
      <c r="M1587" t="s">
        <v>22</v>
      </c>
      <c r="N1587" t="s">
        <v>71</v>
      </c>
      <c r="O1587" t="s">
        <v>24</v>
      </c>
      <c r="P1587" t="s">
        <v>51</v>
      </c>
      <c r="Q1587" t="s">
        <v>52</v>
      </c>
      <c r="R1587" s="1">
        <v>41317</v>
      </c>
      <c r="S1587" s="10">
        <f t="shared" si="104"/>
        <v>5.0044946791642988E-5</v>
      </c>
      <c r="U1587" t="str">
        <f t="shared" si="103"/>
        <v/>
      </c>
      <c r="V1587">
        <f t="array" ref="V1587">SUM(IF(B1587="Y",IF(D1587="Critical",(F1587:F5146),0)))</f>
        <v>0</v>
      </c>
      <c r="W1587">
        <f t="shared" si="105"/>
        <v>1</v>
      </c>
      <c r="X1587">
        <f t="shared" si="106"/>
        <v>0</v>
      </c>
    </row>
    <row r="1588" spans="1:24" x14ac:dyDescent="0.25">
      <c r="A1588">
        <v>19905</v>
      </c>
      <c r="B1588" t="s">
        <v>18</v>
      </c>
      <c r="C1588" s="1">
        <v>42228</v>
      </c>
      <c r="D1588" t="s">
        <v>28</v>
      </c>
      <c r="E1588">
        <v>20</v>
      </c>
      <c r="F1588">
        <v>82.97</v>
      </c>
      <c r="G1588">
        <v>0.04</v>
      </c>
      <c r="H1588" t="s">
        <v>20</v>
      </c>
      <c r="I1588">
        <v>32.5</v>
      </c>
      <c r="J1588">
        <v>4.13</v>
      </c>
      <c r="K1588">
        <v>0.5</v>
      </c>
      <c r="L1588" t="s">
        <v>66</v>
      </c>
      <c r="M1588" t="s">
        <v>56</v>
      </c>
      <c r="N1588" t="s">
        <v>40</v>
      </c>
      <c r="O1588" t="s">
        <v>34</v>
      </c>
      <c r="P1588" t="s">
        <v>46</v>
      </c>
      <c r="Q1588" t="s">
        <v>42</v>
      </c>
      <c r="R1588" s="1">
        <v>42230</v>
      </c>
      <c r="S1588" s="10">
        <f t="shared" si="104"/>
        <v>1.3184610025410785E-5</v>
      </c>
      <c r="U1588" t="str">
        <f t="shared" si="103"/>
        <v/>
      </c>
      <c r="V1588">
        <f t="array" ref="V1588">SUM(IF(B1588="Y",IF(D1588="Critical",(F1588:F5147),0)))</f>
        <v>0</v>
      </c>
      <c r="W1588">
        <f t="shared" si="105"/>
        <v>2</v>
      </c>
      <c r="X1588">
        <f t="shared" si="106"/>
        <v>0</v>
      </c>
    </row>
    <row r="1589" spans="1:24" x14ac:dyDescent="0.25">
      <c r="A1589">
        <v>19905</v>
      </c>
      <c r="B1589" t="s">
        <v>18</v>
      </c>
      <c r="C1589" s="1">
        <v>42228</v>
      </c>
      <c r="D1589" t="s">
        <v>28</v>
      </c>
      <c r="E1589">
        <v>25</v>
      </c>
      <c r="F1589">
        <v>13701.35</v>
      </c>
      <c r="G1589">
        <v>0.01</v>
      </c>
      <c r="H1589" t="s">
        <v>54</v>
      </c>
      <c r="I1589">
        <v>-3687.65</v>
      </c>
      <c r="J1589">
        <v>550.98</v>
      </c>
      <c r="K1589">
        <v>64.59</v>
      </c>
      <c r="L1589" t="s">
        <v>66</v>
      </c>
      <c r="M1589" t="s">
        <v>56</v>
      </c>
      <c r="N1589" t="s">
        <v>40</v>
      </c>
      <c r="O1589" t="s">
        <v>37</v>
      </c>
      <c r="P1589" t="s">
        <v>112</v>
      </c>
      <c r="Q1589" t="s">
        <v>58</v>
      </c>
      <c r="R1589" s="1">
        <v>42230</v>
      </c>
      <c r="S1589" s="10">
        <f t="shared" si="104"/>
        <v>2.1772563163994464E-3</v>
      </c>
      <c r="U1589" t="str">
        <f t="shared" si="103"/>
        <v/>
      </c>
      <c r="V1589">
        <f t="array" ref="V1589">SUM(IF(B1589="Y",IF(D1589="Critical",(F1589:F5148),0)))</f>
        <v>0</v>
      </c>
      <c r="W1589">
        <f t="shared" si="105"/>
        <v>2</v>
      </c>
      <c r="X1589">
        <f t="shared" si="106"/>
        <v>0</v>
      </c>
    </row>
    <row r="1590" spans="1:24" x14ac:dyDescent="0.25">
      <c r="A1590">
        <v>19911</v>
      </c>
      <c r="B1590" t="s">
        <v>18</v>
      </c>
      <c r="C1590" s="1">
        <v>41918</v>
      </c>
      <c r="D1590" t="s">
        <v>19</v>
      </c>
      <c r="E1590">
        <v>43</v>
      </c>
      <c r="F1590">
        <v>1054.7</v>
      </c>
      <c r="G1590">
        <v>7.0000000000000007E-2</v>
      </c>
      <c r="H1590" t="s">
        <v>20</v>
      </c>
      <c r="I1590">
        <v>213.26</v>
      </c>
      <c r="J1590">
        <v>25.98</v>
      </c>
      <c r="K1590">
        <v>5.37</v>
      </c>
      <c r="L1590" t="s">
        <v>511</v>
      </c>
      <c r="M1590" t="s">
        <v>22</v>
      </c>
      <c r="N1590" t="s">
        <v>45</v>
      </c>
      <c r="O1590" t="s">
        <v>34</v>
      </c>
      <c r="P1590" t="s">
        <v>72</v>
      </c>
      <c r="Q1590" t="s">
        <v>52</v>
      </c>
      <c r="R1590" s="1">
        <v>41919</v>
      </c>
      <c r="S1590" s="10">
        <f t="shared" si="104"/>
        <v>1.6760043622756124E-4</v>
      </c>
      <c r="U1590" t="str">
        <f t="shared" si="103"/>
        <v/>
      </c>
      <c r="V1590">
        <f t="array" ref="V1590">SUM(IF(B1590="Y",IF(D1590="Critical",(F1590:F5149),0)))</f>
        <v>0</v>
      </c>
      <c r="W1590">
        <f t="shared" si="105"/>
        <v>1</v>
      </c>
      <c r="X1590">
        <f t="shared" si="106"/>
        <v>0</v>
      </c>
    </row>
    <row r="1591" spans="1:24" x14ac:dyDescent="0.25">
      <c r="A1591">
        <v>19911</v>
      </c>
      <c r="B1591" t="s">
        <v>18</v>
      </c>
      <c r="C1591" s="1">
        <v>41918</v>
      </c>
      <c r="D1591" t="s">
        <v>19</v>
      </c>
      <c r="E1591">
        <v>38</v>
      </c>
      <c r="F1591">
        <v>5349.21</v>
      </c>
      <c r="G1591">
        <v>0.01</v>
      </c>
      <c r="H1591" t="s">
        <v>54</v>
      </c>
      <c r="I1591">
        <v>61.9</v>
      </c>
      <c r="J1591">
        <v>135.99</v>
      </c>
      <c r="K1591">
        <v>28.63</v>
      </c>
      <c r="L1591" t="s">
        <v>511</v>
      </c>
      <c r="M1591" t="s">
        <v>22</v>
      </c>
      <c r="N1591" t="s">
        <v>45</v>
      </c>
      <c r="O1591" t="s">
        <v>37</v>
      </c>
      <c r="P1591" t="s">
        <v>86</v>
      </c>
      <c r="Q1591" t="s">
        <v>74</v>
      </c>
      <c r="R1591" s="1">
        <v>41920</v>
      </c>
      <c r="S1591" s="10">
        <f t="shared" si="104"/>
        <v>8.5003311792247358E-4</v>
      </c>
      <c r="U1591" t="str">
        <f t="shared" si="103"/>
        <v/>
      </c>
      <c r="V1591">
        <f t="array" ref="V1591">SUM(IF(B1591="Y",IF(D1591="Critical",(F1591:F5150),0)))</f>
        <v>0</v>
      </c>
      <c r="W1591">
        <f t="shared" si="105"/>
        <v>2</v>
      </c>
      <c r="X1591">
        <f t="shared" si="106"/>
        <v>0</v>
      </c>
    </row>
    <row r="1592" spans="1:24" x14ac:dyDescent="0.25">
      <c r="A1592">
        <v>19911</v>
      </c>
      <c r="B1592" t="s">
        <v>18</v>
      </c>
      <c r="C1592" s="1">
        <v>41918</v>
      </c>
      <c r="D1592" t="s">
        <v>19</v>
      </c>
      <c r="E1592">
        <v>39</v>
      </c>
      <c r="F1592">
        <v>4859.37</v>
      </c>
      <c r="G1592">
        <v>7.0000000000000007E-2</v>
      </c>
      <c r="H1592" t="s">
        <v>20</v>
      </c>
      <c r="I1592">
        <v>2472.3200000000002</v>
      </c>
      <c r="J1592">
        <v>150.97999999999999</v>
      </c>
      <c r="K1592">
        <v>13.99</v>
      </c>
      <c r="L1592" t="s">
        <v>511</v>
      </c>
      <c r="M1592" t="s">
        <v>22</v>
      </c>
      <c r="N1592" t="s">
        <v>45</v>
      </c>
      <c r="O1592" t="s">
        <v>24</v>
      </c>
      <c r="P1592" t="s">
        <v>51</v>
      </c>
      <c r="Q1592" t="s">
        <v>52</v>
      </c>
      <c r="R1592" s="1">
        <v>41918</v>
      </c>
      <c r="S1592" s="10">
        <f t="shared" si="104"/>
        <v>7.7219354488586734E-4</v>
      </c>
      <c r="U1592" t="str">
        <f t="shared" si="103"/>
        <v/>
      </c>
      <c r="V1592">
        <f t="array" ref="V1592">SUM(IF(B1592="Y",IF(D1592="Critical",(F1592:F5151),0)))</f>
        <v>0</v>
      </c>
      <c r="W1592">
        <f t="shared" si="105"/>
        <v>0</v>
      </c>
      <c r="X1592">
        <f t="shared" si="106"/>
        <v>0</v>
      </c>
    </row>
    <row r="1593" spans="1:24" x14ac:dyDescent="0.25">
      <c r="A1593">
        <v>19943</v>
      </c>
      <c r="B1593" t="s">
        <v>18</v>
      </c>
      <c r="C1593" s="1">
        <v>42698</v>
      </c>
      <c r="D1593" t="s">
        <v>28</v>
      </c>
      <c r="E1593">
        <v>16</v>
      </c>
      <c r="F1593">
        <v>1959.92</v>
      </c>
      <c r="G1593">
        <v>7.0000000000000007E-2</v>
      </c>
      <c r="H1593" t="s">
        <v>54</v>
      </c>
      <c r="I1593">
        <v>-374.96</v>
      </c>
      <c r="J1593">
        <v>124.49</v>
      </c>
      <c r="K1593">
        <v>51.94</v>
      </c>
      <c r="L1593" t="s">
        <v>512</v>
      </c>
      <c r="M1593" t="s">
        <v>22</v>
      </c>
      <c r="N1593" t="s">
        <v>23</v>
      </c>
      <c r="O1593" t="s">
        <v>37</v>
      </c>
      <c r="P1593" t="s">
        <v>112</v>
      </c>
      <c r="Q1593" t="s">
        <v>58</v>
      </c>
      <c r="R1593" s="1">
        <v>42699</v>
      </c>
      <c r="S1593" s="10">
        <f t="shared" si="104"/>
        <v>3.114472807159589E-4</v>
      </c>
      <c r="U1593" t="str">
        <f t="shared" si="103"/>
        <v/>
      </c>
      <c r="V1593">
        <f t="array" ref="V1593">SUM(IF(B1593="Y",IF(D1593="Critical",(F1593:F5152),0)))</f>
        <v>0</v>
      </c>
      <c r="W1593">
        <f t="shared" si="105"/>
        <v>1</v>
      </c>
      <c r="X1593">
        <f t="shared" si="106"/>
        <v>0</v>
      </c>
    </row>
    <row r="1594" spans="1:24" x14ac:dyDescent="0.25">
      <c r="A1594">
        <v>11747</v>
      </c>
      <c r="B1594" t="s">
        <v>18</v>
      </c>
      <c r="C1594" s="1">
        <v>41330</v>
      </c>
      <c r="D1594" t="s">
        <v>43</v>
      </c>
      <c r="E1594">
        <v>3</v>
      </c>
      <c r="F1594">
        <v>315.27999999999997</v>
      </c>
      <c r="G1594">
        <v>0.08</v>
      </c>
      <c r="H1594" t="s">
        <v>20</v>
      </c>
      <c r="I1594">
        <v>-261.55</v>
      </c>
      <c r="J1594">
        <v>99.99</v>
      </c>
      <c r="K1594">
        <v>19.989999999999998</v>
      </c>
      <c r="L1594" t="s">
        <v>191</v>
      </c>
      <c r="M1594" t="s">
        <v>56</v>
      </c>
      <c r="N1594" t="s">
        <v>45</v>
      </c>
      <c r="O1594" t="s">
        <v>24</v>
      </c>
      <c r="P1594" t="s">
        <v>51</v>
      </c>
      <c r="Q1594" t="s">
        <v>42</v>
      </c>
      <c r="R1594" s="1">
        <v>41330</v>
      </c>
      <c r="S1594" s="10">
        <f t="shared" si="104"/>
        <v>5.010056464760169E-5</v>
      </c>
      <c r="U1594" t="str">
        <f t="shared" si="103"/>
        <v/>
      </c>
      <c r="V1594">
        <f t="array" ref="V1594">SUM(IF(B1594="Y",IF(D1594="Critical",(F1594:F5153),0)))</f>
        <v>0</v>
      </c>
      <c r="W1594">
        <f t="shared" si="105"/>
        <v>0</v>
      </c>
      <c r="X1594">
        <f t="shared" si="106"/>
        <v>0</v>
      </c>
    </row>
    <row r="1595" spans="1:24" x14ac:dyDescent="0.25">
      <c r="A1595">
        <v>3078</v>
      </c>
      <c r="B1595" t="s">
        <v>18</v>
      </c>
      <c r="C1595" s="1">
        <v>41316</v>
      </c>
      <c r="D1595" t="s">
        <v>19</v>
      </c>
      <c r="E1595">
        <v>1</v>
      </c>
      <c r="F1595">
        <v>316.61</v>
      </c>
      <c r="G1595">
        <v>0.1</v>
      </c>
      <c r="H1595" t="s">
        <v>54</v>
      </c>
      <c r="I1595">
        <v>-187.29</v>
      </c>
      <c r="J1595">
        <v>291.73</v>
      </c>
      <c r="K1595">
        <v>48.8</v>
      </c>
      <c r="L1595" t="s">
        <v>75</v>
      </c>
      <c r="M1595" t="s">
        <v>56</v>
      </c>
      <c r="N1595" t="s">
        <v>23</v>
      </c>
      <c r="O1595" t="s">
        <v>37</v>
      </c>
      <c r="P1595" t="s">
        <v>86</v>
      </c>
      <c r="Q1595" t="s">
        <v>74</v>
      </c>
      <c r="R1595" s="1">
        <v>41318</v>
      </c>
      <c r="S1595" s="10">
        <f t="shared" si="104"/>
        <v>5.0311912500244778E-5</v>
      </c>
      <c r="U1595" t="str">
        <f t="shared" si="103"/>
        <v/>
      </c>
      <c r="V1595">
        <f t="array" ref="V1595">SUM(IF(B1595="Y",IF(D1595="Critical",(F1595:F5154),0)))</f>
        <v>0</v>
      </c>
      <c r="W1595">
        <f t="shared" si="105"/>
        <v>2</v>
      </c>
      <c r="X1595">
        <f t="shared" si="106"/>
        <v>0</v>
      </c>
    </row>
    <row r="1596" spans="1:24" x14ac:dyDescent="0.25">
      <c r="A1596">
        <v>19975</v>
      </c>
      <c r="B1596" t="s">
        <v>18</v>
      </c>
      <c r="C1596" s="1">
        <v>42470</v>
      </c>
      <c r="D1596" t="s">
        <v>31</v>
      </c>
      <c r="E1596">
        <v>33</v>
      </c>
      <c r="F1596">
        <v>362.17</v>
      </c>
      <c r="G1596">
        <v>0.08</v>
      </c>
      <c r="H1596" t="s">
        <v>20</v>
      </c>
      <c r="I1596">
        <v>-83.96</v>
      </c>
      <c r="J1596">
        <v>11.7</v>
      </c>
      <c r="K1596">
        <v>6.96</v>
      </c>
      <c r="L1596" t="s">
        <v>55</v>
      </c>
      <c r="M1596" t="s">
        <v>56</v>
      </c>
      <c r="N1596" t="s">
        <v>45</v>
      </c>
      <c r="O1596" t="s">
        <v>34</v>
      </c>
      <c r="P1596" t="s">
        <v>72</v>
      </c>
      <c r="Q1596" t="s">
        <v>52</v>
      </c>
      <c r="R1596" s="1">
        <v>42473</v>
      </c>
      <c r="S1596" s="10">
        <f t="shared" si="104"/>
        <v>5.7551768264469381E-5</v>
      </c>
      <c r="U1596" t="str">
        <f t="shared" si="103"/>
        <v/>
      </c>
      <c r="V1596">
        <f t="array" ref="V1596">SUM(IF(B1596="Y",IF(D1596="Critical",(F1596:F5155),0)))</f>
        <v>0</v>
      </c>
      <c r="W1596">
        <f t="shared" si="105"/>
        <v>3</v>
      </c>
      <c r="X1596">
        <f t="shared" si="106"/>
        <v>0</v>
      </c>
    </row>
    <row r="1597" spans="1:24" x14ac:dyDescent="0.25">
      <c r="A1597">
        <v>20002</v>
      </c>
      <c r="B1597" t="s">
        <v>18</v>
      </c>
      <c r="C1597" s="1">
        <v>42228</v>
      </c>
      <c r="D1597" t="s">
        <v>43</v>
      </c>
      <c r="E1597">
        <v>9</v>
      </c>
      <c r="F1597">
        <v>41.03</v>
      </c>
      <c r="G1597">
        <v>0.1</v>
      </c>
      <c r="H1597" t="s">
        <v>20</v>
      </c>
      <c r="I1597">
        <v>-30.47</v>
      </c>
      <c r="J1597">
        <v>4.7699999999999996</v>
      </c>
      <c r="K1597">
        <v>2.39</v>
      </c>
      <c r="L1597" t="s">
        <v>366</v>
      </c>
      <c r="M1597" t="s">
        <v>22</v>
      </c>
      <c r="N1597" t="s">
        <v>23</v>
      </c>
      <c r="O1597" t="s">
        <v>24</v>
      </c>
      <c r="P1597" t="s">
        <v>25</v>
      </c>
      <c r="Q1597" t="s">
        <v>26</v>
      </c>
      <c r="R1597" s="1">
        <v>42229</v>
      </c>
      <c r="S1597" s="10">
        <f t="shared" si="104"/>
        <v>6.5200017999590765E-6</v>
      </c>
      <c r="U1597" t="str">
        <f t="shared" si="103"/>
        <v/>
      </c>
      <c r="V1597">
        <f t="array" ref="V1597">SUM(IF(B1597="Y",IF(D1597="Critical",(F1597:F5156),0)))</f>
        <v>0</v>
      </c>
      <c r="W1597">
        <f t="shared" si="105"/>
        <v>1</v>
      </c>
      <c r="X1597">
        <f t="shared" si="106"/>
        <v>0</v>
      </c>
    </row>
    <row r="1598" spans="1:24" x14ac:dyDescent="0.25">
      <c r="A1598">
        <v>20003</v>
      </c>
      <c r="B1598" t="s">
        <v>18</v>
      </c>
      <c r="C1598" s="1">
        <v>42033</v>
      </c>
      <c r="D1598" t="s">
        <v>43</v>
      </c>
      <c r="E1598">
        <v>39</v>
      </c>
      <c r="F1598">
        <v>796.08</v>
      </c>
      <c r="G1598">
        <v>0.05</v>
      </c>
      <c r="H1598" t="s">
        <v>20</v>
      </c>
      <c r="I1598">
        <v>30.29</v>
      </c>
      <c r="J1598">
        <v>19.98</v>
      </c>
      <c r="K1598">
        <v>4</v>
      </c>
      <c r="L1598" t="s">
        <v>513</v>
      </c>
      <c r="M1598" t="s">
        <v>30</v>
      </c>
      <c r="N1598" t="s">
        <v>23</v>
      </c>
      <c r="O1598" t="s">
        <v>24</v>
      </c>
      <c r="P1598" t="s">
        <v>25</v>
      </c>
      <c r="Q1598" t="s">
        <v>42</v>
      </c>
      <c r="R1598" s="1">
        <v>42034</v>
      </c>
      <c r="S1598" s="10">
        <f t="shared" si="104"/>
        <v>1.2650360791887453E-4</v>
      </c>
      <c r="U1598" t="str">
        <f t="shared" si="103"/>
        <v/>
      </c>
      <c r="V1598">
        <f t="array" ref="V1598">SUM(IF(B1598="Y",IF(D1598="Critical",(F1598:F5157),0)))</f>
        <v>0</v>
      </c>
      <c r="W1598">
        <f t="shared" si="105"/>
        <v>1</v>
      </c>
      <c r="X1598">
        <f t="shared" si="106"/>
        <v>0</v>
      </c>
    </row>
    <row r="1599" spans="1:24" x14ac:dyDescent="0.25">
      <c r="A1599">
        <v>20007</v>
      </c>
      <c r="B1599" t="s">
        <v>18</v>
      </c>
      <c r="C1599" s="1">
        <v>42587</v>
      </c>
      <c r="D1599" t="s">
        <v>31</v>
      </c>
      <c r="E1599">
        <v>49</v>
      </c>
      <c r="F1599">
        <v>82.61</v>
      </c>
      <c r="G1599">
        <v>0.08</v>
      </c>
      <c r="H1599" t="s">
        <v>20</v>
      </c>
      <c r="I1599">
        <v>-46.25</v>
      </c>
      <c r="J1599">
        <v>1.68</v>
      </c>
      <c r="K1599">
        <v>1.57</v>
      </c>
      <c r="L1599" t="s">
        <v>483</v>
      </c>
      <c r="M1599" t="s">
        <v>341</v>
      </c>
      <c r="N1599" t="s">
        <v>71</v>
      </c>
      <c r="O1599" t="s">
        <v>34</v>
      </c>
      <c r="P1599" t="s">
        <v>35</v>
      </c>
      <c r="Q1599" t="s">
        <v>36</v>
      </c>
      <c r="R1599" s="1">
        <v>42588</v>
      </c>
      <c r="S1599" s="10">
        <f t="shared" si="104"/>
        <v>1.312740308785326E-5</v>
      </c>
      <c r="U1599" t="str">
        <f t="shared" si="103"/>
        <v/>
      </c>
      <c r="V1599">
        <f t="array" ref="V1599">SUM(IF(B1599="Y",IF(D1599="Critical",(F1599:F5158),0)))</f>
        <v>0</v>
      </c>
      <c r="W1599">
        <f t="shared" si="105"/>
        <v>1</v>
      </c>
      <c r="X1599">
        <f t="shared" si="106"/>
        <v>0</v>
      </c>
    </row>
    <row r="1600" spans="1:24" x14ac:dyDescent="0.25">
      <c r="A1600">
        <v>20032</v>
      </c>
      <c r="B1600" t="s">
        <v>18</v>
      </c>
      <c r="C1600" s="1">
        <v>42313</v>
      </c>
      <c r="D1600" t="s">
        <v>43</v>
      </c>
      <c r="E1600">
        <v>8</v>
      </c>
      <c r="F1600">
        <v>137.38</v>
      </c>
      <c r="G1600">
        <v>0.06</v>
      </c>
      <c r="H1600" t="s">
        <v>20</v>
      </c>
      <c r="I1600">
        <v>-11.39</v>
      </c>
      <c r="J1600">
        <v>17.48</v>
      </c>
      <c r="K1600">
        <v>1.99</v>
      </c>
      <c r="L1600" t="s">
        <v>195</v>
      </c>
      <c r="M1600" t="s">
        <v>22</v>
      </c>
      <c r="N1600" t="s">
        <v>23</v>
      </c>
      <c r="O1600" t="s">
        <v>24</v>
      </c>
      <c r="P1600" t="s">
        <v>25</v>
      </c>
      <c r="Q1600" t="s">
        <v>26</v>
      </c>
      <c r="R1600" s="1">
        <v>42315</v>
      </c>
      <c r="S1600" s="10">
        <f t="shared" si="104"/>
        <v>2.1830803004591223E-5</v>
      </c>
      <c r="U1600" t="str">
        <f t="shared" si="103"/>
        <v/>
      </c>
      <c r="V1600">
        <f t="array" ref="V1600">SUM(IF(B1600="Y",IF(D1600="Critical",(F1600:F5159),0)))</f>
        <v>0</v>
      </c>
      <c r="W1600">
        <f t="shared" si="105"/>
        <v>2</v>
      </c>
      <c r="X1600">
        <f t="shared" si="106"/>
        <v>0</v>
      </c>
    </row>
    <row r="1601" spans="1:24" x14ac:dyDescent="0.25">
      <c r="A1601">
        <v>24007</v>
      </c>
      <c r="B1601" t="s">
        <v>18</v>
      </c>
      <c r="C1601" s="1">
        <v>41512</v>
      </c>
      <c r="D1601" t="s">
        <v>47</v>
      </c>
      <c r="E1601">
        <v>28</v>
      </c>
      <c r="F1601">
        <v>317.85000000000002</v>
      </c>
      <c r="G1601">
        <v>0.06</v>
      </c>
      <c r="H1601" t="s">
        <v>20</v>
      </c>
      <c r="I1601">
        <v>-13.95</v>
      </c>
      <c r="J1601">
        <v>11.58</v>
      </c>
      <c r="K1601">
        <v>6.97</v>
      </c>
      <c r="L1601" t="s">
        <v>353</v>
      </c>
      <c r="M1601" t="s">
        <v>341</v>
      </c>
      <c r="N1601" t="s">
        <v>40</v>
      </c>
      <c r="O1601" t="s">
        <v>34</v>
      </c>
      <c r="P1601" t="s">
        <v>76</v>
      </c>
      <c r="Q1601" t="s">
        <v>42</v>
      </c>
      <c r="R1601" s="1">
        <v>41519</v>
      </c>
      <c r="S1601" s="10">
        <f t="shared" si="104"/>
        <v>5.0508958618498476E-5</v>
      </c>
      <c r="U1601" t="str">
        <f t="shared" si="103"/>
        <v/>
      </c>
      <c r="V1601">
        <f t="array" ref="V1601">SUM(IF(B1601="Y",IF(D1601="Critical",(F1601:F5160),0)))</f>
        <v>0</v>
      </c>
      <c r="W1601">
        <f t="shared" si="105"/>
        <v>7</v>
      </c>
      <c r="X1601">
        <f t="shared" si="106"/>
        <v>0</v>
      </c>
    </row>
    <row r="1602" spans="1:24" x14ac:dyDescent="0.25">
      <c r="A1602">
        <v>25889</v>
      </c>
      <c r="B1602" t="s">
        <v>18</v>
      </c>
      <c r="C1602" s="1">
        <v>41433</v>
      </c>
      <c r="D1602" t="s">
        <v>47</v>
      </c>
      <c r="E1602">
        <v>23</v>
      </c>
      <c r="F1602">
        <v>321.63</v>
      </c>
      <c r="G1602">
        <v>0.04</v>
      </c>
      <c r="H1602" t="s">
        <v>20</v>
      </c>
      <c r="I1602">
        <v>73.7</v>
      </c>
      <c r="J1602">
        <v>14.34</v>
      </c>
      <c r="K1602">
        <v>5</v>
      </c>
      <c r="L1602" t="s">
        <v>553</v>
      </c>
      <c r="M1602" t="s">
        <v>22</v>
      </c>
      <c r="N1602" t="s">
        <v>45</v>
      </c>
      <c r="O1602" t="s">
        <v>37</v>
      </c>
      <c r="P1602" t="s">
        <v>38</v>
      </c>
      <c r="Q1602" t="s">
        <v>26</v>
      </c>
      <c r="R1602" s="1">
        <v>41435</v>
      </c>
      <c r="S1602" s="10">
        <f t="shared" si="104"/>
        <v>5.1109631462852488E-5</v>
      </c>
      <c r="U1602" t="str">
        <f t="shared" ref="U1602:U1665" si="107">IF(T1602="Quality Check",VLOOKUP(S1602,Quality_Control,2),"")</f>
        <v/>
      </c>
      <c r="V1602">
        <f t="array" ref="V1602">SUM(IF(B1602="Y",IF(D1602="Critical",(F1602:F5161),0)))</f>
        <v>0</v>
      </c>
      <c r="W1602">
        <f t="shared" si="105"/>
        <v>2</v>
      </c>
      <c r="X1602">
        <f t="shared" si="106"/>
        <v>0</v>
      </c>
    </row>
    <row r="1603" spans="1:24" x14ac:dyDescent="0.25">
      <c r="A1603">
        <v>31492</v>
      </c>
      <c r="B1603" t="s">
        <v>18</v>
      </c>
      <c r="C1603" s="1">
        <v>41562</v>
      </c>
      <c r="D1603" t="s">
        <v>28</v>
      </c>
      <c r="E1603">
        <v>26</v>
      </c>
      <c r="F1603">
        <v>321.68</v>
      </c>
      <c r="G1603">
        <v>0.04</v>
      </c>
      <c r="H1603" t="s">
        <v>20</v>
      </c>
      <c r="I1603">
        <v>-12.25</v>
      </c>
      <c r="J1603">
        <v>11.97</v>
      </c>
      <c r="K1603">
        <v>4.9800000000000004</v>
      </c>
      <c r="L1603" t="s">
        <v>483</v>
      </c>
      <c r="M1603" t="s">
        <v>341</v>
      </c>
      <c r="N1603" t="s">
        <v>71</v>
      </c>
      <c r="O1603" t="s">
        <v>34</v>
      </c>
      <c r="P1603" t="s">
        <v>72</v>
      </c>
      <c r="Q1603" t="s">
        <v>42</v>
      </c>
      <c r="R1603" s="1">
        <v>41564</v>
      </c>
      <c r="S1603" s="10">
        <f t="shared" ref="S1603:S1666" si="108">F1603/$F$3563</f>
        <v>5.1117576870846588E-5</v>
      </c>
      <c r="U1603" t="str">
        <f t="shared" si="107"/>
        <v/>
      </c>
      <c r="V1603">
        <f t="array" ref="V1603">SUM(IF(B1603="Y",IF(D1603="Critical",(F1603:F5162),0)))</f>
        <v>0</v>
      </c>
      <c r="W1603">
        <f t="shared" ref="W1603:W1666" si="109">R1603-C1603</f>
        <v>2</v>
      </c>
      <c r="X1603">
        <f t="shared" ref="X1603:X1666" si="110">IF(T1603="",0,1)</f>
        <v>0</v>
      </c>
    </row>
    <row r="1604" spans="1:24" x14ac:dyDescent="0.25">
      <c r="A1604">
        <v>15332</v>
      </c>
      <c r="B1604" t="s">
        <v>18</v>
      </c>
      <c r="C1604" s="1">
        <v>41424</v>
      </c>
      <c r="D1604" t="s">
        <v>31</v>
      </c>
      <c r="E1604">
        <v>6</v>
      </c>
      <c r="F1604">
        <v>321.70999999999998</v>
      </c>
      <c r="G1604">
        <v>0.1</v>
      </c>
      <c r="H1604" t="s">
        <v>20</v>
      </c>
      <c r="I1604">
        <v>-2.73</v>
      </c>
      <c r="J1604">
        <v>52.4</v>
      </c>
      <c r="K1604">
        <v>16.11</v>
      </c>
      <c r="L1604" t="s">
        <v>367</v>
      </c>
      <c r="M1604" t="s">
        <v>22</v>
      </c>
      <c r="N1604" t="s">
        <v>40</v>
      </c>
      <c r="O1604" t="s">
        <v>34</v>
      </c>
      <c r="P1604" t="s">
        <v>68</v>
      </c>
      <c r="Q1604" t="s">
        <v>42</v>
      </c>
      <c r="R1604" s="1">
        <v>41426</v>
      </c>
      <c r="S1604" s="10">
        <f t="shared" si="108"/>
        <v>5.1122344115643047E-5</v>
      </c>
      <c r="U1604" t="str">
        <f t="shared" si="107"/>
        <v/>
      </c>
      <c r="V1604">
        <f t="array" ref="V1604">SUM(IF(B1604="Y",IF(D1604="Critical",(F1604:F5163),0)))</f>
        <v>0</v>
      </c>
      <c r="W1604">
        <f t="shared" si="109"/>
        <v>2</v>
      </c>
      <c r="X1604">
        <f t="shared" si="110"/>
        <v>0</v>
      </c>
    </row>
    <row r="1605" spans="1:24" x14ac:dyDescent="0.25">
      <c r="A1605">
        <v>34246</v>
      </c>
      <c r="B1605" t="s">
        <v>18</v>
      </c>
      <c r="C1605" s="1">
        <v>41554</v>
      </c>
      <c r="D1605" t="s">
        <v>28</v>
      </c>
      <c r="E1605">
        <v>27</v>
      </c>
      <c r="F1605">
        <v>322.69</v>
      </c>
      <c r="G1605">
        <v>0.01</v>
      </c>
      <c r="H1605" t="s">
        <v>20</v>
      </c>
      <c r="I1605">
        <v>1.91</v>
      </c>
      <c r="J1605">
        <v>11.58</v>
      </c>
      <c r="K1605">
        <v>6.97</v>
      </c>
      <c r="L1605" t="s">
        <v>467</v>
      </c>
      <c r="M1605" t="s">
        <v>341</v>
      </c>
      <c r="N1605" t="s">
        <v>40</v>
      </c>
      <c r="O1605" t="s">
        <v>34</v>
      </c>
      <c r="P1605" t="s">
        <v>76</v>
      </c>
      <c r="Q1605" t="s">
        <v>42</v>
      </c>
      <c r="R1605" s="1">
        <v>41556</v>
      </c>
      <c r="S1605" s="10">
        <f t="shared" si="108"/>
        <v>5.1278074112327426E-5</v>
      </c>
      <c r="U1605" t="str">
        <f t="shared" si="107"/>
        <v/>
      </c>
      <c r="V1605">
        <f t="array" ref="V1605">SUM(IF(B1605="Y",IF(D1605="Critical",(F1605:F5164),0)))</f>
        <v>0</v>
      </c>
      <c r="W1605">
        <f t="shared" si="109"/>
        <v>2</v>
      </c>
      <c r="X1605">
        <f t="shared" si="110"/>
        <v>0</v>
      </c>
    </row>
    <row r="1606" spans="1:24" x14ac:dyDescent="0.25">
      <c r="A1606">
        <v>20037</v>
      </c>
      <c r="B1606" t="s">
        <v>18</v>
      </c>
      <c r="C1606" s="1">
        <v>42380</v>
      </c>
      <c r="D1606" t="s">
        <v>47</v>
      </c>
      <c r="E1606">
        <v>35</v>
      </c>
      <c r="F1606">
        <v>1009.42</v>
      </c>
      <c r="G1606">
        <v>0.02</v>
      </c>
      <c r="H1606" t="s">
        <v>20</v>
      </c>
      <c r="I1606">
        <v>339.58</v>
      </c>
      <c r="J1606">
        <v>29.18</v>
      </c>
      <c r="K1606">
        <v>8.5500000000000007</v>
      </c>
      <c r="L1606" t="s">
        <v>308</v>
      </c>
      <c r="M1606" t="s">
        <v>22</v>
      </c>
      <c r="N1606" t="s">
        <v>23</v>
      </c>
      <c r="O1606" t="s">
        <v>37</v>
      </c>
      <c r="P1606" t="s">
        <v>38</v>
      </c>
      <c r="Q1606" t="s">
        <v>42</v>
      </c>
      <c r="R1606" s="1">
        <v>42385</v>
      </c>
      <c r="S1606" s="10">
        <f t="shared" si="108"/>
        <v>1.6040507474810359E-4</v>
      </c>
      <c r="U1606" t="str">
        <f t="shared" si="107"/>
        <v/>
      </c>
      <c r="V1606">
        <f t="array" ref="V1606">SUM(IF(B1606="Y",IF(D1606="Critical",(F1606:F5165),0)))</f>
        <v>0</v>
      </c>
      <c r="W1606">
        <f t="shared" si="109"/>
        <v>5</v>
      </c>
      <c r="X1606">
        <f t="shared" si="110"/>
        <v>0</v>
      </c>
    </row>
    <row r="1607" spans="1:24" x14ac:dyDescent="0.25">
      <c r="A1607">
        <v>20037</v>
      </c>
      <c r="B1607" t="s">
        <v>18</v>
      </c>
      <c r="C1607" s="1">
        <v>42380</v>
      </c>
      <c r="D1607" t="s">
        <v>47</v>
      </c>
      <c r="E1607">
        <v>49</v>
      </c>
      <c r="F1607">
        <v>15137.11</v>
      </c>
      <c r="G1607">
        <v>0.03</v>
      </c>
      <c r="H1607" t="s">
        <v>54</v>
      </c>
      <c r="I1607">
        <v>4913.16</v>
      </c>
      <c r="J1607">
        <v>297.64</v>
      </c>
      <c r="K1607">
        <v>14.7</v>
      </c>
      <c r="L1607" t="s">
        <v>308</v>
      </c>
      <c r="M1607" t="s">
        <v>22</v>
      </c>
      <c r="N1607" t="s">
        <v>23</v>
      </c>
      <c r="O1607" t="s">
        <v>24</v>
      </c>
      <c r="P1607" t="s">
        <v>51</v>
      </c>
      <c r="Q1607" t="s">
        <v>74</v>
      </c>
      <c r="R1607" s="1">
        <v>42385</v>
      </c>
      <c r="S1607" s="10">
        <f t="shared" si="108"/>
        <v>2.4054102960316486E-3</v>
      </c>
      <c r="U1607" t="str">
        <f t="shared" si="107"/>
        <v/>
      </c>
      <c r="V1607">
        <f t="array" ref="V1607">SUM(IF(B1607="Y",IF(D1607="Critical",(F1607:F5166),0)))</f>
        <v>0</v>
      </c>
      <c r="W1607">
        <f t="shared" si="109"/>
        <v>5</v>
      </c>
      <c r="X1607">
        <f t="shared" si="110"/>
        <v>0</v>
      </c>
    </row>
    <row r="1608" spans="1:24" x14ac:dyDescent="0.25">
      <c r="A1608">
        <v>20066</v>
      </c>
      <c r="B1608" t="s">
        <v>18</v>
      </c>
      <c r="C1608" s="1">
        <v>42249</v>
      </c>
      <c r="D1608" t="s">
        <v>28</v>
      </c>
      <c r="E1608">
        <v>3</v>
      </c>
      <c r="F1608">
        <v>40.79</v>
      </c>
      <c r="G1608">
        <v>0.02</v>
      </c>
      <c r="H1608" t="s">
        <v>20</v>
      </c>
      <c r="I1608">
        <v>-11.69</v>
      </c>
      <c r="J1608">
        <v>11.58</v>
      </c>
      <c r="K1608">
        <v>5.72</v>
      </c>
      <c r="L1608" t="s">
        <v>514</v>
      </c>
      <c r="M1608" t="s">
        <v>22</v>
      </c>
      <c r="N1608" t="s">
        <v>40</v>
      </c>
      <c r="O1608" t="s">
        <v>34</v>
      </c>
      <c r="P1608" t="s">
        <v>76</v>
      </c>
      <c r="Q1608" t="s">
        <v>42</v>
      </c>
      <c r="R1608" s="1">
        <v>42250</v>
      </c>
      <c r="S1608" s="10">
        <f t="shared" si="108"/>
        <v>6.4818638415873921E-6</v>
      </c>
      <c r="U1608" t="str">
        <f t="shared" si="107"/>
        <v/>
      </c>
      <c r="V1608">
        <f t="array" ref="V1608">SUM(IF(B1608="Y",IF(D1608="Critical",(F1608:F5167),0)))</f>
        <v>0</v>
      </c>
      <c r="W1608">
        <f t="shared" si="109"/>
        <v>1</v>
      </c>
      <c r="X1608">
        <f t="shared" si="110"/>
        <v>0</v>
      </c>
    </row>
    <row r="1609" spans="1:24" x14ac:dyDescent="0.25">
      <c r="A1609">
        <v>20066</v>
      </c>
      <c r="B1609" t="s">
        <v>18</v>
      </c>
      <c r="C1609" s="1">
        <v>42249</v>
      </c>
      <c r="D1609" t="s">
        <v>28</v>
      </c>
      <c r="E1609">
        <v>16</v>
      </c>
      <c r="F1609">
        <v>524.25</v>
      </c>
      <c r="G1609">
        <v>0</v>
      </c>
      <c r="H1609" t="s">
        <v>20</v>
      </c>
      <c r="I1609">
        <v>124.18</v>
      </c>
      <c r="J1609">
        <v>30.98</v>
      </c>
      <c r="K1609">
        <v>8.74</v>
      </c>
      <c r="L1609" t="s">
        <v>514</v>
      </c>
      <c r="M1609" t="s">
        <v>22</v>
      </c>
      <c r="N1609" t="s">
        <v>40</v>
      </c>
      <c r="O1609" t="s">
        <v>34</v>
      </c>
      <c r="P1609" t="s">
        <v>49</v>
      </c>
      <c r="Q1609" t="s">
        <v>42</v>
      </c>
      <c r="R1609" s="1">
        <v>42251</v>
      </c>
      <c r="S1609" s="10">
        <f t="shared" si="108"/>
        <v>8.3307602818146373E-5</v>
      </c>
      <c r="U1609" t="str">
        <f t="shared" si="107"/>
        <v/>
      </c>
      <c r="V1609">
        <f t="array" ref="V1609">SUM(IF(B1609="Y",IF(D1609="Critical",(F1609:F5168),0)))</f>
        <v>0</v>
      </c>
      <c r="W1609">
        <f t="shared" si="109"/>
        <v>2</v>
      </c>
      <c r="X1609">
        <f t="shared" si="110"/>
        <v>0</v>
      </c>
    </row>
    <row r="1610" spans="1:24" x14ac:dyDescent="0.25">
      <c r="A1610">
        <v>20069</v>
      </c>
      <c r="B1610" t="s">
        <v>18</v>
      </c>
      <c r="C1610" s="1">
        <v>42639</v>
      </c>
      <c r="D1610" t="s">
        <v>28</v>
      </c>
      <c r="E1610">
        <v>6</v>
      </c>
      <c r="F1610">
        <v>247.15</v>
      </c>
      <c r="G1610">
        <v>7.0000000000000007E-2</v>
      </c>
      <c r="H1610" t="s">
        <v>20</v>
      </c>
      <c r="I1610">
        <v>-88.35</v>
      </c>
      <c r="J1610">
        <v>40.89</v>
      </c>
      <c r="K1610">
        <v>18.98</v>
      </c>
      <c r="L1610" t="s">
        <v>192</v>
      </c>
      <c r="M1610" t="s">
        <v>22</v>
      </c>
      <c r="N1610" t="s">
        <v>23</v>
      </c>
      <c r="O1610" t="s">
        <v>37</v>
      </c>
      <c r="P1610" t="s">
        <v>38</v>
      </c>
      <c r="Q1610" t="s">
        <v>42</v>
      </c>
      <c r="R1610" s="1">
        <v>42641</v>
      </c>
      <c r="S1610" s="10">
        <f t="shared" si="108"/>
        <v>3.9274151714840015E-5</v>
      </c>
      <c r="U1610" t="str">
        <f t="shared" si="107"/>
        <v/>
      </c>
      <c r="V1610">
        <f t="array" ref="V1610">SUM(IF(B1610="Y",IF(D1610="Critical",(F1610:F5169),0)))</f>
        <v>0</v>
      </c>
      <c r="W1610">
        <f t="shared" si="109"/>
        <v>2</v>
      </c>
      <c r="X1610">
        <f t="shared" si="110"/>
        <v>0</v>
      </c>
    </row>
    <row r="1611" spans="1:24" x14ac:dyDescent="0.25">
      <c r="A1611">
        <v>20071</v>
      </c>
      <c r="B1611" t="s">
        <v>18</v>
      </c>
      <c r="C1611" s="1">
        <v>41899</v>
      </c>
      <c r="D1611" t="s">
        <v>43</v>
      </c>
      <c r="E1611">
        <v>31</v>
      </c>
      <c r="F1611">
        <v>789.94</v>
      </c>
      <c r="G1611">
        <v>0.1</v>
      </c>
      <c r="H1611" t="s">
        <v>54</v>
      </c>
      <c r="I1611">
        <v>-190.41</v>
      </c>
      <c r="J1611">
        <v>25.98</v>
      </c>
      <c r="K1611">
        <v>14.36</v>
      </c>
      <c r="L1611" t="s">
        <v>515</v>
      </c>
      <c r="M1611" t="s">
        <v>341</v>
      </c>
      <c r="N1611" t="s">
        <v>40</v>
      </c>
      <c r="O1611" t="s">
        <v>37</v>
      </c>
      <c r="P1611" t="s">
        <v>86</v>
      </c>
      <c r="Q1611" t="s">
        <v>74</v>
      </c>
      <c r="R1611" s="1">
        <v>41901</v>
      </c>
      <c r="S1611" s="10">
        <f t="shared" si="108"/>
        <v>1.2552791181719895E-4</v>
      </c>
      <c r="U1611" t="str">
        <f t="shared" si="107"/>
        <v/>
      </c>
      <c r="V1611">
        <f t="array" ref="V1611">SUM(IF(B1611="Y",IF(D1611="Critical",(F1611:F5170),0)))</f>
        <v>0</v>
      </c>
      <c r="W1611">
        <f t="shared" si="109"/>
        <v>2</v>
      </c>
      <c r="X1611">
        <f t="shared" si="110"/>
        <v>0</v>
      </c>
    </row>
    <row r="1612" spans="1:24" x14ac:dyDescent="0.25">
      <c r="A1612">
        <v>20096</v>
      </c>
      <c r="B1612" t="s">
        <v>18</v>
      </c>
      <c r="C1612" s="1">
        <v>42235</v>
      </c>
      <c r="D1612" t="s">
        <v>47</v>
      </c>
      <c r="E1612">
        <v>35</v>
      </c>
      <c r="F1612">
        <v>6116.11</v>
      </c>
      <c r="G1612">
        <v>0.03</v>
      </c>
      <c r="H1612" t="s">
        <v>54</v>
      </c>
      <c r="I1612">
        <v>91.57</v>
      </c>
      <c r="J1612">
        <v>179.29</v>
      </c>
      <c r="K1612">
        <v>29.21</v>
      </c>
      <c r="L1612" t="s">
        <v>293</v>
      </c>
      <c r="M1612" t="s">
        <v>22</v>
      </c>
      <c r="N1612" t="s">
        <v>45</v>
      </c>
      <c r="O1612" t="s">
        <v>37</v>
      </c>
      <c r="P1612" t="s">
        <v>112</v>
      </c>
      <c r="Q1612" t="s">
        <v>58</v>
      </c>
      <c r="R1612" s="1">
        <v>42240</v>
      </c>
      <c r="S1612" s="10">
        <f t="shared" si="108"/>
        <v>9.7189978573599084E-4</v>
      </c>
      <c r="U1612" t="str">
        <f t="shared" si="107"/>
        <v/>
      </c>
      <c r="V1612">
        <f t="array" ref="V1612">SUM(IF(B1612="Y",IF(D1612="Critical",(F1612:F5171),0)))</f>
        <v>0</v>
      </c>
      <c r="W1612">
        <f t="shared" si="109"/>
        <v>5</v>
      </c>
      <c r="X1612">
        <f t="shared" si="110"/>
        <v>0</v>
      </c>
    </row>
    <row r="1613" spans="1:24" x14ac:dyDescent="0.25">
      <c r="A1613">
        <v>20098</v>
      </c>
      <c r="B1613" t="s">
        <v>18</v>
      </c>
      <c r="C1613" s="1">
        <v>41981</v>
      </c>
      <c r="D1613" t="s">
        <v>43</v>
      </c>
      <c r="E1613">
        <v>11</v>
      </c>
      <c r="F1613">
        <v>183.32</v>
      </c>
      <c r="G1613">
        <v>0.04</v>
      </c>
      <c r="H1613" t="s">
        <v>20</v>
      </c>
      <c r="I1613">
        <v>-61.1</v>
      </c>
      <c r="J1613">
        <v>15.99</v>
      </c>
      <c r="K1613">
        <v>9.4</v>
      </c>
      <c r="L1613" t="s">
        <v>402</v>
      </c>
      <c r="M1613" t="s">
        <v>56</v>
      </c>
      <c r="N1613" t="s">
        <v>45</v>
      </c>
      <c r="O1613" t="s">
        <v>24</v>
      </c>
      <c r="P1613" t="s">
        <v>51</v>
      </c>
      <c r="Q1613" t="s">
        <v>42</v>
      </c>
      <c r="R1613" s="1">
        <v>41983</v>
      </c>
      <c r="S1613" s="10">
        <f t="shared" si="108"/>
        <v>2.913104386957099E-5</v>
      </c>
      <c r="U1613" t="str">
        <f t="shared" si="107"/>
        <v/>
      </c>
      <c r="V1613">
        <f t="array" ref="V1613">SUM(IF(B1613="Y",IF(D1613="Critical",(F1613:F5172),0)))</f>
        <v>0</v>
      </c>
      <c r="W1613">
        <f t="shared" si="109"/>
        <v>2</v>
      </c>
      <c r="X1613">
        <f t="shared" si="110"/>
        <v>0</v>
      </c>
    </row>
    <row r="1614" spans="1:24" x14ac:dyDescent="0.25">
      <c r="A1614">
        <v>20098</v>
      </c>
      <c r="B1614" t="s">
        <v>18</v>
      </c>
      <c r="C1614" s="1">
        <v>41981</v>
      </c>
      <c r="D1614" t="s">
        <v>43</v>
      </c>
      <c r="E1614">
        <v>8</v>
      </c>
      <c r="F1614">
        <v>194.11</v>
      </c>
      <c r="G1614">
        <v>0.03</v>
      </c>
      <c r="H1614" t="s">
        <v>20</v>
      </c>
      <c r="I1614">
        <v>87.66</v>
      </c>
      <c r="J1614">
        <v>22.72</v>
      </c>
      <c r="K1614">
        <v>8.99</v>
      </c>
      <c r="L1614" t="s">
        <v>402</v>
      </c>
      <c r="M1614" t="s">
        <v>56</v>
      </c>
      <c r="N1614" t="s">
        <v>45</v>
      </c>
      <c r="O1614" t="s">
        <v>37</v>
      </c>
      <c r="P1614" t="s">
        <v>38</v>
      </c>
      <c r="Q1614" t="s">
        <v>26</v>
      </c>
      <c r="R1614" s="1">
        <v>41981</v>
      </c>
      <c r="S1614" s="10">
        <f t="shared" si="108"/>
        <v>3.0845662914697935E-5</v>
      </c>
      <c r="U1614" t="str">
        <f t="shared" si="107"/>
        <v/>
      </c>
      <c r="V1614">
        <f t="array" ref="V1614">SUM(IF(B1614="Y",IF(D1614="Critical",(F1614:F5173),0)))</f>
        <v>0</v>
      </c>
      <c r="W1614">
        <f t="shared" si="109"/>
        <v>0</v>
      </c>
      <c r="X1614">
        <f t="shared" si="110"/>
        <v>0</v>
      </c>
    </row>
    <row r="1615" spans="1:24" x14ac:dyDescent="0.25">
      <c r="A1615">
        <v>20102</v>
      </c>
      <c r="B1615" t="s">
        <v>18</v>
      </c>
      <c r="C1615" s="1">
        <v>41795</v>
      </c>
      <c r="D1615" t="s">
        <v>19</v>
      </c>
      <c r="E1615">
        <v>15</v>
      </c>
      <c r="F1615">
        <v>333.3</v>
      </c>
      <c r="G1615">
        <v>0.03</v>
      </c>
      <c r="H1615" t="s">
        <v>20</v>
      </c>
      <c r="I1615">
        <v>71.040000000000006</v>
      </c>
      <c r="J1615">
        <v>22.24</v>
      </c>
      <c r="K1615">
        <v>1.99</v>
      </c>
      <c r="L1615" t="s">
        <v>231</v>
      </c>
      <c r="M1615" t="s">
        <v>22</v>
      </c>
      <c r="N1615" t="s">
        <v>71</v>
      </c>
      <c r="O1615" t="s">
        <v>24</v>
      </c>
      <c r="P1615" t="s">
        <v>25</v>
      </c>
      <c r="Q1615" t="s">
        <v>26</v>
      </c>
      <c r="R1615" s="1">
        <v>41796</v>
      </c>
      <c r="S1615" s="10">
        <f t="shared" si="108"/>
        <v>5.2964089688675604E-5</v>
      </c>
      <c r="U1615" t="str">
        <f t="shared" si="107"/>
        <v/>
      </c>
      <c r="V1615">
        <f t="array" ref="V1615">SUM(IF(B1615="Y",IF(D1615="Critical",(F1615:F5174),0)))</f>
        <v>0</v>
      </c>
      <c r="W1615">
        <f t="shared" si="109"/>
        <v>1</v>
      </c>
      <c r="X1615">
        <f t="shared" si="110"/>
        <v>0</v>
      </c>
    </row>
    <row r="1616" spans="1:24" x14ac:dyDescent="0.25">
      <c r="A1616">
        <v>28512</v>
      </c>
      <c r="B1616" t="s">
        <v>18</v>
      </c>
      <c r="C1616" s="1">
        <v>41391</v>
      </c>
      <c r="D1616" t="s">
        <v>43</v>
      </c>
      <c r="E1616">
        <v>11</v>
      </c>
      <c r="F1616">
        <v>323.91000000000003</v>
      </c>
      <c r="G1616">
        <v>0.09</v>
      </c>
      <c r="H1616" t="s">
        <v>20</v>
      </c>
      <c r="I1616">
        <v>-96.53</v>
      </c>
      <c r="J1616">
        <v>30.73</v>
      </c>
      <c r="K1616">
        <v>4</v>
      </c>
      <c r="L1616" t="s">
        <v>556</v>
      </c>
      <c r="M1616" t="s">
        <v>22</v>
      </c>
      <c r="N1616" t="s">
        <v>23</v>
      </c>
      <c r="O1616" t="s">
        <v>24</v>
      </c>
      <c r="P1616" t="s">
        <v>25</v>
      </c>
      <c r="Q1616" t="s">
        <v>42</v>
      </c>
      <c r="R1616" s="1">
        <v>41392</v>
      </c>
      <c r="S1616" s="10">
        <f t="shared" si="108"/>
        <v>5.1471942067383489E-5</v>
      </c>
      <c r="U1616" t="str">
        <f t="shared" si="107"/>
        <v/>
      </c>
      <c r="V1616">
        <f t="array" ref="V1616">SUM(IF(B1616="Y",IF(D1616="Critical",(F1616:F5175),0)))</f>
        <v>0</v>
      </c>
      <c r="W1616">
        <f t="shared" si="109"/>
        <v>1</v>
      </c>
      <c r="X1616">
        <f t="shared" si="110"/>
        <v>0</v>
      </c>
    </row>
    <row r="1617" spans="1:24" x14ac:dyDescent="0.25">
      <c r="A1617">
        <v>27680</v>
      </c>
      <c r="B1617" t="s">
        <v>18</v>
      </c>
      <c r="C1617" s="1">
        <v>41300</v>
      </c>
      <c r="D1617" t="s">
        <v>28</v>
      </c>
      <c r="E1617">
        <v>32</v>
      </c>
      <c r="F1617">
        <v>324.39999999999998</v>
      </c>
      <c r="G1617">
        <v>0.1</v>
      </c>
      <c r="H1617" t="s">
        <v>20</v>
      </c>
      <c r="I1617">
        <v>-46.98</v>
      </c>
      <c r="J1617">
        <v>10.89</v>
      </c>
      <c r="K1617">
        <v>4.5</v>
      </c>
      <c r="L1617" t="s">
        <v>361</v>
      </c>
      <c r="M1617" t="s">
        <v>341</v>
      </c>
      <c r="N1617" t="s">
        <v>71</v>
      </c>
      <c r="O1617" t="s">
        <v>34</v>
      </c>
      <c r="P1617" t="s">
        <v>72</v>
      </c>
      <c r="Q1617" t="s">
        <v>42</v>
      </c>
      <c r="R1617" s="1">
        <v>41301</v>
      </c>
      <c r="S1617" s="10">
        <f t="shared" si="108"/>
        <v>5.1549807065725669E-5</v>
      </c>
      <c r="U1617" t="str">
        <f t="shared" si="107"/>
        <v/>
      </c>
      <c r="V1617">
        <f t="array" ref="V1617">SUM(IF(B1617="Y",IF(D1617="Critical",(F1617:F5176),0)))</f>
        <v>0</v>
      </c>
      <c r="W1617">
        <f t="shared" si="109"/>
        <v>1</v>
      </c>
      <c r="X1617">
        <f t="shared" si="110"/>
        <v>0</v>
      </c>
    </row>
    <row r="1618" spans="1:24" x14ac:dyDescent="0.25">
      <c r="A1618">
        <v>42209</v>
      </c>
      <c r="B1618" t="s">
        <v>18</v>
      </c>
      <c r="C1618" s="1">
        <v>41362</v>
      </c>
      <c r="D1618" t="s">
        <v>19</v>
      </c>
      <c r="E1618">
        <v>5</v>
      </c>
      <c r="F1618">
        <v>324.55</v>
      </c>
      <c r="G1618">
        <v>0.08</v>
      </c>
      <c r="H1618" t="s">
        <v>20</v>
      </c>
      <c r="I1618">
        <v>-12.82</v>
      </c>
      <c r="J1618">
        <v>67.84</v>
      </c>
      <c r="K1618">
        <v>0.99</v>
      </c>
      <c r="L1618" t="s">
        <v>358</v>
      </c>
      <c r="M1618" t="s">
        <v>341</v>
      </c>
      <c r="N1618" t="s">
        <v>23</v>
      </c>
      <c r="O1618" t="s">
        <v>34</v>
      </c>
      <c r="P1618" t="s">
        <v>72</v>
      </c>
      <c r="Q1618" t="s">
        <v>42</v>
      </c>
      <c r="R1618" s="1">
        <v>41362</v>
      </c>
      <c r="S1618" s="10">
        <f t="shared" si="108"/>
        <v>5.1573643289707977E-5</v>
      </c>
      <c r="U1618" t="str">
        <f t="shared" si="107"/>
        <v/>
      </c>
      <c r="V1618">
        <f t="array" ref="V1618">SUM(IF(B1618="Y",IF(D1618="Critical",(F1618:F5177),0)))</f>
        <v>0</v>
      </c>
      <c r="W1618">
        <f t="shared" si="109"/>
        <v>0</v>
      </c>
      <c r="X1618">
        <f t="shared" si="110"/>
        <v>0</v>
      </c>
    </row>
    <row r="1619" spans="1:24" x14ac:dyDescent="0.25">
      <c r="A1619">
        <v>20134</v>
      </c>
      <c r="B1619" t="s">
        <v>27</v>
      </c>
      <c r="C1619" s="1">
        <v>41710</v>
      </c>
      <c r="D1619" t="s">
        <v>47</v>
      </c>
      <c r="E1619">
        <v>26</v>
      </c>
      <c r="F1619">
        <v>583.55999999999995</v>
      </c>
      <c r="G1619">
        <v>0.02</v>
      </c>
      <c r="H1619" t="s">
        <v>20</v>
      </c>
      <c r="I1619">
        <v>-94.59</v>
      </c>
      <c r="J1619">
        <v>20.97</v>
      </c>
      <c r="K1619">
        <v>6.5</v>
      </c>
      <c r="L1619" t="s">
        <v>198</v>
      </c>
      <c r="M1619" t="s">
        <v>30</v>
      </c>
      <c r="N1619" t="s">
        <v>23</v>
      </c>
      <c r="O1619" t="s">
        <v>24</v>
      </c>
      <c r="P1619" t="s">
        <v>25</v>
      </c>
      <c r="Q1619" t="s">
        <v>42</v>
      </c>
      <c r="R1619" s="1">
        <v>41714</v>
      </c>
      <c r="S1619" s="10">
        <f t="shared" si="108"/>
        <v>9.2732445780748679E-5</v>
      </c>
      <c r="U1619" t="str">
        <f t="shared" si="107"/>
        <v/>
      </c>
      <c r="V1619">
        <f t="array" ref="V1619">SUM(IF(B1619="Y",IF(D1619="Critical",(F1619:F5178),0)))</f>
        <v>0</v>
      </c>
      <c r="W1619">
        <f t="shared" si="109"/>
        <v>4</v>
      </c>
      <c r="X1619">
        <f t="shared" si="110"/>
        <v>0</v>
      </c>
    </row>
    <row r="1620" spans="1:24" x14ac:dyDescent="0.25">
      <c r="A1620">
        <v>20134</v>
      </c>
      <c r="B1620" t="s">
        <v>27</v>
      </c>
      <c r="C1620" s="1">
        <v>41710</v>
      </c>
      <c r="D1620" t="s">
        <v>47</v>
      </c>
      <c r="E1620">
        <v>47</v>
      </c>
      <c r="F1620">
        <v>281.47000000000003</v>
      </c>
      <c r="G1620">
        <v>0.1</v>
      </c>
      <c r="H1620" t="s">
        <v>20</v>
      </c>
      <c r="I1620">
        <v>-190.57</v>
      </c>
      <c r="J1620">
        <v>6.48</v>
      </c>
      <c r="K1620">
        <v>7.37</v>
      </c>
      <c r="L1620" t="s">
        <v>198</v>
      </c>
      <c r="M1620" t="s">
        <v>30</v>
      </c>
      <c r="N1620" t="s">
        <v>23</v>
      </c>
      <c r="O1620" t="s">
        <v>34</v>
      </c>
      <c r="P1620" t="s">
        <v>49</v>
      </c>
      <c r="Q1620" t="s">
        <v>42</v>
      </c>
      <c r="R1620" s="1">
        <v>41717</v>
      </c>
      <c r="S1620" s="10">
        <f t="shared" si="108"/>
        <v>4.472787976199077E-5</v>
      </c>
      <c r="U1620" t="str">
        <f t="shared" si="107"/>
        <v/>
      </c>
      <c r="V1620">
        <f t="array" ref="V1620">SUM(IF(B1620="Y",IF(D1620="Critical",(F1620:F5179),0)))</f>
        <v>0</v>
      </c>
      <c r="W1620">
        <f t="shared" si="109"/>
        <v>7</v>
      </c>
      <c r="X1620">
        <f t="shared" si="110"/>
        <v>0</v>
      </c>
    </row>
    <row r="1621" spans="1:24" x14ac:dyDescent="0.25">
      <c r="A1621">
        <v>20135</v>
      </c>
      <c r="B1621" t="s">
        <v>18</v>
      </c>
      <c r="C1621" s="1">
        <v>42551</v>
      </c>
      <c r="D1621" t="s">
        <v>28</v>
      </c>
      <c r="E1621">
        <v>44</v>
      </c>
      <c r="F1621">
        <v>115.24</v>
      </c>
      <c r="G1621">
        <v>0.03</v>
      </c>
      <c r="H1621" t="s">
        <v>20</v>
      </c>
      <c r="I1621">
        <v>43.23</v>
      </c>
      <c r="J1621">
        <v>2.61</v>
      </c>
      <c r="K1621">
        <v>0.5</v>
      </c>
      <c r="L1621" t="s">
        <v>94</v>
      </c>
      <c r="M1621" t="s">
        <v>22</v>
      </c>
      <c r="N1621" t="s">
        <v>23</v>
      </c>
      <c r="O1621" t="s">
        <v>34</v>
      </c>
      <c r="P1621" t="s">
        <v>46</v>
      </c>
      <c r="Q1621" t="s">
        <v>42</v>
      </c>
      <c r="R1621" s="1">
        <v>42551</v>
      </c>
      <c r="S1621" s="10">
        <f t="shared" si="108"/>
        <v>1.8312576344803409E-5</v>
      </c>
      <c r="U1621" t="str">
        <f t="shared" si="107"/>
        <v/>
      </c>
      <c r="V1621">
        <f t="array" ref="V1621">SUM(IF(B1621="Y",IF(D1621="Critical",(F1621:F5180),0)))</f>
        <v>0</v>
      </c>
      <c r="W1621">
        <f t="shared" si="109"/>
        <v>0</v>
      </c>
      <c r="X1621">
        <f t="shared" si="110"/>
        <v>0</v>
      </c>
    </row>
    <row r="1622" spans="1:24" x14ac:dyDescent="0.25">
      <c r="A1622">
        <v>20135</v>
      </c>
      <c r="B1622" t="s">
        <v>18</v>
      </c>
      <c r="C1622" s="1">
        <v>42551</v>
      </c>
      <c r="D1622" t="s">
        <v>28</v>
      </c>
      <c r="E1622">
        <v>28</v>
      </c>
      <c r="F1622">
        <v>9601.94</v>
      </c>
      <c r="G1622">
        <v>0.08</v>
      </c>
      <c r="H1622" t="s">
        <v>54</v>
      </c>
      <c r="I1622">
        <v>2428.59</v>
      </c>
      <c r="J1622">
        <v>349.45</v>
      </c>
      <c r="K1622">
        <v>60</v>
      </c>
      <c r="L1622" t="s">
        <v>94</v>
      </c>
      <c r="M1622" t="s">
        <v>22</v>
      </c>
      <c r="N1622" t="s">
        <v>23</v>
      </c>
      <c r="O1622" t="s">
        <v>37</v>
      </c>
      <c r="P1622" t="s">
        <v>112</v>
      </c>
      <c r="Q1622" t="s">
        <v>74</v>
      </c>
      <c r="R1622" s="1">
        <v>42553</v>
      </c>
      <c r="S1622" s="10">
        <f t="shared" si="108"/>
        <v>1.5258266166975154E-3</v>
      </c>
      <c r="U1622" t="str">
        <f t="shared" si="107"/>
        <v/>
      </c>
      <c r="V1622">
        <f t="array" ref="V1622">SUM(IF(B1622="Y",IF(D1622="Critical",(F1622:F5181),0)))</f>
        <v>0</v>
      </c>
      <c r="W1622">
        <f t="shared" si="109"/>
        <v>2</v>
      </c>
      <c r="X1622">
        <f t="shared" si="110"/>
        <v>0</v>
      </c>
    </row>
    <row r="1623" spans="1:24" x14ac:dyDescent="0.25">
      <c r="A1623">
        <v>20160</v>
      </c>
      <c r="B1623" t="s">
        <v>18</v>
      </c>
      <c r="C1623" s="1">
        <v>41934</v>
      </c>
      <c r="D1623" t="s">
        <v>47</v>
      </c>
      <c r="E1623">
        <v>42</v>
      </c>
      <c r="F1623">
        <v>435.24</v>
      </c>
      <c r="G1623">
        <v>0.08</v>
      </c>
      <c r="H1623" t="s">
        <v>32</v>
      </c>
      <c r="I1623">
        <v>174.89</v>
      </c>
      <c r="J1623">
        <v>10.31</v>
      </c>
      <c r="K1623">
        <v>1.79</v>
      </c>
      <c r="L1623" t="s">
        <v>516</v>
      </c>
      <c r="M1623" t="s">
        <v>341</v>
      </c>
      <c r="N1623" t="s">
        <v>71</v>
      </c>
      <c r="O1623" t="s">
        <v>34</v>
      </c>
      <c r="P1623" t="s">
        <v>49</v>
      </c>
      <c r="Q1623" t="s">
        <v>36</v>
      </c>
      <c r="R1623" s="1">
        <v>41936</v>
      </c>
      <c r="S1623" s="10">
        <f t="shared" si="108"/>
        <v>6.916318750704822E-5</v>
      </c>
      <c r="U1623" t="str">
        <f t="shared" si="107"/>
        <v/>
      </c>
      <c r="V1623">
        <f t="array" ref="V1623">SUM(IF(B1623="Y",IF(D1623="Critical",(F1623:F5182),0)))</f>
        <v>0</v>
      </c>
      <c r="W1623">
        <f t="shared" si="109"/>
        <v>2</v>
      </c>
      <c r="X1623">
        <f t="shared" si="110"/>
        <v>0</v>
      </c>
    </row>
    <row r="1624" spans="1:24" x14ac:dyDescent="0.25">
      <c r="A1624">
        <v>20166</v>
      </c>
      <c r="B1624" t="s">
        <v>18</v>
      </c>
      <c r="C1624" s="1">
        <v>42433</v>
      </c>
      <c r="D1624" t="s">
        <v>47</v>
      </c>
      <c r="E1624">
        <v>6</v>
      </c>
      <c r="F1624">
        <v>973.86199999999997</v>
      </c>
      <c r="G1624">
        <v>0.1</v>
      </c>
      <c r="H1624" t="s">
        <v>20</v>
      </c>
      <c r="I1624">
        <v>-693.33</v>
      </c>
      <c r="J1624">
        <v>205.99</v>
      </c>
      <c r="K1624">
        <v>8.99</v>
      </c>
      <c r="L1624" t="s">
        <v>211</v>
      </c>
      <c r="M1624" t="s">
        <v>22</v>
      </c>
      <c r="N1624" t="s">
        <v>23</v>
      </c>
      <c r="O1624" t="s">
        <v>24</v>
      </c>
      <c r="P1624" t="s">
        <v>41</v>
      </c>
      <c r="Q1624" t="s">
        <v>42</v>
      </c>
      <c r="R1624" s="1">
        <v>42437</v>
      </c>
      <c r="S1624" s="10">
        <f t="shared" si="108"/>
        <v>1.547546183990189E-4</v>
      </c>
      <c r="U1624" t="str">
        <f t="shared" si="107"/>
        <v/>
      </c>
      <c r="V1624">
        <f t="array" ref="V1624">SUM(IF(B1624="Y",IF(D1624="Critical",(F1624:F5183),0)))</f>
        <v>0</v>
      </c>
      <c r="W1624">
        <f t="shared" si="109"/>
        <v>4</v>
      </c>
      <c r="X1624">
        <f t="shared" si="110"/>
        <v>0</v>
      </c>
    </row>
    <row r="1625" spans="1:24" x14ac:dyDescent="0.25">
      <c r="A1625">
        <v>4487</v>
      </c>
      <c r="B1625" t="s">
        <v>18</v>
      </c>
      <c r="C1625" s="1">
        <v>41327</v>
      </c>
      <c r="D1625" t="s">
        <v>43</v>
      </c>
      <c r="E1625">
        <v>50</v>
      </c>
      <c r="F1625">
        <v>325.24</v>
      </c>
      <c r="G1625">
        <v>0.05</v>
      </c>
      <c r="H1625" t="s">
        <v>20</v>
      </c>
      <c r="I1625">
        <v>-79.42</v>
      </c>
      <c r="J1625">
        <v>6.54</v>
      </c>
      <c r="K1625">
        <v>5.27</v>
      </c>
      <c r="L1625" t="s">
        <v>240</v>
      </c>
      <c r="M1625" t="s">
        <v>56</v>
      </c>
      <c r="N1625" t="s">
        <v>71</v>
      </c>
      <c r="O1625" t="s">
        <v>34</v>
      </c>
      <c r="P1625" t="s">
        <v>68</v>
      </c>
      <c r="Q1625" t="s">
        <v>42</v>
      </c>
      <c r="R1625" s="1">
        <v>41328</v>
      </c>
      <c r="S1625" s="10">
        <f t="shared" si="108"/>
        <v>5.1683289920026564E-5</v>
      </c>
      <c r="U1625" t="str">
        <f t="shared" si="107"/>
        <v/>
      </c>
      <c r="V1625">
        <f t="array" ref="V1625">SUM(IF(B1625="Y",IF(D1625="Critical",(F1625:F5184),0)))</f>
        <v>0</v>
      </c>
      <c r="W1625">
        <f t="shared" si="109"/>
        <v>1</v>
      </c>
      <c r="X1625">
        <f t="shared" si="110"/>
        <v>0</v>
      </c>
    </row>
    <row r="1626" spans="1:24" x14ac:dyDescent="0.25">
      <c r="A1626">
        <v>12451</v>
      </c>
      <c r="B1626" t="s">
        <v>27</v>
      </c>
      <c r="C1626" s="1">
        <v>41383</v>
      </c>
      <c r="D1626" t="s">
        <v>47</v>
      </c>
      <c r="E1626">
        <v>21</v>
      </c>
      <c r="F1626">
        <v>329.37</v>
      </c>
      <c r="G1626">
        <v>0.04</v>
      </c>
      <c r="H1626" t="s">
        <v>32</v>
      </c>
      <c r="I1626">
        <v>-53.57</v>
      </c>
      <c r="J1626">
        <v>15.14</v>
      </c>
      <c r="K1626">
        <v>4.53</v>
      </c>
      <c r="L1626" t="s">
        <v>101</v>
      </c>
      <c r="M1626" t="s">
        <v>22</v>
      </c>
      <c r="N1626" t="s">
        <v>71</v>
      </c>
      <c r="O1626" t="s">
        <v>34</v>
      </c>
      <c r="P1626" t="s">
        <v>53</v>
      </c>
      <c r="Q1626" t="s">
        <v>42</v>
      </c>
      <c r="R1626" s="1">
        <v>41385</v>
      </c>
      <c r="S1626" s="10">
        <f t="shared" si="108"/>
        <v>5.2339580620339285E-5</v>
      </c>
      <c r="U1626" t="str">
        <f t="shared" si="107"/>
        <v/>
      </c>
      <c r="V1626">
        <f t="array" ref="V1626">SUM(IF(B1626="Y",IF(D1626="Critical",(F1626:F5185),0)))</f>
        <v>0</v>
      </c>
      <c r="W1626">
        <f t="shared" si="109"/>
        <v>2</v>
      </c>
      <c r="X1626">
        <f t="shared" si="110"/>
        <v>0</v>
      </c>
    </row>
    <row r="1627" spans="1:24" x14ac:dyDescent="0.25">
      <c r="A1627">
        <v>7938</v>
      </c>
      <c r="B1627" t="s">
        <v>18</v>
      </c>
      <c r="C1627" s="1">
        <v>41346</v>
      </c>
      <c r="D1627" t="s">
        <v>43</v>
      </c>
      <c r="E1627">
        <v>34</v>
      </c>
      <c r="F1627">
        <v>334.66</v>
      </c>
      <c r="G1627">
        <v>0.05</v>
      </c>
      <c r="H1627" t="s">
        <v>20</v>
      </c>
      <c r="I1627">
        <v>132.56</v>
      </c>
      <c r="J1627">
        <v>9.93</v>
      </c>
      <c r="K1627">
        <v>1.0900000000000001</v>
      </c>
      <c r="L1627" t="s">
        <v>243</v>
      </c>
      <c r="M1627" t="s">
        <v>56</v>
      </c>
      <c r="N1627" t="s">
        <v>23</v>
      </c>
      <c r="O1627" t="s">
        <v>34</v>
      </c>
      <c r="P1627" t="s">
        <v>35</v>
      </c>
      <c r="Q1627" t="s">
        <v>36</v>
      </c>
      <c r="R1627" s="1">
        <v>41347</v>
      </c>
      <c r="S1627" s="10">
        <f t="shared" si="108"/>
        <v>5.3180204786115151E-5</v>
      </c>
      <c r="U1627" t="str">
        <f t="shared" si="107"/>
        <v/>
      </c>
      <c r="V1627">
        <f t="array" ref="V1627">SUM(IF(B1627="Y",IF(D1627="Critical",(F1627:F5186),0)))</f>
        <v>0</v>
      </c>
      <c r="W1627">
        <f t="shared" si="109"/>
        <v>1</v>
      </c>
      <c r="X1627">
        <f t="shared" si="110"/>
        <v>0</v>
      </c>
    </row>
    <row r="1628" spans="1:24" x14ac:dyDescent="0.25">
      <c r="A1628">
        <v>20229</v>
      </c>
      <c r="B1628" t="s">
        <v>18</v>
      </c>
      <c r="C1628" s="1">
        <v>42673</v>
      </c>
      <c r="D1628" t="s">
        <v>47</v>
      </c>
      <c r="E1628">
        <v>47</v>
      </c>
      <c r="F1628">
        <v>116.06</v>
      </c>
      <c r="G1628">
        <v>0.1</v>
      </c>
      <c r="H1628" t="s">
        <v>20</v>
      </c>
      <c r="I1628">
        <v>25.2</v>
      </c>
      <c r="J1628">
        <v>2.62</v>
      </c>
      <c r="K1628">
        <v>0.8</v>
      </c>
      <c r="L1628" t="s">
        <v>323</v>
      </c>
      <c r="M1628" t="s">
        <v>22</v>
      </c>
      <c r="N1628" t="s">
        <v>40</v>
      </c>
      <c r="O1628" t="s">
        <v>34</v>
      </c>
      <c r="P1628" t="s">
        <v>100</v>
      </c>
      <c r="Q1628" t="s">
        <v>36</v>
      </c>
      <c r="R1628" s="1">
        <v>42680</v>
      </c>
      <c r="S1628" s="10">
        <f t="shared" si="108"/>
        <v>1.8442881035906662E-5</v>
      </c>
      <c r="U1628" t="str">
        <f t="shared" si="107"/>
        <v/>
      </c>
      <c r="V1628">
        <f t="array" ref="V1628">SUM(IF(B1628="Y",IF(D1628="Critical",(F1628:F5187),0)))</f>
        <v>0</v>
      </c>
      <c r="W1628">
        <f t="shared" si="109"/>
        <v>7</v>
      </c>
      <c r="X1628">
        <f t="shared" si="110"/>
        <v>0</v>
      </c>
    </row>
    <row r="1629" spans="1:24" x14ac:dyDescent="0.25">
      <c r="A1629">
        <v>20256</v>
      </c>
      <c r="B1629" t="s">
        <v>18</v>
      </c>
      <c r="C1629" s="1">
        <v>42034</v>
      </c>
      <c r="D1629" t="s">
        <v>47</v>
      </c>
      <c r="E1629">
        <v>24</v>
      </c>
      <c r="F1629">
        <v>512.83000000000004</v>
      </c>
      <c r="G1629">
        <v>0.01</v>
      </c>
      <c r="H1629" t="s">
        <v>20</v>
      </c>
      <c r="I1629">
        <v>-221.56</v>
      </c>
      <c r="J1629">
        <v>20.89</v>
      </c>
      <c r="K1629">
        <v>11.52</v>
      </c>
      <c r="L1629" t="s">
        <v>498</v>
      </c>
      <c r="M1629" t="s">
        <v>56</v>
      </c>
      <c r="N1629" t="s">
        <v>71</v>
      </c>
      <c r="O1629" t="s">
        <v>34</v>
      </c>
      <c r="P1629" t="s">
        <v>53</v>
      </c>
      <c r="Q1629" t="s">
        <v>42</v>
      </c>
      <c r="R1629" s="1">
        <v>42039</v>
      </c>
      <c r="S1629" s="10">
        <f t="shared" si="108"/>
        <v>8.1492871632293765E-5</v>
      </c>
      <c r="U1629" t="str">
        <f t="shared" si="107"/>
        <v/>
      </c>
      <c r="V1629">
        <f t="array" ref="V1629">SUM(IF(B1629="Y",IF(D1629="Critical",(F1629:F5188),0)))</f>
        <v>0</v>
      </c>
      <c r="W1629">
        <f t="shared" si="109"/>
        <v>5</v>
      </c>
      <c r="X1629">
        <f t="shared" si="110"/>
        <v>0</v>
      </c>
    </row>
    <row r="1630" spans="1:24" x14ac:dyDescent="0.25">
      <c r="A1630">
        <v>20259</v>
      </c>
      <c r="B1630" t="s">
        <v>18</v>
      </c>
      <c r="C1630" s="1">
        <v>41783</v>
      </c>
      <c r="D1630" t="s">
        <v>28</v>
      </c>
      <c r="E1630">
        <v>42</v>
      </c>
      <c r="F1630">
        <v>539.05999999999995</v>
      </c>
      <c r="G1630">
        <v>0.05</v>
      </c>
      <c r="H1630" t="s">
        <v>20</v>
      </c>
      <c r="I1630">
        <v>-123.07</v>
      </c>
      <c r="J1630">
        <v>12.88</v>
      </c>
      <c r="K1630">
        <v>4.59</v>
      </c>
      <c r="L1630" t="s">
        <v>282</v>
      </c>
      <c r="M1630" t="s">
        <v>30</v>
      </c>
      <c r="N1630" t="s">
        <v>23</v>
      </c>
      <c r="O1630" t="s">
        <v>34</v>
      </c>
      <c r="P1630" t="s">
        <v>64</v>
      </c>
      <c r="Q1630" t="s">
        <v>36</v>
      </c>
      <c r="R1630" s="1">
        <v>41784</v>
      </c>
      <c r="S1630" s="10">
        <f t="shared" si="108"/>
        <v>8.5661032665999007E-5</v>
      </c>
      <c r="U1630" t="str">
        <f t="shared" si="107"/>
        <v/>
      </c>
      <c r="V1630">
        <f t="array" ref="V1630">SUM(IF(B1630="Y",IF(D1630="Critical",(F1630:F5189),0)))</f>
        <v>0</v>
      </c>
      <c r="W1630">
        <f t="shared" si="109"/>
        <v>1</v>
      </c>
      <c r="X1630">
        <f t="shared" si="110"/>
        <v>0</v>
      </c>
    </row>
    <row r="1631" spans="1:24" x14ac:dyDescent="0.25">
      <c r="A1631">
        <v>20261</v>
      </c>
      <c r="B1631" t="s">
        <v>18</v>
      </c>
      <c r="C1631" s="1">
        <v>42510</v>
      </c>
      <c r="D1631" t="s">
        <v>43</v>
      </c>
      <c r="E1631">
        <v>25</v>
      </c>
      <c r="F1631">
        <v>751.52</v>
      </c>
      <c r="G1631">
        <v>0.09</v>
      </c>
      <c r="H1631" t="s">
        <v>32</v>
      </c>
      <c r="I1631">
        <v>67.11</v>
      </c>
      <c r="J1631">
        <v>31.74</v>
      </c>
      <c r="K1631">
        <v>12.62</v>
      </c>
      <c r="L1631" t="s">
        <v>92</v>
      </c>
      <c r="M1631" t="s">
        <v>30</v>
      </c>
      <c r="N1631" t="s">
        <v>71</v>
      </c>
      <c r="O1631" t="s">
        <v>34</v>
      </c>
      <c r="P1631" t="s">
        <v>68</v>
      </c>
      <c r="Q1631" t="s">
        <v>42</v>
      </c>
      <c r="R1631" s="1">
        <v>42510</v>
      </c>
      <c r="S1631" s="10">
        <f t="shared" si="108"/>
        <v>1.1942266031453192E-4</v>
      </c>
      <c r="U1631" t="str">
        <f t="shared" si="107"/>
        <v/>
      </c>
      <c r="V1631">
        <f t="array" ref="V1631">SUM(IF(B1631="Y",IF(D1631="Critical",(F1631:F5190),0)))</f>
        <v>0</v>
      </c>
      <c r="W1631">
        <f t="shared" si="109"/>
        <v>0</v>
      </c>
      <c r="X1631">
        <f t="shared" si="110"/>
        <v>0</v>
      </c>
    </row>
    <row r="1632" spans="1:24" x14ac:dyDescent="0.25">
      <c r="A1632">
        <v>20261</v>
      </c>
      <c r="B1632" t="s">
        <v>18</v>
      </c>
      <c r="C1632" s="1">
        <v>42510</v>
      </c>
      <c r="D1632" t="s">
        <v>43</v>
      </c>
      <c r="E1632">
        <v>36</v>
      </c>
      <c r="F1632">
        <v>220.48</v>
      </c>
      <c r="G1632">
        <v>0.04</v>
      </c>
      <c r="H1632" t="s">
        <v>20</v>
      </c>
      <c r="I1632">
        <v>81.91</v>
      </c>
      <c r="J1632">
        <v>6.35</v>
      </c>
      <c r="K1632">
        <v>1.02</v>
      </c>
      <c r="L1632" t="s">
        <v>92</v>
      </c>
      <c r="M1632" t="s">
        <v>30</v>
      </c>
      <c r="N1632" t="s">
        <v>71</v>
      </c>
      <c r="O1632" t="s">
        <v>34</v>
      </c>
      <c r="P1632" t="s">
        <v>49</v>
      </c>
      <c r="Q1632" t="s">
        <v>36</v>
      </c>
      <c r="R1632" s="1">
        <v>42513</v>
      </c>
      <c r="S1632" s="10">
        <f t="shared" si="108"/>
        <v>3.5036071090786667E-5</v>
      </c>
      <c r="U1632" t="str">
        <f t="shared" si="107"/>
        <v/>
      </c>
      <c r="V1632">
        <f t="array" ref="V1632">SUM(IF(B1632="Y",IF(D1632="Critical",(F1632:F5191),0)))</f>
        <v>0</v>
      </c>
      <c r="W1632">
        <f t="shared" si="109"/>
        <v>3</v>
      </c>
      <c r="X1632">
        <f t="shared" si="110"/>
        <v>0</v>
      </c>
    </row>
    <row r="1633" spans="1:24" x14ac:dyDescent="0.25">
      <c r="A1633">
        <v>20261</v>
      </c>
      <c r="B1633" t="s">
        <v>18</v>
      </c>
      <c r="C1633" s="1">
        <v>42510</v>
      </c>
      <c r="D1633" t="s">
        <v>43</v>
      </c>
      <c r="E1633">
        <v>21</v>
      </c>
      <c r="F1633">
        <v>1259.4535000000001</v>
      </c>
      <c r="G1633">
        <v>0.02</v>
      </c>
      <c r="H1633" t="s">
        <v>32</v>
      </c>
      <c r="I1633">
        <v>168.24</v>
      </c>
      <c r="J1633">
        <v>65.989999999999995</v>
      </c>
      <c r="K1633">
        <v>8.99</v>
      </c>
      <c r="L1633" t="s">
        <v>92</v>
      </c>
      <c r="M1633" t="s">
        <v>30</v>
      </c>
      <c r="N1633" t="s">
        <v>71</v>
      </c>
      <c r="O1633" t="s">
        <v>24</v>
      </c>
      <c r="P1633" t="s">
        <v>41</v>
      </c>
      <c r="Q1633" t="s">
        <v>42</v>
      </c>
      <c r="R1633" s="1">
        <v>42511</v>
      </c>
      <c r="S1633" s="10">
        <f t="shared" si="108"/>
        <v>2.0013743814196341E-4</v>
      </c>
      <c r="U1633" t="str">
        <f t="shared" si="107"/>
        <v/>
      </c>
      <c r="V1633">
        <f t="array" ref="V1633">SUM(IF(B1633="Y",IF(D1633="Critical",(F1633:F5192),0)))</f>
        <v>0</v>
      </c>
      <c r="W1633">
        <f t="shared" si="109"/>
        <v>1</v>
      </c>
      <c r="X1633">
        <f t="shared" si="110"/>
        <v>0</v>
      </c>
    </row>
    <row r="1634" spans="1:24" x14ac:dyDescent="0.25">
      <c r="A1634">
        <v>20262</v>
      </c>
      <c r="B1634" t="s">
        <v>18</v>
      </c>
      <c r="C1634" s="1">
        <v>42730</v>
      </c>
      <c r="D1634" t="s">
        <v>31</v>
      </c>
      <c r="E1634">
        <v>27</v>
      </c>
      <c r="F1634">
        <v>652.24</v>
      </c>
      <c r="G1634">
        <v>0.02</v>
      </c>
      <c r="H1634" t="s">
        <v>20</v>
      </c>
      <c r="I1634">
        <v>185.04</v>
      </c>
      <c r="J1634">
        <v>22.72</v>
      </c>
      <c r="K1634">
        <v>8.99</v>
      </c>
      <c r="L1634" t="s">
        <v>517</v>
      </c>
      <c r="M1634" t="s">
        <v>30</v>
      </c>
      <c r="N1634" t="s">
        <v>40</v>
      </c>
      <c r="O1634" t="s">
        <v>37</v>
      </c>
      <c r="P1634" t="s">
        <v>38</v>
      </c>
      <c r="Q1634" t="s">
        <v>26</v>
      </c>
      <c r="R1634" s="1">
        <v>42730</v>
      </c>
      <c r="S1634" s="10">
        <f t="shared" si="108"/>
        <v>1.0364625820144547E-4</v>
      </c>
      <c r="U1634" t="str">
        <f t="shared" si="107"/>
        <v/>
      </c>
      <c r="V1634">
        <f t="array" ref="V1634">SUM(IF(B1634="Y",IF(D1634="Critical",(F1634:F5193),0)))</f>
        <v>0</v>
      </c>
      <c r="W1634">
        <f t="shared" si="109"/>
        <v>0</v>
      </c>
      <c r="X1634">
        <f t="shared" si="110"/>
        <v>0</v>
      </c>
    </row>
    <row r="1635" spans="1:24" x14ac:dyDescent="0.25">
      <c r="A1635">
        <v>20263</v>
      </c>
      <c r="B1635" t="s">
        <v>18</v>
      </c>
      <c r="C1635" s="1">
        <v>42688</v>
      </c>
      <c r="D1635" t="s">
        <v>43</v>
      </c>
      <c r="E1635">
        <v>8</v>
      </c>
      <c r="F1635">
        <v>473.7</v>
      </c>
      <c r="G1635">
        <v>0.05</v>
      </c>
      <c r="H1635" t="s">
        <v>20</v>
      </c>
      <c r="I1635">
        <v>72.510000000000005</v>
      </c>
      <c r="J1635">
        <v>59.78</v>
      </c>
      <c r="K1635">
        <v>10.29</v>
      </c>
      <c r="L1635" t="s">
        <v>518</v>
      </c>
      <c r="M1635" t="s">
        <v>341</v>
      </c>
      <c r="N1635" t="s">
        <v>71</v>
      </c>
      <c r="O1635" t="s">
        <v>34</v>
      </c>
      <c r="P1635" t="s">
        <v>68</v>
      </c>
      <c r="Q1635" t="s">
        <v>42</v>
      </c>
      <c r="R1635" s="1">
        <v>42689</v>
      </c>
      <c r="S1635" s="10">
        <f t="shared" si="108"/>
        <v>7.5274795336110513E-5</v>
      </c>
      <c r="U1635" t="str">
        <f t="shared" si="107"/>
        <v/>
      </c>
      <c r="V1635">
        <f t="array" ref="V1635">SUM(IF(B1635="Y",IF(D1635="Critical",(F1635:F5194),0)))</f>
        <v>0</v>
      </c>
      <c r="W1635">
        <f t="shared" si="109"/>
        <v>1</v>
      </c>
      <c r="X1635">
        <f t="shared" si="110"/>
        <v>0</v>
      </c>
    </row>
    <row r="1636" spans="1:24" x14ac:dyDescent="0.25">
      <c r="A1636">
        <v>20263</v>
      </c>
      <c r="B1636" t="s">
        <v>18</v>
      </c>
      <c r="C1636" s="1">
        <v>42688</v>
      </c>
      <c r="D1636" t="s">
        <v>43</v>
      </c>
      <c r="E1636">
        <v>33</v>
      </c>
      <c r="F1636">
        <v>553.5625</v>
      </c>
      <c r="G1636">
        <v>0.08</v>
      </c>
      <c r="H1636" t="s">
        <v>20</v>
      </c>
      <c r="I1636">
        <v>-76.86</v>
      </c>
      <c r="J1636">
        <v>20.99</v>
      </c>
      <c r="K1636">
        <v>1.25</v>
      </c>
      <c r="L1636" t="s">
        <v>518</v>
      </c>
      <c r="M1636" t="s">
        <v>341</v>
      </c>
      <c r="N1636" t="s">
        <v>71</v>
      </c>
      <c r="O1636" t="s">
        <v>24</v>
      </c>
      <c r="P1636" t="s">
        <v>41</v>
      </c>
      <c r="Q1636" t="s">
        <v>26</v>
      </c>
      <c r="R1636" s="1">
        <v>42690</v>
      </c>
      <c r="S1636" s="10">
        <f t="shared" si="108"/>
        <v>8.7965598254687938E-5</v>
      </c>
      <c r="U1636" t="str">
        <f t="shared" si="107"/>
        <v/>
      </c>
      <c r="V1636">
        <f t="array" ref="V1636">SUM(IF(B1636="Y",IF(D1636="Critical",(F1636:F5195),0)))</f>
        <v>0</v>
      </c>
      <c r="W1636">
        <f t="shared" si="109"/>
        <v>2</v>
      </c>
      <c r="X1636">
        <f t="shared" si="110"/>
        <v>0</v>
      </c>
    </row>
    <row r="1637" spans="1:24" x14ac:dyDescent="0.25">
      <c r="A1637">
        <v>20292</v>
      </c>
      <c r="B1637" t="s">
        <v>18</v>
      </c>
      <c r="C1637" s="1">
        <v>42316</v>
      </c>
      <c r="D1637" t="s">
        <v>43</v>
      </c>
      <c r="E1637">
        <v>26</v>
      </c>
      <c r="F1637">
        <v>452.39</v>
      </c>
      <c r="G1637">
        <v>0.08</v>
      </c>
      <c r="H1637" t="s">
        <v>20</v>
      </c>
      <c r="I1637">
        <v>-22.83</v>
      </c>
      <c r="J1637">
        <v>17.52</v>
      </c>
      <c r="K1637">
        <v>8.17</v>
      </c>
      <c r="L1637" t="s">
        <v>376</v>
      </c>
      <c r="M1637" t="s">
        <v>22</v>
      </c>
      <c r="N1637" t="s">
        <v>23</v>
      </c>
      <c r="O1637" t="s">
        <v>34</v>
      </c>
      <c r="P1637" t="s">
        <v>72</v>
      </c>
      <c r="Q1637" t="s">
        <v>52</v>
      </c>
      <c r="R1637" s="1">
        <v>42316</v>
      </c>
      <c r="S1637" s="10">
        <f t="shared" si="108"/>
        <v>7.1888462449024766E-5</v>
      </c>
      <c r="U1637" t="str">
        <f t="shared" si="107"/>
        <v/>
      </c>
      <c r="V1637">
        <f t="array" ref="V1637">SUM(IF(B1637="Y",IF(D1637="Critical",(F1637:F5196),0)))</f>
        <v>0</v>
      </c>
      <c r="W1637">
        <f t="shared" si="109"/>
        <v>0</v>
      </c>
      <c r="X1637">
        <f t="shared" si="110"/>
        <v>0</v>
      </c>
    </row>
    <row r="1638" spans="1:24" x14ac:dyDescent="0.25">
      <c r="A1638">
        <v>20292</v>
      </c>
      <c r="B1638" t="s">
        <v>18</v>
      </c>
      <c r="C1638" s="1">
        <v>42316</v>
      </c>
      <c r="D1638" t="s">
        <v>43</v>
      </c>
      <c r="E1638">
        <v>5</v>
      </c>
      <c r="F1638">
        <v>117.13</v>
      </c>
      <c r="G1638">
        <v>0</v>
      </c>
      <c r="H1638" t="s">
        <v>20</v>
      </c>
      <c r="I1638">
        <v>-70.47</v>
      </c>
      <c r="J1638">
        <v>20.95</v>
      </c>
      <c r="K1638">
        <v>4</v>
      </c>
      <c r="L1638" t="s">
        <v>376</v>
      </c>
      <c r="M1638" t="s">
        <v>22</v>
      </c>
      <c r="N1638" t="s">
        <v>23</v>
      </c>
      <c r="O1638" t="s">
        <v>24</v>
      </c>
      <c r="P1638" t="s">
        <v>25</v>
      </c>
      <c r="Q1638" t="s">
        <v>42</v>
      </c>
      <c r="R1638" s="1">
        <v>42317</v>
      </c>
      <c r="S1638" s="10">
        <f t="shared" si="108"/>
        <v>1.8612912766980418E-5</v>
      </c>
      <c r="U1638" t="str">
        <f t="shared" si="107"/>
        <v/>
      </c>
      <c r="V1638">
        <f t="array" ref="V1638">SUM(IF(B1638="Y",IF(D1638="Critical",(F1638:F5197),0)))</f>
        <v>0</v>
      </c>
      <c r="W1638">
        <f t="shared" si="109"/>
        <v>1</v>
      </c>
      <c r="X1638">
        <f t="shared" si="110"/>
        <v>0</v>
      </c>
    </row>
    <row r="1639" spans="1:24" x14ac:dyDescent="0.25">
      <c r="A1639">
        <v>3104</v>
      </c>
      <c r="B1639" t="s">
        <v>18</v>
      </c>
      <c r="C1639" s="1">
        <v>41532</v>
      </c>
      <c r="D1639" t="s">
        <v>43</v>
      </c>
      <c r="E1639">
        <v>50</v>
      </c>
      <c r="F1639">
        <v>336.06</v>
      </c>
      <c r="G1639">
        <v>0.01</v>
      </c>
      <c r="H1639" t="s">
        <v>20</v>
      </c>
      <c r="I1639">
        <v>-240.78</v>
      </c>
      <c r="J1639">
        <v>6.48</v>
      </c>
      <c r="K1639">
        <v>8.8800000000000008</v>
      </c>
      <c r="L1639" t="s">
        <v>191</v>
      </c>
      <c r="M1639" t="s">
        <v>56</v>
      </c>
      <c r="N1639" t="s">
        <v>45</v>
      </c>
      <c r="O1639" t="s">
        <v>34</v>
      </c>
      <c r="P1639" t="s">
        <v>49</v>
      </c>
      <c r="Q1639" t="s">
        <v>42</v>
      </c>
      <c r="R1639" s="1">
        <v>41534</v>
      </c>
      <c r="S1639" s="10">
        <f t="shared" si="108"/>
        <v>5.3402676209949968E-5</v>
      </c>
      <c r="U1639" t="str">
        <f t="shared" si="107"/>
        <v/>
      </c>
      <c r="V1639">
        <f t="array" ref="V1639">SUM(IF(B1639="Y",IF(D1639="Critical",(F1639:F5198),0)))</f>
        <v>0</v>
      </c>
      <c r="W1639">
        <f t="shared" si="109"/>
        <v>2</v>
      </c>
      <c r="X1639">
        <f t="shared" si="110"/>
        <v>0</v>
      </c>
    </row>
    <row r="1640" spans="1:24" x14ac:dyDescent="0.25">
      <c r="A1640">
        <v>30851</v>
      </c>
      <c r="B1640" t="s">
        <v>18</v>
      </c>
      <c r="C1640" s="1">
        <v>41538</v>
      </c>
      <c r="D1640" t="s">
        <v>47</v>
      </c>
      <c r="E1640">
        <v>16</v>
      </c>
      <c r="F1640">
        <v>336.29</v>
      </c>
      <c r="G1640">
        <v>0.08</v>
      </c>
      <c r="H1640" t="s">
        <v>20</v>
      </c>
      <c r="I1640">
        <v>-52.14</v>
      </c>
      <c r="J1640">
        <v>21.38</v>
      </c>
      <c r="K1640">
        <v>8.99</v>
      </c>
      <c r="L1640" t="s">
        <v>55</v>
      </c>
      <c r="M1640" t="s">
        <v>56</v>
      </c>
      <c r="N1640" t="s">
        <v>45</v>
      </c>
      <c r="O1640" t="s">
        <v>34</v>
      </c>
      <c r="P1640" t="s">
        <v>35</v>
      </c>
      <c r="Q1640" t="s">
        <v>26</v>
      </c>
      <c r="R1640" s="1">
        <v>41542</v>
      </c>
      <c r="S1640" s="10">
        <f t="shared" si="108"/>
        <v>5.3439225086722835E-5</v>
      </c>
      <c r="U1640" t="str">
        <f t="shared" si="107"/>
        <v/>
      </c>
      <c r="V1640">
        <f t="array" ref="V1640">SUM(IF(B1640="Y",IF(D1640="Critical",(F1640:F5199),0)))</f>
        <v>0</v>
      </c>
      <c r="W1640">
        <f t="shared" si="109"/>
        <v>4</v>
      </c>
      <c r="X1640">
        <f t="shared" si="110"/>
        <v>0</v>
      </c>
    </row>
    <row r="1641" spans="1:24" x14ac:dyDescent="0.25">
      <c r="A1641">
        <v>5472</v>
      </c>
      <c r="B1641" t="s">
        <v>18</v>
      </c>
      <c r="C1641" s="1">
        <v>41374</v>
      </c>
      <c r="D1641" t="s">
        <v>47</v>
      </c>
      <c r="E1641">
        <v>27</v>
      </c>
      <c r="F1641">
        <v>339.03</v>
      </c>
      <c r="G1641">
        <v>0.09</v>
      </c>
      <c r="H1641" t="s">
        <v>20</v>
      </c>
      <c r="I1641">
        <v>-24.44</v>
      </c>
      <c r="J1641">
        <v>13.48</v>
      </c>
      <c r="K1641">
        <v>4.51</v>
      </c>
      <c r="L1641" t="s">
        <v>222</v>
      </c>
      <c r="M1641" t="s">
        <v>22</v>
      </c>
      <c r="N1641" t="s">
        <v>23</v>
      </c>
      <c r="O1641" t="s">
        <v>34</v>
      </c>
      <c r="P1641" t="s">
        <v>53</v>
      </c>
      <c r="Q1641" t="s">
        <v>42</v>
      </c>
      <c r="R1641" s="1">
        <v>41378</v>
      </c>
      <c r="S1641" s="10">
        <f t="shared" si="108"/>
        <v>5.387463344479955E-5</v>
      </c>
      <c r="U1641" t="str">
        <f t="shared" si="107"/>
        <v/>
      </c>
      <c r="V1641">
        <f t="array" ref="V1641">SUM(IF(B1641="Y",IF(D1641="Critical",(F1641:F5200),0)))</f>
        <v>0</v>
      </c>
      <c r="W1641">
        <f t="shared" si="109"/>
        <v>4</v>
      </c>
      <c r="X1641">
        <f t="shared" si="110"/>
        <v>0</v>
      </c>
    </row>
    <row r="1642" spans="1:24" x14ac:dyDescent="0.25">
      <c r="A1642">
        <v>42754</v>
      </c>
      <c r="B1642" t="s">
        <v>18</v>
      </c>
      <c r="C1642" s="1">
        <v>41510</v>
      </c>
      <c r="D1642" t="s">
        <v>28</v>
      </c>
      <c r="E1642">
        <v>31</v>
      </c>
      <c r="F1642">
        <v>341.71</v>
      </c>
      <c r="G1642">
        <v>0.04</v>
      </c>
      <c r="H1642" t="s">
        <v>20</v>
      </c>
      <c r="I1642">
        <v>32.19</v>
      </c>
      <c r="J1642">
        <v>10.98</v>
      </c>
      <c r="K1642">
        <v>5.14</v>
      </c>
      <c r="L1642" t="s">
        <v>475</v>
      </c>
      <c r="M1642" t="s">
        <v>56</v>
      </c>
      <c r="N1642" t="s">
        <v>23</v>
      </c>
      <c r="O1642" t="s">
        <v>34</v>
      </c>
      <c r="P1642" t="s">
        <v>68</v>
      </c>
      <c r="Q1642" t="s">
        <v>42</v>
      </c>
      <c r="R1642" s="1">
        <v>41511</v>
      </c>
      <c r="S1642" s="10">
        <f t="shared" si="108"/>
        <v>5.4300507313283347E-5</v>
      </c>
      <c r="U1642" t="str">
        <f t="shared" si="107"/>
        <v/>
      </c>
      <c r="V1642">
        <f t="array" ref="V1642">SUM(IF(B1642="Y",IF(D1642="Critical",(F1642:F5201),0)))</f>
        <v>0</v>
      </c>
      <c r="W1642">
        <f t="shared" si="109"/>
        <v>1</v>
      </c>
      <c r="X1642">
        <f t="shared" si="110"/>
        <v>0</v>
      </c>
    </row>
    <row r="1643" spans="1:24" x14ac:dyDescent="0.25">
      <c r="A1643">
        <v>20450</v>
      </c>
      <c r="B1643" t="s">
        <v>18</v>
      </c>
      <c r="C1643" s="1">
        <v>42345</v>
      </c>
      <c r="D1643" t="s">
        <v>28</v>
      </c>
      <c r="E1643">
        <v>26</v>
      </c>
      <c r="F1643">
        <v>6878.55</v>
      </c>
      <c r="G1643">
        <v>0.03</v>
      </c>
      <c r="H1643" t="s">
        <v>54</v>
      </c>
      <c r="I1643">
        <v>506.71</v>
      </c>
      <c r="J1643">
        <v>259.70999999999998</v>
      </c>
      <c r="K1643">
        <v>66.67</v>
      </c>
      <c r="L1643" t="s">
        <v>115</v>
      </c>
      <c r="M1643" t="s">
        <v>22</v>
      </c>
      <c r="N1643" t="s">
        <v>40</v>
      </c>
      <c r="O1643" t="s">
        <v>37</v>
      </c>
      <c r="P1643" t="s">
        <v>112</v>
      </c>
      <c r="Q1643" t="s">
        <v>58</v>
      </c>
      <c r="R1643" s="1">
        <v>42348</v>
      </c>
      <c r="S1643" s="10">
        <f t="shared" si="108"/>
        <v>1.0930577231564344E-3</v>
      </c>
      <c r="U1643" t="str">
        <f t="shared" si="107"/>
        <v/>
      </c>
      <c r="V1643">
        <f t="array" ref="V1643">SUM(IF(B1643="Y",IF(D1643="Critical",(F1643:F5202),0)))</f>
        <v>0</v>
      </c>
      <c r="W1643">
        <f t="shared" si="109"/>
        <v>3</v>
      </c>
      <c r="X1643">
        <f t="shared" si="110"/>
        <v>0</v>
      </c>
    </row>
    <row r="1644" spans="1:24" x14ac:dyDescent="0.25">
      <c r="A1644">
        <v>20453</v>
      </c>
      <c r="B1644" t="s">
        <v>18</v>
      </c>
      <c r="C1644" s="1">
        <v>41708</v>
      </c>
      <c r="D1644" t="s">
        <v>43</v>
      </c>
      <c r="E1644">
        <v>17</v>
      </c>
      <c r="F1644">
        <v>1193.1195</v>
      </c>
      <c r="G1644">
        <v>0.08</v>
      </c>
      <c r="H1644" t="s">
        <v>32</v>
      </c>
      <c r="I1644">
        <v>137.59</v>
      </c>
      <c r="J1644">
        <v>85.99</v>
      </c>
      <c r="K1644">
        <v>0.99</v>
      </c>
      <c r="L1644" t="s">
        <v>479</v>
      </c>
      <c r="M1644" t="s">
        <v>30</v>
      </c>
      <c r="N1644" t="s">
        <v>40</v>
      </c>
      <c r="O1644" t="s">
        <v>24</v>
      </c>
      <c r="P1644" t="s">
        <v>41</v>
      </c>
      <c r="Q1644" t="s">
        <v>36</v>
      </c>
      <c r="R1644" s="1">
        <v>41710</v>
      </c>
      <c r="S1644" s="10">
        <f t="shared" si="108"/>
        <v>1.8959642426434983E-4</v>
      </c>
      <c r="U1644" t="str">
        <f t="shared" si="107"/>
        <v/>
      </c>
      <c r="V1644">
        <f t="array" ref="V1644">SUM(IF(B1644="Y",IF(D1644="Critical",(F1644:F5203),0)))</f>
        <v>0</v>
      </c>
      <c r="W1644">
        <f t="shared" si="109"/>
        <v>2</v>
      </c>
      <c r="X1644">
        <f t="shared" si="110"/>
        <v>0</v>
      </c>
    </row>
    <row r="1645" spans="1:24" x14ac:dyDescent="0.25">
      <c r="A1645">
        <v>20453</v>
      </c>
      <c r="B1645" t="s">
        <v>27</v>
      </c>
      <c r="C1645" s="1">
        <v>41708</v>
      </c>
      <c r="D1645" t="s">
        <v>43</v>
      </c>
      <c r="E1645">
        <v>23</v>
      </c>
      <c r="F1645">
        <v>450.39</v>
      </c>
      <c r="G1645">
        <v>7.0000000000000007E-2</v>
      </c>
      <c r="H1645" t="s">
        <v>20</v>
      </c>
      <c r="I1645">
        <v>152.79</v>
      </c>
      <c r="J1645">
        <v>19.23</v>
      </c>
      <c r="K1645">
        <v>6.15</v>
      </c>
      <c r="L1645" t="s">
        <v>479</v>
      </c>
      <c r="M1645" t="s">
        <v>30</v>
      </c>
      <c r="N1645" t="s">
        <v>40</v>
      </c>
      <c r="O1645" t="s">
        <v>37</v>
      </c>
      <c r="P1645" t="s">
        <v>38</v>
      </c>
      <c r="Q1645" t="s">
        <v>26</v>
      </c>
      <c r="R1645" s="1">
        <v>41710</v>
      </c>
      <c r="S1645" s="10">
        <f t="shared" si="108"/>
        <v>7.1570646129260739E-5</v>
      </c>
      <c r="U1645" t="str">
        <f t="shared" si="107"/>
        <v/>
      </c>
      <c r="V1645">
        <f t="array" ref="V1645">SUM(IF(B1645="Y",IF(D1645="Critical",(F1645:F5204),0)))</f>
        <v>0</v>
      </c>
      <c r="W1645">
        <f t="shared" si="109"/>
        <v>2</v>
      </c>
      <c r="X1645">
        <f t="shared" si="110"/>
        <v>0</v>
      </c>
    </row>
    <row r="1646" spans="1:24" x14ac:dyDescent="0.25">
      <c r="A1646">
        <v>27524</v>
      </c>
      <c r="B1646" t="s">
        <v>18</v>
      </c>
      <c r="C1646" s="1">
        <v>41306</v>
      </c>
      <c r="D1646" t="s">
        <v>31</v>
      </c>
      <c r="E1646">
        <v>50</v>
      </c>
      <c r="F1646">
        <v>343.94</v>
      </c>
      <c r="G1646">
        <v>0.02</v>
      </c>
      <c r="H1646" t="s">
        <v>20</v>
      </c>
      <c r="I1646">
        <v>-157.4</v>
      </c>
      <c r="J1646">
        <v>6.48</v>
      </c>
      <c r="K1646">
        <v>7.37</v>
      </c>
      <c r="L1646" t="s">
        <v>179</v>
      </c>
      <c r="M1646" t="s">
        <v>22</v>
      </c>
      <c r="N1646" t="s">
        <v>45</v>
      </c>
      <c r="O1646" t="s">
        <v>34</v>
      </c>
      <c r="P1646" t="s">
        <v>49</v>
      </c>
      <c r="Q1646" t="s">
        <v>42</v>
      </c>
      <c r="R1646" s="1">
        <v>41308</v>
      </c>
      <c r="S1646" s="10">
        <f t="shared" si="108"/>
        <v>5.4654872509820241E-5</v>
      </c>
      <c r="U1646" t="str">
        <f t="shared" si="107"/>
        <v/>
      </c>
      <c r="V1646">
        <f t="array" ref="V1646">SUM(IF(B1646="Y",IF(D1646="Critical",(F1646:F5205),0)))</f>
        <v>0</v>
      </c>
      <c r="W1646">
        <f t="shared" si="109"/>
        <v>2</v>
      </c>
      <c r="X1646">
        <f t="shared" si="110"/>
        <v>0</v>
      </c>
    </row>
    <row r="1647" spans="1:24" x14ac:dyDescent="0.25">
      <c r="A1647">
        <v>20480</v>
      </c>
      <c r="B1647" t="s">
        <v>27</v>
      </c>
      <c r="C1647" s="1">
        <v>42399</v>
      </c>
      <c r="D1647" t="s">
        <v>43</v>
      </c>
      <c r="E1647">
        <v>4</v>
      </c>
      <c r="F1647">
        <v>1042.6300000000001</v>
      </c>
      <c r="G1647">
        <v>0.02</v>
      </c>
      <c r="H1647" t="s">
        <v>54</v>
      </c>
      <c r="I1647">
        <v>-219.93</v>
      </c>
      <c r="J1647">
        <v>240.98</v>
      </c>
      <c r="K1647">
        <v>60.2</v>
      </c>
      <c r="L1647" t="s">
        <v>136</v>
      </c>
      <c r="M1647" t="s">
        <v>30</v>
      </c>
      <c r="N1647" t="s">
        <v>23</v>
      </c>
      <c r="O1647" t="s">
        <v>37</v>
      </c>
      <c r="P1647" t="s">
        <v>57</v>
      </c>
      <c r="Q1647" t="s">
        <v>58</v>
      </c>
      <c r="R1647" s="1">
        <v>42401</v>
      </c>
      <c r="S1647" s="10">
        <f t="shared" si="108"/>
        <v>1.6568241473778532E-4</v>
      </c>
      <c r="U1647" t="str">
        <f t="shared" si="107"/>
        <v/>
      </c>
      <c r="V1647">
        <f t="array" ref="V1647">SUM(IF(B1647="Y",IF(D1647="Critical",(F1647:F5206),0)))</f>
        <v>0</v>
      </c>
      <c r="W1647">
        <f t="shared" si="109"/>
        <v>2</v>
      </c>
      <c r="X1647">
        <f t="shared" si="110"/>
        <v>0</v>
      </c>
    </row>
    <row r="1648" spans="1:24" x14ac:dyDescent="0.25">
      <c r="A1648">
        <v>24135</v>
      </c>
      <c r="B1648" t="s">
        <v>18</v>
      </c>
      <c r="C1648" s="1">
        <v>41296</v>
      </c>
      <c r="D1648" t="s">
        <v>47</v>
      </c>
      <c r="E1648">
        <v>12</v>
      </c>
      <c r="F1648">
        <v>345.19</v>
      </c>
      <c r="G1648">
        <v>0.1</v>
      </c>
      <c r="H1648" t="s">
        <v>20</v>
      </c>
      <c r="I1648">
        <v>111.59</v>
      </c>
      <c r="J1648">
        <v>30.44</v>
      </c>
      <c r="K1648">
        <v>1.49</v>
      </c>
      <c r="L1648" t="s">
        <v>142</v>
      </c>
      <c r="M1648" t="s">
        <v>30</v>
      </c>
      <c r="N1648" t="s">
        <v>45</v>
      </c>
      <c r="O1648" t="s">
        <v>34</v>
      </c>
      <c r="P1648" t="s">
        <v>68</v>
      </c>
      <c r="Q1648" t="s">
        <v>42</v>
      </c>
      <c r="R1648" s="1">
        <v>41298</v>
      </c>
      <c r="S1648" s="10">
        <f t="shared" si="108"/>
        <v>5.4853507709672764E-5</v>
      </c>
      <c r="U1648" t="str">
        <f t="shared" si="107"/>
        <v/>
      </c>
      <c r="V1648">
        <f t="array" ref="V1648">SUM(IF(B1648="Y",IF(D1648="Critical",(F1648:F5207),0)))</f>
        <v>0</v>
      </c>
      <c r="W1648">
        <f t="shared" si="109"/>
        <v>2</v>
      </c>
      <c r="X1648">
        <f t="shared" si="110"/>
        <v>0</v>
      </c>
    </row>
    <row r="1649" spans="1:24" x14ac:dyDescent="0.25">
      <c r="A1649">
        <v>20519</v>
      </c>
      <c r="B1649" t="s">
        <v>18</v>
      </c>
      <c r="C1649" s="1">
        <v>42470</v>
      </c>
      <c r="D1649" t="s">
        <v>19</v>
      </c>
      <c r="E1649">
        <v>7</v>
      </c>
      <c r="F1649">
        <v>124.19</v>
      </c>
      <c r="G1649">
        <v>0.03</v>
      </c>
      <c r="H1649" t="s">
        <v>20</v>
      </c>
      <c r="I1649">
        <v>-53.3</v>
      </c>
      <c r="J1649">
        <v>15.99</v>
      </c>
      <c r="K1649">
        <v>11.28</v>
      </c>
      <c r="L1649" t="s">
        <v>62</v>
      </c>
      <c r="M1649" t="s">
        <v>22</v>
      </c>
      <c r="N1649" t="s">
        <v>40</v>
      </c>
      <c r="O1649" t="s">
        <v>24</v>
      </c>
      <c r="P1649" t="s">
        <v>51</v>
      </c>
      <c r="Q1649" t="s">
        <v>52</v>
      </c>
      <c r="R1649" s="1">
        <v>42471</v>
      </c>
      <c r="S1649" s="10">
        <f t="shared" si="108"/>
        <v>1.9734804375747445E-5</v>
      </c>
      <c r="U1649" t="str">
        <f t="shared" si="107"/>
        <v/>
      </c>
      <c r="V1649">
        <f t="array" ref="V1649">SUM(IF(B1649="Y",IF(D1649="Critical",(F1649:F5208),0)))</f>
        <v>0</v>
      </c>
      <c r="W1649">
        <f t="shared" si="109"/>
        <v>1</v>
      </c>
      <c r="X1649">
        <f t="shared" si="110"/>
        <v>0</v>
      </c>
    </row>
    <row r="1650" spans="1:24" x14ac:dyDescent="0.25">
      <c r="A1650">
        <v>30947</v>
      </c>
      <c r="B1650" t="s">
        <v>18</v>
      </c>
      <c r="C1650" s="1">
        <v>41469</v>
      </c>
      <c r="D1650" t="s">
        <v>47</v>
      </c>
      <c r="E1650">
        <v>45</v>
      </c>
      <c r="F1650">
        <v>345.2</v>
      </c>
      <c r="G1650">
        <v>0.01</v>
      </c>
      <c r="H1650" t="s">
        <v>20</v>
      </c>
      <c r="I1650">
        <v>183.53</v>
      </c>
      <c r="J1650">
        <v>7.31</v>
      </c>
      <c r="K1650">
        <v>0.49</v>
      </c>
      <c r="L1650" t="s">
        <v>554</v>
      </c>
      <c r="M1650" t="s">
        <v>341</v>
      </c>
      <c r="N1650" t="s">
        <v>23</v>
      </c>
      <c r="O1650" t="s">
        <v>34</v>
      </c>
      <c r="P1650" t="s">
        <v>46</v>
      </c>
      <c r="Q1650" t="s">
        <v>42</v>
      </c>
      <c r="R1650" s="1">
        <v>41473</v>
      </c>
      <c r="S1650" s="10">
        <f t="shared" si="108"/>
        <v>5.4855096791271581E-5</v>
      </c>
      <c r="U1650" t="str">
        <f t="shared" si="107"/>
        <v/>
      </c>
      <c r="V1650">
        <f t="array" ref="V1650">SUM(IF(B1650="Y",IF(D1650="Critical",(F1650:F5209),0)))</f>
        <v>0</v>
      </c>
      <c r="W1650">
        <f t="shared" si="109"/>
        <v>4</v>
      </c>
      <c r="X1650">
        <f t="shared" si="110"/>
        <v>0</v>
      </c>
    </row>
    <row r="1651" spans="1:24" x14ac:dyDescent="0.25">
      <c r="A1651">
        <v>14147</v>
      </c>
      <c r="B1651" t="s">
        <v>18</v>
      </c>
      <c r="C1651" s="1">
        <v>41340</v>
      </c>
      <c r="D1651" t="s">
        <v>31</v>
      </c>
      <c r="E1651">
        <v>8</v>
      </c>
      <c r="F1651">
        <v>351.49</v>
      </c>
      <c r="G1651">
        <v>0.03</v>
      </c>
      <c r="H1651" t="s">
        <v>20</v>
      </c>
      <c r="I1651">
        <v>107.32</v>
      </c>
      <c r="J1651">
        <v>41.94</v>
      </c>
      <c r="K1651">
        <v>2.99</v>
      </c>
      <c r="L1651" t="s">
        <v>440</v>
      </c>
      <c r="M1651" t="s">
        <v>30</v>
      </c>
      <c r="N1651" t="s">
        <v>40</v>
      </c>
      <c r="O1651" t="s">
        <v>34</v>
      </c>
      <c r="P1651" t="s">
        <v>68</v>
      </c>
      <c r="Q1651" t="s">
        <v>42</v>
      </c>
      <c r="R1651" s="1">
        <v>41343</v>
      </c>
      <c r="S1651" s="10">
        <f t="shared" si="108"/>
        <v>5.5854629116929461E-5</v>
      </c>
      <c r="U1651" t="str">
        <f t="shared" si="107"/>
        <v/>
      </c>
      <c r="V1651">
        <f t="array" ref="V1651">SUM(IF(B1651="Y",IF(D1651="Critical",(F1651:F5210),0)))</f>
        <v>0</v>
      </c>
      <c r="W1651">
        <f t="shared" si="109"/>
        <v>3</v>
      </c>
      <c r="X1651">
        <f t="shared" si="110"/>
        <v>0</v>
      </c>
    </row>
    <row r="1652" spans="1:24" x14ac:dyDescent="0.25">
      <c r="A1652">
        <v>4743</v>
      </c>
      <c r="B1652" t="s">
        <v>18</v>
      </c>
      <c r="C1652" s="1">
        <v>41363</v>
      </c>
      <c r="D1652" t="s">
        <v>47</v>
      </c>
      <c r="E1652">
        <v>29</v>
      </c>
      <c r="F1652">
        <v>352.55</v>
      </c>
      <c r="G1652">
        <v>0.09</v>
      </c>
      <c r="H1652" t="s">
        <v>20</v>
      </c>
      <c r="I1652">
        <v>128.99</v>
      </c>
      <c r="J1652">
        <v>12.97</v>
      </c>
      <c r="K1652">
        <v>1.49</v>
      </c>
      <c r="L1652" t="s">
        <v>204</v>
      </c>
      <c r="M1652" t="s">
        <v>30</v>
      </c>
      <c r="N1652" t="s">
        <v>40</v>
      </c>
      <c r="O1652" t="s">
        <v>34</v>
      </c>
      <c r="P1652" t="s">
        <v>68</v>
      </c>
      <c r="Q1652" t="s">
        <v>42</v>
      </c>
      <c r="R1652" s="1">
        <v>41367</v>
      </c>
      <c r="S1652" s="10">
        <f t="shared" si="108"/>
        <v>5.6023071766404399E-5</v>
      </c>
      <c r="U1652" t="str">
        <f t="shared" si="107"/>
        <v/>
      </c>
      <c r="V1652">
        <f t="array" ref="V1652">SUM(IF(B1652="Y",IF(D1652="Critical",(F1652:F5211),0)))</f>
        <v>0</v>
      </c>
      <c r="W1652">
        <f t="shared" si="109"/>
        <v>4</v>
      </c>
      <c r="X1652">
        <f t="shared" si="110"/>
        <v>0</v>
      </c>
    </row>
    <row r="1653" spans="1:24" x14ac:dyDescent="0.25">
      <c r="A1653">
        <v>20549</v>
      </c>
      <c r="B1653" t="s">
        <v>18</v>
      </c>
      <c r="C1653" s="1">
        <v>42382</v>
      </c>
      <c r="D1653" t="s">
        <v>31</v>
      </c>
      <c r="E1653">
        <v>40</v>
      </c>
      <c r="F1653">
        <v>1030.0899999999999</v>
      </c>
      <c r="G1653">
        <v>0.09</v>
      </c>
      <c r="H1653" t="s">
        <v>20</v>
      </c>
      <c r="I1653">
        <v>-568.71</v>
      </c>
      <c r="J1653">
        <v>27.75</v>
      </c>
      <c r="K1653">
        <v>19.989999999999998</v>
      </c>
      <c r="L1653" t="s">
        <v>520</v>
      </c>
      <c r="M1653" t="s">
        <v>22</v>
      </c>
      <c r="N1653" t="s">
        <v>23</v>
      </c>
      <c r="O1653" t="s">
        <v>34</v>
      </c>
      <c r="P1653" t="s">
        <v>53</v>
      </c>
      <c r="Q1653" t="s">
        <v>42</v>
      </c>
      <c r="R1653" s="1">
        <v>42383</v>
      </c>
      <c r="S1653" s="10">
        <f t="shared" si="108"/>
        <v>1.6368970641286485E-4</v>
      </c>
      <c r="U1653" t="str">
        <f t="shared" si="107"/>
        <v/>
      </c>
      <c r="V1653">
        <f t="array" ref="V1653">SUM(IF(B1653="Y",IF(D1653="Critical",(F1653:F5212),0)))</f>
        <v>0</v>
      </c>
      <c r="W1653">
        <f t="shared" si="109"/>
        <v>1</v>
      </c>
      <c r="X1653">
        <f t="shared" si="110"/>
        <v>0</v>
      </c>
    </row>
    <row r="1654" spans="1:24" x14ac:dyDescent="0.25">
      <c r="A1654">
        <v>12452</v>
      </c>
      <c r="B1654" t="s">
        <v>18</v>
      </c>
      <c r="C1654" s="1">
        <v>41615</v>
      </c>
      <c r="D1654" t="s">
        <v>43</v>
      </c>
      <c r="E1654">
        <v>1</v>
      </c>
      <c r="F1654">
        <v>356.95</v>
      </c>
      <c r="G1654">
        <v>0.08</v>
      </c>
      <c r="H1654" t="s">
        <v>20</v>
      </c>
      <c r="I1654">
        <v>-228.24</v>
      </c>
      <c r="J1654">
        <v>387.99</v>
      </c>
      <c r="K1654">
        <v>19.989999999999998</v>
      </c>
      <c r="L1654" t="s">
        <v>399</v>
      </c>
      <c r="M1654" t="s">
        <v>30</v>
      </c>
      <c r="N1654" t="s">
        <v>23</v>
      </c>
      <c r="O1654" t="s">
        <v>34</v>
      </c>
      <c r="P1654" t="s">
        <v>68</v>
      </c>
      <c r="Q1654" t="s">
        <v>42</v>
      </c>
      <c r="R1654" s="1">
        <v>41616</v>
      </c>
      <c r="S1654" s="10">
        <f t="shared" si="108"/>
        <v>5.6722267669885256E-5</v>
      </c>
      <c r="U1654" t="str">
        <f t="shared" si="107"/>
        <v/>
      </c>
      <c r="V1654">
        <f t="array" ref="V1654">SUM(IF(B1654="Y",IF(D1654="Critical",(F1654:F5213),0)))</f>
        <v>0</v>
      </c>
      <c r="W1654">
        <f t="shared" si="109"/>
        <v>1</v>
      </c>
      <c r="X1654">
        <f t="shared" si="110"/>
        <v>0</v>
      </c>
    </row>
    <row r="1655" spans="1:24" x14ac:dyDescent="0.25">
      <c r="A1655">
        <v>20614</v>
      </c>
      <c r="B1655" t="s">
        <v>18</v>
      </c>
      <c r="C1655" s="1">
        <v>42508</v>
      </c>
      <c r="D1655" t="s">
        <v>31</v>
      </c>
      <c r="E1655">
        <v>47</v>
      </c>
      <c r="F1655">
        <v>3596.36</v>
      </c>
      <c r="G1655">
        <v>0</v>
      </c>
      <c r="H1655" t="s">
        <v>32</v>
      </c>
      <c r="I1655">
        <v>326.25</v>
      </c>
      <c r="J1655">
        <v>73.98</v>
      </c>
      <c r="K1655">
        <v>12.14</v>
      </c>
      <c r="L1655" t="s">
        <v>427</v>
      </c>
      <c r="M1655" t="s">
        <v>30</v>
      </c>
      <c r="N1655" t="s">
        <v>23</v>
      </c>
      <c r="O1655" t="s">
        <v>24</v>
      </c>
      <c r="P1655" t="s">
        <v>25</v>
      </c>
      <c r="Q1655" t="s">
        <v>42</v>
      </c>
      <c r="R1655" s="1">
        <v>42510</v>
      </c>
      <c r="S1655" s="10">
        <f t="shared" si="108"/>
        <v>5.7149094987328356E-4</v>
      </c>
      <c r="U1655" t="str">
        <f t="shared" si="107"/>
        <v/>
      </c>
      <c r="V1655">
        <f t="array" ref="V1655">SUM(IF(B1655="Y",IF(D1655="Critical",(F1655:F5214),0)))</f>
        <v>0</v>
      </c>
      <c r="W1655">
        <f t="shared" si="109"/>
        <v>2</v>
      </c>
      <c r="X1655">
        <f t="shared" si="110"/>
        <v>0</v>
      </c>
    </row>
    <row r="1656" spans="1:24" x14ac:dyDescent="0.25">
      <c r="A1656">
        <v>20615</v>
      </c>
      <c r="B1656" t="s">
        <v>18</v>
      </c>
      <c r="C1656" s="1">
        <v>42109</v>
      </c>
      <c r="D1656" t="s">
        <v>43</v>
      </c>
      <c r="E1656">
        <v>29</v>
      </c>
      <c r="F1656">
        <v>151.09</v>
      </c>
      <c r="G1656">
        <v>0.02</v>
      </c>
      <c r="H1656" t="s">
        <v>32</v>
      </c>
      <c r="I1656">
        <v>4.59</v>
      </c>
      <c r="J1656">
        <v>4.76</v>
      </c>
      <c r="K1656">
        <v>3.01</v>
      </c>
      <c r="L1656" t="s">
        <v>319</v>
      </c>
      <c r="M1656" t="s">
        <v>22</v>
      </c>
      <c r="N1656" t="s">
        <v>40</v>
      </c>
      <c r="O1656" t="s">
        <v>34</v>
      </c>
      <c r="P1656" t="s">
        <v>49</v>
      </c>
      <c r="Q1656" t="s">
        <v>36</v>
      </c>
      <c r="R1656" s="1">
        <v>42110</v>
      </c>
      <c r="S1656" s="10">
        <f t="shared" si="108"/>
        <v>2.4009433876573649E-5</v>
      </c>
      <c r="U1656" t="str">
        <f t="shared" si="107"/>
        <v/>
      </c>
      <c r="V1656">
        <f t="array" ref="V1656">SUM(IF(B1656="Y",IF(D1656="Critical",(F1656:F5215),0)))</f>
        <v>0</v>
      </c>
      <c r="W1656">
        <f t="shared" si="109"/>
        <v>1</v>
      </c>
      <c r="X1656">
        <f t="shared" si="110"/>
        <v>0</v>
      </c>
    </row>
    <row r="1657" spans="1:24" x14ac:dyDescent="0.25">
      <c r="A1657">
        <v>20642</v>
      </c>
      <c r="B1657" t="s">
        <v>18</v>
      </c>
      <c r="C1657" s="1">
        <v>42143</v>
      </c>
      <c r="D1657" t="s">
        <v>19</v>
      </c>
      <c r="E1657">
        <v>32</v>
      </c>
      <c r="F1657">
        <v>135.19999999999999</v>
      </c>
      <c r="G1657">
        <v>0.02</v>
      </c>
      <c r="H1657" t="s">
        <v>20</v>
      </c>
      <c r="I1657">
        <v>59.4</v>
      </c>
      <c r="J1657">
        <v>4.13</v>
      </c>
      <c r="K1657">
        <v>0.5</v>
      </c>
      <c r="L1657" t="s">
        <v>521</v>
      </c>
      <c r="M1657" t="s">
        <v>56</v>
      </c>
      <c r="N1657" t="s">
        <v>45</v>
      </c>
      <c r="O1657" t="s">
        <v>34</v>
      </c>
      <c r="P1657" t="s">
        <v>46</v>
      </c>
      <c r="Q1657" t="s">
        <v>42</v>
      </c>
      <c r="R1657" s="1">
        <v>42144</v>
      </c>
      <c r="S1657" s="10">
        <f t="shared" si="108"/>
        <v>2.1484383216048429E-5</v>
      </c>
      <c r="U1657" t="str">
        <f t="shared" si="107"/>
        <v/>
      </c>
      <c r="V1657">
        <f t="array" ref="V1657">SUM(IF(B1657="Y",IF(D1657="Critical",(F1657:F5216),0)))</f>
        <v>0</v>
      </c>
      <c r="W1657">
        <f t="shared" si="109"/>
        <v>1</v>
      </c>
      <c r="X1657">
        <f t="shared" si="110"/>
        <v>0</v>
      </c>
    </row>
    <row r="1658" spans="1:24" x14ac:dyDescent="0.25">
      <c r="A1658">
        <v>5703</v>
      </c>
      <c r="B1658" t="s">
        <v>18</v>
      </c>
      <c r="C1658" s="1">
        <v>41409</v>
      </c>
      <c r="D1658" t="s">
        <v>43</v>
      </c>
      <c r="E1658">
        <v>29</v>
      </c>
      <c r="F1658">
        <v>357.96</v>
      </c>
      <c r="G1658">
        <v>0.06</v>
      </c>
      <c r="H1658" t="s">
        <v>20</v>
      </c>
      <c r="I1658">
        <v>10.44</v>
      </c>
      <c r="J1658">
        <v>12.28</v>
      </c>
      <c r="K1658">
        <v>6.47</v>
      </c>
      <c r="L1658" t="s">
        <v>143</v>
      </c>
      <c r="M1658" t="s">
        <v>30</v>
      </c>
      <c r="N1658" t="s">
        <v>45</v>
      </c>
      <c r="O1658" t="s">
        <v>34</v>
      </c>
      <c r="P1658" t="s">
        <v>49</v>
      </c>
      <c r="Q1658" t="s">
        <v>42</v>
      </c>
      <c r="R1658" s="1">
        <v>41410</v>
      </c>
      <c r="S1658" s="10">
        <f t="shared" si="108"/>
        <v>5.6882764911366094E-5</v>
      </c>
      <c r="U1658" t="str">
        <f t="shared" si="107"/>
        <v/>
      </c>
      <c r="V1658">
        <f t="array" ref="V1658">SUM(IF(B1658="Y",IF(D1658="Critical",(F1658:F5217),0)))</f>
        <v>0</v>
      </c>
      <c r="W1658">
        <f t="shared" si="109"/>
        <v>1</v>
      </c>
      <c r="X1658">
        <f t="shared" si="110"/>
        <v>0</v>
      </c>
    </row>
    <row r="1659" spans="1:24" x14ac:dyDescent="0.25">
      <c r="A1659">
        <v>6272</v>
      </c>
      <c r="B1659" t="s">
        <v>27</v>
      </c>
      <c r="C1659" s="1">
        <v>41332</v>
      </c>
      <c r="D1659" t="s">
        <v>19</v>
      </c>
      <c r="E1659">
        <v>8</v>
      </c>
      <c r="F1659">
        <v>358.41950000000003</v>
      </c>
      <c r="G1659">
        <v>0.09</v>
      </c>
      <c r="H1659" t="s">
        <v>32</v>
      </c>
      <c r="I1659">
        <v>-275.06</v>
      </c>
      <c r="J1659">
        <v>55.99</v>
      </c>
      <c r="K1659">
        <v>2.5</v>
      </c>
      <c r="L1659" t="s">
        <v>260</v>
      </c>
      <c r="M1659" t="s">
        <v>22</v>
      </c>
      <c r="N1659" t="s">
        <v>23</v>
      </c>
      <c r="O1659" t="s">
        <v>24</v>
      </c>
      <c r="P1659" t="s">
        <v>41</v>
      </c>
      <c r="Q1659" t="s">
        <v>26</v>
      </c>
      <c r="R1659" s="1">
        <v>41334</v>
      </c>
      <c r="S1659" s="10">
        <f t="shared" si="108"/>
        <v>5.6955783210831889E-5</v>
      </c>
      <c r="U1659" t="str">
        <f t="shared" si="107"/>
        <v/>
      </c>
      <c r="V1659">
        <f t="array" ref="V1659">SUM(IF(B1659="Y",IF(D1659="Critical",(F1659:F5218),0)))</f>
        <v>0</v>
      </c>
      <c r="W1659">
        <f t="shared" si="109"/>
        <v>2</v>
      </c>
      <c r="X1659">
        <f t="shared" si="110"/>
        <v>0</v>
      </c>
    </row>
    <row r="1660" spans="1:24" x14ac:dyDescent="0.25">
      <c r="A1660">
        <v>20545</v>
      </c>
      <c r="B1660" t="s">
        <v>18</v>
      </c>
      <c r="C1660" s="1">
        <v>41556</v>
      </c>
      <c r="D1660" t="s">
        <v>31</v>
      </c>
      <c r="E1660">
        <v>1</v>
      </c>
      <c r="F1660">
        <v>361.94</v>
      </c>
      <c r="G1660">
        <v>0.05</v>
      </c>
      <c r="H1660" t="s">
        <v>54</v>
      </c>
      <c r="I1660">
        <v>-163.58000000000001</v>
      </c>
      <c r="J1660">
        <v>284.98</v>
      </c>
      <c r="K1660">
        <v>69.55</v>
      </c>
      <c r="L1660" t="s">
        <v>266</v>
      </c>
      <c r="M1660" t="s">
        <v>30</v>
      </c>
      <c r="N1660" t="s">
        <v>71</v>
      </c>
      <c r="O1660" t="s">
        <v>37</v>
      </c>
      <c r="P1660" t="s">
        <v>86</v>
      </c>
      <c r="Q1660" t="s">
        <v>74</v>
      </c>
      <c r="R1660" s="1">
        <v>41557</v>
      </c>
      <c r="S1660" s="10">
        <f t="shared" si="108"/>
        <v>5.7515219387696514E-5</v>
      </c>
      <c r="U1660" t="str">
        <f t="shared" si="107"/>
        <v/>
      </c>
      <c r="V1660">
        <f t="array" ref="V1660">SUM(IF(B1660="Y",IF(D1660="Critical",(F1660:F5219),0)))</f>
        <v>0</v>
      </c>
      <c r="W1660">
        <f t="shared" si="109"/>
        <v>1</v>
      </c>
      <c r="X1660">
        <f t="shared" si="110"/>
        <v>0</v>
      </c>
    </row>
    <row r="1661" spans="1:24" x14ac:dyDescent="0.25">
      <c r="A1661">
        <v>41059</v>
      </c>
      <c r="B1661" t="s">
        <v>27</v>
      </c>
      <c r="C1661" s="1">
        <v>41531</v>
      </c>
      <c r="D1661" t="s">
        <v>43</v>
      </c>
      <c r="E1661">
        <v>26</v>
      </c>
      <c r="F1661">
        <v>363.16</v>
      </c>
      <c r="G1661">
        <v>0.08</v>
      </c>
      <c r="H1661" t="s">
        <v>32</v>
      </c>
      <c r="I1661">
        <v>3.92</v>
      </c>
      <c r="J1661">
        <v>14.27</v>
      </c>
      <c r="K1661">
        <v>7.27</v>
      </c>
      <c r="L1661" t="s">
        <v>181</v>
      </c>
      <c r="M1661" t="s">
        <v>30</v>
      </c>
      <c r="N1661" t="s">
        <v>23</v>
      </c>
      <c r="O1661" t="s">
        <v>34</v>
      </c>
      <c r="P1661" t="s">
        <v>68</v>
      </c>
      <c r="Q1661" t="s">
        <v>42</v>
      </c>
      <c r="R1661" s="1">
        <v>41531</v>
      </c>
      <c r="S1661" s="10">
        <f t="shared" si="108"/>
        <v>5.7709087342752577E-5</v>
      </c>
      <c r="U1661" t="str">
        <f t="shared" si="107"/>
        <v/>
      </c>
      <c r="V1661">
        <f t="array" ref="V1661">SUM(IF(B1661="Y",IF(D1661="Critical",(F1661:F5220),0)))</f>
        <v>0</v>
      </c>
      <c r="W1661">
        <f t="shared" si="109"/>
        <v>0</v>
      </c>
      <c r="X1661">
        <f t="shared" si="110"/>
        <v>0</v>
      </c>
    </row>
    <row r="1662" spans="1:24" x14ac:dyDescent="0.25">
      <c r="A1662">
        <v>2752</v>
      </c>
      <c r="B1662" t="s">
        <v>18</v>
      </c>
      <c r="C1662" s="1">
        <v>41596</v>
      </c>
      <c r="D1662" t="s">
        <v>19</v>
      </c>
      <c r="E1662">
        <v>10</v>
      </c>
      <c r="F1662">
        <v>365.62</v>
      </c>
      <c r="G1662">
        <v>0.03</v>
      </c>
      <c r="H1662" t="s">
        <v>20</v>
      </c>
      <c r="I1662">
        <v>15.77</v>
      </c>
      <c r="J1662">
        <v>34.76</v>
      </c>
      <c r="K1662">
        <v>8.2200000000000006</v>
      </c>
      <c r="L1662" t="s">
        <v>152</v>
      </c>
      <c r="M1662" t="s">
        <v>30</v>
      </c>
      <c r="N1662" t="s">
        <v>71</v>
      </c>
      <c r="O1662" t="s">
        <v>34</v>
      </c>
      <c r="P1662" t="s">
        <v>53</v>
      </c>
      <c r="Q1662" t="s">
        <v>42</v>
      </c>
      <c r="R1662" s="1">
        <v>41596</v>
      </c>
      <c r="S1662" s="10">
        <f t="shared" si="108"/>
        <v>5.8100001416062332E-5</v>
      </c>
      <c r="U1662" t="str">
        <f t="shared" si="107"/>
        <v/>
      </c>
      <c r="V1662">
        <f t="array" ref="V1662">SUM(IF(B1662="Y",IF(D1662="Critical",(F1662:F5221),0)))</f>
        <v>0</v>
      </c>
      <c r="W1662">
        <f t="shared" si="109"/>
        <v>0</v>
      </c>
      <c r="X1662">
        <f t="shared" si="110"/>
        <v>0</v>
      </c>
    </row>
    <row r="1663" spans="1:24" x14ac:dyDescent="0.25">
      <c r="A1663">
        <v>20706</v>
      </c>
      <c r="B1663" t="s">
        <v>18</v>
      </c>
      <c r="C1663" s="1">
        <v>42563</v>
      </c>
      <c r="D1663" t="s">
        <v>19</v>
      </c>
      <c r="E1663">
        <v>41</v>
      </c>
      <c r="F1663">
        <v>5583.27</v>
      </c>
      <c r="G1663">
        <v>0.04</v>
      </c>
      <c r="H1663" t="s">
        <v>32</v>
      </c>
      <c r="I1663">
        <v>1539.59</v>
      </c>
      <c r="J1663">
        <v>136.97999999999999</v>
      </c>
      <c r="K1663">
        <v>24.49</v>
      </c>
      <c r="L1663" t="s">
        <v>325</v>
      </c>
      <c r="M1663" t="s">
        <v>22</v>
      </c>
      <c r="N1663" t="s">
        <v>40</v>
      </c>
      <c r="O1663" t="s">
        <v>37</v>
      </c>
      <c r="P1663" t="s">
        <v>38</v>
      </c>
      <c r="Q1663" t="s">
        <v>60</v>
      </c>
      <c r="R1663" s="1">
        <v>42565</v>
      </c>
      <c r="S1663" s="10">
        <f t="shared" si="108"/>
        <v>8.87227161824458E-4</v>
      </c>
      <c r="U1663" t="str">
        <f t="shared" si="107"/>
        <v/>
      </c>
      <c r="V1663">
        <f t="array" ref="V1663">SUM(IF(B1663="Y",IF(D1663="Critical",(F1663:F5222),0)))</f>
        <v>0</v>
      </c>
      <c r="W1663">
        <f t="shared" si="109"/>
        <v>2</v>
      </c>
      <c r="X1663">
        <f t="shared" si="110"/>
        <v>0</v>
      </c>
    </row>
    <row r="1664" spans="1:24" x14ac:dyDescent="0.25">
      <c r="A1664">
        <v>20709</v>
      </c>
      <c r="B1664" t="s">
        <v>18</v>
      </c>
      <c r="C1664" s="1">
        <v>42593</v>
      </c>
      <c r="D1664" t="s">
        <v>19</v>
      </c>
      <c r="E1664">
        <v>4</v>
      </c>
      <c r="F1664">
        <v>16.600000000000001</v>
      </c>
      <c r="G1664">
        <v>0.1</v>
      </c>
      <c r="H1664" t="s">
        <v>20</v>
      </c>
      <c r="I1664">
        <v>-2.06</v>
      </c>
      <c r="J1664">
        <v>4.13</v>
      </c>
      <c r="K1664">
        <v>0.99</v>
      </c>
      <c r="L1664" t="s">
        <v>522</v>
      </c>
      <c r="M1664" t="s">
        <v>30</v>
      </c>
      <c r="N1664" t="s">
        <v>45</v>
      </c>
      <c r="O1664" t="s">
        <v>34</v>
      </c>
      <c r="P1664" t="s">
        <v>46</v>
      </c>
      <c r="Q1664" t="s">
        <v>42</v>
      </c>
      <c r="R1664" s="1">
        <v>42593</v>
      </c>
      <c r="S1664" s="10">
        <f t="shared" si="108"/>
        <v>2.6378754540414494E-6</v>
      </c>
      <c r="U1664" t="str">
        <f t="shared" si="107"/>
        <v/>
      </c>
      <c r="V1664">
        <f t="array" ref="V1664">SUM(IF(B1664="Y",IF(D1664="Critical",(F1664:F5223),0)))</f>
        <v>0</v>
      </c>
      <c r="W1664">
        <f t="shared" si="109"/>
        <v>0</v>
      </c>
      <c r="X1664">
        <f t="shared" si="110"/>
        <v>0</v>
      </c>
    </row>
    <row r="1665" spans="1:24" x14ac:dyDescent="0.25">
      <c r="A1665">
        <v>20709</v>
      </c>
      <c r="B1665" t="s">
        <v>18</v>
      </c>
      <c r="C1665" s="1">
        <v>42593</v>
      </c>
      <c r="D1665" t="s">
        <v>19</v>
      </c>
      <c r="E1665">
        <v>5</v>
      </c>
      <c r="F1665">
        <v>25.1</v>
      </c>
      <c r="G1665">
        <v>0.04</v>
      </c>
      <c r="H1665" t="s">
        <v>20</v>
      </c>
      <c r="I1665">
        <v>2.98</v>
      </c>
      <c r="J1665">
        <v>4.9800000000000004</v>
      </c>
      <c r="K1665">
        <v>0.49</v>
      </c>
      <c r="L1665" t="s">
        <v>522</v>
      </c>
      <c r="M1665" t="s">
        <v>30</v>
      </c>
      <c r="N1665" t="s">
        <v>45</v>
      </c>
      <c r="O1665" t="s">
        <v>34</v>
      </c>
      <c r="P1665" t="s">
        <v>46</v>
      </c>
      <c r="Q1665" t="s">
        <v>42</v>
      </c>
      <c r="R1665" s="1">
        <v>42595</v>
      </c>
      <c r="S1665" s="10">
        <f t="shared" si="108"/>
        <v>3.9885948130385772E-6</v>
      </c>
      <c r="U1665" t="str">
        <f t="shared" si="107"/>
        <v/>
      </c>
      <c r="V1665">
        <f t="array" ref="V1665">SUM(IF(B1665="Y",IF(D1665="Critical",(F1665:F5224),0)))</f>
        <v>0</v>
      </c>
      <c r="W1665">
        <f t="shared" si="109"/>
        <v>2</v>
      </c>
      <c r="X1665">
        <f t="shared" si="110"/>
        <v>0</v>
      </c>
    </row>
    <row r="1666" spans="1:24" x14ac:dyDescent="0.25">
      <c r="A1666">
        <v>20711</v>
      </c>
      <c r="B1666" t="s">
        <v>18</v>
      </c>
      <c r="C1666" s="1">
        <v>42389</v>
      </c>
      <c r="D1666" t="s">
        <v>28</v>
      </c>
      <c r="E1666">
        <v>5</v>
      </c>
      <c r="F1666">
        <v>98.66</v>
      </c>
      <c r="G1666">
        <v>0.1</v>
      </c>
      <c r="H1666" t="s">
        <v>20</v>
      </c>
      <c r="I1666">
        <v>-19.52</v>
      </c>
      <c r="J1666">
        <v>18.97</v>
      </c>
      <c r="K1666">
        <v>9.0299999999999994</v>
      </c>
      <c r="L1666" t="s">
        <v>523</v>
      </c>
      <c r="M1666" t="s">
        <v>56</v>
      </c>
      <c r="N1666" t="s">
        <v>45</v>
      </c>
      <c r="O1666" t="s">
        <v>34</v>
      </c>
      <c r="P1666" t="s">
        <v>49</v>
      </c>
      <c r="Q1666" t="s">
        <v>42</v>
      </c>
      <c r="R1666" s="1">
        <v>42391</v>
      </c>
      <c r="S1666" s="10">
        <f t="shared" si="108"/>
        <v>1.5677879053959601E-5</v>
      </c>
      <c r="U1666" t="str">
        <f t="shared" ref="U1666:U1729" si="111">IF(T1666="Quality Check",VLOOKUP(S1666,Quality_Control,2),"")</f>
        <v/>
      </c>
      <c r="V1666">
        <f t="array" ref="V1666">SUM(IF(B1666="Y",IF(D1666="Critical",(F1666:F5225),0)))</f>
        <v>0</v>
      </c>
      <c r="W1666">
        <f t="shared" si="109"/>
        <v>2</v>
      </c>
      <c r="X1666">
        <f t="shared" si="110"/>
        <v>0</v>
      </c>
    </row>
    <row r="1667" spans="1:24" x14ac:dyDescent="0.25">
      <c r="A1667">
        <v>20773</v>
      </c>
      <c r="B1667" t="s">
        <v>18</v>
      </c>
      <c r="C1667" s="1">
        <v>42434</v>
      </c>
      <c r="D1667" t="s">
        <v>31</v>
      </c>
      <c r="E1667">
        <v>44</v>
      </c>
      <c r="F1667">
        <v>479.96</v>
      </c>
      <c r="G1667">
        <v>0.08</v>
      </c>
      <c r="H1667" t="s">
        <v>20</v>
      </c>
      <c r="I1667">
        <v>122.54</v>
      </c>
      <c r="J1667">
        <v>10.91</v>
      </c>
      <c r="K1667">
        <v>2.99</v>
      </c>
      <c r="L1667" t="s">
        <v>221</v>
      </c>
      <c r="M1667" t="s">
        <v>22</v>
      </c>
      <c r="N1667" t="s">
        <v>40</v>
      </c>
      <c r="O1667" t="s">
        <v>34</v>
      </c>
      <c r="P1667" t="s">
        <v>68</v>
      </c>
      <c r="Q1667" t="s">
        <v>42</v>
      </c>
      <c r="R1667" s="1">
        <v>42435</v>
      </c>
      <c r="S1667" s="10">
        <f t="shared" ref="S1667:S1730" si="112">F1667/$F$3563</f>
        <v>7.6269560416971927E-5</v>
      </c>
      <c r="U1667" t="str">
        <f t="shared" si="111"/>
        <v/>
      </c>
      <c r="V1667">
        <f t="array" ref="V1667">SUM(IF(B1667="Y",IF(D1667="Critical",(F1667:F5226),0)))</f>
        <v>0</v>
      </c>
      <c r="W1667">
        <f t="shared" ref="W1667:W1730" si="113">R1667-C1667</f>
        <v>1</v>
      </c>
      <c r="X1667">
        <f t="shared" ref="X1667:X1730" si="114">IF(T1667="",0,1)</f>
        <v>0</v>
      </c>
    </row>
    <row r="1668" spans="1:24" x14ac:dyDescent="0.25">
      <c r="A1668">
        <v>20804</v>
      </c>
      <c r="B1668" t="s">
        <v>18</v>
      </c>
      <c r="C1668" s="1">
        <v>41969</v>
      </c>
      <c r="D1668" t="s">
        <v>47</v>
      </c>
      <c r="E1668">
        <v>13</v>
      </c>
      <c r="F1668">
        <v>4393.75</v>
      </c>
      <c r="G1668">
        <v>0.08</v>
      </c>
      <c r="H1668" t="s">
        <v>54</v>
      </c>
      <c r="I1668">
        <v>215.31</v>
      </c>
      <c r="J1668">
        <v>442.14</v>
      </c>
      <c r="K1668">
        <v>14.7</v>
      </c>
      <c r="L1668" t="s">
        <v>266</v>
      </c>
      <c r="M1668" t="s">
        <v>30</v>
      </c>
      <c r="N1668" t="s">
        <v>71</v>
      </c>
      <c r="O1668" t="s">
        <v>24</v>
      </c>
      <c r="P1668" t="s">
        <v>51</v>
      </c>
      <c r="Q1668" t="s">
        <v>74</v>
      </c>
      <c r="R1668" s="1">
        <v>41976</v>
      </c>
      <c r="S1668" s="10">
        <f t="shared" si="112"/>
        <v>6.9820272748160348E-4</v>
      </c>
      <c r="U1668" t="str">
        <f t="shared" si="111"/>
        <v/>
      </c>
      <c r="V1668">
        <f t="array" ref="V1668">SUM(IF(B1668="Y",IF(D1668="Critical",(F1668:F5227),0)))</f>
        <v>0</v>
      </c>
      <c r="W1668">
        <f t="shared" si="113"/>
        <v>7</v>
      </c>
      <c r="X1668">
        <f t="shared" si="114"/>
        <v>0</v>
      </c>
    </row>
    <row r="1669" spans="1:24" x14ac:dyDescent="0.25">
      <c r="A1669">
        <v>20805</v>
      </c>
      <c r="B1669" t="s">
        <v>18</v>
      </c>
      <c r="C1669" s="1">
        <v>41649</v>
      </c>
      <c r="D1669" t="s">
        <v>19</v>
      </c>
      <c r="E1669">
        <v>12</v>
      </c>
      <c r="F1669">
        <v>69.98</v>
      </c>
      <c r="G1669">
        <v>0.06</v>
      </c>
      <c r="H1669" t="s">
        <v>20</v>
      </c>
      <c r="I1669">
        <v>-58.33</v>
      </c>
      <c r="J1669">
        <v>5.53</v>
      </c>
      <c r="K1669">
        <v>6.98</v>
      </c>
      <c r="L1669" t="s">
        <v>149</v>
      </c>
      <c r="M1669" t="s">
        <v>30</v>
      </c>
      <c r="N1669" t="s">
        <v>40</v>
      </c>
      <c r="O1669" t="s">
        <v>34</v>
      </c>
      <c r="P1669" t="s">
        <v>68</v>
      </c>
      <c r="Q1669" t="s">
        <v>42</v>
      </c>
      <c r="R1669" s="1">
        <v>41652</v>
      </c>
      <c r="S1669" s="10">
        <f t="shared" si="112"/>
        <v>1.1120393028543411E-5</v>
      </c>
      <c r="U1669" t="str">
        <f t="shared" si="111"/>
        <v/>
      </c>
      <c r="V1669">
        <f t="array" ref="V1669">SUM(IF(B1669="Y",IF(D1669="Critical",(F1669:F5228),0)))</f>
        <v>0</v>
      </c>
      <c r="W1669">
        <f t="shared" si="113"/>
        <v>3</v>
      </c>
      <c r="X1669">
        <f t="shared" si="114"/>
        <v>0</v>
      </c>
    </row>
    <row r="1670" spans="1:24" x14ac:dyDescent="0.25">
      <c r="A1670">
        <v>20805</v>
      </c>
      <c r="B1670" t="s">
        <v>18</v>
      </c>
      <c r="C1670" s="1">
        <v>41649</v>
      </c>
      <c r="D1670" t="s">
        <v>19</v>
      </c>
      <c r="E1670">
        <v>35</v>
      </c>
      <c r="F1670">
        <v>418.34</v>
      </c>
      <c r="G1670">
        <v>0.08</v>
      </c>
      <c r="H1670" t="s">
        <v>20</v>
      </c>
      <c r="I1670">
        <v>73.569999999999993</v>
      </c>
      <c r="J1670">
        <v>12.58</v>
      </c>
      <c r="K1670">
        <v>5.16</v>
      </c>
      <c r="L1670" t="s">
        <v>149</v>
      </c>
      <c r="M1670" t="s">
        <v>30</v>
      </c>
      <c r="N1670" t="s">
        <v>40</v>
      </c>
      <c r="O1670" t="s">
        <v>37</v>
      </c>
      <c r="P1670" t="s">
        <v>38</v>
      </c>
      <c r="Q1670" t="s">
        <v>42</v>
      </c>
      <c r="R1670" s="1">
        <v>41651</v>
      </c>
      <c r="S1670" s="10">
        <f t="shared" si="112"/>
        <v>6.6477639605042155E-5</v>
      </c>
      <c r="U1670" t="str">
        <f t="shared" si="111"/>
        <v/>
      </c>
      <c r="V1670">
        <f t="array" ref="V1670">SUM(IF(B1670="Y",IF(D1670="Critical",(F1670:F5229),0)))</f>
        <v>0</v>
      </c>
      <c r="W1670">
        <f t="shared" si="113"/>
        <v>2</v>
      </c>
      <c r="X1670">
        <f t="shared" si="114"/>
        <v>0</v>
      </c>
    </row>
    <row r="1671" spans="1:24" x14ac:dyDescent="0.25">
      <c r="A1671">
        <v>20805</v>
      </c>
      <c r="B1671" t="s">
        <v>18</v>
      </c>
      <c r="C1671" s="1">
        <v>41649</v>
      </c>
      <c r="D1671" t="s">
        <v>19</v>
      </c>
      <c r="E1671">
        <v>3</v>
      </c>
      <c r="F1671">
        <v>17.7</v>
      </c>
      <c r="G1671">
        <v>0.06</v>
      </c>
      <c r="H1671" t="s">
        <v>20</v>
      </c>
      <c r="I1671">
        <v>-10.37</v>
      </c>
      <c r="J1671">
        <v>4.28</v>
      </c>
      <c r="K1671">
        <v>4.79</v>
      </c>
      <c r="L1671" t="s">
        <v>149</v>
      </c>
      <c r="M1671" t="s">
        <v>30</v>
      </c>
      <c r="N1671" t="s">
        <v>40</v>
      </c>
      <c r="O1671" t="s">
        <v>34</v>
      </c>
      <c r="P1671" t="s">
        <v>49</v>
      </c>
      <c r="Q1671" t="s">
        <v>42</v>
      </c>
      <c r="R1671" s="1">
        <v>41650</v>
      </c>
      <c r="S1671" s="10">
        <f t="shared" si="112"/>
        <v>2.8126744299116659E-6</v>
      </c>
      <c r="U1671" t="str">
        <f t="shared" si="111"/>
        <v/>
      </c>
      <c r="V1671">
        <f t="array" ref="V1671">SUM(IF(B1671="Y",IF(D1671="Critical",(F1671:F5230),0)))</f>
        <v>0</v>
      </c>
      <c r="W1671">
        <f t="shared" si="113"/>
        <v>1</v>
      </c>
      <c r="X1671">
        <f t="shared" si="114"/>
        <v>0</v>
      </c>
    </row>
    <row r="1672" spans="1:24" x14ac:dyDescent="0.25">
      <c r="A1672">
        <v>20805</v>
      </c>
      <c r="B1672" t="s">
        <v>18</v>
      </c>
      <c r="C1672" s="1">
        <v>41649</v>
      </c>
      <c r="D1672" t="s">
        <v>19</v>
      </c>
      <c r="E1672">
        <v>12</v>
      </c>
      <c r="F1672">
        <v>45.61</v>
      </c>
      <c r="G1672">
        <v>0.1</v>
      </c>
      <c r="H1672" t="s">
        <v>20</v>
      </c>
      <c r="I1672">
        <v>9.18</v>
      </c>
      <c r="J1672">
        <v>3.85</v>
      </c>
      <c r="K1672">
        <v>0.7</v>
      </c>
      <c r="L1672" t="s">
        <v>149</v>
      </c>
      <c r="M1672" t="s">
        <v>30</v>
      </c>
      <c r="N1672" t="s">
        <v>40</v>
      </c>
      <c r="O1672" t="s">
        <v>34</v>
      </c>
      <c r="P1672" t="s">
        <v>35</v>
      </c>
      <c r="Q1672" t="s">
        <v>36</v>
      </c>
      <c r="R1672" s="1">
        <v>41650</v>
      </c>
      <c r="S1672" s="10">
        <f t="shared" si="112"/>
        <v>7.2478011722187046E-6</v>
      </c>
      <c r="U1672" t="str">
        <f t="shared" si="111"/>
        <v/>
      </c>
      <c r="V1672">
        <f t="array" ref="V1672">SUM(IF(B1672="Y",IF(D1672="Critical",(F1672:F5231),0)))</f>
        <v>0</v>
      </c>
      <c r="W1672">
        <f t="shared" si="113"/>
        <v>1</v>
      </c>
      <c r="X1672">
        <f t="shared" si="114"/>
        <v>0</v>
      </c>
    </row>
    <row r="1673" spans="1:24" x14ac:dyDescent="0.25">
      <c r="A1673">
        <v>44519</v>
      </c>
      <c r="B1673" t="s">
        <v>18</v>
      </c>
      <c r="C1673" s="1">
        <v>41413</v>
      </c>
      <c r="D1673" t="s">
        <v>19</v>
      </c>
      <c r="E1673">
        <v>34</v>
      </c>
      <c r="F1673">
        <v>365.77</v>
      </c>
      <c r="G1673">
        <v>7.0000000000000007E-2</v>
      </c>
      <c r="H1673" t="s">
        <v>20</v>
      </c>
      <c r="I1673">
        <v>155.69</v>
      </c>
      <c r="J1673">
        <v>10.67</v>
      </c>
      <c r="K1673">
        <v>1.39</v>
      </c>
      <c r="L1673" t="s">
        <v>491</v>
      </c>
      <c r="M1673" t="s">
        <v>341</v>
      </c>
      <c r="N1673" t="s">
        <v>23</v>
      </c>
      <c r="O1673" t="s">
        <v>34</v>
      </c>
      <c r="P1673" t="s">
        <v>76</v>
      </c>
      <c r="Q1673" t="s">
        <v>42</v>
      </c>
      <c r="R1673" s="1">
        <v>41414</v>
      </c>
      <c r="S1673" s="10">
        <f t="shared" si="112"/>
        <v>5.8123837640044633E-5</v>
      </c>
      <c r="U1673" t="str">
        <f t="shared" si="111"/>
        <v/>
      </c>
      <c r="V1673">
        <f t="array" ref="V1673">SUM(IF(B1673="Y",IF(D1673="Critical",(F1673:F5232),0)))</f>
        <v>0</v>
      </c>
      <c r="W1673">
        <f t="shared" si="113"/>
        <v>1</v>
      </c>
      <c r="X1673">
        <f t="shared" si="114"/>
        <v>0</v>
      </c>
    </row>
    <row r="1674" spans="1:24" x14ac:dyDescent="0.25">
      <c r="A1674">
        <v>26695</v>
      </c>
      <c r="B1674" t="s">
        <v>18</v>
      </c>
      <c r="C1674" s="1">
        <v>41431</v>
      </c>
      <c r="D1674" t="s">
        <v>31</v>
      </c>
      <c r="E1674">
        <v>43</v>
      </c>
      <c r="F1674">
        <v>367.11</v>
      </c>
      <c r="G1674">
        <v>0.01</v>
      </c>
      <c r="H1674" t="s">
        <v>20</v>
      </c>
      <c r="I1674">
        <v>163.41999999999999</v>
      </c>
      <c r="J1674">
        <v>8.34</v>
      </c>
      <c r="K1674">
        <v>1.43</v>
      </c>
      <c r="L1674" t="s">
        <v>558</v>
      </c>
      <c r="M1674" t="s">
        <v>56</v>
      </c>
      <c r="N1674" t="s">
        <v>23</v>
      </c>
      <c r="O1674" t="s">
        <v>34</v>
      </c>
      <c r="P1674" t="s">
        <v>49</v>
      </c>
      <c r="Q1674" t="s">
        <v>36</v>
      </c>
      <c r="R1674" s="1">
        <v>41433</v>
      </c>
      <c r="S1674" s="10">
        <f t="shared" si="112"/>
        <v>5.8336774574286531E-5</v>
      </c>
      <c r="U1674" t="str">
        <f t="shared" si="111"/>
        <v/>
      </c>
      <c r="V1674">
        <f t="array" ref="V1674">SUM(IF(B1674="Y",IF(D1674="Critical",(F1674:F5233),0)))</f>
        <v>0</v>
      </c>
      <c r="W1674">
        <f t="shared" si="113"/>
        <v>2</v>
      </c>
      <c r="X1674">
        <f t="shared" si="114"/>
        <v>0</v>
      </c>
    </row>
    <row r="1675" spans="1:24" x14ac:dyDescent="0.25">
      <c r="A1675">
        <v>20864</v>
      </c>
      <c r="B1675" t="s">
        <v>27</v>
      </c>
      <c r="C1675" s="1">
        <v>41979</v>
      </c>
      <c r="D1675" t="s">
        <v>19</v>
      </c>
      <c r="E1675">
        <v>19</v>
      </c>
      <c r="F1675">
        <v>251.45</v>
      </c>
      <c r="G1675">
        <v>0.06</v>
      </c>
      <c r="H1675" t="s">
        <v>20</v>
      </c>
      <c r="I1675">
        <v>90</v>
      </c>
      <c r="J1675">
        <v>13.4</v>
      </c>
      <c r="K1675">
        <v>4.95</v>
      </c>
      <c r="L1675" t="s">
        <v>366</v>
      </c>
      <c r="M1675" t="s">
        <v>22</v>
      </c>
      <c r="N1675" t="s">
        <v>23</v>
      </c>
      <c r="O1675" t="s">
        <v>37</v>
      </c>
      <c r="P1675" t="s">
        <v>38</v>
      </c>
      <c r="Q1675" t="s">
        <v>26</v>
      </c>
      <c r="R1675" s="1">
        <v>41981</v>
      </c>
      <c r="S1675" s="10">
        <f t="shared" si="112"/>
        <v>3.9957456802332672E-5</v>
      </c>
      <c r="U1675" t="str">
        <f t="shared" si="111"/>
        <v/>
      </c>
      <c r="V1675">
        <f t="array" ref="V1675">SUM(IF(B1675="Y",IF(D1675="Critical",(F1675:F5234),0)))</f>
        <v>0</v>
      </c>
      <c r="W1675">
        <f t="shared" si="113"/>
        <v>2</v>
      </c>
      <c r="X1675">
        <f t="shared" si="114"/>
        <v>0</v>
      </c>
    </row>
    <row r="1676" spans="1:24" x14ac:dyDescent="0.25">
      <c r="A1676">
        <v>33889</v>
      </c>
      <c r="B1676" t="s">
        <v>18</v>
      </c>
      <c r="C1676" s="1">
        <v>41584</v>
      </c>
      <c r="D1676" t="s">
        <v>47</v>
      </c>
      <c r="E1676">
        <v>43</v>
      </c>
      <c r="F1676">
        <v>367.96</v>
      </c>
      <c r="G1676">
        <v>0.06</v>
      </c>
      <c r="H1676" t="s">
        <v>20</v>
      </c>
      <c r="I1676">
        <v>-16.11</v>
      </c>
      <c r="J1676">
        <v>8.67</v>
      </c>
      <c r="K1676">
        <v>3.5</v>
      </c>
      <c r="L1676" t="s">
        <v>582</v>
      </c>
      <c r="M1676" t="s">
        <v>30</v>
      </c>
      <c r="N1676" t="s">
        <v>71</v>
      </c>
      <c r="O1676" t="s">
        <v>34</v>
      </c>
      <c r="P1676" t="s">
        <v>72</v>
      </c>
      <c r="Q1676" t="s">
        <v>42</v>
      </c>
      <c r="R1676" s="1">
        <v>41591</v>
      </c>
      <c r="S1676" s="10">
        <f t="shared" si="112"/>
        <v>5.8471846510186244E-5</v>
      </c>
      <c r="U1676" t="str">
        <f t="shared" si="111"/>
        <v/>
      </c>
      <c r="V1676">
        <f t="array" ref="V1676">SUM(IF(B1676="Y",IF(D1676="Critical",(F1676:F5235),0)))</f>
        <v>0</v>
      </c>
      <c r="W1676">
        <f t="shared" si="113"/>
        <v>7</v>
      </c>
      <c r="X1676">
        <f t="shared" si="114"/>
        <v>0</v>
      </c>
    </row>
    <row r="1677" spans="1:24" x14ac:dyDescent="0.25">
      <c r="A1677">
        <v>20898</v>
      </c>
      <c r="B1677" t="s">
        <v>18</v>
      </c>
      <c r="C1677" s="1">
        <v>41942</v>
      </c>
      <c r="D1677" t="s">
        <v>43</v>
      </c>
      <c r="E1677">
        <v>33</v>
      </c>
      <c r="F1677">
        <v>1756.5930000000001</v>
      </c>
      <c r="G1677">
        <v>0.09</v>
      </c>
      <c r="H1677" t="s">
        <v>20</v>
      </c>
      <c r="I1677">
        <v>298.20999999999998</v>
      </c>
      <c r="J1677">
        <v>65.989999999999995</v>
      </c>
      <c r="K1677">
        <v>5.63</v>
      </c>
      <c r="L1677" t="s">
        <v>416</v>
      </c>
      <c r="M1677" t="s">
        <v>22</v>
      </c>
      <c r="N1677" t="s">
        <v>45</v>
      </c>
      <c r="O1677" t="s">
        <v>24</v>
      </c>
      <c r="P1677" t="s">
        <v>41</v>
      </c>
      <c r="Q1677" t="s">
        <v>42</v>
      </c>
      <c r="R1677" s="1">
        <v>41944</v>
      </c>
      <c r="S1677" s="10">
        <f t="shared" si="112"/>
        <v>2.7913696129162842E-4</v>
      </c>
      <c r="U1677" t="str">
        <f t="shared" si="111"/>
        <v/>
      </c>
      <c r="V1677">
        <f t="array" ref="V1677">SUM(IF(B1677="Y",IF(D1677="Critical",(F1677:F5236),0)))</f>
        <v>0</v>
      </c>
      <c r="W1677">
        <f t="shared" si="113"/>
        <v>2</v>
      </c>
      <c r="X1677">
        <f t="shared" si="114"/>
        <v>0</v>
      </c>
    </row>
    <row r="1678" spans="1:24" x14ac:dyDescent="0.25">
      <c r="A1678">
        <v>20932</v>
      </c>
      <c r="B1678" t="s">
        <v>18</v>
      </c>
      <c r="C1678" s="1">
        <v>42214</v>
      </c>
      <c r="D1678" t="s">
        <v>19</v>
      </c>
      <c r="E1678">
        <v>38</v>
      </c>
      <c r="F1678">
        <v>123.26</v>
      </c>
      <c r="G1678">
        <v>0.02</v>
      </c>
      <c r="H1678" t="s">
        <v>20</v>
      </c>
      <c r="I1678">
        <v>-4.7300000000000004</v>
      </c>
      <c r="J1678">
        <v>3.26</v>
      </c>
      <c r="K1678">
        <v>1.86</v>
      </c>
      <c r="L1678" t="s">
        <v>305</v>
      </c>
      <c r="M1678" t="s">
        <v>56</v>
      </c>
      <c r="N1678" t="s">
        <v>71</v>
      </c>
      <c r="O1678" t="s">
        <v>34</v>
      </c>
      <c r="P1678" t="s">
        <v>35</v>
      </c>
      <c r="Q1678" t="s">
        <v>36</v>
      </c>
      <c r="R1678" s="1">
        <v>42216</v>
      </c>
      <c r="S1678" s="10">
        <f t="shared" si="112"/>
        <v>1.9587019787057173E-5</v>
      </c>
      <c r="U1678" t="str">
        <f t="shared" si="111"/>
        <v/>
      </c>
      <c r="V1678">
        <f t="array" ref="V1678">SUM(IF(B1678="Y",IF(D1678="Critical",(F1678:F5237),0)))</f>
        <v>0</v>
      </c>
      <c r="W1678">
        <f t="shared" si="113"/>
        <v>2</v>
      </c>
      <c r="X1678">
        <f t="shared" si="114"/>
        <v>0</v>
      </c>
    </row>
    <row r="1679" spans="1:24" x14ac:dyDescent="0.25">
      <c r="A1679">
        <v>20964</v>
      </c>
      <c r="B1679" t="s">
        <v>18</v>
      </c>
      <c r="C1679" s="1">
        <v>42093</v>
      </c>
      <c r="D1679" t="s">
        <v>28</v>
      </c>
      <c r="E1679">
        <v>11</v>
      </c>
      <c r="F1679">
        <v>629.5865</v>
      </c>
      <c r="G1679">
        <v>0.04</v>
      </c>
      <c r="H1679" t="s">
        <v>20</v>
      </c>
      <c r="I1679">
        <v>-120.09</v>
      </c>
      <c r="J1679">
        <v>65.989999999999995</v>
      </c>
      <c r="K1679">
        <v>8.99</v>
      </c>
      <c r="L1679" t="s">
        <v>368</v>
      </c>
      <c r="M1679" t="s">
        <v>56</v>
      </c>
      <c r="N1679" t="s">
        <v>45</v>
      </c>
      <c r="O1679" t="s">
        <v>24</v>
      </c>
      <c r="P1679" t="s">
        <v>41</v>
      </c>
      <c r="Q1679" t="s">
        <v>42</v>
      </c>
      <c r="R1679" s="1">
        <v>42095</v>
      </c>
      <c r="S1679" s="10">
        <f t="shared" si="112"/>
        <v>1.0004643220155824E-4</v>
      </c>
      <c r="U1679" t="str">
        <f t="shared" si="111"/>
        <v/>
      </c>
      <c r="V1679">
        <f t="array" ref="V1679">SUM(IF(B1679="Y",IF(D1679="Critical",(F1679:F5238),0)))</f>
        <v>0</v>
      </c>
      <c r="W1679">
        <f t="shared" si="113"/>
        <v>2</v>
      </c>
      <c r="X1679">
        <f t="shared" si="114"/>
        <v>0</v>
      </c>
    </row>
    <row r="1680" spans="1:24" x14ac:dyDescent="0.25">
      <c r="A1680">
        <v>23361</v>
      </c>
      <c r="B1680" t="s">
        <v>18</v>
      </c>
      <c r="C1680" s="1">
        <v>41458</v>
      </c>
      <c r="D1680" t="s">
        <v>28</v>
      </c>
      <c r="E1680">
        <v>7</v>
      </c>
      <c r="F1680">
        <v>373.27749999999997</v>
      </c>
      <c r="G1680">
        <v>7.0000000000000007E-2</v>
      </c>
      <c r="H1680" t="s">
        <v>20</v>
      </c>
      <c r="I1680">
        <v>-204.93</v>
      </c>
      <c r="J1680">
        <v>65.989999999999995</v>
      </c>
      <c r="K1680">
        <v>5.26</v>
      </c>
      <c r="L1680" t="s">
        <v>512</v>
      </c>
      <c r="M1680" t="s">
        <v>22</v>
      </c>
      <c r="N1680" t="s">
        <v>23</v>
      </c>
      <c r="O1680" t="s">
        <v>24</v>
      </c>
      <c r="P1680" t="s">
        <v>41</v>
      </c>
      <c r="Q1680" t="s">
        <v>42</v>
      </c>
      <c r="R1680" s="1">
        <v>41458</v>
      </c>
      <c r="S1680" s="10">
        <f t="shared" si="112"/>
        <v>5.9316840650358853E-5</v>
      </c>
      <c r="U1680" t="str">
        <f t="shared" si="111"/>
        <v/>
      </c>
      <c r="V1680">
        <f t="array" ref="V1680">SUM(IF(B1680="Y",IF(D1680="Critical",(F1680:F5239),0)))</f>
        <v>0</v>
      </c>
      <c r="W1680">
        <f t="shared" si="113"/>
        <v>0</v>
      </c>
      <c r="X1680">
        <f t="shared" si="114"/>
        <v>0</v>
      </c>
    </row>
    <row r="1681" spans="1:24" x14ac:dyDescent="0.25">
      <c r="A1681">
        <v>28515</v>
      </c>
      <c r="B1681" t="s">
        <v>18</v>
      </c>
      <c r="C1681" s="1">
        <v>41455</v>
      </c>
      <c r="D1681" t="s">
        <v>19</v>
      </c>
      <c r="E1681">
        <v>48</v>
      </c>
      <c r="F1681">
        <v>379.78</v>
      </c>
      <c r="G1681">
        <v>0.1</v>
      </c>
      <c r="H1681" t="s">
        <v>20</v>
      </c>
      <c r="I1681">
        <v>-71.59</v>
      </c>
      <c r="J1681">
        <v>8.32</v>
      </c>
      <c r="K1681">
        <v>2.38</v>
      </c>
      <c r="L1681" t="s">
        <v>530</v>
      </c>
      <c r="M1681" t="s">
        <v>56</v>
      </c>
      <c r="N1681" t="s">
        <v>23</v>
      </c>
      <c r="O1681" t="s">
        <v>24</v>
      </c>
      <c r="P1681" t="s">
        <v>25</v>
      </c>
      <c r="Q1681" t="s">
        <v>26</v>
      </c>
      <c r="R1681" s="1">
        <v>41457</v>
      </c>
      <c r="S1681" s="10">
        <f t="shared" si="112"/>
        <v>6.0350140959991661E-5</v>
      </c>
      <c r="U1681" t="str">
        <f t="shared" si="111"/>
        <v/>
      </c>
      <c r="V1681">
        <f t="array" ref="V1681">SUM(IF(B1681="Y",IF(D1681="Critical",(F1681:F5240),0)))</f>
        <v>0</v>
      </c>
      <c r="W1681">
        <f t="shared" si="113"/>
        <v>2</v>
      </c>
      <c r="X1681">
        <f t="shared" si="114"/>
        <v>0</v>
      </c>
    </row>
    <row r="1682" spans="1:24" x14ac:dyDescent="0.25">
      <c r="A1682">
        <v>3104</v>
      </c>
      <c r="B1682" t="s">
        <v>18</v>
      </c>
      <c r="C1682" s="1">
        <v>41532</v>
      </c>
      <c r="D1682" t="s">
        <v>43</v>
      </c>
      <c r="E1682">
        <v>24</v>
      </c>
      <c r="F1682">
        <v>380.38</v>
      </c>
      <c r="G1682">
        <v>0.06</v>
      </c>
      <c r="H1682" t="s">
        <v>32</v>
      </c>
      <c r="I1682">
        <v>7.29</v>
      </c>
      <c r="J1682">
        <v>15.94</v>
      </c>
      <c r="K1682">
        <v>5.45</v>
      </c>
      <c r="L1682" t="s">
        <v>191</v>
      </c>
      <c r="M1682" t="s">
        <v>56</v>
      </c>
      <c r="N1682" t="s">
        <v>45</v>
      </c>
      <c r="O1682" t="s">
        <v>34</v>
      </c>
      <c r="P1682" t="s">
        <v>35</v>
      </c>
      <c r="Q1682" t="s">
        <v>26</v>
      </c>
      <c r="R1682" s="1">
        <v>41532</v>
      </c>
      <c r="S1682" s="10">
        <f t="shared" si="112"/>
        <v>6.0445485855920872E-5</v>
      </c>
      <c r="U1682" t="str">
        <f t="shared" si="111"/>
        <v/>
      </c>
      <c r="V1682">
        <f t="array" ref="V1682">SUM(IF(B1682="Y",IF(D1682="Critical",(F1682:F5241),0)))</f>
        <v>0</v>
      </c>
      <c r="W1682">
        <f t="shared" si="113"/>
        <v>0</v>
      </c>
      <c r="X1682">
        <f t="shared" si="114"/>
        <v>0</v>
      </c>
    </row>
    <row r="1683" spans="1:24" x14ac:dyDescent="0.25">
      <c r="A1683">
        <v>20967</v>
      </c>
      <c r="B1683" t="s">
        <v>18</v>
      </c>
      <c r="C1683" s="1">
        <v>41713</v>
      </c>
      <c r="D1683" t="s">
        <v>19</v>
      </c>
      <c r="E1683">
        <v>50</v>
      </c>
      <c r="F1683">
        <v>28664.52</v>
      </c>
      <c r="G1683">
        <v>0.09</v>
      </c>
      <c r="H1683" t="s">
        <v>20</v>
      </c>
      <c r="I1683">
        <v>13340.26</v>
      </c>
      <c r="J1683">
        <v>599.99</v>
      </c>
      <c r="K1683">
        <v>24.49</v>
      </c>
      <c r="L1683" t="s">
        <v>383</v>
      </c>
      <c r="M1683" t="s">
        <v>22</v>
      </c>
      <c r="N1683" t="s">
        <v>71</v>
      </c>
      <c r="O1683" t="s">
        <v>24</v>
      </c>
      <c r="P1683" t="s">
        <v>131</v>
      </c>
      <c r="Q1683" t="s">
        <v>60</v>
      </c>
      <c r="R1683" s="1">
        <v>41713</v>
      </c>
      <c r="S1683" s="10">
        <f t="shared" si="112"/>
        <v>4.5550261271012169E-3</v>
      </c>
      <c r="U1683" t="str">
        <f t="shared" si="111"/>
        <v/>
      </c>
      <c r="V1683">
        <f t="array" ref="V1683">SUM(IF(B1683="Y",IF(D1683="Critical",(F1683:F5242),0)))</f>
        <v>0</v>
      </c>
      <c r="W1683">
        <f t="shared" si="113"/>
        <v>0</v>
      </c>
      <c r="X1683">
        <f t="shared" si="114"/>
        <v>0</v>
      </c>
    </row>
    <row r="1684" spans="1:24" x14ac:dyDescent="0.25">
      <c r="A1684">
        <v>20967</v>
      </c>
      <c r="B1684" t="s">
        <v>18</v>
      </c>
      <c r="C1684" s="1">
        <v>41713</v>
      </c>
      <c r="D1684" t="s">
        <v>19</v>
      </c>
      <c r="E1684">
        <v>6</v>
      </c>
      <c r="F1684">
        <v>635.7405</v>
      </c>
      <c r="G1684">
        <v>0.03</v>
      </c>
      <c r="H1684" t="s">
        <v>20</v>
      </c>
      <c r="I1684">
        <v>-397.53</v>
      </c>
      <c r="J1684">
        <v>125.99</v>
      </c>
      <c r="K1684">
        <v>8.08</v>
      </c>
      <c r="L1684" t="s">
        <v>383</v>
      </c>
      <c r="M1684" t="s">
        <v>22</v>
      </c>
      <c r="N1684" t="s">
        <v>71</v>
      </c>
      <c r="O1684" t="s">
        <v>24</v>
      </c>
      <c r="P1684" t="s">
        <v>41</v>
      </c>
      <c r="Q1684" t="s">
        <v>42</v>
      </c>
      <c r="R1684" s="1">
        <v>41714</v>
      </c>
      <c r="S1684" s="10">
        <f t="shared" si="112"/>
        <v>1.0102435301747216E-4</v>
      </c>
      <c r="U1684" t="str">
        <f t="shared" si="111"/>
        <v/>
      </c>
      <c r="V1684">
        <f t="array" ref="V1684">SUM(IF(B1684="Y",IF(D1684="Critical",(F1684:F5243),0)))</f>
        <v>0</v>
      </c>
      <c r="W1684">
        <f t="shared" si="113"/>
        <v>1</v>
      </c>
      <c r="X1684">
        <f t="shared" si="114"/>
        <v>0</v>
      </c>
    </row>
    <row r="1685" spans="1:24" x14ac:dyDescent="0.25">
      <c r="A1685">
        <v>20995</v>
      </c>
      <c r="B1685" t="s">
        <v>18</v>
      </c>
      <c r="C1685" s="1">
        <v>42090</v>
      </c>
      <c r="D1685" t="s">
        <v>43</v>
      </c>
      <c r="E1685">
        <v>37</v>
      </c>
      <c r="F1685">
        <v>5817.88</v>
      </c>
      <c r="G1685">
        <v>0.01</v>
      </c>
      <c r="H1685" t="s">
        <v>54</v>
      </c>
      <c r="I1685">
        <v>-567.14</v>
      </c>
      <c r="J1685">
        <v>150.97999999999999</v>
      </c>
      <c r="K1685">
        <v>66.27</v>
      </c>
      <c r="L1685" t="s">
        <v>438</v>
      </c>
      <c r="M1685" t="s">
        <v>22</v>
      </c>
      <c r="N1685" t="s">
        <v>45</v>
      </c>
      <c r="O1685" t="s">
        <v>37</v>
      </c>
      <c r="P1685" t="s">
        <v>57</v>
      </c>
      <c r="Q1685" t="s">
        <v>58</v>
      </c>
      <c r="R1685" s="1">
        <v>42091</v>
      </c>
      <c r="S1685" s="10">
        <f t="shared" si="112"/>
        <v>9.2450860521437752E-4</v>
      </c>
      <c r="U1685" t="str">
        <f t="shared" si="111"/>
        <v/>
      </c>
      <c r="V1685">
        <f t="array" ref="V1685">SUM(IF(B1685="Y",IF(D1685="Critical",(F1685:F5244),0)))</f>
        <v>0</v>
      </c>
      <c r="W1685">
        <f t="shared" si="113"/>
        <v>1</v>
      </c>
      <c r="X1685">
        <f t="shared" si="114"/>
        <v>0</v>
      </c>
    </row>
    <row r="1686" spans="1:24" x14ac:dyDescent="0.25">
      <c r="A1686">
        <v>20455</v>
      </c>
      <c r="B1686" t="s">
        <v>18</v>
      </c>
      <c r="C1686" s="1">
        <v>41453</v>
      </c>
      <c r="D1686" t="s">
        <v>28</v>
      </c>
      <c r="E1686">
        <v>7</v>
      </c>
      <c r="F1686">
        <v>381.1995</v>
      </c>
      <c r="G1686">
        <v>0.08</v>
      </c>
      <c r="H1686" t="s">
        <v>32</v>
      </c>
      <c r="I1686">
        <v>-233.56</v>
      </c>
      <c r="J1686">
        <v>65.989999999999995</v>
      </c>
      <c r="K1686">
        <v>8.99</v>
      </c>
      <c r="L1686" t="s">
        <v>519</v>
      </c>
      <c r="M1686" t="s">
        <v>56</v>
      </c>
      <c r="N1686" t="s">
        <v>23</v>
      </c>
      <c r="O1686" t="s">
        <v>24</v>
      </c>
      <c r="P1686" t="s">
        <v>41</v>
      </c>
      <c r="Q1686" t="s">
        <v>42</v>
      </c>
      <c r="R1686" s="1">
        <v>41454</v>
      </c>
      <c r="S1686" s="10">
        <f t="shared" si="112"/>
        <v>6.057571109294418E-5</v>
      </c>
      <c r="U1686" t="str">
        <f t="shared" si="111"/>
        <v/>
      </c>
      <c r="V1686">
        <f t="array" ref="V1686">SUM(IF(B1686="Y",IF(D1686="Critical",(F1686:F5245),0)))</f>
        <v>0</v>
      </c>
      <c r="W1686">
        <f t="shared" si="113"/>
        <v>1</v>
      </c>
      <c r="X1686">
        <f t="shared" si="114"/>
        <v>0</v>
      </c>
    </row>
    <row r="1687" spans="1:24" x14ac:dyDescent="0.25">
      <c r="A1687">
        <v>21028</v>
      </c>
      <c r="B1687" t="s">
        <v>18</v>
      </c>
      <c r="C1687" s="1">
        <v>42162</v>
      </c>
      <c r="D1687" t="s">
        <v>28</v>
      </c>
      <c r="E1687">
        <v>38</v>
      </c>
      <c r="F1687">
        <v>437.86</v>
      </c>
      <c r="G1687">
        <v>0.04</v>
      </c>
      <c r="H1687" t="s">
        <v>20</v>
      </c>
      <c r="I1687">
        <v>-4.17</v>
      </c>
      <c r="J1687">
        <v>11.58</v>
      </c>
      <c r="K1687">
        <v>6.97</v>
      </c>
      <c r="L1687" t="s">
        <v>522</v>
      </c>
      <c r="M1687" t="s">
        <v>30</v>
      </c>
      <c r="N1687" t="s">
        <v>45</v>
      </c>
      <c r="O1687" t="s">
        <v>34</v>
      </c>
      <c r="P1687" t="s">
        <v>76</v>
      </c>
      <c r="Q1687" t="s">
        <v>42</v>
      </c>
      <c r="R1687" s="1">
        <v>42164</v>
      </c>
      <c r="S1687" s="10">
        <f t="shared" si="112"/>
        <v>6.95795268859391E-5</v>
      </c>
      <c r="U1687" t="str">
        <f t="shared" si="111"/>
        <v/>
      </c>
      <c r="V1687">
        <f t="array" ref="V1687">SUM(IF(B1687="Y",IF(D1687="Critical",(F1687:F5246),0)))</f>
        <v>0</v>
      </c>
      <c r="W1687">
        <f t="shared" si="113"/>
        <v>2</v>
      </c>
      <c r="X1687">
        <f t="shared" si="114"/>
        <v>0</v>
      </c>
    </row>
    <row r="1688" spans="1:24" x14ac:dyDescent="0.25">
      <c r="A1688">
        <v>21063</v>
      </c>
      <c r="B1688" t="s">
        <v>18</v>
      </c>
      <c r="C1688" s="1">
        <v>41744</v>
      </c>
      <c r="D1688" t="s">
        <v>47</v>
      </c>
      <c r="E1688">
        <v>49</v>
      </c>
      <c r="F1688">
        <v>377.02</v>
      </c>
      <c r="G1688">
        <v>0</v>
      </c>
      <c r="H1688" t="s">
        <v>20</v>
      </c>
      <c r="I1688">
        <v>84.66</v>
      </c>
      <c r="J1688">
        <v>7.08</v>
      </c>
      <c r="K1688">
        <v>2.35</v>
      </c>
      <c r="L1688" t="s">
        <v>403</v>
      </c>
      <c r="M1688" t="s">
        <v>22</v>
      </c>
      <c r="N1688" t="s">
        <v>45</v>
      </c>
      <c r="O1688" t="s">
        <v>34</v>
      </c>
      <c r="P1688" t="s">
        <v>35</v>
      </c>
      <c r="Q1688" t="s">
        <v>36</v>
      </c>
      <c r="R1688" s="1">
        <v>41748</v>
      </c>
      <c r="S1688" s="10">
        <f t="shared" si="112"/>
        <v>5.9911554438717298E-5</v>
      </c>
      <c r="U1688" t="str">
        <f t="shared" si="111"/>
        <v/>
      </c>
      <c r="V1688">
        <f t="array" ref="V1688">SUM(IF(B1688="Y",IF(D1688="Critical",(F1688:F5247),0)))</f>
        <v>0</v>
      </c>
      <c r="W1688">
        <f t="shared" si="113"/>
        <v>4</v>
      </c>
      <c r="X1688">
        <f t="shared" si="114"/>
        <v>0</v>
      </c>
    </row>
    <row r="1689" spans="1:24" x14ac:dyDescent="0.25">
      <c r="A1689">
        <v>21063</v>
      </c>
      <c r="B1689" t="s">
        <v>18</v>
      </c>
      <c r="C1689" s="1">
        <v>41744</v>
      </c>
      <c r="D1689" t="s">
        <v>47</v>
      </c>
      <c r="E1689">
        <v>48</v>
      </c>
      <c r="F1689">
        <v>7339.24</v>
      </c>
      <c r="G1689">
        <v>0</v>
      </c>
      <c r="H1689" t="s">
        <v>54</v>
      </c>
      <c r="I1689">
        <v>-279.74</v>
      </c>
      <c r="J1689">
        <v>145.97999999999999</v>
      </c>
      <c r="K1689">
        <v>51.92</v>
      </c>
      <c r="L1689" t="s">
        <v>403</v>
      </c>
      <c r="M1689" t="s">
        <v>22</v>
      </c>
      <c r="N1689" t="s">
        <v>45</v>
      </c>
      <c r="O1689" t="s">
        <v>37</v>
      </c>
      <c r="P1689" t="s">
        <v>112</v>
      </c>
      <c r="Q1689" t="s">
        <v>58</v>
      </c>
      <c r="R1689" s="1">
        <v>41744</v>
      </c>
      <c r="S1689" s="10">
        <f t="shared" si="112"/>
        <v>1.16626512333248E-3</v>
      </c>
      <c r="U1689" t="str">
        <f t="shared" si="111"/>
        <v/>
      </c>
      <c r="V1689">
        <f t="array" ref="V1689">SUM(IF(B1689="Y",IF(D1689="Critical",(F1689:F5248),0)))</f>
        <v>0</v>
      </c>
      <c r="W1689">
        <f t="shared" si="113"/>
        <v>0</v>
      </c>
      <c r="X1689">
        <f t="shared" si="114"/>
        <v>0</v>
      </c>
    </row>
    <row r="1690" spans="1:24" x14ac:dyDescent="0.25">
      <c r="A1690">
        <v>21091</v>
      </c>
      <c r="B1690" t="s">
        <v>18</v>
      </c>
      <c r="C1690" s="1">
        <v>42716</v>
      </c>
      <c r="D1690" t="s">
        <v>19</v>
      </c>
      <c r="E1690">
        <v>32</v>
      </c>
      <c r="F1690">
        <v>270.73</v>
      </c>
      <c r="G1690">
        <v>0.1</v>
      </c>
      <c r="H1690" t="s">
        <v>32</v>
      </c>
      <c r="I1690">
        <v>-54.57</v>
      </c>
      <c r="J1690">
        <v>8.8800000000000008</v>
      </c>
      <c r="K1690">
        <v>6.28</v>
      </c>
      <c r="L1690" t="s">
        <v>399</v>
      </c>
      <c r="M1690" t="s">
        <v>30</v>
      </c>
      <c r="N1690" t="s">
        <v>23</v>
      </c>
      <c r="O1690" t="s">
        <v>34</v>
      </c>
      <c r="P1690" t="s">
        <v>68</v>
      </c>
      <c r="Q1690" t="s">
        <v>42</v>
      </c>
      <c r="R1690" s="1">
        <v>42718</v>
      </c>
      <c r="S1690" s="10">
        <f t="shared" si="112"/>
        <v>4.3021206124857925E-5</v>
      </c>
      <c r="U1690" t="str">
        <f t="shared" si="111"/>
        <v/>
      </c>
      <c r="V1690">
        <f t="array" ref="V1690">SUM(IF(B1690="Y",IF(D1690="Critical",(F1690:F5249),0)))</f>
        <v>0</v>
      </c>
      <c r="W1690">
        <f t="shared" si="113"/>
        <v>2</v>
      </c>
      <c r="X1690">
        <f t="shared" si="114"/>
        <v>0</v>
      </c>
    </row>
    <row r="1691" spans="1:24" x14ac:dyDescent="0.25">
      <c r="A1691">
        <v>21121</v>
      </c>
      <c r="B1691" t="s">
        <v>18</v>
      </c>
      <c r="C1691" s="1">
        <v>42629</v>
      </c>
      <c r="D1691" t="s">
        <v>31</v>
      </c>
      <c r="E1691">
        <v>50</v>
      </c>
      <c r="F1691">
        <v>20175.48</v>
      </c>
      <c r="G1691">
        <v>0</v>
      </c>
      <c r="H1691" t="s">
        <v>20</v>
      </c>
      <c r="I1691">
        <v>9373.9599999999991</v>
      </c>
      <c r="J1691">
        <v>387.99</v>
      </c>
      <c r="K1691">
        <v>19.989999999999998</v>
      </c>
      <c r="L1691" t="s">
        <v>476</v>
      </c>
      <c r="M1691" t="s">
        <v>56</v>
      </c>
      <c r="N1691" t="s">
        <v>23</v>
      </c>
      <c r="O1691" t="s">
        <v>34</v>
      </c>
      <c r="P1691" t="s">
        <v>68</v>
      </c>
      <c r="Q1691" t="s">
        <v>42</v>
      </c>
      <c r="R1691" s="1">
        <v>42630</v>
      </c>
      <c r="S1691" s="10">
        <f t="shared" si="112"/>
        <v>3.2060484015363961E-3</v>
      </c>
      <c r="U1691" t="str">
        <f t="shared" si="111"/>
        <v/>
      </c>
      <c r="V1691">
        <f t="array" ref="V1691">SUM(IF(B1691="Y",IF(D1691="Critical",(F1691:F5250),0)))</f>
        <v>0</v>
      </c>
      <c r="W1691">
        <f t="shared" si="113"/>
        <v>1</v>
      </c>
      <c r="X1691">
        <f t="shared" si="114"/>
        <v>0</v>
      </c>
    </row>
    <row r="1692" spans="1:24" x14ac:dyDescent="0.25">
      <c r="A1692">
        <v>21125</v>
      </c>
      <c r="B1692" t="s">
        <v>18</v>
      </c>
      <c r="C1692" s="1">
        <v>41696</v>
      </c>
      <c r="D1692" t="s">
        <v>31</v>
      </c>
      <c r="E1692">
        <v>17</v>
      </c>
      <c r="F1692">
        <v>155.16999999999999</v>
      </c>
      <c r="G1692">
        <v>0.08</v>
      </c>
      <c r="H1692" t="s">
        <v>20</v>
      </c>
      <c r="I1692">
        <v>2.12</v>
      </c>
      <c r="J1692">
        <v>9.27</v>
      </c>
      <c r="K1692">
        <v>4.3899999999999997</v>
      </c>
      <c r="L1692" t="s">
        <v>525</v>
      </c>
      <c r="M1692" t="s">
        <v>30</v>
      </c>
      <c r="N1692" t="s">
        <v>40</v>
      </c>
      <c r="O1692" t="s">
        <v>34</v>
      </c>
      <c r="P1692" t="s">
        <v>49</v>
      </c>
      <c r="Q1692" t="s">
        <v>36</v>
      </c>
      <c r="R1692" s="1">
        <v>41697</v>
      </c>
      <c r="S1692" s="10">
        <f t="shared" si="112"/>
        <v>2.4657779168892266E-5</v>
      </c>
      <c r="U1692" t="str">
        <f t="shared" si="111"/>
        <v/>
      </c>
      <c r="V1692">
        <f t="array" ref="V1692">SUM(IF(B1692="Y",IF(D1692="Critical",(F1692:F5251),0)))</f>
        <v>0</v>
      </c>
      <c r="W1692">
        <f t="shared" si="113"/>
        <v>1</v>
      </c>
      <c r="X1692">
        <f t="shared" si="114"/>
        <v>0</v>
      </c>
    </row>
    <row r="1693" spans="1:24" x14ac:dyDescent="0.25">
      <c r="A1693">
        <v>21159</v>
      </c>
      <c r="B1693" t="s">
        <v>18</v>
      </c>
      <c r="C1693" s="1">
        <v>41797</v>
      </c>
      <c r="D1693" t="s">
        <v>47</v>
      </c>
      <c r="E1693">
        <v>5</v>
      </c>
      <c r="F1693">
        <v>20.28</v>
      </c>
      <c r="G1693">
        <v>0.05</v>
      </c>
      <c r="H1693" t="s">
        <v>32</v>
      </c>
      <c r="I1693">
        <v>-4.32</v>
      </c>
      <c r="J1693">
        <v>2.98</v>
      </c>
      <c r="K1693">
        <v>2.0299999999999998</v>
      </c>
      <c r="L1693" t="s">
        <v>380</v>
      </c>
      <c r="M1693" t="s">
        <v>22</v>
      </c>
      <c r="N1693" t="s">
        <v>45</v>
      </c>
      <c r="O1693" t="s">
        <v>34</v>
      </c>
      <c r="P1693" t="s">
        <v>35</v>
      </c>
      <c r="Q1693" t="s">
        <v>36</v>
      </c>
      <c r="R1693" s="1">
        <v>41801</v>
      </c>
      <c r="S1693" s="10">
        <f t="shared" si="112"/>
        <v>3.2226574824072647E-6</v>
      </c>
      <c r="U1693" t="str">
        <f t="shared" si="111"/>
        <v/>
      </c>
      <c r="V1693">
        <f t="array" ref="V1693">SUM(IF(B1693="Y",IF(D1693="Critical",(F1693:F5252),0)))</f>
        <v>0</v>
      </c>
      <c r="W1693">
        <f t="shared" si="113"/>
        <v>4</v>
      </c>
      <c r="X1693">
        <f t="shared" si="114"/>
        <v>0</v>
      </c>
    </row>
    <row r="1694" spans="1:24" x14ac:dyDescent="0.25">
      <c r="A1694">
        <v>21191</v>
      </c>
      <c r="B1694" t="s">
        <v>18</v>
      </c>
      <c r="C1694" s="1">
        <v>42322</v>
      </c>
      <c r="D1694" t="s">
        <v>19</v>
      </c>
      <c r="E1694">
        <v>48</v>
      </c>
      <c r="F1694">
        <v>7235.83</v>
      </c>
      <c r="G1694">
        <v>0.01</v>
      </c>
      <c r="H1694" t="s">
        <v>20</v>
      </c>
      <c r="I1694">
        <v>3496.37</v>
      </c>
      <c r="J1694">
        <v>140.99</v>
      </c>
      <c r="K1694">
        <v>13.99</v>
      </c>
      <c r="L1694" t="s">
        <v>311</v>
      </c>
      <c r="M1694" t="s">
        <v>22</v>
      </c>
      <c r="N1694" t="s">
        <v>40</v>
      </c>
      <c r="O1694" t="s">
        <v>24</v>
      </c>
      <c r="P1694" t="s">
        <v>51</v>
      </c>
      <c r="Q1694" t="s">
        <v>52</v>
      </c>
      <c r="R1694" s="1">
        <v>42322</v>
      </c>
      <c r="S1694" s="10">
        <f t="shared" si="112"/>
        <v>1.1498324305190806E-3</v>
      </c>
      <c r="U1694" t="str">
        <f t="shared" si="111"/>
        <v/>
      </c>
      <c r="V1694">
        <f t="array" ref="V1694">SUM(IF(B1694="Y",IF(D1694="Critical",(F1694:F5253),0)))</f>
        <v>0</v>
      </c>
      <c r="W1694">
        <f t="shared" si="113"/>
        <v>0</v>
      </c>
      <c r="X1694">
        <f t="shared" si="114"/>
        <v>0</v>
      </c>
    </row>
    <row r="1695" spans="1:24" x14ac:dyDescent="0.25">
      <c r="A1695">
        <v>21220</v>
      </c>
      <c r="B1695" t="s">
        <v>18</v>
      </c>
      <c r="C1695" s="1">
        <v>42360</v>
      </c>
      <c r="D1695" t="s">
        <v>31</v>
      </c>
      <c r="E1695">
        <v>4</v>
      </c>
      <c r="F1695">
        <v>476.31</v>
      </c>
      <c r="G1695">
        <v>7.0000000000000007E-2</v>
      </c>
      <c r="H1695" t="s">
        <v>54</v>
      </c>
      <c r="I1695">
        <v>-258.08</v>
      </c>
      <c r="J1695">
        <v>120.97</v>
      </c>
      <c r="K1695">
        <v>26.3</v>
      </c>
      <c r="L1695" t="s">
        <v>262</v>
      </c>
      <c r="M1695" t="s">
        <v>22</v>
      </c>
      <c r="N1695" t="s">
        <v>40</v>
      </c>
      <c r="O1695" t="s">
        <v>24</v>
      </c>
      <c r="P1695" t="s">
        <v>51</v>
      </c>
      <c r="Q1695" t="s">
        <v>74</v>
      </c>
      <c r="R1695" s="1">
        <v>42363</v>
      </c>
      <c r="S1695" s="10">
        <f t="shared" si="112"/>
        <v>7.5689545633402568E-5</v>
      </c>
      <c r="U1695" t="str">
        <f t="shared" si="111"/>
        <v/>
      </c>
      <c r="V1695">
        <f t="array" ref="V1695">SUM(IF(B1695="Y",IF(D1695="Critical",(F1695:F5254),0)))</f>
        <v>0</v>
      </c>
      <c r="W1695">
        <f t="shared" si="113"/>
        <v>3</v>
      </c>
      <c r="X1695">
        <f t="shared" si="114"/>
        <v>0</v>
      </c>
    </row>
    <row r="1696" spans="1:24" x14ac:dyDescent="0.25">
      <c r="A1696">
        <v>21223</v>
      </c>
      <c r="B1696" t="s">
        <v>18</v>
      </c>
      <c r="C1696" s="1">
        <v>42078</v>
      </c>
      <c r="D1696" t="s">
        <v>31</v>
      </c>
      <c r="E1696">
        <v>3</v>
      </c>
      <c r="F1696">
        <v>317.95</v>
      </c>
      <c r="G1696">
        <v>0.1</v>
      </c>
      <c r="H1696" t="s">
        <v>54</v>
      </c>
      <c r="I1696">
        <v>-144.43</v>
      </c>
      <c r="J1696">
        <v>100.98</v>
      </c>
      <c r="K1696">
        <v>26.22</v>
      </c>
      <c r="L1696" t="s">
        <v>91</v>
      </c>
      <c r="M1696" t="s">
        <v>56</v>
      </c>
      <c r="N1696" t="s">
        <v>45</v>
      </c>
      <c r="O1696" t="s">
        <v>37</v>
      </c>
      <c r="P1696" t="s">
        <v>57</v>
      </c>
      <c r="Q1696" t="s">
        <v>58</v>
      </c>
      <c r="R1696" s="1">
        <v>42079</v>
      </c>
      <c r="S1696" s="10">
        <f t="shared" si="112"/>
        <v>5.052484943448667E-5</v>
      </c>
      <c r="U1696" t="str">
        <f t="shared" si="111"/>
        <v/>
      </c>
      <c r="V1696">
        <f t="array" ref="V1696">SUM(IF(B1696="Y",IF(D1696="Critical",(F1696:F5255),0)))</f>
        <v>0</v>
      </c>
      <c r="W1696">
        <f t="shared" si="113"/>
        <v>1</v>
      </c>
      <c r="X1696">
        <f t="shared" si="114"/>
        <v>0</v>
      </c>
    </row>
    <row r="1697" spans="1:24" x14ac:dyDescent="0.25">
      <c r="A1697">
        <v>21223</v>
      </c>
      <c r="B1697" t="s">
        <v>18</v>
      </c>
      <c r="C1697" s="1">
        <v>42078</v>
      </c>
      <c r="D1697" t="s">
        <v>31</v>
      </c>
      <c r="E1697">
        <v>8</v>
      </c>
      <c r="F1697">
        <v>435.29</v>
      </c>
      <c r="G1697">
        <v>0.03</v>
      </c>
      <c r="H1697" t="s">
        <v>20</v>
      </c>
      <c r="I1697">
        <v>122.41</v>
      </c>
      <c r="J1697">
        <v>51.65</v>
      </c>
      <c r="K1697">
        <v>18.45</v>
      </c>
      <c r="L1697" t="s">
        <v>91</v>
      </c>
      <c r="M1697" t="s">
        <v>56</v>
      </c>
      <c r="N1697" t="s">
        <v>45</v>
      </c>
      <c r="O1697" t="s">
        <v>37</v>
      </c>
      <c r="P1697" t="s">
        <v>38</v>
      </c>
      <c r="Q1697" t="s">
        <v>52</v>
      </c>
      <c r="R1697" s="1">
        <v>42079</v>
      </c>
      <c r="S1697" s="10">
        <f t="shared" si="112"/>
        <v>6.9171132915042314E-5</v>
      </c>
      <c r="U1697" t="str">
        <f t="shared" si="111"/>
        <v/>
      </c>
      <c r="V1697">
        <f t="array" ref="V1697">SUM(IF(B1697="Y",IF(D1697="Critical",(F1697:F5256),0)))</f>
        <v>0</v>
      </c>
      <c r="W1697">
        <f t="shared" si="113"/>
        <v>1</v>
      </c>
      <c r="X1697">
        <f t="shared" si="114"/>
        <v>0</v>
      </c>
    </row>
    <row r="1698" spans="1:24" x14ac:dyDescent="0.25">
      <c r="A1698">
        <v>12803</v>
      </c>
      <c r="B1698" t="s">
        <v>18</v>
      </c>
      <c r="C1698" s="1">
        <v>41330</v>
      </c>
      <c r="D1698" t="s">
        <v>31</v>
      </c>
      <c r="E1698">
        <v>32</v>
      </c>
      <c r="F1698">
        <v>383.81</v>
      </c>
      <c r="G1698">
        <v>0.03</v>
      </c>
      <c r="H1698" t="s">
        <v>20</v>
      </c>
      <c r="I1698">
        <v>-21.15</v>
      </c>
      <c r="J1698">
        <v>12.21</v>
      </c>
      <c r="K1698">
        <v>4.8099999999999996</v>
      </c>
      <c r="L1698" t="s">
        <v>213</v>
      </c>
      <c r="M1698" t="s">
        <v>56</v>
      </c>
      <c r="N1698" t="s">
        <v>40</v>
      </c>
      <c r="O1698" t="s">
        <v>34</v>
      </c>
      <c r="P1698" t="s">
        <v>53</v>
      </c>
      <c r="Q1698" t="s">
        <v>42</v>
      </c>
      <c r="R1698" s="1">
        <v>41332</v>
      </c>
      <c r="S1698" s="10">
        <f t="shared" si="112"/>
        <v>6.0990540844316182E-5</v>
      </c>
      <c r="U1698" t="str">
        <f t="shared" si="111"/>
        <v/>
      </c>
      <c r="V1698">
        <f t="array" ref="V1698">SUM(IF(B1698="Y",IF(D1698="Critical",(F1698:F5257),0)))</f>
        <v>0</v>
      </c>
      <c r="W1698">
        <f t="shared" si="113"/>
        <v>2</v>
      </c>
      <c r="X1698">
        <f t="shared" si="114"/>
        <v>0</v>
      </c>
    </row>
    <row r="1699" spans="1:24" x14ac:dyDescent="0.25">
      <c r="A1699">
        <v>17858</v>
      </c>
      <c r="B1699" t="s">
        <v>27</v>
      </c>
      <c r="C1699" s="1">
        <v>41542</v>
      </c>
      <c r="D1699" t="s">
        <v>43</v>
      </c>
      <c r="E1699">
        <v>12</v>
      </c>
      <c r="F1699">
        <v>385.7</v>
      </c>
      <c r="G1699">
        <v>0</v>
      </c>
      <c r="H1699" t="s">
        <v>20</v>
      </c>
      <c r="I1699">
        <v>-109.91</v>
      </c>
      <c r="J1699">
        <v>30.98</v>
      </c>
      <c r="K1699">
        <v>6.5</v>
      </c>
      <c r="L1699" t="s">
        <v>489</v>
      </c>
      <c r="M1699" t="s">
        <v>30</v>
      </c>
      <c r="N1699" t="s">
        <v>45</v>
      </c>
      <c r="O1699" t="s">
        <v>24</v>
      </c>
      <c r="P1699" t="s">
        <v>25</v>
      </c>
      <c r="Q1699" t="s">
        <v>42</v>
      </c>
      <c r="R1699" s="1">
        <v>41543</v>
      </c>
      <c r="S1699" s="10">
        <f t="shared" si="112"/>
        <v>6.1290877266493191E-5</v>
      </c>
      <c r="U1699" t="str">
        <f t="shared" si="111"/>
        <v/>
      </c>
      <c r="V1699">
        <f t="array" ref="V1699">SUM(IF(B1699="Y",IF(D1699="Critical",(F1699:F5258),0)))</f>
        <v>0</v>
      </c>
      <c r="W1699">
        <f t="shared" si="113"/>
        <v>1</v>
      </c>
      <c r="X1699">
        <f t="shared" si="114"/>
        <v>0</v>
      </c>
    </row>
    <row r="1700" spans="1:24" x14ac:dyDescent="0.25">
      <c r="A1700">
        <v>21286</v>
      </c>
      <c r="B1700" t="s">
        <v>27</v>
      </c>
      <c r="C1700" s="1">
        <v>42506</v>
      </c>
      <c r="D1700" t="s">
        <v>28</v>
      </c>
      <c r="E1700">
        <v>17</v>
      </c>
      <c r="F1700">
        <v>280.39</v>
      </c>
      <c r="G1700">
        <v>0</v>
      </c>
      <c r="H1700" t="s">
        <v>32</v>
      </c>
      <c r="I1700">
        <v>9.33</v>
      </c>
      <c r="J1700">
        <v>14.42</v>
      </c>
      <c r="K1700">
        <v>6.75</v>
      </c>
      <c r="L1700" t="s">
        <v>180</v>
      </c>
      <c r="M1700" t="s">
        <v>22</v>
      </c>
      <c r="N1700" t="s">
        <v>71</v>
      </c>
      <c r="O1700" t="s">
        <v>34</v>
      </c>
      <c r="P1700" t="s">
        <v>72</v>
      </c>
      <c r="Q1700" t="s">
        <v>52</v>
      </c>
      <c r="R1700" s="1">
        <v>42507</v>
      </c>
      <c r="S1700" s="10">
        <f t="shared" si="112"/>
        <v>4.455625894931819E-5</v>
      </c>
      <c r="T1700" t="str">
        <f>IF(B1700="Y", "Quality Check","")</f>
        <v>Quality Check</v>
      </c>
      <c r="U1700" t="str">
        <f t="shared" si="111"/>
        <v>Low Impact</v>
      </c>
      <c r="V1700">
        <f t="array" ref="V1700">SUM(IF(B1700="Y",IF(D1700="Critical",(F1700:F5259),0)))</f>
        <v>10370175.210000001</v>
      </c>
      <c r="W1700">
        <f t="shared" si="113"/>
        <v>1</v>
      </c>
      <c r="X1700">
        <f t="shared" si="114"/>
        <v>1</v>
      </c>
    </row>
    <row r="1701" spans="1:24" x14ac:dyDescent="0.25">
      <c r="A1701">
        <v>21314</v>
      </c>
      <c r="B1701" t="s">
        <v>18</v>
      </c>
      <c r="C1701" s="1">
        <v>42676</v>
      </c>
      <c r="D1701" t="s">
        <v>47</v>
      </c>
      <c r="E1701">
        <v>6</v>
      </c>
      <c r="F1701">
        <v>56.22</v>
      </c>
      <c r="G1701">
        <v>0.04</v>
      </c>
      <c r="H1701" t="s">
        <v>20</v>
      </c>
      <c r="I1701">
        <v>-20.39</v>
      </c>
      <c r="J1701">
        <v>8.6</v>
      </c>
      <c r="K1701">
        <v>6.19</v>
      </c>
      <c r="L1701" t="s">
        <v>213</v>
      </c>
      <c r="M1701" t="s">
        <v>56</v>
      </c>
      <c r="N1701" t="s">
        <v>40</v>
      </c>
      <c r="O1701" t="s">
        <v>34</v>
      </c>
      <c r="P1701" t="s">
        <v>68</v>
      </c>
      <c r="Q1701" t="s">
        <v>42</v>
      </c>
      <c r="R1701" s="1">
        <v>42678</v>
      </c>
      <c r="S1701" s="10">
        <f t="shared" si="112"/>
        <v>8.9338167485668845E-6</v>
      </c>
      <c r="U1701" t="str">
        <f t="shared" si="111"/>
        <v/>
      </c>
      <c r="V1701">
        <f t="array" ref="V1701">SUM(IF(B1701="Y",IF(D1701="Critical",(F1701:F5260),0)))</f>
        <v>0</v>
      </c>
      <c r="W1701">
        <f t="shared" si="113"/>
        <v>2</v>
      </c>
      <c r="X1701">
        <f t="shared" si="114"/>
        <v>0</v>
      </c>
    </row>
    <row r="1702" spans="1:24" x14ac:dyDescent="0.25">
      <c r="A1702">
        <v>21314</v>
      </c>
      <c r="B1702" t="s">
        <v>18</v>
      </c>
      <c r="C1702" s="1">
        <v>42676</v>
      </c>
      <c r="D1702" t="s">
        <v>47</v>
      </c>
      <c r="E1702">
        <v>30</v>
      </c>
      <c r="F1702">
        <v>107.96</v>
      </c>
      <c r="G1702">
        <v>0.01</v>
      </c>
      <c r="H1702" t="s">
        <v>20</v>
      </c>
      <c r="I1702">
        <v>13.24</v>
      </c>
      <c r="J1702">
        <v>3.58</v>
      </c>
      <c r="K1702">
        <v>1.63</v>
      </c>
      <c r="L1702" t="s">
        <v>213</v>
      </c>
      <c r="M1702" t="s">
        <v>56</v>
      </c>
      <c r="N1702" t="s">
        <v>40</v>
      </c>
      <c r="O1702" t="s">
        <v>34</v>
      </c>
      <c r="P1702" t="s">
        <v>100</v>
      </c>
      <c r="Q1702" t="s">
        <v>36</v>
      </c>
      <c r="R1702" s="1">
        <v>42680</v>
      </c>
      <c r="S1702" s="10">
        <f t="shared" si="112"/>
        <v>1.7155724940862339E-5</v>
      </c>
      <c r="U1702" t="str">
        <f t="shared" si="111"/>
        <v/>
      </c>
      <c r="V1702">
        <f t="array" ref="V1702">SUM(IF(B1702="Y",IF(D1702="Critical",(F1702:F5261),0)))</f>
        <v>0</v>
      </c>
      <c r="W1702">
        <f t="shared" si="113"/>
        <v>4</v>
      </c>
      <c r="X1702">
        <f t="shared" si="114"/>
        <v>0</v>
      </c>
    </row>
    <row r="1703" spans="1:24" x14ac:dyDescent="0.25">
      <c r="A1703">
        <v>21314</v>
      </c>
      <c r="B1703" t="s">
        <v>18</v>
      </c>
      <c r="C1703" s="1">
        <v>42676</v>
      </c>
      <c r="D1703" t="s">
        <v>47</v>
      </c>
      <c r="E1703">
        <v>40</v>
      </c>
      <c r="F1703">
        <v>3169.9920000000002</v>
      </c>
      <c r="G1703">
        <v>0.08</v>
      </c>
      <c r="H1703" t="s">
        <v>54</v>
      </c>
      <c r="I1703">
        <v>-973.3</v>
      </c>
      <c r="J1703">
        <v>105.49</v>
      </c>
      <c r="K1703">
        <v>41.64</v>
      </c>
      <c r="L1703" t="s">
        <v>213</v>
      </c>
      <c r="M1703" t="s">
        <v>56</v>
      </c>
      <c r="N1703" t="s">
        <v>40</v>
      </c>
      <c r="O1703" t="s">
        <v>37</v>
      </c>
      <c r="P1703" t="s">
        <v>112</v>
      </c>
      <c r="Q1703" t="s">
        <v>58</v>
      </c>
      <c r="R1703" s="1">
        <v>42683</v>
      </c>
      <c r="S1703" s="10">
        <f t="shared" si="112"/>
        <v>5.0373759556070858E-4</v>
      </c>
      <c r="U1703" t="str">
        <f t="shared" si="111"/>
        <v/>
      </c>
      <c r="V1703">
        <f t="array" ref="V1703">SUM(IF(B1703="Y",IF(D1703="Critical",(F1703:F5262),0)))</f>
        <v>0</v>
      </c>
      <c r="W1703">
        <f t="shared" si="113"/>
        <v>7</v>
      </c>
      <c r="X1703">
        <f t="shared" si="114"/>
        <v>0</v>
      </c>
    </row>
    <row r="1704" spans="1:24" x14ac:dyDescent="0.25">
      <c r="A1704">
        <v>21539</v>
      </c>
      <c r="B1704" t="s">
        <v>18</v>
      </c>
      <c r="C1704" s="1">
        <v>41464</v>
      </c>
      <c r="D1704" t="s">
        <v>43</v>
      </c>
      <c r="E1704">
        <v>18</v>
      </c>
      <c r="F1704">
        <v>388.13</v>
      </c>
      <c r="G1704">
        <v>0.04</v>
      </c>
      <c r="H1704" t="s">
        <v>20</v>
      </c>
      <c r="I1704">
        <v>40.11</v>
      </c>
      <c r="J1704">
        <v>21.98</v>
      </c>
      <c r="K1704">
        <v>8.32</v>
      </c>
      <c r="L1704" t="s">
        <v>190</v>
      </c>
      <c r="M1704" t="s">
        <v>22</v>
      </c>
      <c r="N1704" t="s">
        <v>45</v>
      </c>
      <c r="O1704" t="s">
        <v>34</v>
      </c>
      <c r="P1704" t="s">
        <v>49</v>
      </c>
      <c r="Q1704" t="s">
        <v>36</v>
      </c>
      <c r="R1704" s="1">
        <v>41465</v>
      </c>
      <c r="S1704" s="10">
        <f t="shared" si="112"/>
        <v>6.1677024095006493E-5</v>
      </c>
      <c r="U1704" t="str">
        <f t="shared" si="111"/>
        <v/>
      </c>
      <c r="V1704">
        <f t="array" ref="V1704">SUM(IF(B1704="Y",IF(D1704="Critical",(F1704:F5263),0)))</f>
        <v>0</v>
      </c>
      <c r="W1704">
        <f t="shared" si="113"/>
        <v>1</v>
      </c>
      <c r="X1704">
        <f t="shared" si="114"/>
        <v>0</v>
      </c>
    </row>
    <row r="1705" spans="1:24" x14ac:dyDescent="0.25">
      <c r="A1705">
        <v>5957</v>
      </c>
      <c r="B1705" t="s">
        <v>18</v>
      </c>
      <c r="C1705" s="1">
        <v>41634</v>
      </c>
      <c r="D1705" t="s">
        <v>19</v>
      </c>
      <c r="E1705">
        <v>23</v>
      </c>
      <c r="F1705">
        <v>391.87549999999999</v>
      </c>
      <c r="G1705">
        <v>0.1</v>
      </c>
      <c r="H1705" t="s">
        <v>20</v>
      </c>
      <c r="I1705">
        <v>-38.020000000000003</v>
      </c>
      <c r="J1705">
        <v>20.99</v>
      </c>
      <c r="K1705">
        <v>4.8099999999999996</v>
      </c>
      <c r="L1705" t="s">
        <v>117</v>
      </c>
      <c r="M1705" t="s">
        <v>56</v>
      </c>
      <c r="N1705" t="s">
        <v>71</v>
      </c>
      <c r="O1705" t="s">
        <v>24</v>
      </c>
      <c r="P1705" t="s">
        <v>41</v>
      </c>
      <c r="Q1705" t="s">
        <v>52</v>
      </c>
      <c r="R1705" s="1">
        <v>41637</v>
      </c>
      <c r="S1705" s="10">
        <f t="shared" si="112"/>
        <v>6.2272214607844573E-5</v>
      </c>
      <c r="U1705" t="str">
        <f t="shared" si="111"/>
        <v/>
      </c>
      <c r="V1705">
        <f t="array" ref="V1705">SUM(IF(B1705="Y",IF(D1705="Critical",(F1705:F5264),0)))</f>
        <v>0</v>
      </c>
      <c r="W1705">
        <f t="shared" si="113"/>
        <v>3</v>
      </c>
      <c r="X1705">
        <f t="shared" si="114"/>
        <v>0</v>
      </c>
    </row>
    <row r="1706" spans="1:24" x14ac:dyDescent="0.25">
      <c r="A1706">
        <v>27236</v>
      </c>
      <c r="B1706" t="s">
        <v>18</v>
      </c>
      <c r="C1706" s="1">
        <v>41335</v>
      </c>
      <c r="D1706" t="s">
        <v>19</v>
      </c>
      <c r="E1706">
        <v>20</v>
      </c>
      <c r="F1706">
        <v>393.31</v>
      </c>
      <c r="G1706">
        <v>0.04</v>
      </c>
      <c r="H1706" t="s">
        <v>20</v>
      </c>
      <c r="I1706">
        <v>84.3</v>
      </c>
      <c r="J1706">
        <v>19.98</v>
      </c>
      <c r="K1706">
        <v>5.86</v>
      </c>
      <c r="L1706" t="s">
        <v>150</v>
      </c>
      <c r="M1706" t="s">
        <v>30</v>
      </c>
      <c r="N1706" t="s">
        <v>71</v>
      </c>
      <c r="O1706" t="s">
        <v>34</v>
      </c>
      <c r="P1706" t="s">
        <v>49</v>
      </c>
      <c r="Q1706" t="s">
        <v>42</v>
      </c>
      <c r="R1706" s="1">
        <v>41336</v>
      </c>
      <c r="S1706" s="10">
        <f t="shared" si="112"/>
        <v>6.2500168363195321E-5</v>
      </c>
      <c r="U1706" t="str">
        <f t="shared" si="111"/>
        <v/>
      </c>
      <c r="V1706">
        <f t="array" ref="V1706">SUM(IF(B1706="Y",IF(D1706="Critical",(F1706:F5265),0)))</f>
        <v>0</v>
      </c>
      <c r="W1706">
        <f t="shared" si="113"/>
        <v>1</v>
      </c>
      <c r="X1706">
        <f t="shared" si="114"/>
        <v>0</v>
      </c>
    </row>
    <row r="1707" spans="1:24" x14ac:dyDescent="0.25">
      <c r="A1707">
        <v>21344</v>
      </c>
      <c r="B1707" t="s">
        <v>18</v>
      </c>
      <c r="C1707" s="1">
        <v>42347</v>
      </c>
      <c r="D1707" t="s">
        <v>47</v>
      </c>
      <c r="E1707">
        <v>48</v>
      </c>
      <c r="F1707">
        <v>2011.46</v>
      </c>
      <c r="G1707">
        <v>0.01</v>
      </c>
      <c r="H1707" t="s">
        <v>20</v>
      </c>
      <c r="I1707">
        <v>171.07</v>
      </c>
      <c r="J1707">
        <v>41.32</v>
      </c>
      <c r="K1707">
        <v>8.66</v>
      </c>
      <c r="L1707" t="s">
        <v>441</v>
      </c>
      <c r="M1707" t="s">
        <v>56</v>
      </c>
      <c r="N1707" t="s">
        <v>23</v>
      </c>
      <c r="O1707" t="s">
        <v>37</v>
      </c>
      <c r="P1707" t="s">
        <v>38</v>
      </c>
      <c r="Q1707" t="s">
        <v>52</v>
      </c>
      <c r="R1707" s="1">
        <v>42354</v>
      </c>
      <c r="S1707" s="10">
        <f t="shared" si="112"/>
        <v>3.1963740727627792E-4</v>
      </c>
      <c r="U1707" t="str">
        <f t="shared" si="111"/>
        <v/>
      </c>
      <c r="V1707">
        <f t="array" ref="V1707">SUM(IF(B1707="Y",IF(D1707="Critical",(F1707:F5266),0)))</f>
        <v>0</v>
      </c>
      <c r="W1707">
        <f t="shared" si="113"/>
        <v>7</v>
      </c>
      <c r="X1707">
        <f t="shared" si="114"/>
        <v>0</v>
      </c>
    </row>
    <row r="1708" spans="1:24" x14ac:dyDescent="0.25">
      <c r="A1708">
        <v>21346</v>
      </c>
      <c r="B1708" t="s">
        <v>27</v>
      </c>
      <c r="C1708" s="1">
        <v>41797</v>
      </c>
      <c r="D1708" t="s">
        <v>19</v>
      </c>
      <c r="E1708">
        <v>46</v>
      </c>
      <c r="F1708">
        <v>400.49</v>
      </c>
      <c r="G1708">
        <v>0.09</v>
      </c>
      <c r="H1708" t="s">
        <v>20</v>
      </c>
      <c r="I1708">
        <v>-237.89</v>
      </c>
      <c r="J1708">
        <v>9.06</v>
      </c>
      <c r="K1708">
        <v>9.86</v>
      </c>
      <c r="L1708" t="s">
        <v>380</v>
      </c>
      <c r="M1708" t="s">
        <v>22</v>
      </c>
      <c r="N1708" t="s">
        <v>45</v>
      </c>
      <c r="O1708" t="s">
        <v>34</v>
      </c>
      <c r="P1708" t="s">
        <v>49</v>
      </c>
      <c r="Q1708" t="s">
        <v>42</v>
      </c>
      <c r="R1708" s="1">
        <v>41797</v>
      </c>
      <c r="S1708" s="10">
        <f t="shared" si="112"/>
        <v>6.364112895114819E-5</v>
      </c>
      <c r="U1708" t="str">
        <f t="shared" si="111"/>
        <v/>
      </c>
      <c r="V1708">
        <f t="array" ref="V1708">SUM(IF(B1708="Y",IF(D1708="Critical",(F1708:F5267),0)))</f>
        <v>0</v>
      </c>
      <c r="W1708">
        <f t="shared" si="113"/>
        <v>0</v>
      </c>
      <c r="X1708">
        <f t="shared" si="114"/>
        <v>0</v>
      </c>
    </row>
    <row r="1709" spans="1:24" x14ac:dyDescent="0.25">
      <c r="A1709">
        <v>21378</v>
      </c>
      <c r="B1709" t="s">
        <v>18</v>
      </c>
      <c r="C1709" s="1">
        <v>41858</v>
      </c>
      <c r="D1709" t="s">
        <v>43</v>
      </c>
      <c r="E1709">
        <v>34</v>
      </c>
      <c r="F1709">
        <v>937.04</v>
      </c>
      <c r="G1709">
        <v>0.08</v>
      </c>
      <c r="H1709" t="s">
        <v>20</v>
      </c>
      <c r="I1709">
        <v>391.6</v>
      </c>
      <c r="J1709">
        <v>28.53</v>
      </c>
      <c r="K1709">
        <v>1.49</v>
      </c>
      <c r="L1709" t="s">
        <v>230</v>
      </c>
      <c r="M1709" t="s">
        <v>56</v>
      </c>
      <c r="N1709" t="s">
        <v>23</v>
      </c>
      <c r="O1709" t="s">
        <v>34</v>
      </c>
      <c r="P1709" t="s">
        <v>68</v>
      </c>
      <c r="Q1709" t="s">
        <v>42</v>
      </c>
      <c r="R1709" s="1">
        <v>41859</v>
      </c>
      <c r="S1709" s="10">
        <f t="shared" si="112"/>
        <v>1.4890330213584334E-4</v>
      </c>
      <c r="U1709" t="str">
        <f t="shared" si="111"/>
        <v/>
      </c>
      <c r="V1709">
        <f t="array" ref="V1709">SUM(IF(B1709="Y",IF(D1709="Critical",(F1709:F5268),0)))</f>
        <v>0</v>
      </c>
      <c r="W1709">
        <f t="shared" si="113"/>
        <v>1</v>
      </c>
      <c r="X1709">
        <f t="shared" si="114"/>
        <v>0</v>
      </c>
    </row>
    <row r="1710" spans="1:24" x14ac:dyDescent="0.25">
      <c r="A1710">
        <v>21378</v>
      </c>
      <c r="B1710" t="s">
        <v>18</v>
      </c>
      <c r="C1710" s="1">
        <v>41858</v>
      </c>
      <c r="D1710" t="s">
        <v>43</v>
      </c>
      <c r="E1710">
        <v>17</v>
      </c>
      <c r="F1710">
        <v>1616.64</v>
      </c>
      <c r="G1710">
        <v>7.0000000000000007E-2</v>
      </c>
      <c r="H1710" t="s">
        <v>20</v>
      </c>
      <c r="I1710">
        <v>26.94</v>
      </c>
      <c r="J1710">
        <v>99.99</v>
      </c>
      <c r="K1710">
        <v>19.989999999999998</v>
      </c>
      <c r="L1710" t="s">
        <v>230</v>
      </c>
      <c r="M1710" t="s">
        <v>56</v>
      </c>
      <c r="N1710" t="s">
        <v>23</v>
      </c>
      <c r="O1710" t="s">
        <v>24</v>
      </c>
      <c r="P1710" t="s">
        <v>25</v>
      </c>
      <c r="Q1710" t="s">
        <v>42</v>
      </c>
      <c r="R1710" s="1">
        <v>41861</v>
      </c>
      <c r="S1710" s="10">
        <f t="shared" si="112"/>
        <v>2.5689728759166079E-4</v>
      </c>
      <c r="U1710" t="str">
        <f t="shared" si="111"/>
        <v/>
      </c>
      <c r="V1710">
        <f t="array" ref="V1710">SUM(IF(B1710="Y",IF(D1710="Critical",(F1710:F5269),0)))</f>
        <v>0</v>
      </c>
      <c r="W1710">
        <f t="shared" si="113"/>
        <v>3</v>
      </c>
      <c r="X1710">
        <f t="shared" si="114"/>
        <v>0</v>
      </c>
    </row>
    <row r="1711" spans="1:24" x14ac:dyDescent="0.25">
      <c r="A1711">
        <v>21379</v>
      </c>
      <c r="B1711" t="s">
        <v>18</v>
      </c>
      <c r="C1711" s="1">
        <v>41653</v>
      </c>
      <c r="D1711" t="s">
        <v>19</v>
      </c>
      <c r="E1711">
        <v>35</v>
      </c>
      <c r="F1711">
        <v>5428.49</v>
      </c>
      <c r="G1711">
        <v>0.05</v>
      </c>
      <c r="H1711" t="s">
        <v>54</v>
      </c>
      <c r="I1711">
        <v>-1046.78</v>
      </c>
      <c r="J1711">
        <v>150.88999999999999</v>
      </c>
      <c r="K1711">
        <v>60.2</v>
      </c>
      <c r="L1711" t="s">
        <v>447</v>
      </c>
      <c r="M1711" t="s">
        <v>56</v>
      </c>
      <c r="N1711" t="s">
        <v>23</v>
      </c>
      <c r="O1711" t="s">
        <v>37</v>
      </c>
      <c r="P1711" t="s">
        <v>86</v>
      </c>
      <c r="Q1711" t="s">
        <v>74</v>
      </c>
      <c r="R1711" s="1">
        <v>41655</v>
      </c>
      <c r="S1711" s="10">
        <f t="shared" si="112"/>
        <v>8.6263135683791966E-4</v>
      </c>
      <c r="U1711" t="str">
        <f t="shared" si="111"/>
        <v/>
      </c>
      <c r="V1711">
        <f t="array" ref="V1711">SUM(IF(B1711="Y",IF(D1711="Critical",(F1711:F5270),0)))</f>
        <v>0</v>
      </c>
      <c r="W1711">
        <f t="shared" si="113"/>
        <v>2</v>
      </c>
      <c r="X1711">
        <f t="shared" si="114"/>
        <v>0</v>
      </c>
    </row>
    <row r="1712" spans="1:24" x14ac:dyDescent="0.25">
      <c r="A1712">
        <v>21382</v>
      </c>
      <c r="B1712" t="s">
        <v>18</v>
      </c>
      <c r="C1712" s="1">
        <v>42015</v>
      </c>
      <c r="D1712" t="s">
        <v>28</v>
      </c>
      <c r="E1712">
        <v>27</v>
      </c>
      <c r="F1712">
        <v>145.93</v>
      </c>
      <c r="G1712">
        <v>0</v>
      </c>
      <c r="H1712" t="s">
        <v>20</v>
      </c>
      <c r="I1712">
        <v>-113.32</v>
      </c>
      <c r="J1712">
        <v>4.9800000000000004</v>
      </c>
      <c r="K1712">
        <v>7.44</v>
      </c>
      <c r="L1712" t="s">
        <v>154</v>
      </c>
      <c r="M1712" t="s">
        <v>30</v>
      </c>
      <c r="N1712" t="s">
        <v>23</v>
      </c>
      <c r="O1712" t="s">
        <v>34</v>
      </c>
      <c r="P1712" t="s">
        <v>49</v>
      </c>
      <c r="Q1712" t="s">
        <v>42</v>
      </c>
      <c r="R1712" s="1">
        <v>42018</v>
      </c>
      <c r="S1712" s="10">
        <f t="shared" si="112"/>
        <v>2.3189467771582453E-5</v>
      </c>
      <c r="U1712" t="str">
        <f t="shared" si="111"/>
        <v/>
      </c>
      <c r="V1712">
        <f t="array" ref="V1712">SUM(IF(B1712="Y",IF(D1712="Critical",(F1712:F5271),0)))</f>
        <v>0</v>
      </c>
      <c r="W1712">
        <f t="shared" si="113"/>
        <v>3</v>
      </c>
      <c r="X1712">
        <f t="shared" si="114"/>
        <v>0</v>
      </c>
    </row>
    <row r="1713" spans="1:24" x14ac:dyDescent="0.25">
      <c r="A1713">
        <v>21382</v>
      </c>
      <c r="B1713" t="s">
        <v>18</v>
      </c>
      <c r="C1713" s="1">
        <v>42015</v>
      </c>
      <c r="D1713" t="s">
        <v>28</v>
      </c>
      <c r="E1713">
        <v>21</v>
      </c>
      <c r="F1713">
        <v>6435.87</v>
      </c>
      <c r="G1713">
        <v>0.04</v>
      </c>
      <c r="H1713" t="s">
        <v>54</v>
      </c>
      <c r="I1713">
        <v>935.06</v>
      </c>
      <c r="J1713">
        <v>300.98</v>
      </c>
      <c r="K1713">
        <v>64.73</v>
      </c>
      <c r="L1713" t="s">
        <v>154</v>
      </c>
      <c r="M1713" t="s">
        <v>22</v>
      </c>
      <c r="N1713" t="s">
        <v>23</v>
      </c>
      <c r="O1713" t="s">
        <v>37</v>
      </c>
      <c r="P1713" t="s">
        <v>86</v>
      </c>
      <c r="Q1713" t="s">
        <v>74</v>
      </c>
      <c r="R1713" s="1">
        <v>42017</v>
      </c>
      <c r="S1713" s="10">
        <f t="shared" si="112"/>
        <v>1.022712258939864E-3</v>
      </c>
      <c r="U1713" t="str">
        <f t="shared" si="111"/>
        <v/>
      </c>
      <c r="V1713">
        <f t="array" ref="V1713">SUM(IF(B1713="Y",IF(D1713="Critical",(F1713:F5272),0)))</f>
        <v>0</v>
      </c>
      <c r="W1713">
        <f t="shared" si="113"/>
        <v>2</v>
      </c>
      <c r="X1713">
        <f t="shared" si="114"/>
        <v>0</v>
      </c>
    </row>
    <row r="1714" spans="1:24" x14ac:dyDescent="0.25">
      <c r="A1714">
        <v>21382</v>
      </c>
      <c r="B1714" t="s">
        <v>18</v>
      </c>
      <c r="C1714" s="1">
        <v>42015</v>
      </c>
      <c r="D1714" t="s">
        <v>28</v>
      </c>
      <c r="E1714">
        <v>11</v>
      </c>
      <c r="F1714">
        <v>312.02999999999997</v>
      </c>
      <c r="G1714">
        <v>0.08</v>
      </c>
      <c r="H1714" t="s">
        <v>20</v>
      </c>
      <c r="I1714">
        <v>-66.66</v>
      </c>
      <c r="J1714">
        <v>29.99</v>
      </c>
      <c r="K1714">
        <v>5.5</v>
      </c>
      <c r="L1714" t="s">
        <v>154</v>
      </c>
      <c r="M1714" t="s">
        <v>22</v>
      </c>
      <c r="N1714" t="s">
        <v>23</v>
      </c>
      <c r="O1714" t="s">
        <v>24</v>
      </c>
      <c r="P1714" t="s">
        <v>25</v>
      </c>
      <c r="Q1714" t="s">
        <v>42</v>
      </c>
      <c r="R1714" s="1">
        <v>42017</v>
      </c>
      <c r="S1714" s="10">
        <f t="shared" si="112"/>
        <v>4.9584113127985141E-5</v>
      </c>
      <c r="U1714" t="str">
        <f t="shared" si="111"/>
        <v/>
      </c>
      <c r="V1714">
        <f t="array" ref="V1714">SUM(IF(B1714="Y",IF(D1714="Critical",(F1714:F5273),0)))</f>
        <v>0</v>
      </c>
      <c r="W1714">
        <f t="shared" si="113"/>
        <v>2</v>
      </c>
      <c r="X1714">
        <f t="shared" si="114"/>
        <v>0</v>
      </c>
    </row>
    <row r="1715" spans="1:24" x14ac:dyDescent="0.25">
      <c r="A1715">
        <v>21383</v>
      </c>
      <c r="B1715" t="s">
        <v>27</v>
      </c>
      <c r="C1715" s="1">
        <v>42400</v>
      </c>
      <c r="D1715" t="s">
        <v>47</v>
      </c>
      <c r="E1715">
        <v>31</v>
      </c>
      <c r="F1715">
        <v>16066.85</v>
      </c>
      <c r="G1715">
        <v>7.0000000000000007E-2</v>
      </c>
      <c r="H1715" t="s">
        <v>20</v>
      </c>
      <c r="I1715">
        <v>7416.43</v>
      </c>
      <c r="J1715">
        <v>574.74</v>
      </c>
      <c r="K1715">
        <v>24.49</v>
      </c>
      <c r="L1715" t="s">
        <v>527</v>
      </c>
      <c r="M1715" t="s">
        <v>341</v>
      </c>
      <c r="N1715" t="s">
        <v>45</v>
      </c>
      <c r="O1715" t="s">
        <v>24</v>
      </c>
      <c r="P1715" t="s">
        <v>51</v>
      </c>
      <c r="Q1715" t="s">
        <v>60</v>
      </c>
      <c r="R1715" s="1">
        <v>42405</v>
      </c>
      <c r="S1715" s="10">
        <f t="shared" si="112"/>
        <v>2.5531535686003528E-3</v>
      </c>
      <c r="U1715" t="str">
        <f t="shared" si="111"/>
        <v/>
      </c>
      <c r="V1715">
        <f t="array" ref="V1715">SUM(IF(B1715="Y",IF(D1715="Critical",(F1715:F5274),0)))</f>
        <v>0</v>
      </c>
      <c r="W1715">
        <f t="shared" si="113"/>
        <v>5</v>
      </c>
      <c r="X1715">
        <f t="shared" si="114"/>
        <v>0</v>
      </c>
    </row>
    <row r="1716" spans="1:24" x14ac:dyDescent="0.25">
      <c r="A1716">
        <v>21412</v>
      </c>
      <c r="B1716" t="s">
        <v>18</v>
      </c>
      <c r="C1716" s="1">
        <v>41833</v>
      </c>
      <c r="D1716" t="s">
        <v>31</v>
      </c>
      <c r="E1716">
        <v>38</v>
      </c>
      <c r="F1716">
        <v>137.07</v>
      </c>
      <c r="G1716">
        <v>0.09</v>
      </c>
      <c r="H1716" t="s">
        <v>20</v>
      </c>
      <c r="I1716">
        <v>-199.3</v>
      </c>
      <c r="J1716">
        <v>3.52</v>
      </c>
      <c r="K1716">
        <v>6.83</v>
      </c>
      <c r="L1716" t="s">
        <v>496</v>
      </c>
      <c r="M1716" t="s">
        <v>22</v>
      </c>
      <c r="N1716" t="s">
        <v>40</v>
      </c>
      <c r="O1716" t="s">
        <v>34</v>
      </c>
      <c r="P1716" t="s">
        <v>68</v>
      </c>
      <c r="Q1716" t="s">
        <v>42</v>
      </c>
      <c r="R1716" s="1">
        <v>41835</v>
      </c>
      <c r="S1716" s="10">
        <f t="shared" si="112"/>
        <v>2.1781541475027797E-5</v>
      </c>
      <c r="U1716" t="str">
        <f t="shared" si="111"/>
        <v/>
      </c>
      <c r="V1716">
        <f t="array" ref="V1716">SUM(IF(B1716="Y",IF(D1716="Critical",(F1716:F5275),0)))</f>
        <v>0</v>
      </c>
      <c r="W1716">
        <f t="shared" si="113"/>
        <v>2</v>
      </c>
      <c r="X1716">
        <f t="shared" si="114"/>
        <v>0</v>
      </c>
    </row>
    <row r="1717" spans="1:24" x14ac:dyDescent="0.25">
      <c r="A1717">
        <v>21412</v>
      </c>
      <c r="B1717" t="s">
        <v>18</v>
      </c>
      <c r="C1717" s="1">
        <v>41833</v>
      </c>
      <c r="D1717" t="s">
        <v>31</v>
      </c>
      <c r="E1717">
        <v>28</v>
      </c>
      <c r="F1717">
        <v>203.99</v>
      </c>
      <c r="G1717">
        <v>0.02</v>
      </c>
      <c r="H1717" t="s">
        <v>20</v>
      </c>
      <c r="I1717">
        <v>-8.51</v>
      </c>
      <c r="J1717">
        <v>7.28</v>
      </c>
      <c r="K1717">
        <v>4.2300000000000004</v>
      </c>
      <c r="L1717" t="s">
        <v>496</v>
      </c>
      <c r="M1717" t="s">
        <v>22</v>
      </c>
      <c r="N1717" t="s">
        <v>40</v>
      </c>
      <c r="O1717" t="s">
        <v>34</v>
      </c>
      <c r="P1717" t="s">
        <v>49</v>
      </c>
      <c r="Q1717" t="s">
        <v>36</v>
      </c>
      <c r="R1717" s="1">
        <v>41834</v>
      </c>
      <c r="S1717" s="10">
        <f t="shared" si="112"/>
        <v>3.2415675534332243E-5</v>
      </c>
      <c r="U1717" t="str">
        <f t="shared" si="111"/>
        <v/>
      </c>
      <c r="V1717">
        <f t="array" ref="V1717">SUM(IF(B1717="Y",IF(D1717="Critical",(F1717:F5276),0)))</f>
        <v>0</v>
      </c>
      <c r="W1717">
        <f t="shared" si="113"/>
        <v>1</v>
      </c>
      <c r="X1717">
        <f t="shared" si="114"/>
        <v>0</v>
      </c>
    </row>
    <row r="1718" spans="1:24" x14ac:dyDescent="0.25">
      <c r="A1718">
        <v>21414</v>
      </c>
      <c r="B1718" t="s">
        <v>18</v>
      </c>
      <c r="C1718" s="1">
        <v>41763</v>
      </c>
      <c r="D1718" t="s">
        <v>28</v>
      </c>
      <c r="E1718">
        <v>34</v>
      </c>
      <c r="F1718">
        <v>117.91</v>
      </c>
      <c r="G1718">
        <v>0.05</v>
      </c>
      <c r="H1718" t="s">
        <v>20</v>
      </c>
      <c r="I1718">
        <v>29.27</v>
      </c>
      <c r="J1718">
        <v>3.38</v>
      </c>
      <c r="K1718">
        <v>1.0900000000000001</v>
      </c>
      <c r="L1718" t="s">
        <v>528</v>
      </c>
      <c r="M1718" t="s">
        <v>30</v>
      </c>
      <c r="N1718" t="s">
        <v>45</v>
      </c>
      <c r="O1718" t="s">
        <v>34</v>
      </c>
      <c r="P1718" t="s">
        <v>49</v>
      </c>
      <c r="Q1718" t="s">
        <v>36</v>
      </c>
      <c r="R1718" s="1">
        <v>41765</v>
      </c>
      <c r="S1718" s="10">
        <f t="shared" si="112"/>
        <v>1.8736861131688389E-5</v>
      </c>
      <c r="U1718" t="str">
        <f t="shared" si="111"/>
        <v/>
      </c>
      <c r="V1718">
        <f t="array" ref="V1718">SUM(IF(B1718="Y",IF(D1718="Critical",(F1718:F5277),0)))</f>
        <v>0</v>
      </c>
      <c r="W1718">
        <f t="shared" si="113"/>
        <v>2</v>
      </c>
      <c r="X1718">
        <f t="shared" si="114"/>
        <v>0</v>
      </c>
    </row>
    <row r="1719" spans="1:24" x14ac:dyDescent="0.25">
      <c r="A1719">
        <v>21414</v>
      </c>
      <c r="B1719" t="s">
        <v>18</v>
      </c>
      <c r="C1719" s="1">
        <v>41763</v>
      </c>
      <c r="D1719" t="s">
        <v>28</v>
      </c>
      <c r="E1719">
        <v>46</v>
      </c>
      <c r="F1719">
        <v>3644.6</v>
      </c>
      <c r="G1719">
        <v>0.05</v>
      </c>
      <c r="H1719" t="s">
        <v>20</v>
      </c>
      <c r="I1719">
        <v>-1144.67</v>
      </c>
      <c r="J1719">
        <v>80.98</v>
      </c>
      <c r="K1719">
        <v>35</v>
      </c>
      <c r="L1719" t="s">
        <v>528</v>
      </c>
      <c r="M1719" t="s">
        <v>30</v>
      </c>
      <c r="N1719" t="s">
        <v>45</v>
      </c>
      <c r="O1719" t="s">
        <v>34</v>
      </c>
      <c r="P1719" t="s">
        <v>53</v>
      </c>
      <c r="Q1719" t="s">
        <v>60</v>
      </c>
      <c r="R1719" s="1">
        <v>41765</v>
      </c>
      <c r="S1719" s="10">
        <f t="shared" si="112"/>
        <v>5.7915667950599189E-4</v>
      </c>
      <c r="U1719" t="str">
        <f t="shared" si="111"/>
        <v/>
      </c>
      <c r="V1719">
        <f t="array" ref="V1719">SUM(IF(B1719="Y",IF(D1719="Critical",(F1719:F5278),0)))</f>
        <v>0</v>
      </c>
      <c r="W1719">
        <f t="shared" si="113"/>
        <v>2</v>
      </c>
      <c r="X1719">
        <f t="shared" si="114"/>
        <v>0</v>
      </c>
    </row>
    <row r="1720" spans="1:24" x14ac:dyDescent="0.25">
      <c r="A1720">
        <v>21414</v>
      </c>
      <c r="B1720" t="s">
        <v>18</v>
      </c>
      <c r="C1720" s="1">
        <v>41763</v>
      </c>
      <c r="D1720" t="s">
        <v>28</v>
      </c>
      <c r="E1720">
        <v>33</v>
      </c>
      <c r="F1720">
        <v>3491.6129999999998</v>
      </c>
      <c r="G1720">
        <v>0.05</v>
      </c>
      <c r="H1720" t="s">
        <v>20</v>
      </c>
      <c r="I1720">
        <v>717.7</v>
      </c>
      <c r="J1720">
        <v>125.99</v>
      </c>
      <c r="K1720">
        <v>5.63</v>
      </c>
      <c r="L1720" t="s">
        <v>528</v>
      </c>
      <c r="M1720" t="s">
        <v>30</v>
      </c>
      <c r="N1720" t="s">
        <v>45</v>
      </c>
      <c r="O1720" t="s">
        <v>24</v>
      </c>
      <c r="P1720" t="s">
        <v>41</v>
      </c>
      <c r="Q1720" t="s">
        <v>42</v>
      </c>
      <c r="R1720" s="1">
        <v>41764</v>
      </c>
      <c r="S1720" s="10">
        <f t="shared" si="112"/>
        <v>5.5484579685012212E-4</v>
      </c>
      <c r="U1720" t="str">
        <f t="shared" si="111"/>
        <v/>
      </c>
      <c r="V1720">
        <f t="array" ref="V1720">SUM(IF(B1720="Y",IF(D1720="Critical",(F1720:F5279),0)))</f>
        <v>0</v>
      </c>
      <c r="W1720">
        <f t="shared" si="113"/>
        <v>1</v>
      </c>
      <c r="X1720">
        <f t="shared" si="114"/>
        <v>0</v>
      </c>
    </row>
    <row r="1721" spans="1:24" x14ac:dyDescent="0.25">
      <c r="A1721">
        <v>21442</v>
      </c>
      <c r="B1721" t="s">
        <v>18</v>
      </c>
      <c r="C1721" s="1">
        <v>42729</v>
      </c>
      <c r="D1721" t="s">
        <v>47</v>
      </c>
      <c r="E1721">
        <v>48</v>
      </c>
      <c r="F1721">
        <v>2962.96</v>
      </c>
      <c r="G1721">
        <v>0.02</v>
      </c>
      <c r="H1721" t="s">
        <v>54</v>
      </c>
      <c r="I1721">
        <v>-612.94000000000005</v>
      </c>
      <c r="J1721">
        <v>58.14</v>
      </c>
      <c r="K1721">
        <v>36.61</v>
      </c>
      <c r="L1721" t="s">
        <v>461</v>
      </c>
      <c r="M1721" t="s">
        <v>22</v>
      </c>
      <c r="N1721" t="s">
        <v>45</v>
      </c>
      <c r="O1721" t="s">
        <v>37</v>
      </c>
      <c r="P1721" t="s">
        <v>57</v>
      </c>
      <c r="Q1721" t="s">
        <v>58</v>
      </c>
      <c r="R1721" s="1">
        <v>41275</v>
      </c>
      <c r="S1721" s="10">
        <f t="shared" si="112"/>
        <v>4.7083852140401524E-4</v>
      </c>
      <c r="U1721" t="str">
        <f t="shared" si="111"/>
        <v/>
      </c>
      <c r="V1721">
        <f t="array" ref="V1721">SUM(IF(B1721="Y",IF(D1721="Critical",(F1721:F5280),0)))</f>
        <v>0</v>
      </c>
      <c r="W1721">
        <f t="shared" si="113"/>
        <v>-1454</v>
      </c>
      <c r="X1721">
        <f t="shared" si="114"/>
        <v>0</v>
      </c>
    </row>
    <row r="1722" spans="1:24" x14ac:dyDescent="0.25">
      <c r="A1722">
        <v>21442</v>
      </c>
      <c r="B1722" t="s">
        <v>18</v>
      </c>
      <c r="C1722" s="1">
        <v>42729</v>
      </c>
      <c r="D1722" t="s">
        <v>47</v>
      </c>
      <c r="E1722">
        <v>48</v>
      </c>
      <c r="F1722">
        <v>782.93</v>
      </c>
      <c r="G1722">
        <v>0.03</v>
      </c>
      <c r="H1722" t="s">
        <v>20</v>
      </c>
      <c r="I1722">
        <v>401.07</v>
      </c>
      <c r="J1722">
        <v>15.57</v>
      </c>
      <c r="K1722">
        <v>1.39</v>
      </c>
      <c r="L1722" t="s">
        <v>461</v>
      </c>
      <c r="M1722" t="s">
        <v>22</v>
      </c>
      <c r="N1722" t="s">
        <v>45</v>
      </c>
      <c r="O1722" t="s">
        <v>34</v>
      </c>
      <c r="P1722" t="s">
        <v>76</v>
      </c>
      <c r="Q1722" t="s">
        <v>42</v>
      </c>
      <c r="R1722" s="1">
        <v>41275</v>
      </c>
      <c r="S1722" s="10">
        <f t="shared" si="112"/>
        <v>1.2441396561642601E-4</v>
      </c>
      <c r="U1722" t="str">
        <f t="shared" si="111"/>
        <v/>
      </c>
      <c r="V1722">
        <f t="array" ref="V1722">SUM(IF(B1722="Y",IF(D1722="Critical",(F1722:F5281),0)))</f>
        <v>0</v>
      </c>
      <c r="W1722">
        <f t="shared" si="113"/>
        <v>-1454</v>
      </c>
      <c r="X1722">
        <f t="shared" si="114"/>
        <v>0</v>
      </c>
    </row>
    <row r="1723" spans="1:24" x14ac:dyDescent="0.25">
      <c r="A1723">
        <v>21444</v>
      </c>
      <c r="B1723" t="s">
        <v>18</v>
      </c>
      <c r="C1723" s="1">
        <v>41744</v>
      </c>
      <c r="D1723" t="s">
        <v>43</v>
      </c>
      <c r="E1723">
        <v>17</v>
      </c>
      <c r="F1723">
        <v>34.159999999999997</v>
      </c>
      <c r="G1723">
        <v>0.09</v>
      </c>
      <c r="H1723" t="s">
        <v>20</v>
      </c>
      <c r="I1723">
        <v>-2.29</v>
      </c>
      <c r="J1723">
        <v>2.1</v>
      </c>
      <c r="K1723">
        <v>0.7</v>
      </c>
      <c r="L1723" t="s">
        <v>273</v>
      </c>
      <c r="M1723" t="s">
        <v>22</v>
      </c>
      <c r="N1723" t="s">
        <v>23</v>
      </c>
      <c r="O1723" t="s">
        <v>34</v>
      </c>
      <c r="P1723" t="s">
        <v>35</v>
      </c>
      <c r="Q1723" t="s">
        <v>36</v>
      </c>
      <c r="R1723" s="1">
        <v>41745</v>
      </c>
      <c r="S1723" s="10">
        <f t="shared" si="112"/>
        <v>5.4283027415696321E-6</v>
      </c>
      <c r="U1723" t="str">
        <f t="shared" si="111"/>
        <v/>
      </c>
      <c r="V1723">
        <f t="array" ref="V1723">SUM(IF(B1723="Y",IF(D1723="Critical",(F1723:F5282),0)))</f>
        <v>0</v>
      </c>
      <c r="W1723">
        <f t="shared" si="113"/>
        <v>1</v>
      </c>
      <c r="X1723">
        <f t="shared" si="114"/>
        <v>0</v>
      </c>
    </row>
    <row r="1724" spans="1:24" x14ac:dyDescent="0.25">
      <c r="A1724">
        <v>11911</v>
      </c>
      <c r="B1724" t="s">
        <v>27</v>
      </c>
      <c r="C1724" s="1">
        <v>41588</v>
      </c>
      <c r="D1724" t="s">
        <v>28</v>
      </c>
      <c r="E1724">
        <v>25</v>
      </c>
      <c r="F1724">
        <v>397.84</v>
      </c>
      <c r="G1724">
        <v>0</v>
      </c>
      <c r="H1724" t="s">
        <v>20</v>
      </c>
      <c r="I1724">
        <v>-14.75</v>
      </c>
      <c r="J1724">
        <v>15.22</v>
      </c>
      <c r="K1724">
        <v>9.73</v>
      </c>
      <c r="L1724" t="s">
        <v>404</v>
      </c>
      <c r="M1724" t="s">
        <v>341</v>
      </c>
      <c r="N1724" t="s">
        <v>45</v>
      </c>
      <c r="O1724" t="s">
        <v>34</v>
      </c>
      <c r="P1724" t="s">
        <v>68</v>
      </c>
      <c r="Q1724" t="s">
        <v>42</v>
      </c>
      <c r="R1724" s="1">
        <v>41590</v>
      </c>
      <c r="S1724" s="10">
        <f t="shared" si="112"/>
        <v>6.3220022327460852E-5</v>
      </c>
      <c r="T1724" t="str">
        <f>IF(B1724="Y", "Quality Check","")</f>
        <v>Quality Check</v>
      </c>
      <c r="U1724" t="str">
        <f t="shared" si="111"/>
        <v>Low Impact</v>
      </c>
      <c r="V1724">
        <f t="array" ref="V1724">SUM(IF(B1724="Y",IF(D1724="Critical",(F1724:F5283),0)))</f>
        <v>10320657.299500003</v>
      </c>
      <c r="W1724">
        <f t="shared" si="113"/>
        <v>2</v>
      </c>
      <c r="X1724">
        <f t="shared" si="114"/>
        <v>1</v>
      </c>
    </row>
    <row r="1725" spans="1:24" x14ac:dyDescent="0.25">
      <c r="A1725">
        <v>21475</v>
      </c>
      <c r="B1725" t="s">
        <v>18</v>
      </c>
      <c r="C1725" s="1">
        <v>41690</v>
      </c>
      <c r="D1725" t="s">
        <v>28</v>
      </c>
      <c r="E1725">
        <v>39</v>
      </c>
      <c r="F1725">
        <v>538.14</v>
      </c>
      <c r="G1725">
        <v>0.06</v>
      </c>
      <c r="H1725" t="s">
        <v>20</v>
      </c>
      <c r="I1725">
        <v>111.42</v>
      </c>
      <c r="J1725">
        <v>14.48</v>
      </c>
      <c r="K1725">
        <v>1.99</v>
      </c>
      <c r="L1725" t="s">
        <v>248</v>
      </c>
      <c r="M1725" t="s">
        <v>22</v>
      </c>
      <c r="N1725" t="s">
        <v>45</v>
      </c>
      <c r="O1725" t="s">
        <v>24</v>
      </c>
      <c r="P1725" t="s">
        <v>25</v>
      </c>
      <c r="Q1725" t="s">
        <v>26</v>
      </c>
      <c r="R1725" s="1">
        <v>41692</v>
      </c>
      <c r="S1725" s="10">
        <f t="shared" si="112"/>
        <v>8.5514837158907553E-5</v>
      </c>
      <c r="U1725" t="str">
        <f t="shared" si="111"/>
        <v/>
      </c>
      <c r="V1725">
        <f t="array" ref="V1725">SUM(IF(B1725="Y",IF(D1725="Critical",(F1725:F5284),0)))</f>
        <v>0</v>
      </c>
      <c r="W1725">
        <f t="shared" si="113"/>
        <v>2</v>
      </c>
      <c r="X1725">
        <f t="shared" si="114"/>
        <v>0</v>
      </c>
    </row>
    <row r="1726" spans="1:24" x14ac:dyDescent="0.25">
      <c r="A1726">
        <v>21475</v>
      </c>
      <c r="B1726" t="s">
        <v>18</v>
      </c>
      <c r="C1726" s="1">
        <v>41690</v>
      </c>
      <c r="D1726" t="s">
        <v>28</v>
      </c>
      <c r="E1726">
        <v>15</v>
      </c>
      <c r="F1726">
        <v>4956.7839999999997</v>
      </c>
      <c r="G1726">
        <v>0.06</v>
      </c>
      <c r="H1726" t="s">
        <v>54</v>
      </c>
      <c r="I1726">
        <v>-296.06</v>
      </c>
      <c r="J1726">
        <v>417.4</v>
      </c>
      <c r="K1726">
        <v>75.23</v>
      </c>
      <c r="L1726" t="s">
        <v>248</v>
      </c>
      <c r="M1726" t="s">
        <v>22</v>
      </c>
      <c r="N1726" t="s">
        <v>45</v>
      </c>
      <c r="O1726" t="s">
        <v>37</v>
      </c>
      <c r="P1726" t="s">
        <v>112</v>
      </c>
      <c r="Q1726" t="s">
        <v>58</v>
      </c>
      <c r="R1726" s="1">
        <v>41691</v>
      </c>
      <c r="S1726" s="10">
        <f t="shared" si="112"/>
        <v>7.8767342437261389E-4</v>
      </c>
      <c r="U1726" t="str">
        <f t="shared" si="111"/>
        <v/>
      </c>
      <c r="V1726">
        <f t="array" ref="V1726">SUM(IF(B1726="Y",IF(D1726="Critical",(F1726:F5285),0)))</f>
        <v>0</v>
      </c>
      <c r="W1726">
        <f t="shared" si="113"/>
        <v>1</v>
      </c>
      <c r="X1726">
        <f t="shared" si="114"/>
        <v>0</v>
      </c>
    </row>
    <row r="1727" spans="1:24" x14ac:dyDescent="0.25">
      <c r="A1727">
        <v>21477</v>
      </c>
      <c r="B1727" t="s">
        <v>18</v>
      </c>
      <c r="C1727" s="1">
        <v>41780</v>
      </c>
      <c r="D1727" t="s">
        <v>47</v>
      </c>
      <c r="E1727">
        <v>7</v>
      </c>
      <c r="F1727">
        <v>189.73</v>
      </c>
      <c r="G1727">
        <v>0.01</v>
      </c>
      <c r="H1727" t="s">
        <v>20</v>
      </c>
      <c r="I1727">
        <v>43.17</v>
      </c>
      <c r="J1727">
        <v>24.95</v>
      </c>
      <c r="K1727">
        <v>2.99</v>
      </c>
      <c r="L1727" t="s">
        <v>420</v>
      </c>
      <c r="M1727" t="s">
        <v>22</v>
      </c>
      <c r="N1727" t="s">
        <v>40</v>
      </c>
      <c r="O1727" t="s">
        <v>34</v>
      </c>
      <c r="P1727" t="s">
        <v>68</v>
      </c>
      <c r="Q1727" t="s">
        <v>42</v>
      </c>
      <c r="R1727" s="1">
        <v>41780</v>
      </c>
      <c r="S1727" s="10">
        <f t="shared" si="112"/>
        <v>3.0149645174414709E-5</v>
      </c>
      <c r="U1727" t="str">
        <f t="shared" si="111"/>
        <v/>
      </c>
      <c r="V1727">
        <f t="array" ref="V1727">SUM(IF(B1727="Y",IF(D1727="Critical",(F1727:F5286),0)))</f>
        <v>0</v>
      </c>
      <c r="W1727">
        <f t="shared" si="113"/>
        <v>0</v>
      </c>
      <c r="X1727">
        <f t="shared" si="114"/>
        <v>0</v>
      </c>
    </row>
    <row r="1728" spans="1:24" x14ac:dyDescent="0.25">
      <c r="A1728">
        <v>21477</v>
      </c>
      <c r="B1728" t="s">
        <v>18</v>
      </c>
      <c r="C1728" s="1">
        <v>41780</v>
      </c>
      <c r="D1728" t="s">
        <v>47</v>
      </c>
      <c r="E1728">
        <v>40</v>
      </c>
      <c r="F1728">
        <v>278.8</v>
      </c>
      <c r="G1728">
        <v>0.06</v>
      </c>
      <c r="H1728" t="s">
        <v>20</v>
      </c>
      <c r="I1728">
        <v>77.709999999999994</v>
      </c>
      <c r="J1728">
        <v>6.88</v>
      </c>
      <c r="K1728">
        <v>2</v>
      </c>
      <c r="L1728" t="s">
        <v>420</v>
      </c>
      <c r="M1728" t="s">
        <v>22</v>
      </c>
      <c r="N1728" t="s">
        <v>40</v>
      </c>
      <c r="O1728" t="s">
        <v>34</v>
      </c>
      <c r="P1728" t="s">
        <v>49</v>
      </c>
      <c r="Q1728" t="s">
        <v>36</v>
      </c>
      <c r="R1728" s="1">
        <v>41782</v>
      </c>
      <c r="S1728" s="10">
        <f t="shared" si="112"/>
        <v>4.430359497510579E-5</v>
      </c>
      <c r="U1728" t="str">
        <f t="shared" si="111"/>
        <v/>
      </c>
      <c r="V1728">
        <f t="array" ref="V1728">SUM(IF(B1728="Y",IF(D1728="Critical",(F1728:F5287),0)))</f>
        <v>0</v>
      </c>
      <c r="W1728">
        <f t="shared" si="113"/>
        <v>2</v>
      </c>
      <c r="X1728">
        <f t="shared" si="114"/>
        <v>0</v>
      </c>
    </row>
    <row r="1729" spans="1:24" x14ac:dyDescent="0.25">
      <c r="A1729">
        <v>21478</v>
      </c>
      <c r="B1729" t="s">
        <v>18</v>
      </c>
      <c r="C1729" s="1">
        <v>42065</v>
      </c>
      <c r="D1729" t="s">
        <v>47</v>
      </c>
      <c r="E1729">
        <v>16</v>
      </c>
      <c r="F1729">
        <v>423.07</v>
      </c>
      <c r="G1729">
        <v>0.01</v>
      </c>
      <c r="H1729" t="s">
        <v>20</v>
      </c>
      <c r="I1729">
        <v>126.95</v>
      </c>
      <c r="J1729">
        <v>25.38</v>
      </c>
      <c r="K1729">
        <v>8.99</v>
      </c>
      <c r="L1729" t="s">
        <v>39</v>
      </c>
      <c r="M1729" t="s">
        <v>22</v>
      </c>
      <c r="N1729" t="s">
        <v>40</v>
      </c>
      <c r="O1729" t="s">
        <v>37</v>
      </c>
      <c r="P1729" t="s">
        <v>38</v>
      </c>
      <c r="Q1729" t="s">
        <v>26</v>
      </c>
      <c r="R1729" s="1">
        <v>42067</v>
      </c>
      <c r="S1729" s="10">
        <f t="shared" si="112"/>
        <v>6.7229275201284087E-5</v>
      </c>
      <c r="U1729" t="str">
        <f t="shared" si="111"/>
        <v/>
      </c>
      <c r="V1729">
        <f t="array" ref="V1729">SUM(IF(B1729="Y",IF(D1729="Critical",(F1729:F5288),0)))</f>
        <v>0</v>
      </c>
      <c r="W1729">
        <f t="shared" si="113"/>
        <v>2</v>
      </c>
      <c r="X1729">
        <f t="shared" si="114"/>
        <v>0</v>
      </c>
    </row>
    <row r="1730" spans="1:24" x14ac:dyDescent="0.25">
      <c r="A1730">
        <v>21478</v>
      </c>
      <c r="B1730" t="s">
        <v>18</v>
      </c>
      <c r="C1730" s="1">
        <v>42065</v>
      </c>
      <c r="D1730" t="s">
        <v>47</v>
      </c>
      <c r="E1730">
        <v>33</v>
      </c>
      <c r="F1730">
        <v>1602.21</v>
      </c>
      <c r="G1730">
        <v>0.05</v>
      </c>
      <c r="H1730" t="s">
        <v>20</v>
      </c>
      <c r="I1730">
        <v>728.49</v>
      </c>
      <c r="J1730">
        <v>48.04</v>
      </c>
      <c r="K1730">
        <v>5.79</v>
      </c>
      <c r="L1730" t="s">
        <v>39</v>
      </c>
      <c r="M1730" t="s">
        <v>22</v>
      </c>
      <c r="N1730" t="s">
        <v>40</v>
      </c>
      <c r="O1730" t="s">
        <v>34</v>
      </c>
      <c r="P1730" t="s">
        <v>49</v>
      </c>
      <c r="Q1730" t="s">
        <v>42</v>
      </c>
      <c r="R1730" s="1">
        <v>42069</v>
      </c>
      <c r="S1730" s="10">
        <f t="shared" si="112"/>
        <v>2.5460424284456327E-4</v>
      </c>
      <c r="U1730" t="str">
        <f t="shared" ref="U1730:U1793" si="115">IF(T1730="Quality Check",VLOOKUP(S1730,Quality_Control,2),"")</f>
        <v/>
      </c>
      <c r="V1730">
        <f t="array" ref="V1730">SUM(IF(B1730="Y",IF(D1730="Critical",(F1730:F5289),0)))</f>
        <v>0</v>
      </c>
      <c r="W1730">
        <f t="shared" si="113"/>
        <v>4</v>
      </c>
      <c r="X1730">
        <f t="shared" si="114"/>
        <v>0</v>
      </c>
    </row>
    <row r="1731" spans="1:24" x14ac:dyDescent="0.25">
      <c r="A1731">
        <v>21479</v>
      </c>
      <c r="B1731" t="s">
        <v>18</v>
      </c>
      <c r="C1731" s="1">
        <v>42610</v>
      </c>
      <c r="D1731" t="s">
        <v>43</v>
      </c>
      <c r="E1731">
        <v>41</v>
      </c>
      <c r="F1731">
        <v>291.16000000000003</v>
      </c>
      <c r="G1731">
        <v>0.01</v>
      </c>
      <c r="H1731" t="s">
        <v>32</v>
      </c>
      <c r="I1731">
        <v>-89.47</v>
      </c>
      <c r="J1731">
        <v>6.48</v>
      </c>
      <c r="K1731">
        <v>6.57</v>
      </c>
      <c r="L1731" t="s">
        <v>517</v>
      </c>
      <c r="M1731" t="s">
        <v>30</v>
      </c>
      <c r="N1731" t="s">
        <v>40</v>
      </c>
      <c r="O1731" t="s">
        <v>34</v>
      </c>
      <c r="P1731" t="s">
        <v>49</v>
      </c>
      <c r="Q1731" t="s">
        <v>42</v>
      </c>
      <c r="R1731" s="1">
        <v>42611</v>
      </c>
      <c r="S1731" s="10">
        <f t="shared" ref="S1731:S1794" si="116">F1731/$F$3563</f>
        <v>4.6267699831247494E-5</v>
      </c>
      <c r="U1731" t="str">
        <f t="shared" si="115"/>
        <v/>
      </c>
      <c r="V1731">
        <f t="array" ref="V1731">SUM(IF(B1731="Y",IF(D1731="Critical",(F1731:F5290),0)))</f>
        <v>0</v>
      </c>
      <c r="W1731">
        <f t="shared" ref="W1731:W1794" si="117">R1731-C1731</f>
        <v>1</v>
      </c>
      <c r="X1731">
        <f t="shared" ref="X1731:X1794" si="118">IF(T1731="",0,1)</f>
        <v>0</v>
      </c>
    </row>
    <row r="1732" spans="1:24" x14ac:dyDescent="0.25">
      <c r="A1732">
        <v>21538</v>
      </c>
      <c r="B1732" t="s">
        <v>18</v>
      </c>
      <c r="C1732" s="1">
        <v>42578</v>
      </c>
      <c r="D1732" t="s">
        <v>43</v>
      </c>
      <c r="E1732">
        <v>31</v>
      </c>
      <c r="F1732">
        <v>87.32</v>
      </c>
      <c r="G1732">
        <v>0.08</v>
      </c>
      <c r="H1732" t="s">
        <v>20</v>
      </c>
      <c r="I1732">
        <v>-1.18</v>
      </c>
      <c r="J1732">
        <v>2.94</v>
      </c>
      <c r="K1732">
        <v>0.96</v>
      </c>
      <c r="L1732" t="s">
        <v>529</v>
      </c>
      <c r="M1732" t="s">
        <v>56</v>
      </c>
      <c r="N1732" t="s">
        <v>71</v>
      </c>
      <c r="O1732" t="s">
        <v>34</v>
      </c>
      <c r="P1732" t="s">
        <v>35</v>
      </c>
      <c r="Q1732" t="s">
        <v>36</v>
      </c>
      <c r="R1732" s="1">
        <v>42580</v>
      </c>
      <c r="S1732" s="10">
        <f t="shared" si="116"/>
        <v>1.387586052089755E-5</v>
      </c>
      <c r="U1732" t="str">
        <f t="shared" si="115"/>
        <v/>
      </c>
      <c r="V1732">
        <f t="array" ref="V1732">SUM(IF(B1732="Y",IF(D1732="Critical",(F1732:F5291),0)))</f>
        <v>0</v>
      </c>
      <c r="W1732">
        <f t="shared" si="117"/>
        <v>2</v>
      </c>
      <c r="X1732">
        <f t="shared" si="118"/>
        <v>0</v>
      </c>
    </row>
    <row r="1733" spans="1:24" x14ac:dyDescent="0.25">
      <c r="A1733">
        <v>40512</v>
      </c>
      <c r="B1733" t="s">
        <v>18</v>
      </c>
      <c r="C1733" s="1">
        <v>41534</v>
      </c>
      <c r="D1733" t="s">
        <v>43</v>
      </c>
      <c r="E1733">
        <v>41</v>
      </c>
      <c r="F1733">
        <v>405.83</v>
      </c>
      <c r="G1733">
        <v>0.06</v>
      </c>
      <c r="H1733" t="s">
        <v>20</v>
      </c>
      <c r="I1733">
        <v>178.86</v>
      </c>
      <c r="J1733">
        <v>9.9</v>
      </c>
      <c r="K1733">
        <v>1.39</v>
      </c>
      <c r="L1733" t="s">
        <v>580</v>
      </c>
      <c r="M1733" t="s">
        <v>22</v>
      </c>
      <c r="N1733" t="s">
        <v>40</v>
      </c>
      <c r="O1733" t="s">
        <v>34</v>
      </c>
      <c r="P1733" t="s">
        <v>76</v>
      </c>
      <c r="Q1733" t="s">
        <v>42</v>
      </c>
      <c r="R1733" s="1">
        <v>41535</v>
      </c>
      <c r="S1733" s="10">
        <f t="shared" si="116"/>
        <v>6.448969852491815E-5</v>
      </c>
      <c r="U1733" t="str">
        <f t="shared" si="115"/>
        <v/>
      </c>
      <c r="V1733">
        <f t="array" ref="V1733">SUM(IF(B1733="Y",IF(D1733="Critical",(F1733:F5292),0)))</f>
        <v>0</v>
      </c>
      <c r="W1733">
        <f t="shared" si="117"/>
        <v>1</v>
      </c>
      <c r="X1733">
        <f t="shared" si="118"/>
        <v>0</v>
      </c>
    </row>
    <row r="1734" spans="1:24" x14ac:dyDescent="0.25">
      <c r="A1734">
        <v>12067</v>
      </c>
      <c r="B1734" t="s">
        <v>27</v>
      </c>
      <c r="C1734" s="1">
        <v>41309</v>
      </c>
      <c r="D1734" t="s">
        <v>28</v>
      </c>
      <c r="E1734">
        <v>7</v>
      </c>
      <c r="F1734">
        <v>407.11599999999999</v>
      </c>
      <c r="G1734">
        <v>0.08</v>
      </c>
      <c r="H1734" t="s">
        <v>20</v>
      </c>
      <c r="I1734">
        <v>-289.81</v>
      </c>
      <c r="J1734">
        <v>65.989999999999995</v>
      </c>
      <c r="K1734">
        <v>19.989999999999998</v>
      </c>
      <c r="L1734" t="s">
        <v>102</v>
      </c>
      <c r="M1734" t="s">
        <v>22</v>
      </c>
      <c r="N1734" t="s">
        <v>71</v>
      </c>
      <c r="O1734" t="s">
        <v>24</v>
      </c>
      <c r="P1734" t="s">
        <v>41</v>
      </c>
      <c r="Q1734" t="s">
        <v>42</v>
      </c>
      <c r="R1734" s="1">
        <v>41310</v>
      </c>
      <c r="S1734" s="10">
        <f t="shared" si="116"/>
        <v>6.4694054418526422E-5</v>
      </c>
      <c r="T1734" t="str">
        <f>IF(B1734="Y", "Quality Check","")</f>
        <v>Quality Check</v>
      </c>
      <c r="U1734" t="str">
        <f t="shared" si="115"/>
        <v>Low Impact</v>
      </c>
      <c r="V1734">
        <f t="array" ref="V1734">SUM(IF(B1734="Y",IF(D1734="Critical",(F1734:F5293),0)))</f>
        <v>10311486.415500002</v>
      </c>
      <c r="W1734">
        <f t="shared" si="117"/>
        <v>1</v>
      </c>
      <c r="X1734">
        <f t="shared" si="118"/>
        <v>1</v>
      </c>
    </row>
    <row r="1735" spans="1:24" x14ac:dyDescent="0.25">
      <c r="A1735">
        <v>21541</v>
      </c>
      <c r="B1735" t="s">
        <v>18</v>
      </c>
      <c r="C1735" s="1">
        <v>42651</v>
      </c>
      <c r="D1735" t="s">
        <v>31</v>
      </c>
      <c r="E1735">
        <v>43</v>
      </c>
      <c r="F1735">
        <v>3044.7</v>
      </c>
      <c r="G1735">
        <v>0.04</v>
      </c>
      <c r="H1735" t="s">
        <v>54</v>
      </c>
      <c r="I1735">
        <v>-78.36</v>
      </c>
      <c r="J1735">
        <v>70.98</v>
      </c>
      <c r="K1735">
        <v>26.74</v>
      </c>
      <c r="L1735" t="s">
        <v>166</v>
      </c>
      <c r="M1735" t="s">
        <v>22</v>
      </c>
      <c r="N1735" t="s">
        <v>23</v>
      </c>
      <c r="O1735" t="s">
        <v>37</v>
      </c>
      <c r="P1735" t="s">
        <v>57</v>
      </c>
      <c r="Q1735" t="s">
        <v>58</v>
      </c>
      <c r="R1735" s="1">
        <v>42653</v>
      </c>
      <c r="S1735" s="10">
        <f t="shared" si="116"/>
        <v>4.8382767439277111E-4</v>
      </c>
      <c r="U1735" t="str">
        <f t="shared" si="115"/>
        <v/>
      </c>
      <c r="V1735">
        <f t="array" ref="V1735">SUM(IF(B1735="Y",IF(D1735="Critical",(F1735:F5294),0)))</f>
        <v>0</v>
      </c>
      <c r="W1735">
        <f t="shared" si="117"/>
        <v>2</v>
      </c>
      <c r="X1735">
        <f t="shared" si="118"/>
        <v>0</v>
      </c>
    </row>
    <row r="1736" spans="1:24" x14ac:dyDescent="0.25">
      <c r="A1736">
        <v>21542</v>
      </c>
      <c r="B1736" t="s">
        <v>18</v>
      </c>
      <c r="C1736" s="1">
        <v>41780</v>
      </c>
      <c r="D1736" t="s">
        <v>19</v>
      </c>
      <c r="E1736">
        <v>18</v>
      </c>
      <c r="F1736">
        <v>404.3</v>
      </c>
      <c r="G1736">
        <v>0.04</v>
      </c>
      <c r="H1736" t="s">
        <v>20</v>
      </c>
      <c r="I1736">
        <v>-27.34</v>
      </c>
      <c r="J1736">
        <v>21.38</v>
      </c>
      <c r="K1736">
        <v>8.99</v>
      </c>
      <c r="L1736" t="s">
        <v>530</v>
      </c>
      <c r="M1736" t="s">
        <v>56</v>
      </c>
      <c r="N1736" t="s">
        <v>23</v>
      </c>
      <c r="O1736" t="s">
        <v>34</v>
      </c>
      <c r="P1736" t="s">
        <v>35</v>
      </c>
      <c r="Q1736" t="s">
        <v>26</v>
      </c>
      <c r="R1736" s="1">
        <v>41781</v>
      </c>
      <c r="S1736" s="10">
        <f t="shared" si="116"/>
        <v>6.4246569040298668E-5</v>
      </c>
      <c r="U1736" t="str">
        <f t="shared" si="115"/>
        <v/>
      </c>
      <c r="V1736">
        <f t="array" ref="V1736">SUM(IF(B1736="Y",IF(D1736="Critical",(F1736:F5295),0)))</f>
        <v>0</v>
      </c>
      <c r="W1736">
        <f t="shared" si="117"/>
        <v>1</v>
      </c>
      <c r="X1736">
        <f t="shared" si="118"/>
        <v>0</v>
      </c>
    </row>
    <row r="1737" spans="1:24" x14ac:dyDescent="0.25">
      <c r="A1737">
        <v>21542</v>
      </c>
      <c r="B1737" t="s">
        <v>18</v>
      </c>
      <c r="C1737" s="1">
        <v>41780</v>
      </c>
      <c r="D1737" t="s">
        <v>19</v>
      </c>
      <c r="E1737">
        <v>43</v>
      </c>
      <c r="F1737">
        <v>11674.968000000001</v>
      </c>
      <c r="G1737">
        <v>0.05</v>
      </c>
      <c r="H1737" t="s">
        <v>54</v>
      </c>
      <c r="I1737">
        <v>715.18</v>
      </c>
      <c r="J1737">
        <v>348.21</v>
      </c>
      <c r="K1737">
        <v>84.84</v>
      </c>
      <c r="L1737" t="s">
        <v>530</v>
      </c>
      <c r="M1737" t="s">
        <v>56</v>
      </c>
      <c r="N1737" t="s">
        <v>23</v>
      </c>
      <c r="O1737" t="s">
        <v>37</v>
      </c>
      <c r="P1737" t="s">
        <v>112</v>
      </c>
      <c r="Q1737" t="s">
        <v>58</v>
      </c>
      <c r="R1737" s="1">
        <v>41781</v>
      </c>
      <c r="S1737" s="10">
        <f t="shared" si="116"/>
        <v>1.8552476815614093E-3</v>
      </c>
      <c r="U1737" t="str">
        <f t="shared" si="115"/>
        <v/>
      </c>
      <c r="V1737">
        <f t="array" ref="V1737">SUM(IF(B1737="Y",IF(D1737="Critical",(F1737:F5296),0)))</f>
        <v>0</v>
      </c>
      <c r="W1737">
        <f t="shared" si="117"/>
        <v>1</v>
      </c>
      <c r="X1737">
        <f t="shared" si="118"/>
        <v>0</v>
      </c>
    </row>
    <row r="1738" spans="1:24" x14ac:dyDescent="0.25">
      <c r="A1738">
        <v>43904</v>
      </c>
      <c r="B1738" t="s">
        <v>18</v>
      </c>
      <c r="C1738" s="1">
        <v>41395</v>
      </c>
      <c r="D1738" t="s">
        <v>31</v>
      </c>
      <c r="E1738">
        <v>43</v>
      </c>
      <c r="F1738">
        <v>413.83</v>
      </c>
      <c r="G1738">
        <v>0.08</v>
      </c>
      <c r="H1738" t="s">
        <v>20</v>
      </c>
      <c r="I1738">
        <v>111.74</v>
      </c>
      <c r="J1738">
        <v>10.01</v>
      </c>
      <c r="K1738">
        <v>1.99</v>
      </c>
      <c r="L1738" t="s">
        <v>425</v>
      </c>
      <c r="M1738" t="s">
        <v>22</v>
      </c>
      <c r="N1738" t="s">
        <v>71</v>
      </c>
      <c r="O1738" t="s">
        <v>24</v>
      </c>
      <c r="P1738" t="s">
        <v>25</v>
      </c>
      <c r="Q1738" t="s">
        <v>26</v>
      </c>
      <c r="R1738" s="1">
        <v>41397</v>
      </c>
      <c r="S1738" s="10">
        <f t="shared" si="116"/>
        <v>6.5760963803974273E-5</v>
      </c>
      <c r="U1738" t="str">
        <f t="shared" si="115"/>
        <v/>
      </c>
      <c r="V1738">
        <f t="array" ref="V1738">SUM(IF(B1738="Y",IF(D1738="Critical",(F1738:F5297),0)))</f>
        <v>0</v>
      </c>
      <c r="W1738">
        <f t="shared" si="117"/>
        <v>2</v>
      </c>
      <c r="X1738">
        <f t="shared" si="118"/>
        <v>0</v>
      </c>
    </row>
    <row r="1739" spans="1:24" x14ac:dyDescent="0.25">
      <c r="A1739">
        <v>37920</v>
      </c>
      <c r="B1739" t="s">
        <v>18</v>
      </c>
      <c r="C1739" s="1">
        <v>41469</v>
      </c>
      <c r="D1739" t="s">
        <v>28</v>
      </c>
      <c r="E1739">
        <v>48</v>
      </c>
      <c r="F1739">
        <v>414.42</v>
      </c>
      <c r="G1739">
        <v>0.04</v>
      </c>
      <c r="H1739" t="s">
        <v>20</v>
      </c>
      <c r="I1739">
        <v>-380.2</v>
      </c>
      <c r="J1739">
        <v>8.4600000000000009</v>
      </c>
      <c r="K1739">
        <v>8.99</v>
      </c>
      <c r="L1739" t="s">
        <v>154</v>
      </c>
      <c r="M1739" t="s">
        <v>30</v>
      </c>
      <c r="N1739" t="s">
        <v>23</v>
      </c>
      <c r="O1739" t="s">
        <v>24</v>
      </c>
      <c r="P1739" t="s">
        <v>25</v>
      </c>
      <c r="Q1739" t="s">
        <v>26</v>
      </c>
      <c r="R1739" s="1">
        <v>41471</v>
      </c>
      <c r="S1739" s="10">
        <f t="shared" si="116"/>
        <v>6.5854719618304666E-5</v>
      </c>
      <c r="U1739" t="str">
        <f t="shared" si="115"/>
        <v/>
      </c>
      <c r="V1739">
        <f t="array" ref="V1739">SUM(IF(B1739="Y",IF(D1739="Critical",(F1739:F5298),0)))</f>
        <v>0</v>
      </c>
      <c r="W1739">
        <f t="shared" si="117"/>
        <v>2</v>
      </c>
      <c r="X1739">
        <f t="shared" si="118"/>
        <v>0</v>
      </c>
    </row>
    <row r="1740" spans="1:24" x14ac:dyDescent="0.25">
      <c r="A1740">
        <v>21601</v>
      </c>
      <c r="B1740" t="s">
        <v>18</v>
      </c>
      <c r="C1740" s="1">
        <v>41735</v>
      </c>
      <c r="D1740" t="s">
        <v>47</v>
      </c>
      <c r="E1740">
        <v>20</v>
      </c>
      <c r="F1740">
        <v>2227.34</v>
      </c>
      <c r="G1740">
        <v>0.09</v>
      </c>
      <c r="H1740" t="s">
        <v>20</v>
      </c>
      <c r="I1740">
        <v>-609.09</v>
      </c>
      <c r="J1740">
        <v>113.64</v>
      </c>
      <c r="K1740">
        <v>35</v>
      </c>
      <c r="L1740" t="s">
        <v>272</v>
      </c>
      <c r="M1740" t="s">
        <v>30</v>
      </c>
      <c r="N1740" t="s">
        <v>45</v>
      </c>
      <c r="O1740" t="s">
        <v>34</v>
      </c>
      <c r="P1740" t="s">
        <v>53</v>
      </c>
      <c r="Q1740" t="s">
        <v>60</v>
      </c>
      <c r="R1740" s="1">
        <v>41735</v>
      </c>
      <c r="S1740" s="10">
        <f t="shared" si="116"/>
        <v>3.5394250083160735E-4</v>
      </c>
      <c r="U1740" t="str">
        <f t="shared" si="115"/>
        <v/>
      </c>
      <c r="V1740">
        <f t="array" ref="V1740">SUM(IF(B1740="Y",IF(D1740="Critical",(F1740:F5299),0)))</f>
        <v>0</v>
      </c>
      <c r="W1740">
        <f t="shared" si="117"/>
        <v>0</v>
      </c>
      <c r="X1740">
        <f t="shared" si="118"/>
        <v>0</v>
      </c>
    </row>
    <row r="1741" spans="1:24" x14ac:dyDescent="0.25">
      <c r="A1741">
        <v>21602</v>
      </c>
      <c r="B1741" t="s">
        <v>18</v>
      </c>
      <c r="C1741" s="1">
        <v>42552</v>
      </c>
      <c r="D1741" t="s">
        <v>28</v>
      </c>
      <c r="E1741">
        <v>6</v>
      </c>
      <c r="F1741">
        <v>2170.61</v>
      </c>
      <c r="G1741">
        <v>0.01</v>
      </c>
      <c r="H1741" t="s">
        <v>54</v>
      </c>
      <c r="I1741">
        <v>-62.29</v>
      </c>
      <c r="J1741">
        <v>348.21</v>
      </c>
      <c r="K1741">
        <v>40.19</v>
      </c>
      <c r="L1741" t="s">
        <v>157</v>
      </c>
      <c r="M1741" t="s">
        <v>22</v>
      </c>
      <c r="N1741" t="s">
        <v>71</v>
      </c>
      <c r="O1741" t="s">
        <v>37</v>
      </c>
      <c r="P1741" t="s">
        <v>112</v>
      </c>
      <c r="Q1741" t="s">
        <v>58</v>
      </c>
      <c r="R1741" s="1">
        <v>42555</v>
      </c>
      <c r="S1741" s="10">
        <f t="shared" si="116"/>
        <v>3.4492764092150063E-4</v>
      </c>
      <c r="U1741" t="str">
        <f t="shared" si="115"/>
        <v/>
      </c>
      <c r="V1741">
        <f t="array" ref="V1741">SUM(IF(B1741="Y",IF(D1741="Critical",(F1741:F5300),0)))</f>
        <v>0</v>
      </c>
      <c r="W1741">
        <f t="shared" si="117"/>
        <v>3</v>
      </c>
      <c r="X1741">
        <f t="shared" si="118"/>
        <v>0</v>
      </c>
    </row>
    <row r="1742" spans="1:24" x14ac:dyDescent="0.25">
      <c r="A1742">
        <v>21604</v>
      </c>
      <c r="B1742" t="s">
        <v>18</v>
      </c>
      <c r="C1742" s="1">
        <v>42095</v>
      </c>
      <c r="D1742" t="s">
        <v>43</v>
      </c>
      <c r="E1742">
        <v>6</v>
      </c>
      <c r="F1742">
        <v>2478.88</v>
      </c>
      <c r="G1742">
        <v>0.02</v>
      </c>
      <c r="H1742" t="s">
        <v>32</v>
      </c>
      <c r="I1742">
        <v>593.59</v>
      </c>
      <c r="J1742">
        <v>387.99</v>
      </c>
      <c r="K1742">
        <v>19.989999999999998</v>
      </c>
      <c r="L1742" t="s">
        <v>479</v>
      </c>
      <c r="M1742" t="s">
        <v>30</v>
      </c>
      <c r="N1742" t="s">
        <v>40</v>
      </c>
      <c r="O1742" t="s">
        <v>34</v>
      </c>
      <c r="P1742" t="s">
        <v>68</v>
      </c>
      <c r="Q1742" t="s">
        <v>42</v>
      </c>
      <c r="R1742" s="1">
        <v>42097</v>
      </c>
      <c r="S1742" s="10">
        <f t="shared" si="116"/>
        <v>3.9391425936832942E-4</v>
      </c>
      <c r="U1742" t="str">
        <f t="shared" si="115"/>
        <v/>
      </c>
      <c r="V1742">
        <f t="array" ref="V1742">SUM(IF(B1742="Y",IF(D1742="Critical",(F1742:F5301),0)))</f>
        <v>0</v>
      </c>
      <c r="W1742">
        <f t="shared" si="117"/>
        <v>2</v>
      </c>
      <c r="X1742">
        <f t="shared" si="118"/>
        <v>0</v>
      </c>
    </row>
    <row r="1743" spans="1:24" x14ac:dyDescent="0.25">
      <c r="A1743">
        <v>21605</v>
      </c>
      <c r="B1743" t="s">
        <v>18</v>
      </c>
      <c r="C1743" s="1">
        <v>42102</v>
      </c>
      <c r="D1743" t="s">
        <v>19</v>
      </c>
      <c r="E1743">
        <v>32</v>
      </c>
      <c r="F1743">
        <v>1932.97</v>
      </c>
      <c r="G1743">
        <v>0.08</v>
      </c>
      <c r="H1743" t="s">
        <v>54</v>
      </c>
      <c r="I1743">
        <v>-514.94000000000005</v>
      </c>
      <c r="J1743">
        <v>60.98</v>
      </c>
      <c r="K1743">
        <v>30</v>
      </c>
      <c r="L1743" t="s">
        <v>442</v>
      </c>
      <c r="M1743" t="s">
        <v>22</v>
      </c>
      <c r="N1743" t="s">
        <v>71</v>
      </c>
      <c r="O1743" t="s">
        <v>37</v>
      </c>
      <c r="P1743" t="s">
        <v>86</v>
      </c>
      <c r="Q1743" t="s">
        <v>74</v>
      </c>
      <c r="R1743" s="1">
        <v>42104</v>
      </c>
      <c r="S1743" s="10">
        <f t="shared" si="116"/>
        <v>3.0716470580713855E-4</v>
      </c>
      <c r="U1743" t="str">
        <f t="shared" si="115"/>
        <v/>
      </c>
      <c r="V1743">
        <f t="array" ref="V1743">SUM(IF(B1743="Y",IF(D1743="Critical",(F1743:F5302),0)))</f>
        <v>0</v>
      </c>
      <c r="W1743">
        <f t="shared" si="117"/>
        <v>2</v>
      </c>
      <c r="X1743">
        <f t="shared" si="118"/>
        <v>0</v>
      </c>
    </row>
    <row r="1744" spans="1:24" x14ac:dyDescent="0.25">
      <c r="A1744">
        <v>21605</v>
      </c>
      <c r="B1744" t="s">
        <v>18</v>
      </c>
      <c r="C1744" s="1">
        <v>42102</v>
      </c>
      <c r="D1744" t="s">
        <v>19</v>
      </c>
      <c r="E1744">
        <v>46</v>
      </c>
      <c r="F1744">
        <v>476.49</v>
      </c>
      <c r="G1744">
        <v>0.1</v>
      </c>
      <c r="H1744" t="s">
        <v>20</v>
      </c>
      <c r="I1744">
        <v>-18.57</v>
      </c>
      <c r="J1744">
        <v>10.64</v>
      </c>
      <c r="K1744">
        <v>5.16</v>
      </c>
      <c r="L1744" t="s">
        <v>442</v>
      </c>
      <c r="M1744" t="s">
        <v>22</v>
      </c>
      <c r="N1744" t="s">
        <v>71</v>
      </c>
      <c r="O1744" t="s">
        <v>37</v>
      </c>
      <c r="P1744" t="s">
        <v>38</v>
      </c>
      <c r="Q1744" t="s">
        <v>42</v>
      </c>
      <c r="R1744" s="1">
        <v>42104</v>
      </c>
      <c r="S1744" s="10">
        <f t="shared" si="116"/>
        <v>7.5718149102181335E-5</v>
      </c>
      <c r="U1744" t="str">
        <f t="shared" si="115"/>
        <v/>
      </c>
      <c r="V1744">
        <f t="array" ref="V1744">SUM(IF(B1744="Y",IF(D1744="Critical",(F1744:F5303),0)))</f>
        <v>0</v>
      </c>
      <c r="W1744">
        <f t="shared" si="117"/>
        <v>2</v>
      </c>
      <c r="X1744">
        <f t="shared" si="118"/>
        <v>0</v>
      </c>
    </row>
    <row r="1745" spans="1:24" x14ac:dyDescent="0.25">
      <c r="A1745">
        <v>21607</v>
      </c>
      <c r="B1745" t="s">
        <v>18</v>
      </c>
      <c r="C1745" s="1">
        <v>42078</v>
      </c>
      <c r="D1745" t="s">
        <v>31</v>
      </c>
      <c r="E1745">
        <v>17</v>
      </c>
      <c r="F1745">
        <v>618.9</v>
      </c>
      <c r="G1745">
        <v>0.09</v>
      </c>
      <c r="H1745" t="s">
        <v>20</v>
      </c>
      <c r="I1745">
        <v>54.92</v>
      </c>
      <c r="J1745">
        <v>36.549999999999997</v>
      </c>
      <c r="K1745">
        <v>13.89</v>
      </c>
      <c r="L1745" t="s">
        <v>531</v>
      </c>
      <c r="M1745" t="s">
        <v>341</v>
      </c>
      <c r="N1745" t="s">
        <v>40</v>
      </c>
      <c r="O1745" t="s">
        <v>34</v>
      </c>
      <c r="P1745" t="s">
        <v>35</v>
      </c>
      <c r="Q1745" t="s">
        <v>36</v>
      </c>
      <c r="R1745" s="1">
        <v>42080</v>
      </c>
      <c r="S1745" s="10">
        <f t="shared" si="116"/>
        <v>9.8348260150979088E-5</v>
      </c>
      <c r="U1745" t="str">
        <f t="shared" si="115"/>
        <v/>
      </c>
      <c r="V1745">
        <f t="array" ref="V1745">SUM(IF(B1745="Y",IF(D1745="Critical",(F1745:F5304),0)))</f>
        <v>0</v>
      </c>
      <c r="W1745">
        <f t="shared" si="117"/>
        <v>2</v>
      </c>
      <c r="X1745">
        <f t="shared" si="118"/>
        <v>0</v>
      </c>
    </row>
    <row r="1746" spans="1:24" x14ac:dyDescent="0.25">
      <c r="A1746">
        <v>21633</v>
      </c>
      <c r="B1746" t="s">
        <v>18</v>
      </c>
      <c r="C1746" s="1">
        <v>42456</v>
      </c>
      <c r="D1746" t="s">
        <v>43</v>
      </c>
      <c r="E1746">
        <v>29</v>
      </c>
      <c r="F1746">
        <v>547.82000000000005</v>
      </c>
      <c r="G1746">
        <v>0.08</v>
      </c>
      <c r="H1746" t="s">
        <v>20</v>
      </c>
      <c r="I1746">
        <v>69.63</v>
      </c>
      <c r="J1746">
        <v>18.7</v>
      </c>
      <c r="K1746">
        <v>8.99</v>
      </c>
      <c r="L1746" t="s">
        <v>39</v>
      </c>
      <c r="M1746" t="s">
        <v>22</v>
      </c>
      <c r="N1746" t="s">
        <v>40</v>
      </c>
      <c r="O1746" t="s">
        <v>37</v>
      </c>
      <c r="P1746" t="s">
        <v>38</v>
      </c>
      <c r="Q1746" t="s">
        <v>26</v>
      </c>
      <c r="R1746" s="1">
        <v>42457</v>
      </c>
      <c r="S1746" s="10">
        <f t="shared" si="116"/>
        <v>8.705306814656548E-5</v>
      </c>
      <c r="U1746" t="str">
        <f t="shared" si="115"/>
        <v/>
      </c>
      <c r="V1746">
        <f t="array" ref="V1746">SUM(IF(B1746="Y",IF(D1746="Critical",(F1746:F5305),0)))</f>
        <v>0</v>
      </c>
      <c r="W1746">
        <f t="shared" si="117"/>
        <v>1</v>
      </c>
      <c r="X1746">
        <f t="shared" si="118"/>
        <v>0</v>
      </c>
    </row>
    <row r="1747" spans="1:24" x14ac:dyDescent="0.25">
      <c r="A1747">
        <v>21635</v>
      </c>
      <c r="B1747" t="s">
        <v>18</v>
      </c>
      <c r="C1747" s="1">
        <v>42706</v>
      </c>
      <c r="D1747" t="s">
        <v>47</v>
      </c>
      <c r="E1747">
        <v>2</v>
      </c>
      <c r="F1747">
        <v>65.31</v>
      </c>
      <c r="G1747">
        <v>0</v>
      </c>
      <c r="H1747" t="s">
        <v>20</v>
      </c>
      <c r="I1747">
        <v>-34.42</v>
      </c>
      <c r="J1747">
        <v>24.92</v>
      </c>
      <c r="K1747">
        <v>12.98</v>
      </c>
      <c r="L1747" t="s">
        <v>398</v>
      </c>
      <c r="M1747" t="s">
        <v>22</v>
      </c>
      <c r="N1747" t="s">
        <v>45</v>
      </c>
      <c r="O1747" t="s">
        <v>34</v>
      </c>
      <c r="P1747" t="s">
        <v>68</v>
      </c>
      <c r="Q1747" t="s">
        <v>42</v>
      </c>
      <c r="R1747" s="1">
        <v>42706</v>
      </c>
      <c r="S1747" s="10">
        <f t="shared" si="116"/>
        <v>1.0378291921894401E-5</v>
      </c>
      <c r="U1747" t="str">
        <f t="shared" si="115"/>
        <v/>
      </c>
      <c r="V1747">
        <f t="array" ref="V1747">SUM(IF(B1747="Y",IF(D1747="Critical",(F1747:F5306),0)))</f>
        <v>0</v>
      </c>
      <c r="W1747">
        <f t="shared" si="117"/>
        <v>0</v>
      </c>
      <c r="X1747">
        <f t="shared" si="118"/>
        <v>0</v>
      </c>
    </row>
    <row r="1748" spans="1:24" x14ac:dyDescent="0.25">
      <c r="A1748">
        <v>21636</v>
      </c>
      <c r="B1748" t="s">
        <v>18</v>
      </c>
      <c r="C1748" s="1">
        <v>42592</v>
      </c>
      <c r="D1748" t="s">
        <v>47</v>
      </c>
      <c r="E1748">
        <v>35</v>
      </c>
      <c r="F1748">
        <v>1665.0395000000001</v>
      </c>
      <c r="G1748">
        <v>0.02</v>
      </c>
      <c r="H1748" t="s">
        <v>20</v>
      </c>
      <c r="I1748">
        <v>366.51</v>
      </c>
      <c r="J1748">
        <v>55.99</v>
      </c>
      <c r="K1748">
        <v>3.3</v>
      </c>
      <c r="L1748" t="s">
        <v>532</v>
      </c>
      <c r="M1748" t="s">
        <v>341</v>
      </c>
      <c r="N1748" t="s">
        <v>40</v>
      </c>
      <c r="O1748" t="s">
        <v>24</v>
      </c>
      <c r="P1748" t="s">
        <v>41</v>
      </c>
      <c r="Q1748" t="s">
        <v>26</v>
      </c>
      <c r="R1748" s="1">
        <v>42592</v>
      </c>
      <c r="S1748" s="10">
        <f t="shared" si="116"/>
        <v>2.6458836307587038E-4</v>
      </c>
      <c r="U1748" t="str">
        <f t="shared" si="115"/>
        <v/>
      </c>
      <c r="V1748">
        <f t="array" ref="V1748">SUM(IF(B1748="Y",IF(D1748="Critical",(F1748:F5307),0)))</f>
        <v>0</v>
      </c>
      <c r="W1748">
        <f t="shared" si="117"/>
        <v>0</v>
      </c>
      <c r="X1748">
        <f t="shared" si="118"/>
        <v>0</v>
      </c>
    </row>
    <row r="1749" spans="1:24" x14ac:dyDescent="0.25">
      <c r="A1749">
        <v>21638</v>
      </c>
      <c r="B1749" t="s">
        <v>18</v>
      </c>
      <c r="C1749" s="1">
        <v>42110</v>
      </c>
      <c r="D1749" t="s">
        <v>19</v>
      </c>
      <c r="E1749">
        <v>13</v>
      </c>
      <c r="F1749">
        <v>418.93</v>
      </c>
      <c r="G1749">
        <v>0.03</v>
      </c>
      <c r="H1749" t="s">
        <v>20</v>
      </c>
      <c r="I1749">
        <v>82.25</v>
      </c>
      <c r="J1749">
        <v>30.98</v>
      </c>
      <c r="K1749">
        <v>8.74</v>
      </c>
      <c r="L1749" t="s">
        <v>334</v>
      </c>
      <c r="M1749" t="s">
        <v>22</v>
      </c>
      <c r="N1749" t="s">
        <v>71</v>
      </c>
      <c r="O1749" t="s">
        <v>34</v>
      </c>
      <c r="P1749" t="s">
        <v>49</v>
      </c>
      <c r="Q1749" t="s">
        <v>42</v>
      </c>
      <c r="R1749" s="1">
        <v>42111</v>
      </c>
      <c r="S1749" s="10">
        <f t="shared" si="116"/>
        <v>6.6571395419372549E-5</v>
      </c>
      <c r="U1749" t="str">
        <f t="shared" si="115"/>
        <v/>
      </c>
      <c r="V1749">
        <f t="array" ref="V1749">SUM(IF(B1749="Y",IF(D1749="Critical",(F1749:F5308),0)))</f>
        <v>0</v>
      </c>
      <c r="W1749">
        <f t="shared" si="117"/>
        <v>1</v>
      </c>
      <c r="X1749">
        <f t="shared" si="118"/>
        <v>0</v>
      </c>
    </row>
    <row r="1750" spans="1:24" x14ac:dyDescent="0.25">
      <c r="A1750">
        <v>21639</v>
      </c>
      <c r="B1750" t="s">
        <v>18</v>
      </c>
      <c r="C1750" s="1">
        <v>41672</v>
      </c>
      <c r="D1750" t="s">
        <v>31</v>
      </c>
      <c r="E1750">
        <v>24</v>
      </c>
      <c r="F1750">
        <v>145.15</v>
      </c>
      <c r="G1750">
        <v>7.0000000000000007E-2</v>
      </c>
      <c r="H1750" t="s">
        <v>20</v>
      </c>
      <c r="I1750">
        <v>-169.17</v>
      </c>
      <c r="J1750">
        <v>5.94</v>
      </c>
      <c r="K1750">
        <v>9.92</v>
      </c>
      <c r="L1750" t="s">
        <v>533</v>
      </c>
      <c r="M1750" t="s">
        <v>22</v>
      </c>
      <c r="N1750" t="s">
        <v>40</v>
      </c>
      <c r="O1750" t="s">
        <v>34</v>
      </c>
      <c r="P1750" t="s">
        <v>68</v>
      </c>
      <c r="Q1750" t="s">
        <v>42</v>
      </c>
      <c r="R1750" s="1">
        <v>41674</v>
      </c>
      <c r="S1750" s="10">
        <f t="shared" si="116"/>
        <v>2.3065519406874482E-5</v>
      </c>
      <c r="U1750" t="str">
        <f t="shared" si="115"/>
        <v/>
      </c>
      <c r="V1750">
        <f t="array" ref="V1750">SUM(IF(B1750="Y",IF(D1750="Critical",(F1750:F5309),0)))</f>
        <v>0</v>
      </c>
      <c r="W1750">
        <f t="shared" si="117"/>
        <v>2</v>
      </c>
      <c r="X1750">
        <f t="shared" si="118"/>
        <v>0</v>
      </c>
    </row>
    <row r="1751" spans="1:24" x14ac:dyDescent="0.25">
      <c r="A1751">
        <v>21639</v>
      </c>
      <c r="B1751" t="s">
        <v>18</v>
      </c>
      <c r="C1751" s="1">
        <v>41672</v>
      </c>
      <c r="D1751" t="s">
        <v>31</v>
      </c>
      <c r="E1751">
        <v>3</v>
      </c>
      <c r="F1751">
        <v>131.5</v>
      </c>
      <c r="G1751">
        <v>0.01</v>
      </c>
      <c r="H1751" t="s">
        <v>20</v>
      </c>
      <c r="I1751">
        <v>105.9</v>
      </c>
      <c r="J1751">
        <v>39.979999999999997</v>
      </c>
      <c r="K1751">
        <v>9.1999999999999993</v>
      </c>
      <c r="L1751" t="s">
        <v>533</v>
      </c>
      <c r="M1751" t="s">
        <v>22</v>
      </c>
      <c r="N1751" t="s">
        <v>40</v>
      </c>
      <c r="O1751" t="s">
        <v>37</v>
      </c>
      <c r="P1751" t="s">
        <v>38</v>
      </c>
      <c r="Q1751" t="s">
        <v>36</v>
      </c>
      <c r="R1751" s="1">
        <v>41673</v>
      </c>
      <c r="S1751" s="10">
        <f t="shared" si="116"/>
        <v>2.0896423024484973E-5</v>
      </c>
      <c r="U1751" t="str">
        <f t="shared" si="115"/>
        <v/>
      </c>
      <c r="V1751">
        <f t="array" ref="V1751">SUM(IF(B1751="Y",IF(D1751="Critical",(F1751:F5310),0)))</f>
        <v>0</v>
      </c>
      <c r="W1751">
        <f t="shared" si="117"/>
        <v>1</v>
      </c>
      <c r="X1751">
        <f t="shared" si="118"/>
        <v>0</v>
      </c>
    </row>
    <row r="1752" spans="1:24" x14ac:dyDescent="0.25">
      <c r="A1752">
        <v>21639</v>
      </c>
      <c r="B1752" t="s">
        <v>18</v>
      </c>
      <c r="C1752" s="1">
        <v>41672</v>
      </c>
      <c r="D1752" t="s">
        <v>31</v>
      </c>
      <c r="E1752">
        <v>38</v>
      </c>
      <c r="F1752">
        <v>7814.59</v>
      </c>
      <c r="G1752">
        <v>0.02</v>
      </c>
      <c r="H1752" t="s">
        <v>20</v>
      </c>
      <c r="I1752">
        <v>3408.46</v>
      </c>
      <c r="J1752">
        <v>194.3</v>
      </c>
      <c r="K1752">
        <v>11.54</v>
      </c>
      <c r="L1752" t="s">
        <v>533</v>
      </c>
      <c r="M1752" t="s">
        <v>22</v>
      </c>
      <c r="N1752" t="s">
        <v>40</v>
      </c>
      <c r="O1752" t="s">
        <v>37</v>
      </c>
      <c r="P1752" t="s">
        <v>38</v>
      </c>
      <c r="Q1752" t="s">
        <v>60</v>
      </c>
      <c r="R1752" s="1">
        <v>41672</v>
      </c>
      <c r="S1752" s="10">
        <f t="shared" si="116"/>
        <v>1.2418021171323958E-3</v>
      </c>
      <c r="U1752" t="str">
        <f t="shared" si="115"/>
        <v/>
      </c>
      <c r="V1752">
        <f t="array" ref="V1752">SUM(IF(B1752="Y",IF(D1752="Critical",(F1752:F5311),0)))</f>
        <v>0</v>
      </c>
      <c r="W1752">
        <f t="shared" si="117"/>
        <v>0</v>
      </c>
      <c r="X1752">
        <f t="shared" si="118"/>
        <v>0</v>
      </c>
    </row>
    <row r="1753" spans="1:24" x14ac:dyDescent="0.25">
      <c r="A1753">
        <v>21639</v>
      </c>
      <c r="B1753" t="s">
        <v>18</v>
      </c>
      <c r="C1753" s="1">
        <v>41672</v>
      </c>
      <c r="D1753" t="s">
        <v>31</v>
      </c>
      <c r="E1753">
        <v>23</v>
      </c>
      <c r="F1753">
        <v>158.99</v>
      </c>
      <c r="G1753">
        <v>7.0000000000000007E-2</v>
      </c>
      <c r="H1753" t="s">
        <v>20</v>
      </c>
      <c r="I1753">
        <v>-197.13</v>
      </c>
      <c r="J1753">
        <v>6.98</v>
      </c>
      <c r="K1753">
        <v>9.69</v>
      </c>
      <c r="L1753" t="s">
        <v>533</v>
      </c>
      <c r="M1753" t="s">
        <v>22</v>
      </c>
      <c r="N1753" t="s">
        <v>40</v>
      </c>
      <c r="O1753" t="s">
        <v>34</v>
      </c>
      <c r="P1753" t="s">
        <v>53</v>
      </c>
      <c r="Q1753" t="s">
        <v>42</v>
      </c>
      <c r="R1753" s="1">
        <v>41672</v>
      </c>
      <c r="S1753" s="10">
        <f t="shared" si="116"/>
        <v>2.5264808339641568E-5</v>
      </c>
      <c r="U1753" t="str">
        <f t="shared" si="115"/>
        <v/>
      </c>
      <c r="V1753">
        <f t="array" ref="V1753">SUM(IF(B1753="Y",IF(D1753="Critical",(F1753:F5312),0)))</f>
        <v>0</v>
      </c>
      <c r="W1753">
        <f t="shared" si="117"/>
        <v>0</v>
      </c>
      <c r="X1753">
        <f t="shared" si="118"/>
        <v>0</v>
      </c>
    </row>
    <row r="1754" spans="1:24" x14ac:dyDescent="0.25">
      <c r="A1754">
        <v>21670</v>
      </c>
      <c r="B1754" t="s">
        <v>18</v>
      </c>
      <c r="C1754" s="1">
        <v>41650</v>
      </c>
      <c r="D1754" t="s">
        <v>19</v>
      </c>
      <c r="E1754">
        <v>24</v>
      </c>
      <c r="F1754">
        <v>1965.21</v>
      </c>
      <c r="G1754">
        <v>0</v>
      </c>
      <c r="H1754" t="s">
        <v>20</v>
      </c>
      <c r="I1754">
        <v>830.75</v>
      </c>
      <c r="J1754">
        <v>78.69</v>
      </c>
      <c r="K1754">
        <v>19.989999999999998</v>
      </c>
      <c r="L1754" t="s">
        <v>143</v>
      </c>
      <c r="M1754" t="s">
        <v>30</v>
      </c>
      <c r="N1754" t="s">
        <v>40</v>
      </c>
      <c r="O1754" t="s">
        <v>37</v>
      </c>
      <c r="P1754" t="s">
        <v>38</v>
      </c>
      <c r="Q1754" t="s">
        <v>42</v>
      </c>
      <c r="R1754" s="1">
        <v>41651</v>
      </c>
      <c r="S1754" s="10">
        <f t="shared" si="116"/>
        <v>3.1228790488173471E-4</v>
      </c>
      <c r="U1754" t="str">
        <f t="shared" si="115"/>
        <v/>
      </c>
      <c r="V1754">
        <f t="array" ref="V1754">SUM(IF(B1754="Y",IF(D1754="Critical",(F1754:F5313),0)))</f>
        <v>0</v>
      </c>
      <c r="W1754">
        <f t="shared" si="117"/>
        <v>1</v>
      </c>
      <c r="X1754">
        <f t="shared" si="118"/>
        <v>0</v>
      </c>
    </row>
    <row r="1755" spans="1:24" x14ac:dyDescent="0.25">
      <c r="A1755">
        <v>26401</v>
      </c>
      <c r="B1755" t="s">
        <v>18</v>
      </c>
      <c r="C1755" s="1">
        <v>41560</v>
      </c>
      <c r="D1755" t="s">
        <v>43</v>
      </c>
      <c r="E1755">
        <v>1</v>
      </c>
      <c r="F1755">
        <v>415</v>
      </c>
      <c r="G1755">
        <v>7.0000000000000007E-2</v>
      </c>
      <c r="H1755" t="s">
        <v>20</v>
      </c>
      <c r="I1755">
        <v>-199.31</v>
      </c>
      <c r="J1755">
        <v>420.98</v>
      </c>
      <c r="K1755">
        <v>19.989999999999998</v>
      </c>
      <c r="L1755" t="s">
        <v>135</v>
      </c>
      <c r="M1755" t="s">
        <v>56</v>
      </c>
      <c r="N1755" t="s">
        <v>71</v>
      </c>
      <c r="O1755" t="s">
        <v>34</v>
      </c>
      <c r="P1755" t="s">
        <v>68</v>
      </c>
      <c r="Q1755" t="s">
        <v>42</v>
      </c>
      <c r="R1755" s="1">
        <v>41562</v>
      </c>
      <c r="S1755" s="10">
        <f t="shared" si="116"/>
        <v>6.5946886351036236E-5</v>
      </c>
      <c r="U1755" t="str">
        <f t="shared" si="115"/>
        <v/>
      </c>
      <c r="V1755">
        <f t="array" ref="V1755">SUM(IF(B1755="Y",IF(D1755="Critical",(F1755:F5314),0)))</f>
        <v>0</v>
      </c>
      <c r="W1755">
        <f t="shared" si="117"/>
        <v>2</v>
      </c>
      <c r="X1755">
        <f t="shared" si="118"/>
        <v>0</v>
      </c>
    </row>
    <row r="1756" spans="1:24" x14ac:dyDescent="0.25">
      <c r="A1756">
        <v>27426</v>
      </c>
      <c r="B1756" t="s">
        <v>18</v>
      </c>
      <c r="C1756" s="1">
        <v>41328</v>
      </c>
      <c r="D1756" t="s">
        <v>47</v>
      </c>
      <c r="E1756">
        <v>32</v>
      </c>
      <c r="F1756">
        <v>416.99</v>
      </c>
      <c r="G1756">
        <v>0.02</v>
      </c>
      <c r="H1756" t="s">
        <v>32</v>
      </c>
      <c r="I1756">
        <v>-93.62</v>
      </c>
      <c r="J1756">
        <v>12.88</v>
      </c>
      <c r="K1756">
        <v>4.59</v>
      </c>
      <c r="L1756" t="s">
        <v>255</v>
      </c>
      <c r="M1756" t="s">
        <v>22</v>
      </c>
      <c r="N1756" t="s">
        <v>40</v>
      </c>
      <c r="O1756" t="s">
        <v>34</v>
      </c>
      <c r="P1756" t="s">
        <v>64</v>
      </c>
      <c r="Q1756" t="s">
        <v>36</v>
      </c>
      <c r="R1756" s="1">
        <v>41335</v>
      </c>
      <c r="S1756" s="10">
        <f t="shared" si="116"/>
        <v>6.6263113589201439E-5</v>
      </c>
      <c r="U1756" t="str">
        <f t="shared" si="115"/>
        <v/>
      </c>
      <c r="V1756">
        <f t="array" ref="V1756">SUM(IF(B1756="Y",IF(D1756="Critical",(F1756:F5315),0)))</f>
        <v>0</v>
      </c>
      <c r="W1756">
        <f t="shared" si="117"/>
        <v>7</v>
      </c>
      <c r="X1756">
        <f t="shared" si="118"/>
        <v>0</v>
      </c>
    </row>
    <row r="1757" spans="1:24" x14ac:dyDescent="0.25">
      <c r="A1757">
        <v>21760</v>
      </c>
      <c r="B1757" t="s">
        <v>18</v>
      </c>
      <c r="C1757" s="1">
        <v>41669</v>
      </c>
      <c r="D1757" t="s">
        <v>31</v>
      </c>
      <c r="E1757">
        <v>9</v>
      </c>
      <c r="F1757">
        <v>71.2</v>
      </c>
      <c r="G1757">
        <v>0.08</v>
      </c>
      <c r="H1757" t="s">
        <v>20</v>
      </c>
      <c r="I1757">
        <v>1.87</v>
      </c>
      <c r="J1757">
        <v>7.38</v>
      </c>
      <c r="K1757">
        <v>5.21</v>
      </c>
      <c r="L1757" t="s">
        <v>451</v>
      </c>
      <c r="M1757" t="s">
        <v>22</v>
      </c>
      <c r="N1757" t="s">
        <v>40</v>
      </c>
      <c r="O1757" t="s">
        <v>37</v>
      </c>
      <c r="P1757" t="s">
        <v>38</v>
      </c>
      <c r="Q1757" t="s">
        <v>42</v>
      </c>
      <c r="R1757" s="1">
        <v>41670</v>
      </c>
      <c r="S1757" s="10">
        <f t="shared" si="116"/>
        <v>1.131426098359947E-5</v>
      </c>
      <c r="U1757" t="str">
        <f t="shared" si="115"/>
        <v/>
      </c>
      <c r="V1757">
        <f t="array" ref="V1757">SUM(IF(B1757="Y",IF(D1757="Critical",(F1757:F5316),0)))</f>
        <v>0</v>
      </c>
      <c r="W1757">
        <f t="shared" si="117"/>
        <v>1</v>
      </c>
      <c r="X1757">
        <f t="shared" si="118"/>
        <v>0</v>
      </c>
    </row>
    <row r="1758" spans="1:24" x14ac:dyDescent="0.25">
      <c r="A1758">
        <v>21766</v>
      </c>
      <c r="B1758" t="s">
        <v>18</v>
      </c>
      <c r="C1758" s="1">
        <v>42522</v>
      </c>
      <c r="D1758" t="s">
        <v>19</v>
      </c>
      <c r="E1758">
        <v>41</v>
      </c>
      <c r="F1758">
        <v>5178.17</v>
      </c>
      <c r="G1758">
        <v>0.03</v>
      </c>
      <c r="H1758" t="s">
        <v>54</v>
      </c>
      <c r="I1758">
        <v>531.69000000000005</v>
      </c>
      <c r="J1758">
        <v>120.98</v>
      </c>
      <c r="K1758">
        <v>30</v>
      </c>
      <c r="L1758" t="s">
        <v>205</v>
      </c>
      <c r="M1758" t="s">
        <v>56</v>
      </c>
      <c r="N1758" t="s">
        <v>45</v>
      </c>
      <c r="O1758" t="s">
        <v>37</v>
      </c>
      <c r="P1758" t="s">
        <v>86</v>
      </c>
      <c r="Q1758" t="s">
        <v>74</v>
      </c>
      <c r="R1758" s="1">
        <v>42524</v>
      </c>
      <c r="S1758" s="10">
        <f t="shared" si="116"/>
        <v>8.2285346625625368E-4</v>
      </c>
      <c r="U1758" t="str">
        <f t="shared" si="115"/>
        <v/>
      </c>
      <c r="V1758">
        <f t="array" ref="V1758">SUM(IF(B1758="Y",IF(D1758="Critical",(F1758:F5317),0)))</f>
        <v>0</v>
      </c>
      <c r="W1758">
        <f t="shared" si="117"/>
        <v>2</v>
      </c>
      <c r="X1758">
        <f t="shared" si="118"/>
        <v>0</v>
      </c>
    </row>
    <row r="1759" spans="1:24" x14ac:dyDescent="0.25">
      <c r="A1759">
        <v>21766</v>
      </c>
      <c r="B1759" t="s">
        <v>18</v>
      </c>
      <c r="C1759" s="1">
        <v>42522</v>
      </c>
      <c r="D1759" t="s">
        <v>19</v>
      </c>
      <c r="E1759">
        <v>32</v>
      </c>
      <c r="F1759">
        <v>535.24</v>
      </c>
      <c r="G1759">
        <v>0.01</v>
      </c>
      <c r="H1759" t="s">
        <v>20</v>
      </c>
      <c r="I1759">
        <v>216.43</v>
      </c>
      <c r="J1759">
        <v>15.68</v>
      </c>
      <c r="K1759">
        <v>3.73</v>
      </c>
      <c r="L1759" t="s">
        <v>205</v>
      </c>
      <c r="M1759" t="s">
        <v>56</v>
      </c>
      <c r="N1759" t="s">
        <v>45</v>
      </c>
      <c r="O1759" t="s">
        <v>37</v>
      </c>
      <c r="P1759" t="s">
        <v>38</v>
      </c>
      <c r="Q1759" t="s">
        <v>26</v>
      </c>
      <c r="R1759" s="1">
        <v>42524</v>
      </c>
      <c r="S1759" s="10">
        <f t="shared" si="116"/>
        <v>8.5054003495249719E-5</v>
      </c>
      <c r="U1759" t="str">
        <f t="shared" si="115"/>
        <v/>
      </c>
      <c r="V1759">
        <f t="array" ref="V1759">SUM(IF(B1759="Y",IF(D1759="Critical",(F1759:F5318),0)))</f>
        <v>0</v>
      </c>
      <c r="W1759">
        <f t="shared" si="117"/>
        <v>2</v>
      </c>
      <c r="X1759">
        <f t="shared" si="118"/>
        <v>0</v>
      </c>
    </row>
    <row r="1760" spans="1:24" x14ac:dyDescent="0.25">
      <c r="A1760">
        <v>21824</v>
      </c>
      <c r="B1760" t="s">
        <v>27</v>
      </c>
      <c r="C1760" s="1">
        <v>41677</v>
      </c>
      <c r="D1760" t="s">
        <v>47</v>
      </c>
      <c r="E1760">
        <v>37</v>
      </c>
      <c r="F1760">
        <v>3351.55</v>
      </c>
      <c r="G1760">
        <v>0.04</v>
      </c>
      <c r="H1760" t="s">
        <v>32</v>
      </c>
      <c r="I1760">
        <v>-1036.92</v>
      </c>
      <c r="J1760">
        <v>90.98</v>
      </c>
      <c r="K1760">
        <v>56.2</v>
      </c>
      <c r="L1760" t="s">
        <v>424</v>
      </c>
      <c r="M1760" t="s">
        <v>30</v>
      </c>
      <c r="N1760" t="s">
        <v>40</v>
      </c>
      <c r="O1760" t="s">
        <v>37</v>
      </c>
      <c r="P1760" t="s">
        <v>38</v>
      </c>
      <c r="Q1760" t="s">
        <v>52</v>
      </c>
      <c r="R1760" s="1">
        <v>41684</v>
      </c>
      <c r="S1760" s="10">
        <f t="shared" si="116"/>
        <v>5.3258864325256749E-4</v>
      </c>
      <c r="U1760" t="str">
        <f t="shared" si="115"/>
        <v/>
      </c>
      <c r="V1760">
        <f t="array" ref="V1760">SUM(IF(B1760="Y",IF(D1760="Critical",(F1760:F5319),0)))</f>
        <v>0</v>
      </c>
      <c r="W1760">
        <f t="shared" si="117"/>
        <v>7</v>
      </c>
      <c r="X1760">
        <f t="shared" si="118"/>
        <v>0</v>
      </c>
    </row>
    <row r="1761" spans="1:24" x14ac:dyDescent="0.25">
      <c r="A1761">
        <v>21827</v>
      </c>
      <c r="B1761" t="s">
        <v>18</v>
      </c>
      <c r="C1761" s="1">
        <v>42317</v>
      </c>
      <c r="D1761" t="s">
        <v>31</v>
      </c>
      <c r="E1761">
        <v>25</v>
      </c>
      <c r="F1761">
        <v>1351.78</v>
      </c>
      <c r="G1761">
        <v>0.06</v>
      </c>
      <c r="H1761" t="s">
        <v>20</v>
      </c>
      <c r="I1761">
        <v>109.92</v>
      </c>
      <c r="J1761">
        <v>56.96</v>
      </c>
      <c r="K1761">
        <v>13.22</v>
      </c>
      <c r="L1761" t="s">
        <v>428</v>
      </c>
      <c r="M1761" t="s">
        <v>22</v>
      </c>
      <c r="N1761" t="s">
        <v>23</v>
      </c>
      <c r="O1761" t="s">
        <v>34</v>
      </c>
      <c r="P1761" t="s">
        <v>72</v>
      </c>
      <c r="Q1761" t="s">
        <v>42</v>
      </c>
      <c r="R1761" s="1">
        <v>42319</v>
      </c>
      <c r="S1761" s="10">
        <f t="shared" si="116"/>
        <v>2.1480887236531026E-4</v>
      </c>
      <c r="U1761" t="str">
        <f t="shared" si="115"/>
        <v/>
      </c>
      <c r="V1761">
        <f t="array" ref="V1761">SUM(IF(B1761="Y",IF(D1761="Critical",(F1761:F5320),0)))</f>
        <v>0</v>
      </c>
      <c r="W1761">
        <f t="shared" si="117"/>
        <v>2</v>
      </c>
      <c r="X1761">
        <f t="shared" si="118"/>
        <v>0</v>
      </c>
    </row>
    <row r="1762" spans="1:24" x14ac:dyDescent="0.25">
      <c r="A1762">
        <v>21827</v>
      </c>
      <c r="B1762" t="s">
        <v>18</v>
      </c>
      <c r="C1762" s="1">
        <v>42317</v>
      </c>
      <c r="D1762" t="s">
        <v>31</v>
      </c>
      <c r="E1762">
        <v>21</v>
      </c>
      <c r="F1762">
        <v>1560.96</v>
      </c>
      <c r="G1762">
        <v>7.0000000000000007E-2</v>
      </c>
      <c r="H1762" t="s">
        <v>32</v>
      </c>
      <c r="I1762">
        <v>-120.27</v>
      </c>
      <c r="J1762">
        <v>73.98</v>
      </c>
      <c r="K1762">
        <v>4</v>
      </c>
      <c r="L1762" t="s">
        <v>428</v>
      </c>
      <c r="M1762" t="s">
        <v>22</v>
      </c>
      <c r="N1762" t="s">
        <v>23</v>
      </c>
      <c r="O1762" t="s">
        <v>24</v>
      </c>
      <c r="P1762" t="s">
        <v>25</v>
      </c>
      <c r="Q1762" t="s">
        <v>42</v>
      </c>
      <c r="R1762" s="1">
        <v>42318</v>
      </c>
      <c r="S1762" s="10">
        <f t="shared" si="116"/>
        <v>2.4804928124943018E-4</v>
      </c>
      <c r="U1762" t="str">
        <f t="shared" si="115"/>
        <v/>
      </c>
      <c r="V1762">
        <f t="array" ref="V1762">SUM(IF(B1762="Y",IF(D1762="Critical",(F1762:F5321),0)))</f>
        <v>0</v>
      </c>
      <c r="W1762">
        <f t="shared" si="117"/>
        <v>1</v>
      </c>
      <c r="X1762">
        <f t="shared" si="118"/>
        <v>0</v>
      </c>
    </row>
    <row r="1763" spans="1:24" x14ac:dyDescent="0.25">
      <c r="A1763">
        <v>21830</v>
      </c>
      <c r="B1763" t="s">
        <v>18</v>
      </c>
      <c r="C1763" s="1">
        <v>42381</v>
      </c>
      <c r="D1763" t="s">
        <v>47</v>
      </c>
      <c r="E1763">
        <v>19</v>
      </c>
      <c r="F1763">
        <v>6991.65</v>
      </c>
      <c r="G1763">
        <v>0.08</v>
      </c>
      <c r="H1763" t="s">
        <v>54</v>
      </c>
      <c r="I1763">
        <v>906.8</v>
      </c>
      <c r="J1763">
        <v>399.98</v>
      </c>
      <c r="K1763">
        <v>12.06</v>
      </c>
      <c r="L1763" t="s">
        <v>301</v>
      </c>
      <c r="M1763" t="s">
        <v>22</v>
      </c>
      <c r="N1763" t="s">
        <v>45</v>
      </c>
      <c r="O1763" t="s">
        <v>24</v>
      </c>
      <c r="P1763" t="s">
        <v>51</v>
      </c>
      <c r="Q1763" t="s">
        <v>58</v>
      </c>
      <c r="R1763" s="1">
        <v>42388</v>
      </c>
      <c r="S1763" s="10">
        <f t="shared" si="116"/>
        <v>1.1110302360390902E-3</v>
      </c>
      <c r="U1763" t="str">
        <f t="shared" si="115"/>
        <v/>
      </c>
      <c r="V1763">
        <f t="array" ref="V1763">SUM(IF(B1763="Y",IF(D1763="Critical",(F1763:F5322),0)))</f>
        <v>0</v>
      </c>
      <c r="W1763">
        <f t="shared" si="117"/>
        <v>7</v>
      </c>
      <c r="X1763">
        <f t="shared" si="118"/>
        <v>0</v>
      </c>
    </row>
    <row r="1764" spans="1:24" x14ac:dyDescent="0.25">
      <c r="A1764">
        <v>21860</v>
      </c>
      <c r="B1764" t="s">
        <v>18</v>
      </c>
      <c r="C1764" s="1">
        <v>42122</v>
      </c>
      <c r="D1764" t="s">
        <v>28</v>
      </c>
      <c r="E1764">
        <v>9</v>
      </c>
      <c r="F1764">
        <v>73.7</v>
      </c>
      <c r="G1764">
        <v>0.06</v>
      </c>
      <c r="H1764" t="s">
        <v>32</v>
      </c>
      <c r="I1764">
        <v>1.42</v>
      </c>
      <c r="J1764">
        <v>7.59</v>
      </c>
      <c r="K1764">
        <v>4</v>
      </c>
      <c r="L1764" t="s">
        <v>534</v>
      </c>
      <c r="M1764" t="s">
        <v>22</v>
      </c>
      <c r="N1764" t="s">
        <v>45</v>
      </c>
      <c r="O1764" t="s">
        <v>37</v>
      </c>
      <c r="P1764" t="s">
        <v>38</v>
      </c>
      <c r="Q1764" t="s">
        <v>36</v>
      </c>
      <c r="R1764" s="1">
        <v>42123</v>
      </c>
      <c r="S1764" s="10">
        <f t="shared" si="116"/>
        <v>1.1711531383304507E-5</v>
      </c>
      <c r="U1764" t="str">
        <f t="shared" si="115"/>
        <v/>
      </c>
      <c r="V1764">
        <f t="array" ref="V1764">SUM(IF(B1764="Y",IF(D1764="Critical",(F1764:F5323),0)))</f>
        <v>0</v>
      </c>
      <c r="W1764">
        <f t="shared" si="117"/>
        <v>1</v>
      </c>
      <c r="X1764">
        <f t="shared" si="118"/>
        <v>0</v>
      </c>
    </row>
    <row r="1765" spans="1:24" x14ac:dyDescent="0.25">
      <c r="A1765">
        <v>21861</v>
      </c>
      <c r="B1765" t="s">
        <v>18</v>
      </c>
      <c r="C1765" s="1">
        <v>42600</v>
      </c>
      <c r="D1765" t="s">
        <v>28</v>
      </c>
      <c r="E1765">
        <v>5</v>
      </c>
      <c r="F1765">
        <v>244.9</v>
      </c>
      <c r="G1765">
        <v>0.06</v>
      </c>
      <c r="H1765" t="s">
        <v>20</v>
      </c>
      <c r="I1765">
        <v>-135.4</v>
      </c>
      <c r="J1765">
        <v>47.98</v>
      </c>
      <c r="K1765">
        <v>3.61</v>
      </c>
      <c r="L1765" t="s">
        <v>414</v>
      </c>
      <c r="M1765" t="s">
        <v>22</v>
      </c>
      <c r="N1765" t="s">
        <v>40</v>
      </c>
      <c r="O1765" t="s">
        <v>24</v>
      </c>
      <c r="P1765" t="s">
        <v>25</v>
      </c>
      <c r="Q1765" t="s">
        <v>26</v>
      </c>
      <c r="R1765" s="1">
        <v>42602</v>
      </c>
      <c r="S1765" s="10">
        <f t="shared" si="116"/>
        <v>3.8916608355105479E-5</v>
      </c>
      <c r="U1765" t="str">
        <f t="shared" si="115"/>
        <v/>
      </c>
      <c r="V1765">
        <f t="array" ref="V1765">SUM(IF(B1765="Y",IF(D1765="Critical",(F1765:F5324),0)))</f>
        <v>0</v>
      </c>
      <c r="W1765">
        <f t="shared" si="117"/>
        <v>2</v>
      </c>
      <c r="X1765">
        <f t="shared" si="118"/>
        <v>0</v>
      </c>
    </row>
    <row r="1766" spans="1:24" x14ac:dyDescent="0.25">
      <c r="A1766">
        <v>10209</v>
      </c>
      <c r="B1766" t="s">
        <v>18</v>
      </c>
      <c r="C1766" s="1">
        <v>41607</v>
      </c>
      <c r="D1766" t="s">
        <v>43</v>
      </c>
      <c r="E1766">
        <v>48</v>
      </c>
      <c r="F1766">
        <v>418.82</v>
      </c>
      <c r="G1766">
        <v>0.02</v>
      </c>
      <c r="H1766" t="s">
        <v>20</v>
      </c>
      <c r="I1766">
        <v>-60.21</v>
      </c>
      <c r="J1766">
        <v>8.6</v>
      </c>
      <c r="K1766">
        <v>6.19</v>
      </c>
      <c r="L1766" t="s">
        <v>365</v>
      </c>
      <c r="M1766" t="s">
        <v>56</v>
      </c>
      <c r="N1766" t="s">
        <v>23</v>
      </c>
      <c r="O1766" t="s">
        <v>34</v>
      </c>
      <c r="P1766" t="s">
        <v>68</v>
      </c>
      <c r="Q1766" t="s">
        <v>42</v>
      </c>
      <c r="R1766" s="1">
        <v>41609</v>
      </c>
      <c r="S1766" s="10">
        <f t="shared" si="116"/>
        <v>6.6553915521785524E-5</v>
      </c>
      <c r="U1766" t="str">
        <f t="shared" si="115"/>
        <v/>
      </c>
      <c r="V1766">
        <f t="array" ref="V1766">SUM(IF(B1766="Y",IF(D1766="Critical",(F1766:F5325),0)))</f>
        <v>0</v>
      </c>
      <c r="W1766">
        <f t="shared" si="117"/>
        <v>2</v>
      </c>
      <c r="X1766">
        <f t="shared" si="118"/>
        <v>0</v>
      </c>
    </row>
    <row r="1767" spans="1:24" x14ac:dyDescent="0.25">
      <c r="A1767">
        <v>23559</v>
      </c>
      <c r="B1767" t="s">
        <v>27</v>
      </c>
      <c r="C1767" s="1">
        <v>41473</v>
      </c>
      <c r="D1767" t="s">
        <v>47</v>
      </c>
      <c r="E1767">
        <v>14</v>
      </c>
      <c r="F1767">
        <v>425.67</v>
      </c>
      <c r="G1767">
        <v>0.03</v>
      </c>
      <c r="H1767" t="s">
        <v>32</v>
      </c>
      <c r="I1767">
        <v>166.57</v>
      </c>
      <c r="J1767">
        <v>28.53</v>
      </c>
      <c r="K1767">
        <v>1.49</v>
      </c>
      <c r="L1767" t="s">
        <v>284</v>
      </c>
      <c r="M1767" t="s">
        <v>22</v>
      </c>
      <c r="N1767" t="s">
        <v>40</v>
      </c>
      <c r="O1767" t="s">
        <v>34</v>
      </c>
      <c r="P1767" t="s">
        <v>68</v>
      </c>
      <c r="Q1767" t="s">
        <v>42</v>
      </c>
      <c r="R1767" s="1">
        <v>41480</v>
      </c>
      <c r="S1767" s="10">
        <f t="shared" si="116"/>
        <v>6.7642436416977332E-5</v>
      </c>
      <c r="U1767" t="str">
        <f t="shared" si="115"/>
        <v/>
      </c>
      <c r="V1767">
        <f t="array" ref="V1767">SUM(IF(B1767="Y",IF(D1767="Critical",(F1767:F5326),0)))</f>
        <v>0</v>
      </c>
      <c r="W1767">
        <f t="shared" si="117"/>
        <v>7</v>
      </c>
      <c r="X1767">
        <f t="shared" si="118"/>
        <v>0</v>
      </c>
    </row>
    <row r="1768" spans="1:24" x14ac:dyDescent="0.25">
      <c r="A1768">
        <v>16289</v>
      </c>
      <c r="B1768" t="s">
        <v>18</v>
      </c>
      <c r="C1768" s="1">
        <v>41472</v>
      </c>
      <c r="D1768" t="s">
        <v>19</v>
      </c>
      <c r="E1768">
        <v>37</v>
      </c>
      <c r="F1768">
        <v>426.64</v>
      </c>
      <c r="G1768">
        <v>0.09</v>
      </c>
      <c r="H1768" t="s">
        <v>20</v>
      </c>
      <c r="I1768">
        <v>96.95</v>
      </c>
      <c r="J1768">
        <v>12.22</v>
      </c>
      <c r="K1768">
        <v>2.85</v>
      </c>
      <c r="L1768" t="s">
        <v>454</v>
      </c>
      <c r="M1768" t="s">
        <v>56</v>
      </c>
      <c r="N1768" t="s">
        <v>23</v>
      </c>
      <c r="O1768" t="s">
        <v>37</v>
      </c>
      <c r="P1768" t="s">
        <v>38</v>
      </c>
      <c r="Q1768" t="s">
        <v>26</v>
      </c>
      <c r="R1768" s="1">
        <v>41474</v>
      </c>
      <c r="S1768" s="10">
        <f t="shared" si="116"/>
        <v>6.779657733206288E-5</v>
      </c>
      <c r="U1768" t="str">
        <f t="shared" si="115"/>
        <v/>
      </c>
      <c r="V1768">
        <f t="array" ref="V1768">SUM(IF(B1768="Y",IF(D1768="Critical",(F1768:F5327),0)))</f>
        <v>0</v>
      </c>
      <c r="W1768">
        <f t="shared" si="117"/>
        <v>2</v>
      </c>
      <c r="X1768">
        <f t="shared" si="118"/>
        <v>0</v>
      </c>
    </row>
    <row r="1769" spans="1:24" x14ac:dyDescent="0.25">
      <c r="A1769">
        <v>8807</v>
      </c>
      <c r="B1769" t="s">
        <v>18</v>
      </c>
      <c r="C1769" s="1">
        <v>41330</v>
      </c>
      <c r="D1769" t="s">
        <v>47</v>
      </c>
      <c r="E1769">
        <v>19</v>
      </c>
      <c r="F1769">
        <v>428.14</v>
      </c>
      <c r="G1769">
        <v>0.04</v>
      </c>
      <c r="H1769" t="s">
        <v>20</v>
      </c>
      <c r="I1769">
        <v>-6.04</v>
      </c>
      <c r="J1769">
        <v>22.84</v>
      </c>
      <c r="K1769">
        <v>11.54</v>
      </c>
      <c r="L1769" t="s">
        <v>290</v>
      </c>
      <c r="M1769" t="s">
        <v>56</v>
      </c>
      <c r="N1769" t="s">
        <v>45</v>
      </c>
      <c r="O1769" t="s">
        <v>34</v>
      </c>
      <c r="P1769" t="s">
        <v>49</v>
      </c>
      <c r="Q1769" t="s">
        <v>42</v>
      </c>
      <c r="R1769" s="1">
        <v>41332</v>
      </c>
      <c r="S1769" s="10">
        <f t="shared" si="116"/>
        <v>6.8034939571885904E-5</v>
      </c>
      <c r="U1769" t="str">
        <f t="shared" si="115"/>
        <v/>
      </c>
      <c r="V1769">
        <f t="array" ref="V1769">SUM(IF(B1769="Y",IF(D1769="Critical",(F1769:F5328),0)))</f>
        <v>0</v>
      </c>
      <c r="W1769">
        <f t="shared" si="117"/>
        <v>2</v>
      </c>
      <c r="X1769">
        <f t="shared" si="118"/>
        <v>0</v>
      </c>
    </row>
    <row r="1770" spans="1:24" x14ac:dyDescent="0.25">
      <c r="A1770">
        <v>21890</v>
      </c>
      <c r="B1770" t="s">
        <v>27</v>
      </c>
      <c r="C1770" s="1">
        <v>41663</v>
      </c>
      <c r="D1770" t="s">
        <v>31</v>
      </c>
      <c r="E1770">
        <v>27</v>
      </c>
      <c r="F1770">
        <v>81.900000000000006</v>
      </c>
      <c r="G1770">
        <v>0.01</v>
      </c>
      <c r="H1770" t="s">
        <v>20</v>
      </c>
      <c r="I1770">
        <v>4.0599999999999996</v>
      </c>
      <c r="J1770">
        <v>2.94</v>
      </c>
      <c r="K1770">
        <v>0.96</v>
      </c>
      <c r="L1770" t="s">
        <v>508</v>
      </c>
      <c r="M1770" t="s">
        <v>56</v>
      </c>
      <c r="N1770" t="s">
        <v>71</v>
      </c>
      <c r="O1770" t="s">
        <v>34</v>
      </c>
      <c r="P1770" t="s">
        <v>35</v>
      </c>
      <c r="Q1770" t="s">
        <v>36</v>
      </c>
      <c r="R1770" s="1">
        <v>41665</v>
      </c>
      <c r="S1770" s="10">
        <f t="shared" si="116"/>
        <v>1.3014578294337031E-5</v>
      </c>
      <c r="U1770" t="str">
        <f t="shared" si="115"/>
        <v/>
      </c>
      <c r="V1770">
        <f t="array" ref="V1770">SUM(IF(B1770="Y",IF(D1770="Critical",(F1770:F5329),0)))</f>
        <v>0</v>
      </c>
      <c r="W1770">
        <f t="shared" si="117"/>
        <v>2</v>
      </c>
      <c r="X1770">
        <f t="shared" si="118"/>
        <v>0</v>
      </c>
    </row>
    <row r="1771" spans="1:24" x14ac:dyDescent="0.25">
      <c r="A1771">
        <v>21890</v>
      </c>
      <c r="B1771" t="s">
        <v>27</v>
      </c>
      <c r="C1771" s="1">
        <v>41663</v>
      </c>
      <c r="D1771" t="s">
        <v>31</v>
      </c>
      <c r="E1771">
        <v>44</v>
      </c>
      <c r="F1771">
        <v>495.5</v>
      </c>
      <c r="G1771">
        <v>0.06</v>
      </c>
      <c r="H1771" t="s">
        <v>20</v>
      </c>
      <c r="I1771">
        <v>-12.67</v>
      </c>
      <c r="J1771">
        <v>11.58</v>
      </c>
      <c r="K1771">
        <v>6.97</v>
      </c>
      <c r="L1771" t="s">
        <v>508</v>
      </c>
      <c r="M1771" t="s">
        <v>22</v>
      </c>
      <c r="N1771" t="s">
        <v>71</v>
      </c>
      <c r="O1771" t="s">
        <v>34</v>
      </c>
      <c r="P1771" t="s">
        <v>76</v>
      </c>
      <c r="Q1771" t="s">
        <v>42</v>
      </c>
      <c r="R1771" s="1">
        <v>41665</v>
      </c>
      <c r="S1771" s="10">
        <f t="shared" si="116"/>
        <v>7.8738993221538439E-5</v>
      </c>
      <c r="U1771" t="str">
        <f t="shared" si="115"/>
        <v/>
      </c>
      <c r="V1771">
        <f t="array" ref="V1771">SUM(IF(B1771="Y",IF(D1771="Critical",(F1771:F5330),0)))</f>
        <v>0</v>
      </c>
      <c r="W1771">
        <f t="shared" si="117"/>
        <v>2</v>
      </c>
      <c r="X1771">
        <f t="shared" si="118"/>
        <v>0</v>
      </c>
    </row>
    <row r="1772" spans="1:24" x14ac:dyDescent="0.25">
      <c r="A1772">
        <v>21893</v>
      </c>
      <c r="B1772" t="s">
        <v>18</v>
      </c>
      <c r="C1772" s="1">
        <v>41936</v>
      </c>
      <c r="D1772" t="s">
        <v>28</v>
      </c>
      <c r="E1772">
        <v>30</v>
      </c>
      <c r="F1772">
        <v>532.11</v>
      </c>
      <c r="G1772">
        <v>0.01</v>
      </c>
      <c r="H1772" t="s">
        <v>32</v>
      </c>
      <c r="I1772">
        <v>59.47</v>
      </c>
      <c r="J1772">
        <v>17.07</v>
      </c>
      <c r="K1772">
        <v>8.1300000000000008</v>
      </c>
      <c r="L1772" t="s">
        <v>204</v>
      </c>
      <c r="M1772" t="s">
        <v>30</v>
      </c>
      <c r="N1772" t="s">
        <v>40</v>
      </c>
      <c r="O1772" t="s">
        <v>34</v>
      </c>
      <c r="P1772" t="s">
        <v>76</v>
      </c>
      <c r="Q1772" t="s">
        <v>42</v>
      </c>
      <c r="R1772" s="1">
        <v>41937</v>
      </c>
      <c r="S1772" s="10">
        <f t="shared" si="116"/>
        <v>8.4556620954819012E-5</v>
      </c>
      <c r="U1772" t="str">
        <f t="shared" si="115"/>
        <v/>
      </c>
      <c r="V1772">
        <f t="array" ref="V1772">SUM(IF(B1772="Y",IF(D1772="Critical",(F1772:F5331),0)))</f>
        <v>0</v>
      </c>
      <c r="W1772">
        <f t="shared" si="117"/>
        <v>1</v>
      </c>
      <c r="X1772">
        <f t="shared" si="118"/>
        <v>0</v>
      </c>
    </row>
    <row r="1773" spans="1:24" x14ac:dyDescent="0.25">
      <c r="A1773">
        <v>21894</v>
      </c>
      <c r="B1773" t="s">
        <v>18</v>
      </c>
      <c r="C1773" s="1">
        <v>41991</v>
      </c>
      <c r="D1773" t="s">
        <v>28</v>
      </c>
      <c r="E1773">
        <v>6</v>
      </c>
      <c r="F1773">
        <v>54.3</v>
      </c>
      <c r="G1773">
        <v>0.1</v>
      </c>
      <c r="H1773" t="s">
        <v>20</v>
      </c>
      <c r="I1773">
        <v>1.27</v>
      </c>
      <c r="J1773">
        <v>9.68</v>
      </c>
      <c r="K1773">
        <v>2.0299999999999998</v>
      </c>
      <c r="L1773" t="s">
        <v>535</v>
      </c>
      <c r="M1773" t="s">
        <v>22</v>
      </c>
      <c r="N1773" t="s">
        <v>45</v>
      </c>
      <c r="O1773" t="s">
        <v>34</v>
      </c>
      <c r="P1773" t="s">
        <v>49</v>
      </c>
      <c r="Q1773" t="s">
        <v>36</v>
      </c>
      <c r="R1773" s="1">
        <v>41993</v>
      </c>
      <c r="S1773" s="10">
        <f t="shared" si="116"/>
        <v>8.6287130815934148E-6</v>
      </c>
      <c r="U1773" t="str">
        <f t="shared" si="115"/>
        <v/>
      </c>
      <c r="V1773">
        <f t="array" ref="V1773">SUM(IF(B1773="Y",IF(D1773="Critical",(F1773:F5332),0)))</f>
        <v>0</v>
      </c>
      <c r="W1773">
        <f t="shared" si="117"/>
        <v>2</v>
      </c>
      <c r="X1773">
        <f t="shared" si="118"/>
        <v>0</v>
      </c>
    </row>
    <row r="1774" spans="1:24" x14ac:dyDescent="0.25">
      <c r="A1774">
        <v>21925</v>
      </c>
      <c r="B1774" t="s">
        <v>18</v>
      </c>
      <c r="C1774" s="1">
        <v>42197</v>
      </c>
      <c r="D1774" t="s">
        <v>31</v>
      </c>
      <c r="E1774">
        <v>3</v>
      </c>
      <c r="F1774">
        <v>236.32</v>
      </c>
      <c r="G1774">
        <v>0.03</v>
      </c>
      <c r="H1774" t="s">
        <v>20</v>
      </c>
      <c r="I1774">
        <v>-339.95</v>
      </c>
      <c r="J1774">
        <v>77.510000000000005</v>
      </c>
      <c r="K1774">
        <v>4</v>
      </c>
      <c r="L1774" t="s">
        <v>213</v>
      </c>
      <c r="M1774" t="s">
        <v>56</v>
      </c>
      <c r="N1774" t="s">
        <v>40</v>
      </c>
      <c r="O1774" t="s">
        <v>24</v>
      </c>
      <c r="P1774" t="s">
        <v>25</v>
      </c>
      <c r="Q1774" t="s">
        <v>42</v>
      </c>
      <c r="R1774" s="1">
        <v>42199</v>
      </c>
      <c r="S1774" s="10">
        <f t="shared" si="116"/>
        <v>3.7553176343317787E-5</v>
      </c>
      <c r="U1774" t="str">
        <f t="shared" si="115"/>
        <v/>
      </c>
      <c r="V1774">
        <f t="array" ref="V1774">SUM(IF(B1774="Y",IF(D1774="Critical",(F1774:F5333),0)))</f>
        <v>0</v>
      </c>
      <c r="W1774">
        <f t="shared" si="117"/>
        <v>2</v>
      </c>
      <c r="X1774">
        <f t="shared" si="118"/>
        <v>0</v>
      </c>
    </row>
    <row r="1775" spans="1:24" x14ac:dyDescent="0.25">
      <c r="A1775">
        <v>21927</v>
      </c>
      <c r="B1775" t="s">
        <v>18</v>
      </c>
      <c r="C1775" s="1">
        <v>41983</v>
      </c>
      <c r="D1775" t="s">
        <v>19</v>
      </c>
      <c r="E1775">
        <v>23</v>
      </c>
      <c r="F1775">
        <v>8225.24</v>
      </c>
      <c r="G1775">
        <v>0.06</v>
      </c>
      <c r="H1775" t="s">
        <v>54</v>
      </c>
      <c r="I1775">
        <v>1909.03</v>
      </c>
      <c r="J1775">
        <v>350.98</v>
      </c>
      <c r="K1775">
        <v>30</v>
      </c>
      <c r="L1775" t="s">
        <v>107</v>
      </c>
      <c r="M1775" t="s">
        <v>22</v>
      </c>
      <c r="N1775" t="s">
        <v>40</v>
      </c>
      <c r="O1775" t="s">
        <v>37</v>
      </c>
      <c r="P1775" t="s">
        <v>86</v>
      </c>
      <c r="Q1775" t="s">
        <v>74</v>
      </c>
      <c r="R1775" s="1">
        <v>41984</v>
      </c>
      <c r="S1775" s="10">
        <f t="shared" si="116"/>
        <v>1.3070577529879451E-3</v>
      </c>
      <c r="U1775" t="str">
        <f t="shared" si="115"/>
        <v/>
      </c>
      <c r="V1775">
        <f t="array" ref="V1775">SUM(IF(B1775="Y",IF(D1775="Critical",(F1775:F5334),0)))</f>
        <v>0</v>
      </c>
      <c r="W1775">
        <f t="shared" si="117"/>
        <v>1</v>
      </c>
      <c r="X1775">
        <f t="shared" si="118"/>
        <v>0</v>
      </c>
    </row>
    <row r="1776" spans="1:24" x14ac:dyDescent="0.25">
      <c r="A1776">
        <v>21956</v>
      </c>
      <c r="B1776" t="s">
        <v>18</v>
      </c>
      <c r="C1776" s="1">
        <v>41671</v>
      </c>
      <c r="D1776" t="s">
        <v>19</v>
      </c>
      <c r="E1776">
        <v>2</v>
      </c>
      <c r="F1776">
        <v>125.273</v>
      </c>
      <c r="G1776">
        <v>0.02</v>
      </c>
      <c r="H1776" t="s">
        <v>20</v>
      </c>
      <c r="I1776">
        <v>-301.91000000000003</v>
      </c>
      <c r="J1776">
        <v>65.989999999999995</v>
      </c>
      <c r="K1776">
        <v>8.99</v>
      </c>
      <c r="L1776" t="s">
        <v>290</v>
      </c>
      <c r="M1776" t="s">
        <v>22</v>
      </c>
      <c r="N1776" t="s">
        <v>45</v>
      </c>
      <c r="O1776" t="s">
        <v>24</v>
      </c>
      <c r="P1776" t="s">
        <v>41</v>
      </c>
      <c r="Q1776" t="s">
        <v>42</v>
      </c>
      <c r="R1776" s="1">
        <v>41673</v>
      </c>
      <c r="S1776" s="10">
        <f t="shared" si="116"/>
        <v>1.9906901912899666E-5</v>
      </c>
      <c r="U1776" t="str">
        <f t="shared" si="115"/>
        <v/>
      </c>
      <c r="V1776">
        <f t="array" ref="V1776">SUM(IF(B1776="Y",IF(D1776="Critical",(F1776:F5335),0)))</f>
        <v>0</v>
      </c>
      <c r="W1776">
        <f t="shared" si="117"/>
        <v>2</v>
      </c>
      <c r="X1776">
        <f t="shared" si="118"/>
        <v>0</v>
      </c>
    </row>
    <row r="1777" spans="1:24" x14ac:dyDescent="0.25">
      <c r="A1777">
        <v>38176</v>
      </c>
      <c r="B1777" t="s">
        <v>18</v>
      </c>
      <c r="C1777" s="1">
        <v>41501</v>
      </c>
      <c r="D1777" t="s">
        <v>19</v>
      </c>
      <c r="E1777">
        <v>48</v>
      </c>
      <c r="F1777">
        <v>428.36</v>
      </c>
      <c r="G1777">
        <v>0.06</v>
      </c>
      <c r="H1777" t="s">
        <v>32</v>
      </c>
      <c r="I1777">
        <v>74.75</v>
      </c>
      <c r="J1777">
        <v>9.11</v>
      </c>
      <c r="K1777">
        <v>2.25</v>
      </c>
      <c r="L1777" t="s">
        <v>281</v>
      </c>
      <c r="M1777" t="s">
        <v>56</v>
      </c>
      <c r="N1777" t="s">
        <v>23</v>
      </c>
      <c r="O1777" t="s">
        <v>34</v>
      </c>
      <c r="P1777" t="s">
        <v>35</v>
      </c>
      <c r="Q1777" t="s">
        <v>36</v>
      </c>
      <c r="R1777" s="1">
        <v>41503</v>
      </c>
      <c r="S1777" s="10">
        <f t="shared" si="116"/>
        <v>6.8069899367059953E-5</v>
      </c>
      <c r="U1777" t="str">
        <f t="shared" si="115"/>
        <v/>
      </c>
      <c r="V1777">
        <f t="array" ref="V1777">SUM(IF(B1777="Y",IF(D1777="Critical",(F1777:F5336),0)))</f>
        <v>0</v>
      </c>
      <c r="W1777">
        <f t="shared" si="117"/>
        <v>2</v>
      </c>
      <c r="X1777">
        <f t="shared" si="118"/>
        <v>0</v>
      </c>
    </row>
    <row r="1778" spans="1:24" x14ac:dyDescent="0.25">
      <c r="A1778">
        <v>39267</v>
      </c>
      <c r="B1778" t="s">
        <v>18</v>
      </c>
      <c r="C1778" s="1">
        <v>41292</v>
      </c>
      <c r="D1778" t="s">
        <v>19</v>
      </c>
      <c r="E1778">
        <v>26</v>
      </c>
      <c r="F1778">
        <v>430.33</v>
      </c>
      <c r="G1778">
        <v>0.08</v>
      </c>
      <c r="H1778" t="s">
        <v>20</v>
      </c>
      <c r="I1778">
        <v>85.48</v>
      </c>
      <c r="J1778">
        <v>17.78</v>
      </c>
      <c r="K1778">
        <v>5.03</v>
      </c>
      <c r="L1778" t="s">
        <v>85</v>
      </c>
      <c r="M1778" t="s">
        <v>22</v>
      </c>
      <c r="N1778" t="s">
        <v>40</v>
      </c>
      <c r="O1778" t="s">
        <v>37</v>
      </c>
      <c r="P1778" t="s">
        <v>38</v>
      </c>
      <c r="Q1778" t="s">
        <v>42</v>
      </c>
      <c r="R1778" s="1">
        <v>41294</v>
      </c>
      <c r="S1778" s="10">
        <f t="shared" si="116"/>
        <v>6.8382948442027522E-5</v>
      </c>
      <c r="U1778" t="str">
        <f t="shared" si="115"/>
        <v/>
      </c>
      <c r="V1778">
        <f t="array" ref="V1778">SUM(IF(B1778="Y",IF(D1778="Critical",(F1778:F5337),0)))</f>
        <v>0</v>
      </c>
      <c r="W1778">
        <f t="shared" si="117"/>
        <v>2</v>
      </c>
      <c r="X1778">
        <f t="shared" si="118"/>
        <v>0</v>
      </c>
    </row>
    <row r="1779" spans="1:24" x14ac:dyDescent="0.25">
      <c r="A1779">
        <v>5538</v>
      </c>
      <c r="B1779" t="s">
        <v>18</v>
      </c>
      <c r="C1779" s="1">
        <v>41632</v>
      </c>
      <c r="D1779" t="s">
        <v>28</v>
      </c>
      <c r="E1779">
        <v>4</v>
      </c>
      <c r="F1779">
        <v>430.84800000000001</v>
      </c>
      <c r="G1779">
        <v>0.06</v>
      </c>
      <c r="H1779" t="s">
        <v>20</v>
      </c>
      <c r="I1779">
        <v>-492.77</v>
      </c>
      <c r="J1779">
        <v>125.99</v>
      </c>
      <c r="K1779">
        <v>5.63</v>
      </c>
      <c r="L1779" t="s">
        <v>210</v>
      </c>
      <c r="M1779" t="s">
        <v>22</v>
      </c>
      <c r="N1779" t="s">
        <v>45</v>
      </c>
      <c r="O1779" t="s">
        <v>24</v>
      </c>
      <c r="P1779" t="s">
        <v>41</v>
      </c>
      <c r="Q1779" t="s">
        <v>42</v>
      </c>
      <c r="R1779" s="1">
        <v>41635</v>
      </c>
      <c r="S1779" s="10">
        <f t="shared" si="116"/>
        <v>6.8465262868846403E-5</v>
      </c>
      <c r="U1779" t="str">
        <f t="shared" si="115"/>
        <v/>
      </c>
      <c r="V1779">
        <f t="array" ref="V1779">SUM(IF(B1779="Y",IF(D1779="Critical",(F1779:F5338),0)))</f>
        <v>0</v>
      </c>
      <c r="W1779">
        <f t="shared" si="117"/>
        <v>3</v>
      </c>
      <c r="X1779">
        <f t="shared" si="118"/>
        <v>0</v>
      </c>
    </row>
    <row r="1780" spans="1:24" x14ac:dyDescent="0.25">
      <c r="A1780">
        <v>22051</v>
      </c>
      <c r="B1780" t="s">
        <v>18</v>
      </c>
      <c r="C1780" s="1">
        <v>42003</v>
      </c>
      <c r="D1780" t="s">
        <v>31</v>
      </c>
      <c r="E1780">
        <v>39</v>
      </c>
      <c r="F1780">
        <v>209.33</v>
      </c>
      <c r="G1780">
        <v>0.01</v>
      </c>
      <c r="H1780" t="s">
        <v>20</v>
      </c>
      <c r="I1780">
        <v>-160.71</v>
      </c>
      <c r="J1780">
        <v>4.9800000000000004</v>
      </c>
      <c r="K1780">
        <v>7.44</v>
      </c>
      <c r="L1780" t="s">
        <v>167</v>
      </c>
      <c r="M1780" t="s">
        <v>22</v>
      </c>
      <c r="N1780" t="s">
        <v>23</v>
      </c>
      <c r="O1780" t="s">
        <v>34</v>
      </c>
      <c r="P1780" t="s">
        <v>49</v>
      </c>
      <c r="Q1780" t="s">
        <v>42</v>
      </c>
      <c r="R1780" s="1">
        <v>42005</v>
      </c>
      <c r="S1780" s="10">
        <f t="shared" si="116"/>
        <v>3.3264245108102203E-5</v>
      </c>
      <c r="U1780" t="str">
        <f t="shared" si="115"/>
        <v/>
      </c>
      <c r="V1780">
        <f t="array" ref="V1780">SUM(IF(B1780="Y",IF(D1780="Critical",(F1780:F5339),0)))</f>
        <v>0</v>
      </c>
      <c r="W1780">
        <f t="shared" si="117"/>
        <v>2</v>
      </c>
      <c r="X1780">
        <f t="shared" si="118"/>
        <v>0</v>
      </c>
    </row>
    <row r="1781" spans="1:24" x14ac:dyDescent="0.25">
      <c r="A1781">
        <v>1699</v>
      </c>
      <c r="B1781" t="s">
        <v>18</v>
      </c>
      <c r="C1781" s="1">
        <v>41637</v>
      </c>
      <c r="D1781" t="s">
        <v>28</v>
      </c>
      <c r="E1781">
        <v>40</v>
      </c>
      <c r="F1781">
        <v>430.88</v>
      </c>
      <c r="G1781">
        <v>0.05</v>
      </c>
      <c r="H1781" t="s">
        <v>20</v>
      </c>
      <c r="I1781">
        <v>39</v>
      </c>
      <c r="J1781">
        <v>11.09</v>
      </c>
      <c r="K1781">
        <v>5.25</v>
      </c>
      <c r="L1781" t="s">
        <v>141</v>
      </c>
      <c r="M1781" t="s">
        <v>56</v>
      </c>
      <c r="N1781" t="s">
        <v>23</v>
      </c>
      <c r="O1781" t="s">
        <v>34</v>
      </c>
      <c r="P1781" t="s">
        <v>76</v>
      </c>
      <c r="Q1781" t="s">
        <v>42</v>
      </c>
      <c r="R1781" s="1">
        <v>41721</v>
      </c>
      <c r="S1781" s="10">
        <f t="shared" si="116"/>
        <v>6.8470347929962632E-5</v>
      </c>
      <c r="U1781" t="str">
        <f t="shared" si="115"/>
        <v/>
      </c>
      <c r="V1781">
        <f t="array" ref="V1781">SUM(IF(B1781="Y",IF(D1781="Critical",(F1781:F5340),0)))</f>
        <v>0</v>
      </c>
      <c r="W1781">
        <f t="shared" si="117"/>
        <v>84</v>
      </c>
      <c r="X1781">
        <f t="shared" si="118"/>
        <v>0</v>
      </c>
    </row>
    <row r="1782" spans="1:24" x14ac:dyDescent="0.25">
      <c r="A1782">
        <v>13540</v>
      </c>
      <c r="B1782" t="s">
        <v>18</v>
      </c>
      <c r="C1782" s="1">
        <v>41417</v>
      </c>
      <c r="D1782" t="s">
        <v>19</v>
      </c>
      <c r="E1782">
        <v>33</v>
      </c>
      <c r="F1782">
        <v>431.06</v>
      </c>
      <c r="G1782">
        <v>0.02</v>
      </c>
      <c r="H1782" t="s">
        <v>20</v>
      </c>
      <c r="I1782">
        <v>-26.78</v>
      </c>
      <c r="J1782">
        <v>12.28</v>
      </c>
      <c r="K1782">
        <v>6.13</v>
      </c>
      <c r="L1782" t="s">
        <v>265</v>
      </c>
      <c r="M1782" t="s">
        <v>22</v>
      </c>
      <c r="N1782" t="s">
        <v>45</v>
      </c>
      <c r="O1782" t="s">
        <v>34</v>
      </c>
      <c r="P1782" t="s">
        <v>53</v>
      </c>
      <c r="Q1782" t="s">
        <v>42</v>
      </c>
      <c r="R1782" s="1">
        <v>41417</v>
      </c>
      <c r="S1782" s="10">
        <f t="shared" si="116"/>
        <v>6.8498951398741399E-5</v>
      </c>
      <c r="U1782" t="str">
        <f t="shared" si="115"/>
        <v/>
      </c>
      <c r="V1782">
        <f t="array" ref="V1782">SUM(IF(B1782="Y",IF(D1782="Critical",(F1782:F5341),0)))</f>
        <v>0</v>
      </c>
      <c r="W1782">
        <f t="shared" si="117"/>
        <v>0</v>
      </c>
      <c r="X1782">
        <f t="shared" si="118"/>
        <v>0</v>
      </c>
    </row>
    <row r="1783" spans="1:24" x14ac:dyDescent="0.25">
      <c r="A1783">
        <v>22083</v>
      </c>
      <c r="B1783" t="s">
        <v>18</v>
      </c>
      <c r="C1783" s="1">
        <v>42418</v>
      </c>
      <c r="D1783" t="s">
        <v>28</v>
      </c>
      <c r="E1783">
        <v>2</v>
      </c>
      <c r="F1783">
        <v>16.809999999999999</v>
      </c>
      <c r="G1783">
        <v>0.05</v>
      </c>
      <c r="H1783" t="s">
        <v>32</v>
      </c>
      <c r="I1783">
        <v>-4.1399999999999997</v>
      </c>
      <c r="J1783">
        <v>6.04</v>
      </c>
      <c r="K1783">
        <v>2.14</v>
      </c>
      <c r="L1783" t="s">
        <v>426</v>
      </c>
      <c r="M1783" t="s">
        <v>22</v>
      </c>
      <c r="N1783" t="s">
        <v>23</v>
      </c>
      <c r="O1783" t="s">
        <v>34</v>
      </c>
      <c r="P1783" t="s">
        <v>49</v>
      </c>
      <c r="Q1783" t="s">
        <v>36</v>
      </c>
      <c r="R1783" s="1">
        <v>42420</v>
      </c>
      <c r="S1783" s="10">
        <f t="shared" si="116"/>
        <v>2.6712461676166724E-6</v>
      </c>
      <c r="U1783" t="str">
        <f t="shared" si="115"/>
        <v/>
      </c>
      <c r="V1783">
        <f t="array" ref="V1783">SUM(IF(B1783="Y",IF(D1783="Critical",(F1783:F5342),0)))</f>
        <v>0</v>
      </c>
      <c r="W1783">
        <f t="shared" si="117"/>
        <v>2</v>
      </c>
      <c r="X1783">
        <f t="shared" si="118"/>
        <v>0</v>
      </c>
    </row>
    <row r="1784" spans="1:24" x14ac:dyDescent="0.25">
      <c r="A1784">
        <v>22085</v>
      </c>
      <c r="B1784" t="s">
        <v>18</v>
      </c>
      <c r="C1784" s="1">
        <v>42072</v>
      </c>
      <c r="D1784" t="s">
        <v>47</v>
      </c>
      <c r="E1784">
        <v>41</v>
      </c>
      <c r="F1784">
        <v>265.61</v>
      </c>
      <c r="G1784">
        <v>0.1</v>
      </c>
      <c r="H1784" t="s">
        <v>20</v>
      </c>
      <c r="I1784">
        <v>-147.82</v>
      </c>
      <c r="J1784">
        <v>6.48</v>
      </c>
      <c r="K1784">
        <v>7.37</v>
      </c>
      <c r="L1784" t="s">
        <v>323</v>
      </c>
      <c r="M1784" t="s">
        <v>22</v>
      </c>
      <c r="N1784" t="s">
        <v>40</v>
      </c>
      <c r="O1784" t="s">
        <v>34</v>
      </c>
      <c r="P1784" t="s">
        <v>49</v>
      </c>
      <c r="Q1784" t="s">
        <v>42</v>
      </c>
      <c r="R1784" s="1">
        <v>42074</v>
      </c>
      <c r="S1784" s="10">
        <f t="shared" si="116"/>
        <v>4.2207596346262008E-5</v>
      </c>
      <c r="U1784" t="str">
        <f t="shared" si="115"/>
        <v/>
      </c>
      <c r="V1784">
        <f t="array" ref="V1784">SUM(IF(B1784="Y",IF(D1784="Critical",(F1784:F5343),0)))</f>
        <v>0</v>
      </c>
      <c r="W1784">
        <f t="shared" si="117"/>
        <v>2</v>
      </c>
      <c r="X1784">
        <f t="shared" si="118"/>
        <v>0</v>
      </c>
    </row>
    <row r="1785" spans="1:24" x14ac:dyDescent="0.25">
      <c r="A1785">
        <v>22085</v>
      </c>
      <c r="B1785" t="s">
        <v>18</v>
      </c>
      <c r="C1785" s="1">
        <v>42072</v>
      </c>
      <c r="D1785" t="s">
        <v>47</v>
      </c>
      <c r="E1785">
        <v>27</v>
      </c>
      <c r="F1785">
        <v>485.03</v>
      </c>
      <c r="G1785">
        <v>7.0000000000000007E-2</v>
      </c>
      <c r="H1785" t="s">
        <v>20</v>
      </c>
      <c r="I1785">
        <v>-88.02</v>
      </c>
      <c r="J1785">
        <v>17.7</v>
      </c>
      <c r="K1785">
        <v>9.4700000000000006</v>
      </c>
      <c r="L1785" t="s">
        <v>323</v>
      </c>
      <c r="M1785" t="s">
        <v>22</v>
      </c>
      <c r="N1785" t="s">
        <v>40</v>
      </c>
      <c r="O1785" t="s">
        <v>34</v>
      </c>
      <c r="P1785" t="s">
        <v>53</v>
      </c>
      <c r="Q1785" t="s">
        <v>42</v>
      </c>
      <c r="R1785" s="1">
        <v>42072</v>
      </c>
      <c r="S1785" s="10">
        <f t="shared" si="116"/>
        <v>7.7075224787573744E-5</v>
      </c>
      <c r="U1785" t="str">
        <f t="shared" si="115"/>
        <v/>
      </c>
      <c r="V1785">
        <f t="array" ref="V1785">SUM(IF(B1785="Y",IF(D1785="Critical",(F1785:F5344),0)))</f>
        <v>0</v>
      </c>
      <c r="W1785">
        <f t="shared" si="117"/>
        <v>0</v>
      </c>
      <c r="X1785">
        <f t="shared" si="118"/>
        <v>0</v>
      </c>
    </row>
    <row r="1786" spans="1:24" x14ac:dyDescent="0.25">
      <c r="A1786">
        <v>22086</v>
      </c>
      <c r="B1786" t="s">
        <v>18</v>
      </c>
      <c r="C1786" s="1">
        <v>41988</v>
      </c>
      <c r="D1786" t="s">
        <v>43</v>
      </c>
      <c r="E1786">
        <v>21</v>
      </c>
      <c r="F1786">
        <v>2039.33</v>
      </c>
      <c r="G1786">
        <v>0.08</v>
      </c>
      <c r="H1786" t="s">
        <v>54</v>
      </c>
      <c r="I1786">
        <v>-862.44</v>
      </c>
      <c r="J1786">
        <v>95.95</v>
      </c>
      <c r="K1786">
        <v>74.349999999999994</v>
      </c>
      <c r="L1786" t="s">
        <v>536</v>
      </c>
      <c r="M1786" t="s">
        <v>22</v>
      </c>
      <c r="N1786" t="s">
        <v>71</v>
      </c>
      <c r="O1786" t="s">
        <v>37</v>
      </c>
      <c r="P1786" t="s">
        <v>86</v>
      </c>
      <c r="Q1786" t="s">
        <v>74</v>
      </c>
      <c r="R1786" s="1">
        <v>41989</v>
      </c>
      <c r="S1786" s="10">
        <f t="shared" si="116"/>
        <v>3.2406617769218965E-4</v>
      </c>
      <c r="U1786" t="str">
        <f t="shared" si="115"/>
        <v/>
      </c>
      <c r="V1786">
        <f t="array" ref="V1786">SUM(IF(B1786="Y",IF(D1786="Critical",(F1786:F5345),0)))</f>
        <v>0</v>
      </c>
      <c r="W1786">
        <f t="shared" si="117"/>
        <v>1</v>
      </c>
      <c r="X1786">
        <f t="shared" si="118"/>
        <v>0</v>
      </c>
    </row>
    <row r="1787" spans="1:24" x14ac:dyDescent="0.25">
      <c r="A1787">
        <v>27426</v>
      </c>
      <c r="B1787" t="s">
        <v>18</v>
      </c>
      <c r="C1787" s="1">
        <v>41328</v>
      </c>
      <c r="D1787" t="s">
        <v>47</v>
      </c>
      <c r="E1787">
        <v>41</v>
      </c>
      <c r="F1787">
        <v>438.66</v>
      </c>
      <c r="G1787">
        <v>0.01</v>
      </c>
      <c r="H1787" t="s">
        <v>20</v>
      </c>
      <c r="I1787">
        <v>58.86</v>
      </c>
      <c r="J1787">
        <v>9.99</v>
      </c>
      <c r="K1787">
        <v>4.78</v>
      </c>
      <c r="L1787" t="s">
        <v>255</v>
      </c>
      <c r="M1787" t="s">
        <v>22</v>
      </c>
      <c r="N1787" t="s">
        <v>40</v>
      </c>
      <c r="O1787" t="s">
        <v>34</v>
      </c>
      <c r="P1787" t="s">
        <v>49</v>
      </c>
      <c r="Q1787" t="s">
        <v>42</v>
      </c>
      <c r="R1787" s="1">
        <v>41330</v>
      </c>
      <c r="S1787" s="10">
        <f t="shared" si="116"/>
        <v>6.9706653413844705E-5</v>
      </c>
      <c r="U1787" t="str">
        <f t="shared" si="115"/>
        <v/>
      </c>
      <c r="V1787">
        <f t="array" ref="V1787">SUM(IF(B1787="Y",IF(D1787="Critical",(F1787:F5346),0)))</f>
        <v>0</v>
      </c>
      <c r="W1787">
        <f t="shared" si="117"/>
        <v>2</v>
      </c>
      <c r="X1787">
        <f t="shared" si="118"/>
        <v>0</v>
      </c>
    </row>
    <row r="1788" spans="1:24" x14ac:dyDescent="0.25">
      <c r="A1788">
        <v>33894</v>
      </c>
      <c r="B1788" t="s">
        <v>18</v>
      </c>
      <c r="C1788" s="1">
        <v>41439</v>
      </c>
      <c r="D1788" t="s">
        <v>28</v>
      </c>
      <c r="E1788">
        <v>13</v>
      </c>
      <c r="F1788">
        <v>438.93</v>
      </c>
      <c r="G1788">
        <v>0.04</v>
      </c>
      <c r="H1788" t="s">
        <v>32</v>
      </c>
      <c r="I1788">
        <v>-119.02</v>
      </c>
      <c r="J1788">
        <v>32.979999999999997</v>
      </c>
      <c r="K1788">
        <v>5.5</v>
      </c>
      <c r="L1788" t="s">
        <v>375</v>
      </c>
      <c r="M1788" t="s">
        <v>341</v>
      </c>
      <c r="N1788" t="s">
        <v>23</v>
      </c>
      <c r="O1788" t="s">
        <v>24</v>
      </c>
      <c r="P1788" t="s">
        <v>25</v>
      </c>
      <c r="Q1788" t="s">
        <v>42</v>
      </c>
      <c r="R1788" s="1">
        <v>41441</v>
      </c>
      <c r="S1788" s="10">
        <f t="shared" si="116"/>
        <v>6.9749558617012848E-5</v>
      </c>
      <c r="U1788" t="str">
        <f t="shared" si="115"/>
        <v/>
      </c>
      <c r="V1788">
        <f t="array" ref="V1788">SUM(IF(B1788="Y",IF(D1788="Critical",(F1788:F5347),0)))</f>
        <v>0</v>
      </c>
      <c r="W1788">
        <f t="shared" si="117"/>
        <v>2</v>
      </c>
      <c r="X1788">
        <f t="shared" si="118"/>
        <v>0</v>
      </c>
    </row>
    <row r="1789" spans="1:24" x14ac:dyDescent="0.25">
      <c r="A1789">
        <v>16643</v>
      </c>
      <c r="B1789" t="s">
        <v>18</v>
      </c>
      <c r="C1789" s="1">
        <v>41375</v>
      </c>
      <c r="D1789" t="s">
        <v>47</v>
      </c>
      <c r="E1789">
        <v>46</v>
      </c>
      <c r="F1789">
        <v>441.4</v>
      </c>
      <c r="G1789">
        <v>0.06</v>
      </c>
      <c r="H1789" t="s">
        <v>20</v>
      </c>
      <c r="I1789">
        <v>146.04</v>
      </c>
      <c r="J1789">
        <v>10.06</v>
      </c>
      <c r="K1789">
        <v>2.06</v>
      </c>
      <c r="L1789" t="s">
        <v>166</v>
      </c>
      <c r="M1789" t="s">
        <v>22</v>
      </c>
      <c r="N1789" t="s">
        <v>40</v>
      </c>
      <c r="O1789" t="s">
        <v>34</v>
      </c>
      <c r="P1789" t="s">
        <v>49</v>
      </c>
      <c r="Q1789" t="s">
        <v>36</v>
      </c>
      <c r="R1789" s="1">
        <v>41379</v>
      </c>
      <c r="S1789" s="10">
        <f t="shared" si="116"/>
        <v>7.014206177192142E-5</v>
      </c>
      <c r="U1789" t="str">
        <f t="shared" si="115"/>
        <v/>
      </c>
      <c r="V1789">
        <f t="array" ref="V1789">SUM(IF(B1789="Y",IF(D1789="Critical",(F1789:F5348),0)))</f>
        <v>0</v>
      </c>
      <c r="W1789">
        <f t="shared" si="117"/>
        <v>4</v>
      </c>
      <c r="X1789">
        <f t="shared" si="118"/>
        <v>0</v>
      </c>
    </row>
    <row r="1790" spans="1:24" x14ac:dyDescent="0.25">
      <c r="A1790">
        <v>22118</v>
      </c>
      <c r="B1790" t="s">
        <v>18</v>
      </c>
      <c r="C1790" s="1">
        <v>42388</v>
      </c>
      <c r="D1790" t="s">
        <v>19</v>
      </c>
      <c r="E1790">
        <v>50</v>
      </c>
      <c r="F1790">
        <v>2842.54</v>
      </c>
      <c r="G1790">
        <v>0.05</v>
      </c>
      <c r="H1790" t="s">
        <v>20</v>
      </c>
      <c r="I1790">
        <v>1315.75</v>
      </c>
      <c r="J1790">
        <v>58.1</v>
      </c>
      <c r="K1790">
        <v>1.49</v>
      </c>
      <c r="L1790" t="s">
        <v>290</v>
      </c>
      <c r="M1790" t="s">
        <v>22</v>
      </c>
      <c r="N1790" t="s">
        <v>23</v>
      </c>
      <c r="O1790" t="s">
        <v>34</v>
      </c>
      <c r="P1790" t="s">
        <v>68</v>
      </c>
      <c r="Q1790" t="s">
        <v>42</v>
      </c>
      <c r="R1790" s="1">
        <v>42388</v>
      </c>
      <c r="S1790" s="10">
        <f t="shared" si="116"/>
        <v>4.5170280079102296E-4</v>
      </c>
      <c r="U1790" t="str">
        <f t="shared" si="115"/>
        <v/>
      </c>
      <c r="V1790">
        <f t="array" ref="V1790">SUM(IF(B1790="Y",IF(D1790="Critical",(F1790:F5349),0)))</f>
        <v>0</v>
      </c>
      <c r="W1790">
        <f t="shared" si="117"/>
        <v>0</v>
      </c>
      <c r="X1790">
        <f t="shared" si="118"/>
        <v>0</v>
      </c>
    </row>
    <row r="1791" spans="1:24" x14ac:dyDescent="0.25">
      <c r="A1791">
        <v>22147</v>
      </c>
      <c r="B1791" t="s">
        <v>18</v>
      </c>
      <c r="C1791" s="1">
        <v>42386</v>
      </c>
      <c r="D1791" t="s">
        <v>47</v>
      </c>
      <c r="E1791">
        <v>37</v>
      </c>
      <c r="F1791">
        <v>832.14</v>
      </c>
      <c r="G1791">
        <v>0.04</v>
      </c>
      <c r="H1791" t="s">
        <v>20</v>
      </c>
      <c r="I1791">
        <v>175.07</v>
      </c>
      <c r="J1791">
        <v>22.72</v>
      </c>
      <c r="K1791">
        <v>8.99</v>
      </c>
      <c r="L1791" t="s">
        <v>244</v>
      </c>
      <c r="M1791" t="s">
        <v>22</v>
      </c>
      <c r="N1791" t="s">
        <v>23</v>
      </c>
      <c r="O1791" t="s">
        <v>37</v>
      </c>
      <c r="P1791" t="s">
        <v>38</v>
      </c>
      <c r="Q1791" t="s">
        <v>26</v>
      </c>
      <c r="R1791" s="1">
        <v>42390</v>
      </c>
      <c r="S1791" s="10">
        <f t="shared" si="116"/>
        <v>1.3223383616421997E-4</v>
      </c>
      <c r="U1791" t="str">
        <f t="shared" si="115"/>
        <v/>
      </c>
      <c r="V1791">
        <f t="array" ref="V1791">SUM(IF(B1791="Y",IF(D1791="Critical",(F1791:F5350),0)))</f>
        <v>0</v>
      </c>
      <c r="W1791">
        <f t="shared" si="117"/>
        <v>4</v>
      </c>
      <c r="X1791">
        <f t="shared" si="118"/>
        <v>0</v>
      </c>
    </row>
    <row r="1792" spans="1:24" x14ac:dyDescent="0.25">
      <c r="A1792">
        <v>22149</v>
      </c>
      <c r="B1792" t="s">
        <v>18</v>
      </c>
      <c r="C1792" s="1">
        <v>41905</v>
      </c>
      <c r="D1792" t="s">
        <v>47</v>
      </c>
      <c r="E1792">
        <v>47</v>
      </c>
      <c r="F1792">
        <v>191.13</v>
      </c>
      <c r="G1792">
        <v>7.0000000000000007E-2</v>
      </c>
      <c r="H1792" t="s">
        <v>20</v>
      </c>
      <c r="I1792">
        <v>38.11</v>
      </c>
      <c r="J1792">
        <v>4.26</v>
      </c>
      <c r="K1792">
        <v>1.2</v>
      </c>
      <c r="L1792" t="s">
        <v>441</v>
      </c>
      <c r="M1792" t="s">
        <v>56</v>
      </c>
      <c r="N1792" t="s">
        <v>71</v>
      </c>
      <c r="O1792" t="s">
        <v>34</v>
      </c>
      <c r="P1792" t="s">
        <v>35</v>
      </c>
      <c r="Q1792" t="s">
        <v>36</v>
      </c>
      <c r="R1792" s="1">
        <v>41907</v>
      </c>
      <c r="S1792" s="10">
        <f t="shared" si="116"/>
        <v>3.0372116598249529E-5</v>
      </c>
      <c r="U1792" t="str">
        <f t="shared" si="115"/>
        <v/>
      </c>
      <c r="V1792">
        <f t="array" ref="V1792">SUM(IF(B1792="Y",IF(D1792="Critical",(F1792:F5351),0)))</f>
        <v>0</v>
      </c>
      <c r="W1792">
        <f t="shared" si="117"/>
        <v>2</v>
      </c>
      <c r="X1792">
        <f t="shared" si="118"/>
        <v>0</v>
      </c>
    </row>
    <row r="1793" spans="1:24" x14ac:dyDescent="0.25">
      <c r="A1793">
        <v>22149</v>
      </c>
      <c r="B1793" t="s">
        <v>18</v>
      </c>
      <c r="C1793" s="1">
        <v>41905</v>
      </c>
      <c r="D1793" t="s">
        <v>47</v>
      </c>
      <c r="E1793">
        <v>17</v>
      </c>
      <c r="F1793">
        <v>48.24</v>
      </c>
      <c r="G1793">
        <v>0.09</v>
      </c>
      <c r="H1793" t="s">
        <v>20</v>
      </c>
      <c r="I1793">
        <v>-1.62</v>
      </c>
      <c r="J1793">
        <v>2.88</v>
      </c>
      <c r="K1793">
        <v>1.01</v>
      </c>
      <c r="L1793" t="s">
        <v>441</v>
      </c>
      <c r="M1793" t="s">
        <v>56</v>
      </c>
      <c r="N1793" t="s">
        <v>71</v>
      </c>
      <c r="O1793" t="s">
        <v>34</v>
      </c>
      <c r="P1793" t="s">
        <v>35</v>
      </c>
      <c r="Q1793" t="s">
        <v>36</v>
      </c>
      <c r="R1793" s="1">
        <v>41910</v>
      </c>
      <c r="S1793" s="10">
        <f t="shared" si="116"/>
        <v>7.6657296327084051E-6</v>
      </c>
      <c r="U1793" t="str">
        <f t="shared" si="115"/>
        <v/>
      </c>
      <c r="V1793">
        <f t="array" ref="V1793">SUM(IF(B1793="Y",IF(D1793="Critical",(F1793:F5352),0)))</f>
        <v>0</v>
      </c>
      <c r="W1793">
        <f t="shared" si="117"/>
        <v>5</v>
      </c>
      <c r="X1793">
        <f t="shared" si="118"/>
        <v>0</v>
      </c>
    </row>
    <row r="1794" spans="1:24" x14ac:dyDescent="0.25">
      <c r="A1794">
        <v>18307</v>
      </c>
      <c r="B1794" t="s">
        <v>18</v>
      </c>
      <c r="C1794" s="1">
        <v>41307</v>
      </c>
      <c r="D1794" t="s">
        <v>47</v>
      </c>
      <c r="E1794">
        <v>23</v>
      </c>
      <c r="F1794">
        <v>441.99</v>
      </c>
      <c r="G1794">
        <v>0.08</v>
      </c>
      <c r="H1794" t="s">
        <v>32</v>
      </c>
      <c r="I1794">
        <v>32.36</v>
      </c>
      <c r="J1794">
        <v>19.98</v>
      </c>
      <c r="K1794">
        <v>8.68</v>
      </c>
      <c r="L1794" t="s">
        <v>316</v>
      </c>
      <c r="M1794" t="s">
        <v>22</v>
      </c>
      <c r="N1794" t="s">
        <v>23</v>
      </c>
      <c r="O1794" t="s">
        <v>34</v>
      </c>
      <c r="P1794" t="s">
        <v>49</v>
      </c>
      <c r="Q1794" t="s">
        <v>42</v>
      </c>
      <c r="R1794" s="1">
        <v>41311</v>
      </c>
      <c r="S1794" s="10">
        <f t="shared" si="116"/>
        <v>7.0235817586251814E-5</v>
      </c>
      <c r="U1794" t="str">
        <f t="shared" ref="U1794:U1857" si="119">IF(T1794="Quality Check",VLOOKUP(S1794,Quality_Control,2),"")</f>
        <v/>
      </c>
      <c r="V1794">
        <f t="array" ref="V1794">SUM(IF(B1794="Y",IF(D1794="Critical",(F1794:F5353),0)))</f>
        <v>0</v>
      </c>
      <c r="W1794">
        <f t="shared" si="117"/>
        <v>4</v>
      </c>
      <c r="X1794">
        <f t="shared" si="118"/>
        <v>0</v>
      </c>
    </row>
    <row r="1795" spans="1:24" x14ac:dyDescent="0.25">
      <c r="A1795">
        <v>22181</v>
      </c>
      <c r="B1795" t="s">
        <v>27</v>
      </c>
      <c r="C1795" s="1">
        <v>41919</v>
      </c>
      <c r="D1795" t="s">
        <v>47</v>
      </c>
      <c r="E1795">
        <v>41</v>
      </c>
      <c r="F1795">
        <v>258.13</v>
      </c>
      <c r="G1795">
        <v>0.03</v>
      </c>
      <c r="H1795" t="s">
        <v>20</v>
      </c>
      <c r="I1795">
        <v>84.1</v>
      </c>
      <c r="J1795">
        <v>6.08</v>
      </c>
      <c r="K1795">
        <v>1.82</v>
      </c>
      <c r="L1795" t="s">
        <v>150</v>
      </c>
      <c r="M1795" t="s">
        <v>30</v>
      </c>
      <c r="N1795" t="s">
        <v>23</v>
      </c>
      <c r="O1795" t="s">
        <v>34</v>
      </c>
      <c r="P1795" t="s">
        <v>100</v>
      </c>
      <c r="Q1795" t="s">
        <v>36</v>
      </c>
      <c r="R1795" s="1">
        <v>41928</v>
      </c>
      <c r="S1795" s="10">
        <f t="shared" ref="S1795:S1858" si="120">F1795/$F$3563</f>
        <v>4.1018963310344537E-5</v>
      </c>
      <c r="U1795" t="str">
        <f t="shared" si="119"/>
        <v/>
      </c>
      <c r="V1795">
        <f t="array" ref="V1795">SUM(IF(B1795="Y",IF(D1795="Critical",(F1795:F5354),0)))</f>
        <v>0</v>
      </c>
      <c r="W1795">
        <f t="shared" ref="W1795:W1858" si="121">R1795-C1795</f>
        <v>9</v>
      </c>
      <c r="X1795">
        <f t="shared" ref="X1795:X1858" si="122">IF(T1795="",0,1)</f>
        <v>0</v>
      </c>
    </row>
    <row r="1796" spans="1:24" x14ac:dyDescent="0.25">
      <c r="A1796">
        <v>22182</v>
      </c>
      <c r="B1796" t="s">
        <v>18</v>
      </c>
      <c r="C1796" s="1">
        <v>42252</v>
      </c>
      <c r="D1796" t="s">
        <v>43</v>
      </c>
      <c r="E1796">
        <v>4</v>
      </c>
      <c r="F1796">
        <v>55.97</v>
      </c>
      <c r="G1796">
        <v>0.09</v>
      </c>
      <c r="H1796" t="s">
        <v>20</v>
      </c>
      <c r="I1796">
        <v>-19.34</v>
      </c>
      <c r="J1796">
        <v>12.53</v>
      </c>
      <c r="K1796">
        <v>7.17</v>
      </c>
      <c r="L1796" t="s">
        <v>284</v>
      </c>
      <c r="M1796" t="s">
        <v>22</v>
      </c>
      <c r="N1796" t="s">
        <v>71</v>
      </c>
      <c r="O1796" t="s">
        <v>34</v>
      </c>
      <c r="P1796" t="s">
        <v>68</v>
      </c>
      <c r="Q1796" t="s">
        <v>42</v>
      </c>
      <c r="R1796" s="1">
        <v>42253</v>
      </c>
      <c r="S1796" s="10">
        <f t="shared" si="120"/>
        <v>8.8940897085963811E-6</v>
      </c>
      <c r="U1796" t="str">
        <f t="shared" si="119"/>
        <v/>
      </c>
      <c r="V1796">
        <f t="array" ref="V1796">SUM(IF(B1796="Y",IF(D1796="Critical",(F1796:F5355),0)))</f>
        <v>0</v>
      </c>
      <c r="W1796">
        <f t="shared" si="121"/>
        <v>1</v>
      </c>
      <c r="X1796">
        <f t="shared" si="122"/>
        <v>0</v>
      </c>
    </row>
    <row r="1797" spans="1:24" x14ac:dyDescent="0.25">
      <c r="A1797">
        <v>22182</v>
      </c>
      <c r="B1797" t="s">
        <v>18</v>
      </c>
      <c r="C1797" s="1">
        <v>42252</v>
      </c>
      <c r="D1797" t="s">
        <v>43</v>
      </c>
      <c r="E1797">
        <v>9</v>
      </c>
      <c r="F1797">
        <v>174.72</v>
      </c>
      <c r="G1797">
        <v>0.06</v>
      </c>
      <c r="H1797" t="s">
        <v>20</v>
      </c>
      <c r="I1797">
        <v>-63.48</v>
      </c>
      <c r="J1797">
        <v>19.98</v>
      </c>
      <c r="K1797">
        <v>4</v>
      </c>
      <c r="L1797" t="s">
        <v>284</v>
      </c>
      <c r="M1797" t="s">
        <v>22</v>
      </c>
      <c r="N1797" t="s">
        <v>71</v>
      </c>
      <c r="O1797" t="s">
        <v>24</v>
      </c>
      <c r="P1797" t="s">
        <v>25</v>
      </c>
      <c r="Q1797" t="s">
        <v>42</v>
      </c>
      <c r="R1797" s="1">
        <v>42255</v>
      </c>
      <c r="S1797" s="10">
        <f t="shared" si="120"/>
        <v>2.7764433694585663E-5</v>
      </c>
      <c r="U1797" t="str">
        <f t="shared" si="119"/>
        <v/>
      </c>
      <c r="V1797">
        <f t="array" ref="V1797">SUM(IF(B1797="Y",IF(D1797="Critical",(F1797:F5356),0)))</f>
        <v>0</v>
      </c>
      <c r="W1797">
        <f t="shared" si="121"/>
        <v>3</v>
      </c>
      <c r="X1797">
        <f t="shared" si="122"/>
        <v>0</v>
      </c>
    </row>
    <row r="1798" spans="1:24" x14ac:dyDescent="0.25">
      <c r="A1798">
        <v>22182</v>
      </c>
      <c r="B1798" t="s">
        <v>18</v>
      </c>
      <c r="C1798" s="1">
        <v>42252</v>
      </c>
      <c r="D1798" t="s">
        <v>43</v>
      </c>
      <c r="E1798">
        <v>48</v>
      </c>
      <c r="F1798">
        <v>2271.37</v>
      </c>
      <c r="G1798">
        <v>0.09</v>
      </c>
      <c r="H1798" t="s">
        <v>32</v>
      </c>
      <c r="I1798">
        <v>528.11</v>
      </c>
      <c r="J1798">
        <v>49.34</v>
      </c>
      <c r="K1798">
        <v>10.25</v>
      </c>
      <c r="L1798" t="s">
        <v>284</v>
      </c>
      <c r="M1798" t="s">
        <v>22</v>
      </c>
      <c r="N1798" t="s">
        <v>71</v>
      </c>
      <c r="O1798" t="s">
        <v>37</v>
      </c>
      <c r="P1798" t="s">
        <v>38</v>
      </c>
      <c r="Q1798" t="s">
        <v>60</v>
      </c>
      <c r="R1798" s="1">
        <v>42254</v>
      </c>
      <c r="S1798" s="10">
        <f t="shared" si="120"/>
        <v>3.6093922711121244E-4</v>
      </c>
      <c r="U1798" t="str">
        <f t="shared" si="119"/>
        <v/>
      </c>
      <c r="V1798">
        <f t="array" ref="V1798">SUM(IF(B1798="Y",IF(D1798="Critical",(F1798:F5357),0)))</f>
        <v>0</v>
      </c>
      <c r="W1798">
        <f t="shared" si="121"/>
        <v>2</v>
      </c>
      <c r="X1798">
        <f t="shared" si="122"/>
        <v>0</v>
      </c>
    </row>
    <row r="1799" spans="1:24" x14ac:dyDescent="0.25">
      <c r="A1799">
        <v>22208</v>
      </c>
      <c r="B1799" t="s">
        <v>18</v>
      </c>
      <c r="C1799" s="1">
        <v>42656</v>
      </c>
      <c r="D1799" t="s">
        <v>19</v>
      </c>
      <c r="E1799">
        <v>37</v>
      </c>
      <c r="F1799">
        <v>1138.43</v>
      </c>
      <c r="G1799">
        <v>0.01</v>
      </c>
      <c r="H1799" t="s">
        <v>20</v>
      </c>
      <c r="I1799">
        <v>18.59</v>
      </c>
      <c r="J1799">
        <v>30.97</v>
      </c>
      <c r="K1799">
        <v>4</v>
      </c>
      <c r="L1799" t="s">
        <v>139</v>
      </c>
      <c r="M1799" t="s">
        <v>30</v>
      </c>
      <c r="N1799" t="s">
        <v>40</v>
      </c>
      <c r="O1799" t="s">
        <v>24</v>
      </c>
      <c r="P1799" t="s">
        <v>25</v>
      </c>
      <c r="Q1799" t="s">
        <v>42</v>
      </c>
      <c r="R1799" s="1">
        <v>42658</v>
      </c>
      <c r="S1799" s="10">
        <f t="shared" si="120"/>
        <v>1.8090581645448237E-4</v>
      </c>
      <c r="U1799" t="str">
        <f t="shared" si="119"/>
        <v/>
      </c>
      <c r="V1799">
        <f t="array" ref="V1799">SUM(IF(B1799="Y",IF(D1799="Critical",(F1799:F5358),0)))</f>
        <v>0</v>
      </c>
      <c r="W1799">
        <f t="shared" si="121"/>
        <v>2</v>
      </c>
      <c r="X1799">
        <f t="shared" si="122"/>
        <v>0</v>
      </c>
    </row>
    <row r="1800" spans="1:24" x14ac:dyDescent="0.25">
      <c r="A1800">
        <v>22208</v>
      </c>
      <c r="B1800" t="s">
        <v>18</v>
      </c>
      <c r="C1800" s="1">
        <v>42656</v>
      </c>
      <c r="D1800" t="s">
        <v>19</v>
      </c>
      <c r="E1800">
        <v>50</v>
      </c>
      <c r="F1800">
        <v>5271.0455000000002</v>
      </c>
      <c r="G1800">
        <v>0.08</v>
      </c>
      <c r="H1800" t="s">
        <v>20</v>
      </c>
      <c r="I1800">
        <v>1379.76</v>
      </c>
      <c r="J1800">
        <v>125.99</v>
      </c>
      <c r="K1800">
        <v>7.69</v>
      </c>
      <c r="L1800" t="s">
        <v>139</v>
      </c>
      <c r="M1800" t="s">
        <v>30</v>
      </c>
      <c r="N1800" t="s">
        <v>40</v>
      </c>
      <c r="O1800" t="s">
        <v>24</v>
      </c>
      <c r="P1800" t="s">
        <v>41</v>
      </c>
      <c r="Q1800" t="s">
        <v>42</v>
      </c>
      <c r="R1800" s="1">
        <v>42658</v>
      </c>
      <c r="S1800" s="10">
        <f t="shared" si="120"/>
        <v>8.3761214105937583E-4</v>
      </c>
      <c r="U1800" t="str">
        <f t="shared" si="119"/>
        <v/>
      </c>
      <c r="V1800">
        <f t="array" ref="V1800">SUM(IF(B1800="Y",IF(D1800="Critical",(F1800:F5359),0)))</f>
        <v>0</v>
      </c>
      <c r="W1800">
        <f t="shared" si="121"/>
        <v>2</v>
      </c>
      <c r="X1800">
        <f t="shared" si="122"/>
        <v>0</v>
      </c>
    </row>
    <row r="1801" spans="1:24" x14ac:dyDescent="0.25">
      <c r="A1801">
        <v>22211</v>
      </c>
      <c r="B1801" t="s">
        <v>18</v>
      </c>
      <c r="C1801" s="1">
        <v>41915</v>
      </c>
      <c r="D1801" t="s">
        <v>31</v>
      </c>
      <c r="E1801">
        <v>30</v>
      </c>
      <c r="F1801">
        <v>943.44</v>
      </c>
      <c r="G1801">
        <v>0.08</v>
      </c>
      <c r="H1801" t="s">
        <v>20</v>
      </c>
      <c r="I1801">
        <v>-89.98</v>
      </c>
      <c r="J1801">
        <v>30.98</v>
      </c>
      <c r="K1801">
        <v>19.989999999999998</v>
      </c>
      <c r="L1801" t="s">
        <v>67</v>
      </c>
      <c r="M1801" t="s">
        <v>22</v>
      </c>
      <c r="N1801" t="s">
        <v>45</v>
      </c>
      <c r="O1801" t="s">
        <v>34</v>
      </c>
      <c r="P1801" t="s">
        <v>49</v>
      </c>
      <c r="Q1801" t="s">
        <v>42</v>
      </c>
      <c r="R1801" s="1">
        <v>41917</v>
      </c>
      <c r="S1801" s="10">
        <f t="shared" si="120"/>
        <v>1.4992031435908827E-4</v>
      </c>
      <c r="U1801" t="str">
        <f t="shared" si="119"/>
        <v/>
      </c>
      <c r="V1801">
        <f t="array" ref="V1801">SUM(IF(B1801="Y",IF(D1801="Critical",(F1801:F5360),0)))</f>
        <v>0</v>
      </c>
      <c r="W1801">
        <f t="shared" si="121"/>
        <v>2</v>
      </c>
      <c r="X1801">
        <f t="shared" si="122"/>
        <v>0</v>
      </c>
    </row>
    <row r="1802" spans="1:24" x14ac:dyDescent="0.25">
      <c r="A1802">
        <v>22211</v>
      </c>
      <c r="B1802" t="s">
        <v>18</v>
      </c>
      <c r="C1802" s="1">
        <v>41915</v>
      </c>
      <c r="D1802" t="s">
        <v>31</v>
      </c>
      <c r="E1802">
        <v>47</v>
      </c>
      <c r="F1802">
        <v>14493.84</v>
      </c>
      <c r="G1802">
        <v>0</v>
      </c>
      <c r="H1802" t="s">
        <v>54</v>
      </c>
      <c r="I1802">
        <v>634.76</v>
      </c>
      <c r="J1802">
        <v>376.13</v>
      </c>
      <c r="K1802">
        <v>85.63</v>
      </c>
      <c r="L1802" t="s">
        <v>67</v>
      </c>
      <c r="M1802" t="s">
        <v>22</v>
      </c>
      <c r="N1802" t="s">
        <v>45</v>
      </c>
      <c r="O1802" t="s">
        <v>37</v>
      </c>
      <c r="P1802" t="s">
        <v>112</v>
      </c>
      <c r="Q1802" t="s">
        <v>58</v>
      </c>
      <c r="R1802" s="1">
        <v>41916</v>
      </c>
      <c r="S1802" s="10">
        <f t="shared" si="120"/>
        <v>2.3031894440243444E-3</v>
      </c>
      <c r="U1802" t="str">
        <f t="shared" si="119"/>
        <v/>
      </c>
      <c r="V1802">
        <f t="array" ref="V1802">SUM(IF(B1802="Y",IF(D1802="Critical",(F1802:F5361),0)))</f>
        <v>0</v>
      </c>
      <c r="W1802">
        <f t="shared" si="121"/>
        <v>1</v>
      </c>
      <c r="X1802">
        <f t="shared" si="122"/>
        <v>0</v>
      </c>
    </row>
    <row r="1803" spans="1:24" x14ac:dyDescent="0.25">
      <c r="A1803">
        <v>22242</v>
      </c>
      <c r="B1803" t="s">
        <v>18</v>
      </c>
      <c r="C1803" s="1">
        <v>42536</v>
      </c>
      <c r="D1803" t="s">
        <v>31</v>
      </c>
      <c r="E1803">
        <v>50</v>
      </c>
      <c r="F1803">
        <v>329.91</v>
      </c>
      <c r="G1803">
        <v>0.04</v>
      </c>
      <c r="H1803" t="s">
        <v>20</v>
      </c>
      <c r="I1803">
        <v>-279.93</v>
      </c>
      <c r="J1803">
        <v>6.48</v>
      </c>
      <c r="K1803">
        <v>9.5399999999999991</v>
      </c>
      <c r="L1803" t="s">
        <v>130</v>
      </c>
      <c r="M1803" t="s">
        <v>56</v>
      </c>
      <c r="N1803" t="s">
        <v>40</v>
      </c>
      <c r="O1803" t="s">
        <v>34</v>
      </c>
      <c r="P1803" t="s">
        <v>49</v>
      </c>
      <c r="Q1803" t="s">
        <v>42</v>
      </c>
      <c r="R1803" s="1">
        <v>42538</v>
      </c>
      <c r="S1803" s="10">
        <f t="shared" si="120"/>
        <v>5.2425391026675578E-5</v>
      </c>
      <c r="U1803" t="str">
        <f t="shared" si="119"/>
        <v/>
      </c>
      <c r="V1803">
        <f t="array" ref="V1803">SUM(IF(B1803="Y",IF(D1803="Critical",(F1803:F5362),0)))</f>
        <v>0</v>
      </c>
      <c r="W1803">
        <f t="shared" si="121"/>
        <v>2</v>
      </c>
      <c r="X1803">
        <f t="shared" si="122"/>
        <v>0</v>
      </c>
    </row>
    <row r="1804" spans="1:24" x14ac:dyDescent="0.25">
      <c r="A1804">
        <v>22243</v>
      </c>
      <c r="B1804" t="s">
        <v>18</v>
      </c>
      <c r="C1804" s="1">
        <v>42385</v>
      </c>
      <c r="D1804" t="s">
        <v>28</v>
      </c>
      <c r="E1804">
        <v>9</v>
      </c>
      <c r="F1804">
        <v>24.76</v>
      </c>
      <c r="G1804">
        <v>0.09</v>
      </c>
      <c r="H1804" t="s">
        <v>20</v>
      </c>
      <c r="I1804">
        <v>-1.82</v>
      </c>
      <c r="J1804">
        <v>2.88</v>
      </c>
      <c r="K1804">
        <v>0.7</v>
      </c>
      <c r="L1804" t="s">
        <v>310</v>
      </c>
      <c r="M1804" t="s">
        <v>22</v>
      </c>
      <c r="N1804" t="s">
        <v>45</v>
      </c>
      <c r="O1804" t="s">
        <v>34</v>
      </c>
      <c r="P1804" t="s">
        <v>35</v>
      </c>
      <c r="Q1804" t="s">
        <v>36</v>
      </c>
      <c r="R1804" s="1">
        <v>42386</v>
      </c>
      <c r="S1804" s="10">
        <f t="shared" si="120"/>
        <v>3.9345660386786922E-6</v>
      </c>
      <c r="U1804" t="str">
        <f t="shared" si="119"/>
        <v/>
      </c>
      <c r="V1804">
        <f t="array" ref="V1804">SUM(IF(B1804="Y",IF(D1804="Critical",(F1804:F5363),0)))</f>
        <v>0</v>
      </c>
      <c r="W1804">
        <f t="shared" si="121"/>
        <v>1</v>
      </c>
      <c r="X1804">
        <f t="shared" si="122"/>
        <v>0</v>
      </c>
    </row>
    <row r="1805" spans="1:24" x14ac:dyDescent="0.25">
      <c r="A1805">
        <v>22272</v>
      </c>
      <c r="B1805" t="s">
        <v>18</v>
      </c>
      <c r="C1805" s="1">
        <v>42130</v>
      </c>
      <c r="D1805" t="s">
        <v>19</v>
      </c>
      <c r="E1805">
        <v>37</v>
      </c>
      <c r="F1805">
        <v>5382.24</v>
      </c>
      <c r="G1805">
        <v>0.1</v>
      </c>
      <c r="H1805" t="s">
        <v>20</v>
      </c>
      <c r="I1805">
        <v>14.85</v>
      </c>
      <c r="J1805">
        <v>152.47999999999999</v>
      </c>
      <c r="K1805">
        <v>4</v>
      </c>
      <c r="L1805" t="s">
        <v>106</v>
      </c>
      <c r="M1805" t="s">
        <v>30</v>
      </c>
      <c r="N1805" t="s">
        <v>40</v>
      </c>
      <c r="O1805" t="s">
        <v>24</v>
      </c>
      <c r="P1805" t="s">
        <v>25</v>
      </c>
      <c r="Q1805" t="s">
        <v>42</v>
      </c>
      <c r="R1805" s="1">
        <v>42132</v>
      </c>
      <c r="S1805" s="10">
        <f t="shared" si="120"/>
        <v>8.5528185444337646E-4</v>
      </c>
      <c r="U1805" t="str">
        <f t="shared" si="119"/>
        <v/>
      </c>
      <c r="V1805">
        <f t="array" ref="V1805">SUM(IF(B1805="Y",IF(D1805="Critical",(F1805:F5364),0)))</f>
        <v>0</v>
      </c>
      <c r="W1805">
        <f t="shared" si="121"/>
        <v>2</v>
      </c>
      <c r="X1805">
        <f t="shared" si="122"/>
        <v>0</v>
      </c>
    </row>
    <row r="1806" spans="1:24" x14ac:dyDescent="0.25">
      <c r="A1806">
        <v>22272</v>
      </c>
      <c r="B1806" t="s">
        <v>18</v>
      </c>
      <c r="C1806" s="1">
        <v>42130</v>
      </c>
      <c r="D1806" t="s">
        <v>19</v>
      </c>
      <c r="E1806">
        <v>30</v>
      </c>
      <c r="F1806">
        <v>1035.95</v>
      </c>
      <c r="G1806">
        <v>0.08</v>
      </c>
      <c r="H1806" t="s">
        <v>20</v>
      </c>
      <c r="I1806">
        <v>342.41</v>
      </c>
      <c r="J1806">
        <v>35.409999999999997</v>
      </c>
      <c r="K1806">
        <v>1.99</v>
      </c>
      <c r="L1806" t="s">
        <v>106</v>
      </c>
      <c r="M1806" t="s">
        <v>30</v>
      </c>
      <c r="N1806" t="s">
        <v>40</v>
      </c>
      <c r="O1806" t="s">
        <v>24</v>
      </c>
      <c r="P1806" t="s">
        <v>25</v>
      </c>
      <c r="Q1806" t="s">
        <v>26</v>
      </c>
      <c r="R1806" s="1">
        <v>42132</v>
      </c>
      <c r="S1806" s="10">
        <f t="shared" si="120"/>
        <v>1.6462090822977346E-4</v>
      </c>
      <c r="U1806" t="str">
        <f t="shared" si="119"/>
        <v/>
      </c>
      <c r="V1806">
        <f t="array" ref="V1806">SUM(IF(B1806="Y",IF(D1806="Critical",(F1806:F5365),0)))</f>
        <v>0</v>
      </c>
      <c r="W1806">
        <f t="shared" si="121"/>
        <v>2</v>
      </c>
      <c r="X1806">
        <f t="shared" si="122"/>
        <v>0</v>
      </c>
    </row>
    <row r="1807" spans="1:24" x14ac:dyDescent="0.25">
      <c r="A1807">
        <v>22279</v>
      </c>
      <c r="B1807" t="s">
        <v>18</v>
      </c>
      <c r="C1807" s="1">
        <v>42726</v>
      </c>
      <c r="D1807" t="s">
        <v>31</v>
      </c>
      <c r="E1807">
        <v>43</v>
      </c>
      <c r="F1807">
        <v>2463.6</v>
      </c>
      <c r="G1807">
        <v>0.03</v>
      </c>
      <c r="H1807" t="s">
        <v>20</v>
      </c>
      <c r="I1807">
        <v>1040.6500000000001</v>
      </c>
      <c r="J1807">
        <v>54.96</v>
      </c>
      <c r="K1807">
        <v>10.75</v>
      </c>
      <c r="L1807" t="s">
        <v>134</v>
      </c>
      <c r="M1807" t="s">
        <v>30</v>
      </c>
      <c r="N1807" t="s">
        <v>71</v>
      </c>
      <c r="O1807" t="s">
        <v>34</v>
      </c>
      <c r="P1807" t="s">
        <v>49</v>
      </c>
      <c r="Q1807" t="s">
        <v>42</v>
      </c>
      <c r="R1807" s="1">
        <v>42729</v>
      </c>
      <c r="S1807" s="10">
        <f t="shared" si="120"/>
        <v>3.9148614268533216E-4</v>
      </c>
      <c r="U1807" t="str">
        <f t="shared" si="119"/>
        <v/>
      </c>
      <c r="V1807">
        <f t="array" ref="V1807">SUM(IF(B1807="Y",IF(D1807="Critical",(F1807:F5366),0)))</f>
        <v>0</v>
      </c>
      <c r="W1807">
        <f t="shared" si="121"/>
        <v>3</v>
      </c>
      <c r="X1807">
        <f t="shared" si="122"/>
        <v>0</v>
      </c>
    </row>
    <row r="1808" spans="1:24" x14ac:dyDescent="0.25">
      <c r="A1808">
        <v>22304</v>
      </c>
      <c r="B1808" t="s">
        <v>18</v>
      </c>
      <c r="C1808" s="1">
        <v>41968</v>
      </c>
      <c r="D1808" t="s">
        <v>47</v>
      </c>
      <c r="E1808">
        <v>24</v>
      </c>
      <c r="F1808">
        <v>40.24</v>
      </c>
      <c r="G1808">
        <v>0.1</v>
      </c>
      <c r="H1808" t="s">
        <v>20</v>
      </c>
      <c r="I1808">
        <v>-3.73</v>
      </c>
      <c r="J1808">
        <v>1.76</v>
      </c>
      <c r="K1808">
        <v>0.7</v>
      </c>
      <c r="L1808" t="s">
        <v>331</v>
      </c>
      <c r="M1808" t="s">
        <v>22</v>
      </c>
      <c r="N1808" t="s">
        <v>45</v>
      </c>
      <c r="O1808" t="s">
        <v>34</v>
      </c>
      <c r="P1808" t="s">
        <v>35</v>
      </c>
      <c r="Q1808" t="s">
        <v>36</v>
      </c>
      <c r="R1808" s="1">
        <v>41972</v>
      </c>
      <c r="S1808" s="10">
        <f t="shared" si="120"/>
        <v>6.3944643536522849E-6</v>
      </c>
      <c r="U1808" t="str">
        <f t="shared" si="119"/>
        <v/>
      </c>
      <c r="V1808">
        <f t="array" ref="V1808">SUM(IF(B1808="Y",IF(D1808="Critical",(F1808:F5367),0)))</f>
        <v>0</v>
      </c>
      <c r="W1808">
        <f t="shared" si="121"/>
        <v>4</v>
      </c>
      <c r="X1808">
        <f t="shared" si="122"/>
        <v>0</v>
      </c>
    </row>
    <row r="1809" spans="1:24" x14ac:dyDescent="0.25">
      <c r="A1809">
        <v>45632</v>
      </c>
      <c r="B1809" t="s">
        <v>18</v>
      </c>
      <c r="C1809" s="1">
        <v>41404</v>
      </c>
      <c r="D1809" t="s">
        <v>31</v>
      </c>
      <c r="E1809">
        <v>50</v>
      </c>
      <c r="F1809">
        <v>442.31</v>
      </c>
      <c r="G1809">
        <v>0.02</v>
      </c>
      <c r="H1809" t="s">
        <v>20</v>
      </c>
      <c r="I1809">
        <v>231.68</v>
      </c>
      <c r="J1809">
        <v>8.34</v>
      </c>
      <c r="K1809">
        <v>0.96</v>
      </c>
      <c r="L1809" t="s">
        <v>315</v>
      </c>
      <c r="M1809" t="s">
        <v>30</v>
      </c>
      <c r="N1809" t="s">
        <v>71</v>
      </c>
      <c r="O1809" t="s">
        <v>37</v>
      </c>
      <c r="P1809" t="s">
        <v>38</v>
      </c>
      <c r="Q1809" t="s">
        <v>36</v>
      </c>
      <c r="R1809" s="1">
        <v>41405</v>
      </c>
      <c r="S1809" s="10">
        <f t="shared" si="120"/>
        <v>7.0286668197414064E-5</v>
      </c>
      <c r="U1809" t="str">
        <f t="shared" si="119"/>
        <v/>
      </c>
      <c r="V1809">
        <f t="array" ref="V1809">SUM(IF(B1809="Y",IF(D1809="Critical",(F1809:F5368),0)))</f>
        <v>0</v>
      </c>
      <c r="W1809">
        <f t="shared" si="121"/>
        <v>1</v>
      </c>
      <c r="X1809">
        <f t="shared" si="122"/>
        <v>0</v>
      </c>
    </row>
    <row r="1810" spans="1:24" x14ac:dyDescent="0.25">
      <c r="A1810">
        <v>22342</v>
      </c>
      <c r="B1810" t="s">
        <v>18</v>
      </c>
      <c r="C1810" s="1">
        <v>42519</v>
      </c>
      <c r="D1810" t="s">
        <v>47</v>
      </c>
      <c r="E1810">
        <v>13</v>
      </c>
      <c r="F1810">
        <v>241.70599999999999</v>
      </c>
      <c r="G1810">
        <v>0</v>
      </c>
      <c r="H1810" t="s">
        <v>20</v>
      </c>
      <c r="I1810">
        <v>-92.96</v>
      </c>
      <c r="J1810">
        <v>20.99</v>
      </c>
      <c r="K1810">
        <v>3.3</v>
      </c>
      <c r="L1810" t="s">
        <v>537</v>
      </c>
      <c r="M1810" t="s">
        <v>341</v>
      </c>
      <c r="N1810" t="s">
        <v>71</v>
      </c>
      <c r="O1810" t="s">
        <v>24</v>
      </c>
      <c r="P1810" t="s">
        <v>41</v>
      </c>
      <c r="Q1810" t="s">
        <v>26</v>
      </c>
      <c r="R1810" s="1">
        <v>42526</v>
      </c>
      <c r="S1810" s="10">
        <f t="shared" si="120"/>
        <v>3.8409055692442321E-5</v>
      </c>
      <c r="U1810" t="str">
        <f t="shared" si="119"/>
        <v/>
      </c>
      <c r="V1810">
        <f t="array" ref="V1810">SUM(IF(B1810="Y",IF(D1810="Critical",(F1810:F5369),0)))</f>
        <v>0</v>
      </c>
      <c r="W1810">
        <f t="shared" si="121"/>
        <v>7</v>
      </c>
      <c r="X1810">
        <f t="shared" si="122"/>
        <v>0</v>
      </c>
    </row>
    <row r="1811" spans="1:24" x14ac:dyDescent="0.25">
      <c r="A1811">
        <v>710</v>
      </c>
      <c r="B1811" t="s">
        <v>27</v>
      </c>
      <c r="C1811" s="1">
        <v>41275</v>
      </c>
      <c r="D1811" t="s">
        <v>47</v>
      </c>
      <c r="E1811">
        <v>11</v>
      </c>
      <c r="F1811">
        <v>447.09</v>
      </c>
      <c r="G1811">
        <v>0.09</v>
      </c>
      <c r="H1811" t="s">
        <v>20</v>
      </c>
      <c r="I1811">
        <v>89.03</v>
      </c>
      <c r="J1811">
        <v>41.32</v>
      </c>
      <c r="K1811">
        <v>8.66</v>
      </c>
      <c r="L1811" t="s">
        <v>94</v>
      </c>
      <c r="M1811" t="s">
        <v>22</v>
      </c>
      <c r="N1811" t="s">
        <v>23</v>
      </c>
      <c r="O1811" t="s">
        <v>37</v>
      </c>
      <c r="P1811" t="s">
        <v>38</v>
      </c>
      <c r="Q1811" t="s">
        <v>52</v>
      </c>
      <c r="R1811" s="1">
        <v>41277</v>
      </c>
      <c r="S1811" s="10">
        <f t="shared" si="120"/>
        <v>7.1046249201650089E-5</v>
      </c>
      <c r="U1811" t="str">
        <f t="shared" si="119"/>
        <v/>
      </c>
      <c r="V1811">
        <f t="array" ref="V1811">SUM(IF(B1811="Y",IF(D1811="Critical",(F1811:F5370),0)))</f>
        <v>0</v>
      </c>
      <c r="W1811">
        <f t="shared" si="121"/>
        <v>2</v>
      </c>
      <c r="X1811">
        <f t="shared" si="122"/>
        <v>0</v>
      </c>
    </row>
    <row r="1812" spans="1:24" x14ac:dyDescent="0.25">
      <c r="A1812">
        <v>40832</v>
      </c>
      <c r="B1812" t="s">
        <v>18</v>
      </c>
      <c r="C1812" s="1">
        <v>41362</v>
      </c>
      <c r="D1812" t="s">
        <v>19</v>
      </c>
      <c r="E1812">
        <v>22</v>
      </c>
      <c r="F1812">
        <v>447.23</v>
      </c>
      <c r="G1812">
        <v>0.03</v>
      </c>
      <c r="H1812" t="s">
        <v>20</v>
      </c>
      <c r="I1812">
        <v>122.78</v>
      </c>
      <c r="J1812">
        <v>20.239999999999998</v>
      </c>
      <c r="K1812">
        <v>6.67</v>
      </c>
      <c r="L1812" t="s">
        <v>476</v>
      </c>
      <c r="M1812" t="s">
        <v>56</v>
      </c>
      <c r="N1812" t="s">
        <v>71</v>
      </c>
      <c r="O1812" t="s">
        <v>37</v>
      </c>
      <c r="P1812" t="s">
        <v>38</v>
      </c>
      <c r="Q1812" t="s">
        <v>26</v>
      </c>
      <c r="R1812" s="1">
        <v>41363</v>
      </c>
      <c r="S1812" s="10">
        <f t="shared" si="120"/>
        <v>7.1068496344033573E-5</v>
      </c>
      <c r="U1812" t="str">
        <f t="shared" si="119"/>
        <v/>
      </c>
      <c r="V1812">
        <f t="array" ref="V1812">SUM(IF(B1812="Y",IF(D1812="Critical",(F1812:F5371),0)))</f>
        <v>0</v>
      </c>
      <c r="W1812">
        <f t="shared" si="121"/>
        <v>1</v>
      </c>
      <c r="X1812">
        <f t="shared" si="122"/>
        <v>0</v>
      </c>
    </row>
    <row r="1813" spans="1:24" x14ac:dyDescent="0.25">
      <c r="A1813">
        <v>1542</v>
      </c>
      <c r="B1813" t="s">
        <v>18</v>
      </c>
      <c r="C1813" s="1">
        <v>41531</v>
      </c>
      <c r="D1813" t="s">
        <v>43</v>
      </c>
      <c r="E1813">
        <v>13</v>
      </c>
      <c r="F1813">
        <v>448</v>
      </c>
      <c r="G1813">
        <v>0.08</v>
      </c>
      <c r="H1813" t="s">
        <v>20</v>
      </c>
      <c r="I1813">
        <v>27.2</v>
      </c>
      <c r="J1813">
        <v>35.51</v>
      </c>
      <c r="K1813">
        <v>6.31</v>
      </c>
      <c r="L1813" t="s">
        <v>133</v>
      </c>
      <c r="M1813" t="s">
        <v>22</v>
      </c>
      <c r="N1813" t="s">
        <v>45</v>
      </c>
      <c r="O1813" t="s">
        <v>34</v>
      </c>
      <c r="P1813" t="s">
        <v>53</v>
      </c>
      <c r="Q1813" t="s">
        <v>42</v>
      </c>
      <c r="R1813" s="1">
        <v>41533</v>
      </c>
      <c r="S1813" s="10">
        <f t="shared" si="120"/>
        <v>7.1190855627142733E-5</v>
      </c>
      <c r="U1813" t="str">
        <f t="shared" si="119"/>
        <v/>
      </c>
      <c r="V1813">
        <f t="array" ref="V1813">SUM(IF(B1813="Y",IF(D1813="Critical",(F1813:F5372),0)))</f>
        <v>0</v>
      </c>
      <c r="W1813">
        <f t="shared" si="121"/>
        <v>2</v>
      </c>
      <c r="X1813">
        <f t="shared" si="122"/>
        <v>0</v>
      </c>
    </row>
    <row r="1814" spans="1:24" x14ac:dyDescent="0.25">
      <c r="A1814">
        <v>22373</v>
      </c>
      <c r="B1814" t="s">
        <v>18</v>
      </c>
      <c r="C1814" s="1">
        <v>42091</v>
      </c>
      <c r="D1814" t="s">
        <v>19</v>
      </c>
      <c r="E1814">
        <v>26</v>
      </c>
      <c r="F1814">
        <v>233.03</v>
      </c>
      <c r="G1814">
        <v>0.05</v>
      </c>
      <c r="H1814" t="s">
        <v>32</v>
      </c>
      <c r="I1814">
        <v>-86.34</v>
      </c>
      <c r="J1814">
        <v>8.74</v>
      </c>
      <c r="K1814">
        <v>8.2899999999999991</v>
      </c>
      <c r="L1814" t="s">
        <v>83</v>
      </c>
      <c r="M1814" t="s">
        <v>30</v>
      </c>
      <c r="N1814" t="s">
        <v>23</v>
      </c>
      <c r="O1814" t="s">
        <v>34</v>
      </c>
      <c r="P1814" t="s">
        <v>76</v>
      </c>
      <c r="Q1814" t="s">
        <v>42</v>
      </c>
      <c r="R1814" s="1">
        <v>42092</v>
      </c>
      <c r="S1814" s="10">
        <f t="shared" si="120"/>
        <v>3.7030368497305962E-5</v>
      </c>
      <c r="U1814" t="str">
        <f t="shared" si="119"/>
        <v/>
      </c>
      <c r="V1814">
        <f t="array" ref="V1814">SUM(IF(B1814="Y",IF(D1814="Critical",(F1814:F5373),0)))</f>
        <v>0</v>
      </c>
      <c r="W1814">
        <f t="shared" si="121"/>
        <v>1</v>
      </c>
      <c r="X1814">
        <f t="shared" si="122"/>
        <v>0</v>
      </c>
    </row>
    <row r="1815" spans="1:24" x14ac:dyDescent="0.25">
      <c r="A1815">
        <v>22402</v>
      </c>
      <c r="B1815" t="s">
        <v>27</v>
      </c>
      <c r="C1815" s="1">
        <v>42517</v>
      </c>
      <c r="D1815" t="s">
        <v>28</v>
      </c>
      <c r="E1815">
        <v>33</v>
      </c>
      <c r="F1815">
        <v>1194.3399999999999</v>
      </c>
      <c r="G1815">
        <v>0.04</v>
      </c>
      <c r="H1815" t="s">
        <v>20</v>
      </c>
      <c r="I1815">
        <v>497.11</v>
      </c>
      <c r="J1815">
        <v>37.700000000000003</v>
      </c>
      <c r="K1815">
        <v>2.99</v>
      </c>
      <c r="L1815" t="s">
        <v>62</v>
      </c>
      <c r="M1815" t="s">
        <v>22</v>
      </c>
      <c r="N1815" t="s">
        <v>40</v>
      </c>
      <c r="O1815" t="s">
        <v>34</v>
      </c>
      <c r="P1815" t="s">
        <v>68</v>
      </c>
      <c r="Q1815" t="s">
        <v>42</v>
      </c>
      <c r="R1815" s="1">
        <v>42518</v>
      </c>
      <c r="S1815" s="10">
        <f t="shared" si="120"/>
        <v>1.8979037167348581E-4</v>
      </c>
      <c r="T1815" t="str">
        <f t="shared" ref="T1815:T1816" si="123">IF(B1815="Y", "Quality Check","")</f>
        <v>Quality Check</v>
      </c>
      <c r="U1815" t="str">
        <f t="shared" si="119"/>
        <v>Low Impact</v>
      </c>
      <c r="V1815">
        <f t="array" ref="V1815">SUM(IF(B1815="Y",IF(D1815="Critical",(F1815:F5374),0)))</f>
        <v>10193682.669500003</v>
      </c>
      <c r="W1815">
        <f t="shared" si="121"/>
        <v>1</v>
      </c>
      <c r="X1815">
        <f t="shared" si="122"/>
        <v>1</v>
      </c>
    </row>
    <row r="1816" spans="1:24" x14ac:dyDescent="0.25">
      <c r="A1816">
        <v>22402</v>
      </c>
      <c r="B1816" t="s">
        <v>27</v>
      </c>
      <c r="C1816" s="1">
        <v>42517</v>
      </c>
      <c r="D1816" t="s">
        <v>28</v>
      </c>
      <c r="E1816">
        <v>1</v>
      </c>
      <c r="F1816">
        <v>51.832999999999998</v>
      </c>
      <c r="G1816">
        <v>0.01</v>
      </c>
      <c r="H1816" t="s">
        <v>20</v>
      </c>
      <c r="I1816">
        <v>-235.9</v>
      </c>
      <c r="J1816">
        <v>55.99</v>
      </c>
      <c r="K1816">
        <v>5</v>
      </c>
      <c r="L1816" t="s">
        <v>62</v>
      </c>
      <c r="M1816" t="s">
        <v>22</v>
      </c>
      <c r="N1816" t="s">
        <v>40</v>
      </c>
      <c r="O1816" t="s">
        <v>24</v>
      </c>
      <c r="P1816" t="s">
        <v>41</v>
      </c>
      <c r="Q1816" t="s">
        <v>26</v>
      </c>
      <c r="R1816" s="1">
        <v>42518</v>
      </c>
      <c r="S1816" s="10">
        <f t="shared" si="120"/>
        <v>8.2366866511644847E-6</v>
      </c>
      <c r="T1816" t="str">
        <f t="shared" si="123"/>
        <v>Quality Check</v>
      </c>
      <c r="U1816" t="str">
        <f t="shared" si="119"/>
        <v>Low Impact</v>
      </c>
      <c r="V1816">
        <f t="array" ref="V1816">SUM(IF(B1816="Y",IF(D1816="Critical",(F1816:F5375),0)))</f>
        <v>10192488.329500003</v>
      </c>
      <c r="W1816">
        <f t="shared" si="121"/>
        <v>1</v>
      </c>
      <c r="X1816">
        <f t="shared" si="122"/>
        <v>1</v>
      </c>
    </row>
    <row r="1817" spans="1:24" x14ac:dyDescent="0.25">
      <c r="A1817">
        <v>26951</v>
      </c>
      <c r="B1817" t="s">
        <v>18</v>
      </c>
      <c r="C1817" s="1">
        <v>41372</v>
      </c>
      <c r="D1817" t="s">
        <v>31</v>
      </c>
      <c r="E1817">
        <v>3</v>
      </c>
      <c r="F1817">
        <v>451.81</v>
      </c>
      <c r="G1817">
        <v>0.05</v>
      </c>
      <c r="H1817" t="s">
        <v>20</v>
      </c>
      <c r="I1817">
        <v>-318.58999999999997</v>
      </c>
      <c r="J1817">
        <v>150.97999999999999</v>
      </c>
      <c r="K1817">
        <v>13.99</v>
      </c>
      <c r="L1817" t="s">
        <v>562</v>
      </c>
      <c r="M1817" t="s">
        <v>22</v>
      </c>
      <c r="N1817" t="s">
        <v>40</v>
      </c>
      <c r="O1817" t="s">
        <v>24</v>
      </c>
      <c r="P1817" t="s">
        <v>51</v>
      </c>
      <c r="Q1817" t="s">
        <v>52</v>
      </c>
      <c r="R1817" s="1">
        <v>41373</v>
      </c>
      <c r="S1817" s="10">
        <f t="shared" si="120"/>
        <v>7.1796295716293211E-5</v>
      </c>
      <c r="U1817" t="str">
        <f t="shared" si="119"/>
        <v/>
      </c>
      <c r="V1817">
        <f t="array" ref="V1817">SUM(IF(B1817="Y",IF(D1817="Critical",(F1817:F5376),0)))</f>
        <v>0</v>
      </c>
      <c r="W1817">
        <f t="shared" si="121"/>
        <v>1</v>
      </c>
      <c r="X1817">
        <f t="shared" si="122"/>
        <v>0</v>
      </c>
    </row>
    <row r="1818" spans="1:24" x14ac:dyDescent="0.25">
      <c r="A1818">
        <v>22407</v>
      </c>
      <c r="B1818" t="s">
        <v>18</v>
      </c>
      <c r="C1818" s="1">
        <v>42691</v>
      </c>
      <c r="D1818" t="s">
        <v>31</v>
      </c>
      <c r="E1818">
        <v>20</v>
      </c>
      <c r="F1818">
        <v>676.44</v>
      </c>
      <c r="G1818">
        <v>7.0000000000000007E-2</v>
      </c>
      <c r="H1818" t="s">
        <v>20</v>
      </c>
      <c r="I1818">
        <v>48.76</v>
      </c>
      <c r="J1818">
        <v>34.54</v>
      </c>
      <c r="K1818">
        <v>14.72</v>
      </c>
      <c r="L1818" t="s">
        <v>119</v>
      </c>
      <c r="M1818" t="s">
        <v>22</v>
      </c>
      <c r="N1818" t="s">
        <v>23</v>
      </c>
      <c r="O1818" t="s">
        <v>34</v>
      </c>
      <c r="P1818" t="s">
        <v>68</v>
      </c>
      <c r="Q1818" t="s">
        <v>42</v>
      </c>
      <c r="R1818" s="1">
        <v>42692</v>
      </c>
      <c r="S1818" s="10">
        <f t="shared" si="120"/>
        <v>1.0749183567059024E-4</v>
      </c>
      <c r="U1818" t="str">
        <f t="shared" si="119"/>
        <v/>
      </c>
      <c r="V1818">
        <f t="array" ref="V1818">SUM(IF(B1818="Y",IF(D1818="Critical",(F1818:F5377),0)))</f>
        <v>0</v>
      </c>
      <c r="W1818">
        <f t="shared" si="121"/>
        <v>1</v>
      </c>
      <c r="X1818">
        <f t="shared" si="122"/>
        <v>0</v>
      </c>
    </row>
    <row r="1819" spans="1:24" x14ac:dyDescent="0.25">
      <c r="A1819">
        <v>22407</v>
      </c>
      <c r="B1819" t="s">
        <v>18</v>
      </c>
      <c r="C1819" s="1">
        <v>42691</v>
      </c>
      <c r="D1819" t="s">
        <v>31</v>
      </c>
      <c r="E1819">
        <v>10</v>
      </c>
      <c r="F1819">
        <v>128.02000000000001</v>
      </c>
      <c r="G1819">
        <v>0.02</v>
      </c>
      <c r="H1819" t="s">
        <v>20</v>
      </c>
      <c r="I1819">
        <v>-7.9</v>
      </c>
      <c r="J1819">
        <v>12.28</v>
      </c>
      <c r="K1819">
        <v>6.47</v>
      </c>
      <c r="L1819" t="s">
        <v>119</v>
      </c>
      <c r="M1819" t="s">
        <v>22</v>
      </c>
      <c r="N1819" t="s">
        <v>23</v>
      </c>
      <c r="O1819" t="s">
        <v>34</v>
      </c>
      <c r="P1819" t="s">
        <v>49</v>
      </c>
      <c r="Q1819" t="s">
        <v>42</v>
      </c>
      <c r="R1819" s="1">
        <v>42691</v>
      </c>
      <c r="S1819" s="10">
        <f t="shared" si="120"/>
        <v>2.0343422628095563E-5</v>
      </c>
      <c r="U1819" t="str">
        <f t="shared" si="119"/>
        <v/>
      </c>
      <c r="V1819">
        <f t="array" ref="V1819">SUM(IF(B1819="Y",IF(D1819="Critical",(F1819:F5378),0)))</f>
        <v>0</v>
      </c>
      <c r="W1819">
        <f t="shared" si="121"/>
        <v>0</v>
      </c>
      <c r="X1819">
        <f t="shared" si="122"/>
        <v>0</v>
      </c>
    </row>
    <row r="1820" spans="1:24" x14ac:dyDescent="0.25">
      <c r="A1820">
        <v>22407</v>
      </c>
      <c r="B1820" t="s">
        <v>18</v>
      </c>
      <c r="C1820" s="1">
        <v>42691</v>
      </c>
      <c r="D1820" t="s">
        <v>31</v>
      </c>
      <c r="E1820">
        <v>15</v>
      </c>
      <c r="F1820">
        <v>526.82000000000005</v>
      </c>
      <c r="G1820">
        <v>0.06</v>
      </c>
      <c r="H1820" t="s">
        <v>32</v>
      </c>
      <c r="I1820">
        <v>32.340000000000003</v>
      </c>
      <c r="J1820">
        <v>34.58</v>
      </c>
      <c r="K1820">
        <v>8.99</v>
      </c>
      <c r="L1820" t="s">
        <v>119</v>
      </c>
      <c r="M1820" t="s">
        <v>22</v>
      </c>
      <c r="N1820" t="s">
        <v>23</v>
      </c>
      <c r="O1820" t="s">
        <v>34</v>
      </c>
      <c r="P1820" t="s">
        <v>35</v>
      </c>
      <c r="Q1820" t="s">
        <v>26</v>
      </c>
      <c r="R1820" s="1">
        <v>42693</v>
      </c>
      <c r="S1820" s="10">
        <f t="shared" si="120"/>
        <v>8.3715996789043159E-5</v>
      </c>
      <c r="U1820" t="str">
        <f t="shared" si="119"/>
        <v/>
      </c>
      <c r="V1820">
        <f t="array" ref="V1820">SUM(IF(B1820="Y",IF(D1820="Critical",(F1820:F5379),0)))</f>
        <v>0</v>
      </c>
      <c r="W1820">
        <f t="shared" si="121"/>
        <v>2</v>
      </c>
      <c r="X1820">
        <f t="shared" si="122"/>
        <v>0</v>
      </c>
    </row>
    <row r="1821" spans="1:24" x14ac:dyDescent="0.25">
      <c r="A1821">
        <v>22432</v>
      </c>
      <c r="B1821" t="s">
        <v>18</v>
      </c>
      <c r="C1821" s="1">
        <v>42336</v>
      </c>
      <c r="D1821" t="s">
        <v>31</v>
      </c>
      <c r="E1821">
        <v>45</v>
      </c>
      <c r="F1821">
        <v>2728.42</v>
      </c>
      <c r="G1821">
        <v>0.06</v>
      </c>
      <c r="H1821" t="s">
        <v>20</v>
      </c>
      <c r="I1821">
        <v>664.15</v>
      </c>
      <c r="J1821">
        <v>60.98</v>
      </c>
      <c r="K1821">
        <v>19.989999999999998</v>
      </c>
      <c r="L1821" t="s">
        <v>117</v>
      </c>
      <c r="M1821" t="s">
        <v>56</v>
      </c>
      <c r="N1821" t="s">
        <v>71</v>
      </c>
      <c r="O1821" t="s">
        <v>34</v>
      </c>
      <c r="P1821" t="s">
        <v>76</v>
      </c>
      <c r="Q1821" t="s">
        <v>42</v>
      </c>
      <c r="R1821" s="1">
        <v>42337</v>
      </c>
      <c r="S1821" s="10">
        <f t="shared" si="120"/>
        <v>4.3356820158528742E-4</v>
      </c>
      <c r="U1821" t="str">
        <f t="shared" si="119"/>
        <v/>
      </c>
      <c r="V1821">
        <f t="array" ref="V1821">SUM(IF(B1821="Y",IF(D1821="Critical",(F1821:F5380),0)))</f>
        <v>0</v>
      </c>
      <c r="W1821">
        <f t="shared" si="121"/>
        <v>1</v>
      </c>
      <c r="X1821">
        <f t="shared" si="122"/>
        <v>0</v>
      </c>
    </row>
    <row r="1822" spans="1:24" x14ac:dyDescent="0.25">
      <c r="A1822">
        <v>22433</v>
      </c>
      <c r="B1822" t="s">
        <v>18</v>
      </c>
      <c r="C1822" s="1">
        <v>41701</v>
      </c>
      <c r="D1822" t="s">
        <v>28</v>
      </c>
      <c r="E1822">
        <v>44</v>
      </c>
      <c r="F1822">
        <v>797.98</v>
      </c>
      <c r="G1822">
        <v>0.05</v>
      </c>
      <c r="H1822" t="s">
        <v>20</v>
      </c>
      <c r="I1822">
        <v>237.47</v>
      </c>
      <c r="J1822">
        <v>20.99</v>
      </c>
      <c r="K1822">
        <v>0.99</v>
      </c>
      <c r="L1822" t="s">
        <v>200</v>
      </c>
      <c r="M1822" t="s">
        <v>22</v>
      </c>
      <c r="N1822" t="s">
        <v>40</v>
      </c>
      <c r="O1822" t="s">
        <v>24</v>
      </c>
      <c r="P1822" t="s">
        <v>41</v>
      </c>
      <c r="Q1822" t="s">
        <v>36</v>
      </c>
      <c r="R1822" s="1">
        <v>41703</v>
      </c>
      <c r="S1822" s="10">
        <f t="shared" si="120"/>
        <v>1.2680553342265033E-4</v>
      </c>
      <c r="U1822" t="str">
        <f t="shared" si="119"/>
        <v/>
      </c>
      <c r="V1822">
        <f t="array" ref="V1822">SUM(IF(B1822="Y",IF(D1822="Critical",(F1822:F5381),0)))</f>
        <v>0</v>
      </c>
      <c r="W1822">
        <f t="shared" si="121"/>
        <v>2</v>
      </c>
      <c r="X1822">
        <f t="shared" si="122"/>
        <v>0</v>
      </c>
    </row>
    <row r="1823" spans="1:24" x14ac:dyDescent="0.25">
      <c r="A1823">
        <v>22434</v>
      </c>
      <c r="B1823" t="s">
        <v>18</v>
      </c>
      <c r="C1823" s="1">
        <v>42245</v>
      </c>
      <c r="D1823" t="s">
        <v>28</v>
      </c>
      <c r="E1823">
        <v>3</v>
      </c>
      <c r="F1823">
        <v>18.7</v>
      </c>
      <c r="G1823">
        <v>0.1</v>
      </c>
      <c r="H1823" t="s">
        <v>20</v>
      </c>
      <c r="I1823">
        <v>-14.69</v>
      </c>
      <c r="J1823">
        <v>4.54</v>
      </c>
      <c r="K1823">
        <v>5.83</v>
      </c>
      <c r="L1823" t="s">
        <v>233</v>
      </c>
      <c r="M1823" t="s">
        <v>30</v>
      </c>
      <c r="N1823" t="s">
        <v>45</v>
      </c>
      <c r="O1823" t="s">
        <v>34</v>
      </c>
      <c r="P1823" t="s">
        <v>68</v>
      </c>
      <c r="Q1823" t="s">
        <v>42</v>
      </c>
      <c r="R1823" s="1">
        <v>42247</v>
      </c>
      <c r="S1823" s="10">
        <f t="shared" si="120"/>
        <v>2.9715825897936808E-6</v>
      </c>
      <c r="U1823" t="str">
        <f t="shared" si="119"/>
        <v/>
      </c>
      <c r="V1823">
        <f t="array" ref="V1823">SUM(IF(B1823="Y",IF(D1823="Critical",(F1823:F5382),0)))</f>
        <v>0</v>
      </c>
      <c r="W1823">
        <f t="shared" si="121"/>
        <v>2</v>
      </c>
      <c r="X1823">
        <f t="shared" si="122"/>
        <v>0</v>
      </c>
    </row>
    <row r="1824" spans="1:24" x14ac:dyDescent="0.25">
      <c r="A1824">
        <v>22434</v>
      </c>
      <c r="B1824" t="s">
        <v>18</v>
      </c>
      <c r="C1824" s="1">
        <v>42245</v>
      </c>
      <c r="D1824" t="s">
        <v>28</v>
      </c>
      <c r="E1824">
        <v>39</v>
      </c>
      <c r="F1824">
        <v>140.74</v>
      </c>
      <c r="G1824">
        <v>0.01</v>
      </c>
      <c r="H1824" t="s">
        <v>20</v>
      </c>
      <c r="I1824">
        <v>-92.29</v>
      </c>
      <c r="J1824">
        <v>3.28</v>
      </c>
      <c r="K1824">
        <v>3.97</v>
      </c>
      <c r="L1824" t="s">
        <v>233</v>
      </c>
      <c r="M1824" t="s">
        <v>30</v>
      </c>
      <c r="N1824" t="s">
        <v>45</v>
      </c>
      <c r="O1824" t="s">
        <v>34</v>
      </c>
      <c r="P1824" t="s">
        <v>35</v>
      </c>
      <c r="Q1824" t="s">
        <v>36</v>
      </c>
      <c r="R1824" s="1">
        <v>42247</v>
      </c>
      <c r="S1824" s="10">
        <f t="shared" si="120"/>
        <v>2.2364734421794794E-5</v>
      </c>
      <c r="U1824" t="str">
        <f t="shared" si="119"/>
        <v/>
      </c>
      <c r="V1824">
        <f t="array" ref="V1824">SUM(IF(B1824="Y",IF(D1824="Critical",(F1824:F5383),0)))</f>
        <v>0</v>
      </c>
      <c r="W1824">
        <f t="shared" si="121"/>
        <v>2</v>
      </c>
      <c r="X1824">
        <f t="shared" si="122"/>
        <v>0</v>
      </c>
    </row>
    <row r="1825" spans="1:24" x14ac:dyDescent="0.25">
      <c r="A1825">
        <v>22465</v>
      </c>
      <c r="B1825" t="s">
        <v>18</v>
      </c>
      <c r="C1825" s="1">
        <v>42206</v>
      </c>
      <c r="D1825" t="s">
        <v>31</v>
      </c>
      <c r="E1825">
        <v>4</v>
      </c>
      <c r="F1825">
        <v>1121.78</v>
      </c>
      <c r="G1825">
        <v>0.04</v>
      </c>
      <c r="H1825" t="s">
        <v>54</v>
      </c>
      <c r="I1825">
        <v>-454.8</v>
      </c>
      <c r="J1825">
        <v>270.98</v>
      </c>
      <c r="K1825">
        <v>50</v>
      </c>
      <c r="L1825" t="s">
        <v>116</v>
      </c>
      <c r="M1825" t="s">
        <v>22</v>
      </c>
      <c r="N1825" t="s">
        <v>40</v>
      </c>
      <c r="O1825" t="s">
        <v>37</v>
      </c>
      <c r="P1825" t="s">
        <v>86</v>
      </c>
      <c r="Q1825" t="s">
        <v>74</v>
      </c>
      <c r="R1825" s="1">
        <v>42207</v>
      </c>
      <c r="S1825" s="10">
        <f t="shared" si="120"/>
        <v>1.7825999559244681E-4</v>
      </c>
      <c r="U1825" t="str">
        <f t="shared" si="119"/>
        <v/>
      </c>
      <c r="V1825">
        <f t="array" ref="V1825">SUM(IF(B1825="Y",IF(D1825="Critical",(F1825:F5384),0)))</f>
        <v>0</v>
      </c>
      <c r="W1825">
        <f t="shared" si="121"/>
        <v>1</v>
      </c>
      <c r="X1825">
        <f t="shared" si="122"/>
        <v>0</v>
      </c>
    </row>
    <row r="1826" spans="1:24" x14ac:dyDescent="0.25">
      <c r="A1826">
        <v>22466</v>
      </c>
      <c r="B1826" t="s">
        <v>18</v>
      </c>
      <c r="C1826" s="1">
        <v>42091</v>
      </c>
      <c r="D1826" t="s">
        <v>47</v>
      </c>
      <c r="E1826">
        <v>31</v>
      </c>
      <c r="F1826">
        <v>5404.18</v>
      </c>
      <c r="G1826">
        <v>7.0000000000000007E-2</v>
      </c>
      <c r="H1826" t="s">
        <v>54</v>
      </c>
      <c r="I1826">
        <v>241.06</v>
      </c>
      <c r="J1826">
        <v>180.98</v>
      </c>
      <c r="K1826">
        <v>30</v>
      </c>
      <c r="L1826" t="s">
        <v>236</v>
      </c>
      <c r="M1826" t="s">
        <v>22</v>
      </c>
      <c r="N1826" t="s">
        <v>23</v>
      </c>
      <c r="O1826" t="s">
        <v>37</v>
      </c>
      <c r="P1826" t="s">
        <v>86</v>
      </c>
      <c r="Q1826" t="s">
        <v>74</v>
      </c>
      <c r="R1826" s="1">
        <v>42098</v>
      </c>
      <c r="S1826" s="10">
        <f t="shared" si="120"/>
        <v>8.5876829947118796E-4</v>
      </c>
      <c r="U1826" t="str">
        <f t="shared" si="119"/>
        <v/>
      </c>
      <c r="V1826">
        <f t="array" ref="V1826">SUM(IF(B1826="Y",IF(D1826="Critical",(F1826:F5385),0)))</f>
        <v>0</v>
      </c>
      <c r="W1826">
        <f t="shared" si="121"/>
        <v>7</v>
      </c>
      <c r="X1826">
        <f t="shared" si="122"/>
        <v>0</v>
      </c>
    </row>
    <row r="1827" spans="1:24" x14ac:dyDescent="0.25">
      <c r="A1827">
        <v>22466</v>
      </c>
      <c r="B1827" t="s">
        <v>18</v>
      </c>
      <c r="C1827" s="1">
        <v>42091</v>
      </c>
      <c r="D1827" t="s">
        <v>47</v>
      </c>
      <c r="E1827">
        <v>40</v>
      </c>
      <c r="F1827">
        <v>430.19</v>
      </c>
      <c r="G1827">
        <v>0.02</v>
      </c>
      <c r="H1827" t="s">
        <v>20</v>
      </c>
      <c r="I1827">
        <v>181.26</v>
      </c>
      <c r="J1827">
        <v>10.31</v>
      </c>
      <c r="K1827">
        <v>1.79</v>
      </c>
      <c r="L1827" t="s">
        <v>236</v>
      </c>
      <c r="M1827" t="s">
        <v>22</v>
      </c>
      <c r="N1827" t="s">
        <v>23</v>
      </c>
      <c r="O1827" t="s">
        <v>34</v>
      </c>
      <c r="P1827" t="s">
        <v>49</v>
      </c>
      <c r="Q1827" t="s">
        <v>36</v>
      </c>
      <c r="R1827" s="1">
        <v>42098</v>
      </c>
      <c r="S1827" s="10">
        <f t="shared" si="120"/>
        <v>6.8360701299644038E-5</v>
      </c>
      <c r="U1827" t="str">
        <f t="shared" si="119"/>
        <v/>
      </c>
      <c r="V1827">
        <f t="array" ref="V1827">SUM(IF(B1827="Y",IF(D1827="Critical",(F1827:F5386),0)))</f>
        <v>0</v>
      </c>
      <c r="W1827">
        <f t="shared" si="121"/>
        <v>7</v>
      </c>
      <c r="X1827">
        <f t="shared" si="122"/>
        <v>0</v>
      </c>
    </row>
    <row r="1828" spans="1:24" x14ac:dyDescent="0.25">
      <c r="A1828">
        <v>14245</v>
      </c>
      <c r="B1828" t="s">
        <v>18</v>
      </c>
      <c r="C1828" s="1">
        <v>41316</v>
      </c>
      <c r="D1828" t="s">
        <v>28</v>
      </c>
      <c r="E1828">
        <v>17</v>
      </c>
      <c r="F1828">
        <v>454.09</v>
      </c>
      <c r="G1828">
        <v>0.1</v>
      </c>
      <c r="H1828" t="s">
        <v>20</v>
      </c>
      <c r="I1828">
        <v>29.7</v>
      </c>
      <c r="J1828">
        <v>28.15</v>
      </c>
      <c r="K1828">
        <v>6.17</v>
      </c>
      <c r="L1828" t="s">
        <v>442</v>
      </c>
      <c r="M1828" t="s">
        <v>22</v>
      </c>
      <c r="N1828" t="s">
        <v>71</v>
      </c>
      <c r="O1828" t="s">
        <v>34</v>
      </c>
      <c r="P1828" t="s">
        <v>35</v>
      </c>
      <c r="Q1828" t="s">
        <v>26</v>
      </c>
      <c r="R1828" s="1">
        <v>41317</v>
      </c>
      <c r="S1828" s="10">
        <f t="shared" si="120"/>
        <v>7.2158606320824192E-5</v>
      </c>
      <c r="U1828" t="str">
        <f t="shared" si="119"/>
        <v/>
      </c>
      <c r="V1828">
        <f t="array" ref="V1828">SUM(IF(B1828="Y",IF(D1828="Critical",(F1828:F5387),0)))</f>
        <v>0</v>
      </c>
      <c r="W1828">
        <f t="shared" si="121"/>
        <v>1</v>
      </c>
      <c r="X1828">
        <f t="shared" si="122"/>
        <v>0</v>
      </c>
    </row>
    <row r="1829" spans="1:24" x14ac:dyDescent="0.25">
      <c r="A1829">
        <v>14406</v>
      </c>
      <c r="B1829" t="s">
        <v>27</v>
      </c>
      <c r="C1829" s="1">
        <v>41341</v>
      </c>
      <c r="D1829" t="s">
        <v>43</v>
      </c>
      <c r="E1829">
        <v>20</v>
      </c>
      <c r="F1829">
        <v>455.34</v>
      </c>
      <c r="G1829">
        <v>0.06</v>
      </c>
      <c r="H1829" t="s">
        <v>54</v>
      </c>
      <c r="I1829">
        <v>-932.55</v>
      </c>
      <c r="J1829">
        <v>20.98</v>
      </c>
      <c r="K1829">
        <v>53.03</v>
      </c>
      <c r="L1829" t="s">
        <v>447</v>
      </c>
      <c r="M1829" t="s">
        <v>56</v>
      </c>
      <c r="N1829" t="s">
        <v>23</v>
      </c>
      <c r="O1829" t="s">
        <v>34</v>
      </c>
      <c r="P1829" t="s">
        <v>53</v>
      </c>
      <c r="Q1829" t="s">
        <v>74</v>
      </c>
      <c r="R1829" s="1">
        <v>41343</v>
      </c>
      <c r="S1829" s="10">
        <f t="shared" si="120"/>
        <v>7.2357241520676707E-5</v>
      </c>
      <c r="U1829" t="str">
        <f t="shared" si="119"/>
        <v/>
      </c>
      <c r="V1829">
        <f t="array" ref="V1829">SUM(IF(B1829="Y",IF(D1829="Critical",(F1829:F5388),0)))</f>
        <v>0</v>
      </c>
      <c r="W1829">
        <f t="shared" si="121"/>
        <v>2</v>
      </c>
      <c r="X1829">
        <f t="shared" si="122"/>
        <v>0</v>
      </c>
    </row>
    <row r="1830" spans="1:24" x14ac:dyDescent="0.25">
      <c r="A1830">
        <v>36102</v>
      </c>
      <c r="B1830" t="s">
        <v>18</v>
      </c>
      <c r="C1830" s="1">
        <v>41414</v>
      </c>
      <c r="D1830" t="s">
        <v>31</v>
      </c>
      <c r="E1830">
        <v>36</v>
      </c>
      <c r="F1830">
        <v>461.4</v>
      </c>
      <c r="G1830">
        <v>0.03</v>
      </c>
      <c r="H1830" t="s">
        <v>20</v>
      </c>
      <c r="I1830">
        <v>36.39</v>
      </c>
      <c r="J1830">
        <v>12.07</v>
      </c>
      <c r="K1830">
        <v>6.2</v>
      </c>
      <c r="L1830" t="s">
        <v>583</v>
      </c>
      <c r="M1830" t="s">
        <v>22</v>
      </c>
      <c r="N1830" t="s">
        <v>45</v>
      </c>
      <c r="O1830" t="s">
        <v>37</v>
      </c>
      <c r="P1830" t="s">
        <v>38</v>
      </c>
      <c r="Q1830" t="s">
        <v>36</v>
      </c>
      <c r="R1830" s="1">
        <v>41415</v>
      </c>
      <c r="S1830" s="10">
        <f t="shared" si="120"/>
        <v>7.332022496956172E-5</v>
      </c>
      <c r="U1830" t="str">
        <f t="shared" si="119"/>
        <v/>
      </c>
      <c r="V1830">
        <f t="array" ref="V1830">SUM(IF(B1830="Y",IF(D1830="Critical",(F1830:F5389),0)))</f>
        <v>0</v>
      </c>
      <c r="W1830">
        <f t="shared" si="121"/>
        <v>1</v>
      </c>
      <c r="X1830">
        <f t="shared" si="122"/>
        <v>0</v>
      </c>
    </row>
    <row r="1831" spans="1:24" x14ac:dyDescent="0.25">
      <c r="A1831">
        <v>22497</v>
      </c>
      <c r="B1831" t="s">
        <v>18</v>
      </c>
      <c r="C1831" s="1">
        <v>42122</v>
      </c>
      <c r="D1831" t="s">
        <v>43</v>
      </c>
      <c r="E1831">
        <v>37</v>
      </c>
      <c r="F1831">
        <v>3259.25</v>
      </c>
      <c r="G1831">
        <v>0.04</v>
      </c>
      <c r="H1831" t="s">
        <v>54</v>
      </c>
      <c r="I1831">
        <v>580.33000000000004</v>
      </c>
      <c r="J1831">
        <v>90.97</v>
      </c>
      <c r="K1831">
        <v>28</v>
      </c>
      <c r="L1831" t="s">
        <v>506</v>
      </c>
      <c r="M1831" t="s">
        <v>22</v>
      </c>
      <c r="N1831" t="s">
        <v>23</v>
      </c>
      <c r="O1831" t="s">
        <v>24</v>
      </c>
      <c r="P1831" t="s">
        <v>51</v>
      </c>
      <c r="Q1831" t="s">
        <v>74</v>
      </c>
      <c r="R1831" s="1">
        <v>42123</v>
      </c>
      <c r="S1831" s="10">
        <f t="shared" si="120"/>
        <v>5.1792142009545741E-4</v>
      </c>
      <c r="U1831" t="str">
        <f t="shared" si="119"/>
        <v/>
      </c>
      <c r="V1831">
        <f t="array" ref="V1831">SUM(IF(B1831="Y",IF(D1831="Critical",(F1831:F5390),0)))</f>
        <v>0</v>
      </c>
      <c r="W1831">
        <f t="shared" si="121"/>
        <v>1</v>
      </c>
      <c r="X1831">
        <f t="shared" si="122"/>
        <v>0</v>
      </c>
    </row>
    <row r="1832" spans="1:24" x14ac:dyDescent="0.25">
      <c r="A1832">
        <v>10209</v>
      </c>
      <c r="B1832" t="s">
        <v>18</v>
      </c>
      <c r="C1832" s="1">
        <v>41607</v>
      </c>
      <c r="D1832" t="s">
        <v>43</v>
      </c>
      <c r="E1832">
        <v>14</v>
      </c>
      <c r="F1832">
        <v>461.55</v>
      </c>
      <c r="G1832">
        <v>0.09</v>
      </c>
      <c r="H1832" t="s">
        <v>20</v>
      </c>
      <c r="I1832">
        <v>-12</v>
      </c>
      <c r="J1832">
        <v>33.979999999999997</v>
      </c>
      <c r="K1832">
        <v>19.989999999999998</v>
      </c>
      <c r="L1832" t="s">
        <v>365</v>
      </c>
      <c r="M1832" t="s">
        <v>56</v>
      </c>
      <c r="N1832" t="s">
        <v>23</v>
      </c>
      <c r="O1832" t="s">
        <v>37</v>
      </c>
      <c r="P1832" t="s">
        <v>38</v>
      </c>
      <c r="Q1832" t="s">
        <v>42</v>
      </c>
      <c r="R1832" s="1">
        <v>41607</v>
      </c>
      <c r="S1832" s="10">
        <f t="shared" si="120"/>
        <v>7.3344061193544028E-5</v>
      </c>
      <c r="U1832" t="str">
        <f t="shared" si="119"/>
        <v/>
      </c>
      <c r="V1832">
        <f t="array" ref="V1832">SUM(IF(B1832="Y",IF(D1832="Critical",(F1832:F5391),0)))</f>
        <v>0</v>
      </c>
      <c r="W1832">
        <f t="shared" si="121"/>
        <v>0</v>
      </c>
      <c r="X1832">
        <f t="shared" si="122"/>
        <v>0</v>
      </c>
    </row>
    <row r="1833" spans="1:24" x14ac:dyDescent="0.25">
      <c r="A1833">
        <v>22532</v>
      </c>
      <c r="B1833" t="s">
        <v>18</v>
      </c>
      <c r="C1833" s="1">
        <v>41678</v>
      </c>
      <c r="D1833" t="s">
        <v>28</v>
      </c>
      <c r="E1833">
        <v>13</v>
      </c>
      <c r="F1833">
        <v>121.66</v>
      </c>
      <c r="G1833">
        <v>0.03</v>
      </c>
      <c r="H1833" t="s">
        <v>20</v>
      </c>
      <c r="I1833">
        <v>-11.8</v>
      </c>
      <c r="J1833">
        <v>8.85</v>
      </c>
      <c r="K1833">
        <v>5.6</v>
      </c>
      <c r="L1833" t="s">
        <v>421</v>
      </c>
      <c r="M1833" t="s">
        <v>341</v>
      </c>
      <c r="N1833" t="s">
        <v>45</v>
      </c>
      <c r="O1833" t="s">
        <v>34</v>
      </c>
      <c r="P1833" t="s">
        <v>68</v>
      </c>
      <c r="Q1833" t="s">
        <v>42</v>
      </c>
      <c r="R1833" s="1">
        <v>41678</v>
      </c>
      <c r="S1833" s="10">
        <f t="shared" si="120"/>
        <v>1.9332766731245945E-5</v>
      </c>
      <c r="U1833" t="str">
        <f t="shared" si="119"/>
        <v/>
      </c>
      <c r="V1833">
        <f t="array" ref="V1833">SUM(IF(B1833="Y",IF(D1833="Critical",(F1833:F5392),0)))</f>
        <v>0</v>
      </c>
      <c r="W1833">
        <f t="shared" si="121"/>
        <v>0</v>
      </c>
      <c r="X1833">
        <f t="shared" si="122"/>
        <v>0</v>
      </c>
    </row>
    <row r="1834" spans="1:24" x14ac:dyDescent="0.25">
      <c r="A1834">
        <v>22561</v>
      </c>
      <c r="B1834" t="s">
        <v>18</v>
      </c>
      <c r="C1834" s="1">
        <v>41659</v>
      </c>
      <c r="D1834" t="s">
        <v>28</v>
      </c>
      <c r="E1834">
        <v>7</v>
      </c>
      <c r="F1834">
        <v>128.62</v>
      </c>
      <c r="G1834">
        <v>7.0000000000000007E-2</v>
      </c>
      <c r="H1834" t="s">
        <v>20</v>
      </c>
      <c r="I1834">
        <v>-27.78</v>
      </c>
      <c r="J1834">
        <v>17.670000000000002</v>
      </c>
      <c r="K1834">
        <v>8.99</v>
      </c>
      <c r="L1834" t="s">
        <v>191</v>
      </c>
      <c r="M1834" t="s">
        <v>56</v>
      </c>
      <c r="N1834" t="s">
        <v>45</v>
      </c>
      <c r="O1834" t="s">
        <v>37</v>
      </c>
      <c r="P1834" t="s">
        <v>38</v>
      </c>
      <c r="Q1834" t="s">
        <v>26</v>
      </c>
      <c r="R1834" s="1">
        <v>41661</v>
      </c>
      <c r="S1834" s="10">
        <f t="shared" si="120"/>
        <v>2.0438767524024771E-5</v>
      </c>
      <c r="U1834" t="str">
        <f t="shared" si="119"/>
        <v/>
      </c>
      <c r="V1834">
        <f t="array" ref="V1834">SUM(IF(B1834="Y",IF(D1834="Critical",(F1834:F5393),0)))</f>
        <v>0</v>
      </c>
      <c r="W1834">
        <f t="shared" si="121"/>
        <v>2</v>
      </c>
      <c r="X1834">
        <f t="shared" si="122"/>
        <v>0</v>
      </c>
    </row>
    <row r="1835" spans="1:24" x14ac:dyDescent="0.25">
      <c r="A1835">
        <v>22561</v>
      </c>
      <c r="B1835" t="s">
        <v>18</v>
      </c>
      <c r="C1835" s="1">
        <v>41659</v>
      </c>
      <c r="D1835" t="s">
        <v>28</v>
      </c>
      <c r="E1835">
        <v>50</v>
      </c>
      <c r="F1835">
        <v>424</v>
      </c>
      <c r="G1835">
        <v>0.03</v>
      </c>
      <c r="H1835" t="s">
        <v>20</v>
      </c>
      <c r="I1835">
        <v>-19.77</v>
      </c>
      <c r="J1835">
        <v>8.67</v>
      </c>
      <c r="K1835">
        <v>3.5</v>
      </c>
      <c r="L1835" t="s">
        <v>191</v>
      </c>
      <c r="M1835" t="s">
        <v>56</v>
      </c>
      <c r="N1835" t="s">
        <v>45</v>
      </c>
      <c r="O1835" t="s">
        <v>34</v>
      </c>
      <c r="P1835" t="s">
        <v>72</v>
      </c>
      <c r="Q1835" t="s">
        <v>42</v>
      </c>
      <c r="R1835" s="1">
        <v>41661</v>
      </c>
      <c r="S1835" s="10">
        <f t="shared" si="120"/>
        <v>6.7377059789974365E-5</v>
      </c>
      <c r="U1835" t="str">
        <f t="shared" si="119"/>
        <v/>
      </c>
      <c r="V1835">
        <f t="array" ref="V1835">SUM(IF(B1835="Y",IF(D1835="Critical",(F1835:F5394),0)))</f>
        <v>0</v>
      </c>
      <c r="W1835">
        <f t="shared" si="121"/>
        <v>2</v>
      </c>
      <c r="X1835">
        <f t="shared" si="122"/>
        <v>0</v>
      </c>
    </row>
    <row r="1836" spans="1:24" x14ac:dyDescent="0.25">
      <c r="A1836">
        <v>22561</v>
      </c>
      <c r="B1836" t="s">
        <v>18</v>
      </c>
      <c r="C1836" s="1">
        <v>41659</v>
      </c>
      <c r="D1836" t="s">
        <v>28</v>
      </c>
      <c r="E1836">
        <v>5</v>
      </c>
      <c r="F1836">
        <v>504.79</v>
      </c>
      <c r="G1836">
        <v>0.03</v>
      </c>
      <c r="H1836" t="s">
        <v>32</v>
      </c>
      <c r="I1836">
        <v>-245.09</v>
      </c>
      <c r="J1836">
        <v>99.99</v>
      </c>
      <c r="K1836">
        <v>19.989999999999998</v>
      </c>
      <c r="L1836" t="s">
        <v>191</v>
      </c>
      <c r="M1836" t="s">
        <v>56</v>
      </c>
      <c r="N1836" t="s">
        <v>45</v>
      </c>
      <c r="O1836" t="s">
        <v>24</v>
      </c>
      <c r="P1836" t="s">
        <v>25</v>
      </c>
      <c r="Q1836" t="s">
        <v>42</v>
      </c>
      <c r="R1836" s="1">
        <v>41661</v>
      </c>
      <c r="S1836" s="10">
        <f t="shared" si="120"/>
        <v>8.021525002684236E-5</v>
      </c>
      <c r="U1836" t="str">
        <f t="shared" si="119"/>
        <v/>
      </c>
      <c r="V1836">
        <f t="array" ref="V1836">SUM(IF(B1836="Y",IF(D1836="Critical",(F1836:F5395),0)))</f>
        <v>0</v>
      </c>
      <c r="W1836">
        <f t="shared" si="121"/>
        <v>2</v>
      </c>
      <c r="X1836">
        <f t="shared" si="122"/>
        <v>0</v>
      </c>
    </row>
    <row r="1837" spans="1:24" x14ac:dyDescent="0.25">
      <c r="A1837">
        <v>16834</v>
      </c>
      <c r="B1837" t="s">
        <v>18</v>
      </c>
      <c r="C1837" s="1">
        <v>41570</v>
      </c>
      <c r="D1837" t="s">
        <v>47</v>
      </c>
      <c r="E1837">
        <v>33</v>
      </c>
      <c r="F1837">
        <v>463.42</v>
      </c>
      <c r="G1837">
        <v>0.08</v>
      </c>
      <c r="H1837" t="s">
        <v>20</v>
      </c>
      <c r="I1837">
        <v>14.2</v>
      </c>
      <c r="J1837">
        <v>14.45</v>
      </c>
      <c r="K1837">
        <v>7.17</v>
      </c>
      <c r="L1837" t="s">
        <v>357</v>
      </c>
      <c r="M1837" t="s">
        <v>22</v>
      </c>
      <c r="N1837" t="s">
        <v>45</v>
      </c>
      <c r="O1837" t="s">
        <v>34</v>
      </c>
      <c r="P1837" t="s">
        <v>68</v>
      </c>
      <c r="Q1837" t="s">
        <v>42</v>
      </c>
      <c r="R1837" s="1">
        <v>41572</v>
      </c>
      <c r="S1837" s="10">
        <f t="shared" si="120"/>
        <v>7.3641219452523396E-5</v>
      </c>
      <c r="U1837" t="str">
        <f t="shared" si="119"/>
        <v/>
      </c>
      <c r="V1837">
        <f t="array" ref="V1837">SUM(IF(B1837="Y",IF(D1837="Critical",(F1837:F5396),0)))</f>
        <v>0</v>
      </c>
      <c r="W1837">
        <f t="shared" si="121"/>
        <v>2</v>
      </c>
      <c r="X1837">
        <f t="shared" si="122"/>
        <v>0</v>
      </c>
    </row>
    <row r="1838" spans="1:24" x14ac:dyDescent="0.25">
      <c r="A1838">
        <v>640</v>
      </c>
      <c r="B1838" t="s">
        <v>18</v>
      </c>
      <c r="C1838" s="1">
        <v>41296</v>
      </c>
      <c r="D1838" t="s">
        <v>19</v>
      </c>
      <c r="E1838">
        <v>24</v>
      </c>
      <c r="F1838">
        <v>464.77</v>
      </c>
      <c r="G1838">
        <v>0.01</v>
      </c>
      <c r="H1838" t="s">
        <v>20</v>
      </c>
      <c r="I1838">
        <v>29.42</v>
      </c>
      <c r="J1838">
        <v>18.97</v>
      </c>
      <c r="K1838">
        <v>9.5399999999999991</v>
      </c>
      <c r="L1838" t="s">
        <v>90</v>
      </c>
      <c r="M1838" t="s">
        <v>30</v>
      </c>
      <c r="N1838" t="s">
        <v>45</v>
      </c>
      <c r="O1838" t="s">
        <v>34</v>
      </c>
      <c r="P1838" t="s">
        <v>49</v>
      </c>
      <c r="Q1838" t="s">
        <v>42</v>
      </c>
      <c r="R1838" s="1">
        <v>41297</v>
      </c>
      <c r="S1838" s="10">
        <f t="shared" si="120"/>
        <v>7.3855745468364112E-5</v>
      </c>
      <c r="U1838" t="str">
        <f t="shared" si="119"/>
        <v/>
      </c>
      <c r="V1838">
        <f t="array" ref="V1838">SUM(IF(B1838="Y",IF(D1838="Critical",(F1838:F5397),0)))</f>
        <v>0</v>
      </c>
      <c r="W1838">
        <f t="shared" si="121"/>
        <v>1</v>
      </c>
      <c r="X1838">
        <f t="shared" si="122"/>
        <v>0</v>
      </c>
    </row>
    <row r="1839" spans="1:24" x14ac:dyDescent="0.25">
      <c r="A1839">
        <v>22151</v>
      </c>
      <c r="B1839" t="s">
        <v>18</v>
      </c>
      <c r="C1839" s="1">
        <v>41486</v>
      </c>
      <c r="D1839" t="s">
        <v>19</v>
      </c>
      <c r="E1839">
        <v>49</v>
      </c>
      <c r="F1839">
        <v>465.83</v>
      </c>
      <c r="G1839">
        <v>0.1</v>
      </c>
      <c r="H1839" t="s">
        <v>20</v>
      </c>
      <c r="I1839">
        <v>-79.72</v>
      </c>
      <c r="J1839">
        <v>9.65</v>
      </c>
      <c r="K1839">
        <v>6.22</v>
      </c>
      <c r="L1839" t="s">
        <v>444</v>
      </c>
      <c r="M1839" t="s">
        <v>341</v>
      </c>
      <c r="N1839" t="s">
        <v>23</v>
      </c>
      <c r="O1839" t="s">
        <v>37</v>
      </c>
      <c r="P1839" t="s">
        <v>38</v>
      </c>
      <c r="Q1839" t="s">
        <v>42</v>
      </c>
      <c r="R1839" s="1">
        <v>41486</v>
      </c>
      <c r="S1839" s="10">
        <f t="shared" si="120"/>
        <v>7.402418811783905E-5</v>
      </c>
      <c r="U1839" t="str">
        <f t="shared" si="119"/>
        <v/>
      </c>
      <c r="V1839">
        <f t="array" ref="V1839">SUM(IF(B1839="Y",IF(D1839="Critical",(F1839:F5398),0)))</f>
        <v>0</v>
      </c>
      <c r="W1839">
        <f t="shared" si="121"/>
        <v>0</v>
      </c>
      <c r="X1839">
        <f t="shared" si="122"/>
        <v>0</v>
      </c>
    </row>
    <row r="1840" spans="1:24" x14ac:dyDescent="0.25">
      <c r="A1840">
        <v>44064</v>
      </c>
      <c r="B1840" t="s">
        <v>18</v>
      </c>
      <c r="C1840" s="1">
        <v>41336</v>
      </c>
      <c r="D1840" t="s">
        <v>43</v>
      </c>
      <c r="E1840">
        <v>43</v>
      </c>
      <c r="F1840">
        <v>468.48</v>
      </c>
      <c r="G1840">
        <v>7.0000000000000007E-2</v>
      </c>
      <c r="H1840" t="s">
        <v>32</v>
      </c>
      <c r="I1840">
        <v>-213.49</v>
      </c>
      <c r="J1840">
        <v>11.34</v>
      </c>
      <c r="K1840">
        <v>11.25</v>
      </c>
      <c r="L1840" t="s">
        <v>265</v>
      </c>
      <c r="M1840" t="s">
        <v>22</v>
      </c>
      <c r="N1840" t="s">
        <v>45</v>
      </c>
      <c r="O1840" t="s">
        <v>34</v>
      </c>
      <c r="P1840" t="s">
        <v>49</v>
      </c>
      <c r="Q1840" t="s">
        <v>42</v>
      </c>
      <c r="R1840" s="1">
        <v>41338</v>
      </c>
      <c r="S1840" s="10">
        <f t="shared" si="120"/>
        <v>7.4445294741526402E-5</v>
      </c>
      <c r="U1840" t="str">
        <f t="shared" si="119"/>
        <v/>
      </c>
      <c r="V1840">
        <f t="array" ref="V1840">SUM(IF(B1840="Y",IF(D1840="Critical",(F1840:F5399),0)))</f>
        <v>0</v>
      </c>
      <c r="W1840">
        <f t="shared" si="121"/>
        <v>2</v>
      </c>
      <c r="X1840">
        <f t="shared" si="122"/>
        <v>0</v>
      </c>
    </row>
    <row r="1841" spans="1:24" x14ac:dyDescent="0.25">
      <c r="A1841">
        <v>22663</v>
      </c>
      <c r="B1841" t="s">
        <v>18</v>
      </c>
      <c r="C1841" s="1">
        <v>42014</v>
      </c>
      <c r="D1841" t="s">
        <v>47</v>
      </c>
      <c r="E1841">
        <v>35</v>
      </c>
      <c r="F1841">
        <v>9843.11</v>
      </c>
      <c r="G1841">
        <v>7.0000000000000007E-2</v>
      </c>
      <c r="H1841" t="s">
        <v>54</v>
      </c>
      <c r="I1841">
        <v>-384.6</v>
      </c>
      <c r="J1841">
        <v>280.98</v>
      </c>
      <c r="K1841">
        <v>57</v>
      </c>
      <c r="L1841" t="s">
        <v>367</v>
      </c>
      <c r="M1841" t="s">
        <v>22</v>
      </c>
      <c r="N1841" t="s">
        <v>23</v>
      </c>
      <c r="O1841" t="s">
        <v>37</v>
      </c>
      <c r="P1841" t="s">
        <v>86</v>
      </c>
      <c r="Q1841" t="s">
        <v>74</v>
      </c>
      <c r="R1841" s="1">
        <v>42014</v>
      </c>
      <c r="S1841" s="10">
        <f t="shared" si="120"/>
        <v>1.564150497616261E-3</v>
      </c>
      <c r="U1841" t="str">
        <f t="shared" si="119"/>
        <v/>
      </c>
      <c r="V1841">
        <f t="array" ref="V1841">SUM(IF(B1841="Y",IF(D1841="Critical",(F1841:F5400),0)))</f>
        <v>0</v>
      </c>
      <c r="W1841">
        <f t="shared" si="121"/>
        <v>0</v>
      </c>
      <c r="X1841">
        <f t="shared" si="122"/>
        <v>0</v>
      </c>
    </row>
    <row r="1842" spans="1:24" x14ac:dyDescent="0.25">
      <c r="A1842">
        <v>22663</v>
      </c>
      <c r="B1842" t="s">
        <v>18</v>
      </c>
      <c r="C1842" s="1">
        <v>42014</v>
      </c>
      <c r="D1842" t="s">
        <v>47</v>
      </c>
      <c r="E1842">
        <v>15</v>
      </c>
      <c r="F1842">
        <v>7190.06</v>
      </c>
      <c r="G1842">
        <v>0.08</v>
      </c>
      <c r="H1842" t="s">
        <v>54</v>
      </c>
      <c r="I1842">
        <v>1908.45</v>
      </c>
      <c r="J1842">
        <v>500.98</v>
      </c>
      <c r="K1842">
        <v>28.14</v>
      </c>
      <c r="L1842" t="s">
        <v>367</v>
      </c>
      <c r="M1842" t="s">
        <v>22</v>
      </c>
      <c r="N1842" t="s">
        <v>23</v>
      </c>
      <c r="O1842" t="s">
        <v>24</v>
      </c>
      <c r="P1842" t="s">
        <v>51</v>
      </c>
      <c r="Q1842" t="s">
        <v>74</v>
      </c>
      <c r="R1842" s="1">
        <v>42019</v>
      </c>
      <c r="S1842" s="10">
        <f t="shared" si="120"/>
        <v>1.1425592040412809E-3</v>
      </c>
      <c r="U1842" t="str">
        <f t="shared" si="119"/>
        <v/>
      </c>
      <c r="V1842">
        <f t="array" ref="V1842">SUM(IF(B1842="Y",IF(D1842="Critical",(F1842:F5401),0)))</f>
        <v>0</v>
      </c>
      <c r="W1842">
        <f t="shared" si="121"/>
        <v>5</v>
      </c>
      <c r="X1842">
        <f t="shared" si="122"/>
        <v>0</v>
      </c>
    </row>
    <row r="1843" spans="1:24" x14ac:dyDescent="0.25">
      <c r="A1843">
        <v>22689</v>
      </c>
      <c r="B1843" t="s">
        <v>18</v>
      </c>
      <c r="C1843" s="1">
        <v>41921</v>
      </c>
      <c r="D1843" t="s">
        <v>47</v>
      </c>
      <c r="E1843">
        <v>39</v>
      </c>
      <c r="F1843">
        <v>2405</v>
      </c>
      <c r="G1843">
        <v>0.1</v>
      </c>
      <c r="H1843" t="s">
        <v>20</v>
      </c>
      <c r="I1843">
        <v>696.17</v>
      </c>
      <c r="J1843">
        <v>67.84</v>
      </c>
      <c r="K1843">
        <v>0.99</v>
      </c>
      <c r="L1843" t="s">
        <v>319</v>
      </c>
      <c r="M1843" t="s">
        <v>22</v>
      </c>
      <c r="N1843" t="s">
        <v>40</v>
      </c>
      <c r="O1843" t="s">
        <v>34</v>
      </c>
      <c r="P1843" t="s">
        <v>72</v>
      </c>
      <c r="Q1843" t="s">
        <v>42</v>
      </c>
      <c r="R1843" s="1">
        <v>41923</v>
      </c>
      <c r="S1843" s="10">
        <f t="shared" si="120"/>
        <v>3.821741245162461E-4</v>
      </c>
      <c r="U1843" t="str">
        <f t="shared" si="119"/>
        <v/>
      </c>
      <c r="V1843">
        <f t="array" ref="V1843">SUM(IF(B1843="Y",IF(D1843="Critical",(F1843:F5402),0)))</f>
        <v>0</v>
      </c>
      <c r="W1843">
        <f t="shared" si="121"/>
        <v>2</v>
      </c>
      <c r="X1843">
        <f t="shared" si="122"/>
        <v>0</v>
      </c>
    </row>
    <row r="1844" spans="1:24" x14ac:dyDescent="0.25">
      <c r="A1844">
        <v>22695</v>
      </c>
      <c r="B1844" t="s">
        <v>18</v>
      </c>
      <c r="C1844" s="1">
        <v>42554</v>
      </c>
      <c r="D1844" t="s">
        <v>47</v>
      </c>
      <c r="E1844">
        <v>44</v>
      </c>
      <c r="F1844">
        <v>444.52</v>
      </c>
      <c r="G1844">
        <v>0.02</v>
      </c>
      <c r="H1844" t="s">
        <v>20</v>
      </c>
      <c r="I1844">
        <v>161.13</v>
      </c>
      <c r="J1844">
        <v>10.06</v>
      </c>
      <c r="K1844">
        <v>2.06</v>
      </c>
      <c r="L1844" t="s">
        <v>354</v>
      </c>
      <c r="M1844" t="s">
        <v>56</v>
      </c>
      <c r="N1844" t="s">
        <v>45</v>
      </c>
      <c r="O1844" t="s">
        <v>34</v>
      </c>
      <c r="P1844" t="s">
        <v>49</v>
      </c>
      <c r="Q1844" t="s">
        <v>36</v>
      </c>
      <c r="R1844" s="1">
        <v>42559</v>
      </c>
      <c r="S1844" s="10">
        <f t="shared" si="120"/>
        <v>7.0637855230753317E-5</v>
      </c>
      <c r="U1844" t="str">
        <f t="shared" si="119"/>
        <v/>
      </c>
      <c r="V1844">
        <f t="array" ref="V1844">SUM(IF(B1844="Y",IF(D1844="Critical",(F1844:F5403),0)))</f>
        <v>0</v>
      </c>
      <c r="W1844">
        <f t="shared" si="121"/>
        <v>5</v>
      </c>
      <c r="X1844">
        <f t="shared" si="122"/>
        <v>0</v>
      </c>
    </row>
    <row r="1845" spans="1:24" x14ac:dyDescent="0.25">
      <c r="A1845">
        <v>22727</v>
      </c>
      <c r="B1845" t="s">
        <v>18</v>
      </c>
      <c r="C1845" s="1">
        <v>41823</v>
      </c>
      <c r="D1845" t="s">
        <v>31</v>
      </c>
      <c r="E1845">
        <v>45</v>
      </c>
      <c r="F1845">
        <v>296.82</v>
      </c>
      <c r="G1845">
        <v>7.0000000000000007E-2</v>
      </c>
      <c r="H1845" t="s">
        <v>20</v>
      </c>
      <c r="I1845">
        <v>-120.37</v>
      </c>
      <c r="J1845">
        <v>6.48</v>
      </c>
      <c r="K1845">
        <v>6.65</v>
      </c>
      <c r="L1845" t="s">
        <v>181</v>
      </c>
      <c r="M1845" t="s">
        <v>22</v>
      </c>
      <c r="N1845" t="s">
        <v>23</v>
      </c>
      <c r="O1845" t="s">
        <v>34</v>
      </c>
      <c r="P1845" t="s">
        <v>49</v>
      </c>
      <c r="Q1845" t="s">
        <v>42</v>
      </c>
      <c r="R1845" s="1">
        <v>41823</v>
      </c>
      <c r="S1845" s="10">
        <f t="shared" si="120"/>
        <v>4.7167120016179697E-5</v>
      </c>
      <c r="U1845" t="str">
        <f t="shared" si="119"/>
        <v/>
      </c>
      <c r="V1845">
        <f t="array" ref="V1845">SUM(IF(B1845="Y",IF(D1845="Critical",(F1845:F5404),0)))</f>
        <v>0</v>
      </c>
      <c r="W1845">
        <f t="shared" si="121"/>
        <v>0</v>
      </c>
      <c r="X1845">
        <f t="shared" si="122"/>
        <v>0</v>
      </c>
    </row>
    <row r="1846" spans="1:24" x14ac:dyDescent="0.25">
      <c r="A1846">
        <v>22752</v>
      </c>
      <c r="B1846" t="s">
        <v>18</v>
      </c>
      <c r="C1846" s="1">
        <v>42345</v>
      </c>
      <c r="D1846" t="s">
        <v>47</v>
      </c>
      <c r="E1846">
        <v>2</v>
      </c>
      <c r="F1846">
        <v>238.76</v>
      </c>
      <c r="G1846">
        <v>0.1</v>
      </c>
      <c r="H1846" t="s">
        <v>20</v>
      </c>
      <c r="I1846">
        <v>-235.21</v>
      </c>
      <c r="J1846">
        <v>110.98</v>
      </c>
      <c r="K1846">
        <v>35</v>
      </c>
      <c r="L1846" t="s">
        <v>278</v>
      </c>
      <c r="M1846" t="s">
        <v>22</v>
      </c>
      <c r="N1846" t="s">
        <v>23</v>
      </c>
      <c r="O1846" t="s">
        <v>34</v>
      </c>
      <c r="P1846" t="s">
        <v>53</v>
      </c>
      <c r="Q1846" t="s">
        <v>60</v>
      </c>
      <c r="R1846" s="1">
        <v>42350</v>
      </c>
      <c r="S1846" s="10">
        <f t="shared" si="120"/>
        <v>3.7940912253429907E-5</v>
      </c>
      <c r="U1846" t="str">
        <f t="shared" si="119"/>
        <v/>
      </c>
      <c r="V1846">
        <f t="array" ref="V1846">SUM(IF(B1846="Y",IF(D1846="Critical",(F1846:F5405),0)))</f>
        <v>0</v>
      </c>
      <c r="W1846">
        <f t="shared" si="121"/>
        <v>5</v>
      </c>
      <c r="X1846">
        <f t="shared" si="122"/>
        <v>0</v>
      </c>
    </row>
    <row r="1847" spans="1:24" x14ac:dyDescent="0.25">
      <c r="A1847">
        <v>22819</v>
      </c>
      <c r="B1847" t="s">
        <v>18</v>
      </c>
      <c r="C1847" s="1">
        <v>42318</v>
      </c>
      <c r="D1847" t="s">
        <v>19</v>
      </c>
      <c r="E1847">
        <v>1</v>
      </c>
      <c r="F1847">
        <v>6.77</v>
      </c>
      <c r="G1847">
        <v>0.06</v>
      </c>
      <c r="H1847" t="s">
        <v>20</v>
      </c>
      <c r="I1847">
        <v>-3.66</v>
      </c>
      <c r="J1847">
        <v>2.52</v>
      </c>
      <c r="K1847">
        <v>4.28</v>
      </c>
      <c r="L1847" t="s">
        <v>213</v>
      </c>
      <c r="M1847" t="s">
        <v>56</v>
      </c>
      <c r="N1847" t="s">
        <v>40</v>
      </c>
      <c r="O1847" t="s">
        <v>34</v>
      </c>
      <c r="P1847" t="s">
        <v>35</v>
      </c>
      <c r="Q1847" t="s">
        <v>36</v>
      </c>
      <c r="R1847" s="1">
        <v>42320</v>
      </c>
      <c r="S1847" s="10">
        <f t="shared" si="120"/>
        <v>1.0758082424012416E-6</v>
      </c>
      <c r="U1847" t="str">
        <f t="shared" si="119"/>
        <v/>
      </c>
      <c r="V1847">
        <f t="array" ref="V1847">SUM(IF(B1847="Y",IF(D1847="Critical",(F1847:F5406),0)))</f>
        <v>0</v>
      </c>
      <c r="W1847">
        <f t="shared" si="121"/>
        <v>2</v>
      </c>
      <c r="X1847">
        <f t="shared" si="122"/>
        <v>0</v>
      </c>
    </row>
    <row r="1848" spans="1:24" x14ac:dyDescent="0.25">
      <c r="A1848">
        <v>22881</v>
      </c>
      <c r="B1848" t="s">
        <v>18</v>
      </c>
      <c r="C1848" s="1">
        <v>41370</v>
      </c>
      <c r="D1848" t="s">
        <v>43</v>
      </c>
      <c r="E1848">
        <v>33</v>
      </c>
      <c r="F1848">
        <v>476.06</v>
      </c>
      <c r="G1848">
        <v>0.04</v>
      </c>
      <c r="H1848" t="s">
        <v>20</v>
      </c>
      <c r="I1848">
        <v>-120.48</v>
      </c>
      <c r="J1848">
        <v>14.03</v>
      </c>
      <c r="K1848">
        <v>9.3699999999999992</v>
      </c>
      <c r="L1848" t="s">
        <v>371</v>
      </c>
      <c r="M1848" t="s">
        <v>30</v>
      </c>
      <c r="N1848" t="s">
        <v>23</v>
      </c>
      <c r="O1848" t="s">
        <v>34</v>
      </c>
      <c r="P1848" t="s">
        <v>53</v>
      </c>
      <c r="Q1848" t="s">
        <v>42</v>
      </c>
      <c r="R1848" s="1">
        <v>41371</v>
      </c>
      <c r="S1848" s="10">
        <f t="shared" si="120"/>
        <v>7.5649818593432074E-5</v>
      </c>
      <c r="U1848" t="str">
        <f t="shared" si="119"/>
        <v/>
      </c>
      <c r="V1848">
        <f t="array" ref="V1848">SUM(IF(B1848="Y",IF(D1848="Critical",(F1848:F5407),0)))</f>
        <v>0</v>
      </c>
      <c r="W1848">
        <f t="shared" si="121"/>
        <v>1</v>
      </c>
      <c r="X1848">
        <f t="shared" si="122"/>
        <v>0</v>
      </c>
    </row>
    <row r="1849" spans="1:24" x14ac:dyDescent="0.25">
      <c r="A1849">
        <v>22848</v>
      </c>
      <c r="B1849" t="s">
        <v>18</v>
      </c>
      <c r="C1849" s="1">
        <v>41983</v>
      </c>
      <c r="D1849" t="s">
        <v>31</v>
      </c>
      <c r="E1849">
        <v>20</v>
      </c>
      <c r="F1849">
        <v>140.37</v>
      </c>
      <c r="G1849">
        <v>0.01</v>
      </c>
      <c r="H1849" t="s">
        <v>20</v>
      </c>
      <c r="I1849">
        <v>-893.39</v>
      </c>
      <c r="J1849">
        <v>4.4800000000000004</v>
      </c>
      <c r="K1849">
        <v>49</v>
      </c>
      <c r="L1849" t="s">
        <v>451</v>
      </c>
      <c r="M1849" t="s">
        <v>22</v>
      </c>
      <c r="N1849" t="s">
        <v>40</v>
      </c>
      <c r="O1849" t="s">
        <v>34</v>
      </c>
      <c r="P1849" t="s">
        <v>72</v>
      </c>
      <c r="Q1849" t="s">
        <v>60</v>
      </c>
      <c r="R1849" s="1">
        <v>41984</v>
      </c>
      <c r="S1849" s="10">
        <f t="shared" si="120"/>
        <v>2.230593840263845E-5</v>
      </c>
      <c r="U1849" t="str">
        <f t="shared" si="119"/>
        <v/>
      </c>
      <c r="V1849">
        <f t="array" ref="V1849">SUM(IF(B1849="Y",IF(D1849="Critical",(F1849:F5408),0)))</f>
        <v>0</v>
      </c>
      <c r="W1849">
        <f t="shared" si="121"/>
        <v>1</v>
      </c>
      <c r="X1849">
        <f t="shared" si="122"/>
        <v>0</v>
      </c>
    </row>
    <row r="1850" spans="1:24" x14ac:dyDescent="0.25">
      <c r="A1850">
        <v>22848</v>
      </c>
      <c r="B1850" t="s">
        <v>18</v>
      </c>
      <c r="C1850" s="1">
        <v>41983</v>
      </c>
      <c r="D1850" t="s">
        <v>31</v>
      </c>
      <c r="E1850">
        <v>45</v>
      </c>
      <c r="F1850">
        <v>5921.74</v>
      </c>
      <c r="G1850">
        <v>0.02</v>
      </c>
      <c r="H1850" t="s">
        <v>54</v>
      </c>
      <c r="I1850">
        <v>-287.62</v>
      </c>
      <c r="J1850">
        <v>130.97999999999999</v>
      </c>
      <c r="K1850">
        <v>30</v>
      </c>
      <c r="L1850" t="s">
        <v>451</v>
      </c>
      <c r="M1850" t="s">
        <v>22</v>
      </c>
      <c r="N1850" t="s">
        <v>40</v>
      </c>
      <c r="O1850" t="s">
        <v>37</v>
      </c>
      <c r="P1850" t="s">
        <v>86</v>
      </c>
      <c r="Q1850" t="s">
        <v>74</v>
      </c>
      <c r="R1850" s="1">
        <v>41985</v>
      </c>
      <c r="S1850" s="10">
        <f t="shared" si="120"/>
        <v>9.4101280669972359E-4</v>
      </c>
      <c r="U1850" t="str">
        <f t="shared" si="119"/>
        <v/>
      </c>
      <c r="V1850">
        <f t="array" ref="V1850">SUM(IF(B1850="Y",IF(D1850="Critical",(F1850:F5409),0)))</f>
        <v>0</v>
      </c>
      <c r="W1850">
        <f t="shared" si="121"/>
        <v>2</v>
      </c>
      <c r="X1850">
        <f t="shared" si="122"/>
        <v>0</v>
      </c>
    </row>
    <row r="1851" spans="1:24" x14ac:dyDescent="0.25">
      <c r="A1851">
        <v>22848</v>
      </c>
      <c r="B1851" t="s">
        <v>18</v>
      </c>
      <c r="C1851" s="1">
        <v>41983</v>
      </c>
      <c r="D1851" t="s">
        <v>31</v>
      </c>
      <c r="E1851">
        <v>4</v>
      </c>
      <c r="F1851">
        <v>68.16</v>
      </c>
      <c r="G1851">
        <v>0.09</v>
      </c>
      <c r="H1851" t="s">
        <v>20</v>
      </c>
      <c r="I1851">
        <v>-52.44</v>
      </c>
      <c r="J1851">
        <v>15.98</v>
      </c>
      <c r="K1851">
        <v>6.5</v>
      </c>
      <c r="L1851" t="s">
        <v>451</v>
      </c>
      <c r="M1851" t="s">
        <v>22</v>
      </c>
      <c r="N1851" t="s">
        <v>40</v>
      </c>
      <c r="O1851" t="s">
        <v>24</v>
      </c>
      <c r="P1851" t="s">
        <v>25</v>
      </c>
      <c r="Q1851" t="s">
        <v>42</v>
      </c>
      <c r="R1851" s="1">
        <v>41985</v>
      </c>
      <c r="S1851" s="10">
        <f t="shared" si="120"/>
        <v>1.0831180177558142E-5</v>
      </c>
      <c r="U1851" t="str">
        <f t="shared" si="119"/>
        <v/>
      </c>
      <c r="V1851">
        <f t="array" ref="V1851">SUM(IF(B1851="Y",IF(D1851="Critical",(F1851:F5410),0)))</f>
        <v>0</v>
      </c>
      <c r="W1851">
        <f t="shared" si="121"/>
        <v>2</v>
      </c>
      <c r="X1851">
        <f t="shared" si="122"/>
        <v>0</v>
      </c>
    </row>
    <row r="1852" spans="1:24" x14ac:dyDescent="0.25">
      <c r="A1852">
        <v>22849</v>
      </c>
      <c r="B1852" t="s">
        <v>18</v>
      </c>
      <c r="C1852" s="1">
        <v>41684</v>
      </c>
      <c r="D1852" t="s">
        <v>31</v>
      </c>
      <c r="E1852">
        <v>27</v>
      </c>
      <c r="F1852">
        <v>304.98</v>
      </c>
      <c r="G1852">
        <v>0.08</v>
      </c>
      <c r="H1852" t="s">
        <v>20</v>
      </c>
      <c r="I1852">
        <v>2.73</v>
      </c>
      <c r="J1852">
        <v>11.7</v>
      </c>
      <c r="K1852">
        <v>5.63</v>
      </c>
      <c r="L1852" t="s">
        <v>69</v>
      </c>
      <c r="M1852" t="s">
        <v>30</v>
      </c>
      <c r="N1852" t="s">
        <v>23</v>
      </c>
      <c r="O1852" t="s">
        <v>34</v>
      </c>
      <c r="P1852" t="s">
        <v>68</v>
      </c>
      <c r="Q1852" t="s">
        <v>42</v>
      </c>
      <c r="R1852" s="1">
        <v>41685</v>
      </c>
      <c r="S1852" s="10">
        <f t="shared" si="120"/>
        <v>4.8463810600816945E-5</v>
      </c>
      <c r="U1852" t="str">
        <f t="shared" si="119"/>
        <v/>
      </c>
      <c r="V1852">
        <f t="array" ref="V1852">SUM(IF(B1852="Y",IF(D1852="Critical",(F1852:F5411),0)))</f>
        <v>0</v>
      </c>
      <c r="W1852">
        <f t="shared" si="121"/>
        <v>1</v>
      </c>
      <c r="X1852">
        <f t="shared" si="122"/>
        <v>0</v>
      </c>
    </row>
    <row r="1853" spans="1:24" x14ac:dyDescent="0.25">
      <c r="A1853">
        <v>22849</v>
      </c>
      <c r="B1853" t="s">
        <v>18</v>
      </c>
      <c r="C1853" s="1">
        <v>41684</v>
      </c>
      <c r="D1853" t="s">
        <v>31</v>
      </c>
      <c r="E1853">
        <v>34</v>
      </c>
      <c r="F1853">
        <v>104.24</v>
      </c>
      <c r="G1853">
        <v>0</v>
      </c>
      <c r="H1853" t="s">
        <v>32</v>
      </c>
      <c r="I1853">
        <v>10.59</v>
      </c>
      <c r="J1853">
        <v>2.78</v>
      </c>
      <c r="K1853">
        <v>1.34</v>
      </c>
      <c r="L1853" t="s">
        <v>69</v>
      </c>
      <c r="M1853" t="s">
        <v>30</v>
      </c>
      <c r="N1853" t="s">
        <v>23</v>
      </c>
      <c r="O1853" t="s">
        <v>34</v>
      </c>
      <c r="P1853" t="s">
        <v>35</v>
      </c>
      <c r="Q1853" t="s">
        <v>36</v>
      </c>
      <c r="R1853" s="1">
        <v>41686</v>
      </c>
      <c r="S1853" s="10">
        <f t="shared" si="120"/>
        <v>1.6564586586101245E-5</v>
      </c>
      <c r="U1853" t="str">
        <f t="shared" si="119"/>
        <v/>
      </c>
      <c r="V1853">
        <f t="array" ref="V1853">SUM(IF(B1853="Y",IF(D1853="Critical",(F1853:F5412),0)))</f>
        <v>0</v>
      </c>
      <c r="W1853">
        <f t="shared" si="121"/>
        <v>2</v>
      </c>
      <c r="X1853">
        <f t="shared" si="122"/>
        <v>0</v>
      </c>
    </row>
    <row r="1854" spans="1:24" x14ac:dyDescent="0.25">
      <c r="A1854">
        <v>22849</v>
      </c>
      <c r="B1854" t="s">
        <v>18</v>
      </c>
      <c r="C1854" s="1">
        <v>41684</v>
      </c>
      <c r="D1854" t="s">
        <v>31</v>
      </c>
      <c r="E1854">
        <v>27</v>
      </c>
      <c r="F1854">
        <v>198.13</v>
      </c>
      <c r="G1854">
        <v>0.01</v>
      </c>
      <c r="H1854" t="s">
        <v>20</v>
      </c>
      <c r="I1854">
        <v>-219.92</v>
      </c>
      <c r="J1854">
        <v>6.98</v>
      </c>
      <c r="K1854">
        <v>9.69</v>
      </c>
      <c r="L1854" t="s">
        <v>69</v>
      </c>
      <c r="M1854" t="s">
        <v>30</v>
      </c>
      <c r="N1854" t="s">
        <v>23</v>
      </c>
      <c r="O1854" t="s">
        <v>34</v>
      </c>
      <c r="P1854" t="s">
        <v>53</v>
      </c>
      <c r="Q1854" t="s">
        <v>42</v>
      </c>
      <c r="R1854" s="1">
        <v>41686</v>
      </c>
      <c r="S1854" s="10">
        <f t="shared" si="120"/>
        <v>3.1484473717423638E-5</v>
      </c>
      <c r="U1854" t="str">
        <f t="shared" si="119"/>
        <v/>
      </c>
      <c r="V1854">
        <f t="array" ref="V1854">SUM(IF(B1854="Y",IF(D1854="Critical",(F1854:F5413),0)))</f>
        <v>0</v>
      </c>
      <c r="W1854">
        <f t="shared" si="121"/>
        <v>2</v>
      </c>
      <c r="X1854">
        <f t="shared" si="122"/>
        <v>0</v>
      </c>
    </row>
    <row r="1855" spans="1:24" x14ac:dyDescent="0.25">
      <c r="A1855">
        <v>22849</v>
      </c>
      <c r="B1855" t="s">
        <v>18</v>
      </c>
      <c r="C1855" s="1">
        <v>41684</v>
      </c>
      <c r="D1855" t="s">
        <v>31</v>
      </c>
      <c r="E1855">
        <v>25</v>
      </c>
      <c r="F1855">
        <v>4366.348</v>
      </c>
      <c r="G1855">
        <v>0.05</v>
      </c>
      <c r="H1855" t="s">
        <v>20</v>
      </c>
      <c r="I1855">
        <v>940.57</v>
      </c>
      <c r="J1855">
        <v>205.99</v>
      </c>
      <c r="K1855">
        <v>3</v>
      </c>
      <c r="L1855" t="s">
        <v>69</v>
      </c>
      <c r="M1855" t="s">
        <v>30</v>
      </c>
      <c r="N1855" t="s">
        <v>23</v>
      </c>
      <c r="O1855" t="s">
        <v>24</v>
      </c>
      <c r="P1855" t="s">
        <v>41</v>
      </c>
      <c r="Q1855" t="s">
        <v>42</v>
      </c>
      <c r="R1855" s="1">
        <v>41686</v>
      </c>
      <c r="S1855" s="10">
        <f t="shared" si="120"/>
        <v>6.9384832608451654E-4</v>
      </c>
      <c r="U1855" t="str">
        <f t="shared" si="119"/>
        <v/>
      </c>
      <c r="V1855">
        <f t="array" ref="V1855">SUM(IF(B1855="Y",IF(D1855="Critical",(F1855:F5414),0)))</f>
        <v>0</v>
      </c>
      <c r="W1855">
        <f t="shared" si="121"/>
        <v>2</v>
      </c>
      <c r="X1855">
        <f t="shared" si="122"/>
        <v>0</v>
      </c>
    </row>
    <row r="1856" spans="1:24" x14ac:dyDescent="0.25">
      <c r="A1856">
        <v>22850</v>
      </c>
      <c r="B1856" t="s">
        <v>18</v>
      </c>
      <c r="C1856" s="1">
        <v>41759</v>
      </c>
      <c r="D1856" t="s">
        <v>43</v>
      </c>
      <c r="E1856">
        <v>4</v>
      </c>
      <c r="F1856">
        <v>105.13</v>
      </c>
      <c r="G1856">
        <v>0.08</v>
      </c>
      <c r="H1856" t="s">
        <v>20</v>
      </c>
      <c r="I1856">
        <v>-103.23</v>
      </c>
      <c r="J1856">
        <v>27.48</v>
      </c>
      <c r="K1856">
        <v>4</v>
      </c>
      <c r="L1856" t="s">
        <v>538</v>
      </c>
      <c r="M1856" t="s">
        <v>22</v>
      </c>
      <c r="N1856" t="s">
        <v>40</v>
      </c>
      <c r="O1856" t="s">
        <v>24</v>
      </c>
      <c r="P1856" t="s">
        <v>25</v>
      </c>
      <c r="Q1856" t="s">
        <v>42</v>
      </c>
      <c r="R1856" s="1">
        <v>41760</v>
      </c>
      <c r="S1856" s="10">
        <f t="shared" si="120"/>
        <v>1.6706014848396237E-5</v>
      </c>
      <c r="U1856" t="str">
        <f t="shared" si="119"/>
        <v/>
      </c>
      <c r="V1856">
        <f t="array" ref="V1856">SUM(IF(B1856="Y",IF(D1856="Critical",(F1856:F5415),0)))</f>
        <v>0</v>
      </c>
      <c r="W1856">
        <f t="shared" si="121"/>
        <v>1</v>
      </c>
      <c r="X1856">
        <f t="shared" si="122"/>
        <v>0</v>
      </c>
    </row>
    <row r="1857" spans="1:24" x14ac:dyDescent="0.25">
      <c r="A1857">
        <v>22851</v>
      </c>
      <c r="B1857" t="s">
        <v>18</v>
      </c>
      <c r="C1857" s="1">
        <v>42430</v>
      </c>
      <c r="D1857" t="s">
        <v>28</v>
      </c>
      <c r="E1857">
        <v>25</v>
      </c>
      <c r="F1857">
        <v>667.36</v>
      </c>
      <c r="G1857">
        <v>0.09</v>
      </c>
      <c r="H1857" t="s">
        <v>20</v>
      </c>
      <c r="I1857">
        <v>218.89</v>
      </c>
      <c r="J1857">
        <v>28.48</v>
      </c>
      <c r="K1857">
        <v>1.99</v>
      </c>
      <c r="L1857" t="s">
        <v>221</v>
      </c>
      <c r="M1857" t="s">
        <v>22</v>
      </c>
      <c r="N1857" t="s">
        <v>40</v>
      </c>
      <c r="O1857" t="s">
        <v>24</v>
      </c>
      <c r="P1857" t="s">
        <v>25</v>
      </c>
      <c r="Q1857" t="s">
        <v>26</v>
      </c>
      <c r="R1857" s="1">
        <v>42431</v>
      </c>
      <c r="S1857" s="10">
        <f t="shared" si="120"/>
        <v>1.0604894957886154E-4</v>
      </c>
      <c r="U1857" t="str">
        <f t="shared" si="119"/>
        <v/>
      </c>
      <c r="V1857">
        <f t="array" ref="V1857">SUM(IF(B1857="Y",IF(D1857="Critical",(F1857:F5416),0)))</f>
        <v>0</v>
      </c>
      <c r="W1857">
        <f t="shared" si="121"/>
        <v>1</v>
      </c>
      <c r="X1857">
        <f t="shared" si="122"/>
        <v>0</v>
      </c>
    </row>
    <row r="1858" spans="1:24" x14ac:dyDescent="0.25">
      <c r="A1858">
        <v>22851</v>
      </c>
      <c r="B1858" t="s">
        <v>18</v>
      </c>
      <c r="C1858" s="1">
        <v>42430</v>
      </c>
      <c r="D1858" t="s">
        <v>28</v>
      </c>
      <c r="E1858">
        <v>13</v>
      </c>
      <c r="F1858">
        <v>32.369999999999997</v>
      </c>
      <c r="G1858">
        <v>0</v>
      </c>
      <c r="H1858" t="s">
        <v>20</v>
      </c>
      <c r="I1858">
        <v>-48.55</v>
      </c>
      <c r="J1858">
        <v>2.08</v>
      </c>
      <c r="K1858">
        <v>5.33</v>
      </c>
      <c r="L1858" t="s">
        <v>221</v>
      </c>
      <c r="M1858" t="s">
        <v>22</v>
      </c>
      <c r="N1858" t="s">
        <v>40</v>
      </c>
      <c r="O1858" t="s">
        <v>37</v>
      </c>
      <c r="P1858" t="s">
        <v>38</v>
      </c>
      <c r="Q1858" t="s">
        <v>42</v>
      </c>
      <c r="R1858" s="1">
        <v>42432</v>
      </c>
      <c r="S1858" s="10">
        <f t="shared" si="120"/>
        <v>5.1438571353808261E-6</v>
      </c>
      <c r="U1858" t="str">
        <f t="shared" ref="U1858:U1921" si="124">IF(T1858="Quality Check",VLOOKUP(S1858,Quality_Control,2),"")</f>
        <v/>
      </c>
      <c r="V1858">
        <f t="array" ref="V1858">SUM(IF(B1858="Y",IF(D1858="Critical",(F1858:F5417),0)))</f>
        <v>0</v>
      </c>
      <c r="W1858">
        <f t="shared" si="121"/>
        <v>2</v>
      </c>
      <c r="X1858">
        <f t="shared" si="122"/>
        <v>0</v>
      </c>
    </row>
    <row r="1859" spans="1:24" x14ac:dyDescent="0.25">
      <c r="A1859">
        <v>22851</v>
      </c>
      <c r="B1859" t="s">
        <v>18</v>
      </c>
      <c r="C1859" s="1">
        <v>42430</v>
      </c>
      <c r="D1859" t="s">
        <v>28</v>
      </c>
      <c r="E1859">
        <v>38</v>
      </c>
      <c r="F1859">
        <v>1409.0875000000001</v>
      </c>
      <c r="G1859">
        <v>0.06</v>
      </c>
      <c r="H1859" t="s">
        <v>32</v>
      </c>
      <c r="I1859">
        <v>233.56</v>
      </c>
      <c r="J1859">
        <v>45.99</v>
      </c>
      <c r="K1859">
        <v>4.99</v>
      </c>
      <c r="L1859" t="s">
        <v>221</v>
      </c>
      <c r="M1859" t="s">
        <v>22</v>
      </c>
      <c r="N1859" t="s">
        <v>40</v>
      </c>
      <c r="O1859" t="s">
        <v>24</v>
      </c>
      <c r="P1859" t="s">
        <v>41</v>
      </c>
      <c r="Q1859" t="s">
        <v>42</v>
      </c>
      <c r="R1859" s="1">
        <v>42431</v>
      </c>
      <c r="S1859" s="10">
        <f t="shared" ref="S1859:S1922" si="125">F1859/$F$3563</f>
        <v>2.2391550173774886E-4</v>
      </c>
      <c r="U1859" t="str">
        <f t="shared" si="124"/>
        <v/>
      </c>
      <c r="V1859">
        <f t="array" ref="V1859">SUM(IF(B1859="Y",IF(D1859="Critical",(F1859:F5418),0)))</f>
        <v>0</v>
      </c>
      <c r="W1859">
        <f t="shared" ref="W1859:W1922" si="126">R1859-C1859</f>
        <v>1</v>
      </c>
      <c r="X1859">
        <f t="shared" ref="X1859:X1922" si="127">IF(T1859="",0,1)</f>
        <v>0</v>
      </c>
    </row>
    <row r="1860" spans="1:24" x14ac:dyDescent="0.25">
      <c r="A1860">
        <v>19744</v>
      </c>
      <c r="B1860" t="s">
        <v>18</v>
      </c>
      <c r="C1860" s="1">
        <v>41347</v>
      </c>
      <c r="D1860" t="s">
        <v>43</v>
      </c>
      <c r="E1860">
        <v>41</v>
      </c>
      <c r="F1860">
        <v>478.38</v>
      </c>
      <c r="G1860">
        <v>0.09</v>
      </c>
      <c r="H1860" t="s">
        <v>20</v>
      </c>
      <c r="I1860">
        <v>-34.39</v>
      </c>
      <c r="J1860">
        <v>11.97</v>
      </c>
      <c r="K1860">
        <v>4.9800000000000004</v>
      </c>
      <c r="L1860" t="s">
        <v>290</v>
      </c>
      <c r="M1860" t="s">
        <v>22</v>
      </c>
      <c r="N1860" t="s">
        <v>45</v>
      </c>
      <c r="O1860" t="s">
        <v>34</v>
      </c>
      <c r="P1860" t="s">
        <v>72</v>
      </c>
      <c r="Q1860" t="s">
        <v>42</v>
      </c>
      <c r="R1860" s="1">
        <v>41349</v>
      </c>
      <c r="S1860" s="10">
        <f t="shared" si="125"/>
        <v>7.6018485524358338E-5</v>
      </c>
      <c r="U1860" t="str">
        <f t="shared" si="124"/>
        <v/>
      </c>
      <c r="V1860">
        <f t="array" ref="V1860">SUM(IF(B1860="Y",IF(D1860="Critical",(F1860:F5419),0)))</f>
        <v>0</v>
      </c>
      <c r="W1860">
        <f t="shared" si="126"/>
        <v>2</v>
      </c>
      <c r="X1860">
        <f t="shared" si="127"/>
        <v>0</v>
      </c>
    </row>
    <row r="1861" spans="1:24" x14ac:dyDescent="0.25">
      <c r="A1861">
        <v>33218</v>
      </c>
      <c r="B1861" t="s">
        <v>18</v>
      </c>
      <c r="C1861" s="1">
        <v>41280</v>
      </c>
      <c r="D1861" t="s">
        <v>31</v>
      </c>
      <c r="E1861">
        <v>29</v>
      </c>
      <c r="F1861">
        <v>480.13</v>
      </c>
      <c r="G1861">
        <v>0.04</v>
      </c>
      <c r="H1861" t="s">
        <v>20</v>
      </c>
      <c r="I1861">
        <v>53.67</v>
      </c>
      <c r="J1861">
        <v>16.16</v>
      </c>
      <c r="K1861">
        <v>7.74</v>
      </c>
      <c r="L1861" t="s">
        <v>306</v>
      </c>
      <c r="M1861" t="s">
        <v>22</v>
      </c>
      <c r="N1861" t="s">
        <v>71</v>
      </c>
      <c r="O1861" t="s">
        <v>37</v>
      </c>
      <c r="P1861" t="s">
        <v>38</v>
      </c>
      <c r="Q1861" t="s">
        <v>42</v>
      </c>
      <c r="R1861" s="1">
        <v>41281</v>
      </c>
      <c r="S1861" s="10">
        <f t="shared" si="125"/>
        <v>7.629657480415187E-5</v>
      </c>
      <c r="U1861" t="str">
        <f t="shared" si="124"/>
        <v/>
      </c>
      <c r="V1861">
        <f t="array" ref="V1861">SUM(IF(B1861="Y",IF(D1861="Critical",(F1861:F5420),0)))</f>
        <v>0</v>
      </c>
      <c r="W1861">
        <f t="shared" si="126"/>
        <v>1</v>
      </c>
      <c r="X1861">
        <f t="shared" si="127"/>
        <v>0</v>
      </c>
    </row>
    <row r="1862" spans="1:24" x14ac:dyDescent="0.25">
      <c r="A1862">
        <v>8101</v>
      </c>
      <c r="B1862" t="s">
        <v>18</v>
      </c>
      <c r="C1862" s="1">
        <v>41337</v>
      </c>
      <c r="D1862" t="s">
        <v>43</v>
      </c>
      <c r="E1862">
        <v>15</v>
      </c>
      <c r="F1862">
        <v>485.16</v>
      </c>
      <c r="G1862">
        <v>0.1</v>
      </c>
      <c r="H1862" t="s">
        <v>20</v>
      </c>
      <c r="I1862">
        <v>-9.32</v>
      </c>
      <c r="J1862">
        <v>34.58</v>
      </c>
      <c r="K1862">
        <v>8.99</v>
      </c>
      <c r="L1862" t="s">
        <v>111</v>
      </c>
      <c r="M1862" t="s">
        <v>22</v>
      </c>
      <c r="N1862" t="s">
        <v>45</v>
      </c>
      <c r="O1862" t="s">
        <v>34</v>
      </c>
      <c r="P1862" t="s">
        <v>35</v>
      </c>
      <c r="Q1862" t="s">
        <v>26</v>
      </c>
      <c r="R1862" s="1">
        <v>41339</v>
      </c>
      <c r="S1862" s="10">
        <f t="shared" si="125"/>
        <v>7.7095882848358404E-5</v>
      </c>
      <c r="U1862" t="str">
        <f t="shared" si="124"/>
        <v/>
      </c>
      <c r="V1862">
        <f t="array" ref="V1862">SUM(IF(B1862="Y",IF(D1862="Critical",(F1862:F5421),0)))</f>
        <v>0</v>
      </c>
      <c r="W1862">
        <f t="shared" si="126"/>
        <v>2</v>
      </c>
      <c r="X1862">
        <f t="shared" si="127"/>
        <v>0</v>
      </c>
    </row>
    <row r="1863" spans="1:24" x14ac:dyDescent="0.25">
      <c r="A1863">
        <v>22885</v>
      </c>
      <c r="B1863" t="s">
        <v>18</v>
      </c>
      <c r="C1863" s="1">
        <v>42697</v>
      </c>
      <c r="D1863" t="s">
        <v>43</v>
      </c>
      <c r="E1863">
        <v>4</v>
      </c>
      <c r="F1863">
        <v>56.47</v>
      </c>
      <c r="G1863">
        <v>0.05</v>
      </c>
      <c r="H1863" t="s">
        <v>20</v>
      </c>
      <c r="I1863">
        <v>-29.9</v>
      </c>
      <c r="J1863">
        <v>12.88</v>
      </c>
      <c r="K1863">
        <v>4.59</v>
      </c>
      <c r="L1863" t="s">
        <v>540</v>
      </c>
      <c r="M1863" t="s">
        <v>56</v>
      </c>
      <c r="N1863" t="s">
        <v>40</v>
      </c>
      <c r="O1863" t="s">
        <v>34</v>
      </c>
      <c r="P1863" t="s">
        <v>64</v>
      </c>
      <c r="Q1863" t="s">
        <v>36</v>
      </c>
      <c r="R1863" s="1">
        <v>42699</v>
      </c>
      <c r="S1863" s="10">
        <f t="shared" si="125"/>
        <v>8.9735437885373879E-6</v>
      </c>
      <c r="U1863" t="str">
        <f t="shared" si="124"/>
        <v/>
      </c>
      <c r="V1863">
        <f t="array" ref="V1863">SUM(IF(B1863="Y",IF(D1863="Critical",(F1863:F5422),0)))</f>
        <v>0</v>
      </c>
      <c r="W1863">
        <f t="shared" si="126"/>
        <v>2</v>
      </c>
      <c r="X1863">
        <f t="shared" si="127"/>
        <v>0</v>
      </c>
    </row>
    <row r="1864" spans="1:24" x14ac:dyDescent="0.25">
      <c r="A1864">
        <v>24961</v>
      </c>
      <c r="B1864" t="s">
        <v>18</v>
      </c>
      <c r="C1864" s="1">
        <v>41300</v>
      </c>
      <c r="D1864" t="s">
        <v>47</v>
      </c>
      <c r="E1864">
        <v>8</v>
      </c>
      <c r="F1864">
        <v>487.59</v>
      </c>
      <c r="G1864">
        <v>0.04</v>
      </c>
      <c r="H1864" t="s">
        <v>54</v>
      </c>
      <c r="I1864">
        <v>-205.29</v>
      </c>
      <c r="J1864">
        <v>58.14</v>
      </c>
      <c r="K1864">
        <v>36.61</v>
      </c>
      <c r="L1864" t="s">
        <v>225</v>
      </c>
      <c r="M1864" t="s">
        <v>22</v>
      </c>
      <c r="N1864" t="s">
        <v>45</v>
      </c>
      <c r="O1864" t="s">
        <v>37</v>
      </c>
      <c r="P1864" t="s">
        <v>57</v>
      </c>
      <c r="Q1864" t="s">
        <v>58</v>
      </c>
      <c r="R1864" s="1">
        <v>41307</v>
      </c>
      <c r="S1864" s="10">
        <f t="shared" si="125"/>
        <v>7.7482029676871693E-5</v>
      </c>
      <c r="U1864" t="str">
        <f t="shared" si="124"/>
        <v/>
      </c>
      <c r="V1864">
        <f t="array" ref="V1864">SUM(IF(B1864="Y",IF(D1864="Critical",(F1864:F5423),0)))</f>
        <v>0</v>
      </c>
      <c r="W1864">
        <f t="shared" si="126"/>
        <v>7</v>
      </c>
      <c r="X1864">
        <f t="shared" si="127"/>
        <v>0</v>
      </c>
    </row>
    <row r="1865" spans="1:24" x14ac:dyDescent="0.25">
      <c r="A1865">
        <v>1253</v>
      </c>
      <c r="B1865" t="s">
        <v>18</v>
      </c>
      <c r="C1865" s="1">
        <v>41299</v>
      </c>
      <c r="D1865" t="s">
        <v>28</v>
      </c>
      <c r="E1865">
        <v>15</v>
      </c>
      <c r="F1865">
        <v>494.34</v>
      </c>
      <c r="G1865">
        <v>0.05</v>
      </c>
      <c r="H1865" t="s">
        <v>20</v>
      </c>
      <c r="I1865">
        <v>-30.19</v>
      </c>
      <c r="J1865">
        <v>31.98</v>
      </c>
      <c r="K1865">
        <v>6.72</v>
      </c>
      <c r="L1865" t="s">
        <v>121</v>
      </c>
      <c r="M1865" t="s">
        <v>22</v>
      </c>
      <c r="N1865" t="s">
        <v>45</v>
      </c>
      <c r="O1865" t="s">
        <v>34</v>
      </c>
      <c r="P1865" t="s">
        <v>53</v>
      </c>
      <c r="Q1865" t="s">
        <v>42</v>
      </c>
      <c r="R1865" s="1">
        <v>41299</v>
      </c>
      <c r="S1865" s="10">
        <f t="shared" si="125"/>
        <v>7.85546597560753E-5</v>
      </c>
      <c r="U1865" t="str">
        <f t="shared" si="124"/>
        <v/>
      </c>
      <c r="V1865">
        <f t="array" ref="V1865">SUM(IF(B1865="Y",IF(D1865="Critical",(F1865:F5424),0)))</f>
        <v>0</v>
      </c>
      <c r="W1865">
        <f t="shared" si="126"/>
        <v>0</v>
      </c>
      <c r="X1865">
        <f t="shared" si="127"/>
        <v>0</v>
      </c>
    </row>
    <row r="1866" spans="1:24" x14ac:dyDescent="0.25">
      <c r="A1866">
        <v>27141</v>
      </c>
      <c r="B1866" t="s">
        <v>18</v>
      </c>
      <c r="C1866" s="1">
        <v>41309</v>
      </c>
      <c r="D1866" t="s">
        <v>31</v>
      </c>
      <c r="E1866">
        <v>25</v>
      </c>
      <c r="F1866">
        <v>495.8</v>
      </c>
      <c r="G1866">
        <v>0.03</v>
      </c>
      <c r="H1866" t="s">
        <v>20</v>
      </c>
      <c r="I1866">
        <v>107.82</v>
      </c>
      <c r="J1866">
        <v>19.04</v>
      </c>
      <c r="K1866">
        <v>6.38</v>
      </c>
      <c r="L1866" t="s">
        <v>175</v>
      </c>
      <c r="M1866" t="s">
        <v>22</v>
      </c>
      <c r="N1866" t="s">
        <v>23</v>
      </c>
      <c r="O1866" t="s">
        <v>37</v>
      </c>
      <c r="P1866" t="s">
        <v>38</v>
      </c>
      <c r="Q1866" t="s">
        <v>42</v>
      </c>
      <c r="R1866" s="1">
        <v>41310</v>
      </c>
      <c r="S1866" s="10">
        <f t="shared" si="125"/>
        <v>7.8786665669503041E-5</v>
      </c>
      <c r="U1866" t="str">
        <f t="shared" si="124"/>
        <v/>
      </c>
      <c r="V1866">
        <f t="array" ref="V1866">SUM(IF(B1866="Y",IF(D1866="Critical",(F1866:F5425),0)))</f>
        <v>0</v>
      </c>
      <c r="W1866">
        <f t="shared" si="126"/>
        <v>1</v>
      </c>
      <c r="X1866">
        <f t="shared" si="127"/>
        <v>0</v>
      </c>
    </row>
    <row r="1867" spans="1:24" x14ac:dyDescent="0.25">
      <c r="A1867">
        <v>43781</v>
      </c>
      <c r="B1867" t="s">
        <v>18</v>
      </c>
      <c r="C1867" s="1">
        <v>41307</v>
      </c>
      <c r="D1867" t="s">
        <v>31</v>
      </c>
      <c r="E1867">
        <v>45</v>
      </c>
      <c r="F1867">
        <v>497.14</v>
      </c>
      <c r="G1867">
        <v>0.05</v>
      </c>
      <c r="H1867" t="s">
        <v>20</v>
      </c>
      <c r="I1867">
        <v>240.41</v>
      </c>
      <c r="J1867">
        <v>10.94</v>
      </c>
      <c r="K1867">
        <v>1.39</v>
      </c>
      <c r="L1867" t="s">
        <v>537</v>
      </c>
      <c r="M1867" t="s">
        <v>341</v>
      </c>
      <c r="N1867" t="s">
        <v>71</v>
      </c>
      <c r="O1867" t="s">
        <v>34</v>
      </c>
      <c r="P1867" t="s">
        <v>76</v>
      </c>
      <c r="Q1867" t="s">
        <v>42</v>
      </c>
      <c r="R1867" s="1">
        <v>41307</v>
      </c>
      <c r="S1867" s="10">
        <f t="shared" si="125"/>
        <v>7.8999602603744946E-5</v>
      </c>
      <c r="U1867" t="str">
        <f t="shared" si="124"/>
        <v/>
      </c>
      <c r="V1867">
        <f t="array" ref="V1867">SUM(IF(B1867="Y",IF(D1867="Critical",(F1867:F5426),0)))</f>
        <v>0</v>
      </c>
      <c r="W1867">
        <f t="shared" si="126"/>
        <v>0</v>
      </c>
      <c r="X1867">
        <f t="shared" si="127"/>
        <v>0</v>
      </c>
    </row>
    <row r="1868" spans="1:24" x14ac:dyDescent="0.25">
      <c r="A1868">
        <v>6272</v>
      </c>
      <c r="B1868" t="s">
        <v>27</v>
      </c>
      <c r="C1868" s="1">
        <v>41332</v>
      </c>
      <c r="D1868" t="s">
        <v>19</v>
      </c>
      <c r="E1868">
        <v>33</v>
      </c>
      <c r="F1868">
        <v>497.4</v>
      </c>
      <c r="G1868">
        <v>0.05</v>
      </c>
      <c r="H1868" t="s">
        <v>20</v>
      </c>
      <c r="I1868">
        <v>37.9</v>
      </c>
      <c r="J1868">
        <v>14.98</v>
      </c>
      <c r="K1868">
        <v>8.99</v>
      </c>
      <c r="L1868" t="s">
        <v>260</v>
      </c>
      <c r="M1868" t="s">
        <v>22</v>
      </c>
      <c r="N1868" t="s">
        <v>23</v>
      </c>
      <c r="O1868" t="s">
        <v>37</v>
      </c>
      <c r="P1868" t="s">
        <v>38</v>
      </c>
      <c r="Q1868" t="s">
        <v>26</v>
      </c>
      <c r="R1868" s="1">
        <v>41334</v>
      </c>
      <c r="S1868" s="10">
        <f t="shared" si="125"/>
        <v>7.9040918725314265E-5</v>
      </c>
      <c r="U1868" t="str">
        <f t="shared" si="124"/>
        <v/>
      </c>
      <c r="V1868">
        <f t="array" ref="V1868">SUM(IF(B1868="Y",IF(D1868="Critical",(F1868:F5427),0)))</f>
        <v>0</v>
      </c>
      <c r="W1868">
        <f t="shared" si="126"/>
        <v>2</v>
      </c>
      <c r="X1868">
        <f t="shared" si="127"/>
        <v>0</v>
      </c>
    </row>
    <row r="1869" spans="1:24" x14ac:dyDescent="0.25">
      <c r="A1869">
        <v>22914</v>
      </c>
      <c r="B1869" t="s">
        <v>18</v>
      </c>
      <c r="C1869" s="1">
        <v>42016</v>
      </c>
      <c r="D1869" t="s">
        <v>28</v>
      </c>
      <c r="E1869">
        <v>30</v>
      </c>
      <c r="F1869">
        <v>336.65</v>
      </c>
      <c r="G1869">
        <v>7.0000000000000007E-2</v>
      </c>
      <c r="H1869" t="s">
        <v>20</v>
      </c>
      <c r="I1869">
        <v>-71.05</v>
      </c>
      <c r="J1869">
        <v>11.7</v>
      </c>
      <c r="K1869">
        <v>6.96</v>
      </c>
      <c r="L1869" t="s">
        <v>165</v>
      </c>
      <c r="M1869" t="s">
        <v>22</v>
      </c>
      <c r="N1869" t="s">
        <v>23</v>
      </c>
      <c r="O1869" t="s">
        <v>34</v>
      </c>
      <c r="P1869" t="s">
        <v>72</v>
      </c>
      <c r="Q1869" t="s">
        <v>52</v>
      </c>
      <c r="R1869" s="1">
        <v>42017</v>
      </c>
      <c r="S1869" s="10">
        <f t="shared" si="125"/>
        <v>5.3496432024280354E-5</v>
      </c>
      <c r="U1869" t="str">
        <f t="shared" si="124"/>
        <v/>
      </c>
      <c r="V1869">
        <f t="array" ref="V1869">SUM(IF(B1869="Y",IF(D1869="Critical",(F1869:F5428),0)))</f>
        <v>0</v>
      </c>
      <c r="W1869">
        <f t="shared" si="126"/>
        <v>1</v>
      </c>
      <c r="X1869">
        <f t="shared" si="127"/>
        <v>0</v>
      </c>
    </row>
    <row r="1870" spans="1:24" x14ac:dyDescent="0.25">
      <c r="A1870">
        <v>22917</v>
      </c>
      <c r="B1870" t="s">
        <v>18</v>
      </c>
      <c r="C1870" s="1">
        <v>42430</v>
      </c>
      <c r="D1870" t="s">
        <v>43</v>
      </c>
      <c r="E1870">
        <v>1</v>
      </c>
      <c r="F1870">
        <v>3550.28</v>
      </c>
      <c r="G1870">
        <v>0.06</v>
      </c>
      <c r="H1870" t="s">
        <v>32</v>
      </c>
      <c r="I1870">
        <v>-11769.17</v>
      </c>
      <c r="J1870">
        <v>3499.99</v>
      </c>
      <c r="K1870">
        <v>24.49</v>
      </c>
      <c r="L1870" t="s">
        <v>281</v>
      </c>
      <c r="M1870" t="s">
        <v>56</v>
      </c>
      <c r="N1870" t="s">
        <v>23</v>
      </c>
      <c r="O1870" t="s">
        <v>24</v>
      </c>
      <c r="P1870" t="s">
        <v>131</v>
      </c>
      <c r="Q1870" t="s">
        <v>60</v>
      </c>
      <c r="R1870" s="1">
        <v>42433</v>
      </c>
      <c r="S1870" s="10">
        <f t="shared" si="125"/>
        <v>5.6416846186592028E-4</v>
      </c>
      <c r="U1870" t="str">
        <f t="shared" si="124"/>
        <v/>
      </c>
      <c r="V1870">
        <f t="array" ref="V1870">SUM(IF(B1870="Y",IF(D1870="Critical",(F1870:F5429),0)))</f>
        <v>0</v>
      </c>
      <c r="W1870">
        <f t="shared" si="126"/>
        <v>3</v>
      </c>
      <c r="X1870">
        <f t="shared" si="127"/>
        <v>0</v>
      </c>
    </row>
    <row r="1871" spans="1:24" x14ac:dyDescent="0.25">
      <c r="A1871">
        <v>22919</v>
      </c>
      <c r="B1871" t="s">
        <v>18</v>
      </c>
      <c r="C1871" s="1">
        <v>42568</v>
      </c>
      <c r="D1871" t="s">
        <v>28</v>
      </c>
      <c r="E1871">
        <v>21</v>
      </c>
      <c r="F1871">
        <v>98.77</v>
      </c>
      <c r="G1871">
        <v>7.0000000000000007E-2</v>
      </c>
      <c r="H1871" t="s">
        <v>20</v>
      </c>
      <c r="I1871">
        <v>41.33</v>
      </c>
      <c r="J1871">
        <v>4.91</v>
      </c>
      <c r="K1871">
        <v>0.5</v>
      </c>
      <c r="L1871" t="s">
        <v>256</v>
      </c>
      <c r="M1871" t="s">
        <v>22</v>
      </c>
      <c r="N1871" t="s">
        <v>45</v>
      </c>
      <c r="O1871" t="s">
        <v>34</v>
      </c>
      <c r="P1871" t="s">
        <v>46</v>
      </c>
      <c r="Q1871" t="s">
        <v>42</v>
      </c>
      <c r="R1871" s="1">
        <v>42569</v>
      </c>
      <c r="S1871" s="10">
        <f t="shared" si="125"/>
        <v>1.5695358951546622E-5</v>
      </c>
      <c r="U1871" t="str">
        <f t="shared" si="124"/>
        <v/>
      </c>
      <c r="V1871">
        <f t="array" ref="V1871">SUM(IF(B1871="Y",IF(D1871="Critical",(F1871:F5430),0)))</f>
        <v>0</v>
      </c>
      <c r="W1871">
        <f t="shared" si="126"/>
        <v>1</v>
      </c>
      <c r="X1871">
        <f t="shared" si="127"/>
        <v>0</v>
      </c>
    </row>
    <row r="1872" spans="1:24" x14ac:dyDescent="0.25">
      <c r="A1872">
        <v>22947</v>
      </c>
      <c r="B1872" t="s">
        <v>27</v>
      </c>
      <c r="C1872" s="1">
        <v>42722</v>
      </c>
      <c r="D1872" t="s">
        <v>47</v>
      </c>
      <c r="E1872">
        <v>19</v>
      </c>
      <c r="F1872">
        <v>216.25</v>
      </c>
      <c r="G1872">
        <v>0.09</v>
      </c>
      <c r="H1872" t="s">
        <v>20</v>
      </c>
      <c r="I1872">
        <v>58.84</v>
      </c>
      <c r="J1872">
        <v>12.22</v>
      </c>
      <c r="K1872">
        <v>2.85</v>
      </c>
      <c r="L1872" t="s">
        <v>93</v>
      </c>
      <c r="M1872" t="s">
        <v>56</v>
      </c>
      <c r="N1872" t="s">
        <v>45</v>
      </c>
      <c r="O1872" t="s">
        <v>37</v>
      </c>
      <c r="P1872" t="s">
        <v>38</v>
      </c>
      <c r="Q1872" t="s">
        <v>26</v>
      </c>
      <c r="R1872" s="1">
        <v>42729</v>
      </c>
      <c r="S1872" s="10">
        <f t="shared" si="125"/>
        <v>3.4363889574485746E-5</v>
      </c>
      <c r="U1872" t="str">
        <f t="shared" si="124"/>
        <v/>
      </c>
      <c r="V1872">
        <f t="array" ref="V1872">SUM(IF(B1872="Y",IF(D1872="Critical",(F1872:F5431),0)))</f>
        <v>0</v>
      </c>
      <c r="W1872">
        <f t="shared" si="126"/>
        <v>7</v>
      </c>
      <c r="X1872">
        <f t="shared" si="127"/>
        <v>0</v>
      </c>
    </row>
    <row r="1873" spans="1:24" x14ac:dyDescent="0.25">
      <c r="A1873">
        <v>22950</v>
      </c>
      <c r="B1873" t="s">
        <v>18</v>
      </c>
      <c r="C1873" s="1">
        <v>41994</v>
      </c>
      <c r="D1873" t="s">
        <v>47</v>
      </c>
      <c r="E1873">
        <v>29</v>
      </c>
      <c r="F1873">
        <v>1756.11</v>
      </c>
      <c r="G1873">
        <v>0.1</v>
      </c>
      <c r="H1873" t="s">
        <v>20</v>
      </c>
      <c r="I1873">
        <v>-888.07</v>
      </c>
      <c r="J1873">
        <v>64.650000000000006</v>
      </c>
      <c r="K1873">
        <v>35</v>
      </c>
      <c r="L1873" t="s">
        <v>541</v>
      </c>
      <c r="M1873" t="s">
        <v>30</v>
      </c>
      <c r="N1873" t="s">
        <v>23</v>
      </c>
      <c r="O1873" t="s">
        <v>34</v>
      </c>
      <c r="P1873" t="s">
        <v>53</v>
      </c>
      <c r="Q1873" t="s">
        <v>60</v>
      </c>
      <c r="R1873" s="1">
        <v>42001</v>
      </c>
      <c r="S1873" s="10">
        <f t="shared" si="125"/>
        <v>2.7906020865040536E-4</v>
      </c>
      <c r="U1873" t="str">
        <f t="shared" si="124"/>
        <v/>
      </c>
      <c r="V1873">
        <f t="array" ref="V1873">SUM(IF(B1873="Y",IF(D1873="Critical",(F1873:F5432),0)))</f>
        <v>0</v>
      </c>
      <c r="W1873">
        <f t="shared" si="126"/>
        <v>7</v>
      </c>
      <c r="X1873">
        <f t="shared" si="127"/>
        <v>0</v>
      </c>
    </row>
    <row r="1874" spans="1:24" x14ac:dyDescent="0.25">
      <c r="A1874">
        <v>22978</v>
      </c>
      <c r="B1874" t="s">
        <v>18</v>
      </c>
      <c r="C1874" s="1">
        <v>42462</v>
      </c>
      <c r="D1874" t="s">
        <v>43</v>
      </c>
      <c r="E1874">
        <v>28</v>
      </c>
      <c r="F1874">
        <v>1801.95</v>
      </c>
      <c r="G1874">
        <v>0.03</v>
      </c>
      <c r="H1874" t="s">
        <v>54</v>
      </c>
      <c r="I1874">
        <v>-182.07</v>
      </c>
      <c r="J1874">
        <v>60.89</v>
      </c>
      <c r="K1874">
        <v>32.409999999999997</v>
      </c>
      <c r="L1874" t="s">
        <v>234</v>
      </c>
      <c r="M1874" t="s">
        <v>22</v>
      </c>
      <c r="N1874" t="s">
        <v>71</v>
      </c>
      <c r="O1874" t="s">
        <v>37</v>
      </c>
      <c r="P1874" t="s">
        <v>86</v>
      </c>
      <c r="Q1874" t="s">
        <v>74</v>
      </c>
      <c r="R1874" s="1">
        <v>42463</v>
      </c>
      <c r="S1874" s="10">
        <f t="shared" si="125"/>
        <v>2.8634455869939698E-4</v>
      </c>
      <c r="U1874" t="str">
        <f t="shared" si="124"/>
        <v/>
      </c>
      <c r="V1874">
        <f t="array" ref="V1874">SUM(IF(B1874="Y",IF(D1874="Critical",(F1874:F5433),0)))</f>
        <v>0</v>
      </c>
      <c r="W1874">
        <f t="shared" si="126"/>
        <v>1</v>
      </c>
      <c r="X1874">
        <f t="shared" si="127"/>
        <v>0</v>
      </c>
    </row>
    <row r="1875" spans="1:24" x14ac:dyDescent="0.25">
      <c r="A1875">
        <v>23008</v>
      </c>
      <c r="B1875" t="s">
        <v>18</v>
      </c>
      <c r="C1875" s="1">
        <v>42652</v>
      </c>
      <c r="D1875" t="s">
        <v>28</v>
      </c>
      <c r="E1875">
        <v>10</v>
      </c>
      <c r="F1875">
        <v>1136.47</v>
      </c>
      <c r="G1875">
        <v>0.1</v>
      </c>
      <c r="H1875" t="s">
        <v>32</v>
      </c>
      <c r="I1875">
        <v>323.32</v>
      </c>
      <c r="J1875">
        <v>120.98</v>
      </c>
      <c r="K1875">
        <v>9.07</v>
      </c>
      <c r="L1875" t="s">
        <v>295</v>
      </c>
      <c r="M1875" t="s">
        <v>30</v>
      </c>
      <c r="N1875" t="s">
        <v>45</v>
      </c>
      <c r="O1875" t="s">
        <v>34</v>
      </c>
      <c r="P1875" t="s">
        <v>68</v>
      </c>
      <c r="Q1875" t="s">
        <v>42</v>
      </c>
      <c r="R1875" s="1">
        <v>42654</v>
      </c>
      <c r="S1875" s="10">
        <f t="shared" si="125"/>
        <v>1.8059435646111362E-4</v>
      </c>
      <c r="U1875" t="str">
        <f t="shared" si="124"/>
        <v/>
      </c>
      <c r="V1875">
        <f t="array" ref="V1875">SUM(IF(B1875="Y",IF(D1875="Critical",(F1875:F5434),0)))</f>
        <v>0</v>
      </c>
      <c r="W1875">
        <f t="shared" si="126"/>
        <v>2</v>
      </c>
      <c r="X1875">
        <f t="shared" si="127"/>
        <v>0</v>
      </c>
    </row>
    <row r="1876" spans="1:24" x14ac:dyDescent="0.25">
      <c r="A1876">
        <v>23008</v>
      </c>
      <c r="B1876" t="s">
        <v>18</v>
      </c>
      <c r="C1876" s="1">
        <v>42652</v>
      </c>
      <c r="D1876" t="s">
        <v>28</v>
      </c>
      <c r="E1876">
        <v>2</v>
      </c>
      <c r="F1876">
        <v>325.81</v>
      </c>
      <c r="G1876">
        <v>0.02</v>
      </c>
      <c r="H1876" t="s">
        <v>32</v>
      </c>
      <c r="I1876">
        <v>-522.78</v>
      </c>
      <c r="J1876">
        <v>152.47999999999999</v>
      </c>
      <c r="K1876">
        <v>6.5</v>
      </c>
      <c r="L1876" t="s">
        <v>295</v>
      </c>
      <c r="M1876" t="s">
        <v>30</v>
      </c>
      <c r="N1876" t="s">
        <v>45</v>
      </c>
      <c r="O1876" t="s">
        <v>24</v>
      </c>
      <c r="P1876" t="s">
        <v>25</v>
      </c>
      <c r="Q1876" t="s">
        <v>42</v>
      </c>
      <c r="R1876" s="1">
        <v>42654</v>
      </c>
      <c r="S1876" s="10">
        <f t="shared" si="125"/>
        <v>5.1773867571159316E-5</v>
      </c>
      <c r="U1876" t="str">
        <f t="shared" si="124"/>
        <v/>
      </c>
      <c r="V1876">
        <f t="array" ref="V1876">SUM(IF(B1876="Y",IF(D1876="Critical",(F1876:F5435),0)))</f>
        <v>0</v>
      </c>
      <c r="W1876">
        <f t="shared" si="126"/>
        <v>2</v>
      </c>
      <c r="X1876">
        <f t="shared" si="127"/>
        <v>0</v>
      </c>
    </row>
    <row r="1877" spans="1:24" x14ac:dyDescent="0.25">
      <c r="A1877">
        <v>14023</v>
      </c>
      <c r="B1877" t="s">
        <v>18</v>
      </c>
      <c r="C1877" s="1">
        <v>41325</v>
      </c>
      <c r="D1877" t="s">
        <v>31</v>
      </c>
      <c r="E1877">
        <v>48</v>
      </c>
      <c r="F1877">
        <v>498.16</v>
      </c>
      <c r="G1877">
        <v>0.03</v>
      </c>
      <c r="H1877" t="s">
        <v>20</v>
      </c>
      <c r="I1877">
        <v>40.61</v>
      </c>
      <c r="J1877">
        <v>9.99</v>
      </c>
      <c r="K1877">
        <v>5.12</v>
      </c>
      <c r="L1877" t="s">
        <v>199</v>
      </c>
      <c r="M1877" t="s">
        <v>30</v>
      </c>
      <c r="N1877" t="s">
        <v>23</v>
      </c>
      <c r="O1877" t="s">
        <v>34</v>
      </c>
      <c r="P1877" t="s">
        <v>49</v>
      </c>
      <c r="Q1877" t="s">
        <v>42</v>
      </c>
      <c r="R1877" s="1">
        <v>41326</v>
      </c>
      <c r="S1877" s="10">
        <f t="shared" si="125"/>
        <v>7.9161688926824601E-5</v>
      </c>
      <c r="U1877" t="str">
        <f t="shared" si="124"/>
        <v/>
      </c>
      <c r="V1877">
        <f t="array" ref="V1877">SUM(IF(B1877="Y",IF(D1877="Critical",(F1877:F5436),0)))</f>
        <v>0</v>
      </c>
      <c r="W1877">
        <f t="shared" si="126"/>
        <v>1</v>
      </c>
      <c r="X1877">
        <f t="shared" si="127"/>
        <v>0</v>
      </c>
    </row>
    <row r="1878" spans="1:24" x14ac:dyDescent="0.25">
      <c r="A1878">
        <v>22020</v>
      </c>
      <c r="B1878" t="s">
        <v>18</v>
      </c>
      <c r="C1878" s="1">
        <v>41411</v>
      </c>
      <c r="D1878" t="s">
        <v>28</v>
      </c>
      <c r="E1878">
        <v>37</v>
      </c>
      <c r="F1878">
        <v>498.28</v>
      </c>
      <c r="G1878">
        <v>0.01</v>
      </c>
      <c r="H1878" t="s">
        <v>20</v>
      </c>
      <c r="I1878">
        <v>10.18</v>
      </c>
      <c r="J1878">
        <v>13.48</v>
      </c>
      <c r="K1878">
        <v>4.51</v>
      </c>
      <c r="L1878" t="s">
        <v>472</v>
      </c>
      <c r="M1878" t="s">
        <v>56</v>
      </c>
      <c r="N1878" t="s">
        <v>23</v>
      </c>
      <c r="O1878" t="s">
        <v>34</v>
      </c>
      <c r="P1878" t="s">
        <v>53</v>
      </c>
      <c r="Q1878" t="s">
        <v>42</v>
      </c>
      <c r="R1878" s="1">
        <v>41412</v>
      </c>
      <c r="S1878" s="10">
        <f t="shared" si="125"/>
        <v>7.9180757906010437E-5</v>
      </c>
      <c r="U1878" t="str">
        <f t="shared" si="124"/>
        <v/>
      </c>
      <c r="V1878">
        <f t="array" ref="V1878">SUM(IF(B1878="Y",IF(D1878="Critical",(F1878:F5437),0)))</f>
        <v>0</v>
      </c>
      <c r="W1878">
        <f t="shared" si="126"/>
        <v>1</v>
      </c>
      <c r="X1878">
        <f t="shared" si="127"/>
        <v>0</v>
      </c>
    </row>
    <row r="1879" spans="1:24" x14ac:dyDescent="0.25">
      <c r="A1879">
        <v>44290</v>
      </c>
      <c r="B1879" t="s">
        <v>18</v>
      </c>
      <c r="C1879" s="1">
        <v>41354</v>
      </c>
      <c r="D1879" t="s">
        <v>43</v>
      </c>
      <c r="E1879">
        <v>49</v>
      </c>
      <c r="F1879">
        <v>508.38</v>
      </c>
      <c r="G1879">
        <v>0.06</v>
      </c>
      <c r="H1879" t="s">
        <v>20</v>
      </c>
      <c r="I1879">
        <v>4.68</v>
      </c>
      <c r="J1879">
        <v>10.4</v>
      </c>
      <c r="K1879">
        <v>5.4</v>
      </c>
      <c r="L1879" t="s">
        <v>67</v>
      </c>
      <c r="M1879" t="s">
        <v>22</v>
      </c>
      <c r="N1879" t="s">
        <v>23</v>
      </c>
      <c r="O1879" t="s">
        <v>37</v>
      </c>
      <c r="P1879" t="s">
        <v>38</v>
      </c>
      <c r="Q1879" t="s">
        <v>26</v>
      </c>
      <c r="R1879" s="1">
        <v>41356</v>
      </c>
      <c r="S1879" s="10">
        <f t="shared" si="125"/>
        <v>8.0785730320818787E-5</v>
      </c>
      <c r="U1879" t="str">
        <f t="shared" si="124"/>
        <v/>
      </c>
      <c r="V1879">
        <f t="array" ref="V1879">SUM(IF(B1879="Y",IF(D1879="Critical",(F1879:F5438),0)))</f>
        <v>0</v>
      </c>
      <c r="W1879">
        <f t="shared" si="126"/>
        <v>2</v>
      </c>
      <c r="X1879">
        <f t="shared" si="127"/>
        <v>0</v>
      </c>
    </row>
    <row r="1880" spans="1:24" x14ac:dyDescent="0.25">
      <c r="A1880">
        <v>23042</v>
      </c>
      <c r="B1880" t="s">
        <v>18</v>
      </c>
      <c r="C1880" s="1">
        <v>42486</v>
      </c>
      <c r="D1880" t="s">
        <v>43</v>
      </c>
      <c r="E1880">
        <v>20</v>
      </c>
      <c r="F1880">
        <v>8048.45</v>
      </c>
      <c r="G1880">
        <v>0.04</v>
      </c>
      <c r="H1880" t="s">
        <v>20</v>
      </c>
      <c r="I1880">
        <v>1947.67</v>
      </c>
      <c r="J1880">
        <v>419.19</v>
      </c>
      <c r="K1880">
        <v>19.989999999999998</v>
      </c>
      <c r="L1880" t="s">
        <v>451</v>
      </c>
      <c r="M1880" t="s">
        <v>22</v>
      </c>
      <c r="N1880" t="s">
        <v>40</v>
      </c>
      <c r="O1880" t="s">
        <v>34</v>
      </c>
      <c r="P1880" t="s">
        <v>53</v>
      </c>
      <c r="Q1880" t="s">
        <v>42</v>
      </c>
      <c r="R1880" s="1">
        <v>42487</v>
      </c>
      <c r="S1880" s="10">
        <f t="shared" si="125"/>
        <v>1.2789643794024036E-3</v>
      </c>
      <c r="U1880" t="str">
        <f t="shared" si="124"/>
        <v/>
      </c>
      <c r="V1880">
        <f t="array" ref="V1880">SUM(IF(B1880="Y",IF(D1880="Critical",(F1880:F5439),0)))</f>
        <v>0</v>
      </c>
      <c r="W1880">
        <f t="shared" si="126"/>
        <v>1</v>
      </c>
      <c r="X1880">
        <f t="shared" si="127"/>
        <v>0</v>
      </c>
    </row>
    <row r="1881" spans="1:24" x14ac:dyDescent="0.25">
      <c r="A1881">
        <v>23076</v>
      </c>
      <c r="B1881" t="s">
        <v>27</v>
      </c>
      <c r="C1881" s="1">
        <v>42517</v>
      </c>
      <c r="D1881" t="s">
        <v>28</v>
      </c>
      <c r="E1881">
        <v>50</v>
      </c>
      <c r="F1881">
        <v>742.21</v>
      </c>
      <c r="G1881">
        <v>0.03</v>
      </c>
      <c r="H1881" t="s">
        <v>20</v>
      </c>
      <c r="I1881">
        <v>122.21</v>
      </c>
      <c r="J1881">
        <v>14.2</v>
      </c>
      <c r="K1881">
        <v>5.3</v>
      </c>
      <c r="L1881" t="s">
        <v>437</v>
      </c>
      <c r="M1881" t="s">
        <v>56</v>
      </c>
      <c r="N1881" t="s">
        <v>23</v>
      </c>
      <c r="O1881" t="s">
        <v>37</v>
      </c>
      <c r="P1881" t="s">
        <v>38</v>
      </c>
      <c r="Q1881" t="s">
        <v>36</v>
      </c>
      <c r="R1881" s="1">
        <v>42518</v>
      </c>
      <c r="S1881" s="10">
        <f t="shared" si="125"/>
        <v>1.1794322534603037E-4</v>
      </c>
      <c r="T1881" t="str">
        <f>IF(B1881="Y", "Quality Check","")</f>
        <v>Quality Check</v>
      </c>
      <c r="U1881" t="str">
        <f t="shared" si="124"/>
        <v>Low Impact</v>
      </c>
      <c r="V1881">
        <f t="array" ref="V1881">SUM(IF(B1881="Y",IF(D1881="Critical",(F1881:F5440),0)))</f>
        <v>10114911.231000002</v>
      </c>
      <c r="W1881">
        <f t="shared" si="126"/>
        <v>1</v>
      </c>
      <c r="X1881">
        <f t="shared" si="127"/>
        <v>1</v>
      </c>
    </row>
    <row r="1882" spans="1:24" x14ac:dyDescent="0.25">
      <c r="A1882">
        <v>23078</v>
      </c>
      <c r="B1882" t="s">
        <v>18</v>
      </c>
      <c r="C1882" s="1">
        <v>41897</v>
      </c>
      <c r="D1882" t="s">
        <v>43</v>
      </c>
      <c r="E1882">
        <v>18</v>
      </c>
      <c r="F1882">
        <v>168.95</v>
      </c>
      <c r="G1882">
        <v>0.1</v>
      </c>
      <c r="H1882" t="s">
        <v>20</v>
      </c>
      <c r="I1882">
        <v>-15.9</v>
      </c>
      <c r="J1882">
        <v>9.7799999999999994</v>
      </c>
      <c r="K1882">
        <v>5.76</v>
      </c>
      <c r="L1882" t="s">
        <v>179</v>
      </c>
      <c r="M1882" t="s">
        <v>56</v>
      </c>
      <c r="N1882" t="s">
        <v>45</v>
      </c>
      <c r="O1882" t="s">
        <v>34</v>
      </c>
      <c r="P1882" t="s">
        <v>76</v>
      </c>
      <c r="Q1882" t="s">
        <v>42</v>
      </c>
      <c r="R1882" s="1">
        <v>41897</v>
      </c>
      <c r="S1882" s="10">
        <f t="shared" si="125"/>
        <v>2.6847533612066435E-5</v>
      </c>
      <c r="U1882" t="str">
        <f t="shared" si="124"/>
        <v/>
      </c>
      <c r="V1882">
        <f t="array" ref="V1882">SUM(IF(B1882="Y",IF(D1882="Critical",(F1882:F5441),0)))</f>
        <v>0</v>
      </c>
      <c r="W1882">
        <f t="shared" si="126"/>
        <v>0</v>
      </c>
      <c r="X1882">
        <f t="shared" si="127"/>
        <v>0</v>
      </c>
    </row>
    <row r="1883" spans="1:24" x14ac:dyDescent="0.25">
      <c r="A1883">
        <v>23078</v>
      </c>
      <c r="B1883" t="s">
        <v>18</v>
      </c>
      <c r="C1883" s="1">
        <v>41897</v>
      </c>
      <c r="D1883" t="s">
        <v>43</v>
      </c>
      <c r="E1883">
        <v>8</v>
      </c>
      <c r="F1883">
        <v>342.27</v>
      </c>
      <c r="G1883">
        <v>0.09</v>
      </c>
      <c r="H1883" t="s">
        <v>20</v>
      </c>
      <c r="I1883">
        <v>-17.68</v>
      </c>
      <c r="J1883">
        <v>40.99</v>
      </c>
      <c r="K1883">
        <v>19.989999999999998</v>
      </c>
      <c r="L1883" t="s">
        <v>179</v>
      </c>
      <c r="M1883" t="s">
        <v>56</v>
      </c>
      <c r="N1883" t="s">
        <v>45</v>
      </c>
      <c r="O1883" t="s">
        <v>34</v>
      </c>
      <c r="P1883" t="s">
        <v>49</v>
      </c>
      <c r="Q1883" t="s">
        <v>42</v>
      </c>
      <c r="R1883" s="1">
        <v>41899</v>
      </c>
      <c r="S1883" s="10">
        <f t="shared" si="125"/>
        <v>5.4389495882817275E-5</v>
      </c>
      <c r="U1883" t="str">
        <f t="shared" si="124"/>
        <v/>
      </c>
      <c r="V1883">
        <f t="array" ref="V1883">SUM(IF(B1883="Y",IF(D1883="Critical",(F1883:F5442),0)))</f>
        <v>0</v>
      </c>
      <c r="W1883">
        <f t="shared" si="126"/>
        <v>2</v>
      </c>
      <c r="X1883">
        <f t="shared" si="127"/>
        <v>0</v>
      </c>
    </row>
    <row r="1884" spans="1:24" x14ac:dyDescent="0.25">
      <c r="A1884">
        <v>23078</v>
      </c>
      <c r="B1884" t="s">
        <v>18</v>
      </c>
      <c r="C1884" s="1">
        <v>41897</v>
      </c>
      <c r="D1884" t="s">
        <v>43</v>
      </c>
      <c r="E1884">
        <v>39</v>
      </c>
      <c r="F1884">
        <v>577.95000000000005</v>
      </c>
      <c r="G1884">
        <v>7.0000000000000007E-2</v>
      </c>
      <c r="H1884" t="s">
        <v>20</v>
      </c>
      <c r="I1884">
        <v>-86.43</v>
      </c>
      <c r="J1884">
        <v>15.73</v>
      </c>
      <c r="K1884">
        <v>7.42</v>
      </c>
      <c r="L1884" t="s">
        <v>179</v>
      </c>
      <c r="M1884" t="s">
        <v>56</v>
      </c>
      <c r="N1884" t="s">
        <v>45</v>
      </c>
      <c r="O1884" t="s">
        <v>34</v>
      </c>
      <c r="P1884" t="s">
        <v>64</v>
      </c>
      <c r="Q1884" t="s">
        <v>26</v>
      </c>
      <c r="R1884" s="1">
        <v>41899</v>
      </c>
      <c r="S1884" s="10">
        <f t="shared" si="125"/>
        <v>9.1840971003810589E-5</v>
      </c>
      <c r="U1884" t="str">
        <f t="shared" si="124"/>
        <v/>
      </c>
      <c r="V1884">
        <f t="array" ref="V1884">SUM(IF(B1884="Y",IF(D1884="Critical",(F1884:F5443),0)))</f>
        <v>0</v>
      </c>
      <c r="W1884">
        <f t="shared" si="126"/>
        <v>2</v>
      </c>
      <c r="X1884">
        <f t="shared" si="127"/>
        <v>0</v>
      </c>
    </row>
    <row r="1885" spans="1:24" x14ac:dyDescent="0.25">
      <c r="A1885">
        <v>23104</v>
      </c>
      <c r="B1885" t="s">
        <v>18</v>
      </c>
      <c r="C1885" s="1">
        <v>41738</v>
      </c>
      <c r="D1885" t="s">
        <v>43</v>
      </c>
      <c r="E1885">
        <v>3</v>
      </c>
      <c r="F1885">
        <v>30.92</v>
      </c>
      <c r="G1885">
        <v>0.02</v>
      </c>
      <c r="H1885" t="s">
        <v>32</v>
      </c>
      <c r="I1885">
        <v>28.64</v>
      </c>
      <c r="J1885">
        <v>6.98</v>
      </c>
      <c r="K1885">
        <v>2.83</v>
      </c>
      <c r="L1885" t="s">
        <v>370</v>
      </c>
      <c r="M1885" t="s">
        <v>22</v>
      </c>
      <c r="N1885" t="s">
        <v>71</v>
      </c>
      <c r="O1885" t="s">
        <v>37</v>
      </c>
      <c r="P1885" t="s">
        <v>38</v>
      </c>
      <c r="Q1885" t="s">
        <v>26</v>
      </c>
      <c r="R1885" s="1">
        <v>41739</v>
      </c>
      <c r="S1885" s="10">
        <f t="shared" si="125"/>
        <v>4.9134403035519042E-6</v>
      </c>
      <c r="U1885" t="str">
        <f t="shared" si="124"/>
        <v/>
      </c>
      <c r="V1885">
        <f t="array" ref="V1885">SUM(IF(B1885="Y",IF(D1885="Critical",(F1885:F5444),0)))</f>
        <v>0</v>
      </c>
      <c r="W1885">
        <f t="shared" si="126"/>
        <v>1</v>
      </c>
      <c r="X1885">
        <f t="shared" si="127"/>
        <v>0</v>
      </c>
    </row>
    <row r="1886" spans="1:24" x14ac:dyDescent="0.25">
      <c r="A1886">
        <v>23104</v>
      </c>
      <c r="B1886" t="s">
        <v>18</v>
      </c>
      <c r="C1886" s="1">
        <v>41738</v>
      </c>
      <c r="D1886" t="s">
        <v>43</v>
      </c>
      <c r="E1886">
        <v>24</v>
      </c>
      <c r="F1886">
        <v>142.80000000000001</v>
      </c>
      <c r="G1886">
        <v>0.01</v>
      </c>
      <c r="H1886" t="s">
        <v>20</v>
      </c>
      <c r="I1886">
        <v>-25</v>
      </c>
      <c r="J1886">
        <v>5.81</v>
      </c>
      <c r="K1886">
        <v>3.37</v>
      </c>
      <c r="L1886" t="s">
        <v>370</v>
      </c>
      <c r="M1886" t="s">
        <v>22</v>
      </c>
      <c r="N1886" t="s">
        <v>71</v>
      </c>
      <c r="O1886" t="s">
        <v>34</v>
      </c>
      <c r="P1886" t="s">
        <v>100</v>
      </c>
      <c r="Q1886" t="s">
        <v>36</v>
      </c>
      <c r="R1886" s="1">
        <v>41741</v>
      </c>
      <c r="S1886" s="10">
        <f t="shared" si="125"/>
        <v>2.2692085231151745E-5</v>
      </c>
      <c r="U1886" t="str">
        <f t="shared" si="124"/>
        <v/>
      </c>
      <c r="V1886">
        <f t="array" ref="V1886">SUM(IF(B1886="Y",IF(D1886="Critical",(F1886:F5445),0)))</f>
        <v>0</v>
      </c>
      <c r="W1886">
        <f t="shared" si="126"/>
        <v>3</v>
      </c>
      <c r="X1886">
        <f t="shared" si="127"/>
        <v>0</v>
      </c>
    </row>
    <row r="1887" spans="1:24" x14ac:dyDescent="0.25">
      <c r="A1887">
        <v>23107</v>
      </c>
      <c r="B1887" t="s">
        <v>18</v>
      </c>
      <c r="C1887" s="1">
        <v>41801</v>
      </c>
      <c r="D1887" t="s">
        <v>43</v>
      </c>
      <c r="E1887">
        <v>7</v>
      </c>
      <c r="F1887">
        <v>43.29</v>
      </c>
      <c r="G1887">
        <v>7.0000000000000007E-2</v>
      </c>
      <c r="H1887" t="s">
        <v>20</v>
      </c>
      <c r="I1887">
        <v>-39.119999999999997</v>
      </c>
      <c r="J1887">
        <v>5.38</v>
      </c>
      <c r="K1887">
        <v>7.57</v>
      </c>
      <c r="L1887" t="s">
        <v>156</v>
      </c>
      <c r="M1887" t="s">
        <v>56</v>
      </c>
      <c r="N1887" t="s">
        <v>45</v>
      </c>
      <c r="O1887" t="s">
        <v>34</v>
      </c>
      <c r="P1887" t="s">
        <v>68</v>
      </c>
      <c r="Q1887" t="s">
        <v>42</v>
      </c>
      <c r="R1887" s="1">
        <v>41804</v>
      </c>
      <c r="S1887" s="10">
        <f t="shared" si="125"/>
        <v>6.8791342412924296E-6</v>
      </c>
      <c r="U1887" t="str">
        <f t="shared" si="124"/>
        <v/>
      </c>
      <c r="V1887">
        <f t="array" ref="V1887">SUM(IF(B1887="Y",IF(D1887="Critical",(F1887:F5446),0)))</f>
        <v>0</v>
      </c>
      <c r="W1887">
        <f t="shared" si="126"/>
        <v>3</v>
      </c>
      <c r="X1887">
        <f t="shared" si="127"/>
        <v>0</v>
      </c>
    </row>
    <row r="1888" spans="1:24" x14ac:dyDescent="0.25">
      <c r="A1888">
        <v>23140</v>
      </c>
      <c r="B1888" t="s">
        <v>18</v>
      </c>
      <c r="C1888" s="1">
        <v>42042</v>
      </c>
      <c r="D1888" t="s">
        <v>19</v>
      </c>
      <c r="E1888">
        <v>18</v>
      </c>
      <c r="F1888">
        <v>1713.8</v>
      </c>
      <c r="G1888">
        <v>0.05</v>
      </c>
      <c r="H1888" t="s">
        <v>20</v>
      </c>
      <c r="I1888">
        <v>1125.29</v>
      </c>
      <c r="J1888">
        <v>99.23</v>
      </c>
      <c r="K1888">
        <v>8.99</v>
      </c>
      <c r="L1888" t="s">
        <v>439</v>
      </c>
      <c r="M1888" t="s">
        <v>22</v>
      </c>
      <c r="N1888" t="s">
        <v>40</v>
      </c>
      <c r="O1888" t="s">
        <v>37</v>
      </c>
      <c r="P1888" t="s">
        <v>38</v>
      </c>
      <c r="Q1888" t="s">
        <v>26</v>
      </c>
      <c r="R1888" s="1">
        <v>42044</v>
      </c>
      <c r="S1888" s="10">
        <f t="shared" si="125"/>
        <v>2.7233680440579732E-4</v>
      </c>
      <c r="U1888" t="str">
        <f t="shared" si="124"/>
        <v/>
      </c>
      <c r="V1888">
        <f t="array" ref="V1888">SUM(IF(B1888="Y",IF(D1888="Critical",(F1888:F5447),0)))</f>
        <v>0</v>
      </c>
      <c r="W1888">
        <f t="shared" si="126"/>
        <v>2</v>
      </c>
      <c r="X1888">
        <f t="shared" si="127"/>
        <v>0</v>
      </c>
    </row>
    <row r="1889" spans="1:24" x14ac:dyDescent="0.25">
      <c r="A1889">
        <v>23140</v>
      </c>
      <c r="B1889" t="s">
        <v>18</v>
      </c>
      <c r="C1889" s="1">
        <v>42042</v>
      </c>
      <c r="D1889" t="s">
        <v>19</v>
      </c>
      <c r="E1889">
        <v>16</v>
      </c>
      <c r="F1889">
        <v>116.69</v>
      </c>
      <c r="G1889">
        <v>0.02</v>
      </c>
      <c r="H1889" t="s">
        <v>20</v>
      </c>
      <c r="I1889">
        <v>11.69</v>
      </c>
      <c r="J1889">
        <v>7.08</v>
      </c>
      <c r="K1889">
        <v>2.35</v>
      </c>
      <c r="L1889" t="s">
        <v>439</v>
      </c>
      <c r="M1889" t="s">
        <v>22</v>
      </c>
      <c r="N1889" t="s">
        <v>40</v>
      </c>
      <c r="O1889" t="s">
        <v>34</v>
      </c>
      <c r="P1889" t="s">
        <v>35</v>
      </c>
      <c r="Q1889" t="s">
        <v>36</v>
      </c>
      <c r="R1889" s="1">
        <v>42042</v>
      </c>
      <c r="S1889" s="10">
        <f t="shared" si="125"/>
        <v>1.8542993176632332E-5</v>
      </c>
      <c r="U1889" t="str">
        <f t="shared" si="124"/>
        <v/>
      </c>
      <c r="V1889">
        <f t="array" ref="V1889">SUM(IF(B1889="Y",IF(D1889="Critical",(F1889:F5448),0)))</f>
        <v>0</v>
      </c>
      <c r="W1889">
        <f t="shared" si="126"/>
        <v>0</v>
      </c>
      <c r="X1889">
        <f t="shared" si="127"/>
        <v>0</v>
      </c>
    </row>
    <row r="1890" spans="1:24" x14ac:dyDescent="0.25">
      <c r="A1890">
        <v>17568</v>
      </c>
      <c r="B1890" t="s">
        <v>18</v>
      </c>
      <c r="C1890" s="1">
        <v>41555</v>
      </c>
      <c r="D1890" t="s">
        <v>31</v>
      </c>
      <c r="E1890">
        <v>31</v>
      </c>
      <c r="F1890">
        <v>512.87</v>
      </c>
      <c r="G1890">
        <v>0</v>
      </c>
      <c r="H1890" t="s">
        <v>20</v>
      </c>
      <c r="I1890">
        <v>170.69</v>
      </c>
      <c r="J1890">
        <v>16.48</v>
      </c>
      <c r="K1890">
        <v>1.99</v>
      </c>
      <c r="L1890" t="s">
        <v>62</v>
      </c>
      <c r="M1890" t="s">
        <v>22</v>
      </c>
      <c r="N1890" t="s">
        <v>40</v>
      </c>
      <c r="O1890" t="s">
        <v>24</v>
      </c>
      <c r="P1890" t="s">
        <v>25</v>
      </c>
      <c r="Q1890" t="s">
        <v>26</v>
      </c>
      <c r="R1890" s="1">
        <v>41556</v>
      </c>
      <c r="S1890" s="10">
        <f t="shared" si="125"/>
        <v>8.1499227958689048E-5</v>
      </c>
      <c r="U1890" t="str">
        <f t="shared" si="124"/>
        <v/>
      </c>
      <c r="V1890">
        <f t="array" ref="V1890">SUM(IF(B1890="Y",IF(D1890="Critical",(F1890:F5449),0)))</f>
        <v>0</v>
      </c>
      <c r="W1890">
        <f t="shared" si="126"/>
        <v>1</v>
      </c>
      <c r="X1890">
        <f t="shared" si="127"/>
        <v>0</v>
      </c>
    </row>
    <row r="1891" spans="1:24" x14ac:dyDescent="0.25">
      <c r="A1891">
        <v>23174</v>
      </c>
      <c r="B1891" t="s">
        <v>18</v>
      </c>
      <c r="C1891" s="1">
        <v>42211</v>
      </c>
      <c r="D1891" t="s">
        <v>47</v>
      </c>
      <c r="E1891">
        <v>16</v>
      </c>
      <c r="F1891">
        <v>3549.9</v>
      </c>
      <c r="G1891">
        <v>0.06</v>
      </c>
      <c r="H1891" t="s">
        <v>54</v>
      </c>
      <c r="I1891">
        <v>44.8</v>
      </c>
      <c r="J1891">
        <v>216.6</v>
      </c>
      <c r="K1891">
        <v>64.2</v>
      </c>
      <c r="L1891" t="s">
        <v>528</v>
      </c>
      <c r="M1891" t="s">
        <v>30</v>
      </c>
      <c r="N1891" t="s">
        <v>45</v>
      </c>
      <c r="O1891" t="s">
        <v>37</v>
      </c>
      <c r="P1891" t="s">
        <v>86</v>
      </c>
      <c r="Q1891" t="s">
        <v>74</v>
      </c>
      <c r="R1891" s="1">
        <v>42213</v>
      </c>
      <c r="S1891" s="10">
        <f t="shared" si="125"/>
        <v>5.6410807676516509E-4</v>
      </c>
      <c r="U1891" t="str">
        <f t="shared" si="124"/>
        <v/>
      </c>
      <c r="V1891">
        <f t="array" ref="V1891">SUM(IF(B1891="Y",IF(D1891="Critical",(F1891:F5450),0)))</f>
        <v>0</v>
      </c>
      <c r="W1891">
        <f t="shared" si="126"/>
        <v>2</v>
      </c>
      <c r="X1891">
        <f t="shared" si="127"/>
        <v>0</v>
      </c>
    </row>
    <row r="1892" spans="1:24" x14ac:dyDescent="0.25">
      <c r="A1892">
        <v>23174</v>
      </c>
      <c r="B1892" t="s">
        <v>18</v>
      </c>
      <c r="C1892" s="1">
        <v>42211</v>
      </c>
      <c r="D1892" t="s">
        <v>47</v>
      </c>
      <c r="E1892">
        <v>8</v>
      </c>
      <c r="F1892">
        <v>138.24</v>
      </c>
      <c r="G1892">
        <v>0.03</v>
      </c>
      <c r="H1892" t="s">
        <v>20</v>
      </c>
      <c r="I1892">
        <v>-60.04</v>
      </c>
      <c r="J1892">
        <v>16.739999999999998</v>
      </c>
      <c r="K1892">
        <v>7.04</v>
      </c>
      <c r="L1892" t="s">
        <v>528</v>
      </c>
      <c r="M1892" t="s">
        <v>30</v>
      </c>
      <c r="N1892" t="s">
        <v>45</v>
      </c>
      <c r="O1892" t="s">
        <v>34</v>
      </c>
      <c r="P1892" t="s">
        <v>53</v>
      </c>
      <c r="Q1892" t="s">
        <v>42</v>
      </c>
      <c r="R1892" s="1">
        <v>42218</v>
      </c>
      <c r="S1892" s="10">
        <f t="shared" si="125"/>
        <v>2.1967464022089756E-5</v>
      </c>
      <c r="U1892" t="str">
        <f t="shared" si="124"/>
        <v/>
      </c>
      <c r="V1892">
        <f t="array" ref="V1892">SUM(IF(B1892="Y",IF(D1892="Critical",(F1892:F5451),0)))</f>
        <v>0</v>
      </c>
      <c r="W1892">
        <f t="shared" si="126"/>
        <v>7</v>
      </c>
      <c r="X1892">
        <f t="shared" si="127"/>
        <v>0</v>
      </c>
    </row>
    <row r="1893" spans="1:24" x14ac:dyDescent="0.25">
      <c r="A1893">
        <v>23202</v>
      </c>
      <c r="B1893" t="s">
        <v>18</v>
      </c>
      <c r="C1893" s="1">
        <v>41850</v>
      </c>
      <c r="D1893" t="s">
        <v>19</v>
      </c>
      <c r="E1893">
        <v>39</v>
      </c>
      <c r="F1893">
        <v>307.42</v>
      </c>
      <c r="G1893">
        <v>0.05</v>
      </c>
      <c r="H1893" t="s">
        <v>20</v>
      </c>
      <c r="I1893">
        <v>104.09</v>
      </c>
      <c r="J1893">
        <v>8.17</v>
      </c>
      <c r="K1893">
        <v>1.69</v>
      </c>
      <c r="L1893" t="s">
        <v>470</v>
      </c>
      <c r="M1893" t="s">
        <v>30</v>
      </c>
      <c r="N1893" t="s">
        <v>71</v>
      </c>
      <c r="O1893" t="s">
        <v>34</v>
      </c>
      <c r="P1893" t="s">
        <v>49</v>
      </c>
      <c r="Q1893" t="s">
        <v>36</v>
      </c>
      <c r="R1893" s="1">
        <v>41852</v>
      </c>
      <c r="S1893" s="10">
        <f t="shared" si="125"/>
        <v>4.8851546510929058E-5</v>
      </c>
      <c r="U1893" t="str">
        <f t="shared" si="124"/>
        <v/>
      </c>
      <c r="V1893">
        <f t="array" ref="V1893">SUM(IF(B1893="Y",IF(D1893="Critical",(F1893:F5452),0)))</f>
        <v>0</v>
      </c>
      <c r="W1893">
        <f t="shared" si="126"/>
        <v>2</v>
      </c>
      <c r="X1893">
        <f t="shared" si="127"/>
        <v>0</v>
      </c>
    </row>
    <row r="1894" spans="1:24" x14ac:dyDescent="0.25">
      <c r="A1894">
        <v>23202</v>
      </c>
      <c r="B1894" t="s">
        <v>18</v>
      </c>
      <c r="C1894" s="1">
        <v>41850</v>
      </c>
      <c r="D1894" t="s">
        <v>19</v>
      </c>
      <c r="E1894">
        <v>48</v>
      </c>
      <c r="F1894">
        <v>608.29</v>
      </c>
      <c r="G1894">
        <v>0.02</v>
      </c>
      <c r="H1894" t="s">
        <v>20</v>
      </c>
      <c r="I1894">
        <v>-39.270000000000003</v>
      </c>
      <c r="J1894">
        <v>11.97</v>
      </c>
      <c r="K1894">
        <v>5.81</v>
      </c>
      <c r="L1894" t="s">
        <v>470</v>
      </c>
      <c r="M1894" t="s">
        <v>30</v>
      </c>
      <c r="N1894" t="s">
        <v>71</v>
      </c>
      <c r="O1894" t="s">
        <v>34</v>
      </c>
      <c r="P1894" t="s">
        <v>35</v>
      </c>
      <c r="Q1894" t="s">
        <v>26</v>
      </c>
      <c r="R1894" s="1">
        <v>41852</v>
      </c>
      <c r="S1894" s="10">
        <f t="shared" si="125"/>
        <v>9.666224457463091E-5</v>
      </c>
      <c r="U1894" t="str">
        <f t="shared" si="124"/>
        <v/>
      </c>
      <c r="V1894">
        <f t="array" ref="V1894">SUM(IF(B1894="Y",IF(D1894="Critical",(F1894:F5453),0)))</f>
        <v>0</v>
      </c>
      <c r="W1894">
        <f t="shared" si="126"/>
        <v>2</v>
      </c>
      <c r="X1894">
        <f t="shared" si="127"/>
        <v>0</v>
      </c>
    </row>
    <row r="1895" spans="1:24" x14ac:dyDescent="0.25">
      <c r="A1895">
        <v>2656</v>
      </c>
      <c r="B1895" t="s">
        <v>18</v>
      </c>
      <c r="C1895" s="1">
        <v>41397</v>
      </c>
      <c r="D1895" t="s">
        <v>28</v>
      </c>
      <c r="E1895">
        <v>3</v>
      </c>
      <c r="F1895">
        <v>523.11</v>
      </c>
      <c r="G1895">
        <v>0.05</v>
      </c>
      <c r="H1895" t="s">
        <v>54</v>
      </c>
      <c r="I1895">
        <v>-214.53</v>
      </c>
      <c r="J1895">
        <v>159.31</v>
      </c>
      <c r="K1895">
        <v>60</v>
      </c>
      <c r="L1895" t="s">
        <v>176</v>
      </c>
      <c r="M1895" t="s">
        <v>56</v>
      </c>
      <c r="N1895" t="s">
        <v>45</v>
      </c>
      <c r="O1895" t="s">
        <v>37</v>
      </c>
      <c r="P1895" t="s">
        <v>112</v>
      </c>
      <c r="Q1895" t="s">
        <v>74</v>
      </c>
      <c r="R1895" s="1">
        <v>41398</v>
      </c>
      <c r="S1895" s="10">
        <f t="shared" si="125"/>
        <v>8.3126447515880883E-5</v>
      </c>
      <c r="U1895" t="str">
        <f t="shared" si="124"/>
        <v/>
      </c>
      <c r="V1895">
        <f t="array" ref="V1895">SUM(IF(B1895="Y",IF(D1895="Critical",(F1895:F5454),0)))</f>
        <v>0</v>
      </c>
      <c r="W1895">
        <f t="shared" si="126"/>
        <v>1</v>
      </c>
      <c r="X1895">
        <f t="shared" si="127"/>
        <v>0</v>
      </c>
    </row>
    <row r="1896" spans="1:24" x14ac:dyDescent="0.25">
      <c r="A1896">
        <v>14950</v>
      </c>
      <c r="B1896" t="s">
        <v>18</v>
      </c>
      <c r="C1896" s="1">
        <v>41543</v>
      </c>
      <c r="D1896" t="s">
        <v>47</v>
      </c>
      <c r="E1896">
        <v>48</v>
      </c>
      <c r="F1896">
        <v>525</v>
      </c>
      <c r="G1896">
        <v>0.03</v>
      </c>
      <c r="H1896" t="s">
        <v>20</v>
      </c>
      <c r="I1896">
        <v>63.5</v>
      </c>
      <c r="J1896">
        <v>10.48</v>
      </c>
      <c r="K1896">
        <v>2.89</v>
      </c>
      <c r="L1896" t="s">
        <v>248</v>
      </c>
      <c r="M1896" t="s">
        <v>22</v>
      </c>
      <c r="N1896" t="s">
        <v>71</v>
      </c>
      <c r="O1896" t="s">
        <v>34</v>
      </c>
      <c r="P1896" t="s">
        <v>35</v>
      </c>
      <c r="Q1896" t="s">
        <v>26</v>
      </c>
      <c r="R1896" s="1">
        <v>41543</v>
      </c>
      <c r="S1896" s="10">
        <f t="shared" si="125"/>
        <v>8.3426783938057885E-5</v>
      </c>
      <c r="U1896" t="str">
        <f t="shared" si="124"/>
        <v/>
      </c>
      <c r="V1896">
        <f t="array" ref="V1896">SUM(IF(B1896="Y",IF(D1896="Critical",(F1896:F5455),0)))</f>
        <v>0</v>
      </c>
      <c r="W1896">
        <f t="shared" si="126"/>
        <v>0</v>
      </c>
      <c r="X1896">
        <f t="shared" si="127"/>
        <v>0</v>
      </c>
    </row>
    <row r="1897" spans="1:24" x14ac:dyDescent="0.25">
      <c r="A1897">
        <v>37216</v>
      </c>
      <c r="B1897" t="s">
        <v>18</v>
      </c>
      <c r="C1897" s="1">
        <v>41608</v>
      </c>
      <c r="D1897" t="s">
        <v>19</v>
      </c>
      <c r="E1897">
        <v>24</v>
      </c>
      <c r="F1897">
        <v>527.25</v>
      </c>
      <c r="G1897">
        <v>0.01</v>
      </c>
      <c r="H1897" t="s">
        <v>20</v>
      </c>
      <c r="I1897">
        <v>74.010000000000005</v>
      </c>
      <c r="J1897">
        <v>20.98</v>
      </c>
      <c r="K1897">
        <v>8.83</v>
      </c>
      <c r="L1897" t="s">
        <v>597</v>
      </c>
      <c r="M1897" t="s">
        <v>30</v>
      </c>
      <c r="N1897" t="s">
        <v>40</v>
      </c>
      <c r="O1897" t="s">
        <v>34</v>
      </c>
      <c r="P1897" t="s">
        <v>68</v>
      </c>
      <c r="Q1897" t="s">
        <v>42</v>
      </c>
      <c r="R1897" s="1">
        <v>41609</v>
      </c>
      <c r="S1897" s="10">
        <f t="shared" si="125"/>
        <v>8.3784327297792421E-5</v>
      </c>
      <c r="U1897" t="str">
        <f t="shared" si="124"/>
        <v/>
      </c>
      <c r="V1897">
        <f t="array" ref="V1897">SUM(IF(B1897="Y",IF(D1897="Critical",(F1897:F5456),0)))</f>
        <v>0</v>
      </c>
      <c r="W1897">
        <f t="shared" si="126"/>
        <v>1</v>
      </c>
      <c r="X1897">
        <f t="shared" si="127"/>
        <v>0</v>
      </c>
    </row>
    <row r="1898" spans="1:24" x14ac:dyDescent="0.25">
      <c r="A1898">
        <v>23235</v>
      </c>
      <c r="B1898" t="s">
        <v>18</v>
      </c>
      <c r="C1898" s="1">
        <v>41825</v>
      </c>
      <c r="D1898" t="s">
        <v>19</v>
      </c>
      <c r="E1898">
        <v>6</v>
      </c>
      <c r="F1898">
        <v>17.43</v>
      </c>
      <c r="G1898">
        <v>0.02</v>
      </c>
      <c r="H1898" t="s">
        <v>20</v>
      </c>
      <c r="I1898">
        <v>2.4500000000000002</v>
      </c>
      <c r="J1898">
        <v>2.88</v>
      </c>
      <c r="K1898">
        <v>0.5</v>
      </c>
      <c r="L1898" t="s">
        <v>311</v>
      </c>
      <c r="M1898" t="s">
        <v>22</v>
      </c>
      <c r="N1898" t="s">
        <v>40</v>
      </c>
      <c r="O1898" t="s">
        <v>37</v>
      </c>
      <c r="P1898" t="s">
        <v>112</v>
      </c>
      <c r="Q1898" t="s">
        <v>58</v>
      </c>
      <c r="R1898" s="1">
        <v>41827</v>
      </c>
      <c r="S1898" s="10">
        <f t="shared" si="125"/>
        <v>2.7697692267435218E-6</v>
      </c>
      <c r="U1898" t="str">
        <f t="shared" si="124"/>
        <v/>
      </c>
      <c r="V1898">
        <f t="array" ref="V1898">SUM(IF(B1898="Y",IF(D1898="Critical",(F1898:F5457),0)))</f>
        <v>0</v>
      </c>
      <c r="W1898">
        <f t="shared" si="126"/>
        <v>2</v>
      </c>
      <c r="X1898">
        <f t="shared" si="127"/>
        <v>0</v>
      </c>
    </row>
    <row r="1899" spans="1:24" x14ac:dyDescent="0.25">
      <c r="A1899">
        <v>35908</v>
      </c>
      <c r="B1899" t="s">
        <v>18</v>
      </c>
      <c r="C1899" s="1">
        <v>41620</v>
      </c>
      <c r="D1899" t="s">
        <v>31</v>
      </c>
      <c r="E1899">
        <v>45</v>
      </c>
      <c r="F1899">
        <v>529.28</v>
      </c>
      <c r="G1899">
        <v>0.1</v>
      </c>
      <c r="H1899" t="s">
        <v>32</v>
      </c>
      <c r="I1899">
        <v>-30.27</v>
      </c>
      <c r="J1899">
        <v>12.21</v>
      </c>
      <c r="K1899">
        <v>4.8099999999999996</v>
      </c>
      <c r="L1899" t="s">
        <v>463</v>
      </c>
      <c r="M1899" t="s">
        <v>30</v>
      </c>
      <c r="N1899" t="s">
        <v>71</v>
      </c>
      <c r="O1899" t="s">
        <v>34</v>
      </c>
      <c r="P1899" t="s">
        <v>53</v>
      </c>
      <c r="Q1899" t="s">
        <v>42</v>
      </c>
      <c r="R1899" s="1">
        <v>41621</v>
      </c>
      <c r="S1899" s="10">
        <f t="shared" si="125"/>
        <v>8.4106910862352907E-5</v>
      </c>
      <c r="U1899" t="str">
        <f t="shared" si="124"/>
        <v/>
      </c>
      <c r="V1899">
        <f t="array" ref="V1899">SUM(IF(B1899="Y",IF(D1899="Critical",(F1899:F5458),0)))</f>
        <v>0</v>
      </c>
      <c r="W1899">
        <f t="shared" si="126"/>
        <v>1</v>
      </c>
      <c r="X1899">
        <f t="shared" si="127"/>
        <v>0</v>
      </c>
    </row>
    <row r="1900" spans="1:24" x14ac:dyDescent="0.25">
      <c r="A1900">
        <v>24007</v>
      </c>
      <c r="B1900" t="s">
        <v>18</v>
      </c>
      <c r="C1900" s="1">
        <v>41512</v>
      </c>
      <c r="D1900" t="s">
        <v>47</v>
      </c>
      <c r="E1900">
        <v>26</v>
      </c>
      <c r="F1900">
        <v>531.66</v>
      </c>
      <c r="G1900">
        <v>0.08</v>
      </c>
      <c r="H1900" t="s">
        <v>20</v>
      </c>
      <c r="I1900">
        <v>135.65</v>
      </c>
      <c r="J1900">
        <v>20.89</v>
      </c>
      <c r="K1900">
        <v>1.99</v>
      </c>
      <c r="L1900" t="s">
        <v>353</v>
      </c>
      <c r="M1900" t="s">
        <v>341</v>
      </c>
      <c r="N1900" t="s">
        <v>40</v>
      </c>
      <c r="O1900" t="s">
        <v>24</v>
      </c>
      <c r="P1900" t="s">
        <v>25</v>
      </c>
      <c r="Q1900" t="s">
        <v>26</v>
      </c>
      <c r="R1900" s="1">
        <v>41519</v>
      </c>
      <c r="S1900" s="10">
        <f t="shared" si="125"/>
        <v>8.4485112282872102E-5</v>
      </c>
      <c r="U1900" t="str">
        <f t="shared" si="124"/>
        <v/>
      </c>
      <c r="V1900">
        <f t="array" ref="V1900">SUM(IF(B1900="Y",IF(D1900="Critical",(F1900:F5459),0)))</f>
        <v>0</v>
      </c>
      <c r="W1900">
        <f t="shared" si="126"/>
        <v>7</v>
      </c>
      <c r="X1900">
        <f t="shared" si="127"/>
        <v>0</v>
      </c>
    </row>
    <row r="1901" spans="1:24" x14ac:dyDescent="0.25">
      <c r="A1901">
        <v>11841</v>
      </c>
      <c r="B1901" t="s">
        <v>18</v>
      </c>
      <c r="C1901" s="1">
        <v>41384</v>
      </c>
      <c r="D1901" t="s">
        <v>43</v>
      </c>
      <c r="E1901">
        <v>46</v>
      </c>
      <c r="F1901">
        <v>533.25</v>
      </c>
      <c r="G1901">
        <v>7.0000000000000007E-2</v>
      </c>
      <c r="H1901" t="s">
        <v>20</v>
      </c>
      <c r="I1901">
        <v>-88.32</v>
      </c>
      <c r="J1901">
        <v>11.97</v>
      </c>
      <c r="K1901">
        <v>5.81</v>
      </c>
      <c r="L1901" t="s">
        <v>371</v>
      </c>
      <c r="M1901" t="s">
        <v>30</v>
      </c>
      <c r="N1901" t="s">
        <v>23</v>
      </c>
      <c r="O1901" t="s">
        <v>34</v>
      </c>
      <c r="P1901" t="s">
        <v>35</v>
      </c>
      <c r="Q1901" t="s">
        <v>26</v>
      </c>
      <c r="R1901" s="1">
        <v>41384</v>
      </c>
      <c r="S1901" s="10">
        <f t="shared" si="125"/>
        <v>8.4737776257084503E-5</v>
      </c>
      <c r="U1901" t="str">
        <f t="shared" si="124"/>
        <v/>
      </c>
      <c r="V1901">
        <f t="array" ref="V1901">SUM(IF(B1901="Y",IF(D1901="Critical",(F1901:F5460),0)))</f>
        <v>0</v>
      </c>
      <c r="W1901">
        <f t="shared" si="126"/>
        <v>0</v>
      </c>
      <c r="X1901">
        <f t="shared" si="127"/>
        <v>0</v>
      </c>
    </row>
    <row r="1902" spans="1:24" x14ac:dyDescent="0.25">
      <c r="A1902">
        <v>23268</v>
      </c>
      <c r="B1902" t="s">
        <v>18</v>
      </c>
      <c r="C1902" s="1">
        <v>42019</v>
      </c>
      <c r="D1902" t="s">
        <v>19</v>
      </c>
      <c r="E1902">
        <v>5</v>
      </c>
      <c r="F1902">
        <v>255.31</v>
      </c>
      <c r="G1902">
        <v>0.02</v>
      </c>
      <c r="H1902" t="s">
        <v>20</v>
      </c>
      <c r="I1902">
        <v>41.41</v>
      </c>
      <c r="J1902">
        <v>48.04</v>
      </c>
      <c r="K1902">
        <v>5.79</v>
      </c>
      <c r="L1902" t="s">
        <v>542</v>
      </c>
      <c r="M1902" t="s">
        <v>56</v>
      </c>
      <c r="N1902" t="s">
        <v>40</v>
      </c>
      <c r="O1902" t="s">
        <v>34</v>
      </c>
      <c r="P1902" t="s">
        <v>49</v>
      </c>
      <c r="Q1902" t="s">
        <v>42</v>
      </c>
      <c r="R1902" s="1">
        <v>42021</v>
      </c>
      <c r="S1902" s="10">
        <f t="shared" si="125"/>
        <v>4.0570842299477256E-5</v>
      </c>
      <c r="U1902" t="str">
        <f t="shared" si="124"/>
        <v/>
      </c>
      <c r="V1902">
        <f t="array" ref="V1902">SUM(IF(B1902="Y",IF(D1902="Critical",(F1902:F5461),0)))</f>
        <v>0</v>
      </c>
      <c r="W1902">
        <f t="shared" si="126"/>
        <v>2</v>
      </c>
      <c r="X1902">
        <f t="shared" si="127"/>
        <v>0</v>
      </c>
    </row>
    <row r="1903" spans="1:24" x14ac:dyDescent="0.25">
      <c r="A1903">
        <v>23270</v>
      </c>
      <c r="B1903" t="s">
        <v>18</v>
      </c>
      <c r="C1903" s="1">
        <v>41711</v>
      </c>
      <c r="D1903" t="s">
        <v>47</v>
      </c>
      <c r="E1903">
        <v>20</v>
      </c>
      <c r="F1903">
        <v>1460.42</v>
      </c>
      <c r="G1903">
        <v>0.04</v>
      </c>
      <c r="H1903" t="s">
        <v>54</v>
      </c>
      <c r="I1903">
        <v>-441.44</v>
      </c>
      <c r="J1903">
        <v>68.81</v>
      </c>
      <c r="K1903">
        <v>60</v>
      </c>
      <c r="L1903" t="s">
        <v>211</v>
      </c>
      <c r="M1903" t="s">
        <v>22</v>
      </c>
      <c r="N1903" t="s">
        <v>40</v>
      </c>
      <c r="O1903" t="s">
        <v>34</v>
      </c>
      <c r="P1903" t="s">
        <v>72</v>
      </c>
      <c r="Q1903" t="s">
        <v>74</v>
      </c>
      <c r="R1903" s="1">
        <v>41715</v>
      </c>
      <c r="S1903" s="10">
        <f t="shared" si="125"/>
        <v>2.3207265485489237E-4</v>
      </c>
      <c r="U1903" t="str">
        <f t="shared" si="124"/>
        <v/>
      </c>
      <c r="V1903">
        <f t="array" ref="V1903">SUM(IF(B1903="Y",IF(D1903="Critical",(F1903:F5462),0)))</f>
        <v>0</v>
      </c>
      <c r="W1903">
        <f t="shared" si="126"/>
        <v>4</v>
      </c>
      <c r="X1903">
        <f t="shared" si="127"/>
        <v>0</v>
      </c>
    </row>
    <row r="1904" spans="1:24" x14ac:dyDescent="0.25">
      <c r="A1904">
        <v>23270</v>
      </c>
      <c r="B1904" t="s">
        <v>18</v>
      </c>
      <c r="C1904" s="1">
        <v>41711</v>
      </c>
      <c r="D1904" t="s">
        <v>47</v>
      </c>
      <c r="E1904">
        <v>42</v>
      </c>
      <c r="F1904">
        <v>6659.7415000000001</v>
      </c>
      <c r="G1904">
        <v>0.05</v>
      </c>
      <c r="H1904" t="s">
        <v>32</v>
      </c>
      <c r="I1904">
        <v>1647.75</v>
      </c>
      <c r="J1904">
        <v>195.99</v>
      </c>
      <c r="K1904">
        <v>3.99</v>
      </c>
      <c r="L1904" t="s">
        <v>211</v>
      </c>
      <c r="M1904" t="s">
        <v>22</v>
      </c>
      <c r="N1904" t="s">
        <v>40</v>
      </c>
      <c r="O1904" t="s">
        <v>24</v>
      </c>
      <c r="P1904" t="s">
        <v>41</v>
      </c>
      <c r="Q1904" t="s">
        <v>42</v>
      </c>
      <c r="R1904" s="1">
        <v>41716</v>
      </c>
      <c r="S1904" s="10">
        <f t="shared" si="125"/>
        <v>1.0582872670548906E-3</v>
      </c>
      <c r="U1904" t="str">
        <f t="shared" si="124"/>
        <v/>
      </c>
      <c r="V1904">
        <f t="array" ref="V1904">SUM(IF(B1904="Y",IF(D1904="Critical",(F1904:F5463),0)))</f>
        <v>0</v>
      </c>
      <c r="W1904">
        <f t="shared" si="126"/>
        <v>5</v>
      </c>
      <c r="X1904">
        <f t="shared" si="127"/>
        <v>0</v>
      </c>
    </row>
    <row r="1905" spans="1:24" x14ac:dyDescent="0.25">
      <c r="A1905">
        <v>12420</v>
      </c>
      <c r="B1905" t="s">
        <v>18</v>
      </c>
      <c r="C1905" s="1">
        <v>41634</v>
      </c>
      <c r="D1905" t="s">
        <v>43</v>
      </c>
      <c r="E1905">
        <v>34</v>
      </c>
      <c r="F1905">
        <v>536.25</v>
      </c>
      <c r="G1905">
        <v>0.06</v>
      </c>
      <c r="H1905" t="s">
        <v>32</v>
      </c>
      <c r="I1905">
        <v>-166.75</v>
      </c>
      <c r="J1905">
        <v>15.99</v>
      </c>
      <c r="K1905">
        <v>13.18</v>
      </c>
      <c r="L1905" t="s">
        <v>413</v>
      </c>
      <c r="M1905" t="s">
        <v>22</v>
      </c>
      <c r="N1905" t="s">
        <v>40</v>
      </c>
      <c r="O1905" t="s">
        <v>34</v>
      </c>
      <c r="P1905" t="s">
        <v>68</v>
      </c>
      <c r="Q1905" t="s">
        <v>42</v>
      </c>
      <c r="R1905" s="1">
        <v>41634</v>
      </c>
      <c r="S1905" s="10">
        <f t="shared" si="125"/>
        <v>8.521450073673055E-5</v>
      </c>
      <c r="U1905" t="str">
        <f t="shared" si="124"/>
        <v/>
      </c>
      <c r="V1905">
        <f t="array" ref="V1905">SUM(IF(B1905="Y",IF(D1905="Critical",(F1905:F5464),0)))</f>
        <v>0</v>
      </c>
      <c r="W1905">
        <f t="shared" si="126"/>
        <v>0</v>
      </c>
      <c r="X1905">
        <f t="shared" si="127"/>
        <v>0</v>
      </c>
    </row>
    <row r="1906" spans="1:24" x14ac:dyDescent="0.25">
      <c r="A1906">
        <v>23297</v>
      </c>
      <c r="B1906" t="s">
        <v>18</v>
      </c>
      <c r="C1906" s="1">
        <v>42187</v>
      </c>
      <c r="D1906" t="s">
        <v>28</v>
      </c>
      <c r="E1906">
        <v>20</v>
      </c>
      <c r="F1906">
        <v>498.68</v>
      </c>
      <c r="G1906">
        <v>0.06</v>
      </c>
      <c r="H1906" t="s">
        <v>20</v>
      </c>
      <c r="I1906">
        <v>79.52</v>
      </c>
      <c r="J1906">
        <v>25.98</v>
      </c>
      <c r="K1906">
        <v>5.37</v>
      </c>
      <c r="L1906" t="s">
        <v>165</v>
      </c>
      <c r="M1906" t="s">
        <v>22</v>
      </c>
      <c r="N1906" t="s">
        <v>23</v>
      </c>
      <c r="O1906" t="s">
        <v>34</v>
      </c>
      <c r="P1906" t="s">
        <v>72</v>
      </c>
      <c r="Q1906" t="s">
        <v>52</v>
      </c>
      <c r="R1906" s="1">
        <v>42189</v>
      </c>
      <c r="S1906" s="10">
        <f t="shared" si="125"/>
        <v>7.9244321169963253E-5</v>
      </c>
      <c r="U1906" t="str">
        <f t="shared" si="124"/>
        <v/>
      </c>
      <c r="V1906">
        <f t="array" ref="V1906">SUM(IF(B1906="Y",IF(D1906="Critical",(F1906:F5465),0)))</f>
        <v>0</v>
      </c>
      <c r="W1906">
        <f t="shared" si="126"/>
        <v>2</v>
      </c>
      <c r="X1906">
        <f t="shared" si="127"/>
        <v>0</v>
      </c>
    </row>
    <row r="1907" spans="1:24" x14ac:dyDescent="0.25">
      <c r="A1907">
        <v>23297</v>
      </c>
      <c r="B1907" t="s">
        <v>18</v>
      </c>
      <c r="C1907" s="1">
        <v>42187</v>
      </c>
      <c r="D1907" t="s">
        <v>28</v>
      </c>
      <c r="E1907">
        <v>34</v>
      </c>
      <c r="F1907">
        <v>5208.78</v>
      </c>
      <c r="G1907">
        <v>0.05</v>
      </c>
      <c r="H1907" t="s">
        <v>20</v>
      </c>
      <c r="I1907">
        <v>1547.78</v>
      </c>
      <c r="J1907">
        <v>155.06</v>
      </c>
      <c r="K1907">
        <v>7.07</v>
      </c>
      <c r="L1907" t="s">
        <v>165</v>
      </c>
      <c r="M1907" t="s">
        <v>22</v>
      </c>
      <c r="N1907" t="s">
        <v>23</v>
      </c>
      <c r="O1907" t="s">
        <v>34</v>
      </c>
      <c r="P1907" t="s">
        <v>53</v>
      </c>
      <c r="Q1907" t="s">
        <v>42</v>
      </c>
      <c r="R1907" s="1">
        <v>42189</v>
      </c>
      <c r="S1907" s="10">
        <f t="shared" si="125"/>
        <v>8.2771764503024217E-4</v>
      </c>
      <c r="U1907" t="str">
        <f t="shared" si="124"/>
        <v/>
      </c>
      <c r="V1907">
        <f t="array" ref="V1907">SUM(IF(B1907="Y",IF(D1907="Critical",(F1907:F5466),0)))</f>
        <v>0</v>
      </c>
      <c r="W1907">
        <f t="shared" si="126"/>
        <v>2</v>
      </c>
      <c r="X1907">
        <f t="shared" si="127"/>
        <v>0</v>
      </c>
    </row>
    <row r="1908" spans="1:24" x14ac:dyDescent="0.25">
      <c r="A1908">
        <v>23301</v>
      </c>
      <c r="B1908" t="s">
        <v>18</v>
      </c>
      <c r="C1908" s="1">
        <v>41747</v>
      </c>
      <c r="D1908" t="s">
        <v>19</v>
      </c>
      <c r="E1908">
        <v>4</v>
      </c>
      <c r="F1908">
        <v>28.46</v>
      </c>
      <c r="G1908">
        <v>0.02</v>
      </c>
      <c r="H1908" t="s">
        <v>20</v>
      </c>
      <c r="I1908">
        <v>-27.13</v>
      </c>
      <c r="J1908">
        <v>5.98</v>
      </c>
      <c r="K1908">
        <v>3.85</v>
      </c>
      <c r="L1908" t="s">
        <v>165</v>
      </c>
      <c r="M1908" t="s">
        <v>22</v>
      </c>
      <c r="N1908" t="s">
        <v>23</v>
      </c>
      <c r="O1908" t="s">
        <v>24</v>
      </c>
      <c r="P1908" t="s">
        <v>25</v>
      </c>
      <c r="Q1908" t="s">
        <v>26</v>
      </c>
      <c r="R1908" s="1">
        <v>41749</v>
      </c>
      <c r="S1908" s="10">
        <f t="shared" si="125"/>
        <v>4.5225262302421472E-6</v>
      </c>
      <c r="U1908" t="str">
        <f t="shared" si="124"/>
        <v/>
      </c>
      <c r="V1908">
        <f t="array" ref="V1908">SUM(IF(B1908="Y",IF(D1908="Critical",(F1908:F5467),0)))</f>
        <v>0</v>
      </c>
      <c r="W1908">
        <f t="shared" si="126"/>
        <v>2</v>
      </c>
      <c r="X1908">
        <f t="shared" si="127"/>
        <v>0</v>
      </c>
    </row>
    <row r="1909" spans="1:24" x14ac:dyDescent="0.25">
      <c r="A1909">
        <v>23301</v>
      </c>
      <c r="B1909" t="s">
        <v>18</v>
      </c>
      <c r="C1909" s="1">
        <v>41747</v>
      </c>
      <c r="D1909" t="s">
        <v>19</v>
      </c>
      <c r="E1909">
        <v>3</v>
      </c>
      <c r="F1909">
        <v>23.44</v>
      </c>
      <c r="G1909">
        <v>0.05</v>
      </c>
      <c r="H1909" t="s">
        <v>20</v>
      </c>
      <c r="I1909">
        <v>-10.58</v>
      </c>
      <c r="J1909">
        <v>5.98</v>
      </c>
      <c r="K1909">
        <v>5.2</v>
      </c>
      <c r="L1909" t="s">
        <v>165</v>
      </c>
      <c r="M1909" t="s">
        <v>22</v>
      </c>
      <c r="N1909" t="s">
        <v>23</v>
      </c>
      <c r="O1909" t="s">
        <v>34</v>
      </c>
      <c r="P1909" t="s">
        <v>49</v>
      </c>
      <c r="Q1909" t="s">
        <v>42</v>
      </c>
      <c r="R1909" s="1">
        <v>41749</v>
      </c>
      <c r="S1909" s="10">
        <f t="shared" si="125"/>
        <v>3.724807267634432E-6</v>
      </c>
      <c r="U1909" t="str">
        <f t="shared" si="124"/>
        <v/>
      </c>
      <c r="V1909">
        <f t="array" ref="V1909">SUM(IF(B1909="Y",IF(D1909="Critical",(F1909:F5468),0)))</f>
        <v>0</v>
      </c>
      <c r="W1909">
        <f t="shared" si="126"/>
        <v>2</v>
      </c>
      <c r="X1909">
        <f t="shared" si="127"/>
        <v>0</v>
      </c>
    </row>
    <row r="1910" spans="1:24" x14ac:dyDescent="0.25">
      <c r="A1910">
        <v>5957</v>
      </c>
      <c r="B1910" t="s">
        <v>18</v>
      </c>
      <c r="C1910" s="1">
        <v>41634</v>
      </c>
      <c r="D1910" t="s">
        <v>19</v>
      </c>
      <c r="E1910">
        <v>3</v>
      </c>
      <c r="F1910">
        <v>536.38</v>
      </c>
      <c r="G1910">
        <v>0.03</v>
      </c>
      <c r="H1910" t="s">
        <v>54</v>
      </c>
      <c r="I1910">
        <v>-258.8</v>
      </c>
      <c r="J1910">
        <v>150.97999999999999</v>
      </c>
      <c r="K1910">
        <v>66.27</v>
      </c>
      <c r="L1910" t="s">
        <v>117</v>
      </c>
      <c r="M1910" t="s">
        <v>56</v>
      </c>
      <c r="N1910" t="s">
        <v>71</v>
      </c>
      <c r="O1910" t="s">
        <v>37</v>
      </c>
      <c r="P1910" t="s">
        <v>57</v>
      </c>
      <c r="Q1910" t="s">
        <v>58</v>
      </c>
      <c r="R1910" s="1">
        <v>41636</v>
      </c>
      <c r="S1910" s="10">
        <f t="shared" si="125"/>
        <v>8.523515879751521E-5</v>
      </c>
      <c r="U1910" t="str">
        <f t="shared" si="124"/>
        <v/>
      </c>
      <c r="V1910">
        <f t="array" ref="V1910">SUM(IF(B1910="Y",IF(D1910="Critical",(F1910:F5469),0)))</f>
        <v>0</v>
      </c>
      <c r="W1910">
        <f t="shared" si="126"/>
        <v>2</v>
      </c>
      <c r="X1910">
        <f t="shared" si="127"/>
        <v>0</v>
      </c>
    </row>
    <row r="1911" spans="1:24" x14ac:dyDescent="0.25">
      <c r="A1911">
        <v>10435</v>
      </c>
      <c r="B1911" t="s">
        <v>18</v>
      </c>
      <c r="C1911" s="1">
        <v>41496</v>
      </c>
      <c r="D1911" t="s">
        <v>43</v>
      </c>
      <c r="E1911">
        <v>46</v>
      </c>
      <c r="F1911">
        <v>537.87</v>
      </c>
      <c r="G1911">
        <v>0.05</v>
      </c>
      <c r="H1911" t="s">
        <v>20</v>
      </c>
      <c r="I1911">
        <v>-162.24</v>
      </c>
      <c r="J1911">
        <v>11.66</v>
      </c>
      <c r="K1911">
        <v>7.95</v>
      </c>
      <c r="L1911" t="s">
        <v>372</v>
      </c>
      <c r="M1911" t="s">
        <v>56</v>
      </c>
      <c r="N1911" t="s">
        <v>23</v>
      </c>
      <c r="O1911" t="s">
        <v>34</v>
      </c>
      <c r="P1911" t="s">
        <v>35</v>
      </c>
      <c r="Q1911" t="s">
        <v>26</v>
      </c>
      <c r="R1911" s="1">
        <v>41497</v>
      </c>
      <c r="S1911" s="10">
        <f t="shared" si="125"/>
        <v>8.5471931955739423E-5</v>
      </c>
      <c r="U1911" t="str">
        <f t="shared" si="124"/>
        <v/>
      </c>
      <c r="V1911">
        <f t="array" ref="V1911">SUM(IF(B1911="Y",IF(D1911="Critical",(F1911:F5470),0)))</f>
        <v>0</v>
      </c>
      <c r="W1911">
        <f t="shared" si="126"/>
        <v>1</v>
      </c>
      <c r="X1911">
        <f t="shared" si="127"/>
        <v>0</v>
      </c>
    </row>
    <row r="1912" spans="1:24" x14ac:dyDescent="0.25">
      <c r="A1912">
        <v>23333</v>
      </c>
      <c r="B1912" t="s">
        <v>18</v>
      </c>
      <c r="C1912" s="1">
        <v>42587</v>
      </c>
      <c r="D1912" t="s">
        <v>43</v>
      </c>
      <c r="E1912">
        <v>44</v>
      </c>
      <c r="F1912">
        <v>634.12</v>
      </c>
      <c r="G1912">
        <v>0.04</v>
      </c>
      <c r="H1912" t="s">
        <v>20</v>
      </c>
      <c r="I1912">
        <v>-21.65</v>
      </c>
      <c r="J1912">
        <v>14.42</v>
      </c>
      <c r="K1912">
        <v>6.75</v>
      </c>
      <c r="L1912" t="s">
        <v>59</v>
      </c>
      <c r="M1912" t="s">
        <v>30</v>
      </c>
      <c r="N1912" t="s">
        <v>40</v>
      </c>
      <c r="O1912" t="s">
        <v>34</v>
      </c>
      <c r="P1912" t="s">
        <v>72</v>
      </c>
      <c r="Q1912" t="s">
        <v>52</v>
      </c>
      <c r="R1912" s="1">
        <v>42588</v>
      </c>
      <c r="S1912" s="10">
        <f t="shared" si="125"/>
        <v>1.0076684234438336E-4</v>
      </c>
      <c r="U1912" t="str">
        <f t="shared" si="124"/>
        <v/>
      </c>
      <c r="V1912">
        <f t="array" ref="V1912">SUM(IF(B1912="Y",IF(D1912="Critical",(F1912:F5471),0)))</f>
        <v>0</v>
      </c>
      <c r="W1912">
        <f t="shared" si="126"/>
        <v>1</v>
      </c>
      <c r="X1912">
        <f t="shared" si="127"/>
        <v>0</v>
      </c>
    </row>
    <row r="1913" spans="1:24" x14ac:dyDescent="0.25">
      <c r="A1913">
        <v>23333</v>
      </c>
      <c r="B1913" t="s">
        <v>18</v>
      </c>
      <c r="C1913" s="1">
        <v>42587</v>
      </c>
      <c r="D1913" t="s">
        <v>43</v>
      </c>
      <c r="E1913">
        <v>32</v>
      </c>
      <c r="F1913">
        <v>196.84</v>
      </c>
      <c r="G1913">
        <v>0.04</v>
      </c>
      <c r="H1913" t="s">
        <v>20</v>
      </c>
      <c r="I1913">
        <v>-69.290000000000006</v>
      </c>
      <c r="J1913">
        <v>5.98</v>
      </c>
      <c r="K1913">
        <v>5.79</v>
      </c>
      <c r="L1913" t="s">
        <v>59</v>
      </c>
      <c r="M1913" t="s">
        <v>30</v>
      </c>
      <c r="N1913" t="s">
        <v>40</v>
      </c>
      <c r="O1913" t="s">
        <v>34</v>
      </c>
      <c r="P1913" t="s">
        <v>49</v>
      </c>
      <c r="Q1913" t="s">
        <v>42</v>
      </c>
      <c r="R1913" s="1">
        <v>42589</v>
      </c>
      <c r="S1913" s="10">
        <f t="shared" si="125"/>
        <v>3.1279482191175839E-5</v>
      </c>
      <c r="U1913" t="str">
        <f t="shared" si="124"/>
        <v/>
      </c>
      <c r="V1913">
        <f t="array" ref="V1913">SUM(IF(B1913="Y",IF(D1913="Critical",(F1913:F5472),0)))</f>
        <v>0</v>
      </c>
      <c r="W1913">
        <f t="shared" si="126"/>
        <v>2</v>
      </c>
      <c r="X1913">
        <f t="shared" si="127"/>
        <v>0</v>
      </c>
    </row>
    <row r="1914" spans="1:24" x14ac:dyDescent="0.25">
      <c r="A1914">
        <v>23333</v>
      </c>
      <c r="B1914" t="s">
        <v>18</v>
      </c>
      <c r="C1914" s="1">
        <v>42587</v>
      </c>
      <c r="D1914" t="s">
        <v>43</v>
      </c>
      <c r="E1914">
        <v>16</v>
      </c>
      <c r="F1914">
        <v>886.89</v>
      </c>
      <c r="G1914">
        <v>0.03</v>
      </c>
      <c r="H1914" t="s">
        <v>20</v>
      </c>
      <c r="I1914">
        <v>-23.83</v>
      </c>
      <c r="J1914">
        <v>65.989999999999995</v>
      </c>
      <c r="K1914">
        <v>8.99</v>
      </c>
      <c r="L1914" t="s">
        <v>59</v>
      </c>
      <c r="M1914" t="s">
        <v>30</v>
      </c>
      <c r="N1914" t="s">
        <v>40</v>
      </c>
      <c r="O1914" t="s">
        <v>24</v>
      </c>
      <c r="P1914" t="s">
        <v>41</v>
      </c>
      <c r="Q1914" t="s">
        <v>42</v>
      </c>
      <c r="R1914" s="1">
        <v>42588</v>
      </c>
      <c r="S1914" s="10">
        <f t="shared" si="125"/>
        <v>1.409340579177603E-4</v>
      </c>
      <c r="U1914" t="str">
        <f t="shared" si="124"/>
        <v/>
      </c>
      <c r="V1914">
        <f t="array" ref="V1914">SUM(IF(B1914="Y",IF(D1914="Critical",(F1914:F5473),0)))</f>
        <v>0</v>
      </c>
      <c r="W1914">
        <f t="shared" si="126"/>
        <v>1</v>
      </c>
      <c r="X1914">
        <f t="shared" si="127"/>
        <v>0</v>
      </c>
    </row>
    <row r="1915" spans="1:24" x14ac:dyDescent="0.25">
      <c r="A1915">
        <v>14048</v>
      </c>
      <c r="B1915" t="s">
        <v>18</v>
      </c>
      <c r="C1915" s="1">
        <v>41411</v>
      </c>
      <c r="D1915" t="s">
        <v>31</v>
      </c>
      <c r="E1915">
        <v>5</v>
      </c>
      <c r="F1915">
        <v>540.22</v>
      </c>
      <c r="G1915">
        <v>0.06</v>
      </c>
      <c r="H1915" t="s">
        <v>20</v>
      </c>
      <c r="I1915">
        <v>-253.38</v>
      </c>
      <c r="J1915">
        <v>101.41</v>
      </c>
      <c r="K1915">
        <v>35</v>
      </c>
      <c r="L1915" t="s">
        <v>153</v>
      </c>
      <c r="M1915" t="s">
        <v>22</v>
      </c>
      <c r="N1915" t="s">
        <v>71</v>
      </c>
      <c r="O1915" t="s">
        <v>34</v>
      </c>
      <c r="P1915" t="s">
        <v>53</v>
      </c>
      <c r="Q1915" t="s">
        <v>60</v>
      </c>
      <c r="R1915" s="1">
        <v>41413</v>
      </c>
      <c r="S1915" s="10">
        <f t="shared" si="125"/>
        <v>8.584536613146216E-5</v>
      </c>
      <c r="U1915" t="str">
        <f t="shared" si="124"/>
        <v/>
      </c>
      <c r="V1915">
        <f t="array" ref="V1915">SUM(IF(B1915="Y",IF(D1915="Critical",(F1915:F5474),0)))</f>
        <v>0</v>
      </c>
      <c r="W1915">
        <f t="shared" si="126"/>
        <v>2</v>
      </c>
      <c r="X1915">
        <f t="shared" si="127"/>
        <v>0</v>
      </c>
    </row>
    <row r="1916" spans="1:24" x14ac:dyDescent="0.25">
      <c r="A1916">
        <v>31330</v>
      </c>
      <c r="B1916" t="s">
        <v>18</v>
      </c>
      <c r="C1916" s="1">
        <v>41426</v>
      </c>
      <c r="D1916" t="s">
        <v>19</v>
      </c>
      <c r="E1916">
        <v>38</v>
      </c>
      <c r="F1916">
        <v>540.64</v>
      </c>
      <c r="G1916">
        <v>0.02</v>
      </c>
      <c r="H1916" t="s">
        <v>20</v>
      </c>
      <c r="I1916">
        <v>13.89</v>
      </c>
      <c r="J1916">
        <v>13.43</v>
      </c>
      <c r="K1916">
        <v>5.5</v>
      </c>
      <c r="L1916" t="s">
        <v>578</v>
      </c>
      <c r="M1916" t="s">
        <v>22</v>
      </c>
      <c r="N1916" t="s">
        <v>23</v>
      </c>
      <c r="O1916" t="s">
        <v>34</v>
      </c>
      <c r="P1916" t="s">
        <v>53</v>
      </c>
      <c r="Q1916" t="s">
        <v>42</v>
      </c>
      <c r="R1916" s="1">
        <v>41427</v>
      </c>
      <c r="S1916" s="10">
        <f t="shared" si="125"/>
        <v>8.5912107558612597E-5</v>
      </c>
      <c r="U1916" t="str">
        <f t="shared" si="124"/>
        <v/>
      </c>
      <c r="V1916">
        <f t="array" ref="V1916">SUM(IF(B1916="Y",IF(D1916="Critical",(F1916:F5475),0)))</f>
        <v>0</v>
      </c>
      <c r="W1916">
        <f t="shared" si="126"/>
        <v>1</v>
      </c>
      <c r="X1916">
        <f t="shared" si="127"/>
        <v>0</v>
      </c>
    </row>
    <row r="1917" spans="1:24" x14ac:dyDescent="0.25">
      <c r="A1917">
        <v>6531</v>
      </c>
      <c r="B1917" t="s">
        <v>18</v>
      </c>
      <c r="C1917" s="1">
        <v>41472</v>
      </c>
      <c r="D1917" t="s">
        <v>19</v>
      </c>
      <c r="E1917">
        <v>28</v>
      </c>
      <c r="F1917">
        <v>541.95000000000005</v>
      </c>
      <c r="G1917">
        <v>0.06</v>
      </c>
      <c r="H1917" t="s">
        <v>20</v>
      </c>
      <c r="I1917">
        <v>143.04</v>
      </c>
      <c r="J1917">
        <v>19.84</v>
      </c>
      <c r="K1917">
        <v>4.0999999999999996</v>
      </c>
      <c r="L1917" t="s">
        <v>285</v>
      </c>
      <c r="M1917" t="s">
        <v>22</v>
      </c>
      <c r="N1917" t="s">
        <v>40</v>
      </c>
      <c r="O1917" t="s">
        <v>34</v>
      </c>
      <c r="P1917" t="s">
        <v>35</v>
      </c>
      <c r="Q1917" t="s">
        <v>36</v>
      </c>
      <c r="R1917" s="1">
        <v>41474</v>
      </c>
      <c r="S1917" s="10">
        <f t="shared" si="125"/>
        <v>8.6120277248058044E-5</v>
      </c>
      <c r="U1917" t="str">
        <f t="shared" si="124"/>
        <v/>
      </c>
      <c r="V1917">
        <f t="array" ref="V1917">SUM(IF(B1917="Y",IF(D1917="Critical",(F1917:F5476),0)))</f>
        <v>0</v>
      </c>
      <c r="W1917">
        <f t="shared" si="126"/>
        <v>2</v>
      </c>
      <c r="X1917">
        <f t="shared" si="127"/>
        <v>0</v>
      </c>
    </row>
    <row r="1918" spans="1:24" x14ac:dyDescent="0.25">
      <c r="A1918">
        <v>25157</v>
      </c>
      <c r="B1918" t="s">
        <v>27</v>
      </c>
      <c r="C1918" s="1">
        <v>41419</v>
      </c>
      <c r="D1918" t="s">
        <v>31</v>
      </c>
      <c r="E1918">
        <v>24</v>
      </c>
      <c r="F1918">
        <v>545.38</v>
      </c>
      <c r="G1918">
        <v>0.02</v>
      </c>
      <c r="H1918" t="s">
        <v>20</v>
      </c>
      <c r="I1918">
        <v>89.6</v>
      </c>
      <c r="J1918">
        <v>22.84</v>
      </c>
      <c r="K1918">
        <v>8.18</v>
      </c>
      <c r="L1918" t="s">
        <v>337</v>
      </c>
      <c r="M1918" t="s">
        <v>22</v>
      </c>
      <c r="N1918" t="s">
        <v>23</v>
      </c>
      <c r="O1918" t="s">
        <v>34</v>
      </c>
      <c r="P1918" t="s">
        <v>49</v>
      </c>
      <c r="Q1918" t="s">
        <v>42</v>
      </c>
      <c r="R1918" s="1">
        <v>41421</v>
      </c>
      <c r="S1918" s="10">
        <f t="shared" si="125"/>
        <v>8.6665332236453353E-5</v>
      </c>
      <c r="U1918" t="str">
        <f t="shared" si="124"/>
        <v/>
      </c>
      <c r="V1918">
        <f t="array" ref="V1918">SUM(IF(B1918="Y",IF(D1918="Critical",(F1918:F5477),0)))</f>
        <v>0</v>
      </c>
      <c r="W1918">
        <f t="shared" si="126"/>
        <v>2</v>
      </c>
      <c r="X1918">
        <f t="shared" si="127"/>
        <v>0</v>
      </c>
    </row>
    <row r="1919" spans="1:24" x14ac:dyDescent="0.25">
      <c r="A1919">
        <v>23363</v>
      </c>
      <c r="B1919" t="s">
        <v>18</v>
      </c>
      <c r="C1919" s="1">
        <v>42153</v>
      </c>
      <c r="D1919" t="s">
        <v>47</v>
      </c>
      <c r="E1919">
        <v>46</v>
      </c>
      <c r="F1919">
        <v>241.81</v>
      </c>
      <c r="G1919">
        <v>0.02</v>
      </c>
      <c r="H1919" t="s">
        <v>20</v>
      </c>
      <c r="I1919">
        <v>-94.83</v>
      </c>
      <c r="J1919">
        <v>4.91</v>
      </c>
      <c r="K1919">
        <v>4.97</v>
      </c>
      <c r="L1919" t="s">
        <v>254</v>
      </c>
      <c r="M1919" t="s">
        <v>22</v>
      </c>
      <c r="N1919" t="s">
        <v>23</v>
      </c>
      <c r="O1919" t="s">
        <v>34</v>
      </c>
      <c r="P1919" t="s">
        <v>68</v>
      </c>
      <c r="Q1919" t="s">
        <v>42</v>
      </c>
      <c r="R1919" s="1">
        <v>42160</v>
      </c>
      <c r="S1919" s="10">
        <f t="shared" si="125"/>
        <v>3.8425582141070048E-5</v>
      </c>
      <c r="U1919" t="str">
        <f t="shared" si="124"/>
        <v/>
      </c>
      <c r="V1919">
        <f t="array" ref="V1919">SUM(IF(B1919="Y",IF(D1919="Critical",(F1919:F5478),0)))</f>
        <v>0</v>
      </c>
      <c r="W1919">
        <f t="shared" si="126"/>
        <v>7</v>
      </c>
      <c r="X1919">
        <f t="shared" si="127"/>
        <v>0</v>
      </c>
    </row>
    <row r="1920" spans="1:24" x14ac:dyDescent="0.25">
      <c r="A1920">
        <v>7457</v>
      </c>
      <c r="B1920" t="s">
        <v>18</v>
      </c>
      <c r="C1920" s="1">
        <v>41547</v>
      </c>
      <c r="D1920" t="s">
        <v>31</v>
      </c>
      <c r="E1920">
        <v>46</v>
      </c>
      <c r="F1920">
        <v>548.11</v>
      </c>
      <c r="G1920">
        <v>0.04</v>
      </c>
      <c r="H1920" t="s">
        <v>20</v>
      </c>
      <c r="I1920">
        <v>124.24</v>
      </c>
      <c r="J1920">
        <v>11.55</v>
      </c>
      <c r="K1920">
        <v>2.36</v>
      </c>
      <c r="L1920" t="s">
        <v>306</v>
      </c>
      <c r="M1920" t="s">
        <v>22</v>
      </c>
      <c r="N1920" t="s">
        <v>71</v>
      </c>
      <c r="O1920" t="s">
        <v>34</v>
      </c>
      <c r="P1920" t="s">
        <v>35</v>
      </c>
      <c r="Q1920" t="s">
        <v>36</v>
      </c>
      <c r="R1920" s="1">
        <v>41549</v>
      </c>
      <c r="S1920" s="10">
        <f t="shared" si="125"/>
        <v>8.7099151512931257E-5</v>
      </c>
      <c r="U1920" t="str">
        <f t="shared" si="124"/>
        <v/>
      </c>
      <c r="V1920">
        <f t="array" ref="V1920">SUM(IF(B1920="Y",IF(D1920="Critical",(F1920:F5479),0)))</f>
        <v>0</v>
      </c>
      <c r="W1920">
        <f t="shared" si="126"/>
        <v>2</v>
      </c>
      <c r="X1920">
        <f t="shared" si="127"/>
        <v>0</v>
      </c>
    </row>
    <row r="1921" spans="1:24" x14ac:dyDescent="0.25">
      <c r="A1921">
        <v>37541</v>
      </c>
      <c r="B1921" t="s">
        <v>18</v>
      </c>
      <c r="C1921" s="1">
        <v>41331</v>
      </c>
      <c r="D1921" t="s">
        <v>43</v>
      </c>
      <c r="E1921">
        <v>10</v>
      </c>
      <c r="F1921">
        <v>550.61</v>
      </c>
      <c r="G1921">
        <v>0.08</v>
      </c>
      <c r="H1921" t="s">
        <v>32</v>
      </c>
      <c r="I1921">
        <v>98.32</v>
      </c>
      <c r="J1921">
        <v>55.98</v>
      </c>
      <c r="K1921">
        <v>13.88</v>
      </c>
      <c r="L1921" t="s">
        <v>537</v>
      </c>
      <c r="M1921" t="s">
        <v>341</v>
      </c>
      <c r="N1921" t="s">
        <v>71</v>
      </c>
      <c r="O1921" t="s">
        <v>34</v>
      </c>
      <c r="P1921" t="s">
        <v>49</v>
      </c>
      <c r="Q1921" t="s">
        <v>42</v>
      </c>
      <c r="R1921" s="1">
        <v>41332</v>
      </c>
      <c r="S1921" s="10">
        <f t="shared" si="125"/>
        <v>8.7496421912636288E-5</v>
      </c>
      <c r="U1921" t="str">
        <f t="shared" si="124"/>
        <v/>
      </c>
      <c r="V1921">
        <f t="array" ref="V1921">SUM(IF(B1921="Y",IF(D1921="Critical",(F1921:F5480),0)))</f>
        <v>0</v>
      </c>
      <c r="W1921">
        <f t="shared" si="126"/>
        <v>1</v>
      </c>
      <c r="X1921">
        <f t="shared" si="127"/>
        <v>0</v>
      </c>
    </row>
    <row r="1922" spans="1:24" x14ac:dyDescent="0.25">
      <c r="A1922">
        <v>23395</v>
      </c>
      <c r="B1922" t="s">
        <v>18</v>
      </c>
      <c r="C1922" s="1">
        <v>42304</v>
      </c>
      <c r="D1922" t="s">
        <v>43</v>
      </c>
      <c r="E1922">
        <v>31</v>
      </c>
      <c r="F1922">
        <v>1296.46</v>
      </c>
      <c r="G1922">
        <v>0.01</v>
      </c>
      <c r="H1922" t="s">
        <v>20</v>
      </c>
      <c r="I1922">
        <v>376.47</v>
      </c>
      <c r="J1922">
        <v>39.479999999999997</v>
      </c>
      <c r="K1922">
        <v>1.99</v>
      </c>
      <c r="L1922" t="s">
        <v>484</v>
      </c>
      <c r="M1922" t="s">
        <v>22</v>
      </c>
      <c r="N1922" t="s">
        <v>23</v>
      </c>
      <c r="O1922" t="s">
        <v>24</v>
      </c>
      <c r="P1922" t="s">
        <v>25</v>
      </c>
      <c r="Q1922" t="s">
        <v>26</v>
      </c>
      <c r="R1922" s="1">
        <v>42306</v>
      </c>
      <c r="S1922" s="10">
        <f t="shared" si="125"/>
        <v>2.0601807296063718E-4</v>
      </c>
      <c r="U1922" t="str">
        <f t="shared" ref="U1922:U1985" si="128">IF(T1922="Quality Check",VLOOKUP(S1922,Quality_Control,2),"")</f>
        <v/>
      </c>
      <c r="V1922">
        <f t="array" ref="V1922">SUM(IF(B1922="Y",IF(D1922="Critical",(F1922:F5481),0)))</f>
        <v>0</v>
      </c>
      <c r="W1922">
        <f t="shared" si="126"/>
        <v>2</v>
      </c>
      <c r="X1922">
        <f t="shared" si="127"/>
        <v>0</v>
      </c>
    </row>
    <row r="1923" spans="1:24" x14ac:dyDescent="0.25">
      <c r="A1923">
        <v>21025</v>
      </c>
      <c r="B1923" t="s">
        <v>18</v>
      </c>
      <c r="C1923" s="1">
        <v>41528</v>
      </c>
      <c r="D1923" t="s">
        <v>31</v>
      </c>
      <c r="E1923">
        <v>38</v>
      </c>
      <c r="F1923">
        <v>553.02</v>
      </c>
      <c r="G1923">
        <v>0.1</v>
      </c>
      <c r="H1923" t="s">
        <v>20</v>
      </c>
      <c r="I1923">
        <v>-49.38</v>
      </c>
      <c r="J1923">
        <v>15.98</v>
      </c>
      <c r="K1923">
        <v>6.5</v>
      </c>
      <c r="L1923" t="s">
        <v>418</v>
      </c>
      <c r="M1923" t="s">
        <v>30</v>
      </c>
      <c r="N1923" t="s">
        <v>71</v>
      </c>
      <c r="O1923" t="s">
        <v>24</v>
      </c>
      <c r="P1923" t="s">
        <v>25</v>
      </c>
      <c r="Q1923" t="s">
        <v>42</v>
      </c>
      <c r="R1923" s="1">
        <v>41530</v>
      </c>
      <c r="S1923" s="10">
        <f t="shared" ref="S1923:S1986" si="129">F1923/$F$3563</f>
        <v>8.7879390577951942E-5</v>
      </c>
      <c r="U1923" t="str">
        <f t="shared" si="128"/>
        <v/>
      </c>
      <c r="V1923">
        <f t="array" ref="V1923">SUM(IF(B1923="Y",IF(D1923="Critical",(F1923:F5482),0)))</f>
        <v>0</v>
      </c>
      <c r="W1923">
        <f t="shared" ref="W1923:W1986" si="130">R1923-C1923</f>
        <v>2</v>
      </c>
      <c r="X1923">
        <f t="shared" ref="X1923:X1986" si="131">IF(T1923="",0,1)</f>
        <v>0</v>
      </c>
    </row>
    <row r="1924" spans="1:24" x14ac:dyDescent="0.25">
      <c r="A1924">
        <v>41186</v>
      </c>
      <c r="B1924" t="s">
        <v>27</v>
      </c>
      <c r="C1924" s="1">
        <v>41600</v>
      </c>
      <c r="D1924" t="s">
        <v>19</v>
      </c>
      <c r="E1924">
        <v>33</v>
      </c>
      <c r="F1924">
        <v>553.3415</v>
      </c>
      <c r="G1924">
        <v>0.08</v>
      </c>
      <c r="H1924" t="s">
        <v>20</v>
      </c>
      <c r="I1924">
        <v>-67.709999999999994</v>
      </c>
      <c r="J1924">
        <v>20.99</v>
      </c>
      <c r="K1924">
        <v>0.99</v>
      </c>
      <c r="L1924" t="s">
        <v>138</v>
      </c>
      <c r="M1924" t="s">
        <v>22</v>
      </c>
      <c r="N1924" t="s">
        <v>23</v>
      </c>
      <c r="O1924" t="s">
        <v>24</v>
      </c>
      <c r="P1924" t="s">
        <v>41</v>
      </c>
      <c r="Q1924" t="s">
        <v>26</v>
      </c>
      <c r="R1924" s="1">
        <v>41601</v>
      </c>
      <c r="S1924" s="10">
        <f t="shared" si="129"/>
        <v>8.793047955135401E-5</v>
      </c>
      <c r="U1924" t="str">
        <f t="shared" si="128"/>
        <v/>
      </c>
      <c r="V1924">
        <f t="array" ref="V1924">SUM(IF(B1924="Y",IF(D1924="Critical",(F1924:F5483),0)))</f>
        <v>0</v>
      </c>
      <c r="W1924">
        <f t="shared" si="130"/>
        <v>1</v>
      </c>
      <c r="X1924">
        <f t="shared" si="131"/>
        <v>0</v>
      </c>
    </row>
    <row r="1925" spans="1:24" x14ac:dyDescent="0.25">
      <c r="A1925">
        <v>23426</v>
      </c>
      <c r="B1925" t="s">
        <v>18</v>
      </c>
      <c r="C1925" s="1">
        <v>41686</v>
      </c>
      <c r="D1925" t="s">
        <v>28</v>
      </c>
      <c r="E1925">
        <v>45</v>
      </c>
      <c r="F1925">
        <v>1009.8</v>
      </c>
      <c r="G1925">
        <v>7.0000000000000007E-2</v>
      </c>
      <c r="H1925" t="s">
        <v>20</v>
      </c>
      <c r="I1925">
        <v>352.64</v>
      </c>
      <c r="J1925">
        <v>22.98</v>
      </c>
      <c r="K1925">
        <v>1.99</v>
      </c>
      <c r="L1925" t="s">
        <v>295</v>
      </c>
      <c r="M1925" t="s">
        <v>30</v>
      </c>
      <c r="N1925" t="s">
        <v>45</v>
      </c>
      <c r="O1925" t="s">
        <v>24</v>
      </c>
      <c r="P1925" t="s">
        <v>25</v>
      </c>
      <c r="Q1925" t="s">
        <v>26</v>
      </c>
      <c r="R1925" s="1">
        <v>41688</v>
      </c>
      <c r="S1925" s="10">
        <f t="shared" si="129"/>
        <v>1.6046545984885877E-4</v>
      </c>
      <c r="U1925" t="str">
        <f t="shared" si="128"/>
        <v/>
      </c>
      <c r="V1925">
        <f t="array" ref="V1925">SUM(IF(B1925="Y",IF(D1925="Critical",(F1925:F5484),0)))</f>
        <v>0</v>
      </c>
      <c r="W1925">
        <f t="shared" si="130"/>
        <v>2</v>
      </c>
      <c r="X1925">
        <f t="shared" si="131"/>
        <v>0</v>
      </c>
    </row>
    <row r="1926" spans="1:24" x14ac:dyDescent="0.25">
      <c r="A1926">
        <v>23426</v>
      </c>
      <c r="B1926" t="s">
        <v>18</v>
      </c>
      <c r="C1926" s="1">
        <v>41686</v>
      </c>
      <c r="D1926" t="s">
        <v>28</v>
      </c>
      <c r="E1926">
        <v>12</v>
      </c>
      <c r="F1926">
        <v>29.71</v>
      </c>
      <c r="G1926">
        <v>0.09</v>
      </c>
      <c r="H1926" t="s">
        <v>20</v>
      </c>
      <c r="I1926">
        <v>-23.17</v>
      </c>
      <c r="J1926">
        <v>2.52</v>
      </c>
      <c r="K1926">
        <v>1.92</v>
      </c>
      <c r="L1926" t="s">
        <v>295</v>
      </c>
      <c r="M1926" t="s">
        <v>30</v>
      </c>
      <c r="N1926" t="s">
        <v>45</v>
      </c>
      <c r="O1926" t="s">
        <v>34</v>
      </c>
      <c r="P1926" t="s">
        <v>64</v>
      </c>
      <c r="Q1926" t="s">
        <v>36</v>
      </c>
      <c r="R1926" s="1">
        <v>41687</v>
      </c>
      <c r="S1926" s="10">
        <f t="shared" si="129"/>
        <v>4.7211614300946659E-6</v>
      </c>
      <c r="U1926" t="str">
        <f t="shared" si="128"/>
        <v/>
      </c>
      <c r="V1926">
        <f t="array" ref="V1926">SUM(IF(B1926="Y",IF(D1926="Critical",(F1926:F5485),0)))</f>
        <v>0</v>
      </c>
      <c r="W1926">
        <f t="shared" si="130"/>
        <v>1</v>
      </c>
      <c r="X1926">
        <f t="shared" si="131"/>
        <v>0</v>
      </c>
    </row>
    <row r="1927" spans="1:24" x14ac:dyDescent="0.25">
      <c r="A1927">
        <v>23427</v>
      </c>
      <c r="B1927" t="s">
        <v>18</v>
      </c>
      <c r="C1927" s="1">
        <v>41859</v>
      </c>
      <c r="D1927" t="s">
        <v>47</v>
      </c>
      <c r="E1927">
        <v>30</v>
      </c>
      <c r="F1927">
        <v>442.76</v>
      </c>
      <c r="G1927">
        <v>0.09</v>
      </c>
      <c r="H1927" t="s">
        <v>20</v>
      </c>
      <c r="I1927">
        <v>-17.11</v>
      </c>
      <c r="J1927">
        <v>15.01</v>
      </c>
      <c r="K1927">
        <v>8.4</v>
      </c>
      <c r="L1927" t="s">
        <v>170</v>
      </c>
      <c r="M1927" t="s">
        <v>22</v>
      </c>
      <c r="N1927" t="s">
        <v>23</v>
      </c>
      <c r="O1927" t="s">
        <v>34</v>
      </c>
      <c r="P1927" t="s">
        <v>68</v>
      </c>
      <c r="Q1927" t="s">
        <v>42</v>
      </c>
      <c r="R1927" s="1">
        <v>41866</v>
      </c>
      <c r="S1927" s="10">
        <f t="shared" si="129"/>
        <v>7.0358176869360974E-5</v>
      </c>
      <c r="U1927" t="str">
        <f t="shared" si="128"/>
        <v/>
      </c>
      <c r="V1927">
        <f t="array" ref="V1927">SUM(IF(B1927="Y",IF(D1927="Critical",(F1927:F5486),0)))</f>
        <v>0</v>
      </c>
      <c r="W1927">
        <f t="shared" si="130"/>
        <v>7</v>
      </c>
      <c r="X1927">
        <f t="shared" si="131"/>
        <v>0</v>
      </c>
    </row>
    <row r="1928" spans="1:24" x14ac:dyDescent="0.25">
      <c r="A1928">
        <v>23427</v>
      </c>
      <c r="B1928" t="s">
        <v>18</v>
      </c>
      <c r="C1928" s="1">
        <v>41859</v>
      </c>
      <c r="D1928" t="s">
        <v>47</v>
      </c>
      <c r="E1928">
        <v>22</v>
      </c>
      <c r="F1928">
        <v>2684.98</v>
      </c>
      <c r="G1928">
        <v>0.03</v>
      </c>
      <c r="H1928" t="s">
        <v>20</v>
      </c>
      <c r="I1928">
        <v>1115.1400000000001</v>
      </c>
      <c r="J1928">
        <v>120.98</v>
      </c>
      <c r="K1928">
        <v>9.07</v>
      </c>
      <c r="L1928" t="s">
        <v>170</v>
      </c>
      <c r="M1928" t="s">
        <v>22</v>
      </c>
      <c r="N1928" t="s">
        <v>23</v>
      </c>
      <c r="O1928" t="s">
        <v>34</v>
      </c>
      <c r="P1928" t="s">
        <v>68</v>
      </c>
      <c r="Q1928" t="s">
        <v>42</v>
      </c>
      <c r="R1928" s="1">
        <v>41868</v>
      </c>
      <c r="S1928" s="10">
        <f t="shared" si="129"/>
        <v>4.2666523112001268E-4</v>
      </c>
      <c r="U1928" t="str">
        <f t="shared" si="128"/>
        <v/>
      </c>
      <c r="V1928">
        <f t="array" ref="V1928">SUM(IF(B1928="Y",IF(D1928="Critical",(F1928:F5487),0)))</f>
        <v>0</v>
      </c>
      <c r="W1928">
        <f t="shared" si="130"/>
        <v>9</v>
      </c>
      <c r="X1928">
        <f t="shared" si="131"/>
        <v>0</v>
      </c>
    </row>
    <row r="1929" spans="1:24" x14ac:dyDescent="0.25">
      <c r="A1929">
        <v>23428</v>
      </c>
      <c r="B1929" t="s">
        <v>18</v>
      </c>
      <c r="C1929" s="1">
        <v>42305</v>
      </c>
      <c r="D1929" t="s">
        <v>19</v>
      </c>
      <c r="E1929">
        <v>41</v>
      </c>
      <c r="F1929">
        <v>980.95</v>
      </c>
      <c r="G1929">
        <v>0.02</v>
      </c>
      <c r="H1929" t="s">
        <v>20</v>
      </c>
      <c r="I1929">
        <v>234.68</v>
      </c>
      <c r="J1929">
        <v>22.84</v>
      </c>
      <c r="K1929">
        <v>8.18</v>
      </c>
      <c r="L1929" t="s">
        <v>283</v>
      </c>
      <c r="M1929" t="s">
        <v>56</v>
      </c>
      <c r="N1929" t="s">
        <v>71</v>
      </c>
      <c r="O1929" t="s">
        <v>34</v>
      </c>
      <c r="P1929" t="s">
        <v>49</v>
      </c>
      <c r="Q1929" t="s">
        <v>42</v>
      </c>
      <c r="R1929" s="1">
        <v>42307</v>
      </c>
      <c r="S1929" s="10">
        <f t="shared" si="129"/>
        <v>1.5588095943626265E-4</v>
      </c>
      <c r="U1929" t="str">
        <f t="shared" si="128"/>
        <v/>
      </c>
      <c r="V1929">
        <f t="array" ref="V1929">SUM(IF(B1929="Y",IF(D1929="Critical",(F1929:F5488),0)))</f>
        <v>0</v>
      </c>
      <c r="W1929">
        <f t="shared" si="130"/>
        <v>2</v>
      </c>
      <c r="X1929">
        <f t="shared" si="131"/>
        <v>0</v>
      </c>
    </row>
    <row r="1930" spans="1:24" x14ac:dyDescent="0.25">
      <c r="A1930">
        <v>23488</v>
      </c>
      <c r="B1930" t="s">
        <v>27</v>
      </c>
      <c r="C1930" s="1">
        <v>42376</v>
      </c>
      <c r="D1930" t="s">
        <v>19</v>
      </c>
      <c r="E1930">
        <v>29</v>
      </c>
      <c r="F1930">
        <v>101.77</v>
      </c>
      <c r="G1930">
        <v>0.03</v>
      </c>
      <c r="H1930" t="s">
        <v>20</v>
      </c>
      <c r="I1930">
        <v>-73.19</v>
      </c>
      <c r="J1930">
        <v>3.28</v>
      </c>
      <c r="K1930">
        <v>3.97</v>
      </c>
      <c r="L1930" t="s">
        <v>342</v>
      </c>
      <c r="M1930" t="s">
        <v>22</v>
      </c>
      <c r="N1930" t="s">
        <v>40</v>
      </c>
      <c r="O1930" t="s">
        <v>34</v>
      </c>
      <c r="P1930" t="s">
        <v>35</v>
      </c>
      <c r="Q1930" t="s">
        <v>36</v>
      </c>
      <c r="R1930" s="1">
        <v>42378</v>
      </c>
      <c r="S1930" s="10">
        <f t="shared" si="129"/>
        <v>1.6172083431192666E-5</v>
      </c>
      <c r="U1930" t="str">
        <f t="shared" si="128"/>
        <v/>
      </c>
      <c r="V1930">
        <f t="array" ref="V1930">SUM(IF(B1930="Y",IF(D1930="Critical",(F1930:F5489),0)))</f>
        <v>0</v>
      </c>
      <c r="W1930">
        <f t="shared" si="130"/>
        <v>2</v>
      </c>
      <c r="X1930">
        <f t="shared" si="131"/>
        <v>0</v>
      </c>
    </row>
    <row r="1931" spans="1:24" x14ac:dyDescent="0.25">
      <c r="A1931">
        <v>23488</v>
      </c>
      <c r="B1931" t="s">
        <v>27</v>
      </c>
      <c r="C1931" s="1">
        <v>42376</v>
      </c>
      <c r="D1931" t="s">
        <v>28</v>
      </c>
      <c r="E1931">
        <v>30</v>
      </c>
      <c r="F1931">
        <v>26133.39</v>
      </c>
      <c r="G1931">
        <v>0.04</v>
      </c>
      <c r="H1931" t="s">
        <v>54</v>
      </c>
      <c r="I1931">
        <v>-11053.6</v>
      </c>
      <c r="J1931">
        <v>880.98</v>
      </c>
      <c r="K1931">
        <v>44.55</v>
      </c>
      <c r="L1931" t="s">
        <v>458</v>
      </c>
      <c r="M1931" t="s">
        <v>341</v>
      </c>
      <c r="N1931" t="s">
        <v>40</v>
      </c>
      <c r="O1931" t="s">
        <v>37</v>
      </c>
      <c r="P1931" t="s">
        <v>57</v>
      </c>
      <c r="Q1931" t="s">
        <v>58</v>
      </c>
      <c r="R1931" s="1">
        <v>42377</v>
      </c>
      <c r="S1931" s="10">
        <f t="shared" si="129"/>
        <v>4.1528089163790525E-3</v>
      </c>
      <c r="T1931" t="str">
        <f>IF(B1931="Y", "Quality Check","")</f>
        <v>Quality Check</v>
      </c>
      <c r="U1931" t="str">
        <f t="shared" si="128"/>
        <v>Major Local Control Audit</v>
      </c>
      <c r="V1931">
        <f t="array" ref="V1931">SUM(IF(B1931="Y",IF(D1931="Critical",(F1931:F5490),0)))</f>
        <v>10074103.958000004</v>
      </c>
      <c r="W1931">
        <f t="shared" si="130"/>
        <v>1</v>
      </c>
      <c r="X1931">
        <f t="shared" si="131"/>
        <v>1</v>
      </c>
    </row>
    <row r="1932" spans="1:24" x14ac:dyDescent="0.25">
      <c r="A1932">
        <v>23489</v>
      </c>
      <c r="B1932" t="s">
        <v>18</v>
      </c>
      <c r="C1932" s="1">
        <v>42244</v>
      </c>
      <c r="D1932" t="s">
        <v>19</v>
      </c>
      <c r="E1932">
        <v>42</v>
      </c>
      <c r="F1932">
        <v>2004.6</v>
      </c>
      <c r="G1932">
        <v>0.02</v>
      </c>
      <c r="H1932" t="s">
        <v>32</v>
      </c>
      <c r="I1932">
        <v>230.3</v>
      </c>
      <c r="J1932">
        <v>47.98</v>
      </c>
      <c r="K1932">
        <v>3.61</v>
      </c>
      <c r="L1932" t="s">
        <v>125</v>
      </c>
      <c r="M1932" t="s">
        <v>30</v>
      </c>
      <c r="N1932" t="s">
        <v>23</v>
      </c>
      <c r="O1932" t="s">
        <v>24</v>
      </c>
      <c r="P1932" t="s">
        <v>25</v>
      </c>
      <c r="Q1932" t="s">
        <v>26</v>
      </c>
      <c r="R1932" s="1">
        <v>42244</v>
      </c>
      <c r="S1932" s="10">
        <f t="shared" si="129"/>
        <v>3.185472972994873E-4</v>
      </c>
      <c r="U1932" t="str">
        <f t="shared" si="128"/>
        <v/>
      </c>
      <c r="V1932">
        <f t="array" ref="V1932">SUM(IF(B1932="Y",IF(D1932="Critical",(F1932:F5491),0)))</f>
        <v>0</v>
      </c>
      <c r="W1932">
        <f t="shared" si="130"/>
        <v>0</v>
      </c>
      <c r="X1932">
        <f t="shared" si="131"/>
        <v>0</v>
      </c>
    </row>
    <row r="1933" spans="1:24" x14ac:dyDescent="0.25">
      <c r="A1933">
        <v>23524</v>
      </c>
      <c r="B1933" t="s">
        <v>18</v>
      </c>
      <c r="C1933" s="1">
        <v>42488</v>
      </c>
      <c r="D1933" t="s">
        <v>19</v>
      </c>
      <c r="E1933">
        <v>28</v>
      </c>
      <c r="F1933">
        <v>129.33000000000001</v>
      </c>
      <c r="G1933">
        <v>0.04</v>
      </c>
      <c r="H1933" t="s">
        <v>32</v>
      </c>
      <c r="I1933">
        <v>48.25</v>
      </c>
      <c r="J1933">
        <v>4.13</v>
      </c>
      <c r="K1933">
        <v>0.99</v>
      </c>
      <c r="L1933" t="s">
        <v>149</v>
      </c>
      <c r="M1933" t="s">
        <v>30</v>
      </c>
      <c r="N1933" t="s">
        <v>40</v>
      </c>
      <c r="O1933" t="s">
        <v>34</v>
      </c>
      <c r="P1933" t="s">
        <v>46</v>
      </c>
      <c r="Q1933" t="s">
        <v>42</v>
      </c>
      <c r="R1933" s="1">
        <v>42490</v>
      </c>
      <c r="S1933" s="10">
        <f t="shared" si="129"/>
        <v>2.0551592317541003E-5</v>
      </c>
      <c r="U1933" t="str">
        <f t="shared" si="128"/>
        <v/>
      </c>
      <c r="V1933">
        <f t="array" ref="V1933">SUM(IF(B1933="Y",IF(D1933="Critical",(F1933:F5492),0)))</f>
        <v>0</v>
      </c>
      <c r="W1933">
        <f t="shared" si="130"/>
        <v>2</v>
      </c>
      <c r="X1933">
        <f t="shared" si="131"/>
        <v>0</v>
      </c>
    </row>
    <row r="1934" spans="1:24" x14ac:dyDescent="0.25">
      <c r="A1934">
        <v>23524</v>
      </c>
      <c r="B1934" t="s">
        <v>18</v>
      </c>
      <c r="C1934" s="1">
        <v>42488</v>
      </c>
      <c r="D1934" t="s">
        <v>19</v>
      </c>
      <c r="E1934">
        <v>46</v>
      </c>
      <c r="F1934">
        <v>2461.23</v>
      </c>
      <c r="G1934">
        <v>0.06</v>
      </c>
      <c r="H1934" t="s">
        <v>20</v>
      </c>
      <c r="I1934">
        <v>748.2</v>
      </c>
      <c r="J1934">
        <v>55.48</v>
      </c>
      <c r="K1934">
        <v>14.3</v>
      </c>
      <c r="L1934" t="s">
        <v>149</v>
      </c>
      <c r="M1934" t="s">
        <v>30</v>
      </c>
      <c r="N1934" t="s">
        <v>40</v>
      </c>
      <c r="O1934" t="s">
        <v>34</v>
      </c>
      <c r="P1934" t="s">
        <v>49</v>
      </c>
      <c r="Q1934" t="s">
        <v>42</v>
      </c>
      <c r="R1934" s="1">
        <v>42490</v>
      </c>
      <c r="S1934" s="10">
        <f t="shared" si="129"/>
        <v>3.9110953034641181E-4</v>
      </c>
      <c r="U1934" t="str">
        <f t="shared" si="128"/>
        <v/>
      </c>
      <c r="V1934">
        <f t="array" ref="V1934">SUM(IF(B1934="Y",IF(D1934="Critical",(F1934:F5493),0)))</f>
        <v>0</v>
      </c>
      <c r="W1934">
        <f t="shared" si="130"/>
        <v>2</v>
      </c>
      <c r="X1934">
        <f t="shared" si="131"/>
        <v>0</v>
      </c>
    </row>
    <row r="1935" spans="1:24" x14ac:dyDescent="0.25">
      <c r="A1935">
        <v>23555</v>
      </c>
      <c r="B1935" t="s">
        <v>18</v>
      </c>
      <c r="C1935" s="1">
        <v>42349</v>
      </c>
      <c r="D1935" t="s">
        <v>19</v>
      </c>
      <c r="E1935">
        <v>29</v>
      </c>
      <c r="F1935">
        <v>104.7</v>
      </c>
      <c r="G1935">
        <v>0.09</v>
      </c>
      <c r="H1935" t="s">
        <v>20</v>
      </c>
      <c r="I1935">
        <v>42.16</v>
      </c>
      <c r="J1935">
        <v>3.69</v>
      </c>
      <c r="K1935">
        <v>0.5</v>
      </c>
      <c r="L1935" t="s">
        <v>165</v>
      </c>
      <c r="M1935" t="s">
        <v>22</v>
      </c>
      <c r="N1935" t="s">
        <v>23</v>
      </c>
      <c r="O1935" t="s">
        <v>34</v>
      </c>
      <c r="P1935" t="s">
        <v>46</v>
      </c>
      <c r="Q1935" t="s">
        <v>42</v>
      </c>
      <c r="R1935" s="1">
        <v>42350</v>
      </c>
      <c r="S1935" s="10">
        <f t="shared" si="129"/>
        <v>1.6637684339646972E-5</v>
      </c>
      <c r="U1935" t="str">
        <f t="shared" si="128"/>
        <v/>
      </c>
      <c r="V1935">
        <f t="array" ref="V1935">SUM(IF(B1935="Y",IF(D1935="Critical",(F1935:F5494),0)))</f>
        <v>0</v>
      </c>
      <c r="W1935">
        <f t="shared" si="130"/>
        <v>1</v>
      </c>
      <c r="X1935">
        <f t="shared" si="131"/>
        <v>0</v>
      </c>
    </row>
    <row r="1936" spans="1:24" x14ac:dyDescent="0.25">
      <c r="A1936">
        <v>23555</v>
      </c>
      <c r="B1936" t="s">
        <v>18</v>
      </c>
      <c r="C1936" s="1">
        <v>42349</v>
      </c>
      <c r="D1936" t="s">
        <v>19</v>
      </c>
      <c r="E1936">
        <v>5</v>
      </c>
      <c r="F1936">
        <v>284.45249999999999</v>
      </c>
      <c r="G1936">
        <v>0.06</v>
      </c>
      <c r="H1936" t="s">
        <v>20</v>
      </c>
      <c r="I1936">
        <v>-254.78</v>
      </c>
      <c r="J1936">
        <v>65.989999999999995</v>
      </c>
      <c r="K1936">
        <v>8.99</v>
      </c>
      <c r="L1936" t="s">
        <v>165</v>
      </c>
      <c r="M1936" t="s">
        <v>22</v>
      </c>
      <c r="N1936" t="s">
        <v>23</v>
      </c>
      <c r="O1936" t="s">
        <v>24</v>
      </c>
      <c r="P1936" t="s">
        <v>41</v>
      </c>
      <c r="Q1936" t="s">
        <v>42</v>
      </c>
      <c r="R1936" s="1">
        <v>42350</v>
      </c>
      <c r="S1936" s="10">
        <f t="shared" si="129"/>
        <v>4.5201823348838872E-5</v>
      </c>
      <c r="U1936" t="str">
        <f t="shared" si="128"/>
        <v/>
      </c>
      <c r="V1936">
        <f t="array" ref="V1936">SUM(IF(B1936="Y",IF(D1936="Critical",(F1936:F5495),0)))</f>
        <v>0</v>
      </c>
      <c r="W1936">
        <f t="shared" si="130"/>
        <v>1</v>
      </c>
      <c r="X1936">
        <f t="shared" si="131"/>
        <v>0</v>
      </c>
    </row>
    <row r="1937" spans="1:24" x14ac:dyDescent="0.25">
      <c r="A1937">
        <v>23556</v>
      </c>
      <c r="B1937" t="s">
        <v>18</v>
      </c>
      <c r="C1937" s="1">
        <v>41648</v>
      </c>
      <c r="D1937" t="s">
        <v>43</v>
      </c>
      <c r="E1937">
        <v>34</v>
      </c>
      <c r="F1937">
        <v>11747.97</v>
      </c>
      <c r="G1937">
        <v>0.05</v>
      </c>
      <c r="H1937" t="s">
        <v>32</v>
      </c>
      <c r="I1937">
        <v>3302.03</v>
      </c>
      <c r="J1937">
        <v>363.25</v>
      </c>
      <c r="K1937">
        <v>19.989999999999998</v>
      </c>
      <c r="L1937" t="s">
        <v>368</v>
      </c>
      <c r="M1937" t="s">
        <v>56</v>
      </c>
      <c r="N1937" t="s">
        <v>45</v>
      </c>
      <c r="O1937" t="s">
        <v>34</v>
      </c>
      <c r="P1937" t="s">
        <v>72</v>
      </c>
      <c r="Q1937" t="s">
        <v>42</v>
      </c>
      <c r="R1937" s="1">
        <v>41649</v>
      </c>
      <c r="S1937" s="10">
        <f t="shared" si="129"/>
        <v>1.8668482950491159E-3</v>
      </c>
      <c r="U1937" t="str">
        <f t="shared" si="128"/>
        <v/>
      </c>
      <c r="V1937">
        <f t="array" ref="V1937">SUM(IF(B1937="Y",IF(D1937="Critical",(F1937:F5496),0)))</f>
        <v>0</v>
      </c>
      <c r="W1937">
        <f t="shared" si="130"/>
        <v>1</v>
      </c>
      <c r="X1937">
        <f t="shared" si="131"/>
        <v>0</v>
      </c>
    </row>
    <row r="1938" spans="1:24" x14ac:dyDescent="0.25">
      <c r="A1938">
        <v>23557</v>
      </c>
      <c r="B1938" t="s">
        <v>27</v>
      </c>
      <c r="C1938" s="1">
        <v>41790</v>
      </c>
      <c r="D1938" t="s">
        <v>31</v>
      </c>
      <c r="E1938">
        <v>7</v>
      </c>
      <c r="F1938">
        <v>1011.16</v>
      </c>
      <c r="G1938">
        <v>0.02</v>
      </c>
      <c r="H1938" t="s">
        <v>20</v>
      </c>
      <c r="I1938">
        <v>547.96</v>
      </c>
      <c r="J1938">
        <v>136.97999999999999</v>
      </c>
      <c r="K1938">
        <v>24.49</v>
      </c>
      <c r="L1938" t="s">
        <v>39</v>
      </c>
      <c r="M1938" t="s">
        <v>22</v>
      </c>
      <c r="N1938" t="s">
        <v>40</v>
      </c>
      <c r="O1938" t="s">
        <v>37</v>
      </c>
      <c r="P1938" t="s">
        <v>38</v>
      </c>
      <c r="Q1938" t="s">
        <v>60</v>
      </c>
      <c r="R1938" s="1">
        <v>41791</v>
      </c>
      <c r="S1938" s="10">
        <f t="shared" si="129"/>
        <v>1.6068157494629831E-4</v>
      </c>
      <c r="U1938" t="str">
        <f t="shared" si="128"/>
        <v/>
      </c>
      <c r="V1938">
        <f t="array" ref="V1938">SUM(IF(B1938="Y",IF(D1938="Critical",(F1938:F5497),0)))</f>
        <v>0</v>
      </c>
      <c r="W1938">
        <f t="shared" si="130"/>
        <v>1</v>
      </c>
      <c r="X1938">
        <f t="shared" si="131"/>
        <v>0</v>
      </c>
    </row>
    <row r="1939" spans="1:24" x14ac:dyDescent="0.25">
      <c r="A1939">
        <v>34499</v>
      </c>
      <c r="B1939" t="s">
        <v>18</v>
      </c>
      <c r="C1939" s="1">
        <v>41473</v>
      </c>
      <c r="D1939" t="s">
        <v>43</v>
      </c>
      <c r="E1939">
        <v>2</v>
      </c>
      <c r="F1939">
        <v>555.67999999999995</v>
      </c>
      <c r="G1939">
        <v>0.01</v>
      </c>
      <c r="H1939" t="s">
        <v>54</v>
      </c>
      <c r="I1939">
        <v>-336.3</v>
      </c>
      <c r="J1939">
        <v>243.98</v>
      </c>
      <c r="K1939">
        <v>62.94</v>
      </c>
      <c r="L1939" t="s">
        <v>413</v>
      </c>
      <c r="M1939" t="s">
        <v>22</v>
      </c>
      <c r="N1939" t="s">
        <v>40</v>
      </c>
      <c r="O1939" t="s">
        <v>37</v>
      </c>
      <c r="P1939" t="s">
        <v>86</v>
      </c>
      <c r="Q1939" t="s">
        <v>74</v>
      </c>
      <c r="R1939" s="1">
        <v>41474</v>
      </c>
      <c r="S1939" s="10">
        <f t="shared" si="129"/>
        <v>8.8302086283238091E-5</v>
      </c>
      <c r="U1939" t="str">
        <f t="shared" si="128"/>
        <v/>
      </c>
      <c r="V1939">
        <f t="array" ref="V1939">SUM(IF(B1939="Y",IF(D1939="Critical",(F1939:F5498),0)))</f>
        <v>0</v>
      </c>
      <c r="W1939">
        <f t="shared" si="130"/>
        <v>1</v>
      </c>
      <c r="X1939">
        <f t="shared" si="131"/>
        <v>0</v>
      </c>
    </row>
    <row r="1940" spans="1:24" x14ac:dyDescent="0.25">
      <c r="A1940">
        <v>22053</v>
      </c>
      <c r="B1940" t="s">
        <v>18</v>
      </c>
      <c r="C1940" s="1">
        <v>41507</v>
      </c>
      <c r="D1940" t="s">
        <v>28</v>
      </c>
      <c r="E1940">
        <v>32</v>
      </c>
      <c r="F1940">
        <v>563.08000000000004</v>
      </c>
      <c r="G1940">
        <v>0.1</v>
      </c>
      <c r="H1940" t="s">
        <v>20</v>
      </c>
      <c r="I1940">
        <v>112.97</v>
      </c>
      <c r="J1940">
        <v>18.989999999999998</v>
      </c>
      <c r="K1940">
        <v>5.23</v>
      </c>
      <c r="L1940" t="s">
        <v>251</v>
      </c>
      <c r="M1940" t="s">
        <v>56</v>
      </c>
      <c r="N1940" t="s">
        <v>23</v>
      </c>
      <c r="O1940" t="s">
        <v>34</v>
      </c>
      <c r="P1940" t="s">
        <v>68</v>
      </c>
      <c r="Q1940" t="s">
        <v>42</v>
      </c>
      <c r="R1940" s="1">
        <v>41509</v>
      </c>
      <c r="S1940" s="10">
        <f t="shared" si="129"/>
        <v>8.9478006666365024E-5</v>
      </c>
      <c r="U1940" t="str">
        <f t="shared" si="128"/>
        <v/>
      </c>
      <c r="V1940">
        <f t="array" ref="V1940">SUM(IF(B1940="Y",IF(D1940="Critical",(F1940:F5499),0)))</f>
        <v>0</v>
      </c>
      <c r="W1940">
        <f t="shared" si="130"/>
        <v>2</v>
      </c>
      <c r="X1940">
        <f t="shared" si="131"/>
        <v>0</v>
      </c>
    </row>
    <row r="1941" spans="1:24" x14ac:dyDescent="0.25">
      <c r="A1941">
        <v>23584</v>
      </c>
      <c r="B1941" t="s">
        <v>18</v>
      </c>
      <c r="C1941" s="1">
        <v>42075</v>
      </c>
      <c r="D1941" t="s">
        <v>28</v>
      </c>
      <c r="E1941">
        <v>14</v>
      </c>
      <c r="F1941">
        <v>2671.21</v>
      </c>
      <c r="G1941">
        <v>0.06</v>
      </c>
      <c r="H1941" t="s">
        <v>54</v>
      </c>
      <c r="I1941">
        <v>636.17999999999995</v>
      </c>
      <c r="J1941">
        <v>200.97</v>
      </c>
      <c r="K1941">
        <v>15.59</v>
      </c>
      <c r="L1941" t="s">
        <v>358</v>
      </c>
      <c r="M1941" t="s">
        <v>341</v>
      </c>
      <c r="N1941" t="s">
        <v>23</v>
      </c>
      <c r="O1941" t="s">
        <v>24</v>
      </c>
      <c r="P1941" t="s">
        <v>51</v>
      </c>
      <c r="Q1941" t="s">
        <v>74</v>
      </c>
      <c r="R1941" s="1">
        <v>42077</v>
      </c>
      <c r="S1941" s="10">
        <f t="shared" si="129"/>
        <v>4.2447706575843736E-4</v>
      </c>
      <c r="U1941" t="str">
        <f t="shared" si="128"/>
        <v/>
      </c>
      <c r="V1941">
        <f t="array" ref="V1941">SUM(IF(B1941="Y",IF(D1941="Critical",(F1941:F5500),0)))</f>
        <v>0</v>
      </c>
      <c r="W1941">
        <f t="shared" si="130"/>
        <v>2</v>
      </c>
      <c r="X1941">
        <f t="shared" si="131"/>
        <v>0</v>
      </c>
    </row>
    <row r="1942" spans="1:24" x14ac:dyDescent="0.25">
      <c r="A1942">
        <v>40036</v>
      </c>
      <c r="B1942" t="s">
        <v>18</v>
      </c>
      <c r="C1942" s="1">
        <v>41432</v>
      </c>
      <c r="D1942" t="s">
        <v>31</v>
      </c>
      <c r="E1942">
        <v>10</v>
      </c>
      <c r="F1942">
        <v>568.33550000000002</v>
      </c>
      <c r="G1942">
        <v>0.02</v>
      </c>
      <c r="H1942" t="s">
        <v>20</v>
      </c>
      <c r="I1942">
        <v>-147.36000000000001</v>
      </c>
      <c r="J1942">
        <v>65.989999999999995</v>
      </c>
      <c r="K1942">
        <v>8.99</v>
      </c>
      <c r="L1942" t="s">
        <v>531</v>
      </c>
      <c r="M1942" t="s">
        <v>341</v>
      </c>
      <c r="N1942" t="s">
        <v>40</v>
      </c>
      <c r="O1942" t="s">
        <v>24</v>
      </c>
      <c r="P1942" t="s">
        <v>41</v>
      </c>
      <c r="Q1942" t="s">
        <v>42</v>
      </c>
      <c r="R1942" s="1">
        <v>41433</v>
      </c>
      <c r="S1942" s="10">
        <f t="shared" si="129"/>
        <v>9.0313148500624951E-5</v>
      </c>
      <c r="U1942" t="str">
        <f t="shared" si="128"/>
        <v/>
      </c>
      <c r="V1942">
        <f t="array" ref="V1942">SUM(IF(B1942="Y",IF(D1942="Critical",(F1942:F5501),0)))</f>
        <v>0</v>
      </c>
      <c r="W1942">
        <f t="shared" si="130"/>
        <v>1</v>
      </c>
      <c r="X1942">
        <f t="shared" si="131"/>
        <v>0</v>
      </c>
    </row>
    <row r="1943" spans="1:24" x14ac:dyDescent="0.25">
      <c r="A1943">
        <v>23617</v>
      </c>
      <c r="B1943" t="s">
        <v>18</v>
      </c>
      <c r="C1943" s="1">
        <v>41764</v>
      </c>
      <c r="D1943" t="s">
        <v>31</v>
      </c>
      <c r="E1943">
        <v>6</v>
      </c>
      <c r="F1943">
        <v>247.34</v>
      </c>
      <c r="G1943">
        <v>0.04</v>
      </c>
      <c r="H1943" t="s">
        <v>32</v>
      </c>
      <c r="I1943">
        <v>63.61</v>
      </c>
      <c r="J1943">
        <v>37.700000000000003</v>
      </c>
      <c r="K1943">
        <v>2.99</v>
      </c>
      <c r="L1943" t="s">
        <v>190</v>
      </c>
      <c r="M1943" t="s">
        <v>22</v>
      </c>
      <c r="N1943" t="s">
        <v>45</v>
      </c>
      <c r="O1943" t="s">
        <v>34</v>
      </c>
      <c r="P1943" t="s">
        <v>68</v>
      </c>
      <c r="Q1943" t="s">
        <v>42</v>
      </c>
      <c r="R1943" s="1">
        <v>41766</v>
      </c>
      <c r="S1943" s="10">
        <f t="shared" si="129"/>
        <v>3.9304344265217592E-5</v>
      </c>
      <c r="U1943" t="str">
        <f t="shared" si="128"/>
        <v/>
      </c>
      <c r="V1943">
        <f t="array" ref="V1943">SUM(IF(B1943="Y",IF(D1943="Critical",(F1943:F5502),0)))</f>
        <v>0</v>
      </c>
      <c r="W1943">
        <f t="shared" si="130"/>
        <v>2</v>
      </c>
      <c r="X1943">
        <f t="shared" si="131"/>
        <v>0</v>
      </c>
    </row>
    <row r="1944" spans="1:24" x14ac:dyDescent="0.25">
      <c r="A1944">
        <v>23618</v>
      </c>
      <c r="B1944" t="s">
        <v>18</v>
      </c>
      <c r="C1944" s="1">
        <v>42335</v>
      </c>
      <c r="D1944" t="s">
        <v>43</v>
      </c>
      <c r="E1944">
        <v>45</v>
      </c>
      <c r="F1944">
        <v>2601.7905000000001</v>
      </c>
      <c r="G1944">
        <v>0.02</v>
      </c>
      <c r="H1944" t="s">
        <v>20</v>
      </c>
      <c r="I1944">
        <v>748.2</v>
      </c>
      <c r="J1944">
        <v>65.989999999999995</v>
      </c>
      <c r="K1944">
        <v>5.26</v>
      </c>
      <c r="L1944" t="s">
        <v>307</v>
      </c>
      <c r="M1944" t="s">
        <v>22</v>
      </c>
      <c r="N1944" t="s">
        <v>45</v>
      </c>
      <c r="O1944" t="s">
        <v>24</v>
      </c>
      <c r="P1944" t="s">
        <v>41</v>
      </c>
      <c r="Q1944" t="s">
        <v>42</v>
      </c>
      <c r="R1944" s="1">
        <v>42337</v>
      </c>
      <c r="S1944" s="10">
        <f t="shared" si="129"/>
        <v>4.1344574075350782E-4</v>
      </c>
      <c r="U1944" t="str">
        <f t="shared" si="128"/>
        <v/>
      </c>
      <c r="V1944">
        <f t="array" ref="V1944">SUM(IF(B1944="Y",IF(D1944="Critical",(F1944:F5503),0)))</f>
        <v>0</v>
      </c>
      <c r="W1944">
        <f t="shared" si="130"/>
        <v>2</v>
      </c>
      <c r="X1944">
        <f t="shared" si="131"/>
        <v>0</v>
      </c>
    </row>
    <row r="1945" spans="1:24" x14ac:dyDescent="0.25">
      <c r="A1945">
        <v>23619</v>
      </c>
      <c r="B1945" t="s">
        <v>27</v>
      </c>
      <c r="C1945" s="1">
        <v>42359</v>
      </c>
      <c r="D1945" t="s">
        <v>43</v>
      </c>
      <c r="E1945">
        <v>7</v>
      </c>
      <c r="F1945">
        <v>1043.1199999999999</v>
      </c>
      <c r="G1945">
        <v>0.06</v>
      </c>
      <c r="H1945" t="s">
        <v>20</v>
      </c>
      <c r="I1945">
        <v>-52.5</v>
      </c>
      <c r="J1945">
        <v>150.97999999999999</v>
      </c>
      <c r="K1945">
        <v>13.99</v>
      </c>
      <c r="L1945" t="s">
        <v>153</v>
      </c>
      <c r="M1945" t="s">
        <v>56</v>
      </c>
      <c r="N1945" t="s">
        <v>71</v>
      </c>
      <c r="O1945" t="s">
        <v>24</v>
      </c>
      <c r="P1945" t="s">
        <v>51</v>
      </c>
      <c r="Q1945" t="s">
        <v>52</v>
      </c>
      <c r="R1945" s="1">
        <v>42360</v>
      </c>
      <c r="S1945" s="10">
        <f t="shared" si="129"/>
        <v>1.6576027973612748E-4</v>
      </c>
      <c r="U1945" t="str">
        <f t="shared" si="128"/>
        <v/>
      </c>
      <c r="V1945">
        <f t="array" ref="V1945">SUM(IF(B1945="Y",IF(D1945="Critical",(F1945:F5504),0)))</f>
        <v>0</v>
      </c>
      <c r="W1945">
        <f t="shared" si="130"/>
        <v>1</v>
      </c>
      <c r="X1945">
        <f t="shared" si="131"/>
        <v>0</v>
      </c>
    </row>
    <row r="1946" spans="1:24" x14ac:dyDescent="0.25">
      <c r="A1946">
        <v>23619</v>
      </c>
      <c r="B1946" t="s">
        <v>27</v>
      </c>
      <c r="C1946" s="1">
        <v>42359</v>
      </c>
      <c r="D1946" t="s">
        <v>43</v>
      </c>
      <c r="E1946">
        <v>45</v>
      </c>
      <c r="F1946">
        <v>285.91000000000003</v>
      </c>
      <c r="G1946">
        <v>0.02</v>
      </c>
      <c r="H1946" t="s">
        <v>20</v>
      </c>
      <c r="I1946">
        <v>-104.99</v>
      </c>
      <c r="J1946">
        <v>6.24</v>
      </c>
      <c r="K1946">
        <v>5.22</v>
      </c>
      <c r="L1946" t="s">
        <v>153</v>
      </c>
      <c r="M1946" t="s">
        <v>56</v>
      </c>
      <c r="N1946" t="s">
        <v>71</v>
      </c>
      <c r="O1946" t="s">
        <v>37</v>
      </c>
      <c r="P1946" t="s">
        <v>38</v>
      </c>
      <c r="Q1946" t="s">
        <v>42</v>
      </c>
      <c r="R1946" s="1">
        <v>42361</v>
      </c>
      <c r="S1946" s="10">
        <f t="shared" si="129"/>
        <v>4.5433431991866917E-5</v>
      </c>
      <c r="U1946" t="str">
        <f t="shared" si="128"/>
        <v/>
      </c>
      <c r="V1946">
        <f t="array" ref="V1946">SUM(IF(B1946="Y",IF(D1946="Critical",(F1946:F5505),0)))</f>
        <v>0</v>
      </c>
      <c r="W1946">
        <f t="shared" si="130"/>
        <v>2</v>
      </c>
      <c r="X1946">
        <f t="shared" si="131"/>
        <v>0</v>
      </c>
    </row>
    <row r="1947" spans="1:24" x14ac:dyDescent="0.25">
      <c r="A1947">
        <v>23619</v>
      </c>
      <c r="B1947" t="s">
        <v>27</v>
      </c>
      <c r="C1947" s="1">
        <v>42359</v>
      </c>
      <c r="D1947" t="s">
        <v>43</v>
      </c>
      <c r="E1947">
        <v>48</v>
      </c>
      <c r="F1947">
        <v>2611.8035</v>
      </c>
      <c r="G1947">
        <v>0.06</v>
      </c>
      <c r="H1947" t="s">
        <v>20</v>
      </c>
      <c r="I1947">
        <v>644.80999999999995</v>
      </c>
      <c r="J1947">
        <v>65.989999999999995</v>
      </c>
      <c r="K1947">
        <v>5.92</v>
      </c>
      <c r="L1947" t="s">
        <v>153</v>
      </c>
      <c r="M1947" t="s">
        <v>56</v>
      </c>
      <c r="N1947" t="s">
        <v>71</v>
      </c>
      <c r="O1947" t="s">
        <v>24</v>
      </c>
      <c r="P1947" t="s">
        <v>41</v>
      </c>
      <c r="Q1947" t="s">
        <v>42</v>
      </c>
      <c r="R1947" s="1">
        <v>42362</v>
      </c>
      <c r="S1947" s="10">
        <f t="shared" si="129"/>
        <v>4.1503688815840639E-4</v>
      </c>
      <c r="U1947" t="str">
        <f t="shared" si="128"/>
        <v/>
      </c>
      <c r="V1947">
        <f t="array" ref="V1947">SUM(IF(B1947="Y",IF(D1947="Critical",(F1947:F5506),0)))</f>
        <v>0</v>
      </c>
      <c r="W1947">
        <f t="shared" si="130"/>
        <v>3</v>
      </c>
      <c r="X1947">
        <f t="shared" si="131"/>
        <v>0</v>
      </c>
    </row>
    <row r="1948" spans="1:24" x14ac:dyDescent="0.25">
      <c r="A1948">
        <v>23648</v>
      </c>
      <c r="B1948" t="s">
        <v>18</v>
      </c>
      <c r="C1948" s="1">
        <v>42271</v>
      </c>
      <c r="D1948" t="s">
        <v>28</v>
      </c>
      <c r="E1948">
        <v>44</v>
      </c>
      <c r="F1948">
        <v>6768.16</v>
      </c>
      <c r="G1948">
        <v>0.03</v>
      </c>
      <c r="H1948" t="s">
        <v>20</v>
      </c>
      <c r="I1948">
        <v>907.49</v>
      </c>
      <c r="J1948">
        <v>152.47999999999999</v>
      </c>
      <c r="K1948">
        <v>6.5</v>
      </c>
      <c r="L1948" t="s">
        <v>195</v>
      </c>
      <c r="M1948" t="s">
        <v>22</v>
      </c>
      <c r="N1948" t="s">
        <v>23</v>
      </c>
      <c r="O1948" t="s">
        <v>24</v>
      </c>
      <c r="P1948" t="s">
        <v>25</v>
      </c>
      <c r="Q1948" t="s">
        <v>42</v>
      </c>
      <c r="R1948" s="1">
        <v>42272</v>
      </c>
      <c r="S1948" s="10">
        <f t="shared" si="129"/>
        <v>1.0755158513870587E-3</v>
      </c>
      <c r="U1948" t="str">
        <f t="shared" si="128"/>
        <v/>
      </c>
      <c r="V1948">
        <f t="array" ref="V1948">SUM(IF(B1948="Y",IF(D1948="Critical",(F1948:F5507),0)))</f>
        <v>0</v>
      </c>
      <c r="W1948">
        <f t="shared" si="130"/>
        <v>1</v>
      </c>
      <c r="X1948">
        <f t="shared" si="131"/>
        <v>0</v>
      </c>
    </row>
    <row r="1949" spans="1:24" x14ac:dyDescent="0.25">
      <c r="A1949">
        <v>23648</v>
      </c>
      <c r="B1949" t="s">
        <v>18</v>
      </c>
      <c r="C1949" s="1">
        <v>42271</v>
      </c>
      <c r="D1949" t="s">
        <v>28</v>
      </c>
      <c r="E1949">
        <v>4</v>
      </c>
      <c r="F1949">
        <v>10.65</v>
      </c>
      <c r="G1949">
        <v>0.1</v>
      </c>
      <c r="H1949" t="s">
        <v>20</v>
      </c>
      <c r="I1949">
        <v>-0.64</v>
      </c>
      <c r="J1949">
        <v>2.61</v>
      </c>
      <c r="K1949">
        <v>0.5</v>
      </c>
      <c r="L1949" t="s">
        <v>195</v>
      </c>
      <c r="M1949" t="s">
        <v>22</v>
      </c>
      <c r="N1949" t="s">
        <v>23</v>
      </c>
      <c r="O1949" t="s">
        <v>34</v>
      </c>
      <c r="P1949" t="s">
        <v>46</v>
      </c>
      <c r="Q1949" t="s">
        <v>42</v>
      </c>
      <c r="R1949" s="1">
        <v>42272</v>
      </c>
      <c r="S1949" s="10">
        <f t="shared" si="129"/>
        <v>1.6923719027434599E-6</v>
      </c>
      <c r="U1949" t="str">
        <f t="shared" si="128"/>
        <v/>
      </c>
      <c r="V1949">
        <f t="array" ref="V1949">SUM(IF(B1949="Y",IF(D1949="Critical",(F1949:F5508),0)))</f>
        <v>0</v>
      </c>
      <c r="W1949">
        <f t="shared" si="130"/>
        <v>1</v>
      </c>
      <c r="X1949">
        <f t="shared" si="131"/>
        <v>0</v>
      </c>
    </row>
    <row r="1950" spans="1:24" x14ac:dyDescent="0.25">
      <c r="A1950">
        <v>23649</v>
      </c>
      <c r="B1950" t="s">
        <v>18</v>
      </c>
      <c r="C1950" s="1">
        <v>42252</v>
      </c>
      <c r="D1950" t="s">
        <v>31</v>
      </c>
      <c r="E1950">
        <v>30</v>
      </c>
      <c r="F1950">
        <v>4587.9260000000004</v>
      </c>
      <c r="G1950">
        <v>0.1</v>
      </c>
      <c r="H1950" t="s">
        <v>20</v>
      </c>
      <c r="I1950">
        <v>687.41</v>
      </c>
      <c r="J1950">
        <v>195.99</v>
      </c>
      <c r="K1950">
        <v>4.2</v>
      </c>
      <c r="L1950" t="s">
        <v>427</v>
      </c>
      <c r="M1950" t="s">
        <v>30</v>
      </c>
      <c r="N1950" t="s">
        <v>23</v>
      </c>
      <c r="O1950" t="s">
        <v>24</v>
      </c>
      <c r="P1950" t="s">
        <v>41</v>
      </c>
      <c r="Q1950" t="s">
        <v>42</v>
      </c>
      <c r="R1950" s="1">
        <v>42255</v>
      </c>
      <c r="S1950" s="10">
        <f t="shared" si="129"/>
        <v>7.2905887833485373E-4</v>
      </c>
      <c r="U1950" t="str">
        <f t="shared" si="128"/>
        <v/>
      </c>
      <c r="V1950">
        <f t="array" ref="V1950">SUM(IF(B1950="Y",IF(D1950="Critical",(F1950:F5509),0)))</f>
        <v>0</v>
      </c>
      <c r="W1950">
        <f t="shared" si="130"/>
        <v>3</v>
      </c>
      <c r="X1950">
        <f t="shared" si="131"/>
        <v>0</v>
      </c>
    </row>
    <row r="1951" spans="1:24" x14ac:dyDescent="0.25">
      <c r="A1951">
        <v>23649</v>
      </c>
      <c r="B1951" t="s">
        <v>18</v>
      </c>
      <c r="C1951" s="1">
        <v>42252</v>
      </c>
      <c r="D1951" t="s">
        <v>31</v>
      </c>
      <c r="E1951">
        <v>42</v>
      </c>
      <c r="F1951">
        <v>4541.924</v>
      </c>
      <c r="G1951">
        <v>0.01</v>
      </c>
      <c r="H1951" t="s">
        <v>20</v>
      </c>
      <c r="I1951">
        <v>1222.1400000000001</v>
      </c>
      <c r="J1951">
        <v>125.99</v>
      </c>
      <c r="K1951">
        <v>8.08</v>
      </c>
      <c r="L1951" t="s">
        <v>427</v>
      </c>
      <c r="M1951" t="s">
        <v>30</v>
      </c>
      <c r="N1951" t="s">
        <v>23</v>
      </c>
      <c r="O1951" t="s">
        <v>24</v>
      </c>
      <c r="P1951" t="s">
        <v>41</v>
      </c>
      <c r="Q1951" t="s">
        <v>42</v>
      </c>
      <c r="R1951" s="1">
        <v>42253</v>
      </c>
      <c r="S1951" s="10">
        <f t="shared" si="129"/>
        <v>7.2174878516396122E-4</v>
      </c>
      <c r="U1951" t="str">
        <f t="shared" si="128"/>
        <v/>
      </c>
      <c r="V1951">
        <f t="array" ref="V1951">SUM(IF(B1951="Y",IF(D1951="Critical",(F1951:F5510),0)))</f>
        <v>0</v>
      </c>
      <c r="W1951">
        <f t="shared" si="130"/>
        <v>1</v>
      </c>
      <c r="X1951">
        <f t="shared" si="131"/>
        <v>0</v>
      </c>
    </row>
    <row r="1952" spans="1:24" x14ac:dyDescent="0.25">
      <c r="A1952">
        <v>23652</v>
      </c>
      <c r="B1952" t="s">
        <v>18</v>
      </c>
      <c r="C1952" s="1">
        <v>42612</v>
      </c>
      <c r="D1952" t="s">
        <v>31</v>
      </c>
      <c r="E1952">
        <v>27</v>
      </c>
      <c r="F1952">
        <v>305.48</v>
      </c>
      <c r="G1952">
        <v>0.1</v>
      </c>
      <c r="H1952" t="s">
        <v>20</v>
      </c>
      <c r="I1952">
        <v>47.14</v>
      </c>
      <c r="J1952">
        <v>11.55</v>
      </c>
      <c r="K1952">
        <v>2.36</v>
      </c>
      <c r="L1952" t="s">
        <v>164</v>
      </c>
      <c r="M1952" t="s">
        <v>22</v>
      </c>
      <c r="N1952" t="s">
        <v>71</v>
      </c>
      <c r="O1952" t="s">
        <v>34</v>
      </c>
      <c r="P1952" t="s">
        <v>35</v>
      </c>
      <c r="Q1952" t="s">
        <v>36</v>
      </c>
      <c r="R1952" s="1">
        <v>42612</v>
      </c>
      <c r="S1952" s="10">
        <f t="shared" si="129"/>
        <v>4.8543264680757948E-5</v>
      </c>
      <c r="U1952" t="str">
        <f t="shared" si="128"/>
        <v/>
      </c>
      <c r="V1952">
        <f t="array" ref="V1952">SUM(IF(B1952="Y",IF(D1952="Critical",(F1952:F5511),0)))</f>
        <v>0</v>
      </c>
      <c r="W1952">
        <f t="shared" si="130"/>
        <v>0</v>
      </c>
      <c r="X1952">
        <f t="shared" si="131"/>
        <v>0</v>
      </c>
    </row>
    <row r="1953" spans="1:24" x14ac:dyDescent="0.25">
      <c r="A1953">
        <v>2752</v>
      </c>
      <c r="B1953" t="s">
        <v>18</v>
      </c>
      <c r="C1953" s="1">
        <v>41596</v>
      </c>
      <c r="D1953" t="s">
        <v>19</v>
      </c>
      <c r="E1953">
        <v>10</v>
      </c>
      <c r="F1953">
        <v>575.56899999999996</v>
      </c>
      <c r="G1953">
        <v>0.04</v>
      </c>
      <c r="H1953" t="s">
        <v>20</v>
      </c>
      <c r="I1953">
        <v>-86.52</v>
      </c>
      <c r="J1953">
        <v>65.989999999999995</v>
      </c>
      <c r="K1953">
        <v>5.63</v>
      </c>
      <c r="L1953" t="s">
        <v>152</v>
      </c>
      <c r="M1953" t="s">
        <v>30</v>
      </c>
      <c r="N1953" t="s">
        <v>71</v>
      </c>
      <c r="O1953" t="s">
        <v>24</v>
      </c>
      <c r="P1953" t="s">
        <v>41</v>
      </c>
      <c r="Q1953" t="s">
        <v>42</v>
      </c>
      <c r="R1953" s="1">
        <v>41598</v>
      </c>
      <c r="S1953" s="10">
        <f t="shared" si="129"/>
        <v>9.1462610675131488E-5</v>
      </c>
      <c r="U1953" t="str">
        <f t="shared" si="128"/>
        <v/>
      </c>
      <c r="V1953">
        <f t="array" ref="V1953">SUM(IF(B1953="Y",IF(D1953="Critical",(F1953:F5512),0)))</f>
        <v>0</v>
      </c>
      <c r="W1953">
        <f t="shared" si="130"/>
        <v>2</v>
      </c>
      <c r="X1953">
        <f t="shared" si="131"/>
        <v>0</v>
      </c>
    </row>
    <row r="1954" spans="1:24" x14ac:dyDescent="0.25">
      <c r="A1954">
        <v>23713</v>
      </c>
      <c r="B1954" t="s">
        <v>18</v>
      </c>
      <c r="C1954" s="1">
        <v>42336</v>
      </c>
      <c r="D1954" t="s">
        <v>31</v>
      </c>
      <c r="E1954">
        <v>38</v>
      </c>
      <c r="F1954">
        <v>3701.5205000000001</v>
      </c>
      <c r="G1954">
        <v>0.05</v>
      </c>
      <c r="H1954" t="s">
        <v>20</v>
      </c>
      <c r="I1954">
        <v>894.06</v>
      </c>
      <c r="J1954">
        <v>115.99</v>
      </c>
      <c r="K1954">
        <v>5.92</v>
      </c>
      <c r="L1954" t="s">
        <v>535</v>
      </c>
      <c r="M1954" t="s">
        <v>22</v>
      </c>
      <c r="N1954" t="s">
        <v>45</v>
      </c>
      <c r="O1954" t="s">
        <v>24</v>
      </c>
      <c r="P1954" t="s">
        <v>41</v>
      </c>
      <c r="Q1954" t="s">
        <v>42</v>
      </c>
      <c r="R1954" s="1">
        <v>42339</v>
      </c>
      <c r="S1954" s="10">
        <f t="shared" si="129"/>
        <v>5.8820181142055618E-4</v>
      </c>
      <c r="U1954" t="str">
        <f t="shared" si="128"/>
        <v/>
      </c>
      <c r="V1954">
        <f t="array" ref="V1954">SUM(IF(B1954="Y",IF(D1954="Critical",(F1954:F5513),0)))</f>
        <v>0</v>
      </c>
      <c r="W1954">
        <f t="shared" si="130"/>
        <v>3</v>
      </c>
      <c r="X1954">
        <f t="shared" si="131"/>
        <v>0</v>
      </c>
    </row>
    <row r="1955" spans="1:24" x14ac:dyDescent="0.25">
      <c r="A1955">
        <v>35265</v>
      </c>
      <c r="B1955" t="s">
        <v>18</v>
      </c>
      <c r="C1955" s="1">
        <v>41607</v>
      </c>
      <c r="D1955" t="s">
        <v>31</v>
      </c>
      <c r="E1955">
        <v>16</v>
      </c>
      <c r="F1955">
        <v>577</v>
      </c>
      <c r="G1955">
        <v>0.04</v>
      </c>
      <c r="H1955" t="s">
        <v>54</v>
      </c>
      <c r="I1955">
        <v>-112.88</v>
      </c>
      <c r="J1955">
        <v>33.94</v>
      </c>
      <c r="K1955">
        <v>19.190000000000001</v>
      </c>
      <c r="L1955" t="s">
        <v>70</v>
      </c>
      <c r="M1955" t="s">
        <v>22</v>
      </c>
      <c r="N1955" t="s">
        <v>71</v>
      </c>
      <c r="O1955" t="s">
        <v>37</v>
      </c>
      <c r="P1955" t="s">
        <v>86</v>
      </c>
      <c r="Q1955" t="s">
        <v>74</v>
      </c>
      <c r="R1955" s="1">
        <v>41608</v>
      </c>
      <c r="S1955" s="10">
        <f t="shared" si="129"/>
        <v>9.1690008251922662E-5</v>
      </c>
      <c r="U1955" t="str">
        <f t="shared" si="128"/>
        <v/>
      </c>
      <c r="V1955">
        <f t="array" ref="V1955">SUM(IF(B1955="Y",IF(D1955="Critical",(F1955:F5514),0)))</f>
        <v>0</v>
      </c>
      <c r="W1955">
        <f t="shared" si="130"/>
        <v>1</v>
      </c>
      <c r="X1955">
        <f t="shared" si="131"/>
        <v>0</v>
      </c>
    </row>
    <row r="1956" spans="1:24" x14ac:dyDescent="0.25">
      <c r="A1956">
        <v>23748</v>
      </c>
      <c r="B1956" t="s">
        <v>27</v>
      </c>
      <c r="C1956" s="1">
        <v>42226</v>
      </c>
      <c r="D1956" t="s">
        <v>19</v>
      </c>
      <c r="E1956">
        <v>26</v>
      </c>
      <c r="F1956">
        <v>6163.52</v>
      </c>
      <c r="G1956">
        <v>0.02</v>
      </c>
      <c r="H1956" t="s">
        <v>54</v>
      </c>
      <c r="I1956">
        <v>755.95</v>
      </c>
      <c r="J1956">
        <v>225.02</v>
      </c>
      <c r="K1956">
        <v>28.66</v>
      </c>
      <c r="L1956" t="s">
        <v>470</v>
      </c>
      <c r="M1956" t="s">
        <v>30</v>
      </c>
      <c r="N1956" t="s">
        <v>71</v>
      </c>
      <c r="O1956" t="s">
        <v>34</v>
      </c>
      <c r="P1956" t="s">
        <v>53</v>
      </c>
      <c r="Q1956" t="s">
        <v>74</v>
      </c>
      <c r="R1956" s="1">
        <v>42228</v>
      </c>
      <c r="S1956" s="10">
        <f t="shared" si="129"/>
        <v>9.7943362159599737E-4</v>
      </c>
      <c r="U1956" t="str">
        <f t="shared" si="128"/>
        <v/>
      </c>
      <c r="V1956">
        <f t="array" ref="V1956">SUM(IF(B1956="Y",IF(D1956="Critical",(F1956:F5515),0)))</f>
        <v>0</v>
      </c>
      <c r="W1956">
        <f t="shared" si="130"/>
        <v>2</v>
      </c>
      <c r="X1956">
        <f t="shared" si="131"/>
        <v>0</v>
      </c>
    </row>
    <row r="1957" spans="1:24" x14ac:dyDescent="0.25">
      <c r="A1957">
        <v>23751</v>
      </c>
      <c r="B1957" t="s">
        <v>18</v>
      </c>
      <c r="C1957" s="1">
        <v>42447</v>
      </c>
      <c r="D1957" t="s">
        <v>43</v>
      </c>
      <c r="E1957">
        <v>44</v>
      </c>
      <c r="F1957">
        <v>10364.36</v>
      </c>
      <c r="G1957">
        <v>0.01</v>
      </c>
      <c r="H1957" t="s">
        <v>54</v>
      </c>
      <c r="I1957">
        <v>1049.03</v>
      </c>
      <c r="J1957">
        <v>220.98</v>
      </c>
      <c r="K1957">
        <v>64.66</v>
      </c>
      <c r="L1957" t="s">
        <v>544</v>
      </c>
      <c r="M1957" t="s">
        <v>22</v>
      </c>
      <c r="N1957" t="s">
        <v>23</v>
      </c>
      <c r="O1957" t="s">
        <v>37</v>
      </c>
      <c r="P1957" t="s">
        <v>57</v>
      </c>
      <c r="Q1957" t="s">
        <v>58</v>
      </c>
      <c r="R1957" s="1">
        <v>42448</v>
      </c>
      <c r="S1957" s="10">
        <f t="shared" si="129"/>
        <v>1.6469813759547613E-3</v>
      </c>
      <c r="U1957" t="str">
        <f t="shared" si="128"/>
        <v/>
      </c>
      <c r="V1957">
        <f t="array" ref="V1957">SUM(IF(B1957="Y",IF(D1957="Critical",(F1957:F5516),0)))</f>
        <v>0</v>
      </c>
      <c r="W1957">
        <f t="shared" si="130"/>
        <v>1</v>
      </c>
      <c r="X1957">
        <f t="shared" si="131"/>
        <v>0</v>
      </c>
    </row>
    <row r="1958" spans="1:24" x14ac:dyDescent="0.25">
      <c r="A1958">
        <v>23777</v>
      </c>
      <c r="B1958" t="s">
        <v>18</v>
      </c>
      <c r="C1958" s="1">
        <v>42334</v>
      </c>
      <c r="D1958" t="s">
        <v>31</v>
      </c>
      <c r="E1958">
        <v>16</v>
      </c>
      <c r="F1958">
        <v>487.7</v>
      </c>
      <c r="G1958">
        <v>0.06</v>
      </c>
      <c r="H1958" t="s">
        <v>20</v>
      </c>
      <c r="I1958">
        <v>-67.540000000000006</v>
      </c>
      <c r="J1958">
        <v>31.98</v>
      </c>
      <c r="K1958">
        <v>6.72</v>
      </c>
      <c r="L1958" t="s">
        <v>55</v>
      </c>
      <c r="M1958" t="s">
        <v>56</v>
      </c>
      <c r="N1958" t="s">
        <v>45</v>
      </c>
      <c r="O1958" t="s">
        <v>34</v>
      </c>
      <c r="P1958" t="s">
        <v>53</v>
      </c>
      <c r="Q1958" t="s">
        <v>42</v>
      </c>
      <c r="R1958" s="1">
        <v>42335</v>
      </c>
      <c r="S1958" s="10">
        <f t="shared" si="129"/>
        <v>7.7499509574458717E-5</v>
      </c>
      <c r="U1958" t="str">
        <f t="shared" si="128"/>
        <v/>
      </c>
      <c r="V1958">
        <f t="array" ref="V1958">SUM(IF(B1958="Y",IF(D1958="Critical",(F1958:F5517),0)))</f>
        <v>0</v>
      </c>
      <c r="W1958">
        <f t="shared" si="130"/>
        <v>1</v>
      </c>
      <c r="X1958">
        <f t="shared" si="131"/>
        <v>0</v>
      </c>
    </row>
    <row r="1959" spans="1:24" x14ac:dyDescent="0.25">
      <c r="A1959">
        <v>23778</v>
      </c>
      <c r="B1959" t="s">
        <v>18</v>
      </c>
      <c r="C1959" s="1">
        <v>42564</v>
      </c>
      <c r="D1959" t="s">
        <v>47</v>
      </c>
      <c r="E1959">
        <v>13</v>
      </c>
      <c r="F1959">
        <v>105.94</v>
      </c>
      <c r="G1959">
        <v>0.06</v>
      </c>
      <c r="H1959" t="s">
        <v>20</v>
      </c>
      <c r="I1959">
        <v>-566</v>
      </c>
      <c r="J1959">
        <v>4.4800000000000004</v>
      </c>
      <c r="K1959">
        <v>49</v>
      </c>
      <c r="L1959" t="s">
        <v>243</v>
      </c>
      <c r="M1959" t="s">
        <v>22</v>
      </c>
      <c r="N1959" t="s">
        <v>23</v>
      </c>
      <c r="O1959" t="s">
        <v>34</v>
      </c>
      <c r="P1959" t="s">
        <v>72</v>
      </c>
      <c r="Q1959" t="s">
        <v>60</v>
      </c>
      <c r="R1959" s="1">
        <v>42568</v>
      </c>
      <c r="S1959" s="10">
        <f t="shared" si="129"/>
        <v>1.683473045790067E-5</v>
      </c>
      <c r="U1959" t="str">
        <f t="shared" si="128"/>
        <v/>
      </c>
      <c r="V1959">
        <f t="array" ref="V1959">SUM(IF(B1959="Y",IF(D1959="Critical",(F1959:F5518),0)))</f>
        <v>0</v>
      </c>
      <c r="W1959">
        <f t="shared" si="130"/>
        <v>4</v>
      </c>
      <c r="X1959">
        <f t="shared" si="131"/>
        <v>0</v>
      </c>
    </row>
    <row r="1960" spans="1:24" x14ac:dyDescent="0.25">
      <c r="A1960">
        <v>23781</v>
      </c>
      <c r="B1960" t="s">
        <v>18</v>
      </c>
      <c r="C1960" s="1">
        <v>41943</v>
      </c>
      <c r="D1960" t="s">
        <v>28</v>
      </c>
      <c r="E1960">
        <v>30</v>
      </c>
      <c r="F1960">
        <v>200.24</v>
      </c>
      <c r="G1960">
        <v>0</v>
      </c>
      <c r="H1960" t="s">
        <v>20</v>
      </c>
      <c r="I1960">
        <v>-59.85</v>
      </c>
      <c r="J1960">
        <v>6.48</v>
      </c>
      <c r="K1960">
        <v>5.84</v>
      </c>
      <c r="L1960" t="s">
        <v>259</v>
      </c>
      <c r="M1960" t="s">
        <v>22</v>
      </c>
      <c r="N1960" t="s">
        <v>40</v>
      </c>
      <c r="O1960" t="s">
        <v>34</v>
      </c>
      <c r="P1960" t="s">
        <v>49</v>
      </c>
      <c r="Q1960" t="s">
        <v>42</v>
      </c>
      <c r="R1960" s="1">
        <v>41945</v>
      </c>
      <c r="S1960" s="10">
        <f t="shared" si="129"/>
        <v>3.181976993477469E-5</v>
      </c>
      <c r="U1960" t="str">
        <f t="shared" si="128"/>
        <v/>
      </c>
      <c r="V1960">
        <f t="array" ref="V1960">SUM(IF(B1960="Y",IF(D1960="Critical",(F1960:F5519),0)))</f>
        <v>0</v>
      </c>
      <c r="W1960">
        <f t="shared" si="130"/>
        <v>2</v>
      </c>
      <c r="X1960">
        <f t="shared" si="131"/>
        <v>0</v>
      </c>
    </row>
    <row r="1961" spans="1:24" x14ac:dyDescent="0.25">
      <c r="A1961">
        <v>23808</v>
      </c>
      <c r="B1961" t="s">
        <v>18</v>
      </c>
      <c r="C1961" s="1">
        <v>42408</v>
      </c>
      <c r="D1961" t="s">
        <v>47</v>
      </c>
      <c r="E1961">
        <v>30</v>
      </c>
      <c r="F1961">
        <v>630.14</v>
      </c>
      <c r="G1961">
        <v>0.04</v>
      </c>
      <c r="H1961" t="s">
        <v>20</v>
      </c>
      <c r="I1961">
        <v>108</v>
      </c>
      <c r="J1961">
        <v>19.98</v>
      </c>
      <c r="K1961">
        <v>8.68</v>
      </c>
      <c r="L1961" t="s">
        <v>115</v>
      </c>
      <c r="M1961" t="s">
        <v>22</v>
      </c>
      <c r="N1961" t="s">
        <v>45</v>
      </c>
      <c r="O1961" t="s">
        <v>34</v>
      </c>
      <c r="P1961" t="s">
        <v>49</v>
      </c>
      <c r="Q1961" t="s">
        <v>42</v>
      </c>
      <c r="R1961" s="1">
        <v>42415</v>
      </c>
      <c r="S1961" s="10">
        <f t="shared" si="129"/>
        <v>1.0013438786805294E-4</v>
      </c>
      <c r="U1961" t="str">
        <f t="shared" si="128"/>
        <v/>
      </c>
      <c r="V1961">
        <f t="array" ref="V1961">SUM(IF(B1961="Y",IF(D1961="Critical",(F1961:F5520),0)))</f>
        <v>0</v>
      </c>
      <c r="W1961">
        <f t="shared" si="130"/>
        <v>7</v>
      </c>
      <c r="X1961">
        <f t="shared" si="131"/>
        <v>0</v>
      </c>
    </row>
    <row r="1962" spans="1:24" x14ac:dyDescent="0.25">
      <c r="A1962">
        <v>23808</v>
      </c>
      <c r="B1962" t="s">
        <v>18</v>
      </c>
      <c r="C1962" s="1">
        <v>42408</v>
      </c>
      <c r="D1962" t="s">
        <v>47</v>
      </c>
      <c r="E1962">
        <v>28</v>
      </c>
      <c r="F1962">
        <v>2813.8485000000001</v>
      </c>
      <c r="G1962">
        <v>0.08</v>
      </c>
      <c r="H1962" t="s">
        <v>20</v>
      </c>
      <c r="I1962">
        <v>377.15</v>
      </c>
      <c r="J1962">
        <v>125.99</v>
      </c>
      <c r="K1962">
        <v>7.69</v>
      </c>
      <c r="L1962" t="s">
        <v>115</v>
      </c>
      <c r="M1962" t="s">
        <v>22</v>
      </c>
      <c r="N1962" t="s">
        <v>45</v>
      </c>
      <c r="O1962" t="s">
        <v>24</v>
      </c>
      <c r="P1962" t="s">
        <v>41</v>
      </c>
      <c r="Q1962" t="s">
        <v>42</v>
      </c>
      <c r="R1962" s="1">
        <v>42410</v>
      </c>
      <c r="S1962" s="10">
        <f t="shared" si="129"/>
        <v>4.4714348732176811E-4</v>
      </c>
      <c r="U1962" t="str">
        <f t="shared" si="128"/>
        <v/>
      </c>
      <c r="V1962">
        <f t="array" ref="V1962">SUM(IF(B1962="Y",IF(D1962="Critical",(F1962:F5521),0)))</f>
        <v>0</v>
      </c>
      <c r="W1962">
        <f t="shared" si="130"/>
        <v>2</v>
      </c>
      <c r="X1962">
        <f t="shared" si="131"/>
        <v>0</v>
      </c>
    </row>
    <row r="1963" spans="1:24" x14ac:dyDescent="0.25">
      <c r="A1963">
        <v>23812</v>
      </c>
      <c r="B1963" t="s">
        <v>18</v>
      </c>
      <c r="C1963" s="1">
        <v>42212</v>
      </c>
      <c r="D1963" t="s">
        <v>28</v>
      </c>
      <c r="E1963">
        <v>32</v>
      </c>
      <c r="F1963">
        <v>5845.82</v>
      </c>
      <c r="G1963">
        <v>0.1</v>
      </c>
      <c r="H1963" t="s">
        <v>54</v>
      </c>
      <c r="I1963">
        <v>2227.89</v>
      </c>
      <c r="J1963">
        <v>200.97</v>
      </c>
      <c r="K1963">
        <v>15.59</v>
      </c>
      <c r="L1963" t="s">
        <v>276</v>
      </c>
      <c r="M1963" t="s">
        <v>22</v>
      </c>
      <c r="N1963" t="s">
        <v>40</v>
      </c>
      <c r="O1963" t="s">
        <v>24</v>
      </c>
      <c r="P1963" t="s">
        <v>51</v>
      </c>
      <c r="Q1963" t="s">
        <v>74</v>
      </c>
      <c r="R1963" s="1">
        <v>42212</v>
      </c>
      <c r="S1963" s="10">
        <f t="shared" si="129"/>
        <v>9.2894849920148101E-4</v>
      </c>
      <c r="U1963" t="str">
        <f t="shared" si="128"/>
        <v/>
      </c>
      <c r="V1963">
        <f t="array" ref="V1963">SUM(IF(B1963="Y",IF(D1963="Critical",(F1963:F5522),0)))</f>
        <v>0</v>
      </c>
      <c r="W1963">
        <f t="shared" si="130"/>
        <v>0</v>
      </c>
      <c r="X1963">
        <f t="shared" si="131"/>
        <v>0</v>
      </c>
    </row>
    <row r="1964" spans="1:24" x14ac:dyDescent="0.25">
      <c r="A1964">
        <v>23844</v>
      </c>
      <c r="B1964" t="s">
        <v>18</v>
      </c>
      <c r="C1964" s="1">
        <v>42557</v>
      </c>
      <c r="D1964" t="s">
        <v>31</v>
      </c>
      <c r="E1964">
        <v>40</v>
      </c>
      <c r="F1964">
        <v>1861.36</v>
      </c>
      <c r="G1964">
        <v>0</v>
      </c>
      <c r="H1964" t="s">
        <v>20</v>
      </c>
      <c r="I1964">
        <v>627.85</v>
      </c>
      <c r="J1964">
        <v>42.98</v>
      </c>
      <c r="K1964">
        <v>4.62</v>
      </c>
      <c r="L1964" t="s">
        <v>203</v>
      </c>
      <c r="M1964" t="s">
        <v>56</v>
      </c>
      <c r="N1964" t="s">
        <v>40</v>
      </c>
      <c r="O1964" t="s">
        <v>34</v>
      </c>
      <c r="P1964" t="s">
        <v>72</v>
      </c>
      <c r="Q1964" t="s">
        <v>42</v>
      </c>
      <c r="R1964" s="1">
        <v>42559</v>
      </c>
      <c r="S1964" s="10">
        <f t="shared" si="129"/>
        <v>2.9578529247798748E-4</v>
      </c>
      <c r="U1964" t="str">
        <f t="shared" si="128"/>
        <v/>
      </c>
      <c r="V1964">
        <f t="array" ref="V1964">SUM(IF(B1964="Y",IF(D1964="Critical",(F1964:F5523),0)))</f>
        <v>0</v>
      </c>
      <c r="W1964">
        <f t="shared" si="130"/>
        <v>2</v>
      </c>
      <c r="X1964">
        <f t="shared" si="131"/>
        <v>0</v>
      </c>
    </row>
    <row r="1965" spans="1:24" x14ac:dyDescent="0.25">
      <c r="A1965">
        <v>23844</v>
      </c>
      <c r="B1965" t="s">
        <v>18</v>
      </c>
      <c r="C1965" s="1">
        <v>42557</v>
      </c>
      <c r="D1965" t="s">
        <v>31</v>
      </c>
      <c r="E1965">
        <v>42</v>
      </c>
      <c r="F1965">
        <v>937.62</v>
      </c>
      <c r="G1965">
        <v>0.03</v>
      </c>
      <c r="H1965" t="s">
        <v>20</v>
      </c>
      <c r="I1965">
        <v>187.2</v>
      </c>
      <c r="J1965">
        <v>21.78</v>
      </c>
      <c r="K1965">
        <v>5.94</v>
      </c>
      <c r="L1965" t="s">
        <v>203</v>
      </c>
      <c r="M1965" t="s">
        <v>56</v>
      </c>
      <c r="N1965" t="s">
        <v>40</v>
      </c>
      <c r="O1965" t="s">
        <v>34</v>
      </c>
      <c r="P1965" t="s">
        <v>72</v>
      </c>
      <c r="Q1965" t="s">
        <v>52</v>
      </c>
      <c r="R1965" s="1">
        <v>42559</v>
      </c>
      <c r="S1965" s="10">
        <f t="shared" si="129"/>
        <v>1.4899546886857493E-4</v>
      </c>
      <c r="U1965" t="str">
        <f t="shared" si="128"/>
        <v/>
      </c>
      <c r="V1965">
        <f t="array" ref="V1965">SUM(IF(B1965="Y",IF(D1965="Critical",(F1965:F5524),0)))</f>
        <v>0</v>
      </c>
      <c r="W1965">
        <f t="shared" si="130"/>
        <v>2</v>
      </c>
      <c r="X1965">
        <f t="shared" si="131"/>
        <v>0</v>
      </c>
    </row>
    <row r="1966" spans="1:24" x14ac:dyDescent="0.25">
      <c r="A1966">
        <v>23844</v>
      </c>
      <c r="B1966" t="s">
        <v>18</v>
      </c>
      <c r="C1966" s="1">
        <v>42557</v>
      </c>
      <c r="D1966" t="s">
        <v>31</v>
      </c>
      <c r="E1966">
        <v>11</v>
      </c>
      <c r="F1966">
        <v>33.020000000000003</v>
      </c>
      <c r="G1966">
        <v>0.08</v>
      </c>
      <c r="H1966" t="s">
        <v>20</v>
      </c>
      <c r="I1966">
        <v>8.4</v>
      </c>
      <c r="J1966">
        <v>3.15</v>
      </c>
      <c r="K1966">
        <v>0.5</v>
      </c>
      <c r="L1966" t="s">
        <v>203</v>
      </c>
      <c r="M1966" t="s">
        <v>56</v>
      </c>
      <c r="N1966" t="s">
        <v>40</v>
      </c>
      <c r="O1966" t="s">
        <v>34</v>
      </c>
      <c r="P1966" t="s">
        <v>46</v>
      </c>
      <c r="Q1966" t="s">
        <v>42</v>
      </c>
      <c r="R1966" s="1">
        <v>42558</v>
      </c>
      <c r="S1966" s="10">
        <f t="shared" si="129"/>
        <v>5.2471474393041364E-6</v>
      </c>
      <c r="U1966" t="str">
        <f t="shared" si="128"/>
        <v/>
      </c>
      <c r="V1966">
        <f t="array" ref="V1966">SUM(IF(B1966="Y",IF(D1966="Critical",(F1966:F5525),0)))</f>
        <v>0</v>
      </c>
      <c r="W1966">
        <f t="shared" si="130"/>
        <v>1</v>
      </c>
      <c r="X1966">
        <f t="shared" si="131"/>
        <v>0</v>
      </c>
    </row>
    <row r="1967" spans="1:24" x14ac:dyDescent="0.25">
      <c r="A1967">
        <v>23847</v>
      </c>
      <c r="B1967" t="s">
        <v>18</v>
      </c>
      <c r="C1967" s="1">
        <v>42317</v>
      </c>
      <c r="D1967" t="s">
        <v>31</v>
      </c>
      <c r="E1967">
        <v>7</v>
      </c>
      <c r="F1967">
        <v>1278.6465000000001</v>
      </c>
      <c r="G1967">
        <v>0.01</v>
      </c>
      <c r="H1967" t="s">
        <v>20</v>
      </c>
      <c r="I1967">
        <v>-396.17</v>
      </c>
      <c r="J1967">
        <v>200.99</v>
      </c>
      <c r="K1967">
        <v>4.2</v>
      </c>
      <c r="L1967" t="s">
        <v>311</v>
      </c>
      <c r="M1967" t="s">
        <v>30</v>
      </c>
      <c r="N1967" t="s">
        <v>40</v>
      </c>
      <c r="O1967" t="s">
        <v>24</v>
      </c>
      <c r="P1967" t="s">
        <v>41</v>
      </c>
      <c r="Q1967" t="s">
        <v>42</v>
      </c>
      <c r="R1967" s="1">
        <v>42319</v>
      </c>
      <c r="S1967" s="10">
        <f t="shared" si="129"/>
        <v>2.0318736245457893E-4</v>
      </c>
      <c r="U1967" t="str">
        <f t="shared" si="128"/>
        <v/>
      </c>
      <c r="V1967">
        <f t="array" ref="V1967">SUM(IF(B1967="Y",IF(D1967="Critical",(F1967:F5526),0)))</f>
        <v>0</v>
      </c>
      <c r="W1967">
        <f t="shared" si="130"/>
        <v>2</v>
      </c>
      <c r="X1967">
        <f t="shared" si="131"/>
        <v>0</v>
      </c>
    </row>
    <row r="1968" spans="1:24" x14ac:dyDescent="0.25">
      <c r="A1968">
        <v>23877</v>
      </c>
      <c r="B1968" t="s">
        <v>18</v>
      </c>
      <c r="C1968" s="1">
        <v>42563</v>
      </c>
      <c r="D1968" t="s">
        <v>31</v>
      </c>
      <c r="E1968">
        <v>31</v>
      </c>
      <c r="F1968">
        <v>1624.5965000000001</v>
      </c>
      <c r="G1968">
        <v>7.0000000000000007E-2</v>
      </c>
      <c r="H1968" t="s">
        <v>20</v>
      </c>
      <c r="I1968">
        <v>109.84</v>
      </c>
      <c r="J1968">
        <v>65.989999999999995</v>
      </c>
      <c r="K1968">
        <v>8.8000000000000007</v>
      </c>
      <c r="L1968" t="s">
        <v>451</v>
      </c>
      <c r="M1968" t="s">
        <v>22</v>
      </c>
      <c r="N1968" t="s">
        <v>40</v>
      </c>
      <c r="O1968" t="s">
        <v>24</v>
      </c>
      <c r="P1968" t="s">
        <v>41</v>
      </c>
      <c r="Q1968" t="s">
        <v>42</v>
      </c>
      <c r="R1968" s="1">
        <v>42563</v>
      </c>
      <c r="S1968" s="10">
        <f t="shared" si="129"/>
        <v>2.5816164036576201E-4</v>
      </c>
      <c r="U1968" t="str">
        <f t="shared" si="128"/>
        <v/>
      </c>
      <c r="V1968">
        <f t="array" ref="V1968">SUM(IF(B1968="Y",IF(D1968="Critical",(F1968:F5527),0)))</f>
        <v>0</v>
      </c>
      <c r="W1968">
        <f t="shared" si="130"/>
        <v>0</v>
      </c>
      <c r="X1968">
        <f t="shared" si="131"/>
        <v>0</v>
      </c>
    </row>
    <row r="1969" spans="1:24" x14ac:dyDescent="0.25">
      <c r="A1969">
        <v>23877</v>
      </c>
      <c r="B1969" t="s">
        <v>18</v>
      </c>
      <c r="C1969" s="1">
        <v>42563</v>
      </c>
      <c r="D1969" t="s">
        <v>31</v>
      </c>
      <c r="E1969">
        <v>35</v>
      </c>
      <c r="F1969">
        <v>381.36</v>
      </c>
      <c r="G1969">
        <v>0</v>
      </c>
      <c r="H1969" t="s">
        <v>32</v>
      </c>
      <c r="I1969">
        <v>128.03</v>
      </c>
      <c r="J1969">
        <v>10.01</v>
      </c>
      <c r="K1969">
        <v>1.99</v>
      </c>
      <c r="L1969" t="s">
        <v>451</v>
      </c>
      <c r="M1969" t="s">
        <v>22</v>
      </c>
      <c r="N1969" t="s">
        <v>40</v>
      </c>
      <c r="O1969" t="s">
        <v>24</v>
      </c>
      <c r="P1969" t="s">
        <v>25</v>
      </c>
      <c r="Q1969" t="s">
        <v>26</v>
      </c>
      <c r="R1969" s="1">
        <v>42565</v>
      </c>
      <c r="S1969" s="10">
        <f t="shared" si="129"/>
        <v>6.0601215852605251E-5</v>
      </c>
      <c r="U1969" t="str">
        <f t="shared" si="128"/>
        <v/>
      </c>
      <c r="V1969">
        <f t="array" ref="V1969">SUM(IF(B1969="Y",IF(D1969="Critical",(F1969:F5528),0)))</f>
        <v>0</v>
      </c>
      <c r="W1969">
        <f t="shared" si="130"/>
        <v>2</v>
      </c>
      <c r="X1969">
        <f t="shared" si="131"/>
        <v>0</v>
      </c>
    </row>
    <row r="1970" spans="1:24" x14ac:dyDescent="0.25">
      <c r="A1970">
        <v>23936</v>
      </c>
      <c r="B1970" t="s">
        <v>18</v>
      </c>
      <c r="C1970" s="1">
        <v>42721</v>
      </c>
      <c r="D1970" t="s">
        <v>43</v>
      </c>
      <c r="E1970">
        <v>27</v>
      </c>
      <c r="F1970">
        <v>71.39</v>
      </c>
      <c r="G1970">
        <v>0.09</v>
      </c>
      <c r="H1970" t="s">
        <v>20</v>
      </c>
      <c r="I1970">
        <v>-39.33</v>
      </c>
      <c r="J1970">
        <v>2.6</v>
      </c>
      <c r="K1970">
        <v>2.4</v>
      </c>
      <c r="L1970" t="s">
        <v>97</v>
      </c>
      <c r="M1970" t="s">
        <v>22</v>
      </c>
      <c r="N1970" t="s">
        <v>40</v>
      </c>
      <c r="O1970" t="s">
        <v>34</v>
      </c>
      <c r="P1970" t="s">
        <v>35</v>
      </c>
      <c r="Q1970" t="s">
        <v>36</v>
      </c>
      <c r="R1970" s="1">
        <v>42723</v>
      </c>
      <c r="S1970" s="10">
        <f t="shared" si="129"/>
        <v>1.1344453533977052E-5</v>
      </c>
      <c r="U1970" t="str">
        <f t="shared" si="128"/>
        <v/>
      </c>
      <c r="V1970">
        <f t="array" ref="V1970">SUM(IF(B1970="Y",IF(D1970="Critical",(F1970:F5529),0)))</f>
        <v>0</v>
      </c>
      <c r="W1970">
        <f t="shared" si="130"/>
        <v>2</v>
      </c>
      <c r="X1970">
        <f t="shared" si="131"/>
        <v>0</v>
      </c>
    </row>
    <row r="1971" spans="1:24" x14ac:dyDescent="0.25">
      <c r="A1971">
        <v>23943</v>
      </c>
      <c r="B1971" t="s">
        <v>18</v>
      </c>
      <c r="C1971" s="1">
        <v>41813</v>
      </c>
      <c r="D1971" t="s">
        <v>28</v>
      </c>
      <c r="E1971">
        <v>24</v>
      </c>
      <c r="F1971">
        <v>376.53</v>
      </c>
      <c r="G1971">
        <v>0.03</v>
      </c>
      <c r="H1971" t="s">
        <v>20</v>
      </c>
      <c r="I1971">
        <v>3.44</v>
      </c>
      <c r="J1971">
        <v>15.94</v>
      </c>
      <c r="K1971">
        <v>5.45</v>
      </c>
      <c r="L1971" t="s">
        <v>407</v>
      </c>
      <c r="M1971" t="s">
        <v>22</v>
      </c>
      <c r="N1971" t="s">
        <v>23</v>
      </c>
      <c r="O1971" t="s">
        <v>34</v>
      </c>
      <c r="P1971" t="s">
        <v>35</v>
      </c>
      <c r="Q1971" t="s">
        <v>26</v>
      </c>
      <c r="R1971" s="1">
        <v>41815</v>
      </c>
      <c r="S1971" s="10">
        <f t="shared" si="129"/>
        <v>5.9833689440375112E-5</v>
      </c>
      <c r="U1971" t="str">
        <f t="shared" si="128"/>
        <v/>
      </c>
      <c r="V1971">
        <f t="array" ref="V1971">SUM(IF(B1971="Y",IF(D1971="Critical",(F1971:F5530),0)))</f>
        <v>0</v>
      </c>
      <c r="W1971">
        <f t="shared" si="130"/>
        <v>2</v>
      </c>
      <c r="X1971">
        <f t="shared" si="131"/>
        <v>0</v>
      </c>
    </row>
    <row r="1972" spans="1:24" x14ac:dyDescent="0.25">
      <c r="A1972">
        <v>23971</v>
      </c>
      <c r="B1972" t="s">
        <v>18</v>
      </c>
      <c r="C1972" s="1">
        <v>42695</v>
      </c>
      <c r="D1972" t="s">
        <v>28</v>
      </c>
      <c r="E1972">
        <v>5</v>
      </c>
      <c r="F1972">
        <v>66.63</v>
      </c>
      <c r="G1972">
        <v>0</v>
      </c>
      <c r="H1972" t="s">
        <v>20</v>
      </c>
      <c r="I1972">
        <v>-16.920000000000002</v>
      </c>
      <c r="J1972">
        <v>11.97</v>
      </c>
      <c r="K1972">
        <v>4.9800000000000004</v>
      </c>
      <c r="L1972" t="s">
        <v>284</v>
      </c>
      <c r="M1972" t="s">
        <v>30</v>
      </c>
      <c r="N1972" t="s">
        <v>40</v>
      </c>
      <c r="O1972" t="s">
        <v>34</v>
      </c>
      <c r="P1972" t="s">
        <v>72</v>
      </c>
      <c r="Q1972" t="s">
        <v>42</v>
      </c>
      <c r="R1972" s="1">
        <v>42698</v>
      </c>
      <c r="S1972" s="10">
        <f t="shared" si="129"/>
        <v>1.058805069293866E-5</v>
      </c>
      <c r="U1972" t="str">
        <f t="shared" si="128"/>
        <v/>
      </c>
      <c r="V1972">
        <f t="array" ref="V1972">SUM(IF(B1972="Y",IF(D1972="Critical",(F1972:F5531),0)))</f>
        <v>0</v>
      </c>
      <c r="W1972">
        <f t="shared" si="130"/>
        <v>3</v>
      </c>
      <c r="X1972">
        <f t="shared" si="131"/>
        <v>0</v>
      </c>
    </row>
    <row r="1973" spans="1:24" x14ac:dyDescent="0.25">
      <c r="A1973">
        <v>24003</v>
      </c>
      <c r="B1973" t="s">
        <v>18</v>
      </c>
      <c r="C1973" s="1">
        <v>42674</v>
      </c>
      <c r="D1973" t="s">
        <v>28</v>
      </c>
      <c r="E1973">
        <v>49</v>
      </c>
      <c r="F1973">
        <v>87.44</v>
      </c>
      <c r="G1973">
        <v>0.06</v>
      </c>
      <c r="H1973" t="s">
        <v>20</v>
      </c>
      <c r="I1973">
        <v>1.33</v>
      </c>
      <c r="J1973">
        <v>1.76</v>
      </c>
      <c r="K1973">
        <v>0.7</v>
      </c>
      <c r="L1973" t="s">
        <v>237</v>
      </c>
      <c r="M1973" t="s">
        <v>56</v>
      </c>
      <c r="N1973" t="s">
        <v>23</v>
      </c>
      <c r="O1973" t="s">
        <v>34</v>
      </c>
      <c r="P1973" t="s">
        <v>35</v>
      </c>
      <c r="Q1973" t="s">
        <v>36</v>
      </c>
      <c r="R1973" s="1">
        <v>42676</v>
      </c>
      <c r="S1973" s="10">
        <f t="shared" si="129"/>
        <v>1.3894929500083393E-5</v>
      </c>
      <c r="U1973" t="str">
        <f t="shared" si="128"/>
        <v/>
      </c>
      <c r="V1973">
        <f t="array" ref="V1973">SUM(IF(B1973="Y",IF(D1973="Critical",(F1973:F5532),0)))</f>
        <v>0</v>
      </c>
      <c r="W1973">
        <f t="shared" si="130"/>
        <v>2</v>
      </c>
      <c r="X1973">
        <f t="shared" si="131"/>
        <v>0</v>
      </c>
    </row>
    <row r="1974" spans="1:24" x14ac:dyDescent="0.25">
      <c r="A1974">
        <v>24003</v>
      </c>
      <c r="B1974" t="s">
        <v>18</v>
      </c>
      <c r="C1974" s="1">
        <v>42674</v>
      </c>
      <c r="D1974" t="s">
        <v>28</v>
      </c>
      <c r="E1974">
        <v>50</v>
      </c>
      <c r="F1974">
        <v>1318.49</v>
      </c>
      <c r="G1974">
        <v>0.02</v>
      </c>
      <c r="H1974" t="s">
        <v>20</v>
      </c>
      <c r="I1974">
        <v>4.6900000000000004</v>
      </c>
      <c r="J1974">
        <v>24.98</v>
      </c>
      <c r="K1974">
        <v>8.7899999999999991</v>
      </c>
      <c r="L1974" t="s">
        <v>237</v>
      </c>
      <c r="M1974" t="s">
        <v>56</v>
      </c>
      <c r="N1974" t="s">
        <v>23</v>
      </c>
      <c r="O1974" t="s">
        <v>34</v>
      </c>
      <c r="P1974" t="s">
        <v>53</v>
      </c>
      <c r="Q1974" t="s">
        <v>42</v>
      </c>
      <c r="R1974" s="1">
        <v>42675</v>
      </c>
      <c r="S1974" s="10">
        <f t="shared" si="129"/>
        <v>2.0951881972283798E-4</v>
      </c>
      <c r="U1974" t="str">
        <f t="shared" si="128"/>
        <v/>
      </c>
      <c r="V1974">
        <f t="array" ref="V1974">SUM(IF(B1974="Y",IF(D1974="Critical",(F1974:F5533),0)))</f>
        <v>0</v>
      </c>
      <c r="W1974">
        <f t="shared" si="130"/>
        <v>1</v>
      </c>
      <c r="X1974">
        <f t="shared" si="131"/>
        <v>0</v>
      </c>
    </row>
    <row r="1975" spans="1:24" x14ac:dyDescent="0.25">
      <c r="A1975">
        <v>24003</v>
      </c>
      <c r="B1975" t="s">
        <v>18</v>
      </c>
      <c r="C1975" s="1">
        <v>42674</v>
      </c>
      <c r="D1975" t="s">
        <v>28</v>
      </c>
      <c r="E1975">
        <v>4</v>
      </c>
      <c r="F1975">
        <v>129.78649999999999</v>
      </c>
      <c r="G1975">
        <v>0.05</v>
      </c>
      <c r="H1975" t="s">
        <v>32</v>
      </c>
      <c r="I1975">
        <v>-116.51</v>
      </c>
      <c r="J1975">
        <v>35.99</v>
      </c>
      <c r="K1975">
        <v>5.99</v>
      </c>
      <c r="L1975" t="s">
        <v>237</v>
      </c>
      <c r="M1975" t="s">
        <v>56</v>
      </c>
      <c r="N1975" t="s">
        <v>23</v>
      </c>
      <c r="O1975" t="s">
        <v>24</v>
      </c>
      <c r="P1975" t="s">
        <v>41</v>
      </c>
      <c r="Q1975" t="s">
        <v>36</v>
      </c>
      <c r="R1975" s="1">
        <v>42676</v>
      </c>
      <c r="S1975" s="10">
        <f t="shared" si="129"/>
        <v>2.0624133892527139E-5</v>
      </c>
      <c r="U1975" t="str">
        <f t="shared" si="128"/>
        <v/>
      </c>
      <c r="V1975">
        <f t="array" ref="V1975">SUM(IF(B1975="Y",IF(D1975="Critical",(F1975:F5534),0)))</f>
        <v>0</v>
      </c>
      <c r="W1975">
        <f t="shared" si="130"/>
        <v>2</v>
      </c>
      <c r="X1975">
        <f t="shared" si="131"/>
        <v>0</v>
      </c>
    </row>
    <row r="1976" spans="1:24" x14ac:dyDescent="0.25">
      <c r="A1976">
        <v>24003</v>
      </c>
      <c r="B1976" t="s">
        <v>18</v>
      </c>
      <c r="C1976" s="1">
        <v>42674</v>
      </c>
      <c r="D1976" t="s">
        <v>28</v>
      </c>
      <c r="E1976">
        <v>9</v>
      </c>
      <c r="F1976">
        <v>11.89</v>
      </c>
      <c r="G1976">
        <v>0.06</v>
      </c>
      <c r="H1976" t="s">
        <v>20</v>
      </c>
      <c r="I1976">
        <v>-6.12</v>
      </c>
      <c r="J1976">
        <v>1.26</v>
      </c>
      <c r="K1976">
        <v>0.7</v>
      </c>
      <c r="L1976" t="s">
        <v>237</v>
      </c>
      <c r="M1976" t="s">
        <v>22</v>
      </c>
      <c r="N1976" t="s">
        <v>23</v>
      </c>
      <c r="O1976" t="s">
        <v>34</v>
      </c>
      <c r="P1976" t="s">
        <v>100</v>
      </c>
      <c r="Q1976" t="s">
        <v>36</v>
      </c>
      <c r="R1976" s="1">
        <v>42674</v>
      </c>
      <c r="S1976" s="10">
        <f t="shared" si="129"/>
        <v>1.8894180209971585E-6</v>
      </c>
      <c r="U1976" t="str">
        <f t="shared" si="128"/>
        <v/>
      </c>
      <c r="V1976">
        <f t="array" ref="V1976">SUM(IF(B1976="Y",IF(D1976="Critical",(F1976:F5535),0)))</f>
        <v>0</v>
      </c>
      <c r="W1976">
        <f t="shared" si="130"/>
        <v>0</v>
      </c>
      <c r="X1976">
        <f t="shared" si="131"/>
        <v>0</v>
      </c>
    </row>
    <row r="1977" spans="1:24" x14ac:dyDescent="0.25">
      <c r="A1977">
        <v>22117</v>
      </c>
      <c r="B1977" t="s">
        <v>18</v>
      </c>
      <c r="C1977" s="1">
        <v>41498</v>
      </c>
      <c r="D1977" t="s">
        <v>28</v>
      </c>
      <c r="E1977">
        <v>16</v>
      </c>
      <c r="F1977">
        <v>581.52</v>
      </c>
      <c r="G1977">
        <v>0.03</v>
      </c>
      <c r="H1977" t="s">
        <v>32</v>
      </c>
      <c r="I1977">
        <v>175.16</v>
      </c>
      <c r="J1977">
        <v>35.44</v>
      </c>
      <c r="K1977">
        <v>7.5</v>
      </c>
      <c r="L1977" t="s">
        <v>262</v>
      </c>
      <c r="M1977" t="s">
        <v>22</v>
      </c>
      <c r="N1977" t="s">
        <v>40</v>
      </c>
      <c r="O1977" t="s">
        <v>34</v>
      </c>
      <c r="P1977" t="s">
        <v>49</v>
      </c>
      <c r="Q1977" t="s">
        <v>42</v>
      </c>
      <c r="R1977" s="1">
        <v>41499</v>
      </c>
      <c r="S1977" s="10">
        <f t="shared" si="129"/>
        <v>9.2408273134589368E-5</v>
      </c>
      <c r="U1977" t="str">
        <f t="shared" si="128"/>
        <v/>
      </c>
      <c r="V1977">
        <f t="array" ref="V1977">SUM(IF(B1977="Y",IF(D1977="Critical",(F1977:F5536),0)))</f>
        <v>0</v>
      </c>
      <c r="W1977">
        <f t="shared" si="130"/>
        <v>1</v>
      </c>
      <c r="X1977">
        <f t="shared" si="131"/>
        <v>0</v>
      </c>
    </row>
    <row r="1978" spans="1:24" x14ac:dyDescent="0.25">
      <c r="A1978">
        <v>229</v>
      </c>
      <c r="B1978" t="s">
        <v>18</v>
      </c>
      <c r="C1978" s="1">
        <v>41636</v>
      </c>
      <c r="D1978" t="s">
        <v>28</v>
      </c>
      <c r="E1978">
        <v>43</v>
      </c>
      <c r="F1978">
        <v>586.11</v>
      </c>
      <c r="G1978">
        <v>0.11</v>
      </c>
      <c r="H1978" t="s">
        <v>20</v>
      </c>
      <c r="I1978">
        <v>98.44</v>
      </c>
      <c r="J1978">
        <v>12.64</v>
      </c>
      <c r="K1978">
        <v>4.9800000000000004</v>
      </c>
      <c r="L1978" t="s">
        <v>66</v>
      </c>
      <c r="M1978" t="s">
        <v>56</v>
      </c>
      <c r="N1978" t="s">
        <v>45</v>
      </c>
      <c r="O1978" t="s">
        <v>37</v>
      </c>
      <c r="P1978" t="s">
        <v>38</v>
      </c>
      <c r="Q1978" t="s">
        <v>26</v>
      </c>
      <c r="R1978" s="1">
        <v>41638</v>
      </c>
      <c r="S1978" s="10">
        <f t="shared" si="129"/>
        <v>9.313766158844783E-5</v>
      </c>
      <c r="U1978" t="str">
        <f t="shared" si="128"/>
        <v/>
      </c>
      <c r="V1978">
        <f t="array" ref="V1978">SUM(IF(B1978="Y",IF(D1978="Critical",(F1978:F5537),0)))</f>
        <v>0</v>
      </c>
      <c r="W1978">
        <f t="shared" si="130"/>
        <v>2</v>
      </c>
      <c r="X1978">
        <f t="shared" si="131"/>
        <v>0</v>
      </c>
    </row>
    <row r="1979" spans="1:24" x14ac:dyDescent="0.25">
      <c r="A1979">
        <v>45412</v>
      </c>
      <c r="B1979" t="s">
        <v>18</v>
      </c>
      <c r="C1979" s="1">
        <v>41386</v>
      </c>
      <c r="D1979" t="s">
        <v>43</v>
      </c>
      <c r="E1979">
        <v>20</v>
      </c>
      <c r="F1979">
        <v>586.61900000000003</v>
      </c>
      <c r="G1979">
        <v>0.06</v>
      </c>
      <c r="H1979" t="s">
        <v>20</v>
      </c>
      <c r="I1979">
        <v>83.07</v>
      </c>
      <c r="J1979">
        <v>35.99</v>
      </c>
      <c r="K1979">
        <v>1.1000000000000001</v>
      </c>
      <c r="L1979" t="s">
        <v>277</v>
      </c>
      <c r="M1979" t="s">
        <v>22</v>
      </c>
      <c r="N1979" t="s">
        <v>23</v>
      </c>
      <c r="O1979" t="s">
        <v>24</v>
      </c>
      <c r="P1979" t="s">
        <v>41</v>
      </c>
      <c r="Q1979" t="s">
        <v>42</v>
      </c>
      <c r="R1979" s="1">
        <v>41387</v>
      </c>
      <c r="S1979" s="10">
        <f t="shared" si="129"/>
        <v>9.3218545841827766E-5</v>
      </c>
      <c r="U1979" t="str">
        <f t="shared" si="128"/>
        <v/>
      </c>
      <c r="V1979">
        <f t="array" ref="V1979">SUM(IF(B1979="Y",IF(D1979="Critical",(F1979:F5538),0)))</f>
        <v>0</v>
      </c>
      <c r="W1979">
        <f t="shared" si="130"/>
        <v>1</v>
      </c>
      <c r="X1979">
        <f t="shared" si="131"/>
        <v>0</v>
      </c>
    </row>
    <row r="1980" spans="1:24" x14ac:dyDescent="0.25">
      <c r="A1980">
        <v>24033</v>
      </c>
      <c r="B1980" t="s">
        <v>18</v>
      </c>
      <c r="C1980" s="1">
        <v>41641</v>
      </c>
      <c r="D1980" t="s">
        <v>19</v>
      </c>
      <c r="E1980">
        <v>50</v>
      </c>
      <c r="F1980">
        <v>1227.18</v>
      </c>
      <c r="G1980">
        <v>0</v>
      </c>
      <c r="H1980" t="s">
        <v>54</v>
      </c>
      <c r="I1980">
        <v>-252.53</v>
      </c>
      <c r="J1980">
        <v>23.99</v>
      </c>
      <c r="K1980">
        <v>15.68</v>
      </c>
      <c r="L1980" t="s">
        <v>219</v>
      </c>
      <c r="M1980" t="s">
        <v>22</v>
      </c>
      <c r="N1980" t="s">
        <v>45</v>
      </c>
      <c r="O1980" t="s">
        <v>37</v>
      </c>
      <c r="P1980" t="s">
        <v>38</v>
      </c>
      <c r="Q1980" t="s">
        <v>74</v>
      </c>
      <c r="R1980" s="1">
        <v>41643</v>
      </c>
      <c r="S1980" s="10">
        <f t="shared" si="129"/>
        <v>1.950089156440112E-4</v>
      </c>
      <c r="U1980" t="str">
        <f t="shared" si="128"/>
        <v/>
      </c>
      <c r="V1980">
        <f t="array" ref="V1980">SUM(IF(B1980="Y",IF(D1980="Critical",(F1980:F5539),0)))</f>
        <v>0</v>
      </c>
      <c r="W1980">
        <f t="shared" si="130"/>
        <v>2</v>
      </c>
      <c r="X1980">
        <f t="shared" si="131"/>
        <v>0</v>
      </c>
    </row>
    <row r="1981" spans="1:24" x14ac:dyDescent="0.25">
      <c r="A1981">
        <v>24038</v>
      </c>
      <c r="B1981" t="s">
        <v>18</v>
      </c>
      <c r="C1981" s="1">
        <v>41810</v>
      </c>
      <c r="D1981" t="s">
        <v>19</v>
      </c>
      <c r="E1981">
        <v>38</v>
      </c>
      <c r="F1981">
        <v>103.07</v>
      </c>
      <c r="G1981">
        <v>0.1</v>
      </c>
      <c r="H1981" t="s">
        <v>20</v>
      </c>
      <c r="I1981">
        <v>-0.95</v>
      </c>
      <c r="J1981">
        <v>2.78</v>
      </c>
      <c r="K1981">
        <v>1.34</v>
      </c>
      <c r="L1981" t="s">
        <v>230</v>
      </c>
      <c r="M1981" t="s">
        <v>341</v>
      </c>
      <c r="N1981" t="s">
        <v>23</v>
      </c>
      <c r="O1981" t="s">
        <v>34</v>
      </c>
      <c r="P1981" t="s">
        <v>35</v>
      </c>
      <c r="Q1981" t="s">
        <v>36</v>
      </c>
      <c r="R1981" s="1">
        <v>41812</v>
      </c>
      <c r="S1981" s="10">
        <f t="shared" si="129"/>
        <v>1.6378664039039285E-5</v>
      </c>
      <c r="U1981" t="str">
        <f t="shared" si="128"/>
        <v/>
      </c>
      <c r="V1981">
        <f t="array" ref="V1981">SUM(IF(B1981="Y",IF(D1981="Critical",(F1981:F5540),0)))</f>
        <v>0</v>
      </c>
      <c r="W1981">
        <f t="shared" si="130"/>
        <v>2</v>
      </c>
      <c r="X1981">
        <f t="shared" si="131"/>
        <v>0</v>
      </c>
    </row>
    <row r="1982" spans="1:24" x14ac:dyDescent="0.25">
      <c r="A1982">
        <v>24038</v>
      </c>
      <c r="B1982" t="s">
        <v>18</v>
      </c>
      <c r="C1982" s="1">
        <v>41810</v>
      </c>
      <c r="D1982" t="s">
        <v>19</v>
      </c>
      <c r="E1982">
        <v>15</v>
      </c>
      <c r="F1982">
        <v>896.18050000000005</v>
      </c>
      <c r="G1982">
        <v>0</v>
      </c>
      <c r="H1982" t="s">
        <v>32</v>
      </c>
      <c r="I1982">
        <v>82.04</v>
      </c>
      <c r="J1982">
        <v>65.989999999999995</v>
      </c>
      <c r="K1982">
        <v>5.26</v>
      </c>
      <c r="L1982" t="s">
        <v>230</v>
      </c>
      <c r="M1982" t="s">
        <v>56</v>
      </c>
      <c r="N1982" t="s">
        <v>23</v>
      </c>
      <c r="O1982" t="s">
        <v>24</v>
      </c>
      <c r="P1982" t="s">
        <v>41</v>
      </c>
      <c r="Q1982" t="s">
        <v>42</v>
      </c>
      <c r="R1982" s="1">
        <v>41812</v>
      </c>
      <c r="S1982" s="10">
        <f t="shared" si="129"/>
        <v>1.4241039417714417E-4</v>
      </c>
      <c r="U1982" t="str">
        <f t="shared" si="128"/>
        <v/>
      </c>
      <c r="V1982">
        <f t="array" ref="V1982">SUM(IF(B1982="Y",IF(D1982="Critical",(F1982:F5541),0)))</f>
        <v>0</v>
      </c>
      <c r="W1982">
        <f t="shared" si="130"/>
        <v>2</v>
      </c>
      <c r="X1982">
        <f t="shared" si="131"/>
        <v>0</v>
      </c>
    </row>
    <row r="1983" spans="1:24" x14ac:dyDescent="0.25">
      <c r="A1983">
        <v>24039</v>
      </c>
      <c r="B1983" t="s">
        <v>18</v>
      </c>
      <c r="C1983" s="1">
        <v>42202</v>
      </c>
      <c r="D1983" t="s">
        <v>31</v>
      </c>
      <c r="E1983">
        <v>5</v>
      </c>
      <c r="F1983">
        <v>199.16</v>
      </c>
      <c r="G1983">
        <v>0.1</v>
      </c>
      <c r="H1983" t="s">
        <v>20</v>
      </c>
      <c r="I1983">
        <v>-64.87</v>
      </c>
      <c r="J1983">
        <v>40.98</v>
      </c>
      <c r="K1983">
        <v>1.99</v>
      </c>
      <c r="L1983" t="s">
        <v>251</v>
      </c>
      <c r="M1983" t="s">
        <v>56</v>
      </c>
      <c r="N1983" t="s">
        <v>23</v>
      </c>
      <c r="O1983" t="s">
        <v>24</v>
      </c>
      <c r="P1983" t="s">
        <v>25</v>
      </c>
      <c r="Q1983" t="s">
        <v>26</v>
      </c>
      <c r="R1983" s="1">
        <v>42204</v>
      </c>
      <c r="S1983" s="10">
        <f t="shared" si="129"/>
        <v>3.164814912210211E-5</v>
      </c>
      <c r="U1983" t="str">
        <f t="shared" si="128"/>
        <v/>
      </c>
      <c r="V1983">
        <f t="array" ref="V1983">SUM(IF(B1983="Y",IF(D1983="Critical",(F1983:F5542),0)))</f>
        <v>0</v>
      </c>
      <c r="W1983">
        <f t="shared" si="130"/>
        <v>2</v>
      </c>
      <c r="X1983">
        <f t="shared" si="131"/>
        <v>0</v>
      </c>
    </row>
    <row r="1984" spans="1:24" x14ac:dyDescent="0.25">
      <c r="A1984">
        <v>24066</v>
      </c>
      <c r="B1984" t="s">
        <v>27</v>
      </c>
      <c r="C1984" s="1">
        <v>42107</v>
      </c>
      <c r="D1984" t="s">
        <v>19</v>
      </c>
      <c r="E1984">
        <v>30</v>
      </c>
      <c r="F1984">
        <v>4278.6099999999997</v>
      </c>
      <c r="G1984">
        <v>7.0000000000000007E-2</v>
      </c>
      <c r="H1984" t="s">
        <v>54</v>
      </c>
      <c r="I1984">
        <v>-955.56</v>
      </c>
      <c r="J1984">
        <v>150.97999999999999</v>
      </c>
      <c r="K1984">
        <v>66.27</v>
      </c>
      <c r="L1984" t="s">
        <v>323</v>
      </c>
      <c r="M1984" t="s">
        <v>22</v>
      </c>
      <c r="N1984" t="s">
        <v>40</v>
      </c>
      <c r="O1984" t="s">
        <v>37</v>
      </c>
      <c r="P1984" t="s">
        <v>57</v>
      </c>
      <c r="Q1984" t="s">
        <v>58</v>
      </c>
      <c r="R1984" s="1">
        <v>42109</v>
      </c>
      <c r="S1984" s="10">
        <f t="shared" si="129"/>
        <v>6.7990604195278823E-4</v>
      </c>
      <c r="U1984" t="str">
        <f t="shared" si="128"/>
        <v/>
      </c>
      <c r="V1984">
        <f t="array" ref="V1984">SUM(IF(B1984="Y",IF(D1984="Critical",(F1984:F5543),0)))</f>
        <v>0</v>
      </c>
      <c r="W1984">
        <f t="shared" si="130"/>
        <v>2</v>
      </c>
      <c r="X1984">
        <f t="shared" si="131"/>
        <v>0</v>
      </c>
    </row>
    <row r="1985" spans="1:24" x14ac:dyDescent="0.25">
      <c r="A1985">
        <v>24067</v>
      </c>
      <c r="B1985" t="s">
        <v>18</v>
      </c>
      <c r="C1985" s="1">
        <v>42238</v>
      </c>
      <c r="D1985" t="s">
        <v>19</v>
      </c>
      <c r="E1985">
        <v>19</v>
      </c>
      <c r="F1985">
        <v>120.56</v>
      </c>
      <c r="G1985">
        <v>7.0000000000000007E-2</v>
      </c>
      <c r="H1985" t="s">
        <v>20</v>
      </c>
      <c r="I1985">
        <v>-79.349999999999994</v>
      </c>
      <c r="J1985">
        <v>5.98</v>
      </c>
      <c r="K1985">
        <v>7.5</v>
      </c>
      <c r="L1985" t="s">
        <v>530</v>
      </c>
      <c r="M1985" t="s">
        <v>56</v>
      </c>
      <c r="N1985" t="s">
        <v>23</v>
      </c>
      <c r="O1985" t="s">
        <v>34</v>
      </c>
      <c r="P1985" t="s">
        <v>49</v>
      </c>
      <c r="Q1985" t="s">
        <v>42</v>
      </c>
      <c r="R1985" s="1">
        <v>42239</v>
      </c>
      <c r="S1985" s="10">
        <f t="shared" si="129"/>
        <v>1.9157967755375731E-5</v>
      </c>
      <c r="U1985" t="str">
        <f t="shared" si="128"/>
        <v/>
      </c>
      <c r="V1985">
        <f t="array" ref="V1985">SUM(IF(B1985="Y",IF(D1985="Critical",(F1985:F5544),0)))</f>
        <v>0</v>
      </c>
      <c r="W1985">
        <f t="shared" si="130"/>
        <v>1</v>
      </c>
      <c r="X1985">
        <f t="shared" si="131"/>
        <v>0</v>
      </c>
    </row>
    <row r="1986" spans="1:24" x14ac:dyDescent="0.25">
      <c r="A1986">
        <v>24067</v>
      </c>
      <c r="B1986" t="s">
        <v>18</v>
      </c>
      <c r="C1986" s="1">
        <v>42238</v>
      </c>
      <c r="D1986" t="s">
        <v>19</v>
      </c>
      <c r="E1986">
        <v>46</v>
      </c>
      <c r="F1986">
        <v>2640.6864999999998</v>
      </c>
      <c r="G1986">
        <v>0.03</v>
      </c>
      <c r="H1986" t="s">
        <v>32</v>
      </c>
      <c r="I1986">
        <v>751.38</v>
      </c>
      <c r="J1986">
        <v>65.989999999999995</v>
      </c>
      <c r="K1986">
        <v>5.92</v>
      </c>
      <c r="L1986" t="s">
        <v>530</v>
      </c>
      <c r="M1986" t="s">
        <v>56</v>
      </c>
      <c r="N1986" t="s">
        <v>23</v>
      </c>
      <c r="O1986" t="s">
        <v>24</v>
      </c>
      <c r="P1986" t="s">
        <v>41</v>
      </c>
      <c r="Q1986" t="s">
        <v>42</v>
      </c>
      <c r="R1986" s="1">
        <v>42239</v>
      </c>
      <c r="S1986" s="10">
        <f t="shared" si="129"/>
        <v>4.196266325402786E-4</v>
      </c>
      <c r="U1986" t="str">
        <f t="shared" ref="U1986:U2049" si="132">IF(T1986="Quality Check",VLOOKUP(S1986,Quality_Control,2),"")</f>
        <v/>
      </c>
      <c r="V1986">
        <f t="array" ref="V1986">SUM(IF(B1986="Y",IF(D1986="Critical",(F1986:F5545),0)))</f>
        <v>0</v>
      </c>
      <c r="W1986">
        <f t="shared" si="130"/>
        <v>1</v>
      </c>
      <c r="X1986">
        <f t="shared" si="131"/>
        <v>0</v>
      </c>
    </row>
    <row r="1987" spans="1:24" x14ac:dyDescent="0.25">
      <c r="A1987">
        <v>24067</v>
      </c>
      <c r="B1987" t="s">
        <v>18</v>
      </c>
      <c r="C1987" s="1">
        <v>42238</v>
      </c>
      <c r="D1987" t="s">
        <v>19</v>
      </c>
      <c r="E1987">
        <v>30</v>
      </c>
      <c r="F1987">
        <v>128.25</v>
      </c>
      <c r="G1987">
        <v>7.0000000000000007E-2</v>
      </c>
      <c r="H1987" t="s">
        <v>32</v>
      </c>
      <c r="I1987">
        <v>-95.31</v>
      </c>
      <c r="J1987">
        <v>3.98</v>
      </c>
      <c r="K1987">
        <v>5.26</v>
      </c>
      <c r="L1987" t="s">
        <v>530</v>
      </c>
      <c r="M1987" t="s">
        <v>56</v>
      </c>
      <c r="N1987" t="s">
        <v>23</v>
      </c>
      <c r="O1987" t="s">
        <v>34</v>
      </c>
      <c r="P1987" t="s">
        <v>68</v>
      </c>
      <c r="Q1987" t="s">
        <v>42</v>
      </c>
      <c r="R1987" s="1">
        <v>42240</v>
      </c>
      <c r="S1987" s="10">
        <f t="shared" ref="S1987:S2050" si="133">F1987/$F$3563</f>
        <v>2.0379971504868427E-5</v>
      </c>
      <c r="U1987" t="str">
        <f t="shared" si="132"/>
        <v/>
      </c>
      <c r="V1987">
        <f t="array" ref="V1987">SUM(IF(B1987="Y",IF(D1987="Critical",(F1987:F5546),0)))</f>
        <v>0</v>
      </c>
      <c r="W1987">
        <f t="shared" ref="W1987:W2050" si="134">R1987-C1987</f>
        <v>2</v>
      </c>
      <c r="X1987">
        <f t="shared" ref="X1987:X2050" si="135">IF(T1987="",0,1)</f>
        <v>0</v>
      </c>
    </row>
    <row r="1988" spans="1:24" x14ac:dyDescent="0.25">
      <c r="A1988">
        <v>34438</v>
      </c>
      <c r="B1988" t="s">
        <v>18</v>
      </c>
      <c r="C1988" s="1">
        <v>41619</v>
      </c>
      <c r="D1988" t="s">
        <v>19</v>
      </c>
      <c r="E1988">
        <v>28</v>
      </c>
      <c r="F1988">
        <v>588.54</v>
      </c>
      <c r="G1988">
        <v>0.04</v>
      </c>
      <c r="H1988" t="s">
        <v>20</v>
      </c>
      <c r="I1988">
        <v>-30.72</v>
      </c>
      <c r="J1988">
        <v>20.149999999999999</v>
      </c>
      <c r="K1988">
        <v>8.99</v>
      </c>
      <c r="L1988" t="s">
        <v>91</v>
      </c>
      <c r="M1988" t="s">
        <v>56</v>
      </c>
      <c r="N1988" t="s">
        <v>45</v>
      </c>
      <c r="O1988" t="s">
        <v>34</v>
      </c>
      <c r="P1988" t="s">
        <v>35</v>
      </c>
      <c r="Q1988" t="s">
        <v>26</v>
      </c>
      <c r="R1988" s="1">
        <v>41620</v>
      </c>
      <c r="S1988" s="10">
        <f t="shared" si="133"/>
        <v>9.3523808416961105E-5</v>
      </c>
      <c r="U1988" t="str">
        <f t="shared" si="132"/>
        <v/>
      </c>
      <c r="V1988">
        <f t="array" ref="V1988">SUM(IF(B1988="Y",IF(D1988="Critical",(F1988:F5547),0)))</f>
        <v>0</v>
      </c>
      <c r="W1988">
        <f t="shared" si="134"/>
        <v>1</v>
      </c>
      <c r="X1988">
        <f t="shared" si="135"/>
        <v>0</v>
      </c>
    </row>
    <row r="1989" spans="1:24" x14ac:dyDescent="0.25">
      <c r="A1989">
        <v>25634</v>
      </c>
      <c r="B1989" t="s">
        <v>18</v>
      </c>
      <c r="C1989" s="1">
        <v>41484</v>
      </c>
      <c r="D1989" t="s">
        <v>31</v>
      </c>
      <c r="E1989">
        <v>29</v>
      </c>
      <c r="F1989">
        <v>593.32000000000005</v>
      </c>
      <c r="G1989">
        <v>0.03</v>
      </c>
      <c r="H1989" t="s">
        <v>20</v>
      </c>
      <c r="I1989">
        <v>28.99</v>
      </c>
      <c r="J1989">
        <v>20.95</v>
      </c>
      <c r="K1989">
        <v>4</v>
      </c>
      <c r="L1989" t="s">
        <v>550</v>
      </c>
      <c r="M1989" t="s">
        <v>341</v>
      </c>
      <c r="N1989" t="s">
        <v>23</v>
      </c>
      <c r="O1989" t="s">
        <v>24</v>
      </c>
      <c r="P1989" t="s">
        <v>25</v>
      </c>
      <c r="Q1989" t="s">
        <v>42</v>
      </c>
      <c r="R1989" s="1">
        <v>41487</v>
      </c>
      <c r="S1989" s="10">
        <f t="shared" si="133"/>
        <v>9.4283389421197158E-5</v>
      </c>
      <c r="U1989" t="str">
        <f t="shared" si="132"/>
        <v/>
      </c>
      <c r="V1989">
        <f t="array" ref="V1989">SUM(IF(B1989="Y",IF(D1989="Critical",(F1989:F5548),0)))</f>
        <v>0</v>
      </c>
      <c r="W1989">
        <f t="shared" si="134"/>
        <v>3</v>
      </c>
      <c r="X1989">
        <f t="shared" si="135"/>
        <v>0</v>
      </c>
    </row>
    <row r="1990" spans="1:24" x14ac:dyDescent="0.25">
      <c r="A1990">
        <v>13767</v>
      </c>
      <c r="B1990" t="s">
        <v>18</v>
      </c>
      <c r="C1990" s="1">
        <v>41512</v>
      </c>
      <c r="D1990" t="s">
        <v>19</v>
      </c>
      <c r="E1990">
        <v>29</v>
      </c>
      <c r="F1990">
        <v>597.66</v>
      </c>
      <c r="G1990">
        <v>0.08</v>
      </c>
      <c r="H1990" t="s">
        <v>20</v>
      </c>
      <c r="I1990">
        <v>-178</v>
      </c>
      <c r="J1990">
        <v>21.66</v>
      </c>
      <c r="K1990">
        <v>13.99</v>
      </c>
      <c r="L1990" t="s">
        <v>140</v>
      </c>
      <c r="M1990" t="s">
        <v>22</v>
      </c>
      <c r="N1990" t="s">
        <v>23</v>
      </c>
      <c r="O1990" t="s">
        <v>34</v>
      </c>
      <c r="P1990" t="s">
        <v>72</v>
      </c>
      <c r="Q1990" t="s">
        <v>52</v>
      </c>
      <c r="R1990" s="1">
        <v>41514</v>
      </c>
      <c r="S1990" s="10">
        <f t="shared" si="133"/>
        <v>9.4973050835085084E-5</v>
      </c>
      <c r="U1990" t="str">
        <f t="shared" si="132"/>
        <v/>
      </c>
      <c r="V1990">
        <f t="array" ref="V1990">SUM(IF(B1990="Y",IF(D1990="Critical",(F1990:F5549),0)))</f>
        <v>0</v>
      </c>
      <c r="W1990">
        <f t="shared" si="134"/>
        <v>2</v>
      </c>
      <c r="X1990">
        <f t="shared" si="135"/>
        <v>0</v>
      </c>
    </row>
    <row r="1991" spans="1:24" x14ac:dyDescent="0.25">
      <c r="A1991">
        <v>24098</v>
      </c>
      <c r="B1991" t="s">
        <v>18</v>
      </c>
      <c r="C1991" s="1">
        <v>42111</v>
      </c>
      <c r="D1991" t="s">
        <v>28</v>
      </c>
      <c r="E1991">
        <v>42</v>
      </c>
      <c r="F1991">
        <v>199.58</v>
      </c>
      <c r="G1991">
        <v>0.05</v>
      </c>
      <c r="H1991" t="s">
        <v>20</v>
      </c>
      <c r="I1991">
        <v>46.31</v>
      </c>
      <c r="J1991">
        <v>4.82</v>
      </c>
      <c r="K1991">
        <v>1.49</v>
      </c>
      <c r="L1991" t="s">
        <v>476</v>
      </c>
      <c r="M1991" t="s">
        <v>56</v>
      </c>
      <c r="N1991" t="s">
        <v>71</v>
      </c>
      <c r="O1991" t="s">
        <v>34</v>
      </c>
      <c r="P1991" t="s">
        <v>68</v>
      </c>
      <c r="Q1991" t="s">
        <v>42</v>
      </c>
      <c r="R1991" s="1">
        <v>42112</v>
      </c>
      <c r="S1991" s="10">
        <f t="shared" si="133"/>
        <v>3.1714890549252561E-5</v>
      </c>
      <c r="U1991" t="str">
        <f t="shared" si="132"/>
        <v/>
      </c>
      <c r="V1991">
        <f t="array" ref="V1991">SUM(IF(B1991="Y",IF(D1991="Critical",(F1991:F5550),0)))</f>
        <v>0</v>
      </c>
      <c r="W1991">
        <f t="shared" si="134"/>
        <v>1</v>
      </c>
      <c r="X1991">
        <f t="shared" si="135"/>
        <v>0</v>
      </c>
    </row>
    <row r="1992" spans="1:24" x14ac:dyDescent="0.25">
      <c r="A1992">
        <v>24098</v>
      </c>
      <c r="B1992" t="s">
        <v>18</v>
      </c>
      <c r="C1992" s="1">
        <v>42111</v>
      </c>
      <c r="D1992" t="s">
        <v>28</v>
      </c>
      <c r="E1992">
        <v>10</v>
      </c>
      <c r="F1992">
        <v>80.59</v>
      </c>
      <c r="G1992">
        <v>0.05</v>
      </c>
      <c r="H1992" t="s">
        <v>20</v>
      </c>
      <c r="I1992">
        <v>-20.49</v>
      </c>
      <c r="J1992">
        <v>7.64</v>
      </c>
      <c r="K1992">
        <v>5.83</v>
      </c>
      <c r="L1992" t="s">
        <v>476</v>
      </c>
      <c r="M1992" t="s">
        <v>56</v>
      </c>
      <c r="N1992" t="s">
        <v>71</v>
      </c>
      <c r="O1992" t="s">
        <v>34</v>
      </c>
      <c r="P1992" t="s">
        <v>49</v>
      </c>
      <c r="Q1992" t="s">
        <v>36</v>
      </c>
      <c r="R1992" s="1">
        <v>42113</v>
      </c>
      <c r="S1992" s="10">
        <f t="shared" si="133"/>
        <v>1.2806408604891591E-5</v>
      </c>
      <c r="U1992" t="str">
        <f t="shared" si="132"/>
        <v/>
      </c>
      <c r="V1992">
        <f t="array" ref="V1992">SUM(IF(B1992="Y",IF(D1992="Critical",(F1992:F5551),0)))</f>
        <v>0</v>
      </c>
      <c r="W1992">
        <f t="shared" si="134"/>
        <v>2</v>
      </c>
      <c r="X1992">
        <f t="shared" si="135"/>
        <v>0</v>
      </c>
    </row>
    <row r="1993" spans="1:24" x14ac:dyDescent="0.25">
      <c r="A1993">
        <v>24098</v>
      </c>
      <c r="B1993" t="s">
        <v>18</v>
      </c>
      <c r="C1993" s="1">
        <v>42111</v>
      </c>
      <c r="D1993" t="s">
        <v>28</v>
      </c>
      <c r="E1993">
        <v>32</v>
      </c>
      <c r="F1993">
        <v>4158.0725000000002</v>
      </c>
      <c r="G1993">
        <v>0.02</v>
      </c>
      <c r="H1993" t="s">
        <v>20</v>
      </c>
      <c r="I1993">
        <v>836.15</v>
      </c>
      <c r="J1993">
        <v>155.99</v>
      </c>
      <c r="K1993">
        <v>8.99</v>
      </c>
      <c r="L1993" t="s">
        <v>476</v>
      </c>
      <c r="M1993" t="s">
        <v>56</v>
      </c>
      <c r="N1993" t="s">
        <v>71</v>
      </c>
      <c r="O1993" t="s">
        <v>24</v>
      </c>
      <c r="P1993" t="s">
        <v>41</v>
      </c>
      <c r="Q1993" t="s">
        <v>42</v>
      </c>
      <c r="R1993" s="1">
        <v>42112</v>
      </c>
      <c r="S1993" s="10">
        <f t="shared" si="133"/>
        <v>6.607516496310099E-4</v>
      </c>
      <c r="U1993" t="str">
        <f t="shared" si="132"/>
        <v/>
      </c>
      <c r="V1993">
        <f t="array" ref="V1993">SUM(IF(B1993="Y",IF(D1993="Critical",(F1993:F5552),0)))</f>
        <v>0</v>
      </c>
      <c r="W1993">
        <f t="shared" si="134"/>
        <v>1</v>
      </c>
      <c r="X1993">
        <f t="shared" si="135"/>
        <v>0</v>
      </c>
    </row>
    <row r="1994" spans="1:24" x14ac:dyDescent="0.25">
      <c r="A1994">
        <v>229</v>
      </c>
      <c r="B1994" t="s">
        <v>18</v>
      </c>
      <c r="C1994" s="1">
        <v>41636</v>
      </c>
      <c r="D1994" t="s">
        <v>28</v>
      </c>
      <c r="E1994">
        <v>24</v>
      </c>
      <c r="F1994">
        <v>599.1</v>
      </c>
      <c r="G1994">
        <v>0.02</v>
      </c>
      <c r="H1994" t="s">
        <v>20</v>
      </c>
      <c r="I1994">
        <v>3.82</v>
      </c>
      <c r="J1994">
        <v>24.92</v>
      </c>
      <c r="K1994">
        <v>12.98</v>
      </c>
      <c r="L1994" t="s">
        <v>67</v>
      </c>
      <c r="M1994" t="s">
        <v>22</v>
      </c>
      <c r="N1994" t="s">
        <v>45</v>
      </c>
      <c r="O1994" t="s">
        <v>34</v>
      </c>
      <c r="P1994" t="s">
        <v>68</v>
      </c>
      <c r="Q1994" t="s">
        <v>42</v>
      </c>
      <c r="R1994" s="1">
        <v>41637</v>
      </c>
      <c r="S1994" s="10">
        <f t="shared" si="133"/>
        <v>9.5201878585315203E-5</v>
      </c>
      <c r="U1994" t="str">
        <f t="shared" si="132"/>
        <v/>
      </c>
      <c r="V1994">
        <f t="array" ref="V1994">SUM(IF(B1994="Y",IF(D1994="Critical",(F1994:F5553),0)))</f>
        <v>0</v>
      </c>
      <c r="W1994">
        <f t="shared" si="134"/>
        <v>1</v>
      </c>
      <c r="X1994">
        <f t="shared" si="135"/>
        <v>0</v>
      </c>
    </row>
    <row r="1995" spans="1:24" x14ac:dyDescent="0.25">
      <c r="A1995">
        <v>12196</v>
      </c>
      <c r="B1995" t="s">
        <v>18</v>
      </c>
      <c r="C1995" s="1">
        <v>41427</v>
      </c>
      <c r="D1995" t="s">
        <v>31</v>
      </c>
      <c r="E1995">
        <v>32</v>
      </c>
      <c r="F1995">
        <v>599.52</v>
      </c>
      <c r="G1995">
        <v>0.04</v>
      </c>
      <c r="H1995" t="s">
        <v>20</v>
      </c>
      <c r="I1995">
        <v>25.14</v>
      </c>
      <c r="J1995">
        <v>17.98</v>
      </c>
      <c r="K1995">
        <v>8.51</v>
      </c>
      <c r="L1995" t="s">
        <v>189</v>
      </c>
      <c r="M1995" t="s">
        <v>22</v>
      </c>
      <c r="N1995" t="s">
        <v>45</v>
      </c>
      <c r="O1995" t="s">
        <v>24</v>
      </c>
      <c r="P1995" t="s">
        <v>51</v>
      </c>
      <c r="Q1995" t="s">
        <v>52</v>
      </c>
      <c r="R1995" s="1">
        <v>41428</v>
      </c>
      <c r="S1995" s="10">
        <f t="shared" si="133"/>
        <v>9.5268620012465641E-5</v>
      </c>
      <c r="U1995" t="str">
        <f t="shared" si="132"/>
        <v/>
      </c>
      <c r="V1995">
        <f t="array" ref="V1995">SUM(IF(B1995="Y",IF(D1995="Critical",(F1995:F5554),0)))</f>
        <v>0</v>
      </c>
      <c r="W1995">
        <f t="shared" si="134"/>
        <v>1</v>
      </c>
      <c r="X1995">
        <f t="shared" si="135"/>
        <v>0</v>
      </c>
    </row>
    <row r="1996" spans="1:24" x14ac:dyDescent="0.25">
      <c r="A1996">
        <v>9091</v>
      </c>
      <c r="B1996" t="s">
        <v>18</v>
      </c>
      <c r="C1996" s="1">
        <v>41589</v>
      </c>
      <c r="D1996" t="s">
        <v>19</v>
      </c>
      <c r="E1996">
        <v>42</v>
      </c>
      <c r="F1996">
        <v>605.77</v>
      </c>
      <c r="G1996">
        <v>0.05</v>
      </c>
      <c r="H1996" t="s">
        <v>20</v>
      </c>
      <c r="I1996">
        <v>129.33000000000001</v>
      </c>
      <c r="J1996">
        <v>14.34</v>
      </c>
      <c r="K1996">
        <v>5</v>
      </c>
      <c r="L1996" t="s">
        <v>165</v>
      </c>
      <c r="M1996" t="s">
        <v>22</v>
      </c>
      <c r="N1996" t="s">
        <v>23</v>
      </c>
      <c r="O1996" t="s">
        <v>37</v>
      </c>
      <c r="P1996" t="s">
        <v>38</v>
      </c>
      <c r="Q1996" t="s">
        <v>26</v>
      </c>
      <c r="R1996" s="1">
        <v>41590</v>
      </c>
      <c r="S1996" s="10">
        <f t="shared" si="133"/>
        <v>9.6261796011728231E-5</v>
      </c>
      <c r="U1996" t="str">
        <f t="shared" si="132"/>
        <v/>
      </c>
      <c r="V1996">
        <f t="array" ref="V1996">SUM(IF(B1996="Y",IF(D1996="Critical",(F1996:F5555),0)))</f>
        <v>0</v>
      </c>
      <c r="W1996">
        <f t="shared" si="134"/>
        <v>1</v>
      </c>
      <c r="X1996">
        <f t="shared" si="135"/>
        <v>0</v>
      </c>
    </row>
    <row r="1997" spans="1:24" x14ac:dyDescent="0.25">
      <c r="A1997">
        <v>20577</v>
      </c>
      <c r="B1997" t="s">
        <v>18</v>
      </c>
      <c r="C1997" s="1">
        <v>41314</v>
      </c>
      <c r="D1997" t="s">
        <v>28</v>
      </c>
      <c r="E1997">
        <v>15</v>
      </c>
      <c r="F1997">
        <v>611.67999999999995</v>
      </c>
      <c r="G1997">
        <v>0.05</v>
      </c>
      <c r="H1997" t="s">
        <v>20</v>
      </c>
      <c r="I1997">
        <v>134.75</v>
      </c>
      <c r="J1997">
        <v>39.06</v>
      </c>
      <c r="K1997">
        <v>10.55</v>
      </c>
      <c r="L1997" t="s">
        <v>517</v>
      </c>
      <c r="M1997" t="s">
        <v>30</v>
      </c>
      <c r="N1997" t="s">
        <v>40</v>
      </c>
      <c r="O1997" t="s">
        <v>34</v>
      </c>
      <c r="P1997" t="s">
        <v>68</v>
      </c>
      <c r="Q1997" t="s">
        <v>42</v>
      </c>
      <c r="R1997" s="1">
        <v>41316</v>
      </c>
      <c r="S1997" s="10">
        <f t="shared" si="133"/>
        <v>9.7200943236630936E-5</v>
      </c>
      <c r="U1997" t="str">
        <f t="shared" si="132"/>
        <v/>
      </c>
      <c r="V1997">
        <f t="array" ref="V1997">SUM(IF(B1997="Y",IF(D1997="Critical",(F1997:F5556),0)))</f>
        <v>0</v>
      </c>
      <c r="W1997">
        <f t="shared" si="134"/>
        <v>2</v>
      </c>
      <c r="X1997">
        <f t="shared" si="135"/>
        <v>0</v>
      </c>
    </row>
    <row r="1998" spans="1:24" x14ac:dyDescent="0.25">
      <c r="A1998">
        <v>24160</v>
      </c>
      <c r="B1998" t="s">
        <v>18</v>
      </c>
      <c r="C1998" s="1">
        <v>41671</v>
      </c>
      <c r="D1998" t="s">
        <v>43</v>
      </c>
      <c r="E1998">
        <v>44</v>
      </c>
      <c r="F1998">
        <v>3644.596</v>
      </c>
      <c r="G1998">
        <v>0.06</v>
      </c>
      <c r="H1998" t="s">
        <v>20</v>
      </c>
      <c r="I1998">
        <v>1104.32</v>
      </c>
      <c r="J1998">
        <v>95.99</v>
      </c>
      <c r="K1998">
        <v>4.9000000000000004</v>
      </c>
      <c r="L1998" t="s">
        <v>310</v>
      </c>
      <c r="M1998" t="s">
        <v>22</v>
      </c>
      <c r="N1998" t="s">
        <v>40</v>
      </c>
      <c r="O1998" t="s">
        <v>24</v>
      </c>
      <c r="P1998" t="s">
        <v>41</v>
      </c>
      <c r="Q1998" t="s">
        <v>42</v>
      </c>
      <c r="R1998" s="1">
        <v>41672</v>
      </c>
      <c r="S1998" s="10">
        <f t="shared" si="133"/>
        <v>5.7915604387335238E-4</v>
      </c>
      <c r="U1998" t="str">
        <f t="shared" si="132"/>
        <v/>
      </c>
      <c r="V1998">
        <f t="array" ref="V1998">SUM(IF(B1998="Y",IF(D1998="Critical",(F1998:F5557),0)))</f>
        <v>0</v>
      </c>
      <c r="W1998">
        <f t="shared" si="134"/>
        <v>1</v>
      </c>
      <c r="X1998">
        <f t="shared" si="135"/>
        <v>0</v>
      </c>
    </row>
    <row r="1999" spans="1:24" x14ac:dyDescent="0.25">
      <c r="A1999">
        <v>24162</v>
      </c>
      <c r="B1999" t="s">
        <v>18</v>
      </c>
      <c r="C1999" s="1">
        <v>42604</v>
      </c>
      <c r="D1999" t="s">
        <v>31</v>
      </c>
      <c r="E1999">
        <v>1</v>
      </c>
      <c r="F1999">
        <v>10.94</v>
      </c>
      <c r="G1999">
        <v>0.08</v>
      </c>
      <c r="H1999" t="s">
        <v>20</v>
      </c>
      <c r="I1999">
        <v>-4.3499999999999996</v>
      </c>
      <c r="J1999">
        <v>9.68</v>
      </c>
      <c r="K1999">
        <v>2.0299999999999998</v>
      </c>
      <c r="L1999" t="s">
        <v>70</v>
      </c>
      <c r="M1999" t="s">
        <v>22</v>
      </c>
      <c r="N1999" t="s">
        <v>71</v>
      </c>
      <c r="O1999" t="s">
        <v>34</v>
      </c>
      <c r="P1999" t="s">
        <v>49</v>
      </c>
      <c r="Q1999" t="s">
        <v>36</v>
      </c>
      <c r="R1999" s="1">
        <v>42606</v>
      </c>
      <c r="S1999" s="10">
        <f t="shared" si="133"/>
        <v>1.7384552691092442E-6</v>
      </c>
      <c r="U1999" t="str">
        <f t="shared" si="132"/>
        <v/>
      </c>
      <c r="V1999">
        <f t="array" ref="V1999">SUM(IF(B1999="Y",IF(D1999="Critical",(F1999:F5558),0)))</f>
        <v>0</v>
      </c>
      <c r="W1999">
        <f t="shared" si="134"/>
        <v>2</v>
      </c>
      <c r="X1999">
        <f t="shared" si="135"/>
        <v>0</v>
      </c>
    </row>
    <row r="2000" spans="1:24" x14ac:dyDescent="0.25">
      <c r="A2000">
        <v>24162</v>
      </c>
      <c r="B2000" t="s">
        <v>18</v>
      </c>
      <c r="C2000" s="1">
        <v>42604</v>
      </c>
      <c r="D2000" t="s">
        <v>31</v>
      </c>
      <c r="E2000">
        <v>12</v>
      </c>
      <c r="F2000">
        <v>1755.3</v>
      </c>
      <c r="G2000">
        <v>0.04</v>
      </c>
      <c r="H2000" t="s">
        <v>54</v>
      </c>
      <c r="I2000">
        <v>-7.01</v>
      </c>
      <c r="J2000">
        <v>150.97999999999999</v>
      </c>
      <c r="K2000">
        <v>16.010000000000002</v>
      </c>
      <c r="L2000" t="s">
        <v>70</v>
      </c>
      <c r="M2000" t="s">
        <v>22</v>
      </c>
      <c r="N2000" t="s">
        <v>71</v>
      </c>
      <c r="O2000" t="s">
        <v>37</v>
      </c>
      <c r="P2000" t="s">
        <v>112</v>
      </c>
      <c r="Q2000" t="s">
        <v>58</v>
      </c>
      <c r="R2000" s="1">
        <v>42605</v>
      </c>
      <c r="S2000" s="10">
        <f t="shared" si="133"/>
        <v>2.7893149304090097E-4</v>
      </c>
      <c r="U2000" t="str">
        <f t="shared" si="132"/>
        <v/>
      </c>
      <c r="V2000">
        <f t="array" ref="V2000">SUM(IF(B2000="Y",IF(D2000="Critical",(F2000:F5559),0)))</f>
        <v>0</v>
      </c>
      <c r="W2000">
        <f t="shared" si="134"/>
        <v>1</v>
      </c>
      <c r="X2000">
        <f t="shared" si="135"/>
        <v>0</v>
      </c>
    </row>
    <row r="2001" spans="1:24" x14ac:dyDescent="0.25">
      <c r="A2001">
        <v>24193</v>
      </c>
      <c r="B2001" t="s">
        <v>18</v>
      </c>
      <c r="C2001" s="1">
        <v>42443</v>
      </c>
      <c r="D2001" t="s">
        <v>31</v>
      </c>
      <c r="E2001">
        <v>45</v>
      </c>
      <c r="F2001">
        <v>9539.6</v>
      </c>
      <c r="G2001">
        <v>0.02</v>
      </c>
      <c r="H2001" t="s">
        <v>54</v>
      </c>
      <c r="I2001">
        <v>-163.63</v>
      </c>
      <c r="J2001">
        <v>200.98</v>
      </c>
      <c r="K2001">
        <v>55.96</v>
      </c>
      <c r="L2001" t="s">
        <v>481</v>
      </c>
      <c r="M2001" t="s">
        <v>22</v>
      </c>
      <c r="N2001" t="s">
        <v>71</v>
      </c>
      <c r="O2001" t="s">
        <v>37</v>
      </c>
      <c r="P2001" t="s">
        <v>57</v>
      </c>
      <c r="Q2001" t="s">
        <v>58</v>
      </c>
      <c r="R2001" s="1">
        <v>42445</v>
      </c>
      <c r="S2001" s="10">
        <f t="shared" si="133"/>
        <v>1.5159202820104706E-3</v>
      </c>
      <c r="U2001" t="str">
        <f t="shared" si="132"/>
        <v/>
      </c>
      <c r="V2001">
        <f t="array" ref="V2001">SUM(IF(B2001="Y",IF(D2001="Critical",(F2001:F5560),0)))</f>
        <v>0</v>
      </c>
      <c r="W2001">
        <f t="shared" si="134"/>
        <v>2</v>
      </c>
      <c r="X2001">
        <f t="shared" si="135"/>
        <v>0</v>
      </c>
    </row>
    <row r="2002" spans="1:24" x14ac:dyDescent="0.25">
      <c r="A2002">
        <v>24193</v>
      </c>
      <c r="B2002" t="s">
        <v>18</v>
      </c>
      <c r="C2002" s="1">
        <v>42443</v>
      </c>
      <c r="D2002" t="s">
        <v>31</v>
      </c>
      <c r="E2002">
        <v>24</v>
      </c>
      <c r="F2002">
        <v>109.86</v>
      </c>
      <c r="G2002">
        <v>0.02</v>
      </c>
      <c r="H2002" t="s">
        <v>20</v>
      </c>
      <c r="I2002">
        <v>-63.87</v>
      </c>
      <c r="J2002">
        <v>4.28</v>
      </c>
      <c r="K2002">
        <v>5.17</v>
      </c>
      <c r="L2002" t="s">
        <v>481</v>
      </c>
      <c r="M2002" t="s">
        <v>22</v>
      </c>
      <c r="N2002" t="s">
        <v>71</v>
      </c>
      <c r="O2002" t="s">
        <v>34</v>
      </c>
      <c r="P2002" t="s">
        <v>49</v>
      </c>
      <c r="Q2002" t="s">
        <v>42</v>
      </c>
      <c r="R2002" s="1">
        <v>42444</v>
      </c>
      <c r="S2002" s="10">
        <f t="shared" si="133"/>
        <v>1.7457650444638169E-5</v>
      </c>
      <c r="U2002" t="str">
        <f t="shared" si="132"/>
        <v/>
      </c>
      <c r="V2002">
        <f t="array" ref="V2002">SUM(IF(B2002="Y",IF(D2002="Critical",(F2002:F5561),0)))</f>
        <v>0</v>
      </c>
      <c r="W2002">
        <f t="shared" si="134"/>
        <v>1</v>
      </c>
      <c r="X2002">
        <f t="shared" si="135"/>
        <v>0</v>
      </c>
    </row>
    <row r="2003" spans="1:24" x14ac:dyDescent="0.25">
      <c r="A2003">
        <v>24193</v>
      </c>
      <c r="B2003" t="s">
        <v>18</v>
      </c>
      <c r="C2003" s="1">
        <v>42443</v>
      </c>
      <c r="D2003" t="s">
        <v>31</v>
      </c>
      <c r="E2003">
        <v>19</v>
      </c>
      <c r="F2003">
        <v>1426.5125</v>
      </c>
      <c r="G2003">
        <v>0.04</v>
      </c>
      <c r="H2003" t="s">
        <v>20</v>
      </c>
      <c r="I2003">
        <v>-175.18</v>
      </c>
      <c r="J2003">
        <v>85.99</v>
      </c>
      <c r="K2003">
        <v>0.99</v>
      </c>
      <c r="L2003" t="s">
        <v>481</v>
      </c>
      <c r="M2003" t="s">
        <v>22</v>
      </c>
      <c r="N2003" t="s">
        <v>71</v>
      </c>
      <c r="O2003" t="s">
        <v>24</v>
      </c>
      <c r="P2003" t="s">
        <v>41</v>
      </c>
      <c r="Q2003" t="s">
        <v>36</v>
      </c>
      <c r="R2003" s="1">
        <v>42445</v>
      </c>
      <c r="S2003" s="10">
        <f t="shared" si="133"/>
        <v>2.2668447642369295E-4</v>
      </c>
      <c r="U2003" t="str">
        <f t="shared" si="132"/>
        <v/>
      </c>
      <c r="V2003">
        <f t="array" ref="V2003">SUM(IF(B2003="Y",IF(D2003="Critical",(F2003:F5562),0)))</f>
        <v>0</v>
      </c>
      <c r="W2003">
        <f t="shared" si="134"/>
        <v>2</v>
      </c>
      <c r="X2003">
        <f t="shared" si="135"/>
        <v>0</v>
      </c>
    </row>
    <row r="2004" spans="1:24" x14ac:dyDescent="0.25">
      <c r="A2004">
        <v>23232</v>
      </c>
      <c r="B2004" t="s">
        <v>18</v>
      </c>
      <c r="C2004" s="1">
        <v>41380</v>
      </c>
      <c r="D2004" t="s">
        <v>19</v>
      </c>
      <c r="E2004">
        <v>15</v>
      </c>
      <c r="F2004">
        <v>614.15</v>
      </c>
      <c r="G2004">
        <v>0.03</v>
      </c>
      <c r="H2004" t="s">
        <v>32</v>
      </c>
      <c r="I2004">
        <v>-54.37</v>
      </c>
      <c r="J2004">
        <v>39.979999999999997</v>
      </c>
      <c r="K2004">
        <v>7.12</v>
      </c>
      <c r="L2004" t="s">
        <v>63</v>
      </c>
      <c r="M2004" t="s">
        <v>22</v>
      </c>
      <c r="N2004" t="s">
        <v>40</v>
      </c>
      <c r="O2004" t="s">
        <v>24</v>
      </c>
      <c r="P2004" t="s">
        <v>25</v>
      </c>
      <c r="Q2004" t="s">
        <v>42</v>
      </c>
      <c r="R2004" s="1">
        <v>41381</v>
      </c>
      <c r="S2004" s="10">
        <f t="shared" si="133"/>
        <v>9.7593446391539522E-5</v>
      </c>
      <c r="U2004" t="str">
        <f t="shared" si="132"/>
        <v/>
      </c>
      <c r="V2004">
        <f t="array" ref="V2004">SUM(IF(B2004="Y",IF(D2004="Critical",(F2004:F5563),0)))</f>
        <v>0</v>
      </c>
      <c r="W2004">
        <f t="shared" si="134"/>
        <v>1</v>
      </c>
      <c r="X2004">
        <f t="shared" si="135"/>
        <v>0</v>
      </c>
    </row>
    <row r="2005" spans="1:24" x14ac:dyDescent="0.25">
      <c r="A2005">
        <v>13895</v>
      </c>
      <c r="B2005" t="s">
        <v>18</v>
      </c>
      <c r="C2005" s="1">
        <v>41598</v>
      </c>
      <c r="D2005" t="s">
        <v>19</v>
      </c>
      <c r="E2005">
        <v>44</v>
      </c>
      <c r="F2005">
        <v>614.34</v>
      </c>
      <c r="G2005">
        <v>0.02</v>
      </c>
      <c r="H2005" t="s">
        <v>20</v>
      </c>
      <c r="I2005">
        <v>-171.7</v>
      </c>
      <c r="J2005">
        <v>14.03</v>
      </c>
      <c r="K2005">
        <v>9.3699999999999992</v>
      </c>
      <c r="L2005" t="s">
        <v>315</v>
      </c>
      <c r="M2005" t="s">
        <v>30</v>
      </c>
      <c r="N2005" t="s">
        <v>71</v>
      </c>
      <c r="O2005" t="s">
        <v>34</v>
      </c>
      <c r="P2005" t="s">
        <v>53</v>
      </c>
      <c r="Q2005" t="s">
        <v>42</v>
      </c>
      <c r="R2005" s="1">
        <v>41598</v>
      </c>
      <c r="S2005" s="10">
        <f t="shared" si="133"/>
        <v>9.7623638941917113E-5</v>
      </c>
      <c r="U2005" t="str">
        <f t="shared" si="132"/>
        <v/>
      </c>
      <c r="V2005">
        <f t="array" ref="V2005">SUM(IF(B2005="Y",IF(D2005="Critical",(F2005:F5564),0)))</f>
        <v>0</v>
      </c>
      <c r="W2005">
        <f t="shared" si="134"/>
        <v>0</v>
      </c>
      <c r="X2005">
        <f t="shared" si="135"/>
        <v>0</v>
      </c>
    </row>
    <row r="2006" spans="1:24" x14ac:dyDescent="0.25">
      <c r="A2006">
        <v>38917</v>
      </c>
      <c r="B2006" t="s">
        <v>18</v>
      </c>
      <c r="C2006" s="1">
        <v>41599</v>
      </c>
      <c r="D2006" t="s">
        <v>47</v>
      </c>
      <c r="E2006">
        <v>11</v>
      </c>
      <c r="F2006">
        <v>618.19650000000001</v>
      </c>
      <c r="G2006">
        <v>0.02</v>
      </c>
      <c r="H2006" t="s">
        <v>20</v>
      </c>
      <c r="I2006">
        <v>-132.53</v>
      </c>
      <c r="J2006">
        <v>65.989999999999995</v>
      </c>
      <c r="K2006">
        <v>8.8000000000000007</v>
      </c>
      <c r="L2006" t="s">
        <v>331</v>
      </c>
      <c r="M2006" t="s">
        <v>30</v>
      </c>
      <c r="N2006" t="s">
        <v>45</v>
      </c>
      <c r="O2006" t="s">
        <v>24</v>
      </c>
      <c r="P2006" t="s">
        <v>41</v>
      </c>
      <c r="Q2006" t="s">
        <v>42</v>
      </c>
      <c r="R2006" s="1">
        <v>41606</v>
      </c>
      <c r="S2006" s="10">
        <f t="shared" si="133"/>
        <v>9.8236468260502096E-5</v>
      </c>
      <c r="U2006" t="str">
        <f t="shared" si="132"/>
        <v/>
      </c>
      <c r="V2006">
        <f t="array" ref="V2006">SUM(IF(B2006="Y",IF(D2006="Critical",(F2006:F5565),0)))</f>
        <v>0</v>
      </c>
      <c r="W2006">
        <f t="shared" si="134"/>
        <v>7</v>
      </c>
      <c r="X2006">
        <f t="shared" si="135"/>
        <v>0</v>
      </c>
    </row>
    <row r="2007" spans="1:24" x14ac:dyDescent="0.25">
      <c r="A2007">
        <v>1604</v>
      </c>
      <c r="B2007" t="s">
        <v>18</v>
      </c>
      <c r="C2007" s="1">
        <v>41471</v>
      </c>
      <c r="D2007" t="s">
        <v>47</v>
      </c>
      <c r="E2007">
        <v>47</v>
      </c>
      <c r="F2007">
        <v>622.82000000000005</v>
      </c>
      <c r="G2007">
        <v>0</v>
      </c>
      <c r="H2007" t="s">
        <v>20</v>
      </c>
      <c r="I2007">
        <v>128.88</v>
      </c>
      <c r="J2007">
        <v>12.64</v>
      </c>
      <c r="K2007">
        <v>4.9800000000000004</v>
      </c>
      <c r="L2007" t="s">
        <v>137</v>
      </c>
      <c r="M2007" t="s">
        <v>22</v>
      </c>
      <c r="N2007" t="s">
        <v>45</v>
      </c>
      <c r="O2007" t="s">
        <v>37</v>
      </c>
      <c r="P2007" t="s">
        <v>38</v>
      </c>
      <c r="Q2007" t="s">
        <v>26</v>
      </c>
      <c r="R2007" s="1">
        <v>41471</v>
      </c>
      <c r="S2007" s="10">
        <f t="shared" si="133"/>
        <v>9.8971180137716604E-5</v>
      </c>
      <c r="U2007" t="str">
        <f t="shared" si="132"/>
        <v/>
      </c>
      <c r="V2007">
        <f t="array" ref="V2007">SUM(IF(B2007="Y",IF(D2007="Critical",(F2007:F5566),0)))</f>
        <v>0</v>
      </c>
      <c r="W2007">
        <f t="shared" si="134"/>
        <v>0</v>
      </c>
      <c r="X2007">
        <f t="shared" si="135"/>
        <v>0</v>
      </c>
    </row>
    <row r="2008" spans="1:24" x14ac:dyDescent="0.25">
      <c r="A2008">
        <v>24199</v>
      </c>
      <c r="B2008" t="s">
        <v>18</v>
      </c>
      <c r="C2008" s="1">
        <v>42537</v>
      </c>
      <c r="D2008" t="s">
        <v>28</v>
      </c>
      <c r="E2008">
        <v>16</v>
      </c>
      <c r="F2008">
        <v>706.53</v>
      </c>
      <c r="G2008">
        <v>0</v>
      </c>
      <c r="H2008" t="s">
        <v>20</v>
      </c>
      <c r="I2008">
        <v>-314.42</v>
      </c>
      <c r="J2008">
        <v>40.479999999999997</v>
      </c>
      <c r="K2008">
        <v>19.989999999999998</v>
      </c>
      <c r="L2008" t="s">
        <v>250</v>
      </c>
      <c r="M2008" t="s">
        <v>22</v>
      </c>
      <c r="N2008" t="s">
        <v>71</v>
      </c>
      <c r="O2008" t="s">
        <v>24</v>
      </c>
      <c r="P2008" t="s">
        <v>25</v>
      </c>
      <c r="Q2008" t="s">
        <v>42</v>
      </c>
      <c r="R2008" s="1">
        <v>42538</v>
      </c>
      <c r="S2008" s="10">
        <f t="shared" si="133"/>
        <v>1.1227338220144007E-4</v>
      </c>
      <c r="U2008" t="str">
        <f t="shared" si="132"/>
        <v/>
      </c>
      <c r="V2008">
        <f t="array" ref="V2008">SUM(IF(B2008="Y",IF(D2008="Critical",(F2008:F5567),0)))</f>
        <v>0</v>
      </c>
      <c r="W2008">
        <f t="shared" si="134"/>
        <v>1</v>
      </c>
      <c r="X2008">
        <f t="shared" si="135"/>
        <v>0</v>
      </c>
    </row>
    <row r="2009" spans="1:24" x14ac:dyDescent="0.25">
      <c r="A2009">
        <v>25634</v>
      </c>
      <c r="B2009" t="s">
        <v>18</v>
      </c>
      <c r="C2009" s="1">
        <v>41484</v>
      </c>
      <c r="D2009" t="s">
        <v>31</v>
      </c>
      <c r="E2009">
        <v>26</v>
      </c>
      <c r="F2009">
        <v>626.07000000000005</v>
      </c>
      <c r="G2009">
        <v>0.03</v>
      </c>
      <c r="H2009" t="s">
        <v>32</v>
      </c>
      <c r="I2009">
        <v>185.32</v>
      </c>
      <c r="J2009">
        <v>23.99</v>
      </c>
      <c r="K2009">
        <v>6.71</v>
      </c>
      <c r="L2009" t="s">
        <v>550</v>
      </c>
      <c r="M2009" t="s">
        <v>341</v>
      </c>
      <c r="N2009" t="s">
        <v>23</v>
      </c>
      <c r="O2009" t="s">
        <v>34</v>
      </c>
      <c r="P2009" t="s">
        <v>76</v>
      </c>
      <c r="Q2009" t="s">
        <v>42</v>
      </c>
      <c r="R2009" s="1">
        <v>41485</v>
      </c>
      <c r="S2009" s="10">
        <f t="shared" si="133"/>
        <v>9.9487631657333147E-5</v>
      </c>
      <c r="U2009" t="str">
        <f t="shared" si="132"/>
        <v/>
      </c>
      <c r="V2009">
        <f t="array" ref="V2009">SUM(IF(B2009="Y",IF(D2009="Critical",(F2009:F5568),0)))</f>
        <v>0</v>
      </c>
      <c r="W2009">
        <f t="shared" si="134"/>
        <v>1</v>
      </c>
      <c r="X2009">
        <f t="shared" si="135"/>
        <v>0</v>
      </c>
    </row>
    <row r="2010" spans="1:24" x14ac:dyDescent="0.25">
      <c r="A2010">
        <v>24294</v>
      </c>
      <c r="B2010" t="s">
        <v>18</v>
      </c>
      <c r="C2010" s="1">
        <v>42584</v>
      </c>
      <c r="D2010" t="s">
        <v>31</v>
      </c>
      <c r="E2010">
        <v>24</v>
      </c>
      <c r="F2010">
        <v>4865.72</v>
      </c>
      <c r="G2010">
        <v>0.03</v>
      </c>
      <c r="H2010" t="s">
        <v>54</v>
      </c>
      <c r="I2010">
        <v>1951.3</v>
      </c>
      <c r="J2010">
        <v>200.97</v>
      </c>
      <c r="K2010">
        <v>15.59</v>
      </c>
      <c r="L2010" t="s">
        <v>467</v>
      </c>
      <c r="M2010" t="s">
        <v>341</v>
      </c>
      <c r="N2010" t="s">
        <v>40</v>
      </c>
      <c r="O2010" t="s">
        <v>24</v>
      </c>
      <c r="P2010" t="s">
        <v>51</v>
      </c>
      <c r="Q2010" t="s">
        <v>74</v>
      </c>
      <c r="R2010" s="1">
        <v>42585</v>
      </c>
      <c r="S2010" s="10">
        <f t="shared" si="133"/>
        <v>7.732026117011181E-4</v>
      </c>
      <c r="U2010" t="str">
        <f t="shared" si="132"/>
        <v/>
      </c>
      <c r="V2010">
        <f t="array" ref="V2010">SUM(IF(B2010="Y",IF(D2010="Critical",(F2010:F5569),0)))</f>
        <v>0</v>
      </c>
      <c r="W2010">
        <f t="shared" si="134"/>
        <v>1</v>
      </c>
      <c r="X2010">
        <f t="shared" si="135"/>
        <v>0</v>
      </c>
    </row>
    <row r="2011" spans="1:24" x14ac:dyDescent="0.25">
      <c r="A2011">
        <v>24326</v>
      </c>
      <c r="B2011" t="s">
        <v>18</v>
      </c>
      <c r="C2011" s="1">
        <v>41911</v>
      </c>
      <c r="D2011" t="s">
        <v>28</v>
      </c>
      <c r="E2011">
        <v>37</v>
      </c>
      <c r="F2011">
        <v>1596.86</v>
      </c>
      <c r="G2011">
        <v>0.05</v>
      </c>
      <c r="H2011" t="s">
        <v>20</v>
      </c>
      <c r="I2011">
        <v>418.6</v>
      </c>
      <c r="J2011">
        <v>44.01</v>
      </c>
      <c r="K2011">
        <v>3.5</v>
      </c>
      <c r="L2011" t="s">
        <v>520</v>
      </c>
      <c r="M2011" t="s">
        <v>22</v>
      </c>
      <c r="N2011" t="s">
        <v>23</v>
      </c>
      <c r="O2011" t="s">
        <v>34</v>
      </c>
      <c r="P2011" t="s">
        <v>72</v>
      </c>
      <c r="Q2011" t="s">
        <v>42</v>
      </c>
      <c r="R2011" s="1">
        <v>41913</v>
      </c>
      <c r="S2011" s="10">
        <f t="shared" si="133"/>
        <v>2.5375408418919449E-4</v>
      </c>
      <c r="U2011" t="str">
        <f t="shared" si="132"/>
        <v/>
      </c>
      <c r="V2011">
        <f t="array" ref="V2011">SUM(IF(B2011="Y",IF(D2011="Critical",(F2011:F5570),0)))</f>
        <v>0</v>
      </c>
      <c r="W2011">
        <f t="shared" si="134"/>
        <v>2</v>
      </c>
      <c r="X2011">
        <f t="shared" si="135"/>
        <v>0</v>
      </c>
    </row>
    <row r="2012" spans="1:24" x14ac:dyDescent="0.25">
      <c r="A2012">
        <v>24326</v>
      </c>
      <c r="B2012" t="s">
        <v>18</v>
      </c>
      <c r="C2012" s="1">
        <v>41911</v>
      </c>
      <c r="D2012" t="s">
        <v>28</v>
      </c>
      <c r="E2012">
        <v>12</v>
      </c>
      <c r="F2012">
        <v>78.36</v>
      </c>
      <c r="G2012">
        <v>0.06</v>
      </c>
      <c r="H2012" t="s">
        <v>20</v>
      </c>
      <c r="I2012">
        <v>8.52</v>
      </c>
      <c r="J2012">
        <v>6.68</v>
      </c>
      <c r="K2012">
        <v>1.5</v>
      </c>
      <c r="L2012" t="s">
        <v>520</v>
      </c>
      <c r="M2012" t="s">
        <v>22</v>
      </c>
      <c r="N2012" t="s">
        <v>23</v>
      </c>
      <c r="O2012" t="s">
        <v>34</v>
      </c>
      <c r="P2012" t="s">
        <v>35</v>
      </c>
      <c r="Q2012" t="s">
        <v>36</v>
      </c>
      <c r="R2012" s="1">
        <v>41912</v>
      </c>
      <c r="S2012" s="10">
        <f t="shared" si="133"/>
        <v>1.2452043408354697E-5</v>
      </c>
      <c r="U2012" t="str">
        <f t="shared" si="132"/>
        <v/>
      </c>
      <c r="V2012">
        <f t="array" ref="V2012">SUM(IF(B2012="Y",IF(D2012="Critical",(F2012:F5571),0)))</f>
        <v>0</v>
      </c>
      <c r="W2012">
        <f t="shared" si="134"/>
        <v>1</v>
      </c>
      <c r="X2012">
        <f t="shared" si="135"/>
        <v>0</v>
      </c>
    </row>
    <row r="2013" spans="1:24" x14ac:dyDescent="0.25">
      <c r="A2013">
        <v>39139</v>
      </c>
      <c r="B2013" t="s">
        <v>18</v>
      </c>
      <c r="C2013" s="1">
        <v>41591</v>
      </c>
      <c r="D2013" t="s">
        <v>31</v>
      </c>
      <c r="E2013">
        <v>6</v>
      </c>
      <c r="F2013">
        <v>627.45299999999997</v>
      </c>
      <c r="G2013">
        <v>7.0000000000000007E-2</v>
      </c>
      <c r="H2013" t="s">
        <v>20</v>
      </c>
      <c r="I2013">
        <v>-408.25</v>
      </c>
      <c r="J2013">
        <v>125.99</v>
      </c>
      <c r="K2013">
        <v>8.08</v>
      </c>
      <c r="L2013" t="s">
        <v>115</v>
      </c>
      <c r="M2013" t="s">
        <v>22</v>
      </c>
      <c r="N2013" t="s">
        <v>40</v>
      </c>
      <c r="O2013" t="s">
        <v>24</v>
      </c>
      <c r="P2013" t="s">
        <v>41</v>
      </c>
      <c r="Q2013" t="s">
        <v>42</v>
      </c>
      <c r="R2013" s="1">
        <v>41591</v>
      </c>
      <c r="S2013" s="10">
        <f t="shared" si="133"/>
        <v>9.970740164244997E-5</v>
      </c>
      <c r="U2013" t="str">
        <f t="shared" si="132"/>
        <v/>
      </c>
      <c r="V2013">
        <f t="array" ref="V2013">SUM(IF(B2013="Y",IF(D2013="Critical",(F2013:F5572),0)))</f>
        <v>0</v>
      </c>
      <c r="W2013">
        <f t="shared" si="134"/>
        <v>0</v>
      </c>
      <c r="X2013">
        <f t="shared" si="135"/>
        <v>0</v>
      </c>
    </row>
    <row r="2014" spans="1:24" x14ac:dyDescent="0.25">
      <c r="A2014">
        <v>24358</v>
      </c>
      <c r="B2014" t="s">
        <v>18</v>
      </c>
      <c r="C2014" s="1">
        <v>42506</v>
      </c>
      <c r="D2014" t="s">
        <v>28</v>
      </c>
      <c r="E2014">
        <v>27</v>
      </c>
      <c r="F2014">
        <v>7333.45</v>
      </c>
      <c r="G2014">
        <v>7.0000000000000007E-2</v>
      </c>
      <c r="H2014" t="s">
        <v>20</v>
      </c>
      <c r="I2014">
        <v>-207.28</v>
      </c>
      <c r="J2014">
        <v>279.48</v>
      </c>
      <c r="K2014">
        <v>35</v>
      </c>
      <c r="L2014" t="s">
        <v>231</v>
      </c>
      <c r="M2014" t="s">
        <v>22</v>
      </c>
      <c r="N2014" t="s">
        <v>71</v>
      </c>
      <c r="O2014" t="s">
        <v>34</v>
      </c>
      <c r="P2014" t="s">
        <v>53</v>
      </c>
      <c r="Q2014" t="s">
        <v>60</v>
      </c>
      <c r="R2014" s="1">
        <v>42506</v>
      </c>
      <c r="S2014" s="10">
        <f t="shared" si="133"/>
        <v>1.165345045086763E-3</v>
      </c>
      <c r="U2014" t="str">
        <f t="shared" si="132"/>
        <v/>
      </c>
      <c r="V2014">
        <f t="array" ref="V2014">SUM(IF(B2014="Y",IF(D2014="Critical",(F2014:F5573),0)))</f>
        <v>0</v>
      </c>
      <c r="W2014">
        <f t="shared" si="134"/>
        <v>0</v>
      </c>
      <c r="X2014">
        <f t="shared" si="135"/>
        <v>0</v>
      </c>
    </row>
    <row r="2015" spans="1:24" x14ac:dyDescent="0.25">
      <c r="A2015">
        <v>24384</v>
      </c>
      <c r="B2015" t="s">
        <v>18</v>
      </c>
      <c r="C2015" s="1">
        <v>41724</v>
      </c>
      <c r="D2015" t="s">
        <v>43</v>
      </c>
      <c r="E2015">
        <v>44</v>
      </c>
      <c r="F2015">
        <v>205.11</v>
      </c>
      <c r="G2015">
        <v>0.06</v>
      </c>
      <c r="H2015" t="s">
        <v>20</v>
      </c>
      <c r="I2015">
        <v>95.52</v>
      </c>
      <c r="J2015">
        <v>4.91</v>
      </c>
      <c r="K2015">
        <v>0.5</v>
      </c>
      <c r="L2015" t="s">
        <v>133</v>
      </c>
      <c r="M2015" t="s">
        <v>22</v>
      </c>
      <c r="N2015" t="s">
        <v>45</v>
      </c>
      <c r="O2015" t="s">
        <v>34</v>
      </c>
      <c r="P2015" t="s">
        <v>46</v>
      </c>
      <c r="Q2015" t="s">
        <v>42</v>
      </c>
      <c r="R2015" s="1">
        <v>41726</v>
      </c>
      <c r="S2015" s="10">
        <f t="shared" si="133"/>
        <v>3.2593652673400105E-5</v>
      </c>
      <c r="U2015" t="str">
        <f t="shared" si="132"/>
        <v/>
      </c>
      <c r="V2015">
        <f t="array" ref="V2015">SUM(IF(B2015="Y",IF(D2015="Critical",(F2015:F5574),0)))</f>
        <v>0</v>
      </c>
      <c r="W2015">
        <f t="shared" si="134"/>
        <v>2</v>
      </c>
      <c r="X2015">
        <f t="shared" si="135"/>
        <v>0</v>
      </c>
    </row>
    <row r="2016" spans="1:24" x14ac:dyDescent="0.25">
      <c r="A2016">
        <v>24384</v>
      </c>
      <c r="B2016" t="s">
        <v>18</v>
      </c>
      <c r="C2016" s="1">
        <v>41724</v>
      </c>
      <c r="D2016" t="s">
        <v>43</v>
      </c>
      <c r="E2016">
        <v>21</v>
      </c>
      <c r="F2016">
        <v>3981.23</v>
      </c>
      <c r="G2016">
        <v>7.0000000000000007E-2</v>
      </c>
      <c r="H2016" t="s">
        <v>20</v>
      </c>
      <c r="I2016">
        <v>294.94</v>
      </c>
      <c r="J2016">
        <v>193.17</v>
      </c>
      <c r="K2016">
        <v>19.989999999999998</v>
      </c>
      <c r="L2016" t="s">
        <v>133</v>
      </c>
      <c r="M2016" t="s">
        <v>22</v>
      </c>
      <c r="N2016" t="s">
        <v>45</v>
      </c>
      <c r="O2016" t="s">
        <v>34</v>
      </c>
      <c r="P2016" t="s">
        <v>53</v>
      </c>
      <c r="Q2016" t="s">
        <v>42</v>
      </c>
      <c r="R2016" s="1">
        <v>41726</v>
      </c>
      <c r="S2016" s="10">
        <f t="shared" si="133"/>
        <v>6.3264993336707459E-4</v>
      </c>
      <c r="U2016" t="str">
        <f t="shared" si="132"/>
        <v/>
      </c>
      <c r="V2016">
        <f t="array" ref="V2016">SUM(IF(B2016="Y",IF(D2016="Critical",(F2016:F5575),0)))</f>
        <v>0</v>
      </c>
      <c r="W2016">
        <f t="shared" si="134"/>
        <v>2</v>
      </c>
      <c r="X2016">
        <f t="shared" si="135"/>
        <v>0</v>
      </c>
    </row>
    <row r="2017" spans="1:24" x14ac:dyDescent="0.25">
      <c r="A2017">
        <v>24384</v>
      </c>
      <c r="B2017" t="s">
        <v>18</v>
      </c>
      <c r="C2017" s="1">
        <v>41724</v>
      </c>
      <c r="D2017" t="s">
        <v>43</v>
      </c>
      <c r="E2017">
        <v>20</v>
      </c>
      <c r="F2017">
        <v>2458.2424999999998</v>
      </c>
      <c r="G2017">
        <v>0.1</v>
      </c>
      <c r="H2017" t="s">
        <v>20</v>
      </c>
      <c r="I2017">
        <v>110.54</v>
      </c>
      <c r="J2017">
        <v>155.99</v>
      </c>
      <c r="K2017">
        <v>8.99</v>
      </c>
      <c r="L2017" t="s">
        <v>133</v>
      </c>
      <c r="M2017" t="s">
        <v>22</v>
      </c>
      <c r="N2017" t="s">
        <v>45</v>
      </c>
      <c r="O2017" t="s">
        <v>24</v>
      </c>
      <c r="P2017" t="s">
        <v>41</v>
      </c>
      <c r="Q2017" t="s">
        <v>42</v>
      </c>
      <c r="R2017" s="1">
        <v>41726</v>
      </c>
      <c r="S2017" s="10">
        <f t="shared" si="133"/>
        <v>3.9063479221876428E-4</v>
      </c>
      <c r="U2017" t="str">
        <f t="shared" si="132"/>
        <v/>
      </c>
      <c r="V2017">
        <f t="array" ref="V2017">SUM(IF(B2017="Y",IF(D2017="Critical",(F2017:F5576),0)))</f>
        <v>0</v>
      </c>
      <c r="W2017">
        <f t="shared" si="134"/>
        <v>2</v>
      </c>
      <c r="X2017">
        <f t="shared" si="135"/>
        <v>0</v>
      </c>
    </row>
    <row r="2018" spans="1:24" x14ac:dyDescent="0.25">
      <c r="A2018">
        <v>24386</v>
      </c>
      <c r="B2018" t="s">
        <v>18</v>
      </c>
      <c r="C2018" s="1">
        <v>42181</v>
      </c>
      <c r="D2018" t="s">
        <v>19</v>
      </c>
      <c r="E2018">
        <v>41</v>
      </c>
      <c r="F2018">
        <v>4256.51</v>
      </c>
      <c r="G2018">
        <v>0.03</v>
      </c>
      <c r="H2018" t="s">
        <v>20</v>
      </c>
      <c r="I2018">
        <v>1653.96</v>
      </c>
      <c r="J2018">
        <v>100.97</v>
      </c>
      <c r="K2018">
        <v>7.18</v>
      </c>
      <c r="L2018" t="s">
        <v>232</v>
      </c>
      <c r="M2018" t="s">
        <v>22</v>
      </c>
      <c r="N2018" t="s">
        <v>23</v>
      </c>
      <c r="O2018" t="s">
        <v>24</v>
      </c>
      <c r="P2018" t="s">
        <v>25</v>
      </c>
      <c r="Q2018" t="s">
        <v>42</v>
      </c>
      <c r="R2018" s="1">
        <v>42183</v>
      </c>
      <c r="S2018" s="10">
        <f t="shared" si="133"/>
        <v>6.7639417161939575E-4</v>
      </c>
      <c r="U2018" t="str">
        <f t="shared" si="132"/>
        <v/>
      </c>
      <c r="V2018">
        <f t="array" ref="V2018">SUM(IF(B2018="Y",IF(D2018="Critical",(F2018:F5577),0)))</f>
        <v>0</v>
      </c>
      <c r="W2018">
        <f t="shared" si="134"/>
        <v>2</v>
      </c>
      <c r="X2018">
        <f t="shared" si="135"/>
        <v>0</v>
      </c>
    </row>
    <row r="2019" spans="1:24" x14ac:dyDescent="0.25">
      <c r="A2019">
        <v>24386</v>
      </c>
      <c r="B2019" t="s">
        <v>18</v>
      </c>
      <c r="C2019" s="1">
        <v>42181</v>
      </c>
      <c r="D2019" t="s">
        <v>19</v>
      </c>
      <c r="E2019">
        <v>12</v>
      </c>
      <c r="F2019">
        <v>503.08</v>
      </c>
      <c r="G2019">
        <v>0.01</v>
      </c>
      <c r="H2019" t="s">
        <v>20</v>
      </c>
      <c r="I2019">
        <v>-102.74</v>
      </c>
      <c r="J2019">
        <v>40.98</v>
      </c>
      <c r="K2019">
        <v>6.5</v>
      </c>
      <c r="L2019" t="s">
        <v>232</v>
      </c>
      <c r="M2019" t="s">
        <v>22</v>
      </c>
      <c r="N2019" t="s">
        <v>23</v>
      </c>
      <c r="O2019" t="s">
        <v>24</v>
      </c>
      <c r="P2019" t="s">
        <v>25</v>
      </c>
      <c r="Q2019" t="s">
        <v>42</v>
      </c>
      <c r="R2019" s="1">
        <v>42183</v>
      </c>
      <c r="S2019" s="10">
        <f t="shared" si="133"/>
        <v>7.994351707344411E-5</v>
      </c>
      <c r="U2019" t="str">
        <f t="shared" si="132"/>
        <v/>
      </c>
      <c r="V2019">
        <f t="array" ref="V2019">SUM(IF(B2019="Y",IF(D2019="Critical",(F2019:F5578),0)))</f>
        <v>0</v>
      </c>
      <c r="W2019">
        <f t="shared" si="134"/>
        <v>2</v>
      </c>
      <c r="X2019">
        <f t="shared" si="135"/>
        <v>0</v>
      </c>
    </row>
    <row r="2020" spans="1:24" x14ac:dyDescent="0.25">
      <c r="A2020">
        <v>24386</v>
      </c>
      <c r="B2020" t="s">
        <v>18</v>
      </c>
      <c r="C2020" s="1">
        <v>42181</v>
      </c>
      <c r="D2020" t="s">
        <v>19</v>
      </c>
      <c r="E2020">
        <v>15</v>
      </c>
      <c r="F2020">
        <v>76.94</v>
      </c>
      <c r="G2020">
        <v>0</v>
      </c>
      <c r="H2020" t="s">
        <v>32</v>
      </c>
      <c r="I2020">
        <v>29.67</v>
      </c>
      <c r="J2020">
        <v>4.13</v>
      </c>
      <c r="K2020">
        <v>0.99</v>
      </c>
      <c r="L2020" t="s">
        <v>232</v>
      </c>
      <c r="M2020" t="s">
        <v>22</v>
      </c>
      <c r="N2020" t="s">
        <v>23</v>
      </c>
      <c r="O2020" t="s">
        <v>34</v>
      </c>
      <c r="P2020" t="s">
        <v>46</v>
      </c>
      <c r="Q2020" t="s">
        <v>42</v>
      </c>
      <c r="R2020" s="1">
        <v>42182</v>
      </c>
      <c r="S2020" s="10">
        <f t="shared" si="133"/>
        <v>1.2226393821322236E-5</v>
      </c>
      <c r="U2020" t="str">
        <f t="shared" si="132"/>
        <v/>
      </c>
      <c r="V2020">
        <f t="array" ref="V2020">SUM(IF(B2020="Y",IF(D2020="Critical",(F2020:F5579),0)))</f>
        <v>0</v>
      </c>
      <c r="W2020">
        <f t="shared" si="134"/>
        <v>1</v>
      </c>
      <c r="X2020">
        <f t="shared" si="135"/>
        <v>0</v>
      </c>
    </row>
    <row r="2021" spans="1:24" x14ac:dyDescent="0.25">
      <c r="A2021">
        <v>24387</v>
      </c>
      <c r="B2021" t="s">
        <v>18</v>
      </c>
      <c r="C2021" s="1">
        <v>41861</v>
      </c>
      <c r="D2021" t="s">
        <v>28</v>
      </c>
      <c r="E2021">
        <v>23</v>
      </c>
      <c r="F2021">
        <v>1003.31</v>
      </c>
      <c r="G2021">
        <v>0.01</v>
      </c>
      <c r="H2021" t="s">
        <v>20</v>
      </c>
      <c r="I2021">
        <v>51.9</v>
      </c>
      <c r="J2021">
        <v>40.97</v>
      </c>
      <c r="K2021">
        <v>14.45</v>
      </c>
      <c r="L2021" t="s">
        <v>518</v>
      </c>
      <c r="M2021" t="s">
        <v>341</v>
      </c>
      <c r="N2021" t="s">
        <v>71</v>
      </c>
      <c r="O2021" t="s">
        <v>37</v>
      </c>
      <c r="P2021" t="s">
        <v>38</v>
      </c>
      <c r="Q2021" t="s">
        <v>60</v>
      </c>
      <c r="R2021" s="1">
        <v>41862</v>
      </c>
      <c r="S2021" s="10">
        <f t="shared" si="133"/>
        <v>1.5943414589122447E-4</v>
      </c>
      <c r="U2021" t="str">
        <f t="shared" si="132"/>
        <v/>
      </c>
      <c r="V2021">
        <f t="array" ref="V2021">SUM(IF(B2021="Y",IF(D2021="Critical",(F2021:F5580),0)))</f>
        <v>0</v>
      </c>
      <c r="W2021">
        <f t="shared" si="134"/>
        <v>1</v>
      </c>
      <c r="X2021">
        <f t="shared" si="135"/>
        <v>0</v>
      </c>
    </row>
    <row r="2022" spans="1:24" x14ac:dyDescent="0.25">
      <c r="A2022">
        <v>24387</v>
      </c>
      <c r="B2022" t="s">
        <v>18</v>
      </c>
      <c r="C2022" s="1">
        <v>41861</v>
      </c>
      <c r="D2022" t="s">
        <v>28</v>
      </c>
      <c r="E2022">
        <v>17</v>
      </c>
      <c r="F2022">
        <v>6048.18</v>
      </c>
      <c r="G2022">
        <v>0.04</v>
      </c>
      <c r="H2022" t="s">
        <v>54</v>
      </c>
      <c r="I2022">
        <v>1418.36</v>
      </c>
      <c r="J2022">
        <v>349.45</v>
      </c>
      <c r="K2022">
        <v>60</v>
      </c>
      <c r="L2022" t="s">
        <v>518</v>
      </c>
      <c r="M2022" t="s">
        <v>341</v>
      </c>
      <c r="N2022" t="s">
        <v>71</v>
      </c>
      <c r="O2022" t="s">
        <v>37</v>
      </c>
      <c r="P2022" t="s">
        <v>112</v>
      </c>
      <c r="Q2022" t="s">
        <v>74</v>
      </c>
      <c r="R2022" s="1">
        <v>41861</v>
      </c>
      <c r="S2022" s="10">
        <f t="shared" si="133"/>
        <v>9.6110515443520558E-4</v>
      </c>
      <c r="U2022" t="str">
        <f t="shared" si="132"/>
        <v/>
      </c>
      <c r="V2022">
        <f t="array" ref="V2022">SUM(IF(B2022="Y",IF(D2022="Critical",(F2022:F5581),0)))</f>
        <v>0</v>
      </c>
      <c r="W2022">
        <f t="shared" si="134"/>
        <v>0</v>
      </c>
      <c r="X2022">
        <f t="shared" si="135"/>
        <v>0</v>
      </c>
    </row>
    <row r="2023" spans="1:24" x14ac:dyDescent="0.25">
      <c r="A2023">
        <v>24388</v>
      </c>
      <c r="B2023" t="s">
        <v>18</v>
      </c>
      <c r="C2023" s="1">
        <v>41665</v>
      </c>
      <c r="D2023" t="s">
        <v>28</v>
      </c>
      <c r="E2023">
        <v>15</v>
      </c>
      <c r="F2023">
        <v>8662.34</v>
      </c>
      <c r="G2023">
        <v>0</v>
      </c>
      <c r="H2023" t="s">
        <v>54</v>
      </c>
      <c r="I2023">
        <v>-704.66</v>
      </c>
      <c r="J2023">
        <v>549.99</v>
      </c>
      <c r="K2023">
        <v>49</v>
      </c>
      <c r="L2023" t="s">
        <v>239</v>
      </c>
      <c r="M2023" t="s">
        <v>56</v>
      </c>
      <c r="N2023" t="s">
        <v>23</v>
      </c>
      <c r="O2023" t="s">
        <v>24</v>
      </c>
      <c r="P2023" t="s">
        <v>131</v>
      </c>
      <c r="Q2023" t="s">
        <v>74</v>
      </c>
      <c r="R2023" s="1">
        <v>41666</v>
      </c>
      <c r="S2023" s="10">
        <f t="shared" si="133"/>
        <v>1.3765165096723739E-3</v>
      </c>
      <c r="U2023" t="str">
        <f t="shared" si="132"/>
        <v/>
      </c>
      <c r="V2023">
        <f t="array" ref="V2023">SUM(IF(B2023="Y",IF(D2023="Critical",(F2023:F5582),0)))</f>
        <v>0</v>
      </c>
      <c r="W2023">
        <f t="shared" si="134"/>
        <v>1</v>
      </c>
      <c r="X2023">
        <f t="shared" si="135"/>
        <v>0</v>
      </c>
    </row>
    <row r="2024" spans="1:24" x14ac:dyDescent="0.25">
      <c r="A2024">
        <v>24422</v>
      </c>
      <c r="B2024" t="s">
        <v>18</v>
      </c>
      <c r="C2024" s="1">
        <v>42002</v>
      </c>
      <c r="D2024" t="s">
        <v>28</v>
      </c>
      <c r="E2024">
        <v>20</v>
      </c>
      <c r="F2024">
        <v>3467.28</v>
      </c>
      <c r="G2024">
        <v>0.06</v>
      </c>
      <c r="H2024" t="s">
        <v>54</v>
      </c>
      <c r="I2024">
        <v>-433.29</v>
      </c>
      <c r="J2024">
        <v>179.29</v>
      </c>
      <c r="K2024">
        <v>29.21</v>
      </c>
      <c r="L2024" t="s">
        <v>44</v>
      </c>
      <c r="M2024" t="s">
        <v>56</v>
      </c>
      <c r="N2024" t="s">
        <v>23</v>
      </c>
      <c r="O2024" t="s">
        <v>37</v>
      </c>
      <c r="P2024" t="s">
        <v>112</v>
      </c>
      <c r="Q2024" t="s">
        <v>58</v>
      </c>
      <c r="R2024" s="1">
        <v>42004</v>
      </c>
      <c r="S2024" s="10">
        <f t="shared" si="133"/>
        <v>5.5097908459571308E-4</v>
      </c>
      <c r="U2024" t="str">
        <f t="shared" si="132"/>
        <v/>
      </c>
      <c r="V2024">
        <f t="array" ref="V2024">SUM(IF(B2024="Y",IF(D2024="Critical",(F2024:F5583),0)))</f>
        <v>0</v>
      </c>
      <c r="W2024">
        <f t="shared" si="134"/>
        <v>2</v>
      </c>
      <c r="X2024">
        <f t="shared" si="135"/>
        <v>0</v>
      </c>
    </row>
    <row r="2025" spans="1:24" x14ac:dyDescent="0.25">
      <c r="A2025">
        <v>24448</v>
      </c>
      <c r="B2025" t="s">
        <v>18</v>
      </c>
      <c r="C2025" s="1">
        <v>42040</v>
      </c>
      <c r="D2025" t="s">
        <v>19</v>
      </c>
      <c r="E2025">
        <v>46</v>
      </c>
      <c r="F2025">
        <v>11036.16</v>
      </c>
      <c r="G2025">
        <v>0.05</v>
      </c>
      <c r="H2025" t="s">
        <v>54</v>
      </c>
      <c r="I2025">
        <v>1187.8</v>
      </c>
      <c r="J2025">
        <v>236.97</v>
      </c>
      <c r="K2025">
        <v>59.24</v>
      </c>
      <c r="L2025" t="s">
        <v>212</v>
      </c>
      <c r="M2025" t="s">
        <v>22</v>
      </c>
      <c r="N2025" t="s">
        <v>23</v>
      </c>
      <c r="O2025" t="s">
        <v>37</v>
      </c>
      <c r="P2025" t="s">
        <v>112</v>
      </c>
      <c r="Q2025" t="s">
        <v>58</v>
      </c>
      <c r="R2025" s="1">
        <v>42042</v>
      </c>
      <c r="S2025" s="10">
        <f t="shared" si="133"/>
        <v>1.7537358777634988E-3</v>
      </c>
      <c r="U2025" t="str">
        <f t="shared" si="132"/>
        <v/>
      </c>
      <c r="V2025">
        <f t="array" ref="V2025">SUM(IF(B2025="Y",IF(D2025="Critical",(F2025:F5584),0)))</f>
        <v>0</v>
      </c>
      <c r="W2025">
        <f t="shared" si="134"/>
        <v>2</v>
      </c>
      <c r="X2025">
        <f t="shared" si="135"/>
        <v>0</v>
      </c>
    </row>
    <row r="2026" spans="1:24" x14ac:dyDescent="0.25">
      <c r="A2026">
        <v>24451</v>
      </c>
      <c r="B2026" t="s">
        <v>18</v>
      </c>
      <c r="C2026" s="1">
        <v>42341</v>
      </c>
      <c r="D2026" t="s">
        <v>28</v>
      </c>
      <c r="E2026">
        <v>24</v>
      </c>
      <c r="F2026">
        <v>1689.97</v>
      </c>
      <c r="G2026">
        <v>0.06</v>
      </c>
      <c r="H2026" t="s">
        <v>54</v>
      </c>
      <c r="I2026">
        <v>-564.74</v>
      </c>
      <c r="J2026">
        <v>68.81</v>
      </c>
      <c r="K2026">
        <v>60</v>
      </c>
      <c r="L2026" t="s">
        <v>230</v>
      </c>
      <c r="M2026" t="s">
        <v>56</v>
      </c>
      <c r="N2026" t="s">
        <v>23</v>
      </c>
      <c r="O2026" t="s">
        <v>34</v>
      </c>
      <c r="P2026" t="s">
        <v>72</v>
      </c>
      <c r="Q2026" t="s">
        <v>74</v>
      </c>
      <c r="R2026" s="1">
        <v>42342</v>
      </c>
      <c r="S2026" s="10">
        <f t="shared" si="133"/>
        <v>2.6855002295580891E-4</v>
      </c>
      <c r="U2026" t="str">
        <f t="shared" si="132"/>
        <v/>
      </c>
      <c r="V2026">
        <f t="array" ref="V2026">SUM(IF(B2026="Y",IF(D2026="Critical",(F2026:F5585),0)))</f>
        <v>0</v>
      </c>
      <c r="W2026">
        <f t="shared" si="134"/>
        <v>1</v>
      </c>
      <c r="X2026">
        <f t="shared" si="135"/>
        <v>0</v>
      </c>
    </row>
    <row r="2027" spans="1:24" x14ac:dyDescent="0.25">
      <c r="A2027">
        <v>24452</v>
      </c>
      <c r="B2027" t="s">
        <v>18</v>
      </c>
      <c r="C2027" s="1">
        <v>42497</v>
      </c>
      <c r="D2027" t="s">
        <v>19</v>
      </c>
      <c r="E2027">
        <v>18</v>
      </c>
      <c r="F2027">
        <v>115.71</v>
      </c>
      <c r="G2027">
        <v>0.08</v>
      </c>
      <c r="H2027" t="s">
        <v>20</v>
      </c>
      <c r="I2027">
        <v>-91.61</v>
      </c>
      <c r="J2027">
        <v>6.48</v>
      </c>
      <c r="K2027">
        <v>8.4</v>
      </c>
      <c r="L2027" t="s">
        <v>61</v>
      </c>
      <c r="M2027" t="s">
        <v>22</v>
      </c>
      <c r="N2027" t="s">
        <v>45</v>
      </c>
      <c r="O2027" t="s">
        <v>34</v>
      </c>
      <c r="P2027" t="s">
        <v>49</v>
      </c>
      <c r="Q2027" t="s">
        <v>42</v>
      </c>
      <c r="R2027" s="1">
        <v>42497</v>
      </c>
      <c r="S2027" s="10">
        <f t="shared" si="133"/>
        <v>1.8387263179947957E-5</v>
      </c>
      <c r="U2027" t="str">
        <f t="shared" si="132"/>
        <v/>
      </c>
      <c r="V2027">
        <f t="array" ref="V2027">SUM(IF(B2027="Y",IF(D2027="Critical",(F2027:F5586),0)))</f>
        <v>0</v>
      </c>
      <c r="W2027">
        <f t="shared" si="134"/>
        <v>0</v>
      </c>
      <c r="X2027">
        <f t="shared" si="135"/>
        <v>0</v>
      </c>
    </row>
    <row r="2028" spans="1:24" x14ac:dyDescent="0.25">
      <c r="A2028">
        <v>24486</v>
      </c>
      <c r="B2028" t="s">
        <v>18</v>
      </c>
      <c r="C2028" s="1">
        <v>41751</v>
      </c>
      <c r="D2028" t="s">
        <v>43</v>
      </c>
      <c r="E2028">
        <v>3</v>
      </c>
      <c r="F2028">
        <v>28.11</v>
      </c>
      <c r="G2028">
        <v>0.03</v>
      </c>
      <c r="H2028" t="s">
        <v>20</v>
      </c>
      <c r="I2028">
        <v>-31.62</v>
      </c>
      <c r="J2028">
        <v>8.1199999999999992</v>
      </c>
      <c r="K2028">
        <v>2.83</v>
      </c>
      <c r="L2028" t="s">
        <v>158</v>
      </c>
      <c r="M2028" t="s">
        <v>30</v>
      </c>
      <c r="N2028" t="s">
        <v>45</v>
      </c>
      <c r="O2028" t="s">
        <v>24</v>
      </c>
      <c r="P2028" t="s">
        <v>25</v>
      </c>
      <c r="Q2028" t="s">
        <v>26</v>
      </c>
      <c r="R2028" s="1">
        <v>41752</v>
      </c>
      <c r="S2028" s="10">
        <f t="shared" si="133"/>
        <v>4.4669083742834423E-6</v>
      </c>
      <c r="U2028" t="str">
        <f t="shared" si="132"/>
        <v/>
      </c>
      <c r="V2028">
        <f t="array" ref="V2028">SUM(IF(B2028="Y",IF(D2028="Critical",(F2028:F5587),0)))</f>
        <v>0</v>
      </c>
      <c r="W2028">
        <f t="shared" si="134"/>
        <v>1</v>
      </c>
      <c r="X2028">
        <f t="shared" si="135"/>
        <v>0</v>
      </c>
    </row>
    <row r="2029" spans="1:24" x14ac:dyDescent="0.25">
      <c r="A2029">
        <v>24486</v>
      </c>
      <c r="B2029" t="s">
        <v>18</v>
      </c>
      <c r="C2029" s="1">
        <v>41751</v>
      </c>
      <c r="D2029" t="s">
        <v>43</v>
      </c>
      <c r="E2029">
        <v>14</v>
      </c>
      <c r="F2029">
        <v>27.06</v>
      </c>
      <c r="G2029">
        <v>0</v>
      </c>
      <c r="H2029" t="s">
        <v>20</v>
      </c>
      <c r="I2029">
        <v>-0.06</v>
      </c>
      <c r="J2029">
        <v>1.76</v>
      </c>
      <c r="K2029">
        <v>0.7</v>
      </c>
      <c r="L2029" t="s">
        <v>158</v>
      </c>
      <c r="M2029" t="s">
        <v>30</v>
      </c>
      <c r="N2029" t="s">
        <v>45</v>
      </c>
      <c r="O2029" t="s">
        <v>34</v>
      </c>
      <c r="P2029" t="s">
        <v>35</v>
      </c>
      <c r="Q2029" t="s">
        <v>36</v>
      </c>
      <c r="R2029" s="1">
        <v>41752</v>
      </c>
      <c r="S2029" s="10">
        <f t="shared" si="133"/>
        <v>4.3000548064073257E-6</v>
      </c>
      <c r="U2029" t="str">
        <f t="shared" si="132"/>
        <v/>
      </c>
      <c r="V2029">
        <f t="array" ref="V2029">SUM(IF(B2029="Y",IF(D2029="Critical",(F2029:F5588),0)))</f>
        <v>0</v>
      </c>
      <c r="W2029">
        <f t="shared" si="134"/>
        <v>1</v>
      </c>
      <c r="X2029">
        <f t="shared" si="135"/>
        <v>0</v>
      </c>
    </row>
    <row r="2030" spans="1:24" x14ac:dyDescent="0.25">
      <c r="A2030">
        <v>37349</v>
      </c>
      <c r="B2030" t="s">
        <v>18</v>
      </c>
      <c r="C2030" s="1">
        <v>41320</v>
      </c>
      <c r="D2030" t="s">
        <v>28</v>
      </c>
      <c r="E2030">
        <v>8</v>
      </c>
      <c r="F2030">
        <v>631.73</v>
      </c>
      <c r="G2030">
        <v>0.03</v>
      </c>
      <c r="H2030" t="s">
        <v>32</v>
      </c>
      <c r="I2030">
        <v>122.43</v>
      </c>
      <c r="J2030">
        <v>78.69</v>
      </c>
      <c r="K2030">
        <v>19.989999999999998</v>
      </c>
      <c r="L2030" t="s">
        <v>317</v>
      </c>
      <c r="M2030" t="s">
        <v>30</v>
      </c>
      <c r="N2030" t="s">
        <v>23</v>
      </c>
      <c r="O2030" t="s">
        <v>37</v>
      </c>
      <c r="P2030" t="s">
        <v>38</v>
      </c>
      <c r="Q2030" t="s">
        <v>42</v>
      </c>
      <c r="R2030" s="1">
        <v>41322</v>
      </c>
      <c r="S2030" s="10">
        <f t="shared" si="133"/>
        <v>1.0038705184226534E-4</v>
      </c>
      <c r="U2030" t="str">
        <f t="shared" si="132"/>
        <v/>
      </c>
      <c r="V2030">
        <f t="array" ref="V2030">SUM(IF(B2030="Y",IF(D2030="Critical",(F2030:F5589),0)))</f>
        <v>0</v>
      </c>
      <c r="W2030">
        <f t="shared" si="134"/>
        <v>2</v>
      </c>
      <c r="X2030">
        <f t="shared" si="135"/>
        <v>0</v>
      </c>
    </row>
    <row r="2031" spans="1:24" x14ac:dyDescent="0.25">
      <c r="A2031">
        <v>24519</v>
      </c>
      <c r="B2031" t="s">
        <v>27</v>
      </c>
      <c r="C2031" s="1">
        <v>41801</v>
      </c>
      <c r="D2031" t="s">
        <v>28</v>
      </c>
      <c r="E2031">
        <v>22</v>
      </c>
      <c r="F2031">
        <v>127.56</v>
      </c>
      <c r="G2031">
        <v>0.03</v>
      </c>
      <c r="H2031" t="s">
        <v>20</v>
      </c>
      <c r="I2031">
        <v>-60.72</v>
      </c>
      <c r="J2031">
        <v>5.34</v>
      </c>
      <c r="K2031">
        <v>5.63</v>
      </c>
      <c r="L2031" t="s">
        <v>92</v>
      </c>
      <c r="M2031" t="s">
        <v>30</v>
      </c>
      <c r="N2031" t="s">
        <v>45</v>
      </c>
      <c r="O2031" t="s">
        <v>34</v>
      </c>
      <c r="P2031" t="s">
        <v>68</v>
      </c>
      <c r="Q2031" t="s">
        <v>42</v>
      </c>
      <c r="R2031" s="1">
        <v>41802</v>
      </c>
      <c r="S2031" s="10">
        <f t="shared" si="133"/>
        <v>2.0270324874549836E-5</v>
      </c>
      <c r="T2031" t="str">
        <f>IF(B2031="Y", "Quality Check","")</f>
        <v>Quality Check</v>
      </c>
      <c r="U2031" t="str">
        <f t="shared" si="132"/>
        <v>Low Impact</v>
      </c>
      <c r="V2031">
        <f t="array" ref="V2031">SUM(IF(B2031="Y",IF(D2031="Critical",(F2031:F5590),0)))</f>
        <v>9864256.7995000053</v>
      </c>
      <c r="W2031">
        <f t="shared" si="134"/>
        <v>1</v>
      </c>
      <c r="X2031">
        <f t="shared" si="135"/>
        <v>1</v>
      </c>
    </row>
    <row r="2032" spans="1:24" x14ac:dyDescent="0.25">
      <c r="A2032">
        <v>24544</v>
      </c>
      <c r="B2032" t="s">
        <v>18</v>
      </c>
      <c r="C2032" s="1">
        <v>42396</v>
      </c>
      <c r="D2032" t="s">
        <v>19</v>
      </c>
      <c r="E2032">
        <v>31</v>
      </c>
      <c r="F2032">
        <v>4587.3</v>
      </c>
      <c r="G2032">
        <v>0.08</v>
      </c>
      <c r="H2032" t="s">
        <v>32</v>
      </c>
      <c r="I2032">
        <v>1771.15</v>
      </c>
      <c r="J2032">
        <v>150.97999999999999</v>
      </c>
      <c r="K2032">
        <v>13.99</v>
      </c>
      <c r="L2032" t="s">
        <v>121</v>
      </c>
      <c r="M2032" t="s">
        <v>22</v>
      </c>
      <c r="N2032" t="s">
        <v>23</v>
      </c>
      <c r="O2032" t="s">
        <v>24</v>
      </c>
      <c r="P2032" t="s">
        <v>51</v>
      </c>
      <c r="Q2032" t="s">
        <v>52</v>
      </c>
      <c r="R2032" s="1">
        <v>42397</v>
      </c>
      <c r="S2032" s="10">
        <f t="shared" si="133"/>
        <v>7.2895940182676755E-4</v>
      </c>
      <c r="U2032" t="str">
        <f t="shared" si="132"/>
        <v/>
      </c>
      <c r="V2032">
        <f t="array" ref="V2032">SUM(IF(B2032="Y",IF(D2032="Critical",(F2032:F5591),0)))</f>
        <v>0</v>
      </c>
      <c r="W2032">
        <f t="shared" si="134"/>
        <v>1</v>
      </c>
      <c r="X2032">
        <f t="shared" si="135"/>
        <v>0</v>
      </c>
    </row>
    <row r="2033" spans="1:24" x14ac:dyDescent="0.25">
      <c r="A2033">
        <v>24544</v>
      </c>
      <c r="B2033" t="s">
        <v>18</v>
      </c>
      <c r="C2033" s="1">
        <v>42396</v>
      </c>
      <c r="D2033" t="s">
        <v>19</v>
      </c>
      <c r="E2033">
        <v>15</v>
      </c>
      <c r="F2033">
        <v>403.71</v>
      </c>
      <c r="G2033">
        <v>0.03</v>
      </c>
      <c r="H2033" t="s">
        <v>54</v>
      </c>
      <c r="I2033">
        <v>-97.47</v>
      </c>
      <c r="J2033">
        <v>25.98</v>
      </c>
      <c r="K2033">
        <v>14.36</v>
      </c>
      <c r="L2033" t="s">
        <v>121</v>
      </c>
      <c r="M2033" t="s">
        <v>22</v>
      </c>
      <c r="N2033" t="s">
        <v>23</v>
      </c>
      <c r="O2033" t="s">
        <v>37</v>
      </c>
      <c r="P2033" t="s">
        <v>86</v>
      </c>
      <c r="Q2033" t="s">
        <v>74</v>
      </c>
      <c r="R2033" s="1">
        <v>42397</v>
      </c>
      <c r="S2033" s="10">
        <f t="shared" si="133"/>
        <v>6.4152813225968274E-5</v>
      </c>
      <c r="U2033" t="str">
        <f t="shared" si="132"/>
        <v/>
      </c>
      <c r="V2033">
        <f t="array" ref="V2033">SUM(IF(B2033="Y",IF(D2033="Critical",(F2033:F5592),0)))</f>
        <v>0</v>
      </c>
      <c r="W2033">
        <f t="shared" si="134"/>
        <v>1</v>
      </c>
      <c r="X2033">
        <f t="shared" si="135"/>
        <v>0</v>
      </c>
    </row>
    <row r="2034" spans="1:24" x14ac:dyDescent="0.25">
      <c r="A2034">
        <v>24544</v>
      </c>
      <c r="B2034" t="s">
        <v>18</v>
      </c>
      <c r="C2034" s="1">
        <v>42396</v>
      </c>
      <c r="D2034" t="s">
        <v>19</v>
      </c>
      <c r="E2034">
        <v>39</v>
      </c>
      <c r="F2034">
        <v>1243.45</v>
      </c>
      <c r="G2034">
        <v>0.1</v>
      </c>
      <c r="H2034" t="s">
        <v>20</v>
      </c>
      <c r="I2034">
        <v>-1212.55</v>
      </c>
      <c r="J2034">
        <v>32.479999999999997</v>
      </c>
      <c r="K2034">
        <v>35</v>
      </c>
      <c r="L2034" t="s">
        <v>121</v>
      </c>
      <c r="M2034" t="s">
        <v>22</v>
      </c>
      <c r="N2034" t="s">
        <v>23</v>
      </c>
      <c r="O2034" t="s">
        <v>34</v>
      </c>
      <c r="P2034" t="s">
        <v>53</v>
      </c>
      <c r="Q2034" t="s">
        <v>60</v>
      </c>
      <c r="R2034" s="1">
        <v>42397</v>
      </c>
      <c r="S2034" s="10">
        <f t="shared" si="133"/>
        <v>1.9759435140529158E-4</v>
      </c>
      <c r="U2034" t="str">
        <f t="shared" si="132"/>
        <v/>
      </c>
      <c r="V2034">
        <f t="array" ref="V2034">SUM(IF(B2034="Y",IF(D2034="Critical",(F2034:F5593),0)))</f>
        <v>0</v>
      </c>
      <c r="W2034">
        <f t="shared" si="134"/>
        <v>1</v>
      </c>
      <c r="X2034">
        <f t="shared" si="135"/>
        <v>0</v>
      </c>
    </row>
    <row r="2035" spans="1:24" x14ac:dyDescent="0.25">
      <c r="A2035">
        <v>24546</v>
      </c>
      <c r="B2035" t="s">
        <v>18</v>
      </c>
      <c r="C2035" s="1">
        <v>42089</v>
      </c>
      <c r="D2035" t="s">
        <v>28</v>
      </c>
      <c r="E2035">
        <v>7</v>
      </c>
      <c r="F2035">
        <v>81.58</v>
      </c>
      <c r="G2035">
        <v>0.04</v>
      </c>
      <c r="H2035" t="s">
        <v>20</v>
      </c>
      <c r="I2035">
        <v>-7.78</v>
      </c>
      <c r="J2035">
        <v>10.98</v>
      </c>
      <c r="K2035">
        <v>3.37</v>
      </c>
      <c r="L2035" t="s">
        <v>106</v>
      </c>
      <c r="M2035" t="s">
        <v>30</v>
      </c>
      <c r="N2035" t="s">
        <v>40</v>
      </c>
      <c r="O2035" t="s">
        <v>34</v>
      </c>
      <c r="P2035" t="s">
        <v>64</v>
      </c>
      <c r="Q2035" t="s">
        <v>26</v>
      </c>
      <c r="R2035" s="1">
        <v>42090</v>
      </c>
      <c r="S2035" s="10">
        <f t="shared" si="133"/>
        <v>1.2963727683174784E-5</v>
      </c>
      <c r="U2035" t="str">
        <f t="shared" si="132"/>
        <v/>
      </c>
      <c r="V2035">
        <f t="array" ref="V2035">SUM(IF(B2035="Y",IF(D2035="Critical",(F2035:F5594),0)))</f>
        <v>0</v>
      </c>
      <c r="W2035">
        <f t="shared" si="134"/>
        <v>1</v>
      </c>
      <c r="X2035">
        <f t="shared" si="135"/>
        <v>0</v>
      </c>
    </row>
    <row r="2036" spans="1:24" x14ac:dyDescent="0.25">
      <c r="A2036">
        <v>24548</v>
      </c>
      <c r="B2036" t="s">
        <v>18</v>
      </c>
      <c r="C2036" s="1">
        <v>41712</v>
      </c>
      <c r="D2036" t="s">
        <v>19</v>
      </c>
      <c r="E2036">
        <v>32</v>
      </c>
      <c r="F2036">
        <v>269.3</v>
      </c>
      <c r="G2036">
        <v>0.04</v>
      </c>
      <c r="H2036" t="s">
        <v>32</v>
      </c>
      <c r="I2036">
        <v>22.38</v>
      </c>
      <c r="J2036">
        <v>7.96</v>
      </c>
      <c r="K2036">
        <v>4.95</v>
      </c>
      <c r="L2036" t="s">
        <v>428</v>
      </c>
      <c r="M2036" t="s">
        <v>22</v>
      </c>
      <c r="N2036" t="s">
        <v>23</v>
      </c>
      <c r="O2036" t="s">
        <v>37</v>
      </c>
      <c r="P2036" t="s">
        <v>38</v>
      </c>
      <c r="Q2036" t="s">
        <v>42</v>
      </c>
      <c r="R2036" s="1">
        <v>41713</v>
      </c>
      <c r="S2036" s="10">
        <f t="shared" si="133"/>
        <v>4.2793967456226643E-5</v>
      </c>
      <c r="U2036" t="str">
        <f t="shared" si="132"/>
        <v/>
      </c>
      <c r="V2036">
        <f t="array" ref="V2036">SUM(IF(B2036="Y",IF(D2036="Critical",(F2036:F5595),0)))</f>
        <v>0</v>
      </c>
      <c r="W2036">
        <f t="shared" si="134"/>
        <v>1</v>
      </c>
      <c r="X2036">
        <f t="shared" si="135"/>
        <v>0</v>
      </c>
    </row>
    <row r="2037" spans="1:24" x14ac:dyDescent="0.25">
      <c r="A2037">
        <v>15014</v>
      </c>
      <c r="B2037" t="s">
        <v>18</v>
      </c>
      <c r="C2037" s="1">
        <v>41315</v>
      </c>
      <c r="D2037" t="s">
        <v>43</v>
      </c>
      <c r="E2037">
        <v>10</v>
      </c>
      <c r="F2037">
        <v>633.13</v>
      </c>
      <c r="G2037">
        <v>0.05</v>
      </c>
      <c r="H2037" t="s">
        <v>54</v>
      </c>
      <c r="I2037">
        <v>-203.9</v>
      </c>
      <c r="J2037">
        <v>58.14</v>
      </c>
      <c r="K2037">
        <v>36.61</v>
      </c>
      <c r="L2037" t="s">
        <v>132</v>
      </c>
      <c r="M2037" t="s">
        <v>30</v>
      </c>
      <c r="N2037" t="s">
        <v>23</v>
      </c>
      <c r="O2037" t="s">
        <v>37</v>
      </c>
      <c r="P2037" t="s">
        <v>57</v>
      </c>
      <c r="Q2037" t="s">
        <v>58</v>
      </c>
      <c r="R2037" s="1">
        <v>41318</v>
      </c>
      <c r="S2037" s="10">
        <f t="shared" si="133"/>
        <v>1.0060952326610017E-4</v>
      </c>
      <c r="U2037" t="str">
        <f t="shared" si="132"/>
        <v/>
      </c>
      <c r="V2037">
        <f t="array" ref="V2037">SUM(IF(B2037="Y",IF(D2037="Critical",(F2037:F5596),0)))</f>
        <v>0</v>
      </c>
      <c r="W2037">
        <f t="shared" si="134"/>
        <v>3</v>
      </c>
      <c r="X2037">
        <f t="shared" si="135"/>
        <v>0</v>
      </c>
    </row>
    <row r="2038" spans="1:24" x14ac:dyDescent="0.25">
      <c r="A2038">
        <v>24579</v>
      </c>
      <c r="B2038" t="s">
        <v>18</v>
      </c>
      <c r="C2038" s="1">
        <v>42326</v>
      </c>
      <c r="D2038" t="s">
        <v>19</v>
      </c>
      <c r="E2038">
        <v>45</v>
      </c>
      <c r="F2038">
        <v>13921.6</v>
      </c>
      <c r="G2038">
        <v>0.02</v>
      </c>
      <c r="H2038" t="s">
        <v>20</v>
      </c>
      <c r="I2038">
        <v>5183.04</v>
      </c>
      <c r="J2038">
        <v>300.64999999999998</v>
      </c>
      <c r="K2038">
        <v>24.49</v>
      </c>
      <c r="L2038" t="s">
        <v>106</v>
      </c>
      <c r="M2038" t="s">
        <v>30</v>
      </c>
      <c r="N2038" t="s">
        <v>71</v>
      </c>
      <c r="O2038" t="s">
        <v>34</v>
      </c>
      <c r="P2038" t="s">
        <v>72</v>
      </c>
      <c r="Q2038" t="s">
        <v>60</v>
      </c>
      <c r="R2038" s="1">
        <v>42327</v>
      </c>
      <c r="S2038" s="10">
        <f t="shared" si="133"/>
        <v>2.2122558386134601E-3</v>
      </c>
      <c r="U2038" t="str">
        <f t="shared" si="132"/>
        <v/>
      </c>
      <c r="V2038">
        <f t="array" ref="V2038">SUM(IF(B2038="Y",IF(D2038="Critical",(F2038:F5597),0)))</f>
        <v>0</v>
      </c>
      <c r="W2038">
        <f t="shared" si="134"/>
        <v>1</v>
      </c>
      <c r="X2038">
        <f t="shared" si="135"/>
        <v>0</v>
      </c>
    </row>
    <row r="2039" spans="1:24" x14ac:dyDescent="0.25">
      <c r="A2039">
        <v>24579</v>
      </c>
      <c r="B2039" t="s">
        <v>18</v>
      </c>
      <c r="C2039" s="1">
        <v>42326</v>
      </c>
      <c r="D2039" t="s">
        <v>19</v>
      </c>
      <c r="E2039">
        <v>40</v>
      </c>
      <c r="F2039">
        <v>467.5</v>
      </c>
      <c r="G2039">
        <v>0.08</v>
      </c>
      <c r="H2039" t="s">
        <v>20</v>
      </c>
      <c r="I2039">
        <v>-33.340000000000003</v>
      </c>
      <c r="J2039">
        <v>11.97</v>
      </c>
      <c r="K2039">
        <v>4.9800000000000004</v>
      </c>
      <c r="L2039" t="s">
        <v>106</v>
      </c>
      <c r="M2039" t="s">
        <v>30</v>
      </c>
      <c r="N2039" t="s">
        <v>71</v>
      </c>
      <c r="O2039" t="s">
        <v>34</v>
      </c>
      <c r="P2039" t="s">
        <v>72</v>
      </c>
      <c r="Q2039" t="s">
        <v>42</v>
      </c>
      <c r="R2039" s="1">
        <v>42328</v>
      </c>
      <c r="S2039" s="10">
        <f t="shared" si="133"/>
        <v>7.4289564744842016E-5</v>
      </c>
      <c r="U2039" t="str">
        <f t="shared" si="132"/>
        <v/>
      </c>
      <c r="V2039">
        <f t="array" ref="V2039">SUM(IF(B2039="Y",IF(D2039="Critical",(F2039:F5598),0)))</f>
        <v>0</v>
      </c>
      <c r="W2039">
        <f t="shared" si="134"/>
        <v>2</v>
      </c>
      <c r="X2039">
        <f t="shared" si="135"/>
        <v>0</v>
      </c>
    </row>
    <row r="2040" spans="1:24" x14ac:dyDescent="0.25">
      <c r="A2040">
        <v>17409</v>
      </c>
      <c r="B2040" t="s">
        <v>18</v>
      </c>
      <c r="C2040" s="1">
        <v>41503</v>
      </c>
      <c r="D2040" t="s">
        <v>31</v>
      </c>
      <c r="E2040">
        <v>31</v>
      </c>
      <c r="F2040">
        <v>633.55999999999995</v>
      </c>
      <c r="G2040">
        <v>0.09</v>
      </c>
      <c r="H2040" t="s">
        <v>20</v>
      </c>
      <c r="I2040">
        <v>-158.87</v>
      </c>
      <c r="J2040">
        <v>20.97</v>
      </c>
      <c r="K2040">
        <v>6.5</v>
      </c>
      <c r="L2040" t="s">
        <v>434</v>
      </c>
      <c r="M2040" t="s">
        <v>341</v>
      </c>
      <c r="N2040" t="s">
        <v>71</v>
      </c>
      <c r="O2040" t="s">
        <v>24</v>
      </c>
      <c r="P2040" t="s">
        <v>25</v>
      </c>
      <c r="Q2040" t="s">
        <v>42</v>
      </c>
      <c r="R2040" s="1">
        <v>41505</v>
      </c>
      <c r="S2040" s="10">
        <f t="shared" si="133"/>
        <v>1.0067785377484943E-4</v>
      </c>
      <c r="U2040" t="str">
        <f t="shared" si="132"/>
        <v/>
      </c>
      <c r="V2040">
        <f t="array" ref="V2040">SUM(IF(B2040="Y",IF(D2040="Critical",(F2040:F5599),0)))</f>
        <v>0</v>
      </c>
      <c r="W2040">
        <f t="shared" si="134"/>
        <v>2</v>
      </c>
      <c r="X2040">
        <f t="shared" si="135"/>
        <v>0</v>
      </c>
    </row>
    <row r="2041" spans="1:24" x14ac:dyDescent="0.25">
      <c r="A2041">
        <v>24608</v>
      </c>
      <c r="B2041" t="s">
        <v>18</v>
      </c>
      <c r="C2041" s="1">
        <v>42230</v>
      </c>
      <c r="D2041" t="s">
        <v>43</v>
      </c>
      <c r="E2041">
        <v>50</v>
      </c>
      <c r="F2041">
        <v>197.36</v>
      </c>
      <c r="G2041">
        <v>7.0000000000000007E-2</v>
      </c>
      <c r="H2041" t="s">
        <v>20</v>
      </c>
      <c r="I2041">
        <v>-43.5</v>
      </c>
      <c r="J2041">
        <v>4.18</v>
      </c>
      <c r="K2041">
        <v>2.99</v>
      </c>
      <c r="L2041" t="s">
        <v>166</v>
      </c>
      <c r="M2041" t="s">
        <v>22</v>
      </c>
      <c r="N2041" t="s">
        <v>40</v>
      </c>
      <c r="O2041" t="s">
        <v>34</v>
      </c>
      <c r="P2041" t="s">
        <v>68</v>
      </c>
      <c r="Q2041" t="s">
        <v>42</v>
      </c>
      <c r="R2041" s="1">
        <v>42231</v>
      </c>
      <c r="S2041" s="10">
        <f t="shared" si="133"/>
        <v>3.1362114434314484E-5</v>
      </c>
      <c r="U2041" t="str">
        <f t="shared" si="132"/>
        <v/>
      </c>
      <c r="V2041">
        <f t="array" ref="V2041">SUM(IF(B2041="Y",IF(D2041="Critical",(F2041:F5600),0)))</f>
        <v>0</v>
      </c>
      <c r="W2041">
        <f t="shared" si="134"/>
        <v>1</v>
      </c>
      <c r="X2041">
        <f t="shared" si="135"/>
        <v>0</v>
      </c>
    </row>
    <row r="2042" spans="1:24" x14ac:dyDescent="0.25">
      <c r="A2042">
        <v>10080</v>
      </c>
      <c r="B2042" t="s">
        <v>18</v>
      </c>
      <c r="C2042" s="1">
        <v>41317</v>
      </c>
      <c r="D2042" t="s">
        <v>47</v>
      </c>
      <c r="E2042">
        <v>20</v>
      </c>
      <c r="F2042">
        <v>637.04</v>
      </c>
      <c r="G2042">
        <v>0</v>
      </c>
      <c r="H2042" t="s">
        <v>20</v>
      </c>
      <c r="I2042">
        <v>-26.83</v>
      </c>
      <c r="J2042">
        <v>30.73</v>
      </c>
      <c r="K2042">
        <v>4</v>
      </c>
      <c r="L2042" t="s">
        <v>267</v>
      </c>
      <c r="M2042" t="s">
        <v>22</v>
      </c>
      <c r="N2042" t="s">
        <v>23</v>
      </c>
      <c r="O2042" t="s">
        <v>24</v>
      </c>
      <c r="P2042" t="s">
        <v>25</v>
      </c>
      <c r="Q2042" t="s">
        <v>42</v>
      </c>
      <c r="R2042" s="1">
        <v>41324</v>
      </c>
      <c r="S2042" s="10">
        <f t="shared" si="133"/>
        <v>1.0123085417123884E-4</v>
      </c>
      <c r="U2042" t="str">
        <f t="shared" si="132"/>
        <v/>
      </c>
      <c r="V2042">
        <f t="array" ref="V2042">SUM(IF(B2042="Y",IF(D2042="Critical",(F2042:F5601),0)))</f>
        <v>0</v>
      </c>
      <c r="W2042">
        <f t="shared" si="134"/>
        <v>7</v>
      </c>
      <c r="X2042">
        <f t="shared" si="135"/>
        <v>0</v>
      </c>
    </row>
    <row r="2043" spans="1:24" x14ac:dyDescent="0.25">
      <c r="A2043">
        <v>24614</v>
      </c>
      <c r="B2043" t="s">
        <v>18</v>
      </c>
      <c r="C2043" s="1">
        <v>42695</v>
      </c>
      <c r="D2043" t="s">
        <v>47</v>
      </c>
      <c r="E2043">
        <v>33</v>
      </c>
      <c r="F2043">
        <v>1644.59</v>
      </c>
      <c r="G2043">
        <v>0.09</v>
      </c>
      <c r="H2043" t="s">
        <v>20</v>
      </c>
      <c r="I2043">
        <v>-52.92</v>
      </c>
      <c r="J2043">
        <v>50.98</v>
      </c>
      <c r="K2043">
        <v>6.5</v>
      </c>
      <c r="L2043" t="s">
        <v>117</v>
      </c>
      <c r="M2043" t="s">
        <v>56</v>
      </c>
      <c r="N2043" t="s">
        <v>40</v>
      </c>
      <c r="O2043" t="s">
        <v>24</v>
      </c>
      <c r="P2043" t="s">
        <v>25</v>
      </c>
      <c r="Q2043" t="s">
        <v>42</v>
      </c>
      <c r="R2043" s="1">
        <v>42702</v>
      </c>
      <c r="S2043" s="10">
        <f t="shared" si="133"/>
        <v>2.6133877066036306E-4</v>
      </c>
      <c r="U2043" t="str">
        <f t="shared" si="132"/>
        <v/>
      </c>
      <c r="V2043">
        <f t="array" ref="V2043">SUM(IF(B2043="Y",IF(D2043="Critical",(F2043:F5602),0)))</f>
        <v>0</v>
      </c>
      <c r="W2043">
        <f t="shared" si="134"/>
        <v>7</v>
      </c>
      <c r="X2043">
        <f t="shared" si="135"/>
        <v>0</v>
      </c>
    </row>
    <row r="2044" spans="1:24" x14ac:dyDescent="0.25">
      <c r="A2044">
        <v>24640</v>
      </c>
      <c r="B2044" t="s">
        <v>18</v>
      </c>
      <c r="C2044" s="1">
        <v>41668</v>
      </c>
      <c r="D2044" t="s">
        <v>43</v>
      </c>
      <c r="E2044">
        <v>12</v>
      </c>
      <c r="F2044">
        <v>1379.98</v>
      </c>
      <c r="G2044">
        <v>0.06</v>
      </c>
      <c r="H2044" t="s">
        <v>54</v>
      </c>
      <c r="I2044">
        <v>-151.72999999999999</v>
      </c>
      <c r="J2044">
        <v>113.98</v>
      </c>
      <c r="K2044">
        <v>30</v>
      </c>
      <c r="L2044" t="s">
        <v>517</v>
      </c>
      <c r="M2044" t="s">
        <v>30</v>
      </c>
      <c r="N2044" t="s">
        <v>40</v>
      </c>
      <c r="O2044" t="s">
        <v>37</v>
      </c>
      <c r="P2044" t="s">
        <v>86</v>
      </c>
      <c r="Q2044" t="s">
        <v>74</v>
      </c>
      <c r="R2044" s="1">
        <v>41669</v>
      </c>
      <c r="S2044" s="10">
        <f t="shared" si="133"/>
        <v>2.192900824739831E-4</v>
      </c>
      <c r="U2044" t="str">
        <f t="shared" si="132"/>
        <v/>
      </c>
      <c r="V2044">
        <f t="array" ref="V2044">SUM(IF(B2044="Y",IF(D2044="Critical",(F2044:F5603),0)))</f>
        <v>0</v>
      </c>
      <c r="W2044">
        <f t="shared" si="134"/>
        <v>1</v>
      </c>
      <c r="X2044">
        <f t="shared" si="135"/>
        <v>0</v>
      </c>
    </row>
    <row r="2045" spans="1:24" x14ac:dyDescent="0.25">
      <c r="A2045">
        <v>24644</v>
      </c>
      <c r="B2045" t="s">
        <v>18</v>
      </c>
      <c r="C2045" s="1">
        <v>42579</v>
      </c>
      <c r="D2045" t="s">
        <v>28</v>
      </c>
      <c r="E2045">
        <v>46</v>
      </c>
      <c r="F2045">
        <v>5897.47</v>
      </c>
      <c r="G2045">
        <v>0</v>
      </c>
      <c r="H2045" t="s">
        <v>54</v>
      </c>
      <c r="I2045">
        <v>-1764.29</v>
      </c>
      <c r="J2045">
        <v>122.99</v>
      </c>
      <c r="K2045">
        <v>70.2</v>
      </c>
      <c r="L2045" t="s">
        <v>337</v>
      </c>
      <c r="M2045" t="s">
        <v>56</v>
      </c>
      <c r="N2045" t="s">
        <v>23</v>
      </c>
      <c r="O2045" t="s">
        <v>37</v>
      </c>
      <c r="P2045" t="s">
        <v>86</v>
      </c>
      <c r="Q2045" t="s">
        <v>74</v>
      </c>
      <c r="R2045" s="1">
        <v>42580</v>
      </c>
      <c r="S2045" s="10">
        <f t="shared" si="133"/>
        <v>9.3715610565938713E-4</v>
      </c>
      <c r="U2045" t="str">
        <f t="shared" si="132"/>
        <v/>
      </c>
      <c r="V2045">
        <f t="array" ref="V2045">SUM(IF(B2045="Y",IF(D2045="Critical",(F2045:F5604),0)))</f>
        <v>0</v>
      </c>
      <c r="W2045">
        <f t="shared" si="134"/>
        <v>1</v>
      </c>
      <c r="X2045">
        <f t="shared" si="135"/>
        <v>0</v>
      </c>
    </row>
    <row r="2046" spans="1:24" x14ac:dyDescent="0.25">
      <c r="A2046">
        <v>24646</v>
      </c>
      <c r="B2046" t="s">
        <v>18</v>
      </c>
      <c r="C2046" s="1">
        <v>41744</v>
      </c>
      <c r="D2046" t="s">
        <v>31</v>
      </c>
      <c r="E2046">
        <v>46</v>
      </c>
      <c r="F2046">
        <v>662.51</v>
      </c>
      <c r="G2046">
        <v>0.09</v>
      </c>
      <c r="H2046" t="s">
        <v>20</v>
      </c>
      <c r="I2046">
        <v>293.32</v>
      </c>
      <c r="J2046">
        <v>15.67</v>
      </c>
      <c r="K2046">
        <v>1.39</v>
      </c>
      <c r="L2046" t="s">
        <v>370</v>
      </c>
      <c r="M2046" t="s">
        <v>22</v>
      </c>
      <c r="N2046" t="s">
        <v>71</v>
      </c>
      <c r="O2046" t="s">
        <v>34</v>
      </c>
      <c r="P2046" t="s">
        <v>76</v>
      </c>
      <c r="Q2046" t="s">
        <v>42</v>
      </c>
      <c r="R2046" s="1">
        <v>41745</v>
      </c>
      <c r="S2046" s="10">
        <f t="shared" si="133"/>
        <v>1.0527824500343376E-4</v>
      </c>
      <c r="U2046" t="str">
        <f t="shared" si="132"/>
        <v/>
      </c>
      <c r="V2046">
        <f t="array" ref="V2046">SUM(IF(B2046="Y",IF(D2046="Critical",(F2046:F5605),0)))</f>
        <v>0</v>
      </c>
      <c r="W2046">
        <f t="shared" si="134"/>
        <v>1</v>
      </c>
      <c r="X2046">
        <f t="shared" si="135"/>
        <v>0</v>
      </c>
    </row>
    <row r="2047" spans="1:24" x14ac:dyDescent="0.25">
      <c r="A2047">
        <v>24646</v>
      </c>
      <c r="B2047" t="s">
        <v>18</v>
      </c>
      <c r="C2047" s="1">
        <v>41744</v>
      </c>
      <c r="D2047" t="s">
        <v>31</v>
      </c>
      <c r="E2047">
        <v>21</v>
      </c>
      <c r="F2047">
        <v>61.18</v>
      </c>
      <c r="G2047">
        <v>0</v>
      </c>
      <c r="H2047" t="s">
        <v>20</v>
      </c>
      <c r="I2047">
        <v>6.85</v>
      </c>
      <c r="J2047">
        <v>2.88</v>
      </c>
      <c r="K2047">
        <v>0.7</v>
      </c>
      <c r="L2047" t="s">
        <v>370</v>
      </c>
      <c r="M2047" t="s">
        <v>22</v>
      </c>
      <c r="N2047" t="s">
        <v>71</v>
      </c>
      <c r="O2047" t="s">
        <v>34</v>
      </c>
      <c r="P2047" t="s">
        <v>35</v>
      </c>
      <c r="Q2047" t="s">
        <v>36</v>
      </c>
      <c r="R2047" s="1">
        <v>41746</v>
      </c>
      <c r="S2047" s="10">
        <f t="shared" si="133"/>
        <v>9.7220012215816782E-6</v>
      </c>
      <c r="U2047" t="str">
        <f t="shared" si="132"/>
        <v/>
      </c>
      <c r="V2047">
        <f t="array" ref="V2047">SUM(IF(B2047="Y",IF(D2047="Critical",(F2047:F5606),0)))</f>
        <v>0</v>
      </c>
      <c r="W2047">
        <f t="shared" si="134"/>
        <v>2</v>
      </c>
      <c r="X2047">
        <f t="shared" si="135"/>
        <v>0</v>
      </c>
    </row>
    <row r="2048" spans="1:24" x14ac:dyDescent="0.25">
      <c r="A2048">
        <v>24677</v>
      </c>
      <c r="B2048" t="s">
        <v>18</v>
      </c>
      <c r="C2048" s="1">
        <v>42068</v>
      </c>
      <c r="D2048" t="s">
        <v>47</v>
      </c>
      <c r="E2048">
        <v>44</v>
      </c>
      <c r="F2048">
        <v>364.4</v>
      </c>
      <c r="G2048">
        <v>0.05</v>
      </c>
      <c r="H2048" t="s">
        <v>20</v>
      </c>
      <c r="I2048">
        <v>51.08</v>
      </c>
      <c r="J2048">
        <v>8.5</v>
      </c>
      <c r="K2048">
        <v>1.99</v>
      </c>
      <c r="L2048" t="s">
        <v>380</v>
      </c>
      <c r="M2048" t="s">
        <v>22</v>
      </c>
      <c r="N2048" t="s">
        <v>45</v>
      </c>
      <c r="O2048" t="s">
        <v>24</v>
      </c>
      <c r="P2048" t="s">
        <v>25</v>
      </c>
      <c r="Q2048" t="s">
        <v>26</v>
      </c>
      <c r="R2048" s="1">
        <v>42070</v>
      </c>
      <c r="S2048" s="10">
        <f t="shared" si="133"/>
        <v>5.7906133461006268E-5</v>
      </c>
      <c r="U2048" t="str">
        <f t="shared" si="132"/>
        <v/>
      </c>
      <c r="V2048">
        <f t="array" ref="V2048">SUM(IF(B2048="Y",IF(D2048="Critical",(F2048:F5607),0)))</f>
        <v>0</v>
      </c>
      <c r="W2048">
        <f t="shared" si="134"/>
        <v>2</v>
      </c>
      <c r="X2048">
        <f t="shared" si="135"/>
        <v>0</v>
      </c>
    </row>
    <row r="2049" spans="1:24" x14ac:dyDescent="0.25">
      <c r="A2049">
        <v>28643</v>
      </c>
      <c r="B2049" t="s">
        <v>18</v>
      </c>
      <c r="C2049" s="1">
        <v>41391</v>
      </c>
      <c r="D2049" t="s">
        <v>31</v>
      </c>
      <c r="E2049">
        <v>16</v>
      </c>
      <c r="F2049">
        <v>659.5</v>
      </c>
      <c r="G2049">
        <v>0.09</v>
      </c>
      <c r="H2049" t="s">
        <v>20</v>
      </c>
      <c r="I2049">
        <v>248.98</v>
      </c>
      <c r="J2049">
        <v>41.94</v>
      </c>
      <c r="K2049">
        <v>2.99</v>
      </c>
      <c r="L2049" t="s">
        <v>226</v>
      </c>
      <c r="M2049" t="s">
        <v>22</v>
      </c>
      <c r="N2049" t="s">
        <v>45</v>
      </c>
      <c r="O2049" t="s">
        <v>34</v>
      </c>
      <c r="P2049" t="s">
        <v>68</v>
      </c>
      <c r="Q2049" t="s">
        <v>42</v>
      </c>
      <c r="R2049" s="1">
        <v>41392</v>
      </c>
      <c r="S2049" s="10">
        <f t="shared" si="133"/>
        <v>1.0479993144218891E-4</v>
      </c>
      <c r="U2049" t="str">
        <f t="shared" si="132"/>
        <v/>
      </c>
      <c r="V2049">
        <f t="array" ref="V2049">SUM(IF(B2049="Y",IF(D2049="Critical",(F2049:F5608),0)))</f>
        <v>0</v>
      </c>
      <c r="W2049">
        <f t="shared" si="134"/>
        <v>1</v>
      </c>
      <c r="X2049">
        <f t="shared" si="135"/>
        <v>0</v>
      </c>
    </row>
    <row r="2050" spans="1:24" x14ac:dyDescent="0.25">
      <c r="A2050">
        <v>24743</v>
      </c>
      <c r="B2050" t="s">
        <v>18</v>
      </c>
      <c r="C2050" s="1">
        <v>42183</v>
      </c>
      <c r="D2050" t="s">
        <v>47</v>
      </c>
      <c r="E2050">
        <v>47</v>
      </c>
      <c r="F2050">
        <v>9633.59</v>
      </c>
      <c r="G2050">
        <v>0.06</v>
      </c>
      <c r="H2050" t="s">
        <v>54</v>
      </c>
      <c r="I2050">
        <v>176.67</v>
      </c>
      <c r="J2050">
        <v>216.6</v>
      </c>
      <c r="K2050">
        <v>64.2</v>
      </c>
      <c r="L2050" t="s">
        <v>349</v>
      </c>
      <c r="M2050" t="s">
        <v>341</v>
      </c>
      <c r="N2050" t="s">
        <v>23</v>
      </c>
      <c r="O2050" t="s">
        <v>37</v>
      </c>
      <c r="P2050" t="s">
        <v>86</v>
      </c>
      <c r="Q2050" t="s">
        <v>74</v>
      </c>
      <c r="R2050" s="1">
        <v>42190</v>
      </c>
      <c r="S2050" s="10">
        <f t="shared" si="133"/>
        <v>1.5308560599577811E-3</v>
      </c>
      <c r="U2050" t="str">
        <f t="shared" ref="U2050:U2113" si="136">IF(T2050="Quality Check",VLOOKUP(S2050,Quality_Control,2),"")</f>
        <v/>
      </c>
      <c r="V2050">
        <f t="array" ref="V2050">SUM(IF(B2050="Y",IF(D2050="Critical",(F2050:F5609),0)))</f>
        <v>0</v>
      </c>
      <c r="W2050">
        <f t="shared" si="134"/>
        <v>7</v>
      </c>
      <c r="X2050">
        <f t="shared" si="135"/>
        <v>0</v>
      </c>
    </row>
    <row r="2051" spans="1:24" x14ac:dyDescent="0.25">
      <c r="A2051">
        <v>24743</v>
      </c>
      <c r="B2051" t="s">
        <v>18</v>
      </c>
      <c r="C2051" s="1">
        <v>42183</v>
      </c>
      <c r="D2051" t="s">
        <v>47</v>
      </c>
      <c r="E2051">
        <v>26</v>
      </c>
      <c r="F2051">
        <v>3758.77</v>
      </c>
      <c r="G2051">
        <v>0</v>
      </c>
      <c r="H2051" t="s">
        <v>20</v>
      </c>
      <c r="I2051">
        <v>753.61</v>
      </c>
      <c r="J2051">
        <v>140.81</v>
      </c>
      <c r="K2051">
        <v>24.49</v>
      </c>
      <c r="L2051" t="s">
        <v>349</v>
      </c>
      <c r="M2051" t="s">
        <v>341</v>
      </c>
      <c r="N2051" t="s">
        <v>23</v>
      </c>
      <c r="O2051" t="s">
        <v>37</v>
      </c>
      <c r="P2051" t="s">
        <v>86</v>
      </c>
      <c r="Q2051" t="s">
        <v>60</v>
      </c>
      <c r="R2051" s="1">
        <v>42188</v>
      </c>
      <c r="S2051" s="10">
        <f t="shared" ref="S2051:S2114" si="137">F2051/$F$3563</f>
        <v>5.9729922411972162E-4</v>
      </c>
      <c r="U2051" t="str">
        <f t="shared" si="136"/>
        <v/>
      </c>
      <c r="V2051">
        <f t="array" ref="V2051">SUM(IF(B2051="Y",IF(D2051="Critical",(F2051:F5610),0)))</f>
        <v>0</v>
      </c>
      <c r="W2051">
        <f t="shared" ref="W2051:W2114" si="138">R2051-C2051</f>
        <v>5</v>
      </c>
      <c r="X2051">
        <f t="shared" ref="X2051:X2114" si="139">IF(T2051="",0,1)</f>
        <v>0</v>
      </c>
    </row>
    <row r="2052" spans="1:24" x14ac:dyDescent="0.25">
      <c r="A2052">
        <v>24775</v>
      </c>
      <c r="B2052" t="s">
        <v>18</v>
      </c>
      <c r="C2052" s="1">
        <v>42051</v>
      </c>
      <c r="D2052" t="s">
        <v>28</v>
      </c>
      <c r="E2052">
        <v>15</v>
      </c>
      <c r="F2052">
        <v>1616.66</v>
      </c>
      <c r="G2052">
        <v>0</v>
      </c>
      <c r="H2052" t="s">
        <v>54</v>
      </c>
      <c r="I2052">
        <v>112.58</v>
      </c>
      <c r="J2052">
        <v>100.98</v>
      </c>
      <c r="K2052">
        <v>56.22</v>
      </c>
      <c r="L2052" t="s">
        <v>450</v>
      </c>
      <c r="M2052" t="s">
        <v>22</v>
      </c>
      <c r="N2052" t="s">
        <v>40</v>
      </c>
      <c r="O2052" t="s">
        <v>37</v>
      </c>
      <c r="P2052" t="s">
        <v>57</v>
      </c>
      <c r="Q2052" t="s">
        <v>58</v>
      </c>
      <c r="R2052" s="1">
        <v>42053</v>
      </c>
      <c r="S2052" s="10">
        <f t="shared" si="137"/>
        <v>2.5690046575485841E-4</v>
      </c>
      <c r="U2052" t="str">
        <f t="shared" si="136"/>
        <v/>
      </c>
      <c r="V2052">
        <f t="array" ref="V2052">SUM(IF(B2052="Y",IF(D2052="Critical",(F2052:F5611),0)))</f>
        <v>0</v>
      </c>
      <c r="W2052">
        <f t="shared" si="138"/>
        <v>2</v>
      </c>
      <c r="X2052">
        <f t="shared" si="139"/>
        <v>0</v>
      </c>
    </row>
    <row r="2053" spans="1:24" x14ac:dyDescent="0.25">
      <c r="A2053">
        <v>24775</v>
      </c>
      <c r="B2053" t="s">
        <v>18</v>
      </c>
      <c r="C2053" s="1">
        <v>42051</v>
      </c>
      <c r="D2053" t="s">
        <v>28</v>
      </c>
      <c r="E2053">
        <v>6</v>
      </c>
      <c r="F2053">
        <v>96.21</v>
      </c>
      <c r="G2053">
        <v>0.06</v>
      </c>
      <c r="H2053" t="s">
        <v>20</v>
      </c>
      <c r="I2053">
        <v>-19.34</v>
      </c>
      <c r="J2053">
        <v>14.58</v>
      </c>
      <c r="K2053">
        <v>57.4</v>
      </c>
      <c r="L2053" t="s">
        <v>450</v>
      </c>
      <c r="M2053" t="s">
        <v>22</v>
      </c>
      <c r="N2053" t="s">
        <v>40</v>
      </c>
      <c r="O2053" t="s">
        <v>37</v>
      </c>
      <c r="P2053" t="s">
        <v>38</v>
      </c>
      <c r="Q2053" t="s">
        <v>42</v>
      </c>
      <c r="R2053" s="1">
        <v>42052</v>
      </c>
      <c r="S2053" s="10">
        <f t="shared" si="137"/>
        <v>1.5288554062248664E-5</v>
      </c>
      <c r="U2053" t="str">
        <f t="shared" si="136"/>
        <v/>
      </c>
      <c r="V2053">
        <f t="array" ref="V2053">SUM(IF(B2053="Y",IF(D2053="Critical",(F2053:F5612),0)))</f>
        <v>0</v>
      </c>
      <c r="W2053">
        <f t="shared" si="138"/>
        <v>1</v>
      </c>
      <c r="X2053">
        <f t="shared" si="139"/>
        <v>0</v>
      </c>
    </row>
    <row r="2054" spans="1:24" x14ac:dyDescent="0.25">
      <c r="A2054">
        <v>35910</v>
      </c>
      <c r="B2054" t="s">
        <v>27</v>
      </c>
      <c r="C2054" s="1">
        <v>41602</v>
      </c>
      <c r="D2054" t="s">
        <v>19</v>
      </c>
      <c r="E2054">
        <v>36</v>
      </c>
      <c r="F2054">
        <v>660.05899999999997</v>
      </c>
      <c r="G2054">
        <v>0.05</v>
      </c>
      <c r="H2054" t="s">
        <v>20</v>
      </c>
      <c r="I2054">
        <v>-0.65</v>
      </c>
      <c r="J2054">
        <v>20.99</v>
      </c>
      <c r="K2054">
        <v>1.25</v>
      </c>
      <c r="L2054" t="s">
        <v>596</v>
      </c>
      <c r="M2054" t="s">
        <v>22</v>
      </c>
      <c r="N2054" t="s">
        <v>23</v>
      </c>
      <c r="O2054" t="s">
        <v>24</v>
      </c>
      <c r="P2054" t="s">
        <v>41</v>
      </c>
      <c r="Q2054" t="s">
        <v>26</v>
      </c>
      <c r="R2054" s="1">
        <v>41604</v>
      </c>
      <c r="S2054" s="10">
        <f t="shared" si="137"/>
        <v>1.0488876110356295E-4</v>
      </c>
      <c r="U2054" t="str">
        <f t="shared" si="136"/>
        <v/>
      </c>
      <c r="V2054">
        <f t="array" ref="V2054">SUM(IF(B2054="Y",IF(D2054="Critical",(F2054:F5613),0)))</f>
        <v>0</v>
      </c>
      <c r="W2054">
        <f t="shared" si="138"/>
        <v>2</v>
      </c>
      <c r="X2054">
        <f t="shared" si="139"/>
        <v>0</v>
      </c>
    </row>
    <row r="2055" spans="1:24" x14ac:dyDescent="0.25">
      <c r="A2055">
        <v>24865</v>
      </c>
      <c r="B2055" t="s">
        <v>18</v>
      </c>
      <c r="C2055" s="1">
        <v>42082</v>
      </c>
      <c r="D2055" t="s">
        <v>19</v>
      </c>
      <c r="E2055">
        <v>46</v>
      </c>
      <c r="F2055">
        <v>175.23</v>
      </c>
      <c r="G2055">
        <v>0.04</v>
      </c>
      <c r="H2055" t="s">
        <v>20</v>
      </c>
      <c r="I2055">
        <v>-13.35</v>
      </c>
      <c r="J2055">
        <v>3.69</v>
      </c>
      <c r="K2055">
        <v>2.5</v>
      </c>
      <c r="L2055" t="s">
        <v>61</v>
      </c>
      <c r="M2055" t="s">
        <v>22</v>
      </c>
      <c r="N2055" t="s">
        <v>45</v>
      </c>
      <c r="O2055" t="s">
        <v>34</v>
      </c>
      <c r="P2055" t="s">
        <v>76</v>
      </c>
      <c r="Q2055" t="s">
        <v>42</v>
      </c>
      <c r="R2055" s="1">
        <v>42083</v>
      </c>
      <c r="S2055" s="10">
        <f t="shared" si="137"/>
        <v>2.7845476856125491E-5</v>
      </c>
      <c r="U2055" t="str">
        <f t="shared" si="136"/>
        <v/>
      </c>
      <c r="V2055">
        <f t="array" ref="V2055">SUM(IF(B2055="Y",IF(D2055="Critical",(F2055:F5614),0)))</f>
        <v>0</v>
      </c>
      <c r="W2055">
        <f t="shared" si="138"/>
        <v>1</v>
      </c>
      <c r="X2055">
        <f t="shared" si="139"/>
        <v>0</v>
      </c>
    </row>
    <row r="2056" spans="1:24" x14ac:dyDescent="0.25">
      <c r="A2056">
        <v>24869</v>
      </c>
      <c r="B2056" t="s">
        <v>18</v>
      </c>
      <c r="C2056" s="1">
        <v>42531</v>
      </c>
      <c r="D2056" t="s">
        <v>31</v>
      </c>
      <c r="E2056">
        <v>14</v>
      </c>
      <c r="F2056">
        <v>132.72</v>
      </c>
      <c r="G2056">
        <v>0.05</v>
      </c>
      <c r="H2056" t="s">
        <v>20</v>
      </c>
      <c r="I2056">
        <v>-9.18</v>
      </c>
      <c r="J2056">
        <v>8.85</v>
      </c>
      <c r="K2056">
        <v>5.6</v>
      </c>
      <c r="L2056" t="s">
        <v>272</v>
      </c>
      <c r="M2056" t="s">
        <v>30</v>
      </c>
      <c r="N2056" t="s">
        <v>45</v>
      </c>
      <c r="O2056" t="s">
        <v>34</v>
      </c>
      <c r="P2056" t="s">
        <v>68</v>
      </c>
      <c r="Q2056" t="s">
        <v>42</v>
      </c>
      <c r="R2056" s="1">
        <v>42532</v>
      </c>
      <c r="S2056" s="10">
        <f t="shared" si="137"/>
        <v>2.1090290979541033E-5</v>
      </c>
      <c r="U2056" t="str">
        <f t="shared" si="136"/>
        <v/>
      </c>
      <c r="V2056">
        <f t="array" ref="V2056">SUM(IF(B2056="Y",IF(D2056="Critical",(F2056:F5615),0)))</f>
        <v>0</v>
      </c>
      <c r="W2056">
        <f t="shared" si="138"/>
        <v>1</v>
      </c>
      <c r="X2056">
        <f t="shared" si="139"/>
        <v>0</v>
      </c>
    </row>
    <row r="2057" spans="1:24" x14ac:dyDescent="0.25">
      <c r="A2057">
        <v>24871</v>
      </c>
      <c r="B2057" t="s">
        <v>18</v>
      </c>
      <c r="C2057" s="1">
        <v>41721</v>
      </c>
      <c r="D2057" t="s">
        <v>43</v>
      </c>
      <c r="E2057">
        <v>6</v>
      </c>
      <c r="F2057">
        <v>143.78</v>
      </c>
      <c r="G2057">
        <v>0.04</v>
      </c>
      <c r="H2057" t="s">
        <v>20</v>
      </c>
      <c r="I2057">
        <v>75.3</v>
      </c>
      <c r="J2057">
        <v>22.72</v>
      </c>
      <c r="K2057">
        <v>8.99</v>
      </c>
      <c r="L2057" t="s">
        <v>545</v>
      </c>
      <c r="M2057" t="s">
        <v>341</v>
      </c>
      <c r="N2057" t="s">
        <v>23</v>
      </c>
      <c r="O2057" t="s">
        <v>37</v>
      </c>
      <c r="P2057" t="s">
        <v>38</v>
      </c>
      <c r="Q2057" t="s">
        <v>26</v>
      </c>
      <c r="R2057" s="1">
        <v>41722</v>
      </c>
      <c r="S2057" s="10">
        <f t="shared" si="137"/>
        <v>2.2847815227836121E-5</v>
      </c>
      <c r="U2057" t="str">
        <f t="shared" si="136"/>
        <v/>
      </c>
      <c r="V2057">
        <f t="array" ref="V2057">SUM(IF(B2057="Y",IF(D2057="Critical",(F2057:F5616),0)))</f>
        <v>0</v>
      </c>
      <c r="W2057">
        <f t="shared" si="138"/>
        <v>1</v>
      </c>
      <c r="X2057">
        <f t="shared" si="139"/>
        <v>0</v>
      </c>
    </row>
    <row r="2058" spans="1:24" x14ac:dyDescent="0.25">
      <c r="A2058">
        <v>24899</v>
      </c>
      <c r="B2058" t="s">
        <v>18</v>
      </c>
      <c r="C2058" s="1">
        <v>41871</v>
      </c>
      <c r="D2058" t="s">
        <v>31</v>
      </c>
      <c r="E2058">
        <v>37</v>
      </c>
      <c r="F2058">
        <v>252.99</v>
      </c>
      <c r="G2058">
        <v>0.08</v>
      </c>
      <c r="H2058" t="s">
        <v>20</v>
      </c>
      <c r="I2058">
        <v>28.76</v>
      </c>
      <c r="J2058">
        <v>7.08</v>
      </c>
      <c r="K2058">
        <v>2.35</v>
      </c>
      <c r="L2058" t="s">
        <v>367</v>
      </c>
      <c r="M2058" t="s">
        <v>22</v>
      </c>
      <c r="N2058" t="s">
        <v>40</v>
      </c>
      <c r="O2058" t="s">
        <v>34</v>
      </c>
      <c r="P2058" t="s">
        <v>35</v>
      </c>
      <c r="Q2058" t="s">
        <v>36</v>
      </c>
      <c r="R2058" s="1">
        <v>41873</v>
      </c>
      <c r="S2058" s="10">
        <f t="shared" si="137"/>
        <v>4.0202175368550979E-5</v>
      </c>
      <c r="U2058" t="str">
        <f t="shared" si="136"/>
        <v/>
      </c>
      <c r="V2058">
        <f t="array" ref="V2058">SUM(IF(B2058="Y",IF(D2058="Critical",(F2058:F5617),0)))</f>
        <v>0</v>
      </c>
      <c r="W2058">
        <f t="shared" si="138"/>
        <v>2</v>
      </c>
      <c r="X2058">
        <f t="shared" si="139"/>
        <v>0</v>
      </c>
    </row>
    <row r="2059" spans="1:24" x14ac:dyDescent="0.25">
      <c r="A2059">
        <v>28995</v>
      </c>
      <c r="B2059" t="s">
        <v>18</v>
      </c>
      <c r="C2059" s="1">
        <v>41406</v>
      </c>
      <c r="D2059" t="s">
        <v>19</v>
      </c>
      <c r="E2059">
        <v>34</v>
      </c>
      <c r="F2059">
        <v>667.35</v>
      </c>
      <c r="G2059">
        <v>0.04</v>
      </c>
      <c r="H2059" t="s">
        <v>20</v>
      </c>
      <c r="I2059">
        <v>80.92</v>
      </c>
      <c r="J2059">
        <v>19.98</v>
      </c>
      <c r="K2059">
        <v>8.68</v>
      </c>
      <c r="L2059" t="s">
        <v>395</v>
      </c>
      <c r="M2059" t="s">
        <v>56</v>
      </c>
      <c r="N2059" t="s">
        <v>23</v>
      </c>
      <c r="O2059" t="s">
        <v>34</v>
      </c>
      <c r="P2059" t="s">
        <v>49</v>
      </c>
      <c r="Q2059" t="s">
        <v>42</v>
      </c>
      <c r="R2059" s="1">
        <v>41407</v>
      </c>
      <c r="S2059" s="10">
        <f t="shared" si="137"/>
        <v>1.0604736049726272E-4</v>
      </c>
      <c r="U2059" t="str">
        <f t="shared" si="136"/>
        <v/>
      </c>
      <c r="V2059">
        <f t="array" ref="V2059">SUM(IF(B2059="Y",IF(D2059="Critical",(F2059:F5618),0)))</f>
        <v>0</v>
      </c>
      <c r="W2059">
        <f t="shared" si="138"/>
        <v>1</v>
      </c>
      <c r="X2059">
        <f t="shared" si="139"/>
        <v>0</v>
      </c>
    </row>
    <row r="2060" spans="1:24" x14ac:dyDescent="0.25">
      <c r="A2060">
        <v>12704</v>
      </c>
      <c r="B2060" t="s">
        <v>27</v>
      </c>
      <c r="C2060" s="1">
        <v>41314</v>
      </c>
      <c r="D2060" t="s">
        <v>47</v>
      </c>
      <c r="E2060">
        <v>28</v>
      </c>
      <c r="F2060">
        <v>669.02</v>
      </c>
      <c r="G2060">
        <v>0.02</v>
      </c>
      <c r="H2060" t="s">
        <v>54</v>
      </c>
      <c r="I2060">
        <v>-1274.02</v>
      </c>
      <c r="J2060">
        <v>20.98</v>
      </c>
      <c r="K2060">
        <v>53.03</v>
      </c>
      <c r="L2060" t="s">
        <v>421</v>
      </c>
      <c r="M2060" t="s">
        <v>341</v>
      </c>
      <c r="N2060" t="s">
        <v>71</v>
      </c>
      <c r="O2060" t="s">
        <v>34</v>
      </c>
      <c r="P2060" t="s">
        <v>53</v>
      </c>
      <c r="Q2060" t="s">
        <v>74</v>
      </c>
      <c r="R2060" s="1">
        <v>41316</v>
      </c>
      <c r="S2060" s="10">
        <f t="shared" si="137"/>
        <v>1.0631273712426569E-4</v>
      </c>
      <c r="U2060" t="str">
        <f t="shared" si="136"/>
        <v/>
      </c>
      <c r="V2060">
        <f t="array" ref="V2060">SUM(IF(B2060="Y",IF(D2060="Critical",(F2060:F5619),0)))</f>
        <v>0</v>
      </c>
      <c r="W2060">
        <f t="shared" si="138"/>
        <v>2</v>
      </c>
      <c r="X2060">
        <f t="shared" si="139"/>
        <v>0</v>
      </c>
    </row>
    <row r="2061" spans="1:24" x14ac:dyDescent="0.25">
      <c r="A2061">
        <v>24931</v>
      </c>
      <c r="B2061" t="s">
        <v>18</v>
      </c>
      <c r="C2061" s="1">
        <v>41950</v>
      </c>
      <c r="D2061" t="s">
        <v>47</v>
      </c>
      <c r="E2061">
        <v>9</v>
      </c>
      <c r="F2061">
        <v>149.63999999999999</v>
      </c>
      <c r="G2061">
        <v>0.05</v>
      </c>
      <c r="H2061" t="s">
        <v>20</v>
      </c>
      <c r="I2061">
        <v>13.77</v>
      </c>
      <c r="J2061">
        <v>16.739999999999998</v>
      </c>
      <c r="K2061">
        <v>5.08</v>
      </c>
      <c r="L2061" t="s">
        <v>439</v>
      </c>
      <c r="M2061" t="s">
        <v>22</v>
      </c>
      <c r="N2061" t="s">
        <v>40</v>
      </c>
      <c r="O2061" t="s">
        <v>34</v>
      </c>
      <c r="P2061" t="s">
        <v>68</v>
      </c>
      <c r="Q2061" t="s">
        <v>42</v>
      </c>
      <c r="R2061" s="1">
        <v>41954</v>
      </c>
      <c r="S2061" s="10">
        <f t="shared" si="137"/>
        <v>2.3779017044744726E-5</v>
      </c>
      <c r="U2061" t="str">
        <f t="shared" si="136"/>
        <v/>
      </c>
      <c r="V2061">
        <f t="array" ref="V2061">SUM(IF(B2061="Y",IF(D2061="Critical",(F2061:F5620),0)))</f>
        <v>0</v>
      </c>
      <c r="W2061">
        <f t="shared" si="138"/>
        <v>4</v>
      </c>
      <c r="X2061">
        <f t="shared" si="139"/>
        <v>0</v>
      </c>
    </row>
    <row r="2062" spans="1:24" x14ac:dyDescent="0.25">
      <c r="A2062">
        <v>24960</v>
      </c>
      <c r="B2062" t="s">
        <v>18</v>
      </c>
      <c r="C2062" s="1">
        <v>41666</v>
      </c>
      <c r="D2062" t="s">
        <v>19</v>
      </c>
      <c r="E2062">
        <v>48</v>
      </c>
      <c r="F2062">
        <v>1760.35</v>
      </c>
      <c r="G2062">
        <v>0.01</v>
      </c>
      <c r="H2062" t="s">
        <v>32</v>
      </c>
      <c r="I2062">
        <v>-17.079999999999998</v>
      </c>
      <c r="J2062">
        <v>34.979999999999997</v>
      </c>
      <c r="K2062">
        <v>7.53</v>
      </c>
      <c r="L2062" t="s">
        <v>284</v>
      </c>
      <c r="M2062" t="s">
        <v>30</v>
      </c>
      <c r="N2062" t="s">
        <v>71</v>
      </c>
      <c r="O2062" t="s">
        <v>24</v>
      </c>
      <c r="P2062" t="s">
        <v>25</v>
      </c>
      <c r="Q2062" t="s">
        <v>42</v>
      </c>
      <c r="R2062" s="1">
        <v>41667</v>
      </c>
      <c r="S2062" s="10">
        <f t="shared" si="137"/>
        <v>2.7973397924830511E-4</v>
      </c>
      <c r="U2062" t="str">
        <f t="shared" si="136"/>
        <v/>
      </c>
      <c r="V2062">
        <f t="array" ref="V2062">SUM(IF(B2062="Y",IF(D2062="Critical",(F2062:F5621),0)))</f>
        <v>0</v>
      </c>
      <c r="W2062">
        <f t="shared" si="138"/>
        <v>1</v>
      </c>
      <c r="X2062">
        <f t="shared" si="139"/>
        <v>0</v>
      </c>
    </row>
    <row r="2063" spans="1:24" x14ac:dyDescent="0.25">
      <c r="A2063">
        <v>24960</v>
      </c>
      <c r="B2063" t="s">
        <v>18</v>
      </c>
      <c r="C2063" s="1">
        <v>41666</v>
      </c>
      <c r="D2063" t="s">
        <v>19</v>
      </c>
      <c r="E2063">
        <v>37</v>
      </c>
      <c r="F2063">
        <v>1436.94</v>
      </c>
      <c r="G2063">
        <v>0</v>
      </c>
      <c r="H2063" t="s">
        <v>20</v>
      </c>
      <c r="I2063">
        <v>639.66</v>
      </c>
      <c r="J2063">
        <v>37.94</v>
      </c>
      <c r="K2063">
        <v>5.08</v>
      </c>
      <c r="L2063" t="s">
        <v>284</v>
      </c>
      <c r="M2063" t="s">
        <v>30</v>
      </c>
      <c r="N2063" t="s">
        <v>71</v>
      </c>
      <c r="O2063" t="s">
        <v>34</v>
      </c>
      <c r="P2063" t="s">
        <v>49</v>
      </c>
      <c r="Q2063" t="s">
        <v>36</v>
      </c>
      <c r="R2063" s="1">
        <v>41667</v>
      </c>
      <c r="S2063" s="10">
        <f t="shared" si="137"/>
        <v>2.2834149126086268E-4</v>
      </c>
      <c r="U2063" t="str">
        <f t="shared" si="136"/>
        <v/>
      </c>
      <c r="V2063">
        <f t="array" ref="V2063">SUM(IF(B2063="Y",IF(D2063="Critical",(F2063:F5622),0)))</f>
        <v>0</v>
      </c>
      <c r="W2063">
        <f t="shared" si="138"/>
        <v>1</v>
      </c>
      <c r="X2063">
        <f t="shared" si="139"/>
        <v>0</v>
      </c>
    </row>
    <row r="2064" spans="1:24" x14ac:dyDescent="0.25">
      <c r="A2064">
        <v>24960</v>
      </c>
      <c r="B2064" t="s">
        <v>18</v>
      </c>
      <c r="C2064" s="1">
        <v>41666</v>
      </c>
      <c r="D2064" t="s">
        <v>19</v>
      </c>
      <c r="E2064">
        <v>18</v>
      </c>
      <c r="F2064">
        <v>125.8</v>
      </c>
      <c r="G2064">
        <v>0.03</v>
      </c>
      <c r="H2064" t="s">
        <v>20</v>
      </c>
      <c r="I2064">
        <v>-35.979999999999997</v>
      </c>
      <c r="J2064">
        <v>6.48</v>
      </c>
      <c r="K2064">
        <v>5.87</v>
      </c>
      <c r="L2064" t="s">
        <v>284</v>
      </c>
      <c r="M2064" t="s">
        <v>30</v>
      </c>
      <c r="N2064" t="s">
        <v>71</v>
      </c>
      <c r="O2064" t="s">
        <v>34</v>
      </c>
      <c r="P2064" t="s">
        <v>49</v>
      </c>
      <c r="Q2064" t="s">
        <v>42</v>
      </c>
      <c r="R2064" s="1">
        <v>41668</v>
      </c>
      <c r="S2064" s="10">
        <f t="shared" si="137"/>
        <v>1.999064651315749E-5</v>
      </c>
      <c r="U2064" t="str">
        <f t="shared" si="136"/>
        <v/>
      </c>
      <c r="V2064">
        <f t="array" ref="V2064">SUM(IF(B2064="Y",IF(D2064="Critical",(F2064:F5623),0)))</f>
        <v>0</v>
      </c>
      <c r="W2064">
        <f t="shared" si="138"/>
        <v>2</v>
      </c>
      <c r="X2064">
        <f t="shared" si="139"/>
        <v>0</v>
      </c>
    </row>
    <row r="2065" spans="1:24" x14ac:dyDescent="0.25">
      <c r="A2065">
        <v>24960</v>
      </c>
      <c r="B2065" t="s">
        <v>18</v>
      </c>
      <c r="C2065" s="1">
        <v>41666</v>
      </c>
      <c r="D2065" t="s">
        <v>19</v>
      </c>
      <c r="E2065">
        <v>35</v>
      </c>
      <c r="F2065">
        <v>5797.68</v>
      </c>
      <c r="G2065">
        <v>0.04</v>
      </c>
      <c r="H2065" t="s">
        <v>20</v>
      </c>
      <c r="I2065">
        <v>1366.57</v>
      </c>
      <c r="J2065">
        <v>200.99</v>
      </c>
      <c r="K2065">
        <v>4.2</v>
      </c>
      <c r="L2065" t="s">
        <v>284</v>
      </c>
      <c r="M2065" t="s">
        <v>30</v>
      </c>
      <c r="N2065" t="s">
        <v>71</v>
      </c>
      <c r="O2065" t="s">
        <v>24</v>
      </c>
      <c r="P2065" t="s">
        <v>41</v>
      </c>
      <c r="Q2065" t="s">
        <v>42</v>
      </c>
      <c r="R2065" s="1">
        <v>41667</v>
      </c>
      <c r="S2065" s="10">
        <f t="shared" si="137"/>
        <v>9.2129866038476085E-4</v>
      </c>
      <c r="U2065" t="str">
        <f t="shared" si="136"/>
        <v/>
      </c>
      <c r="V2065">
        <f t="array" ref="V2065">SUM(IF(B2065="Y",IF(D2065="Critical",(F2065:F5624),0)))</f>
        <v>0</v>
      </c>
      <c r="W2065">
        <f t="shared" si="138"/>
        <v>1</v>
      </c>
      <c r="X2065">
        <f t="shared" si="139"/>
        <v>0</v>
      </c>
    </row>
    <row r="2066" spans="1:24" x14ac:dyDescent="0.25">
      <c r="A2066">
        <v>43936</v>
      </c>
      <c r="B2066" t="s">
        <v>18</v>
      </c>
      <c r="C2066" s="1">
        <v>41346</v>
      </c>
      <c r="D2066" t="s">
        <v>28</v>
      </c>
      <c r="E2066">
        <v>42</v>
      </c>
      <c r="F2066">
        <v>670.65</v>
      </c>
      <c r="G2066">
        <v>0.08</v>
      </c>
      <c r="H2066" t="s">
        <v>20</v>
      </c>
      <c r="I2066">
        <v>41.66</v>
      </c>
      <c r="J2066">
        <v>15.94</v>
      </c>
      <c r="K2066">
        <v>5.45</v>
      </c>
      <c r="L2066" t="s">
        <v>257</v>
      </c>
      <c r="M2066" t="s">
        <v>22</v>
      </c>
      <c r="N2066" t="s">
        <v>45</v>
      </c>
      <c r="O2066" t="s">
        <v>34</v>
      </c>
      <c r="P2066" t="s">
        <v>35</v>
      </c>
      <c r="Q2066" t="s">
        <v>26</v>
      </c>
      <c r="R2066" s="1">
        <v>41347</v>
      </c>
      <c r="S2066" s="10">
        <f t="shared" si="137"/>
        <v>1.0657175742487337E-4</v>
      </c>
      <c r="U2066" t="str">
        <f t="shared" si="136"/>
        <v/>
      </c>
      <c r="V2066">
        <f t="array" ref="V2066">SUM(IF(B2066="Y",IF(D2066="Critical",(F2066:F5625),0)))</f>
        <v>0</v>
      </c>
      <c r="W2066">
        <f t="shared" si="138"/>
        <v>1</v>
      </c>
      <c r="X2066">
        <f t="shared" si="139"/>
        <v>0</v>
      </c>
    </row>
    <row r="2067" spans="1:24" x14ac:dyDescent="0.25">
      <c r="A2067">
        <v>24965</v>
      </c>
      <c r="B2067" t="s">
        <v>18</v>
      </c>
      <c r="C2067" s="1">
        <v>41727</v>
      </c>
      <c r="D2067" t="s">
        <v>47</v>
      </c>
      <c r="E2067">
        <v>6</v>
      </c>
      <c r="F2067">
        <v>2528.4899999999998</v>
      </c>
      <c r="G2067">
        <v>7.0000000000000007E-2</v>
      </c>
      <c r="H2067" t="s">
        <v>32</v>
      </c>
      <c r="I2067">
        <v>580.15</v>
      </c>
      <c r="J2067">
        <v>420.98</v>
      </c>
      <c r="K2067">
        <v>19.989999999999998</v>
      </c>
      <c r="L2067" t="s">
        <v>230</v>
      </c>
      <c r="M2067" t="s">
        <v>56</v>
      </c>
      <c r="N2067" t="s">
        <v>23</v>
      </c>
      <c r="O2067" t="s">
        <v>34</v>
      </c>
      <c r="P2067" t="s">
        <v>68</v>
      </c>
      <c r="Q2067" t="s">
        <v>42</v>
      </c>
      <c r="R2067" s="1">
        <v>41732</v>
      </c>
      <c r="S2067" s="10">
        <f t="shared" si="137"/>
        <v>4.0179769318007613E-4</v>
      </c>
      <c r="U2067" t="str">
        <f t="shared" si="136"/>
        <v/>
      </c>
      <c r="V2067">
        <f t="array" ref="V2067">SUM(IF(B2067="Y",IF(D2067="Critical",(F2067:F5626),0)))</f>
        <v>0</v>
      </c>
      <c r="W2067">
        <f t="shared" si="138"/>
        <v>5</v>
      </c>
      <c r="X2067">
        <f t="shared" si="139"/>
        <v>0</v>
      </c>
    </row>
    <row r="2068" spans="1:24" x14ac:dyDescent="0.25">
      <c r="A2068">
        <v>24965</v>
      </c>
      <c r="B2068" t="s">
        <v>18</v>
      </c>
      <c r="C2068" s="1">
        <v>41727</v>
      </c>
      <c r="D2068" t="s">
        <v>47</v>
      </c>
      <c r="E2068">
        <v>42</v>
      </c>
      <c r="F2068">
        <v>1146.1099999999999</v>
      </c>
      <c r="G2068">
        <v>0.09</v>
      </c>
      <c r="H2068" t="s">
        <v>20</v>
      </c>
      <c r="I2068">
        <v>330.63</v>
      </c>
      <c r="J2068">
        <v>29.18</v>
      </c>
      <c r="K2068">
        <v>8.5500000000000007</v>
      </c>
      <c r="L2068" t="s">
        <v>230</v>
      </c>
      <c r="M2068" t="s">
        <v>56</v>
      </c>
      <c r="N2068" t="s">
        <v>23</v>
      </c>
      <c r="O2068" t="s">
        <v>37</v>
      </c>
      <c r="P2068" t="s">
        <v>38</v>
      </c>
      <c r="Q2068" t="s">
        <v>42</v>
      </c>
      <c r="R2068" s="1">
        <v>41727</v>
      </c>
      <c r="S2068" s="10">
        <f t="shared" si="137"/>
        <v>1.8212623112237621E-4</v>
      </c>
      <c r="U2068" t="str">
        <f t="shared" si="136"/>
        <v/>
      </c>
      <c r="V2068">
        <f t="array" ref="V2068">SUM(IF(B2068="Y",IF(D2068="Critical",(F2068:F5627),0)))</f>
        <v>0</v>
      </c>
      <c r="W2068">
        <f t="shared" si="138"/>
        <v>0</v>
      </c>
      <c r="X2068">
        <f t="shared" si="139"/>
        <v>0</v>
      </c>
    </row>
    <row r="2069" spans="1:24" x14ac:dyDescent="0.25">
      <c r="A2069">
        <v>24966</v>
      </c>
      <c r="B2069" t="s">
        <v>18</v>
      </c>
      <c r="C2069" s="1">
        <v>41990</v>
      </c>
      <c r="D2069" t="s">
        <v>43</v>
      </c>
      <c r="E2069">
        <v>34</v>
      </c>
      <c r="F2069">
        <v>4152.12</v>
      </c>
      <c r="G2069">
        <v>0</v>
      </c>
      <c r="H2069" t="s">
        <v>20</v>
      </c>
      <c r="I2069">
        <v>817.98</v>
      </c>
      <c r="J2069">
        <v>120.33</v>
      </c>
      <c r="K2069">
        <v>19.989999999999998</v>
      </c>
      <c r="L2069" t="s">
        <v>383</v>
      </c>
      <c r="M2069" t="s">
        <v>22</v>
      </c>
      <c r="N2069" t="s">
        <v>23</v>
      </c>
      <c r="O2069" t="s">
        <v>34</v>
      </c>
      <c r="P2069" t="s">
        <v>53</v>
      </c>
      <c r="Q2069" t="s">
        <v>42</v>
      </c>
      <c r="R2069" s="1">
        <v>41991</v>
      </c>
      <c r="S2069" s="10">
        <f t="shared" si="137"/>
        <v>6.5980574880931215E-4</v>
      </c>
      <c r="U2069" t="str">
        <f t="shared" si="136"/>
        <v/>
      </c>
      <c r="V2069">
        <f t="array" ref="V2069">SUM(IF(B2069="Y",IF(D2069="Critical",(F2069:F5628),0)))</f>
        <v>0</v>
      </c>
      <c r="W2069">
        <f t="shared" si="138"/>
        <v>1</v>
      </c>
      <c r="X2069">
        <f t="shared" si="139"/>
        <v>0</v>
      </c>
    </row>
    <row r="2070" spans="1:24" x14ac:dyDescent="0.25">
      <c r="A2070">
        <v>29382</v>
      </c>
      <c r="B2070" t="s">
        <v>18</v>
      </c>
      <c r="C2070" s="1">
        <v>41595</v>
      </c>
      <c r="D2070" t="s">
        <v>19</v>
      </c>
      <c r="E2070">
        <v>34</v>
      </c>
      <c r="F2070">
        <v>684.66</v>
      </c>
      <c r="G2070">
        <v>7.0000000000000007E-2</v>
      </c>
      <c r="H2070" t="s">
        <v>32</v>
      </c>
      <c r="I2070">
        <v>35.090000000000003</v>
      </c>
      <c r="J2070">
        <v>19.98</v>
      </c>
      <c r="K2070">
        <v>10.49</v>
      </c>
      <c r="L2070" t="s">
        <v>422</v>
      </c>
      <c r="M2070" t="s">
        <v>56</v>
      </c>
      <c r="N2070" t="s">
        <v>71</v>
      </c>
      <c r="O2070" t="s">
        <v>37</v>
      </c>
      <c r="P2070" t="s">
        <v>38</v>
      </c>
      <c r="Q2070" t="s">
        <v>42</v>
      </c>
      <c r="R2070" s="1">
        <v>41597</v>
      </c>
      <c r="S2070" s="10">
        <f t="shared" si="137"/>
        <v>1.087980607448204E-4</v>
      </c>
      <c r="U2070" t="str">
        <f t="shared" si="136"/>
        <v/>
      </c>
      <c r="V2070">
        <f t="array" ref="V2070">SUM(IF(B2070="Y",IF(D2070="Critical",(F2070:F5629),0)))</f>
        <v>0</v>
      </c>
      <c r="W2070">
        <f t="shared" si="138"/>
        <v>2</v>
      </c>
      <c r="X2070">
        <f t="shared" si="139"/>
        <v>0</v>
      </c>
    </row>
    <row r="2071" spans="1:24" x14ac:dyDescent="0.25">
      <c r="A2071">
        <v>25027</v>
      </c>
      <c r="B2071" t="s">
        <v>18</v>
      </c>
      <c r="C2071" s="1">
        <v>42720</v>
      </c>
      <c r="D2071" t="s">
        <v>43</v>
      </c>
      <c r="E2071">
        <v>25</v>
      </c>
      <c r="F2071">
        <v>3585.91</v>
      </c>
      <c r="G2071">
        <v>0.06</v>
      </c>
      <c r="H2071" t="s">
        <v>54</v>
      </c>
      <c r="I2071">
        <v>-178.54</v>
      </c>
      <c r="J2071">
        <v>146.34</v>
      </c>
      <c r="K2071">
        <v>43.75</v>
      </c>
      <c r="L2071" t="s">
        <v>546</v>
      </c>
      <c r="M2071" t="s">
        <v>22</v>
      </c>
      <c r="N2071" t="s">
        <v>45</v>
      </c>
      <c r="O2071" t="s">
        <v>37</v>
      </c>
      <c r="P2071" t="s">
        <v>112</v>
      </c>
      <c r="Q2071" t="s">
        <v>58</v>
      </c>
      <c r="R2071" s="1">
        <v>42722</v>
      </c>
      <c r="S2071" s="10">
        <f t="shared" si="137"/>
        <v>5.698303596025164E-4</v>
      </c>
      <c r="U2071" t="str">
        <f t="shared" si="136"/>
        <v/>
      </c>
      <c r="V2071">
        <f t="array" ref="V2071">SUM(IF(B2071="Y",IF(D2071="Critical",(F2071:F5630),0)))</f>
        <v>0</v>
      </c>
      <c r="W2071">
        <f t="shared" si="138"/>
        <v>2</v>
      </c>
      <c r="X2071">
        <f t="shared" si="139"/>
        <v>0</v>
      </c>
    </row>
    <row r="2072" spans="1:24" x14ac:dyDescent="0.25">
      <c r="A2072">
        <v>27969</v>
      </c>
      <c r="B2072" t="s">
        <v>18</v>
      </c>
      <c r="C2072" s="1">
        <v>41433</v>
      </c>
      <c r="D2072" t="s">
        <v>47</v>
      </c>
      <c r="E2072">
        <v>32</v>
      </c>
      <c r="F2072">
        <v>687.47</v>
      </c>
      <c r="G2072">
        <v>0.1</v>
      </c>
      <c r="H2072" t="s">
        <v>54</v>
      </c>
      <c r="I2072">
        <v>-1533.15</v>
      </c>
      <c r="J2072">
        <v>20.98</v>
      </c>
      <c r="K2072">
        <v>53.03</v>
      </c>
      <c r="L2072" t="s">
        <v>115</v>
      </c>
      <c r="M2072" t="s">
        <v>22</v>
      </c>
      <c r="N2072" t="s">
        <v>40</v>
      </c>
      <c r="O2072" t="s">
        <v>34</v>
      </c>
      <c r="P2072" t="s">
        <v>53</v>
      </c>
      <c r="Q2072" t="s">
        <v>74</v>
      </c>
      <c r="R2072" s="1">
        <v>41438</v>
      </c>
      <c r="S2072" s="10">
        <f t="shared" si="137"/>
        <v>1.0924459267408887E-4</v>
      </c>
      <c r="U2072" t="str">
        <f t="shared" si="136"/>
        <v/>
      </c>
      <c r="V2072">
        <f t="array" ref="V2072">SUM(IF(B2072="Y",IF(D2072="Critical",(F2072:F5631),0)))</f>
        <v>0</v>
      </c>
      <c r="W2072">
        <f t="shared" si="138"/>
        <v>5</v>
      </c>
      <c r="X2072">
        <f t="shared" si="139"/>
        <v>0</v>
      </c>
    </row>
    <row r="2073" spans="1:24" x14ac:dyDescent="0.25">
      <c r="A2073">
        <v>25060</v>
      </c>
      <c r="B2073" t="s">
        <v>18</v>
      </c>
      <c r="C2073" s="1">
        <v>42571</v>
      </c>
      <c r="D2073" t="s">
        <v>31</v>
      </c>
      <c r="E2073">
        <v>6</v>
      </c>
      <c r="F2073">
        <v>7767.02</v>
      </c>
      <c r="G2073">
        <v>0.03</v>
      </c>
      <c r="H2073" t="s">
        <v>20</v>
      </c>
      <c r="I2073">
        <v>2070.62</v>
      </c>
      <c r="J2073">
        <v>1270.99</v>
      </c>
      <c r="K2073">
        <v>19.989999999999998</v>
      </c>
      <c r="L2073" t="s">
        <v>511</v>
      </c>
      <c r="M2073" t="s">
        <v>22</v>
      </c>
      <c r="N2073" t="s">
        <v>45</v>
      </c>
      <c r="O2073" t="s">
        <v>34</v>
      </c>
      <c r="P2073" t="s">
        <v>68</v>
      </c>
      <c r="Q2073" t="s">
        <v>42</v>
      </c>
      <c r="R2073" s="1">
        <v>42573</v>
      </c>
      <c r="S2073" s="10">
        <f t="shared" si="137"/>
        <v>1.2342428559668083E-3</v>
      </c>
      <c r="U2073" t="str">
        <f t="shared" si="136"/>
        <v/>
      </c>
      <c r="V2073">
        <f t="array" ref="V2073">SUM(IF(B2073="Y",IF(D2073="Critical",(F2073:F5632),0)))</f>
        <v>0</v>
      </c>
      <c r="W2073">
        <f t="shared" si="138"/>
        <v>2</v>
      </c>
      <c r="X2073">
        <f t="shared" si="139"/>
        <v>0</v>
      </c>
    </row>
    <row r="2074" spans="1:24" x14ac:dyDescent="0.25">
      <c r="A2074">
        <v>25060</v>
      </c>
      <c r="B2074" t="s">
        <v>18</v>
      </c>
      <c r="C2074" s="1">
        <v>42571</v>
      </c>
      <c r="D2074" t="s">
        <v>31</v>
      </c>
      <c r="E2074">
        <v>1</v>
      </c>
      <c r="F2074">
        <v>1893.93</v>
      </c>
      <c r="G2074">
        <v>7.0000000000000007E-2</v>
      </c>
      <c r="H2074" t="s">
        <v>54</v>
      </c>
      <c r="I2074">
        <v>-4654.7299999999996</v>
      </c>
      <c r="J2074">
        <v>2036.48</v>
      </c>
      <c r="K2074">
        <v>14.7</v>
      </c>
      <c r="L2074" t="s">
        <v>511</v>
      </c>
      <c r="M2074" t="s">
        <v>22</v>
      </c>
      <c r="N2074" t="s">
        <v>45</v>
      </c>
      <c r="O2074" t="s">
        <v>24</v>
      </c>
      <c r="P2074" t="s">
        <v>51</v>
      </c>
      <c r="Q2074" t="s">
        <v>74</v>
      </c>
      <c r="R2074" s="1">
        <v>42573</v>
      </c>
      <c r="S2074" s="10">
        <f t="shared" si="137"/>
        <v>3.0096093124534469E-4</v>
      </c>
      <c r="U2074" t="str">
        <f t="shared" si="136"/>
        <v/>
      </c>
      <c r="V2074">
        <f t="array" ref="V2074">SUM(IF(B2074="Y",IF(D2074="Critical",(F2074:F5633),0)))</f>
        <v>0</v>
      </c>
      <c r="W2074">
        <f t="shared" si="138"/>
        <v>2</v>
      </c>
      <c r="X2074">
        <f t="shared" si="139"/>
        <v>0</v>
      </c>
    </row>
    <row r="2075" spans="1:24" x14ac:dyDescent="0.25">
      <c r="A2075">
        <v>25061</v>
      </c>
      <c r="B2075" t="s">
        <v>18</v>
      </c>
      <c r="C2075" s="1">
        <v>41991</v>
      </c>
      <c r="D2075" t="s">
        <v>43</v>
      </c>
      <c r="E2075">
        <v>20</v>
      </c>
      <c r="F2075">
        <v>941.13</v>
      </c>
      <c r="G2075">
        <v>0.1</v>
      </c>
      <c r="H2075" t="s">
        <v>20</v>
      </c>
      <c r="I2075">
        <v>344.95</v>
      </c>
      <c r="J2075">
        <v>48.04</v>
      </c>
      <c r="K2075">
        <v>7.23</v>
      </c>
      <c r="L2075" t="s">
        <v>547</v>
      </c>
      <c r="M2075" t="s">
        <v>30</v>
      </c>
      <c r="N2075" t="s">
        <v>40</v>
      </c>
      <c r="O2075" t="s">
        <v>34</v>
      </c>
      <c r="P2075" t="s">
        <v>49</v>
      </c>
      <c r="Q2075" t="s">
        <v>42</v>
      </c>
      <c r="R2075" s="1">
        <v>41993</v>
      </c>
      <c r="S2075" s="10">
        <f t="shared" si="137"/>
        <v>1.495532365097608E-4</v>
      </c>
      <c r="U2075" t="str">
        <f t="shared" si="136"/>
        <v/>
      </c>
      <c r="V2075">
        <f t="array" ref="V2075">SUM(IF(B2075="Y",IF(D2075="Critical",(F2075:F5634),0)))</f>
        <v>0</v>
      </c>
      <c r="W2075">
        <f t="shared" si="138"/>
        <v>2</v>
      </c>
      <c r="X2075">
        <f t="shared" si="139"/>
        <v>0</v>
      </c>
    </row>
    <row r="2076" spans="1:24" x14ac:dyDescent="0.25">
      <c r="A2076">
        <v>8933</v>
      </c>
      <c r="B2076" t="s">
        <v>18</v>
      </c>
      <c r="C2076" s="1">
        <v>41554</v>
      </c>
      <c r="D2076" t="s">
        <v>19</v>
      </c>
      <c r="E2076">
        <v>30</v>
      </c>
      <c r="F2076">
        <v>688.02</v>
      </c>
      <c r="G2076">
        <v>0.06</v>
      </c>
      <c r="H2076" t="s">
        <v>20</v>
      </c>
      <c r="I2076">
        <v>154.99</v>
      </c>
      <c r="J2076">
        <v>22.98</v>
      </c>
      <c r="K2076">
        <v>7.58</v>
      </c>
      <c r="L2076" t="s">
        <v>156</v>
      </c>
      <c r="M2076" t="s">
        <v>56</v>
      </c>
      <c r="N2076" t="s">
        <v>45</v>
      </c>
      <c r="O2076" t="s">
        <v>37</v>
      </c>
      <c r="P2076" t="s">
        <v>38</v>
      </c>
      <c r="Q2076" t="s">
        <v>42</v>
      </c>
      <c r="R2076" s="1">
        <v>41556</v>
      </c>
      <c r="S2076" s="10">
        <f t="shared" si="137"/>
        <v>1.0933199216202397E-4</v>
      </c>
      <c r="U2076" t="str">
        <f t="shared" si="136"/>
        <v/>
      </c>
      <c r="V2076">
        <f t="array" ref="V2076">SUM(IF(B2076="Y",IF(D2076="Critical",(F2076:F5635),0)))</f>
        <v>0</v>
      </c>
      <c r="W2076">
        <f t="shared" si="138"/>
        <v>2</v>
      </c>
      <c r="X2076">
        <f t="shared" si="139"/>
        <v>0</v>
      </c>
    </row>
    <row r="2077" spans="1:24" x14ac:dyDescent="0.25">
      <c r="A2077">
        <v>10242</v>
      </c>
      <c r="B2077" t="s">
        <v>18</v>
      </c>
      <c r="C2077" s="1">
        <v>41620</v>
      </c>
      <c r="D2077" t="s">
        <v>43</v>
      </c>
      <c r="E2077">
        <v>32</v>
      </c>
      <c r="F2077">
        <v>690.88</v>
      </c>
      <c r="G2077">
        <v>0.08</v>
      </c>
      <c r="H2077" t="s">
        <v>20</v>
      </c>
      <c r="I2077">
        <v>119.25</v>
      </c>
      <c r="J2077">
        <v>22.98</v>
      </c>
      <c r="K2077">
        <v>7.58</v>
      </c>
      <c r="L2077" t="s">
        <v>367</v>
      </c>
      <c r="M2077" t="s">
        <v>22</v>
      </c>
      <c r="N2077" t="s">
        <v>40</v>
      </c>
      <c r="O2077" t="s">
        <v>37</v>
      </c>
      <c r="P2077" t="s">
        <v>38</v>
      </c>
      <c r="Q2077" t="s">
        <v>42</v>
      </c>
      <c r="R2077" s="1">
        <v>41621</v>
      </c>
      <c r="S2077" s="10">
        <f t="shared" si="137"/>
        <v>1.0978646949928653E-4</v>
      </c>
      <c r="U2077" t="str">
        <f t="shared" si="136"/>
        <v/>
      </c>
      <c r="V2077">
        <f t="array" ref="V2077">SUM(IF(B2077="Y",IF(D2077="Critical",(F2077:F5636),0)))</f>
        <v>0</v>
      </c>
      <c r="W2077">
        <f t="shared" si="138"/>
        <v>1</v>
      </c>
      <c r="X2077">
        <f t="shared" si="139"/>
        <v>0</v>
      </c>
    </row>
    <row r="2078" spans="1:24" x14ac:dyDescent="0.25">
      <c r="A2078">
        <v>25095</v>
      </c>
      <c r="B2078" t="s">
        <v>27</v>
      </c>
      <c r="C2078" s="1">
        <v>41664</v>
      </c>
      <c r="D2078" t="s">
        <v>47</v>
      </c>
      <c r="E2078">
        <v>18</v>
      </c>
      <c r="F2078">
        <v>693.06</v>
      </c>
      <c r="G2078">
        <v>0.06</v>
      </c>
      <c r="H2078" t="s">
        <v>20</v>
      </c>
      <c r="I2078">
        <v>148.30000000000001</v>
      </c>
      <c r="J2078">
        <v>39.979999999999997</v>
      </c>
      <c r="K2078">
        <v>9.83</v>
      </c>
      <c r="L2078" t="s">
        <v>364</v>
      </c>
      <c r="M2078" t="s">
        <v>30</v>
      </c>
      <c r="N2078" t="s">
        <v>45</v>
      </c>
      <c r="O2078" t="s">
        <v>34</v>
      </c>
      <c r="P2078" t="s">
        <v>76</v>
      </c>
      <c r="Q2078" t="s">
        <v>42</v>
      </c>
      <c r="R2078" s="1">
        <v>41669</v>
      </c>
      <c r="S2078" s="10">
        <f t="shared" si="137"/>
        <v>1.1013288928782932E-4</v>
      </c>
      <c r="U2078" t="str">
        <f t="shared" si="136"/>
        <v/>
      </c>
      <c r="V2078">
        <f t="array" ref="V2078">SUM(IF(B2078="Y",IF(D2078="Critical",(F2078:F5637),0)))</f>
        <v>0</v>
      </c>
      <c r="W2078">
        <f t="shared" si="138"/>
        <v>5</v>
      </c>
      <c r="X2078">
        <f t="shared" si="139"/>
        <v>0</v>
      </c>
    </row>
    <row r="2079" spans="1:24" x14ac:dyDescent="0.25">
      <c r="A2079">
        <v>25095</v>
      </c>
      <c r="B2079" t="s">
        <v>27</v>
      </c>
      <c r="C2079" s="1">
        <v>41664</v>
      </c>
      <c r="D2079" t="s">
        <v>47</v>
      </c>
      <c r="E2079">
        <v>41</v>
      </c>
      <c r="F2079">
        <v>4475.03</v>
      </c>
      <c r="G2079">
        <v>0.08</v>
      </c>
      <c r="H2079" t="s">
        <v>54</v>
      </c>
      <c r="I2079">
        <v>-167.83</v>
      </c>
      <c r="J2079">
        <v>115.99</v>
      </c>
      <c r="K2079">
        <v>56.14</v>
      </c>
      <c r="L2079" t="s">
        <v>364</v>
      </c>
      <c r="M2079" t="s">
        <v>30</v>
      </c>
      <c r="N2079" t="s">
        <v>45</v>
      </c>
      <c r="O2079" t="s">
        <v>24</v>
      </c>
      <c r="P2079" t="s">
        <v>51</v>
      </c>
      <c r="Q2079" t="s">
        <v>74</v>
      </c>
      <c r="R2079" s="1">
        <v>41664</v>
      </c>
      <c r="S2079" s="10">
        <f t="shared" si="137"/>
        <v>7.1111878271681362E-4</v>
      </c>
      <c r="U2079" t="str">
        <f t="shared" si="136"/>
        <v/>
      </c>
      <c r="V2079">
        <f t="array" ref="V2079">SUM(IF(B2079="Y",IF(D2079="Critical",(F2079:F5638),0)))</f>
        <v>0</v>
      </c>
      <c r="W2079">
        <f t="shared" si="138"/>
        <v>0</v>
      </c>
      <c r="X2079">
        <f t="shared" si="139"/>
        <v>0</v>
      </c>
    </row>
    <row r="2080" spans="1:24" x14ac:dyDescent="0.25">
      <c r="A2080">
        <v>25120</v>
      </c>
      <c r="B2080" t="s">
        <v>18</v>
      </c>
      <c r="C2080" s="1">
        <v>42405</v>
      </c>
      <c r="D2080" t="s">
        <v>43</v>
      </c>
      <c r="E2080">
        <v>46</v>
      </c>
      <c r="F2080">
        <v>237.15</v>
      </c>
      <c r="G2080">
        <v>0</v>
      </c>
      <c r="H2080" t="s">
        <v>20</v>
      </c>
      <c r="I2080">
        <v>123.02</v>
      </c>
      <c r="J2080">
        <v>4.91</v>
      </c>
      <c r="K2080">
        <v>0.5</v>
      </c>
      <c r="L2080" t="s">
        <v>376</v>
      </c>
      <c r="M2080" t="s">
        <v>22</v>
      </c>
      <c r="N2080" t="s">
        <v>23</v>
      </c>
      <c r="O2080" t="s">
        <v>34</v>
      </c>
      <c r="P2080" t="s">
        <v>46</v>
      </c>
      <c r="Q2080" t="s">
        <v>42</v>
      </c>
      <c r="R2080" s="1">
        <v>42407</v>
      </c>
      <c r="S2080" s="10">
        <f t="shared" si="137"/>
        <v>3.7685070116019865E-5</v>
      </c>
      <c r="U2080" t="str">
        <f t="shared" si="136"/>
        <v/>
      </c>
      <c r="V2080">
        <f t="array" ref="V2080">SUM(IF(B2080="Y",IF(D2080="Critical",(F2080:F5639),0)))</f>
        <v>0</v>
      </c>
      <c r="W2080">
        <f t="shared" si="138"/>
        <v>2</v>
      </c>
      <c r="X2080">
        <f t="shared" si="139"/>
        <v>0</v>
      </c>
    </row>
    <row r="2081" spans="1:24" x14ac:dyDescent="0.25">
      <c r="A2081">
        <v>25120</v>
      </c>
      <c r="B2081" t="s">
        <v>18</v>
      </c>
      <c r="C2081" s="1">
        <v>42405</v>
      </c>
      <c r="D2081" t="s">
        <v>43</v>
      </c>
      <c r="E2081">
        <v>22</v>
      </c>
      <c r="F2081">
        <v>179.22</v>
      </c>
      <c r="G2081">
        <v>0.01</v>
      </c>
      <c r="H2081" t="s">
        <v>20</v>
      </c>
      <c r="I2081">
        <v>-139.9</v>
      </c>
      <c r="J2081">
        <v>7.28</v>
      </c>
      <c r="K2081">
        <v>11.15</v>
      </c>
      <c r="L2081" t="s">
        <v>376</v>
      </c>
      <c r="M2081" t="s">
        <v>22</v>
      </c>
      <c r="N2081" t="s">
        <v>23</v>
      </c>
      <c r="O2081" t="s">
        <v>34</v>
      </c>
      <c r="P2081" t="s">
        <v>49</v>
      </c>
      <c r="Q2081" t="s">
        <v>42</v>
      </c>
      <c r="R2081" s="1">
        <v>42406</v>
      </c>
      <c r="S2081" s="10">
        <f t="shared" si="137"/>
        <v>2.8479520414054731E-5</v>
      </c>
      <c r="U2081" t="str">
        <f t="shared" si="136"/>
        <v/>
      </c>
      <c r="V2081">
        <f t="array" ref="V2081">SUM(IF(B2081="Y",IF(D2081="Critical",(F2081:F5640),0)))</f>
        <v>0</v>
      </c>
      <c r="W2081">
        <f t="shared" si="138"/>
        <v>1</v>
      </c>
      <c r="X2081">
        <f t="shared" si="139"/>
        <v>0</v>
      </c>
    </row>
    <row r="2082" spans="1:24" x14ac:dyDescent="0.25">
      <c r="A2082">
        <v>25120</v>
      </c>
      <c r="B2082" t="s">
        <v>18</v>
      </c>
      <c r="C2082" s="1">
        <v>42405</v>
      </c>
      <c r="D2082" t="s">
        <v>43</v>
      </c>
      <c r="E2082">
        <v>10</v>
      </c>
      <c r="F2082">
        <v>71.86</v>
      </c>
      <c r="G2082">
        <v>0.1</v>
      </c>
      <c r="H2082" t="s">
        <v>20</v>
      </c>
      <c r="I2082">
        <v>-35.520000000000003</v>
      </c>
      <c r="J2082">
        <v>6.68</v>
      </c>
      <c r="K2082">
        <v>6.93</v>
      </c>
      <c r="L2082" t="s">
        <v>376</v>
      </c>
      <c r="M2082" t="s">
        <v>22</v>
      </c>
      <c r="N2082" t="s">
        <v>23</v>
      </c>
      <c r="O2082" t="s">
        <v>34</v>
      </c>
      <c r="P2082" t="s">
        <v>49</v>
      </c>
      <c r="Q2082" t="s">
        <v>42</v>
      </c>
      <c r="R2082" s="1">
        <v>42408</v>
      </c>
      <c r="S2082" s="10">
        <f t="shared" si="137"/>
        <v>1.1419140369121598E-5</v>
      </c>
      <c r="U2082" t="str">
        <f t="shared" si="136"/>
        <v/>
      </c>
      <c r="V2082">
        <f t="array" ref="V2082">SUM(IF(B2082="Y",IF(D2082="Critical",(F2082:F5641),0)))</f>
        <v>0</v>
      </c>
      <c r="W2082">
        <f t="shared" si="138"/>
        <v>3</v>
      </c>
      <c r="X2082">
        <f t="shared" si="139"/>
        <v>0</v>
      </c>
    </row>
    <row r="2083" spans="1:24" x14ac:dyDescent="0.25">
      <c r="A2083">
        <v>19492</v>
      </c>
      <c r="B2083" t="s">
        <v>18</v>
      </c>
      <c r="C2083" s="1">
        <v>41620</v>
      </c>
      <c r="D2083" t="s">
        <v>19</v>
      </c>
      <c r="E2083">
        <v>9</v>
      </c>
      <c r="F2083">
        <v>691.09</v>
      </c>
      <c r="G2083">
        <v>0.08</v>
      </c>
      <c r="H2083" t="s">
        <v>20</v>
      </c>
      <c r="I2083">
        <v>364.03</v>
      </c>
      <c r="J2083">
        <v>78.69</v>
      </c>
      <c r="K2083">
        <v>19.989999999999998</v>
      </c>
      <c r="L2083" t="s">
        <v>507</v>
      </c>
      <c r="M2083" t="s">
        <v>22</v>
      </c>
      <c r="N2083" t="s">
        <v>71</v>
      </c>
      <c r="O2083" t="s">
        <v>37</v>
      </c>
      <c r="P2083" t="s">
        <v>38</v>
      </c>
      <c r="Q2083" t="s">
        <v>42</v>
      </c>
      <c r="R2083" s="1">
        <v>41622</v>
      </c>
      <c r="S2083" s="10">
        <f t="shared" si="137"/>
        <v>1.0981984021286177E-4</v>
      </c>
      <c r="U2083" t="str">
        <f t="shared" si="136"/>
        <v/>
      </c>
      <c r="V2083">
        <f t="array" ref="V2083">SUM(IF(B2083="Y",IF(D2083="Critical",(F2083:F5642),0)))</f>
        <v>0</v>
      </c>
      <c r="W2083">
        <f t="shared" si="138"/>
        <v>2</v>
      </c>
      <c r="X2083">
        <f t="shared" si="139"/>
        <v>0</v>
      </c>
    </row>
    <row r="2084" spans="1:24" x14ac:dyDescent="0.25">
      <c r="A2084">
        <v>30947</v>
      </c>
      <c r="B2084" t="s">
        <v>18</v>
      </c>
      <c r="C2084" s="1">
        <v>41469</v>
      </c>
      <c r="D2084" t="s">
        <v>47</v>
      </c>
      <c r="E2084">
        <v>17</v>
      </c>
      <c r="F2084">
        <v>691.59</v>
      </c>
      <c r="G2084">
        <v>0.03</v>
      </c>
      <c r="H2084" t="s">
        <v>20</v>
      </c>
      <c r="I2084">
        <v>261.24</v>
      </c>
      <c r="J2084">
        <v>41.94</v>
      </c>
      <c r="K2084">
        <v>2.99</v>
      </c>
      <c r="L2084" t="s">
        <v>554</v>
      </c>
      <c r="M2084" t="s">
        <v>341</v>
      </c>
      <c r="N2084" t="s">
        <v>23</v>
      </c>
      <c r="O2084" t="s">
        <v>34</v>
      </c>
      <c r="P2084" t="s">
        <v>68</v>
      </c>
      <c r="Q2084" t="s">
        <v>42</v>
      </c>
      <c r="R2084" s="1">
        <v>41473</v>
      </c>
      <c r="S2084" s="10">
        <f t="shared" si="137"/>
        <v>1.0989929429280277E-4</v>
      </c>
      <c r="U2084" t="str">
        <f t="shared" si="136"/>
        <v/>
      </c>
      <c r="V2084">
        <f t="array" ref="V2084">SUM(IF(B2084="Y",IF(D2084="Critical",(F2084:F5643),0)))</f>
        <v>0</v>
      </c>
      <c r="W2084">
        <f t="shared" si="138"/>
        <v>4</v>
      </c>
      <c r="X2084">
        <f t="shared" si="139"/>
        <v>0</v>
      </c>
    </row>
    <row r="2085" spans="1:24" x14ac:dyDescent="0.25">
      <c r="A2085">
        <v>2084</v>
      </c>
      <c r="B2085" t="s">
        <v>18</v>
      </c>
      <c r="C2085" s="1">
        <v>41349</v>
      </c>
      <c r="D2085" t="s">
        <v>19</v>
      </c>
      <c r="E2085">
        <v>16</v>
      </c>
      <c r="F2085">
        <v>692.73</v>
      </c>
      <c r="G2085">
        <v>0.01</v>
      </c>
      <c r="H2085" t="s">
        <v>20</v>
      </c>
      <c r="I2085">
        <v>94.97</v>
      </c>
      <c r="J2085">
        <v>40.99</v>
      </c>
      <c r="K2085">
        <v>17.48</v>
      </c>
      <c r="L2085" t="s">
        <v>154</v>
      </c>
      <c r="M2085" t="s">
        <v>56</v>
      </c>
      <c r="N2085" t="s">
        <v>23</v>
      </c>
      <c r="O2085" t="s">
        <v>34</v>
      </c>
      <c r="P2085" t="s">
        <v>49</v>
      </c>
      <c r="Q2085" t="s">
        <v>42</v>
      </c>
      <c r="R2085" s="1">
        <v>41351</v>
      </c>
      <c r="S2085" s="10">
        <f t="shared" si="137"/>
        <v>1.1008044959506826E-4</v>
      </c>
      <c r="U2085" t="str">
        <f t="shared" si="136"/>
        <v/>
      </c>
      <c r="V2085">
        <f t="array" ref="V2085">SUM(IF(B2085="Y",IF(D2085="Critical",(F2085:F5644),0)))</f>
        <v>0</v>
      </c>
      <c r="W2085">
        <f t="shared" si="138"/>
        <v>2</v>
      </c>
      <c r="X2085">
        <f t="shared" si="139"/>
        <v>0</v>
      </c>
    </row>
    <row r="2086" spans="1:24" x14ac:dyDescent="0.25">
      <c r="A2086">
        <v>2752</v>
      </c>
      <c r="B2086" t="s">
        <v>18</v>
      </c>
      <c r="C2086" s="1">
        <v>41596</v>
      </c>
      <c r="D2086" t="s">
        <v>19</v>
      </c>
      <c r="E2086">
        <v>30</v>
      </c>
      <c r="F2086">
        <v>695.47</v>
      </c>
      <c r="G2086">
        <v>0.03</v>
      </c>
      <c r="H2086" t="s">
        <v>20</v>
      </c>
      <c r="I2086">
        <v>226.73</v>
      </c>
      <c r="J2086">
        <v>22.98</v>
      </c>
      <c r="K2086">
        <v>1.99</v>
      </c>
      <c r="L2086" t="s">
        <v>152</v>
      </c>
      <c r="M2086" t="s">
        <v>30</v>
      </c>
      <c r="N2086" t="s">
        <v>71</v>
      </c>
      <c r="O2086" t="s">
        <v>24</v>
      </c>
      <c r="P2086" t="s">
        <v>25</v>
      </c>
      <c r="Q2086" t="s">
        <v>26</v>
      </c>
      <c r="R2086" s="1">
        <v>41598</v>
      </c>
      <c r="S2086" s="10">
        <f t="shared" si="137"/>
        <v>1.1051585795314499E-4</v>
      </c>
      <c r="U2086" t="str">
        <f t="shared" si="136"/>
        <v/>
      </c>
      <c r="V2086">
        <f t="array" ref="V2086">SUM(IF(B2086="Y",IF(D2086="Critical",(F2086:F5645),0)))</f>
        <v>0</v>
      </c>
      <c r="W2086">
        <f t="shared" si="138"/>
        <v>2</v>
      </c>
      <c r="X2086">
        <f t="shared" si="139"/>
        <v>0</v>
      </c>
    </row>
    <row r="2087" spans="1:24" x14ac:dyDescent="0.25">
      <c r="A2087">
        <v>44614</v>
      </c>
      <c r="B2087" t="s">
        <v>18</v>
      </c>
      <c r="C2087" s="1">
        <v>41439</v>
      </c>
      <c r="D2087" t="s">
        <v>47</v>
      </c>
      <c r="E2087">
        <v>27</v>
      </c>
      <c r="F2087">
        <v>700.35</v>
      </c>
      <c r="G2087">
        <v>0.06</v>
      </c>
      <c r="H2087" t="s">
        <v>20</v>
      </c>
      <c r="I2087">
        <v>-123.01</v>
      </c>
      <c r="J2087">
        <v>26.31</v>
      </c>
      <c r="K2087">
        <v>5.89</v>
      </c>
      <c r="L2087" t="s">
        <v>552</v>
      </c>
      <c r="M2087" t="s">
        <v>30</v>
      </c>
      <c r="N2087" t="s">
        <v>23</v>
      </c>
      <c r="O2087" t="s">
        <v>24</v>
      </c>
      <c r="P2087" t="s">
        <v>25</v>
      </c>
      <c r="Q2087" t="s">
        <v>42</v>
      </c>
      <c r="R2087" s="1">
        <v>41448</v>
      </c>
      <c r="S2087" s="10">
        <f t="shared" si="137"/>
        <v>1.1129132977336922E-4</v>
      </c>
      <c r="U2087" t="str">
        <f t="shared" si="136"/>
        <v/>
      </c>
      <c r="V2087">
        <f t="array" ref="V2087">SUM(IF(B2087="Y",IF(D2087="Critical",(F2087:F5646),0)))</f>
        <v>0</v>
      </c>
      <c r="W2087">
        <f t="shared" si="138"/>
        <v>9</v>
      </c>
      <c r="X2087">
        <f t="shared" si="139"/>
        <v>0</v>
      </c>
    </row>
    <row r="2088" spans="1:24" x14ac:dyDescent="0.25">
      <c r="A2088">
        <v>13410</v>
      </c>
      <c r="B2088" t="s">
        <v>27</v>
      </c>
      <c r="C2088" s="1">
        <v>41431</v>
      </c>
      <c r="D2088" t="s">
        <v>31</v>
      </c>
      <c r="E2088">
        <v>29</v>
      </c>
      <c r="F2088">
        <v>701.94</v>
      </c>
      <c r="G2088">
        <v>0.01</v>
      </c>
      <c r="H2088" t="s">
        <v>20</v>
      </c>
      <c r="I2088">
        <v>158.91</v>
      </c>
      <c r="J2088">
        <v>23.99</v>
      </c>
      <c r="K2088">
        <v>6.3</v>
      </c>
      <c r="L2088" t="s">
        <v>229</v>
      </c>
      <c r="M2088" t="s">
        <v>30</v>
      </c>
      <c r="N2088" t="s">
        <v>23</v>
      </c>
      <c r="O2088" t="s">
        <v>24</v>
      </c>
      <c r="P2088" t="s">
        <v>51</v>
      </c>
      <c r="Q2088" t="s">
        <v>52</v>
      </c>
      <c r="R2088" s="1">
        <v>41432</v>
      </c>
      <c r="S2088" s="10">
        <f t="shared" si="137"/>
        <v>1.1154399374758163E-4</v>
      </c>
      <c r="U2088" t="str">
        <f t="shared" si="136"/>
        <v/>
      </c>
      <c r="V2088">
        <f t="array" ref="V2088">SUM(IF(B2088="Y",IF(D2088="Critical",(F2088:F5647),0)))</f>
        <v>0</v>
      </c>
      <c r="W2088">
        <f t="shared" si="138"/>
        <v>1</v>
      </c>
      <c r="X2088">
        <f t="shared" si="139"/>
        <v>0</v>
      </c>
    </row>
    <row r="2089" spans="1:24" x14ac:dyDescent="0.25">
      <c r="A2089">
        <v>25280</v>
      </c>
      <c r="B2089" t="s">
        <v>18</v>
      </c>
      <c r="C2089" s="1">
        <v>41780</v>
      </c>
      <c r="D2089" t="s">
        <v>31</v>
      </c>
      <c r="E2089">
        <v>47</v>
      </c>
      <c r="F2089">
        <v>202.64</v>
      </c>
      <c r="G2089">
        <v>0.03</v>
      </c>
      <c r="H2089" t="s">
        <v>20</v>
      </c>
      <c r="I2089">
        <v>28.75</v>
      </c>
      <c r="J2089">
        <v>4.13</v>
      </c>
      <c r="K2089">
        <v>1.17</v>
      </c>
      <c r="L2089" t="s">
        <v>110</v>
      </c>
      <c r="M2089" t="s">
        <v>56</v>
      </c>
      <c r="N2089" t="s">
        <v>23</v>
      </c>
      <c r="O2089" t="s">
        <v>34</v>
      </c>
      <c r="P2089" t="s">
        <v>35</v>
      </c>
      <c r="Q2089" t="s">
        <v>36</v>
      </c>
      <c r="R2089" s="1">
        <v>41781</v>
      </c>
      <c r="S2089" s="10">
        <f t="shared" si="137"/>
        <v>3.220114951849152E-5</v>
      </c>
      <c r="U2089" t="str">
        <f t="shared" si="136"/>
        <v/>
      </c>
      <c r="V2089">
        <f t="array" ref="V2089">SUM(IF(B2089="Y",IF(D2089="Critical",(F2089:F5648),0)))</f>
        <v>0</v>
      </c>
      <c r="W2089">
        <f t="shared" si="138"/>
        <v>1</v>
      </c>
      <c r="X2089">
        <f t="shared" si="139"/>
        <v>0</v>
      </c>
    </row>
    <row r="2090" spans="1:24" x14ac:dyDescent="0.25">
      <c r="A2090">
        <v>25314</v>
      </c>
      <c r="B2090" t="s">
        <v>18</v>
      </c>
      <c r="C2090" s="1">
        <v>42058</v>
      </c>
      <c r="D2090" t="s">
        <v>19</v>
      </c>
      <c r="E2090">
        <v>43</v>
      </c>
      <c r="F2090">
        <v>7679.5119999999997</v>
      </c>
      <c r="G2090">
        <v>0</v>
      </c>
      <c r="H2090" t="s">
        <v>20</v>
      </c>
      <c r="I2090">
        <v>2307.42</v>
      </c>
      <c r="J2090">
        <v>205.99</v>
      </c>
      <c r="K2090">
        <v>5</v>
      </c>
      <c r="L2090" t="s">
        <v>493</v>
      </c>
      <c r="M2090" t="s">
        <v>22</v>
      </c>
      <c r="N2090" t="s">
        <v>23</v>
      </c>
      <c r="O2090" t="s">
        <v>24</v>
      </c>
      <c r="P2090" t="s">
        <v>41</v>
      </c>
      <c r="Q2090" t="s">
        <v>42</v>
      </c>
      <c r="R2090" s="1">
        <v>42060</v>
      </c>
      <c r="S2090" s="10">
        <f t="shared" si="137"/>
        <v>1.2203371207118528E-3</v>
      </c>
      <c r="U2090" t="str">
        <f t="shared" si="136"/>
        <v/>
      </c>
      <c r="V2090">
        <f t="array" ref="V2090">SUM(IF(B2090="Y",IF(D2090="Critical",(F2090:F5649),0)))</f>
        <v>0</v>
      </c>
      <c r="W2090">
        <f t="shared" si="138"/>
        <v>2</v>
      </c>
      <c r="X2090">
        <f t="shared" si="139"/>
        <v>0</v>
      </c>
    </row>
    <row r="2091" spans="1:24" x14ac:dyDescent="0.25">
      <c r="A2091">
        <v>34209</v>
      </c>
      <c r="B2091" t="s">
        <v>27</v>
      </c>
      <c r="C2091" s="1">
        <v>41510</v>
      </c>
      <c r="D2091" t="s">
        <v>19</v>
      </c>
      <c r="E2091">
        <v>48</v>
      </c>
      <c r="F2091">
        <v>705.44</v>
      </c>
      <c r="G2091">
        <v>0.04</v>
      </c>
      <c r="H2091" t="s">
        <v>20</v>
      </c>
      <c r="I2091">
        <v>165.9</v>
      </c>
      <c r="J2091">
        <v>14.2</v>
      </c>
      <c r="K2091">
        <v>5.3</v>
      </c>
      <c r="L2091" t="s">
        <v>125</v>
      </c>
      <c r="M2091" t="s">
        <v>30</v>
      </c>
      <c r="N2091" t="s">
        <v>23</v>
      </c>
      <c r="O2091" t="s">
        <v>37</v>
      </c>
      <c r="P2091" t="s">
        <v>38</v>
      </c>
      <c r="Q2091" t="s">
        <v>36</v>
      </c>
      <c r="R2091" s="1">
        <v>41512</v>
      </c>
      <c r="S2091" s="10">
        <f t="shared" si="137"/>
        <v>1.1210017230716868E-4</v>
      </c>
      <c r="U2091" t="str">
        <f t="shared" si="136"/>
        <v/>
      </c>
      <c r="V2091">
        <f t="array" ref="V2091">SUM(IF(B2091="Y",IF(D2091="Critical",(F2091:F5650),0)))</f>
        <v>0</v>
      </c>
      <c r="W2091">
        <f t="shared" si="138"/>
        <v>2</v>
      </c>
      <c r="X2091">
        <f t="shared" si="139"/>
        <v>0</v>
      </c>
    </row>
    <row r="2092" spans="1:24" x14ac:dyDescent="0.25">
      <c r="A2092">
        <v>30374</v>
      </c>
      <c r="B2092" t="s">
        <v>18</v>
      </c>
      <c r="C2092" s="1">
        <v>41354</v>
      </c>
      <c r="D2092" t="s">
        <v>28</v>
      </c>
      <c r="E2092">
        <v>12</v>
      </c>
      <c r="F2092">
        <v>709.54</v>
      </c>
      <c r="G2092">
        <v>7.0000000000000007E-2</v>
      </c>
      <c r="H2092" t="s">
        <v>20</v>
      </c>
      <c r="I2092">
        <v>131.44</v>
      </c>
      <c r="J2092">
        <v>59.98</v>
      </c>
      <c r="K2092">
        <v>3.99</v>
      </c>
      <c r="L2092" t="s">
        <v>308</v>
      </c>
      <c r="M2092" t="s">
        <v>22</v>
      </c>
      <c r="N2092" t="s">
        <v>23</v>
      </c>
      <c r="O2092" t="s">
        <v>34</v>
      </c>
      <c r="P2092" t="s">
        <v>72</v>
      </c>
      <c r="Q2092" t="s">
        <v>42</v>
      </c>
      <c r="R2092" s="1">
        <v>41355</v>
      </c>
      <c r="S2092" s="10">
        <f t="shared" si="137"/>
        <v>1.1275169576268492E-4</v>
      </c>
      <c r="U2092" t="str">
        <f t="shared" si="136"/>
        <v/>
      </c>
      <c r="V2092">
        <f t="array" ref="V2092">SUM(IF(B2092="Y",IF(D2092="Critical",(F2092:F5651),0)))</f>
        <v>0</v>
      </c>
      <c r="W2092">
        <f t="shared" si="138"/>
        <v>1</v>
      </c>
      <c r="X2092">
        <f t="shared" si="139"/>
        <v>0</v>
      </c>
    </row>
    <row r="2093" spans="1:24" x14ac:dyDescent="0.25">
      <c r="A2093">
        <v>42695</v>
      </c>
      <c r="B2093" t="s">
        <v>18</v>
      </c>
      <c r="C2093" s="1">
        <v>41630</v>
      </c>
      <c r="D2093" t="s">
        <v>31</v>
      </c>
      <c r="E2093">
        <v>12</v>
      </c>
      <c r="F2093">
        <v>710.32799999999997</v>
      </c>
      <c r="G2093">
        <v>0.02</v>
      </c>
      <c r="H2093" t="s">
        <v>20</v>
      </c>
      <c r="I2093">
        <v>-10.3</v>
      </c>
      <c r="J2093">
        <v>65.989999999999995</v>
      </c>
      <c r="K2093">
        <v>5.31</v>
      </c>
      <c r="L2093" t="s">
        <v>361</v>
      </c>
      <c r="M2093" t="s">
        <v>341</v>
      </c>
      <c r="N2093" t="s">
        <v>71</v>
      </c>
      <c r="O2093" t="s">
        <v>24</v>
      </c>
      <c r="P2093" t="s">
        <v>41</v>
      </c>
      <c r="Q2093" t="s">
        <v>42</v>
      </c>
      <c r="R2093" s="1">
        <v>41632</v>
      </c>
      <c r="S2093" s="10">
        <f t="shared" si="137"/>
        <v>1.1287691539267196E-4</v>
      </c>
      <c r="U2093" t="str">
        <f t="shared" si="136"/>
        <v/>
      </c>
      <c r="V2093">
        <f t="array" ref="V2093">SUM(IF(B2093="Y",IF(D2093="Critical",(F2093:F5652),0)))</f>
        <v>0</v>
      </c>
      <c r="W2093">
        <f t="shared" si="138"/>
        <v>2</v>
      </c>
      <c r="X2093">
        <f t="shared" si="139"/>
        <v>0</v>
      </c>
    </row>
    <row r="2094" spans="1:24" x14ac:dyDescent="0.25">
      <c r="A2094">
        <v>25318</v>
      </c>
      <c r="B2094" t="s">
        <v>18</v>
      </c>
      <c r="C2094" s="1">
        <v>41962</v>
      </c>
      <c r="D2094" t="s">
        <v>28</v>
      </c>
      <c r="E2094">
        <v>22</v>
      </c>
      <c r="F2094">
        <v>440.92</v>
      </c>
      <c r="G2094">
        <v>0.05</v>
      </c>
      <c r="H2094" t="s">
        <v>32</v>
      </c>
      <c r="I2094">
        <v>-65.180000000000007</v>
      </c>
      <c r="J2094">
        <v>19.98</v>
      </c>
      <c r="K2094">
        <v>10.49</v>
      </c>
      <c r="L2094" t="s">
        <v>458</v>
      </c>
      <c r="M2094" t="s">
        <v>341</v>
      </c>
      <c r="N2094" t="s">
        <v>71</v>
      </c>
      <c r="O2094" t="s">
        <v>37</v>
      </c>
      <c r="P2094" t="s">
        <v>38</v>
      </c>
      <c r="Q2094" t="s">
        <v>42</v>
      </c>
      <c r="R2094" s="1">
        <v>41964</v>
      </c>
      <c r="S2094" s="10">
        <f t="shared" si="137"/>
        <v>7.0065785855178065E-5</v>
      </c>
      <c r="U2094" t="str">
        <f t="shared" si="136"/>
        <v/>
      </c>
      <c r="V2094">
        <f t="array" ref="V2094">SUM(IF(B2094="Y",IF(D2094="Critical",(F2094:F5653),0)))</f>
        <v>0</v>
      </c>
      <c r="W2094">
        <f t="shared" si="138"/>
        <v>2</v>
      </c>
      <c r="X2094">
        <f t="shared" si="139"/>
        <v>0</v>
      </c>
    </row>
    <row r="2095" spans="1:24" x14ac:dyDescent="0.25">
      <c r="A2095">
        <v>25347</v>
      </c>
      <c r="B2095" t="s">
        <v>18</v>
      </c>
      <c r="C2095" s="1">
        <v>42533</v>
      </c>
      <c r="D2095" t="s">
        <v>47</v>
      </c>
      <c r="E2095">
        <v>28</v>
      </c>
      <c r="F2095">
        <v>967.27</v>
      </c>
      <c r="G2095">
        <v>7.0000000000000007E-2</v>
      </c>
      <c r="H2095" t="s">
        <v>20</v>
      </c>
      <c r="I2095">
        <v>309.31</v>
      </c>
      <c r="J2095">
        <v>35.44</v>
      </c>
      <c r="K2095">
        <v>7.5</v>
      </c>
      <c r="L2095" t="s">
        <v>126</v>
      </c>
      <c r="M2095" t="s">
        <v>56</v>
      </c>
      <c r="N2095" t="s">
        <v>23</v>
      </c>
      <c r="O2095" t="s">
        <v>34</v>
      </c>
      <c r="P2095" t="s">
        <v>49</v>
      </c>
      <c r="Q2095" t="s">
        <v>42</v>
      </c>
      <c r="R2095" s="1">
        <v>42540</v>
      </c>
      <c r="S2095" s="10">
        <f t="shared" si="137"/>
        <v>1.5370709580907665E-4</v>
      </c>
      <c r="U2095" t="str">
        <f t="shared" si="136"/>
        <v/>
      </c>
      <c r="V2095">
        <f t="array" ref="V2095">SUM(IF(B2095="Y",IF(D2095="Critical",(F2095:F5654),0)))</f>
        <v>0</v>
      </c>
      <c r="W2095">
        <f t="shared" si="138"/>
        <v>7</v>
      </c>
      <c r="X2095">
        <f t="shared" si="139"/>
        <v>0</v>
      </c>
    </row>
    <row r="2096" spans="1:24" x14ac:dyDescent="0.25">
      <c r="A2096">
        <v>25348</v>
      </c>
      <c r="B2096" t="s">
        <v>18</v>
      </c>
      <c r="C2096" s="1">
        <v>42133</v>
      </c>
      <c r="D2096" t="s">
        <v>28</v>
      </c>
      <c r="E2096">
        <v>6</v>
      </c>
      <c r="F2096">
        <v>343.36</v>
      </c>
      <c r="G2096">
        <v>0.08</v>
      </c>
      <c r="H2096" t="s">
        <v>20</v>
      </c>
      <c r="I2096">
        <v>-41.27</v>
      </c>
      <c r="J2096">
        <v>56.96</v>
      </c>
      <c r="K2096">
        <v>13.22</v>
      </c>
      <c r="L2096" t="s">
        <v>241</v>
      </c>
      <c r="M2096" t="s">
        <v>22</v>
      </c>
      <c r="N2096" t="s">
        <v>71</v>
      </c>
      <c r="O2096" t="s">
        <v>34</v>
      </c>
      <c r="P2096" t="s">
        <v>72</v>
      </c>
      <c r="Q2096" t="s">
        <v>42</v>
      </c>
      <c r="R2096" s="1">
        <v>42135</v>
      </c>
      <c r="S2096" s="10">
        <f t="shared" si="137"/>
        <v>5.4562705777088679E-5</v>
      </c>
      <c r="U2096" t="str">
        <f t="shared" si="136"/>
        <v/>
      </c>
      <c r="V2096">
        <f t="array" ref="V2096">SUM(IF(B2096="Y",IF(D2096="Critical",(F2096:F5655),0)))</f>
        <v>0</v>
      </c>
      <c r="W2096">
        <f t="shared" si="138"/>
        <v>2</v>
      </c>
      <c r="X2096">
        <f t="shared" si="139"/>
        <v>0</v>
      </c>
    </row>
    <row r="2097" spans="1:24" x14ac:dyDescent="0.25">
      <c r="A2097">
        <v>25348</v>
      </c>
      <c r="B2097" t="s">
        <v>18</v>
      </c>
      <c r="C2097" s="1">
        <v>42133</v>
      </c>
      <c r="D2097" t="s">
        <v>28</v>
      </c>
      <c r="E2097">
        <v>7</v>
      </c>
      <c r="F2097">
        <v>309.22149999999999</v>
      </c>
      <c r="G2097">
        <v>0.09</v>
      </c>
      <c r="H2097" t="s">
        <v>20</v>
      </c>
      <c r="I2097">
        <v>-68.3</v>
      </c>
      <c r="J2097">
        <v>55.99</v>
      </c>
      <c r="K2097">
        <v>1.25</v>
      </c>
      <c r="L2097" t="s">
        <v>241</v>
      </c>
      <c r="M2097" t="s">
        <v>22</v>
      </c>
      <c r="N2097" t="s">
        <v>71</v>
      </c>
      <c r="O2097" t="s">
        <v>24</v>
      </c>
      <c r="P2097" t="s">
        <v>41</v>
      </c>
      <c r="Q2097" t="s">
        <v>26</v>
      </c>
      <c r="R2097" s="1">
        <v>42135</v>
      </c>
      <c r="S2097" s="10">
        <f t="shared" si="137"/>
        <v>4.9137819560956508E-5</v>
      </c>
      <c r="U2097" t="str">
        <f t="shared" si="136"/>
        <v/>
      </c>
      <c r="V2097">
        <f t="array" ref="V2097">SUM(IF(B2097="Y",IF(D2097="Critical",(F2097:F5656),0)))</f>
        <v>0</v>
      </c>
      <c r="W2097">
        <f t="shared" si="138"/>
        <v>2</v>
      </c>
      <c r="X2097">
        <f t="shared" si="139"/>
        <v>0</v>
      </c>
    </row>
    <row r="2098" spans="1:24" x14ac:dyDescent="0.25">
      <c r="A2098">
        <v>14023</v>
      </c>
      <c r="B2098" t="s">
        <v>18</v>
      </c>
      <c r="C2098" s="1">
        <v>41325</v>
      </c>
      <c r="D2098" t="s">
        <v>31</v>
      </c>
      <c r="E2098">
        <v>36</v>
      </c>
      <c r="F2098">
        <v>711.1</v>
      </c>
      <c r="G2098">
        <v>0.08</v>
      </c>
      <c r="H2098" t="s">
        <v>20</v>
      </c>
      <c r="I2098">
        <v>241.08</v>
      </c>
      <c r="J2098">
        <v>21.38</v>
      </c>
      <c r="K2098">
        <v>2.99</v>
      </c>
      <c r="L2098" t="s">
        <v>199</v>
      </c>
      <c r="M2098" t="s">
        <v>30</v>
      </c>
      <c r="N2098" t="s">
        <v>23</v>
      </c>
      <c r="O2098" t="s">
        <v>34</v>
      </c>
      <c r="P2098" t="s">
        <v>68</v>
      </c>
      <c r="Q2098" t="s">
        <v>42</v>
      </c>
      <c r="R2098" s="1">
        <v>41327</v>
      </c>
      <c r="S2098" s="10">
        <f t="shared" si="137"/>
        <v>1.1299959249210088E-4</v>
      </c>
      <c r="U2098" t="str">
        <f t="shared" si="136"/>
        <v/>
      </c>
      <c r="V2098">
        <f t="array" ref="V2098">SUM(IF(B2098="Y",IF(D2098="Critical",(F2098:F5657),0)))</f>
        <v>0</v>
      </c>
      <c r="W2098">
        <f t="shared" si="138"/>
        <v>2</v>
      </c>
      <c r="X2098">
        <f t="shared" si="139"/>
        <v>0</v>
      </c>
    </row>
    <row r="2099" spans="1:24" x14ac:dyDescent="0.25">
      <c r="A2099">
        <v>19492</v>
      </c>
      <c r="B2099" t="s">
        <v>18</v>
      </c>
      <c r="C2099" s="1">
        <v>41620</v>
      </c>
      <c r="D2099" t="s">
        <v>19</v>
      </c>
      <c r="E2099">
        <v>33</v>
      </c>
      <c r="F2099">
        <v>713.7</v>
      </c>
      <c r="G2099">
        <v>0.02</v>
      </c>
      <c r="H2099" t="s">
        <v>20</v>
      </c>
      <c r="I2099">
        <v>176.09</v>
      </c>
      <c r="J2099">
        <v>21.98</v>
      </c>
      <c r="K2099">
        <v>2.87</v>
      </c>
      <c r="L2099" t="s">
        <v>507</v>
      </c>
      <c r="M2099" t="s">
        <v>22</v>
      </c>
      <c r="N2099" t="s">
        <v>71</v>
      </c>
      <c r="O2099" t="s">
        <v>34</v>
      </c>
      <c r="P2099" t="s">
        <v>35</v>
      </c>
      <c r="Q2099" t="s">
        <v>26</v>
      </c>
      <c r="R2099" s="1">
        <v>41621</v>
      </c>
      <c r="S2099" s="10">
        <f t="shared" si="137"/>
        <v>1.1341275370779412E-4</v>
      </c>
      <c r="U2099" t="str">
        <f t="shared" si="136"/>
        <v/>
      </c>
      <c r="V2099">
        <f t="array" ref="V2099">SUM(IF(B2099="Y",IF(D2099="Critical",(F2099:F5658),0)))</f>
        <v>0</v>
      </c>
      <c r="W2099">
        <f t="shared" si="138"/>
        <v>1</v>
      </c>
      <c r="X2099">
        <f t="shared" si="139"/>
        <v>0</v>
      </c>
    </row>
    <row r="2100" spans="1:24" x14ac:dyDescent="0.25">
      <c r="A2100">
        <v>25376</v>
      </c>
      <c r="B2100" t="s">
        <v>18</v>
      </c>
      <c r="C2100" s="1">
        <v>41724</v>
      </c>
      <c r="D2100" t="s">
        <v>28</v>
      </c>
      <c r="E2100">
        <v>12</v>
      </c>
      <c r="F2100">
        <v>76.61</v>
      </c>
      <c r="G2100">
        <v>0.09</v>
      </c>
      <c r="H2100" t="s">
        <v>20</v>
      </c>
      <c r="I2100">
        <v>-31.83</v>
      </c>
      <c r="J2100">
        <v>6.28</v>
      </c>
      <c r="K2100">
        <v>5.29</v>
      </c>
      <c r="L2100" t="s">
        <v>422</v>
      </c>
      <c r="M2100" t="s">
        <v>56</v>
      </c>
      <c r="N2100" t="s">
        <v>23</v>
      </c>
      <c r="O2100" t="s">
        <v>37</v>
      </c>
      <c r="P2100" t="s">
        <v>38</v>
      </c>
      <c r="Q2100" t="s">
        <v>42</v>
      </c>
      <c r="R2100" s="1">
        <v>41725</v>
      </c>
      <c r="S2100" s="10">
        <f t="shared" si="137"/>
        <v>1.217395412856117E-5</v>
      </c>
      <c r="U2100" t="str">
        <f t="shared" si="136"/>
        <v/>
      </c>
      <c r="V2100">
        <f t="array" ref="V2100">SUM(IF(B2100="Y",IF(D2100="Critical",(F2100:F5659),0)))</f>
        <v>0</v>
      </c>
      <c r="W2100">
        <f t="shared" si="138"/>
        <v>1</v>
      </c>
      <c r="X2100">
        <f t="shared" si="139"/>
        <v>0</v>
      </c>
    </row>
    <row r="2101" spans="1:24" x14ac:dyDescent="0.25">
      <c r="A2101">
        <v>25377</v>
      </c>
      <c r="B2101" t="s">
        <v>18</v>
      </c>
      <c r="C2101" s="1">
        <v>42334</v>
      </c>
      <c r="D2101" t="s">
        <v>47</v>
      </c>
      <c r="E2101">
        <v>3</v>
      </c>
      <c r="F2101">
        <v>4343.51</v>
      </c>
      <c r="G2101">
        <v>0.09</v>
      </c>
      <c r="H2101" t="s">
        <v>54</v>
      </c>
      <c r="I2101">
        <v>-3755.03</v>
      </c>
      <c r="J2101">
        <v>1500.97</v>
      </c>
      <c r="K2101">
        <v>29.7</v>
      </c>
      <c r="L2101" t="s">
        <v>373</v>
      </c>
      <c r="M2101" t="s">
        <v>341</v>
      </c>
      <c r="N2101" t="s">
        <v>23</v>
      </c>
      <c r="O2101" t="s">
        <v>24</v>
      </c>
      <c r="P2101" t="s">
        <v>51</v>
      </c>
      <c r="Q2101" t="s">
        <v>74</v>
      </c>
      <c r="R2101" s="1">
        <v>42341</v>
      </c>
      <c r="S2101" s="10">
        <f t="shared" si="137"/>
        <v>6.9021918152913108E-4</v>
      </c>
      <c r="U2101" t="str">
        <f t="shared" si="136"/>
        <v/>
      </c>
      <c r="V2101">
        <f t="array" ref="V2101">SUM(IF(B2101="Y",IF(D2101="Critical",(F2101:F5660),0)))</f>
        <v>0</v>
      </c>
      <c r="W2101">
        <f t="shared" si="138"/>
        <v>7</v>
      </c>
      <c r="X2101">
        <f t="shared" si="139"/>
        <v>0</v>
      </c>
    </row>
    <row r="2102" spans="1:24" x14ac:dyDescent="0.25">
      <c r="A2102">
        <v>25378</v>
      </c>
      <c r="B2102" t="s">
        <v>18</v>
      </c>
      <c r="C2102" s="1">
        <v>41991</v>
      </c>
      <c r="D2102" t="s">
        <v>31</v>
      </c>
      <c r="E2102">
        <v>48</v>
      </c>
      <c r="F2102">
        <v>3713.0124999999998</v>
      </c>
      <c r="G2102">
        <v>0.09</v>
      </c>
      <c r="H2102" t="s">
        <v>20</v>
      </c>
      <c r="I2102">
        <v>803.6</v>
      </c>
      <c r="J2102">
        <v>95.99</v>
      </c>
      <c r="K2102">
        <v>7.69</v>
      </c>
      <c r="L2102" t="s">
        <v>448</v>
      </c>
      <c r="M2102" t="s">
        <v>22</v>
      </c>
      <c r="N2102" t="s">
        <v>23</v>
      </c>
      <c r="O2102" t="s">
        <v>24</v>
      </c>
      <c r="P2102" t="s">
        <v>41</v>
      </c>
      <c r="Q2102" t="s">
        <v>42</v>
      </c>
      <c r="R2102" s="1">
        <v>41993</v>
      </c>
      <c r="S2102" s="10">
        <f t="shared" si="137"/>
        <v>5.9002798399392022E-4</v>
      </c>
      <c r="U2102" t="str">
        <f t="shared" si="136"/>
        <v/>
      </c>
      <c r="V2102">
        <f t="array" ref="V2102">SUM(IF(B2102="Y",IF(D2102="Critical",(F2102:F5661),0)))</f>
        <v>0</v>
      </c>
      <c r="W2102">
        <f t="shared" si="138"/>
        <v>2</v>
      </c>
      <c r="X2102">
        <f t="shared" si="139"/>
        <v>0</v>
      </c>
    </row>
    <row r="2103" spans="1:24" x14ac:dyDescent="0.25">
      <c r="A2103">
        <v>25440</v>
      </c>
      <c r="B2103" t="s">
        <v>18</v>
      </c>
      <c r="C2103" s="1">
        <v>42407</v>
      </c>
      <c r="D2103" t="s">
        <v>19</v>
      </c>
      <c r="E2103">
        <v>30</v>
      </c>
      <c r="F2103">
        <v>6589.3040000000001</v>
      </c>
      <c r="G2103">
        <v>0.02</v>
      </c>
      <c r="H2103" t="s">
        <v>54</v>
      </c>
      <c r="I2103">
        <v>912.48</v>
      </c>
      <c r="J2103">
        <v>259.70999999999998</v>
      </c>
      <c r="K2103">
        <v>66.67</v>
      </c>
      <c r="L2103" t="s">
        <v>238</v>
      </c>
      <c r="M2103" t="s">
        <v>22</v>
      </c>
      <c r="N2103" t="s">
        <v>40</v>
      </c>
      <c r="O2103" t="s">
        <v>37</v>
      </c>
      <c r="P2103" t="s">
        <v>112</v>
      </c>
      <c r="Q2103" t="s">
        <v>58</v>
      </c>
      <c r="R2103" s="1">
        <v>42407</v>
      </c>
      <c r="S2103" s="10">
        <f t="shared" si="137"/>
        <v>1.047094173543201E-3</v>
      </c>
      <c r="U2103" t="str">
        <f t="shared" si="136"/>
        <v/>
      </c>
      <c r="V2103">
        <f t="array" ref="V2103">SUM(IF(B2103="Y",IF(D2103="Critical",(F2103:F5662),0)))</f>
        <v>0</v>
      </c>
      <c r="W2103">
        <f t="shared" si="138"/>
        <v>0</v>
      </c>
      <c r="X2103">
        <f t="shared" si="139"/>
        <v>0</v>
      </c>
    </row>
    <row r="2104" spans="1:24" x14ac:dyDescent="0.25">
      <c r="A2104">
        <v>25442</v>
      </c>
      <c r="B2104" t="s">
        <v>18</v>
      </c>
      <c r="C2104" s="1">
        <v>42008</v>
      </c>
      <c r="D2104" t="s">
        <v>19</v>
      </c>
      <c r="E2104">
        <v>32</v>
      </c>
      <c r="F2104">
        <v>1666</v>
      </c>
      <c r="G2104">
        <v>0.08</v>
      </c>
      <c r="H2104" t="s">
        <v>20</v>
      </c>
      <c r="I2104">
        <v>742.96</v>
      </c>
      <c r="J2104">
        <v>55.48</v>
      </c>
      <c r="K2104">
        <v>4.8499999999999996</v>
      </c>
      <c r="L2104" t="s">
        <v>207</v>
      </c>
      <c r="M2104" t="s">
        <v>56</v>
      </c>
      <c r="N2104" t="s">
        <v>40</v>
      </c>
      <c r="O2104" t="s">
        <v>34</v>
      </c>
      <c r="P2104" t="s">
        <v>49</v>
      </c>
      <c r="Q2104" t="s">
        <v>42</v>
      </c>
      <c r="R2104" s="1">
        <v>42010</v>
      </c>
      <c r="S2104" s="10">
        <f t="shared" si="137"/>
        <v>2.6474099436343704E-4</v>
      </c>
      <c r="U2104" t="str">
        <f t="shared" si="136"/>
        <v/>
      </c>
      <c r="V2104">
        <f t="array" ref="V2104">SUM(IF(B2104="Y",IF(D2104="Critical",(F2104:F5663),0)))</f>
        <v>0</v>
      </c>
      <c r="W2104">
        <f t="shared" si="138"/>
        <v>2</v>
      </c>
      <c r="X2104">
        <f t="shared" si="139"/>
        <v>0</v>
      </c>
    </row>
    <row r="2105" spans="1:24" x14ac:dyDescent="0.25">
      <c r="A2105">
        <v>25442</v>
      </c>
      <c r="B2105" t="s">
        <v>18</v>
      </c>
      <c r="C2105" s="1">
        <v>42008</v>
      </c>
      <c r="D2105" t="s">
        <v>19</v>
      </c>
      <c r="E2105">
        <v>40</v>
      </c>
      <c r="F2105">
        <v>453.98</v>
      </c>
      <c r="G2105">
        <v>0.02</v>
      </c>
      <c r="H2105" t="s">
        <v>20</v>
      </c>
      <c r="I2105">
        <v>67.599999999999994</v>
      </c>
      <c r="J2105">
        <v>11.34</v>
      </c>
      <c r="K2105">
        <v>5.01</v>
      </c>
      <c r="L2105" t="s">
        <v>207</v>
      </c>
      <c r="M2105" t="s">
        <v>56</v>
      </c>
      <c r="N2105" t="s">
        <v>40</v>
      </c>
      <c r="O2105" t="s">
        <v>34</v>
      </c>
      <c r="P2105" t="s">
        <v>49</v>
      </c>
      <c r="Q2105" t="s">
        <v>42</v>
      </c>
      <c r="R2105" s="1">
        <v>42010</v>
      </c>
      <c r="S2105" s="10">
        <f t="shared" si="137"/>
        <v>7.214112642323718E-5</v>
      </c>
      <c r="U2105" t="str">
        <f t="shared" si="136"/>
        <v/>
      </c>
      <c r="V2105">
        <f t="array" ref="V2105">SUM(IF(B2105="Y",IF(D2105="Critical",(F2105:F5664),0)))</f>
        <v>0</v>
      </c>
      <c r="W2105">
        <f t="shared" si="138"/>
        <v>2</v>
      </c>
      <c r="X2105">
        <f t="shared" si="139"/>
        <v>0</v>
      </c>
    </row>
    <row r="2106" spans="1:24" x14ac:dyDescent="0.25">
      <c r="A2106">
        <v>25443</v>
      </c>
      <c r="B2106" t="s">
        <v>18</v>
      </c>
      <c r="C2106" s="1">
        <v>42269</v>
      </c>
      <c r="D2106" t="s">
        <v>43</v>
      </c>
      <c r="E2106">
        <v>33</v>
      </c>
      <c r="F2106">
        <v>570.24</v>
      </c>
      <c r="G2106">
        <v>0.01</v>
      </c>
      <c r="H2106" t="s">
        <v>20</v>
      </c>
      <c r="I2106">
        <v>-57.83</v>
      </c>
      <c r="J2106">
        <v>15.99</v>
      </c>
      <c r="K2106">
        <v>11.28</v>
      </c>
      <c r="L2106" t="s">
        <v>137</v>
      </c>
      <c r="M2106" t="s">
        <v>22</v>
      </c>
      <c r="N2106" t="s">
        <v>23</v>
      </c>
      <c r="O2106" t="s">
        <v>24</v>
      </c>
      <c r="P2106" t="s">
        <v>51</v>
      </c>
      <c r="Q2106" t="s">
        <v>52</v>
      </c>
      <c r="R2106" s="1">
        <v>42269</v>
      </c>
      <c r="S2106" s="10">
        <f t="shared" si="137"/>
        <v>9.0615789091120244E-5</v>
      </c>
      <c r="U2106" t="str">
        <f t="shared" si="136"/>
        <v/>
      </c>
      <c r="V2106">
        <f t="array" ref="V2106">SUM(IF(B2106="Y",IF(D2106="Critical",(F2106:F5665),0)))</f>
        <v>0</v>
      </c>
      <c r="W2106">
        <f t="shared" si="138"/>
        <v>0</v>
      </c>
      <c r="X2106">
        <f t="shared" si="139"/>
        <v>0</v>
      </c>
    </row>
    <row r="2107" spans="1:24" x14ac:dyDescent="0.25">
      <c r="A2107">
        <v>25445</v>
      </c>
      <c r="B2107" t="s">
        <v>18</v>
      </c>
      <c r="C2107" s="1">
        <v>42515</v>
      </c>
      <c r="D2107" t="s">
        <v>47</v>
      </c>
      <c r="E2107">
        <v>48</v>
      </c>
      <c r="F2107">
        <v>1444</v>
      </c>
      <c r="G2107">
        <v>0.08</v>
      </c>
      <c r="H2107" t="s">
        <v>20</v>
      </c>
      <c r="I2107">
        <v>617.05999999999995</v>
      </c>
      <c r="J2107">
        <v>30.56</v>
      </c>
      <c r="K2107">
        <v>2.99</v>
      </c>
      <c r="L2107" t="s">
        <v>348</v>
      </c>
      <c r="M2107" t="s">
        <v>22</v>
      </c>
      <c r="N2107" t="s">
        <v>71</v>
      </c>
      <c r="O2107" t="s">
        <v>34</v>
      </c>
      <c r="P2107" t="s">
        <v>68</v>
      </c>
      <c r="Q2107" t="s">
        <v>42</v>
      </c>
      <c r="R2107" s="1">
        <v>42517</v>
      </c>
      <c r="S2107" s="10">
        <f t="shared" si="137"/>
        <v>2.2946338286962967E-4</v>
      </c>
      <c r="U2107" t="str">
        <f t="shared" si="136"/>
        <v/>
      </c>
      <c r="V2107">
        <f t="array" ref="V2107">SUM(IF(B2107="Y",IF(D2107="Critical",(F2107:F5666),0)))</f>
        <v>0</v>
      </c>
      <c r="W2107">
        <f t="shared" si="138"/>
        <v>2</v>
      </c>
      <c r="X2107">
        <f t="shared" si="139"/>
        <v>0</v>
      </c>
    </row>
    <row r="2108" spans="1:24" x14ac:dyDescent="0.25">
      <c r="A2108">
        <v>25447</v>
      </c>
      <c r="B2108" t="s">
        <v>18</v>
      </c>
      <c r="C2108" s="1">
        <v>42147</v>
      </c>
      <c r="D2108" t="s">
        <v>31</v>
      </c>
      <c r="E2108">
        <v>25</v>
      </c>
      <c r="F2108">
        <v>536.21</v>
      </c>
      <c r="G2108">
        <v>0.09</v>
      </c>
      <c r="H2108" t="s">
        <v>20</v>
      </c>
      <c r="I2108">
        <v>106.98</v>
      </c>
      <c r="J2108">
        <v>22.72</v>
      </c>
      <c r="K2108">
        <v>8.99</v>
      </c>
      <c r="L2108" t="s">
        <v>260</v>
      </c>
      <c r="M2108" t="s">
        <v>22</v>
      </c>
      <c r="N2108" t="s">
        <v>23</v>
      </c>
      <c r="O2108" t="s">
        <v>37</v>
      </c>
      <c r="P2108" t="s">
        <v>38</v>
      </c>
      <c r="Q2108" t="s">
        <v>26</v>
      </c>
      <c r="R2108" s="1">
        <v>42148</v>
      </c>
      <c r="S2108" s="10">
        <f t="shared" si="137"/>
        <v>8.5208144410335281E-5</v>
      </c>
      <c r="U2108" t="str">
        <f t="shared" si="136"/>
        <v/>
      </c>
      <c r="V2108">
        <f t="array" ref="V2108">SUM(IF(B2108="Y",IF(D2108="Critical",(F2108:F5667),0)))</f>
        <v>0</v>
      </c>
      <c r="W2108">
        <f t="shared" si="138"/>
        <v>1</v>
      </c>
      <c r="X2108">
        <f t="shared" si="139"/>
        <v>0</v>
      </c>
    </row>
    <row r="2109" spans="1:24" x14ac:dyDescent="0.25">
      <c r="A2109">
        <v>25447</v>
      </c>
      <c r="B2109" t="s">
        <v>18</v>
      </c>
      <c r="C2109" s="1">
        <v>42147</v>
      </c>
      <c r="D2109" t="s">
        <v>31</v>
      </c>
      <c r="E2109">
        <v>18</v>
      </c>
      <c r="F2109">
        <v>4428.5600000000004</v>
      </c>
      <c r="G2109">
        <v>0.03</v>
      </c>
      <c r="H2109" t="s">
        <v>54</v>
      </c>
      <c r="I2109">
        <v>213.62</v>
      </c>
      <c r="J2109">
        <v>296.18</v>
      </c>
      <c r="K2109">
        <v>54.12</v>
      </c>
      <c r="L2109" t="s">
        <v>260</v>
      </c>
      <c r="M2109" t="s">
        <v>22</v>
      </c>
      <c r="N2109" t="s">
        <v>23</v>
      </c>
      <c r="O2109" t="s">
        <v>37</v>
      </c>
      <c r="P2109" t="s">
        <v>112</v>
      </c>
      <c r="Q2109" t="s">
        <v>58</v>
      </c>
      <c r="R2109" s="1">
        <v>42150</v>
      </c>
      <c r="S2109" s="10">
        <f t="shared" si="137"/>
        <v>7.0373432052709653E-4</v>
      </c>
      <c r="U2109" t="str">
        <f t="shared" si="136"/>
        <v/>
      </c>
      <c r="V2109">
        <f t="array" ref="V2109">SUM(IF(B2109="Y",IF(D2109="Critical",(F2109:F5668),0)))</f>
        <v>0</v>
      </c>
      <c r="W2109">
        <f t="shared" si="138"/>
        <v>3</v>
      </c>
      <c r="X2109">
        <f t="shared" si="139"/>
        <v>0</v>
      </c>
    </row>
    <row r="2110" spans="1:24" x14ac:dyDescent="0.25">
      <c r="A2110">
        <v>25473</v>
      </c>
      <c r="B2110" t="s">
        <v>18</v>
      </c>
      <c r="C2110" s="1">
        <v>42291</v>
      </c>
      <c r="D2110" t="s">
        <v>19</v>
      </c>
      <c r="E2110">
        <v>36</v>
      </c>
      <c r="F2110">
        <v>17304.849999999999</v>
      </c>
      <c r="G2110">
        <v>0.05</v>
      </c>
      <c r="H2110" t="s">
        <v>54</v>
      </c>
      <c r="I2110">
        <v>7434.48</v>
      </c>
      <c r="J2110">
        <v>500.98</v>
      </c>
      <c r="K2110">
        <v>28.14</v>
      </c>
      <c r="L2110" t="s">
        <v>304</v>
      </c>
      <c r="M2110" t="s">
        <v>22</v>
      </c>
      <c r="N2110" t="s">
        <v>23</v>
      </c>
      <c r="O2110" t="s">
        <v>24</v>
      </c>
      <c r="P2110" t="s">
        <v>51</v>
      </c>
      <c r="Q2110" t="s">
        <v>74</v>
      </c>
      <c r="R2110" s="1">
        <v>42293</v>
      </c>
      <c r="S2110" s="10">
        <f t="shared" si="137"/>
        <v>2.7498818705342875E-3</v>
      </c>
      <c r="U2110" t="str">
        <f t="shared" si="136"/>
        <v/>
      </c>
      <c r="V2110">
        <f t="array" ref="V2110">SUM(IF(B2110="Y",IF(D2110="Critical",(F2110:F5669),0)))</f>
        <v>0</v>
      </c>
      <c r="W2110">
        <f t="shared" si="138"/>
        <v>2</v>
      </c>
      <c r="X2110">
        <f t="shared" si="139"/>
        <v>0</v>
      </c>
    </row>
    <row r="2111" spans="1:24" x14ac:dyDescent="0.25">
      <c r="A2111">
        <v>25473</v>
      </c>
      <c r="B2111" t="s">
        <v>18</v>
      </c>
      <c r="C2111" s="1">
        <v>42291</v>
      </c>
      <c r="D2111" t="s">
        <v>19</v>
      </c>
      <c r="E2111">
        <v>20</v>
      </c>
      <c r="F2111">
        <v>794.32</v>
      </c>
      <c r="G2111">
        <v>0.08</v>
      </c>
      <c r="H2111" t="s">
        <v>20</v>
      </c>
      <c r="I2111">
        <v>67.61</v>
      </c>
      <c r="J2111">
        <v>40.99</v>
      </c>
      <c r="K2111">
        <v>17.48</v>
      </c>
      <c r="L2111" t="s">
        <v>304</v>
      </c>
      <c r="M2111" t="s">
        <v>22</v>
      </c>
      <c r="N2111" t="s">
        <v>23</v>
      </c>
      <c r="O2111" t="s">
        <v>34</v>
      </c>
      <c r="P2111" t="s">
        <v>49</v>
      </c>
      <c r="Q2111" t="s">
        <v>42</v>
      </c>
      <c r="R2111" s="1">
        <v>42294</v>
      </c>
      <c r="S2111" s="10">
        <f t="shared" si="137"/>
        <v>1.2622392955748216E-4</v>
      </c>
      <c r="U2111" t="str">
        <f t="shared" si="136"/>
        <v/>
      </c>
      <c r="V2111">
        <f t="array" ref="V2111">SUM(IF(B2111="Y",IF(D2111="Critical",(F2111:F5670),0)))</f>
        <v>0</v>
      </c>
      <c r="W2111">
        <f t="shared" si="138"/>
        <v>3</v>
      </c>
      <c r="X2111">
        <f t="shared" si="139"/>
        <v>0</v>
      </c>
    </row>
    <row r="2112" spans="1:24" x14ac:dyDescent="0.25">
      <c r="A2112">
        <v>25476</v>
      </c>
      <c r="B2112" t="s">
        <v>18</v>
      </c>
      <c r="C2112" s="1">
        <v>42279</v>
      </c>
      <c r="D2112" t="s">
        <v>31</v>
      </c>
      <c r="E2112">
        <v>21</v>
      </c>
      <c r="F2112">
        <v>676.69</v>
      </c>
      <c r="G2112">
        <v>0.09</v>
      </c>
      <c r="H2112" t="s">
        <v>20</v>
      </c>
      <c r="I2112">
        <v>138.1</v>
      </c>
      <c r="J2112">
        <v>35.409999999999997</v>
      </c>
      <c r="K2112">
        <v>1.99</v>
      </c>
      <c r="L2112" t="s">
        <v>347</v>
      </c>
      <c r="M2112" t="s">
        <v>22</v>
      </c>
      <c r="N2112" t="s">
        <v>45</v>
      </c>
      <c r="O2112" t="s">
        <v>24</v>
      </c>
      <c r="P2112" t="s">
        <v>25</v>
      </c>
      <c r="Q2112" t="s">
        <v>26</v>
      </c>
      <c r="R2112" s="1">
        <v>42281</v>
      </c>
      <c r="S2112" s="10">
        <f t="shared" si="137"/>
        <v>1.0753156271056075E-4</v>
      </c>
      <c r="U2112" t="str">
        <f t="shared" si="136"/>
        <v/>
      </c>
      <c r="V2112">
        <f t="array" ref="V2112">SUM(IF(B2112="Y",IF(D2112="Critical",(F2112:F5671),0)))</f>
        <v>0</v>
      </c>
      <c r="W2112">
        <f t="shared" si="138"/>
        <v>2</v>
      </c>
      <c r="X2112">
        <f t="shared" si="139"/>
        <v>0</v>
      </c>
    </row>
    <row r="2113" spans="1:24" x14ac:dyDescent="0.25">
      <c r="A2113">
        <v>25476</v>
      </c>
      <c r="B2113" t="s">
        <v>18</v>
      </c>
      <c r="C2113" s="1">
        <v>42279</v>
      </c>
      <c r="D2113" t="s">
        <v>31</v>
      </c>
      <c r="E2113">
        <v>4</v>
      </c>
      <c r="F2113">
        <v>13698.96</v>
      </c>
      <c r="G2113">
        <v>0.05</v>
      </c>
      <c r="H2113" t="s">
        <v>20</v>
      </c>
      <c r="I2113">
        <v>-9078.94</v>
      </c>
      <c r="J2113">
        <v>3499.99</v>
      </c>
      <c r="K2113">
        <v>24.49</v>
      </c>
      <c r="L2113" t="s">
        <v>347</v>
      </c>
      <c r="M2113" t="s">
        <v>22</v>
      </c>
      <c r="N2113" t="s">
        <v>45</v>
      </c>
      <c r="O2113" t="s">
        <v>24</v>
      </c>
      <c r="P2113" t="s">
        <v>131</v>
      </c>
      <c r="Q2113" t="s">
        <v>60</v>
      </c>
      <c r="R2113" s="1">
        <v>42280</v>
      </c>
      <c r="S2113" s="10">
        <f t="shared" si="137"/>
        <v>2.1768765258973282E-3</v>
      </c>
      <c r="U2113" t="str">
        <f t="shared" si="136"/>
        <v/>
      </c>
      <c r="V2113">
        <f t="array" ref="V2113">SUM(IF(B2113="Y",IF(D2113="Critical",(F2113:F5672),0)))</f>
        <v>0</v>
      </c>
      <c r="W2113">
        <f t="shared" si="138"/>
        <v>1</v>
      </c>
      <c r="X2113">
        <f t="shared" si="139"/>
        <v>0</v>
      </c>
    </row>
    <row r="2114" spans="1:24" x14ac:dyDescent="0.25">
      <c r="A2114">
        <v>25507</v>
      </c>
      <c r="B2114" t="s">
        <v>18</v>
      </c>
      <c r="C2114" s="1">
        <v>42587</v>
      </c>
      <c r="D2114" t="s">
        <v>31</v>
      </c>
      <c r="E2114">
        <v>8</v>
      </c>
      <c r="F2114">
        <v>555.20000000000005</v>
      </c>
      <c r="G2114">
        <v>0.06</v>
      </c>
      <c r="H2114" t="s">
        <v>20</v>
      </c>
      <c r="I2114">
        <v>-267.86</v>
      </c>
      <c r="J2114">
        <v>64.650000000000006</v>
      </c>
      <c r="K2114">
        <v>35</v>
      </c>
      <c r="L2114" t="s">
        <v>115</v>
      </c>
      <c r="M2114" t="s">
        <v>22</v>
      </c>
      <c r="N2114" t="s">
        <v>40</v>
      </c>
      <c r="O2114" t="s">
        <v>34</v>
      </c>
      <c r="P2114" t="s">
        <v>53</v>
      </c>
      <c r="Q2114" t="s">
        <v>60</v>
      </c>
      <c r="R2114" s="1">
        <v>42588</v>
      </c>
      <c r="S2114" s="10">
        <f t="shared" si="137"/>
        <v>8.822581036649475E-5</v>
      </c>
      <c r="U2114" t="str">
        <f t="shared" ref="U2114:U2177" si="140">IF(T2114="Quality Check",VLOOKUP(S2114,Quality_Control,2),"")</f>
        <v/>
      </c>
      <c r="V2114">
        <f t="array" ref="V2114">SUM(IF(B2114="Y",IF(D2114="Critical",(F2114:F5673),0)))</f>
        <v>0</v>
      </c>
      <c r="W2114">
        <f t="shared" si="138"/>
        <v>1</v>
      </c>
      <c r="X2114">
        <f t="shared" si="139"/>
        <v>0</v>
      </c>
    </row>
    <row r="2115" spans="1:24" x14ac:dyDescent="0.25">
      <c r="A2115">
        <v>25509</v>
      </c>
      <c r="B2115" t="s">
        <v>18</v>
      </c>
      <c r="C2115" s="1">
        <v>42512</v>
      </c>
      <c r="D2115" t="s">
        <v>28</v>
      </c>
      <c r="E2115">
        <v>43</v>
      </c>
      <c r="F2115">
        <v>212.28</v>
      </c>
      <c r="G2115">
        <v>0.06</v>
      </c>
      <c r="H2115" t="s">
        <v>20</v>
      </c>
      <c r="I2115">
        <v>-103.22</v>
      </c>
      <c r="J2115">
        <v>4.9800000000000004</v>
      </c>
      <c r="K2115">
        <v>4.95</v>
      </c>
      <c r="L2115" t="s">
        <v>166</v>
      </c>
      <c r="M2115" t="s">
        <v>22</v>
      </c>
      <c r="N2115" t="s">
        <v>23</v>
      </c>
      <c r="O2115" t="s">
        <v>34</v>
      </c>
      <c r="P2115" t="s">
        <v>68</v>
      </c>
      <c r="Q2115" t="s">
        <v>42</v>
      </c>
      <c r="R2115" s="1">
        <v>42514</v>
      </c>
      <c r="S2115" s="10">
        <f t="shared" ref="S2115:S2178" si="141">F2115/$F$3563</f>
        <v>3.373302417975415E-5</v>
      </c>
      <c r="U2115" t="str">
        <f t="shared" si="140"/>
        <v/>
      </c>
      <c r="V2115">
        <f t="array" ref="V2115">SUM(IF(B2115="Y",IF(D2115="Critical",(F2115:F5674),0)))</f>
        <v>0</v>
      </c>
      <c r="W2115">
        <f t="shared" ref="W2115:W2178" si="142">R2115-C2115</f>
        <v>2</v>
      </c>
      <c r="X2115">
        <f t="shared" ref="X2115:X2178" si="143">IF(T2115="",0,1)</f>
        <v>0</v>
      </c>
    </row>
    <row r="2116" spans="1:24" x14ac:dyDescent="0.25">
      <c r="A2116">
        <v>25541</v>
      </c>
      <c r="B2116" t="s">
        <v>18</v>
      </c>
      <c r="C2116" s="1">
        <v>42383</v>
      </c>
      <c r="D2116" t="s">
        <v>47</v>
      </c>
      <c r="E2116">
        <v>50</v>
      </c>
      <c r="F2116">
        <v>297.76</v>
      </c>
      <c r="G2116">
        <v>7.0000000000000007E-2</v>
      </c>
      <c r="H2116" t="s">
        <v>20</v>
      </c>
      <c r="I2116">
        <v>-111.34</v>
      </c>
      <c r="J2116">
        <v>5.98</v>
      </c>
      <c r="K2116">
        <v>5.79</v>
      </c>
      <c r="L2116" t="s">
        <v>403</v>
      </c>
      <c r="M2116" t="s">
        <v>22</v>
      </c>
      <c r="N2116" t="s">
        <v>45</v>
      </c>
      <c r="O2116" t="s">
        <v>34</v>
      </c>
      <c r="P2116" t="s">
        <v>49</v>
      </c>
      <c r="Q2116" t="s">
        <v>42</v>
      </c>
      <c r="R2116" s="1">
        <v>42385</v>
      </c>
      <c r="S2116" s="10">
        <f t="shared" si="141"/>
        <v>4.7316493686468793E-5</v>
      </c>
      <c r="U2116" t="str">
        <f t="shared" si="140"/>
        <v/>
      </c>
      <c r="V2116">
        <f t="array" ref="V2116">SUM(IF(B2116="Y",IF(D2116="Critical",(F2116:F5675),0)))</f>
        <v>0</v>
      </c>
      <c r="W2116">
        <f t="shared" si="142"/>
        <v>2</v>
      </c>
      <c r="X2116">
        <f t="shared" si="143"/>
        <v>0</v>
      </c>
    </row>
    <row r="2117" spans="1:24" x14ac:dyDescent="0.25">
      <c r="A2117">
        <v>25542</v>
      </c>
      <c r="B2117" t="s">
        <v>18</v>
      </c>
      <c r="C2117" s="1">
        <v>42368</v>
      </c>
      <c r="D2117" t="s">
        <v>47</v>
      </c>
      <c r="E2117">
        <v>37</v>
      </c>
      <c r="F2117">
        <v>257.45999999999998</v>
      </c>
      <c r="G2117">
        <v>0.09</v>
      </c>
      <c r="H2117" t="s">
        <v>32</v>
      </c>
      <c r="I2117">
        <v>-18.66</v>
      </c>
      <c r="J2117">
        <v>7.28</v>
      </c>
      <c r="K2117">
        <v>4.2300000000000004</v>
      </c>
      <c r="L2117" t="s">
        <v>525</v>
      </c>
      <c r="M2117" t="s">
        <v>30</v>
      </c>
      <c r="N2117" t="s">
        <v>40</v>
      </c>
      <c r="O2117" t="s">
        <v>34</v>
      </c>
      <c r="P2117" t="s">
        <v>49</v>
      </c>
      <c r="Q2117" t="s">
        <v>36</v>
      </c>
      <c r="R2117" s="1">
        <v>42368</v>
      </c>
      <c r="S2117" s="10">
        <f t="shared" si="141"/>
        <v>4.0912494843223585E-5</v>
      </c>
      <c r="U2117" t="str">
        <f t="shared" si="140"/>
        <v/>
      </c>
      <c r="V2117">
        <f t="array" ref="V2117">SUM(IF(B2117="Y",IF(D2117="Critical",(F2117:F5676),0)))</f>
        <v>0</v>
      </c>
      <c r="W2117">
        <f t="shared" si="142"/>
        <v>0</v>
      </c>
      <c r="X2117">
        <f t="shared" si="143"/>
        <v>0</v>
      </c>
    </row>
    <row r="2118" spans="1:24" x14ac:dyDescent="0.25">
      <c r="A2118">
        <v>25569</v>
      </c>
      <c r="B2118" t="s">
        <v>18</v>
      </c>
      <c r="C2118" s="1">
        <v>42194</v>
      </c>
      <c r="D2118" t="s">
        <v>19</v>
      </c>
      <c r="E2118">
        <v>27</v>
      </c>
      <c r="F2118">
        <v>311.20999999999998</v>
      </c>
      <c r="G2118">
        <v>0.09</v>
      </c>
      <c r="H2118" t="s">
        <v>20</v>
      </c>
      <c r="I2118">
        <v>-14.03</v>
      </c>
      <c r="J2118">
        <v>12.28</v>
      </c>
      <c r="K2118">
        <v>6.47</v>
      </c>
      <c r="L2118" t="s">
        <v>258</v>
      </c>
      <c r="M2118" t="s">
        <v>30</v>
      </c>
      <c r="N2118" t="s">
        <v>71</v>
      </c>
      <c r="O2118" t="s">
        <v>34</v>
      </c>
      <c r="P2118" t="s">
        <v>49</v>
      </c>
      <c r="Q2118" t="s">
        <v>42</v>
      </c>
      <c r="R2118" s="1">
        <v>42196</v>
      </c>
      <c r="S2118" s="10">
        <f t="shared" si="141"/>
        <v>4.9453808436881887E-5</v>
      </c>
      <c r="U2118" t="str">
        <f t="shared" si="140"/>
        <v/>
      </c>
      <c r="V2118">
        <f t="array" ref="V2118">SUM(IF(B2118="Y",IF(D2118="Critical",(F2118:F5677),0)))</f>
        <v>0</v>
      </c>
      <c r="W2118">
        <f t="shared" si="142"/>
        <v>2</v>
      </c>
      <c r="X2118">
        <f t="shared" si="143"/>
        <v>0</v>
      </c>
    </row>
    <row r="2119" spans="1:24" x14ac:dyDescent="0.25">
      <c r="A2119">
        <v>25574</v>
      </c>
      <c r="B2119" t="s">
        <v>18</v>
      </c>
      <c r="C2119" s="1">
        <v>42441</v>
      </c>
      <c r="D2119" t="s">
        <v>31</v>
      </c>
      <c r="E2119">
        <v>46</v>
      </c>
      <c r="F2119">
        <v>5074.07</v>
      </c>
      <c r="G2119">
        <v>0</v>
      </c>
      <c r="H2119" t="s">
        <v>54</v>
      </c>
      <c r="I2119">
        <v>-1390.53</v>
      </c>
      <c r="J2119">
        <v>100.98</v>
      </c>
      <c r="K2119">
        <v>57.38</v>
      </c>
      <c r="L2119" t="s">
        <v>549</v>
      </c>
      <c r="M2119" t="s">
        <v>22</v>
      </c>
      <c r="N2119" t="s">
        <v>45</v>
      </c>
      <c r="O2119" t="s">
        <v>37</v>
      </c>
      <c r="P2119" t="s">
        <v>57</v>
      </c>
      <c r="Q2119" t="s">
        <v>58</v>
      </c>
      <c r="R2119" s="1">
        <v>42441</v>
      </c>
      <c r="S2119" s="10">
        <f t="shared" si="141"/>
        <v>8.0631112681253593E-4</v>
      </c>
      <c r="U2119" t="str">
        <f t="shared" si="140"/>
        <v/>
      </c>
      <c r="V2119">
        <f t="array" ref="V2119">SUM(IF(B2119="Y",IF(D2119="Critical",(F2119:F5678),0)))</f>
        <v>0</v>
      </c>
      <c r="W2119">
        <f t="shared" si="142"/>
        <v>0</v>
      </c>
      <c r="X2119">
        <f t="shared" si="143"/>
        <v>0</v>
      </c>
    </row>
    <row r="2120" spans="1:24" x14ac:dyDescent="0.25">
      <c r="A2120">
        <v>25574</v>
      </c>
      <c r="B2120" t="s">
        <v>18</v>
      </c>
      <c r="C2120" s="1">
        <v>42441</v>
      </c>
      <c r="D2120" t="s">
        <v>31</v>
      </c>
      <c r="E2120">
        <v>31</v>
      </c>
      <c r="F2120">
        <v>1526.67</v>
      </c>
      <c r="G2120">
        <v>0.01</v>
      </c>
      <c r="H2120" t="s">
        <v>32</v>
      </c>
      <c r="I2120">
        <v>118.82</v>
      </c>
      <c r="J2120">
        <v>47.98</v>
      </c>
      <c r="K2120">
        <v>3.61</v>
      </c>
      <c r="L2120" t="s">
        <v>549</v>
      </c>
      <c r="M2120" t="s">
        <v>22</v>
      </c>
      <c r="N2120" t="s">
        <v>45</v>
      </c>
      <c r="O2120" t="s">
        <v>24</v>
      </c>
      <c r="P2120" t="s">
        <v>25</v>
      </c>
      <c r="Q2120" t="s">
        <v>26</v>
      </c>
      <c r="R2120" s="1">
        <v>42442</v>
      </c>
      <c r="S2120" s="10">
        <f t="shared" si="141"/>
        <v>2.4260032044707587E-4</v>
      </c>
      <c r="U2120" t="str">
        <f t="shared" si="140"/>
        <v/>
      </c>
      <c r="V2120">
        <f t="array" ref="V2120">SUM(IF(B2120="Y",IF(D2120="Critical",(F2120:F5679),0)))</f>
        <v>0</v>
      </c>
      <c r="W2120">
        <f t="shared" si="142"/>
        <v>1</v>
      </c>
      <c r="X2120">
        <f t="shared" si="143"/>
        <v>0</v>
      </c>
    </row>
    <row r="2121" spans="1:24" x14ac:dyDescent="0.25">
      <c r="A2121">
        <v>25601</v>
      </c>
      <c r="B2121" t="s">
        <v>18</v>
      </c>
      <c r="C2121" s="1">
        <v>42375</v>
      </c>
      <c r="D2121" t="s">
        <v>43</v>
      </c>
      <c r="E2121">
        <v>43</v>
      </c>
      <c r="F2121">
        <v>257.41000000000003</v>
      </c>
      <c r="G2121">
        <v>0.09</v>
      </c>
      <c r="H2121" t="s">
        <v>20</v>
      </c>
      <c r="I2121">
        <v>-131.08000000000001</v>
      </c>
      <c r="J2121">
        <v>5.98</v>
      </c>
      <c r="K2121">
        <v>4.6900000000000004</v>
      </c>
      <c r="L2121" t="s">
        <v>84</v>
      </c>
      <c r="M2121" t="s">
        <v>22</v>
      </c>
      <c r="N2121" t="s">
        <v>23</v>
      </c>
      <c r="O2121" t="s">
        <v>34</v>
      </c>
      <c r="P2121" t="s">
        <v>53</v>
      </c>
      <c r="Q2121" t="s">
        <v>42</v>
      </c>
      <c r="R2121" s="1">
        <v>42376</v>
      </c>
      <c r="S2121" s="10">
        <f t="shared" si="141"/>
        <v>4.0904549435229491E-5</v>
      </c>
      <c r="U2121" t="str">
        <f t="shared" si="140"/>
        <v/>
      </c>
      <c r="V2121">
        <f t="array" ref="V2121">SUM(IF(B2121="Y",IF(D2121="Critical",(F2121:F5680),0)))</f>
        <v>0</v>
      </c>
      <c r="W2121">
        <f t="shared" si="142"/>
        <v>1</v>
      </c>
      <c r="X2121">
        <f t="shared" si="143"/>
        <v>0</v>
      </c>
    </row>
    <row r="2122" spans="1:24" x14ac:dyDescent="0.25">
      <c r="A2122">
        <v>43972</v>
      </c>
      <c r="B2122" t="s">
        <v>18</v>
      </c>
      <c r="C2122" s="1">
        <v>41349</v>
      </c>
      <c r="D2122" t="s">
        <v>47</v>
      </c>
      <c r="E2122">
        <v>12</v>
      </c>
      <c r="F2122">
        <v>714.39099999999996</v>
      </c>
      <c r="G2122">
        <v>0</v>
      </c>
      <c r="H2122" t="s">
        <v>20</v>
      </c>
      <c r="I2122">
        <v>-62.33</v>
      </c>
      <c r="J2122">
        <v>65.989999999999995</v>
      </c>
      <c r="K2122">
        <v>8.99</v>
      </c>
      <c r="L2122" t="s">
        <v>523</v>
      </c>
      <c r="M2122" t="s">
        <v>56</v>
      </c>
      <c r="N2122" t="s">
        <v>45</v>
      </c>
      <c r="O2122" t="s">
        <v>24</v>
      </c>
      <c r="P2122" t="s">
        <v>41</v>
      </c>
      <c r="Q2122" t="s">
        <v>42</v>
      </c>
      <c r="R2122" s="1">
        <v>41351</v>
      </c>
      <c r="S2122" s="10">
        <f t="shared" si="141"/>
        <v>1.1352255924627258E-4</v>
      </c>
      <c r="U2122" t="str">
        <f t="shared" si="140"/>
        <v/>
      </c>
      <c r="V2122">
        <f t="array" ref="V2122">SUM(IF(B2122="Y",IF(D2122="Critical",(F2122:F5681),0)))</f>
        <v>0</v>
      </c>
      <c r="W2122">
        <f t="shared" si="142"/>
        <v>2</v>
      </c>
      <c r="X2122">
        <f t="shared" si="143"/>
        <v>0</v>
      </c>
    </row>
    <row r="2123" spans="1:24" x14ac:dyDescent="0.25">
      <c r="A2123">
        <v>8131</v>
      </c>
      <c r="B2123" t="s">
        <v>18</v>
      </c>
      <c r="C2123" s="1">
        <v>41397</v>
      </c>
      <c r="D2123" t="s">
        <v>28</v>
      </c>
      <c r="E2123">
        <v>24</v>
      </c>
      <c r="F2123">
        <v>717.29</v>
      </c>
      <c r="G2123">
        <v>0.01</v>
      </c>
      <c r="H2123" t="s">
        <v>20</v>
      </c>
      <c r="I2123">
        <v>191.29</v>
      </c>
      <c r="J2123">
        <v>29.89</v>
      </c>
      <c r="K2123">
        <v>1.99</v>
      </c>
      <c r="L2123" t="s">
        <v>98</v>
      </c>
      <c r="M2123" t="s">
        <v>56</v>
      </c>
      <c r="N2123" t="s">
        <v>40</v>
      </c>
      <c r="O2123" t="s">
        <v>24</v>
      </c>
      <c r="P2123" t="s">
        <v>25</v>
      </c>
      <c r="Q2123" t="s">
        <v>26</v>
      </c>
      <c r="R2123" s="1">
        <v>41397</v>
      </c>
      <c r="S2123" s="10">
        <f t="shared" si="141"/>
        <v>1.1398323400177054E-4</v>
      </c>
      <c r="U2123" t="str">
        <f t="shared" si="140"/>
        <v/>
      </c>
      <c r="V2123">
        <f t="array" ref="V2123">SUM(IF(B2123="Y",IF(D2123="Critical",(F2123:F5682),0)))</f>
        <v>0</v>
      </c>
      <c r="W2123">
        <f t="shared" si="142"/>
        <v>0</v>
      </c>
      <c r="X2123">
        <f t="shared" si="143"/>
        <v>0</v>
      </c>
    </row>
    <row r="2124" spans="1:24" x14ac:dyDescent="0.25">
      <c r="A2124">
        <v>25637</v>
      </c>
      <c r="B2124" t="s">
        <v>18</v>
      </c>
      <c r="C2124" s="1">
        <v>42059</v>
      </c>
      <c r="D2124" t="s">
        <v>31</v>
      </c>
      <c r="E2124">
        <v>12</v>
      </c>
      <c r="F2124">
        <v>2409.424</v>
      </c>
      <c r="G2124">
        <v>0.1</v>
      </c>
      <c r="H2124" t="s">
        <v>54</v>
      </c>
      <c r="I2124">
        <v>50.95</v>
      </c>
      <c r="J2124">
        <v>259.70999999999998</v>
      </c>
      <c r="K2124">
        <v>66.67</v>
      </c>
      <c r="L2124" t="s">
        <v>476</v>
      </c>
      <c r="M2124" t="s">
        <v>56</v>
      </c>
      <c r="N2124" t="s">
        <v>71</v>
      </c>
      <c r="O2124" t="s">
        <v>37</v>
      </c>
      <c r="P2124" t="s">
        <v>112</v>
      </c>
      <c r="Q2124" t="s">
        <v>58</v>
      </c>
      <c r="R2124" s="1">
        <v>42061</v>
      </c>
      <c r="S2124" s="10">
        <f t="shared" si="141"/>
        <v>3.8287713421556412E-4</v>
      </c>
      <c r="U2124" t="str">
        <f t="shared" si="140"/>
        <v/>
      </c>
      <c r="V2124">
        <f t="array" ref="V2124">SUM(IF(B2124="Y",IF(D2124="Critical",(F2124:F5683),0)))</f>
        <v>0</v>
      </c>
      <c r="W2124">
        <f t="shared" si="142"/>
        <v>2</v>
      </c>
      <c r="X2124">
        <f t="shared" si="143"/>
        <v>0</v>
      </c>
    </row>
    <row r="2125" spans="1:24" x14ac:dyDescent="0.25">
      <c r="A2125">
        <v>25638</v>
      </c>
      <c r="B2125" t="s">
        <v>18</v>
      </c>
      <c r="C2125" s="1">
        <v>42588</v>
      </c>
      <c r="D2125" t="s">
        <v>19</v>
      </c>
      <c r="E2125">
        <v>31</v>
      </c>
      <c r="F2125">
        <v>163.89</v>
      </c>
      <c r="G2125">
        <v>0.02</v>
      </c>
      <c r="H2125" t="s">
        <v>20</v>
      </c>
      <c r="I2125">
        <v>-108.55</v>
      </c>
      <c r="J2125">
        <v>4.8899999999999997</v>
      </c>
      <c r="K2125">
        <v>4.93</v>
      </c>
      <c r="L2125" t="s">
        <v>551</v>
      </c>
      <c r="M2125" t="s">
        <v>22</v>
      </c>
      <c r="N2125" t="s">
        <v>23</v>
      </c>
      <c r="O2125" t="s">
        <v>24</v>
      </c>
      <c r="P2125" t="s">
        <v>25</v>
      </c>
      <c r="Q2125" t="s">
        <v>26</v>
      </c>
      <c r="R2125" s="1">
        <v>42589</v>
      </c>
      <c r="S2125" s="10">
        <f t="shared" si="141"/>
        <v>2.6043458323063439E-5</v>
      </c>
      <c r="U2125" t="str">
        <f t="shared" si="140"/>
        <v/>
      </c>
      <c r="V2125">
        <f t="array" ref="V2125">SUM(IF(B2125="Y",IF(D2125="Critical",(F2125:F5684),0)))</f>
        <v>0</v>
      </c>
      <c r="W2125">
        <f t="shared" si="142"/>
        <v>1</v>
      </c>
      <c r="X2125">
        <f t="shared" si="143"/>
        <v>0</v>
      </c>
    </row>
    <row r="2126" spans="1:24" x14ac:dyDescent="0.25">
      <c r="A2126">
        <v>25638</v>
      </c>
      <c r="B2126" t="s">
        <v>18</v>
      </c>
      <c r="C2126" s="1">
        <v>42588</v>
      </c>
      <c r="D2126" t="s">
        <v>19</v>
      </c>
      <c r="E2126">
        <v>12</v>
      </c>
      <c r="F2126">
        <v>115.45</v>
      </c>
      <c r="G2126">
        <v>7.0000000000000007E-2</v>
      </c>
      <c r="H2126" t="s">
        <v>20</v>
      </c>
      <c r="I2126">
        <v>23.53</v>
      </c>
      <c r="J2126">
        <v>10.06</v>
      </c>
      <c r="K2126">
        <v>2.06</v>
      </c>
      <c r="L2126" t="s">
        <v>551</v>
      </c>
      <c r="M2126" t="s">
        <v>22</v>
      </c>
      <c r="N2126" t="s">
        <v>23</v>
      </c>
      <c r="O2126" t="s">
        <v>34</v>
      </c>
      <c r="P2126" t="s">
        <v>49</v>
      </c>
      <c r="Q2126" t="s">
        <v>36</v>
      </c>
      <c r="R2126" s="1">
        <v>42589</v>
      </c>
      <c r="S2126" s="10">
        <f t="shared" si="141"/>
        <v>1.8345947058378634E-5</v>
      </c>
      <c r="U2126" t="str">
        <f t="shared" si="140"/>
        <v/>
      </c>
      <c r="V2126">
        <f t="array" ref="V2126">SUM(IF(B2126="Y",IF(D2126="Critical",(F2126:F5685),0)))</f>
        <v>0</v>
      </c>
      <c r="W2126">
        <f t="shared" si="142"/>
        <v>1</v>
      </c>
      <c r="X2126">
        <f t="shared" si="143"/>
        <v>0</v>
      </c>
    </row>
    <row r="2127" spans="1:24" x14ac:dyDescent="0.25">
      <c r="A2127">
        <v>25666</v>
      </c>
      <c r="B2127" t="s">
        <v>18</v>
      </c>
      <c r="C2127" s="1">
        <v>42249</v>
      </c>
      <c r="D2127" t="s">
        <v>28</v>
      </c>
      <c r="E2127">
        <v>36</v>
      </c>
      <c r="F2127">
        <v>5072.34</v>
      </c>
      <c r="G2127">
        <v>0.06</v>
      </c>
      <c r="H2127" t="s">
        <v>20</v>
      </c>
      <c r="I2127">
        <v>369.46</v>
      </c>
      <c r="J2127">
        <v>140.85</v>
      </c>
      <c r="K2127">
        <v>19.989999999999998</v>
      </c>
      <c r="L2127" t="s">
        <v>355</v>
      </c>
      <c r="M2127" t="s">
        <v>56</v>
      </c>
      <c r="N2127" t="s">
        <v>45</v>
      </c>
      <c r="O2127" t="s">
        <v>34</v>
      </c>
      <c r="P2127" t="s">
        <v>53</v>
      </c>
      <c r="Q2127" t="s">
        <v>42</v>
      </c>
      <c r="R2127" s="1">
        <v>42250</v>
      </c>
      <c r="S2127" s="10">
        <f t="shared" si="141"/>
        <v>8.0603621569594005E-4</v>
      </c>
      <c r="U2127" t="str">
        <f t="shared" si="140"/>
        <v/>
      </c>
      <c r="V2127">
        <f t="array" ref="V2127">SUM(IF(B2127="Y",IF(D2127="Critical",(F2127:F5686),0)))</f>
        <v>0</v>
      </c>
      <c r="W2127">
        <f t="shared" si="142"/>
        <v>1</v>
      </c>
      <c r="X2127">
        <f t="shared" si="143"/>
        <v>0</v>
      </c>
    </row>
    <row r="2128" spans="1:24" x14ac:dyDescent="0.25">
      <c r="A2128">
        <v>25669</v>
      </c>
      <c r="B2128" t="s">
        <v>18</v>
      </c>
      <c r="C2128" s="1">
        <v>41655</v>
      </c>
      <c r="D2128" t="s">
        <v>28</v>
      </c>
      <c r="E2128">
        <v>12</v>
      </c>
      <c r="F2128">
        <v>45.63</v>
      </c>
      <c r="G2128">
        <v>0.02</v>
      </c>
      <c r="H2128" t="s">
        <v>20</v>
      </c>
      <c r="I2128">
        <v>15.42</v>
      </c>
      <c r="J2128">
        <v>3.69</v>
      </c>
      <c r="K2128">
        <v>0.5</v>
      </c>
      <c r="L2128" t="s">
        <v>217</v>
      </c>
      <c r="M2128" t="s">
        <v>56</v>
      </c>
      <c r="N2128" t="s">
        <v>71</v>
      </c>
      <c r="O2128" t="s">
        <v>34</v>
      </c>
      <c r="P2128" t="s">
        <v>46</v>
      </c>
      <c r="Q2128" t="s">
        <v>42</v>
      </c>
      <c r="R2128" s="1">
        <v>41655</v>
      </c>
      <c r="S2128" s="10">
        <f t="shared" si="141"/>
        <v>7.2509793354163453E-6</v>
      </c>
      <c r="U2128" t="str">
        <f t="shared" si="140"/>
        <v/>
      </c>
      <c r="V2128">
        <f t="array" ref="V2128">SUM(IF(B2128="Y",IF(D2128="Critical",(F2128:F5687),0)))</f>
        <v>0</v>
      </c>
      <c r="W2128">
        <f t="shared" si="142"/>
        <v>0</v>
      </c>
      <c r="X2128">
        <f t="shared" si="143"/>
        <v>0</v>
      </c>
    </row>
    <row r="2129" spans="1:24" x14ac:dyDescent="0.25">
      <c r="A2129">
        <v>25697</v>
      </c>
      <c r="B2129" t="s">
        <v>18</v>
      </c>
      <c r="C2129" s="1">
        <v>41755</v>
      </c>
      <c r="D2129" t="s">
        <v>47</v>
      </c>
      <c r="E2129">
        <v>46</v>
      </c>
      <c r="F2129">
        <v>400.25</v>
      </c>
      <c r="G2129">
        <v>0.02</v>
      </c>
      <c r="H2129" t="s">
        <v>20</v>
      </c>
      <c r="I2129">
        <v>-37.5</v>
      </c>
      <c r="J2129">
        <v>8.4600000000000009</v>
      </c>
      <c r="K2129">
        <v>3.62</v>
      </c>
      <c r="L2129" t="s">
        <v>143</v>
      </c>
      <c r="M2129" t="s">
        <v>30</v>
      </c>
      <c r="N2129" t="s">
        <v>45</v>
      </c>
      <c r="O2129" t="s">
        <v>24</v>
      </c>
      <c r="P2129" t="s">
        <v>25</v>
      </c>
      <c r="Q2129" t="s">
        <v>26</v>
      </c>
      <c r="R2129" s="1">
        <v>41755</v>
      </c>
      <c r="S2129" s="10">
        <f t="shared" si="141"/>
        <v>6.3602990992776506E-5</v>
      </c>
      <c r="U2129" t="str">
        <f t="shared" si="140"/>
        <v/>
      </c>
      <c r="V2129">
        <f t="array" ref="V2129">SUM(IF(B2129="Y",IF(D2129="Critical",(F2129:F5688),0)))</f>
        <v>0</v>
      </c>
      <c r="W2129">
        <f t="shared" si="142"/>
        <v>0</v>
      </c>
      <c r="X2129">
        <f t="shared" si="143"/>
        <v>0</v>
      </c>
    </row>
    <row r="2130" spans="1:24" x14ac:dyDescent="0.25">
      <c r="A2130">
        <v>25733</v>
      </c>
      <c r="B2130" t="s">
        <v>18</v>
      </c>
      <c r="C2130" s="1">
        <v>42136</v>
      </c>
      <c r="D2130" t="s">
        <v>47</v>
      </c>
      <c r="E2130">
        <v>24</v>
      </c>
      <c r="F2130">
        <v>557.23</v>
      </c>
      <c r="G2130">
        <v>0.09</v>
      </c>
      <c r="H2130" t="s">
        <v>20</v>
      </c>
      <c r="I2130">
        <v>-42.99</v>
      </c>
      <c r="J2130">
        <v>24.92</v>
      </c>
      <c r="K2130">
        <v>12.98</v>
      </c>
      <c r="L2130" t="s">
        <v>415</v>
      </c>
      <c r="M2130" t="s">
        <v>341</v>
      </c>
      <c r="N2130" t="s">
        <v>40</v>
      </c>
      <c r="O2130" t="s">
        <v>34</v>
      </c>
      <c r="P2130" t="s">
        <v>68</v>
      </c>
      <c r="Q2130" t="s">
        <v>42</v>
      </c>
      <c r="R2130" s="1">
        <v>42141</v>
      </c>
      <c r="S2130" s="10">
        <f t="shared" si="141"/>
        <v>8.8548393931055236E-5</v>
      </c>
      <c r="U2130" t="str">
        <f t="shared" si="140"/>
        <v/>
      </c>
      <c r="V2130">
        <f t="array" ref="V2130">SUM(IF(B2130="Y",IF(D2130="Critical",(F2130:F5689),0)))</f>
        <v>0</v>
      </c>
      <c r="W2130">
        <f t="shared" si="142"/>
        <v>5</v>
      </c>
      <c r="X2130">
        <f t="shared" si="143"/>
        <v>0</v>
      </c>
    </row>
    <row r="2131" spans="1:24" x14ac:dyDescent="0.25">
      <c r="A2131">
        <v>4743</v>
      </c>
      <c r="B2131" t="s">
        <v>18</v>
      </c>
      <c r="C2131" s="1">
        <v>41363</v>
      </c>
      <c r="D2131" t="s">
        <v>47</v>
      </c>
      <c r="E2131">
        <v>32</v>
      </c>
      <c r="F2131">
        <v>719.64</v>
      </c>
      <c r="G2131">
        <v>0.01</v>
      </c>
      <c r="H2131" t="s">
        <v>20</v>
      </c>
      <c r="I2131">
        <v>-245.62</v>
      </c>
      <c r="J2131">
        <v>20.89</v>
      </c>
      <c r="K2131">
        <v>11.52</v>
      </c>
      <c r="L2131" t="s">
        <v>204</v>
      </c>
      <c r="M2131" t="s">
        <v>30</v>
      </c>
      <c r="N2131" t="s">
        <v>40</v>
      </c>
      <c r="O2131" t="s">
        <v>34</v>
      </c>
      <c r="P2131" t="s">
        <v>53</v>
      </c>
      <c r="Q2131" t="s">
        <v>42</v>
      </c>
      <c r="R2131" s="1">
        <v>41370</v>
      </c>
      <c r="S2131" s="10">
        <f t="shared" si="141"/>
        <v>1.1435666817749329E-4</v>
      </c>
      <c r="U2131" t="str">
        <f t="shared" si="140"/>
        <v/>
      </c>
      <c r="V2131">
        <f t="array" ref="V2131">SUM(IF(B2131="Y",IF(D2131="Critical",(F2131:F5690),0)))</f>
        <v>0</v>
      </c>
      <c r="W2131">
        <f t="shared" si="142"/>
        <v>7</v>
      </c>
      <c r="X2131">
        <f t="shared" si="143"/>
        <v>0</v>
      </c>
    </row>
    <row r="2132" spans="1:24" x14ac:dyDescent="0.25">
      <c r="A2132">
        <v>25767</v>
      </c>
      <c r="B2132" t="s">
        <v>18</v>
      </c>
      <c r="C2132" s="1">
        <v>42066</v>
      </c>
      <c r="D2132" t="s">
        <v>19</v>
      </c>
      <c r="E2132">
        <v>7</v>
      </c>
      <c r="F2132">
        <v>261.88</v>
      </c>
      <c r="G2132">
        <v>0.08</v>
      </c>
      <c r="H2132" t="s">
        <v>20</v>
      </c>
      <c r="I2132">
        <v>-59.2</v>
      </c>
      <c r="J2132">
        <v>39.479999999999997</v>
      </c>
      <c r="K2132">
        <v>1.99</v>
      </c>
      <c r="L2132" t="s">
        <v>492</v>
      </c>
      <c r="M2132" t="s">
        <v>341</v>
      </c>
      <c r="N2132" t="s">
        <v>23</v>
      </c>
      <c r="O2132" t="s">
        <v>24</v>
      </c>
      <c r="P2132" t="s">
        <v>25</v>
      </c>
      <c r="Q2132" t="s">
        <v>26</v>
      </c>
      <c r="R2132" s="1">
        <v>42066</v>
      </c>
      <c r="S2132" s="10">
        <f t="shared" si="141"/>
        <v>4.161486890990209E-5</v>
      </c>
      <c r="U2132" t="str">
        <f t="shared" si="140"/>
        <v/>
      </c>
      <c r="V2132">
        <f t="array" ref="V2132">SUM(IF(B2132="Y",IF(D2132="Critical",(F2132:F5691),0)))</f>
        <v>0</v>
      </c>
      <c r="W2132">
        <f t="shared" si="142"/>
        <v>0</v>
      </c>
      <c r="X2132">
        <f t="shared" si="143"/>
        <v>0</v>
      </c>
    </row>
    <row r="2133" spans="1:24" x14ac:dyDescent="0.25">
      <c r="A2133">
        <v>25767</v>
      </c>
      <c r="B2133" t="s">
        <v>18</v>
      </c>
      <c r="C2133" s="1">
        <v>42066</v>
      </c>
      <c r="D2133" t="s">
        <v>19</v>
      </c>
      <c r="E2133">
        <v>15</v>
      </c>
      <c r="F2133">
        <v>593.73</v>
      </c>
      <c r="G2133">
        <v>0.04</v>
      </c>
      <c r="H2133" t="s">
        <v>20</v>
      </c>
      <c r="I2133">
        <v>108.01</v>
      </c>
      <c r="J2133">
        <v>38.76</v>
      </c>
      <c r="K2133">
        <v>13.26</v>
      </c>
      <c r="L2133" t="s">
        <v>492</v>
      </c>
      <c r="M2133" t="s">
        <v>341</v>
      </c>
      <c r="N2133" t="s">
        <v>23</v>
      </c>
      <c r="O2133" t="s">
        <v>34</v>
      </c>
      <c r="P2133" t="s">
        <v>49</v>
      </c>
      <c r="Q2133" t="s">
        <v>42</v>
      </c>
      <c r="R2133" s="1">
        <v>42067</v>
      </c>
      <c r="S2133" s="10">
        <f t="shared" si="141"/>
        <v>9.4348541766748785E-5</v>
      </c>
      <c r="U2133" t="str">
        <f t="shared" si="140"/>
        <v/>
      </c>
      <c r="V2133">
        <f t="array" ref="V2133">SUM(IF(B2133="Y",IF(D2133="Critical",(F2133:F5692),0)))</f>
        <v>0</v>
      </c>
      <c r="W2133">
        <f t="shared" si="142"/>
        <v>1</v>
      </c>
      <c r="X2133">
        <f t="shared" si="143"/>
        <v>0</v>
      </c>
    </row>
    <row r="2134" spans="1:24" x14ac:dyDescent="0.25">
      <c r="A2134">
        <v>25797</v>
      </c>
      <c r="B2134" t="s">
        <v>18</v>
      </c>
      <c r="C2134" s="1">
        <v>42248</v>
      </c>
      <c r="D2134" t="s">
        <v>31</v>
      </c>
      <c r="E2134">
        <v>28</v>
      </c>
      <c r="F2134">
        <v>925.43</v>
      </c>
      <c r="G2134">
        <v>0</v>
      </c>
      <c r="H2134" t="s">
        <v>20</v>
      </c>
      <c r="I2134">
        <v>368.86</v>
      </c>
      <c r="J2134">
        <v>31.78</v>
      </c>
      <c r="K2134">
        <v>1.99</v>
      </c>
      <c r="L2134" t="s">
        <v>169</v>
      </c>
      <c r="M2134" t="s">
        <v>22</v>
      </c>
      <c r="N2134" t="s">
        <v>23</v>
      </c>
      <c r="O2134" t="s">
        <v>24</v>
      </c>
      <c r="P2134" t="s">
        <v>25</v>
      </c>
      <c r="Q2134" t="s">
        <v>26</v>
      </c>
      <c r="R2134" s="1">
        <v>42250</v>
      </c>
      <c r="S2134" s="10">
        <f t="shared" si="141"/>
        <v>1.4705837839961314E-4</v>
      </c>
      <c r="U2134" t="str">
        <f t="shared" si="140"/>
        <v/>
      </c>
      <c r="V2134">
        <f t="array" ref="V2134">SUM(IF(B2134="Y",IF(D2134="Critical",(F2134:F5693),0)))</f>
        <v>0</v>
      </c>
      <c r="W2134">
        <f t="shared" si="142"/>
        <v>2</v>
      </c>
      <c r="X2134">
        <f t="shared" si="143"/>
        <v>0</v>
      </c>
    </row>
    <row r="2135" spans="1:24" x14ac:dyDescent="0.25">
      <c r="A2135">
        <v>25799</v>
      </c>
      <c r="B2135" t="s">
        <v>27</v>
      </c>
      <c r="C2135" s="1">
        <v>41694</v>
      </c>
      <c r="D2135" t="s">
        <v>47</v>
      </c>
      <c r="E2135">
        <v>38</v>
      </c>
      <c r="F2135">
        <v>136.5</v>
      </c>
      <c r="G2135">
        <v>0.05</v>
      </c>
      <c r="H2135" t="s">
        <v>20</v>
      </c>
      <c r="I2135">
        <v>-216.66</v>
      </c>
      <c r="J2135">
        <v>3.34</v>
      </c>
      <c r="K2135">
        <v>7.49</v>
      </c>
      <c r="L2135" t="s">
        <v>384</v>
      </c>
      <c r="M2135" t="s">
        <v>22</v>
      </c>
      <c r="N2135" t="s">
        <v>23</v>
      </c>
      <c r="O2135" t="s">
        <v>34</v>
      </c>
      <c r="P2135" t="s">
        <v>35</v>
      </c>
      <c r="Q2135" t="s">
        <v>36</v>
      </c>
      <c r="R2135" s="1">
        <v>41697</v>
      </c>
      <c r="S2135" s="10">
        <f t="shared" si="141"/>
        <v>2.1690963823895051E-5</v>
      </c>
      <c r="U2135" t="str">
        <f t="shared" si="140"/>
        <v/>
      </c>
      <c r="V2135">
        <f t="array" ref="V2135">SUM(IF(B2135="Y",IF(D2135="Critical",(F2135:F5694),0)))</f>
        <v>0</v>
      </c>
      <c r="W2135">
        <f t="shared" si="142"/>
        <v>3</v>
      </c>
      <c r="X2135">
        <f t="shared" si="143"/>
        <v>0</v>
      </c>
    </row>
    <row r="2136" spans="1:24" x14ac:dyDescent="0.25">
      <c r="A2136">
        <v>25825</v>
      </c>
      <c r="B2136" t="s">
        <v>18</v>
      </c>
      <c r="C2136" s="1">
        <v>42204</v>
      </c>
      <c r="D2136" t="s">
        <v>31</v>
      </c>
      <c r="E2136">
        <v>45</v>
      </c>
      <c r="F2136">
        <v>483.74</v>
      </c>
      <c r="G2136">
        <v>0.02</v>
      </c>
      <c r="H2136" t="s">
        <v>20</v>
      </c>
      <c r="I2136">
        <v>206.27</v>
      </c>
      <c r="J2136">
        <v>10.31</v>
      </c>
      <c r="K2136">
        <v>1.79</v>
      </c>
      <c r="L2136" t="s">
        <v>203</v>
      </c>
      <c r="M2136" t="s">
        <v>56</v>
      </c>
      <c r="N2136" t="s">
        <v>23</v>
      </c>
      <c r="O2136" t="s">
        <v>34</v>
      </c>
      <c r="P2136" t="s">
        <v>49</v>
      </c>
      <c r="Q2136" t="s">
        <v>36</v>
      </c>
      <c r="R2136" s="1">
        <v>42207</v>
      </c>
      <c r="S2136" s="10">
        <f t="shared" si="141"/>
        <v>7.6870233261325946E-5</v>
      </c>
      <c r="U2136" t="str">
        <f t="shared" si="140"/>
        <v/>
      </c>
      <c r="V2136">
        <f t="array" ref="V2136">SUM(IF(B2136="Y",IF(D2136="Critical",(F2136:F5695),0)))</f>
        <v>0</v>
      </c>
      <c r="W2136">
        <f t="shared" si="142"/>
        <v>3</v>
      </c>
      <c r="X2136">
        <f t="shared" si="143"/>
        <v>0</v>
      </c>
    </row>
    <row r="2137" spans="1:24" x14ac:dyDescent="0.25">
      <c r="A2137">
        <v>25825</v>
      </c>
      <c r="B2137" t="s">
        <v>18</v>
      </c>
      <c r="C2137" s="1">
        <v>42204</v>
      </c>
      <c r="D2137" t="s">
        <v>31</v>
      </c>
      <c r="E2137">
        <v>27</v>
      </c>
      <c r="F2137">
        <v>159.65</v>
      </c>
      <c r="G2137">
        <v>0.06</v>
      </c>
      <c r="H2137" t="s">
        <v>20</v>
      </c>
      <c r="I2137">
        <v>-1.79</v>
      </c>
      <c r="J2137">
        <v>5.85</v>
      </c>
      <c r="K2137">
        <v>2.27</v>
      </c>
      <c r="L2137" t="s">
        <v>203</v>
      </c>
      <c r="M2137" t="s">
        <v>56</v>
      </c>
      <c r="N2137" t="s">
        <v>23</v>
      </c>
      <c r="O2137" t="s">
        <v>34</v>
      </c>
      <c r="P2137" t="s">
        <v>35</v>
      </c>
      <c r="Q2137" t="s">
        <v>36</v>
      </c>
      <c r="R2137" s="1">
        <v>42204</v>
      </c>
      <c r="S2137" s="10">
        <f t="shared" si="141"/>
        <v>2.53696877251637E-5</v>
      </c>
      <c r="U2137" t="str">
        <f t="shared" si="140"/>
        <v/>
      </c>
      <c r="V2137">
        <f t="array" ref="V2137">SUM(IF(B2137="Y",IF(D2137="Critical",(F2137:F5696),0)))</f>
        <v>0</v>
      </c>
      <c r="W2137">
        <f t="shared" si="142"/>
        <v>0</v>
      </c>
      <c r="X2137">
        <f t="shared" si="143"/>
        <v>0</v>
      </c>
    </row>
    <row r="2138" spans="1:24" x14ac:dyDescent="0.25">
      <c r="A2138">
        <v>20103</v>
      </c>
      <c r="B2138" t="s">
        <v>18</v>
      </c>
      <c r="C2138" s="1">
        <v>41316</v>
      </c>
      <c r="D2138" t="s">
        <v>43</v>
      </c>
      <c r="E2138">
        <v>25</v>
      </c>
      <c r="F2138">
        <v>726.82</v>
      </c>
      <c r="G2138">
        <v>0.1</v>
      </c>
      <c r="H2138" t="s">
        <v>32</v>
      </c>
      <c r="I2138">
        <v>-173.88</v>
      </c>
      <c r="J2138">
        <v>30.42</v>
      </c>
      <c r="K2138">
        <v>8.65</v>
      </c>
      <c r="L2138" t="s">
        <v>101</v>
      </c>
      <c r="M2138" t="s">
        <v>22</v>
      </c>
      <c r="N2138" t="s">
        <v>71</v>
      </c>
      <c r="O2138" t="s">
        <v>24</v>
      </c>
      <c r="P2138" t="s">
        <v>25</v>
      </c>
      <c r="Q2138" t="s">
        <v>42</v>
      </c>
      <c r="R2138" s="1">
        <v>41318</v>
      </c>
      <c r="S2138" s="10">
        <f t="shared" si="141"/>
        <v>1.1549762876544616E-4</v>
      </c>
      <c r="U2138" t="str">
        <f t="shared" si="140"/>
        <v/>
      </c>
      <c r="V2138">
        <f t="array" ref="V2138">SUM(IF(B2138="Y",IF(D2138="Critical",(F2138:F5697),0)))</f>
        <v>0</v>
      </c>
      <c r="W2138">
        <f t="shared" si="142"/>
        <v>2</v>
      </c>
      <c r="X2138">
        <f t="shared" si="143"/>
        <v>0</v>
      </c>
    </row>
    <row r="2139" spans="1:24" x14ac:dyDescent="0.25">
      <c r="A2139">
        <v>27969</v>
      </c>
      <c r="B2139" t="s">
        <v>18</v>
      </c>
      <c r="C2139" s="1">
        <v>41433</v>
      </c>
      <c r="D2139" t="s">
        <v>47</v>
      </c>
      <c r="E2139">
        <v>9</v>
      </c>
      <c r="F2139">
        <v>732.72</v>
      </c>
      <c r="G2139">
        <v>0.03</v>
      </c>
      <c r="H2139" t="s">
        <v>20</v>
      </c>
      <c r="I2139">
        <v>8.6</v>
      </c>
      <c r="J2139">
        <v>83.1</v>
      </c>
      <c r="K2139">
        <v>6.13</v>
      </c>
      <c r="L2139" t="s">
        <v>115</v>
      </c>
      <c r="M2139" t="s">
        <v>22</v>
      </c>
      <c r="N2139" t="s">
        <v>40</v>
      </c>
      <c r="O2139" t="s">
        <v>24</v>
      </c>
      <c r="P2139" t="s">
        <v>25</v>
      </c>
      <c r="Q2139" t="s">
        <v>42</v>
      </c>
      <c r="R2139" s="1">
        <v>41437</v>
      </c>
      <c r="S2139" s="10">
        <f t="shared" si="141"/>
        <v>1.1643518690875005E-4</v>
      </c>
      <c r="U2139" t="str">
        <f t="shared" si="140"/>
        <v/>
      </c>
      <c r="V2139">
        <f t="array" ref="V2139">SUM(IF(B2139="Y",IF(D2139="Critical",(F2139:F5698),0)))</f>
        <v>0</v>
      </c>
      <c r="W2139">
        <f t="shared" si="142"/>
        <v>4</v>
      </c>
      <c r="X2139">
        <f t="shared" si="143"/>
        <v>0</v>
      </c>
    </row>
    <row r="2140" spans="1:24" x14ac:dyDescent="0.25">
      <c r="A2140">
        <v>31780</v>
      </c>
      <c r="B2140" t="s">
        <v>18</v>
      </c>
      <c r="C2140" s="1">
        <v>41303</v>
      </c>
      <c r="D2140" t="s">
        <v>43</v>
      </c>
      <c r="E2140">
        <v>17</v>
      </c>
      <c r="F2140">
        <v>734.25</v>
      </c>
      <c r="G2140">
        <v>0.08</v>
      </c>
      <c r="H2140" t="s">
        <v>32</v>
      </c>
      <c r="I2140">
        <v>160.58000000000001</v>
      </c>
      <c r="J2140">
        <v>42.98</v>
      </c>
      <c r="K2140">
        <v>4.62</v>
      </c>
      <c r="L2140" t="s">
        <v>286</v>
      </c>
      <c r="M2140" t="s">
        <v>22</v>
      </c>
      <c r="N2140" t="s">
        <v>23</v>
      </c>
      <c r="O2140" t="s">
        <v>34</v>
      </c>
      <c r="P2140" t="s">
        <v>72</v>
      </c>
      <c r="Q2140" t="s">
        <v>42</v>
      </c>
      <c r="R2140" s="1">
        <v>41305</v>
      </c>
      <c r="S2140" s="10">
        <f t="shared" si="141"/>
        <v>1.1667831639336952E-4</v>
      </c>
      <c r="U2140" t="str">
        <f t="shared" si="140"/>
        <v/>
      </c>
      <c r="V2140">
        <f t="array" ref="V2140">SUM(IF(B2140="Y",IF(D2140="Critical",(F2140:F5699),0)))</f>
        <v>0</v>
      </c>
      <c r="W2140">
        <f t="shared" si="142"/>
        <v>2</v>
      </c>
      <c r="X2140">
        <f t="shared" si="143"/>
        <v>0</v>
      </c>
    </row>
    <row r="2141" spans="1:24" x14ac:dyDescent="0.25">
      <c r="A2141">
        <v>25831</v>
      </c>
      <c r="B2141" t="s">
        <v>18</v>
      </c>
      <c r="C2141" s="1">
        <v>42627</v>
      </c>
      <c r="D2141" t="s">
        <v>43</v>
      </c>
      <c r="E2141">
        <v>6</v>
      </c>
      <c r="F2141">
        <v>250.376</v>
      </c>
      <c r="G2141">
        <v>0.01</v>
      </c>
      <c r="H2141" t="s">
        <v>20</v>
      </c>
      <c r="I2141">
        <v>-131.85</v>
      </c>
      <c r="J2141">
        <v>45.99</v>
      </c>
      <c r="K2141">
        <v>4.99</v>
      </c>
      <c r="L2141" t="s">
        <v>450</v>
      </c>
      <c r="M2141" t="s">
        <v>22</v>
      </c>
      <c r="N2141" t="s">
        <v>40</v>
      </c>
      <c r="O2141" t="s">
        <v>24</v>
      </c>
      <c r="P2141" t="s">
        <v>41</v>
      </c>
      <c r="Q2141" t="s">
        <v>42</v>
      </c>
      <c r="R2141" s="1">
        <v>42629</v>
      </c>
      <c r="S2141" s="10">
        <f t="shared" si="141"/>
        <v>3.9786789438619389E-5</v>
      </c>
      <c r="U2141" t="str">
        <f t="shared" si="140"/>
        <v/>
      </c>
      <c r="V2141">
        <f t="array" ref="V2141">SUM(IF(B2141="Y",IF(D2141="Critical",(F2141:F5700),0)))</f>
        <v>0</v>
      </c>
      <c r="W2141">
        <f t="shared" si="142"/>
        <v>2</v>
      </c>
      <c r="X2141">
        <f t="shared" si="143"/>
        <v>0</v>
      </c>
    </row>
    <row r="2142" spans="1:24" x14ac:dyDescent="0.25">
      <c r="A2142">
        <v>25860</v>
      </c>
      <c r="B2142" t="s">
        <v>18</v>
      </c>
      <c r="C2142" s="1">
        <v>41276</v>
      </c>
      <c r="D2142" t="s">
        <v>47</v>
      </c>
      <c r="E2142">
        <v>9</v>
      </c>
      <c r="F2142">
        <v>740.2</v>
      </c>
      <c r="G2142">
        <v>0.05</v>
      </c>
      <c r="H2142" t="s">
        <v>32</v>
      </c>
      <c r="I2142">
        <v>239.94</v>
      </c>
      <c r="J2142">
        <v>83.98</v>
      </c>
      <c r="K2142">
        <v>5.01</v>
      </c>
      <c r="L2142" t="s">
        <v>160</v>
      </c>
      <c r="M2142" t="s">
        <v>56</v>
      </c>
      <c r="N2142" t="s">
        <v>45</v>
      </c>
      <c r="O2142" t="s">
        <v>34</v>
      </c>
      <c r="P2142" t="s">
        <v>76</v>
      </c>
      <c r="Q2142" t="s">
        <v>42</v>
      </c>
      <c r="R2142" s="1">
        <v>41278</v>
      </c>
      <c r="S2142" s="10">
        <f t="shared" si="141"/>
        <v>1.1762381994466752E-4</v>
      </c>
      <c r="U2142" t="str">
        <f t="shared" si="140"/>
        <v/>
      </c>
      <c r="V2142">
        <f t="array" ref="V2142">SUM(IF(B2142="Y",IF(D2142="Critical",(F2142:F5701),0)))</f>
        <v>0</v>
      </c>
      <c r="W2142">
        <f t="shared" si="142"/>
        <v>2</v>
      </c>
      <c r="X2142">
        <f t="shared" si="143"/>
        <v>0</v>
      </c>
    </row>
    <row r="2143" spans="1:24" x14ac:dyDescent="0.25">
      <c r="A2143">
        <v>40321</v>
      </c>
      <c r="B2143" t="s">
        <v>18</v>
      </c>
      <c r="C2143" s="1">
        <v>41448</v>
      </c>
      <c r="D2143" t="s">
        <v>19</v>
      </c>
      <c r="E2143">
        <v>18</v>
      </c>
      <c r="F2143">
        <v>740.49</v>
      </c>
      <c r="G2143">
        <v>0.1</v>
      </c>
      <c r="H2143" t="s">
        <v>20</v>
      </c>
      <c r="I2143">
        <v>88.9</v>
      </c>
      <c r="J2143">
        <v>42.76</v>
      </c>
      <c r="K2143">
        <v>6.22</v>
      </c>
      <c r="L2143" t="s">
        <v>301</v>
      </c>
      <c r="M2143" t="s">
        <v>22</v>
      </c>
      <c r="N2143" t="s">
        <v>45</v>
      </c>
      <c r="O2143" t="s">
        <v>34</v>
      </c>
      <c r="P2143" t="s">
        <v>53</v>
      </c>
      <c r="Q2143" t="s">
        <v>42</v>
      </c>
      <c r="R2143" s="1">
        <v>41449</v>
      </c>
      <c r="S2143" s="10">
        <f t="shared" si="141"/>
        <v>1.176699033110333E-4</v>
      </c>
      <c r="U2143" t="str">
        <f t="shared" si="140"/>
        <v/>
      </c>
      <c r="V2143">
        <f t="array" ref="V2143">SUM(IF(B2143="Y",IF(D2143="Critical",(F2143:F5702),0)))</f>
        <v>0</v>
      </c>
      <c r="W2143">
        <f t="shared" si="142"/>
        <v>1</v>
      </c>
      <c r="X2143">
        <f t="shared" si="143"/>
        <v>0</v>
      </c>
    </row>
    <row r="2144" spans="1:24" x14ac:dyDescent="0.25">
      <c r="A2144">
        <v>25863</v>
      </c>
      <c r="B2144" t="s">
        <v>18</v>
      </c>
      <c r="C2144" s="1">
        <v>41751</v>
      </c>
      <c r="D2144" t="s">
        <v>31</v>
      </c>
      <c r="E2144">
        <v>18</v>
      </c>
      <c r="F2144">
        <v>340.68849999999998</v>
      </c>
      <c r="G2144">
        <v>0</v>
      </c>
      <c r="H2144" t="s">
        <v>32</v>
      </c>
      <c r="I2144">
        <v>-10.85</v>
      </c>
      <c r="J2144">
        <v>20.99</v>
      </c>
      <c r="K2144">
        <v>4.8099999999999996</v>
      </c>
      <c r="L2144" t="s">
        <v>552</v>
      </c>
      <c r="M2144" t="s">
        <v>30</v>
      </c>
      <c r="N2144" t="s">
        <v>23</v>
      </c>
      <c r="O2144" t="s">
        <v>24</v>
      </c>
      <c r="P2144" t="s">
        <v>41</v>
      </c>
      <c r="Q2144" t="s">
        <v>52</v>
      </c>
      <c r="R2144" s="1">
        <v>41753</v>
      </c>
      <c r="S2144" s="10">
        <f t="shared" si="141"/>
        <v>5.4138182627963868E-5</v>
      </c>
      <c r="U2144" t="str">
        <f t="shared" si="140"/>
        <v/>
      </c>
      <c r="V2144">
        <f t="array" ref="V2144">SUM(IF(B2144="Y",IF(D2144="Critical",(F2144:F5703),0)))</f>
        <v>0</v>
      </c>
      <c r="W2144">
        <f t="shared" si="142"/>
        <v>2</v>
      </c>
      <c r="X2144">
        <f t="shared" si="143"/>
        <v>0</v>
      </c>
    </row>
    <row r="2145" spans="1:24" x14ac:dyDescent="0.25">
      <c r="A2145">
        <v>29797</v>
      </c>
      <c r="B2145" t="s">
        <v>18</v>
      </c>
      <c r="C2145" s="1">
        <v>41451</v>
      </c>
      <c r="D2145" t="s">
        <v>19</v>
      </c>
      <c r="E2145">
        <v>50</v>
      </c>
      <c r="F2145">
        <v>742.05</v>
      </c>
      <c r="G2145">
        <v>0.05</v>
      </c>
      <c r="H2145" t="s">
        <v>20</v>
      </c>
      <c r="I2145">
        <v>-337.98</v>
      </c>
      <c r="J2145">
        <v>14.89</v>
      </c>
      <c r="K2145">
        <v>13.56</v>
      </c>
      <c r="L2145" t="s">
        <v>529</v>
      </c>
      <c r="M2145" t="s">
        <v>56</v>
      </c>
      <c r="N2145" t="s">
        <v>71</v>
      </c>
      <c r="O2145" t="s">
        <v>37</v>
      </c>
      <c r="P2145" t="s">
        <v>38</v>
      </c>
      <c r="Q2145" t="s">
        <v>60</v>
      </c>
      <c r="R2145" s="1">
        <v>41453</v>
      </c>
      <c r="S2145" s="10">
        <f t="shared" si="141"/>
        <v>1.1791780004044923E-4</v>
      </c>
      <c r="U2145" t="str">
        <f t="shared" si="140"/>
        <v/>
      </c>
      <c r="V2145">
        <f t="array" ref="V2145">SUM(IF(B2145="Y",IF(D2145="Critical",(F2145:F5704),0)))</f>
        <v>0</v>
      </c>
      <c r="W2145">
        <f t="shared" si="142"/>
        <v>2</v>
      </c>
      <c r="X2145">
        <f t="shared" si="143"/>
        <v>0</v>
      </c>
    </row>
    <row r="2146" spans="1:24" x14ac:dyDescent="0.25">
      <c r="A2146">
        <v>25895</v>
      </c>
      <c r="B2146" t="s">
        <v>18</v>
      </c>
      <c r="C2146" s="1">
        <v>42111</v>
      </c>
      <c r="D2146" t="s">
        <v>43</v>
      </c>
      <c r="E2146">
        <v>37</v>
      </c>
      <c r="F2146">
        <v>709.91</v>
      </c>
      <c r="G2146">
        <v>0.09</v>
      </c>
      <c r="H2146" t="s">
        <v>20</v>
      </c>
      <c r="I2146">
        <v>-93.43</v>
      </c>
      <c r="J2146">
        <v>19.350000000000001</v>
      </c>
      <c r="K2146">
        <v>12.79</v>
      </c>
      <c r="L2146" t="s">
        <v>83</v>
      </c>
      <c r="M2146" t="s">
        <v>30</v>
      </c>
      <c r="N2146" t="s">
        <v>23</v>
      </c>
      <c r="O2146" t="s">
        <v>34</v>
      </c>
      <c r="P2146" t="s">
        <v>68</v>
      </c>
      <c r="Q2146" t="s">
        <v>42</v>
      </c>
      <c r="R2146" s="1">
        <v>42114</v>
      </c>
      <c r="S2146" s="10">
        <f t="shared" si="141"/>
        <v>1.1281049178184127E-4</v>
      </c>
      <c r="U2146" t="str">
        <f t="shared" si="140"/>
        <v/>
      </c>
      <c r="V2146">
        <f t="array" ref="V2146">SUM(IF(B2146="Y",IF(D2146="Critical",(F2146:F5705),0)))</f>
        <v>0</v>
      </c>
      <c r="W2146">
        <f t="shared" si="142"/>
        <v>3</v>
      </c>
      <c r="X2146">
        <f t="shared" si="143"/>
        <v>0</v>
      </c>
    </row>
    <row r="2147" spans="1:24" x14ac:dyDescent="0.25">
      <c r="A2147">
        <v>25926</v>
      </c>
      <c r="B2147" t="s">
        <v>18</v>
      </c>
      <c r="C2147" s="1">
        <v>42694</v>
      </c>
      <c r="D2147" t="s">
        <v>19</v>
      </c>
      <c r="E2147">
        <v>20</v>
      </c>
      <c r="F2147">
        <v>3300.2159999999999</v>
      </c>
      <c r="G2147">
        <v>0.1</v>
      </c>
      <c r="H2147" t="s">
        <v>54</v>
      </c>
      <c r="I2147">
        <v>-855.03</v>
      </c>
      <c r="J2147">
        <v>218.75</v>
      </c>
      <c r="K2147">
        <v>69.64</v>
      </c>
      <c r="L2147" t="s">
        <v>308</v>
      </c>
      <c r="M2147" t="s">
        <v>22</v>
      </c>
      <c r="N2147" t="s">
        <v>23</v>
      </c>
      <c r="O2147" t="s">
        <v>37</v>
      </c>
      <c r="P2147" t="s">
        <v>112</v>
      </c>
      <c r="Q2147" t="s">
        <v>58</v>
      </c>
      <c r="R2147" s="1">
        <v>42695</v>
      </c>
      <c r="S2147" s="10">
        <f t="shared" si="141"/>
        <v>5.2443125177318401E-4</v>
      </c>
      <c r="U2147" t="str">
        <f t="shared" si="140"/>
        <v/>
      </c>
      <c r="V2147">
        <f t="array" ref="V2147">SUM(IF(B2147="Y",IF(D2147="Critical",(F2147:F5706),0)))</f>
        <v>0</v>
      </c>
      <c r="W2147">
        <f t="shared" si="142"/>
        <v>1</v>
      </c>
      <c r="X2147">
        <f t="shared" si="143"/>
        <v>0</v>
      </c>
    </row>
    <row r="2148" spans="1:24" x14ac:dyDescent="0.25">
      <c r="A2148">
        <v>25926</v>
      </c>
      <c r="B2148" t="s">
        <v>18</v>
      </c>
      <c r="C2148" s="1">
        <v>42694</v>
      </c>
      <c r="D2148" t="s">
        <v>19</v>
      </c>
      <c r="E2148">
        <v>23</v>
      </c>
      <c r="F2148">
        <v>331.54</v>
      </c>
      <c r="G2148">
        <v>0.05</v>
      </c>
      <c r="H2148" t="s">
        <v>20</v>
      </c>
      <c r="I2148">
        <v>9.41</v>
      </c>
      <c r="J2148">
        <v>14.27</v>
      </c>
      <c r="K2148">
        <v>7.27</v>
      </c>
      <c r="L2148" t="s">
        <v>308</v>
      </c>
      <c r="M2148" t="s">
        <v>22</v>
      </c>
      <c r="N2148" t="s">
        <v>23</v>
      </c>
      <c r="O2148" t="s">
        <v>34</v>
      </c>
      <c r="P2148" t="s">
        <v>68</v>
      </c>
      <c r="Q2148" t="s">
        <v>42</v>
      </c>
      <c r="R2148" s="1">
        <v>42696</v>
      </c>
      <c r="S2148" s="10">
        <f t="shared" si="141"/>
        <v>5.2684411327283261E-5</v>
      </c>
      <c r="U2148" t="str">
        <f t="shared" si="140"/>
        <v/>
      </c>
      <c r="V2148">
        <f t="array" ref="V2148">SUM(IF(B2148="Y",IF(D2148="Critical",(F2148:F5707),0)))</f>
        <v>0</v>
      </c>
      <c r="W2148">
        <f t="shared" si="142"/>
        <v>2</v>
      </c>
      <c r="X2148">
        <f t="shared" si="143"/>
        <v>0</v>
      </c>
    </row>
    <row r="2149" spans="1:24" x14ac:dyDescent="0.25">
      <c r="A2149">
        <v>25927</v>
      </c>
      <c r="B2149" t="s">
        <v>18</v>
      </c>
      <c r="C2149" s="1">
        <v>42482</v>
      </c>
      <c r="D2149" t="s">
        <v>43</v>
      </c>
      <c r="E2149">
        <v>43</v>
      </c>
      <c r="F2149">
        <v>945.9</v>
      </c>
      <c r="G2149">
        <v>0.08</v>
      </c>
      <c r="H2149" t="s">
        <v>20</v>
      </c>
      <c r="I2149">
        <v>105.7</v>
      </c>
      <c r="J2149">
        <v>22.01</v>
      </c>
      <c r="K2149">
        <v>5.53</v>
      </c>
      <c r="L2149" t="s">
        <v>445</v>
      </c>
      <c r="M2149" t="s">
        <v>56</v>
      </c>
      <c r="N2149" t="s">
        <v>23</v>
      </c>
      <c r="O2149" t="s">
        <v>34</v>
      </c>
      <c r="P2149" t="s">
        <v>35</v>
      </c>
      <c r="Q2149" t="s">
        <v>26</v>
      </c>
      <c r="R2149" s="1">
        <v>42484</v>
      </c>
      <c r="S2149" s="10">
        <f t="shared" si="141"/>
        <v>1.50311228432398E-4</v>
      </c>
      <c r="U2149" t="str">
        <f t="shared" si="140"/>
        <v/>
      </c>
      <c r="V2149">
        <f t="array" ref="V2149">SUM(IF(B2149="Y",IF(D2149="Critical",(F2149:F5708),0)))</f>
        <v>0</v>
      </c>
      <c r="W2149">
        <f t="shared" si="142"/>
        <v>2</v>
      </c>
      <c r="X2149">
        <f t="shared" si="143"/>
        <v>0</v>
      </c>
    </row>
    <row r="2150" spans="1:24" x14ac:dyDescent="0.25">
      <c r="A2150">
        <v>14534</v>
      </c>
      <c r="B2150" t="s">
        <v>27</v>
      </c>
      <c r="C2150" s="1">
        <v>41473</v>
      </c>
      <c r="D2150" t="s">
        <v>43</v>
      </c>
      <c r="E2150">
        <v>46</v>
      </c>
      <c r="F2150">
        <v>745.99</v>
      </c>
      <c r="G2150">
        <v>0.02</v>
      </c>
      <c r="H2150" t="s">
        <v>20</v>
      </c>
      <c r="I2150">
        <v>226.09</v>
      </c>
      <c r="J2150">
        <v>15.98</v>
      </c>
      <c r="K2150">
        <v>4</v>
      </c>
      <c r="L2150" t="s">
        <v>84</v>
      </c>
      <c r="M2150" t="s">
        <v>22</v>
      </c>
      <c r="N2150" t="s">
        <v>23</v>
      </c>
      <c r="O2150" t="s">
        <v>24</v>
      </c>
      <c r="P2150" t="s">
        <v>25</v>
      </c>
      <c r="Q2150" t="s">
        <v>42</v>
      </c>
      <c r="R2150" s="1">
        <v>41473</v>
      </c>
      <c r="S2150" s="10">
        <f t="shared" si="141"/>
        <v>1.1854389819038438E-4</v>
      </c>
      <c r="U2150" t="str">
        <f t="shared" si="140"/>
        <v/>
      </c>
      <c r="V2150">
        <f t="array" ref="V2150">SUM(IF(B2150="Y",IF(D2150="Critical",(F2150:F5709),0)))</f>
        <v>0</v>
      </c>
      <c r="W2150">
        <f t="shared" si="142"/>
        <v>0</v>
      </c>
      <c r="X2150">
        <f t="shared" si="143"/>
        <v>0</v>
      </c>
    </row>
    <row r="2151" spans="1:24" x14ac:dyDescent="0.25">
      <c r="A2151">
        <v>25953</v>
      </c>
      <c r="B2151" t="s">
        <v>18</v>
      </c>
      <c r="C2151" s="1">
        <v>42640</v>
      </c>
      <c r="D2151" t="s">
        <v>28</v>
      </c>
      <c r="E2151">
        <v>27</v>
      </c>
      <c r="F2151">
        <v>258.54000000000002</v>
      </c>
      <c r="G2151">
        <v>0.1</v>
      </c>
      <c r="H2151" t="s">
        <v>20</v>
      </c>
      <c r="I2151">
        <v>-16.3</v>
      </c>
      <c r="J2151">
        <v>9.85</v>
      </c>
      <c r="K2151">
        <v>4.82</v>
      </c>
      <c r="L2151" t="s">
        <v>195</v>
      </c>
      <c r="M2151" t="s">
        <v>22</v>
      </c>
      <c r="N2151" t="s">
        <v>23</v>
      </c>
      <c r="O2151" t="s">
        <v>34</v>
      </c>
      <c r="P2151" t="s">
        <v>35</v>
      </c>
      <c r="Q2151" t="s">
        <v>36</v>
      </c>
      <c r="R2151" s="1">
        <v>42641</v>
      </c>
      <c r="S2151" s="10">
        <f t="shared" si="141"/>
        <v>4.1084115655896164E-5</v>
      </c>
      <c r="U2151" t="str">
        <f t="shared" si="140"/>
        <v/>
      </c>
      <c r="V2151">
        <f t="array" ref="V2151">SUM(IF(B2151="Y",IF(D2151="Critical",(F2151:F5710),0)))</f>
        <v>0</v>
      </c>
      <c r="W2151">
        <f t="shared" si="142"/>
        <v>1</v>
      </c>
      <c r="X2151">
        <f t="shared" si="143"/>
        <v>0</v>
      </c>
    </row>
    <row r="2152" spans="1:24" x14ac:dyDescent="0.25">
      <c r="A2152">
        <v>25953</v>
      </c>
      <c r="B2152" t="s">
        <v>18</v>
      </c>
      <c r="C2152" s="1">
        <v>42640</v>
      </c>
      <c r="D2152" t="s">
        <v>28</v>
      </c>
      <c r="E2152">
        <v>19</v>
      </c>
      <c r="F2152">
        <v>1972.884</v>
      </c>
      <c r="G2152">
        <v>0.04</v>
      </c>
      <c r="H2152" t="s">
        <v>20</v>
      </c>
      <c r="I2152">
        <v>140.91</v>
      </c>
      <c r="J2152">
        <v>125.99</v>
      </c>
      <c r="K2152">
        <v>7.69</v>
      </c>
      <c r="L2152" t="s">
        <v>195</v>
      </c>
      <c r="M2152" t="s">
        <v>22</v>
      </c>
      <c r="N2152" t="s">
        <v>23</v>
      </c>
      <c r="O2152" t="s">
        <v>24</v>
      </c>
      <c r="P2152" t="s">
        <v>41</v>
      </c>
      <c r="Q2152" t="s">
        <v>42</v>
      </c>
      <c r="R2152" s="1">
        <v>42641</v>
      </c>
      <c r="S2152" s="10">
        <f t="shared" si="141"/>
        <v>3.1350736610066929E-4</v>
      </c>
      <c r="U2152" t="str">
        <f t="shared" si="140"/>
        <v/>
      </c>
      <c r="V2152">
        <f t="array" ref="V2152">SUM(IF(B2152="Y",IF(D2152="Critical",(F2152:F5711),0)))</f>
        <v>0</v>
      </c>
      <c r="W2152">
        <f t="shared" si="142"/>
        <v>1</v>
      </c>
      <c r="X2152">
        <f t="shared" si="143"/>
        <v>0</v>
      </c>
    </row>
    <row r="2153" spans="1:24" x14ac:dyDescent="0.25">
      <c r="A2153">
        <v>25986</v>
      </c>
      <c r="B2153" t="s">
        <v>18</v>
      </c>
      <c r="C2153" s="1">
        <v>42177</v>
      </c>
      <c r="D2153" t="s">
        <v>43</v>
      </c>
      <c r="E2153">
        <v>48</v>
      </c>
      <c r="F2153">
        <v>278.07</v>
      </c>
      <c r="G2153">
        <v>0.08</v>
      </c>
      <c r="H2153" t="s">
        <v>20</v>
      </c>
      <c r="I2153">
        <v>-71.45</v>
      </c>
      <c r="J2153">
        <v>5.78</v>
      </c>
      <c r="K2153">
        <v>4.96</v>
      </c>
      <c r="L2153" t="s">
        <v>336</v>
      </c>
      <c r="M2153" t="s">
        <v>22</v>
      </c>
      <c r="N2153" t="s">
        <v>45</v>
      </c>
      <c r="O2153" t="s">
        <v>34</v>
      </c>
      <c r="P2153" t="s">
        <v>49</v>
      </c>
      <c r="Q2153" t="s">
        <v>42</v>
      </c>
      <c r="R2153" s="1">
        <v>42178</v>
      </c>
      <c r="S2153" s="10">
        <f t="shared" si="141"/>
        <v>4.4187592018391913E-5</v>
      </c>
      <c r="U2153" t="str">
        <f t="shared" si="140"/>
        <v/>
      </c>
      <c r="V2153">
        <f t="array" ref="V2153">SUM(IF(B2153="Y",IF(D2153="Critical",(F2153:F5712),0)))</f>
        <v>0</v>
      </c>
      <c r="W2153">
        <f t="shared" si="142"/>
        <v>1</v>
      </c>
      <c r="X2153">
        <f t="shared" si="143"/>
        <v>0</v>
      </c>
    </row>
    <row r="2154" spans="1:24" x14ac:dyDescent="0.25">
      <c r="A2154">
        <v>26016</v>
      </c>
      <c r="B2154" t="s">
        <v>18</v>
      </c>
      <c r="C2154" s="1">
        <v>42650</v>
      </c>
      <c r="D2154" t="s">
        <v>19</v>
      </c>
      <c r="E2154">
        <v>2</v>
      </c>
      <c r="F2154">
        <v>154.94</v>
      </c>
      <c r="G2154">
        <v>0.09</v>
      </c>
      <c r="H2154" t="s">
        <v>20</v>
      </c>
      <c r="I2154">
        <v>-358.43</v>
      </c>
      <c r="J2154">
        <v>77.510000000000005</v>
      </c>
      <c r="K2154">
        <v>4</v>
      </c>
      <c r="L2154" t="s">
        <v>335</v>
      </c>
      <c r="M2154" t="s">
        <v>22</v>
      </c>
      <c r="N2154" t="s">
        <v>45</v>
      </c>
      <c r="O2154" t="s">
        <v>24</v>
      </c>
      <c r="P2154" t="s">
        <v>25</v>
      </c>
      <c r="Q2154" t="s">
        <v>42</v>
      </c>
      <c r="R2154" s="1">
        <v>42652</v>
      </c>
      <c r="S2154" s="10">
        <f t="shared" si="141"/>
        <v>2.4621230292119406E-5</v>
      </c>
      <c r="U2154" t="str">
        <f t="shared" si="140"/>
        <v/>
      </c>
      <c r="V2154">
        <f t="array" ref="V2154">SUM(IF(B2154="Y",IF(D2154="Critical",(F2154:F5713),0)))</f>
        <v>0</v>
      </c>
      <c r="W2154">
        <f t="shared" si="142"/>
        <v>2</v>
      </c>
      <c r="X2154">
        <f t="shared" si="143"/>
        <v>0</v>
      </c>
    </row>
    <row r="2155" spans="1:24" x14ac:dyDescent="0.25">
      <c r="A2155">
        <v>26016</v>
      </c>
      <c r="B2155" t="s">
        <v>18</v>
      </c>
      <c r="C2155" s="1">
        <v>42650</v>
      </c>
      <c r="D2155" t="s">
        <v>19</v>
      </c>
      <c r="E2155">
        <v>44</v>
      </c>
      <c r="F2155">
        <v>1642.6420000000001</v>
      </c>
      <c r="G2155">
        <v>0.08</v>
      </c>
      <c r="H2155" t="s">
        <v>32</v>
      </c>
      <c r="I2155">
        <v>314.83999999999997</v>
      </c>
      <c r="J2155">
        <v>45.99</v>
      </c>
      <c r="K2155">
        <v>4.99</v>
      </c>
      <c r="L2155" t="s">
        <v>335</v>
      </c>
      <c r="M2155" t="s">
        <v>22</v>
      </c>
      <c r="N2155" t="s">
        <v>45</v>
      </c>
      <c r="O2155" t="s">
        <v>24</v>
      </c>
      <c r="P2155" t="s">
        <v>41</v>
      </c>
      <c r="Q2155" t="s">
        <v>42</v>
      </c>
      <c r="R2155" s="1">
        <v>42652</v>
      </c>
      <c r="S2155" s="10">
        <f t="shared" si="141"/>
        <v>2.6102921756491294E-4</v>
      </c>
      <c r="U2155" t="str">
        <f t="shared" si="140"/>
        <v/>
      </c>
      <c r="V2155">
        <f t="array" ref="V2155">SUM(IF(B2155="Y",IF(D2155="Critical",(F2155:F5714),0)))</f>
        <v>0</v>
      </c>
      <c r="W2155">
        <f t="shared" si="142"/>
        <v>2</v>
      </c>
      <c r="X2155">
        <f t="shared" si="143"/>
        <v>0</v>
      </c>
    </row>
    <row r="2156" spans="1:24" x14ac:dyDescent="0.25">
      <c r="A2156">
        <v>26021</v>
      </c>
      <c r="B2156" t="s">
        <v>18</v>
      </c>
      <c r="C2156" s="1">
        <v>42261</v>
      </c>
      <c r="D2156" t="s">
        <v>28</v>
      </c>
      <c r="E2156">
        <v>17</v>
      </c>
      <c r="F2156">
        <v>328.62700000000001</v>
      </c>
      <c r="G2156">
        <v>0</v>
      </c>
      <c r="H2156" t="s">
        <v>20</v>
      </c>
      <c r="I2156">
        <v>-7.77</v>
      </c>
      <c r="J2156">
        <v>20.99</v>
      </c>
      <c r="K2156">
        <v>4.8099999999999996</v>
      </c>
      <c r="L2156" t="s">
        <v>451</v>
      </c>
      <c r="M2156" t="s">
        <v>22</v>
      </c>
      <c r="N2156" t="s">
        <v>45</v>
      </c>
      <c r="O2156" t="s">
        <v>24</v>
      </c>
      <c r="P2156" t="s">
        <v>41</v>
      </c>
      <c r="Q2156" t="s">
        <v>52</v>
      </c>
      <c r="R2156" s="1">
        <v>42263</v>
      </c>
      <c r="S2156" s="10">
        <f t="shared" si="141"/>
        <v>5.2221511857546948E-5</v>
      </c>
      <c r="U2156" t="str">
        <f t="shared" si="140"/>
        <v/>
      </c>
      <c r="V2156">
        <f t="array" ref="V2156">SUM(IF(B2156="Y",IF(D2156="Critical",(F2156:F5715),0)))</f>
        <v>0</v>
      </c>
      <c r="W2156">
        <f t="shared" si="142"/>
        <v>2</v>
      </c>
      <c r="X2156">
        <f t="shared" si="143"/>
        <v>0</v>
      </c>
    </row>
    <row r="2157" spans="1:24" x14ac:dyDescent="0.25">
      <c r="A2157">
        <v>7175</v>
      </c>
      <c r="B2157" t="s">
        <v>18</v>
      </c>
      <c r="C2157" s="1">
        <v>41312</v>
      </c>
      <c r="D2157" t="s">
        <v>28</v>
      </c>
      <c r="E2157">
        <v>10</v>
      </c>
      <c r="F2157">
        <v>748.25</v>
      </c>
      <c r="G2157">
        <v>0.05</v>
      </c>
      <c r="H2157" t="s">
        <v>54</v>
      </c>
      <c r="I2157">
        <v>-86.99</v>
      </c>
      <c r="J2157">
        <v>70.98</v>
      </c>
      <c r="K2157">
        <v>26.74</v>
      </c>
      <c r="L2157" t="s">
        <v>193</v>
      </c>
      <c r="M2157" t="s">
        <v>22</v>
      </c>
      <c r="N2157" t="s">
        <v>23</v>
      </c>
      <c r="O2157" t="s">
        <v>37</v>
      </c>
      <c r="P2157" t="s">
        <v>57</v>
      </c>
      <c r="Q2157" t="s">
        <v>58</v>
      </c>
      <c r="R2157" s="1">
        <v>41314</v>
      </c>
      <c r="S2157" s="10">
        <f t="shared" si="141"/>
        <v>1.1890303063171774E-4</v>
      </c>
      <c r="U2157" t="str">
        <f t="shared" si="140"/>
        <v/>
      </c>
      <c r="V2157">
        <f t="array" ref="V2157">SUM(IF(B2157="Y",IF(D2157="Critical",(F2157:F5716),0)))</f>
        <v>0</v>
      </c>
      <c r="W2157">
        <f t="shared" si="142"/>
        <v>2</v>
      </c>
      <c r="X2157">
        <f t="shared" si="143"/>
        <v>0</v>
      </c>
    </row>
    <row r="2158" spans="1:24" x14ac:dyDescent="0.25">
      <c r="A2158">
        <v>26050</v>
      </c>
      <c r="B2158" t="s">
        <v>18</v>
      </c>
      <c r="C2158" s="1">
        <v>41806</v>
      </c>
      <c r="D2158" t="s">
        <v>19</v>
      </c>
      <c r="E2158">
        <v>44</v>
      </c>
      <c r="F2158">
        <v>365.24</v>
      </c>
      <c r="G2158">
        <v>0.09</v>
      </c>
      <c r="H2158" t="s">
        <v>20</v>
      </c>
      <c r="I2158">
        <v>-163.13</v>
      </c>
      <c r="J2158">
        <v>8.74</v>
      </c>
      <c r="K2158">
        <v>8.2899999999999991</v>
      </c>
      <c r="L2158" t="s">
        <v>106</v>
      </c>
      <c r="M2158" t="s">
        <v>30</v>
      </c>
      <c r="N2158" t="s">
        <v>40</v>
      </c>
      <c r="O2158" t="s">
        <v>34</v>
      </c>
      <c r="P2158" t="s">
        <v>76</v>
      </c>
      <c r="Q2158" t="s">
        <v>42</v>
      </c>
      <c r="R2158" s="1">
        <v>41807</v>
      </c>
      <c r="S2158" s="10">
        <f t="shared" si="141"/>
        <v>5.8039616315307164E-5</v>
      </c>
      <c r="U2158" t="str">
        <f t="shared" si="140"/>
        <v/>
      </c>
      <c r="V2158">
        <f t="array" ref="V2158">SUM(IF(B2158="Y",IF(D2158="Critical",(F2158:F5717),0)))</f>
        <v>0</v>
      </c>
      <c r="W2158">
        <f t="shared" si="142"/>
        <v>1</v>
      </c>
      <c r="X2158">
        <f t="shared" si="143"/>
        <v>0</v>
      </c>
    </row>
    <row r="2159" spans="1:24" x14ac:dyDescent="0.25">
      <c r="A2159">
        <v>28515</v>
      </c>
      <c r="B2159" t="s">
        <v>18</v>
      </c>
      <c r="C2159" s="1">
        <v>41455</v>
      </c>
      <c r="D2159" t="s">
        <v>19</v>
      </c>
      <c r="E2159">
        <v>33</v>
      </c>
      <c r="F2159">
        <v>750.86</v>
      </c>
      <c r="G2159">
        <v>0</v>
      </c>
      <c r="H2159" t="s">
        <v>20</v>
      </c>
      <c r="I2159">
        <v>302.12</v>
      </c>
      <c r="J2159">
        <v>21.38</v>
      </c>
      <c r="K2159">
        <v>2.99</v>
      </c>
      <c r="L2159" t="s">
        <v>530</v>
      </c>
      <c r="M2159" t="s">
        <v>56</v>
      </c>
      <c r="N2159" t="s">
        <v>23</v>
      </c>
      <c r="O2159" t="s">
        <v>34</v>
      </c>
      <c r="P2159" t="s">
        <v>68</v>
      </c>
      <c r="Q2159" t="s">
        <v>42</v>
      </c>
      <c r="R2159" s="1">
        <v>41456</v>
      </c>
      <c r="S2159" s="10">
        <f t="shared" si="141"/>
        <v>1.193177809290098E-4</v>
      </c>
      <c r="U2159" t="str">
        <f t="shared" si="140"/>
        <v/>
      </c>
      <c r="V2159">
        <f t="array" ref="V2159">SUM(IF(B2159="Y",IF(D2159="Critical",(F2159:F5718),0)))</f>
        <v>0</v>
      </c>
      <c r="W2159">
        <f t="shared" si="142"/>
        <v>1</v>
      </c>
      <c r="X2159">
        <f t="shared" si="143"/>
        <v>0</v>
      </c>
    </row>
    <row r="2160" spans="1:24" x14ac:dyDescent="0.25">
      <c r="A2160">
        <v>39043</v>
      </c>
      <c r="B2160" t="s">
        <v>27</v>
      </c>
      <c r="C2160" s="1">
        <v>41630</v>
      </c>
      <c r="D2160" t="s">
        <v>31</v>
      </c>
      <c r="E2160">
        <v>37</v>
      </c>
      <c r="F2160">
        <v>750.89</v>
      </c>
      <c r="G2160">
        <v>7.0000000000000007E-2</v>
      </c>
      <c r="H2160" t="s">
        <v>32</v>
      </c>
      <c r="I2160">
        <v>-1176.28</v>
      </c>
      <c r="J2160">
        <v>20.34</v>
      </c>
      <c r="K2160">
        <v>35</v>
      </c>
      <c r="L2160" t="s">
        <v>183</v>
      </c>
      <c r="M2160" t="s">
        <v>22</v>
      </c>
      <c r="N2160" t="s">
        <v>40</v>
      </c>
      <c r="O2160" t="s">
        <v>34</v>
      </c>
      <c r="P2160" t="s">
        <v>53</v>
      </c>
      <c r="Q2160" t="s">
        <v>60</v>
      </c>
      <c r="R2160" s="1">
        <v>41631</v>
      </c>
      <c r="S2160" s="10">
        <f t="shared" si="141"/>
        <v>1.1932254817380625E-4</v>
      </c>
      <c r="U2160" t="str">
        <f t="shared" si="140"/>
        <v/>
      </c>
      <c r="V2160">
        <f t="array" ref="V2160">SUM(IF(B2160="Y",IF(D2160="Critical",(F2160:F5719),0)))</f>
        <v>0</v>
      </c>
      <c r="W2160">
        <f t="shared" si="142"/>
        <v>1</v>
      </c>
      <c r="X2160">
        <f t="shared" si="143"/>
        <v>0</v>
      </c>
    </row>
    <row r="2161" spans="1:24" x14ac:dyDescent="0.25">
      <c r="A2161">
        <v>26055</v>
      </c>
      <c r="B2161" t="s">
        <v>18</v>
      </c>
      <c r="C2161" s="1">
        <v>42333</v>
      </c>
      <c r="D2161" t="s">
        <v>31</v>
      </c>
      <c r="E2161">
        <v>46</v>
      </c>
      <c r="F2161">
        <v>6733.52</v>
      </c>
      <c r="G2161">
        <v>0.04</v>
      </c>
      <c r="H2161" t="s">
        <v>20</v>
      </c>
      <c r="I2161">
        <v>246</v>
      </c>
      <c r="J2161">
        <v>152.47999999999999</v>
      </c>
      <c r="K2161">
        <v>4</v>
      </c>
      <c r="L2161" t="s">
        <v>342</v>
      </c>
      <c r="M2161" t="s">
        <v>22</v>
      </c>
      <c r="N2161" t="s">
        <v>40</v>
      </c>
      <c r="O2161" t="s">
        <v>24</v>
      </c>
      <c r="P2161" t="s">
        <v>25</v>
      </c>
      <c r="Q2161" t="s">
        <v>42</v>
      </c>
      <c r="R2161" s="1">
        <v>42334</v>
      </c>
      <c r="S2161" s="10">
        <f t="shared" si="141"/>
        <v>1.0700112727287459E-3</v>
      </c>
      <c r="U2161" t="str">
        <f t="shared" si="140"/>
        <v/>
      </c>
      <c r="V2161">
        <f t="array" ref="V2161">SUM(IF(B2161="Y",IF(D2161="Critical",(F2161:F5720),0)))</f>
        <v>0</v>
      </c>
      <c r="W2161">
        <f t="shared" si="142"/>
        <v>1</v>
      </c>
      <c r="X2161">
        <f t="shared" si="143"/>
        <v>0</v>
      </c>
    </row>
    <row r="2162" spans="1:24" x14ac:dyDescent="0.25">
      <c r="A2162">
        <v>26084</v>
      </c>
      <c r="B2162" t="s">
        <v>18</v>
      </c>
      <c r="C2162" s="1">
        <v>42293</v>
      </c>
      <c r="D2162" t="s">
        <v>47</v>
      </c>
      <c r="E2162">
        <v>33</v>
      </c>
      <c r="F2162">
        <v>228.82</v>
      </c>
      <c r="G2162">
        <v>0.03</v>
      </c>
      <c r="H2162" t="s">
        <v>32</v>
      </c>
      <c r="I2162">
        <v>-107</v>
      </c>
      <c r="J2162">
        <v>6.68</v>
      </c>
      <c r="K2162">
        <v>7.3</v>
      </c>
      <c r="L2162" t="s">
        <v>175</v>
      </c>
      <c r="M2162" t="s">
        <v>22</v>
      </c>
      <c r="N2162" t="s">
        <v>23</v>
      </c>
      <c r="O2162" t="s">
        <v>34</v>
      </c>
      <c r="P2162" t="s">
        <v>49</v>
      </c>
      <c r="Q2162" t="s">
        <v>42</v>
      </c>
      <c r="R2162" s="1">
        <v>42298</v>
      </c>
      <c r="S2162" s="10">
        <f t="shared" si="141"/>
        <v>3.6361365144202675E-5</v>
      </c>
      <c r="U2162" t="str">
        <f t="shared" si="140"/>
        <v/>
      </c>
      <c r="V2162">
        <f t="array" ref="V2162">SUM(IF(B2162="Y",IF(D2162="Critical",(F2162:F5721),0)))</f>
        <v>0</v>
      </c>
      <c r="W2162">
        <f t="shared" si="142"/>
        <v>5</v>
      </c>
      <c r="X2162">
        <f t="shared" si="143"/>
        <v>0</v>
      </c>
    </row>
    <row r="2163" spans="1:24" x14ac:dyDescent="0.25">
      <c r="A2163">
        <v>26116</v>
      </c>
      <c r="B2163" t="s">
        <v>18</v>
      </c>
      <c r="C2163" s="1">
        <v>42306</v>
      </c>
      <c r="D2163" t="s">
        <v>28</v>
      </c>
      <c r="E2163">
        <v>36</v>
      </c>
      <c r="F2163">
        <v>697.41</v>
      </c>
      <c r="G2163">
        <v>0.04</v>
      </c>
      <c r="H2163" t="s">
        <v>20</v>
      </c>
      <c r="I2163">
        <v>81.709999999999994</v>
      </c>
      <c r="J2163">
        <v>18.97</v>
      </c>
      <c r="K2163">
        <v>9.0299999999999994</v>
      </c>
      <c r="L2163" t="s">
        <v>421</v>
      </c>
      <c r="M2163" t="s">
        <v>341</v>
      </c>
      <c r="N2163" t="s">
        <v>71</v>
      </c>
      <c r="O2163" t="s">
        <v>34</v>
      </c>
      <c r="P2163" t="s">
        <v>49</v>
      </c>
      <c r="Q2163" t="s">
        <v>42</v>
      </c>
      <c r="R2163" s="1">
        <v>42307</v>
      </c>
      <c r="S2163" s="10">
        <f t="shared" si="141"/>
        <v>1.1082413978331609E-4</v>
      </c>
      <c r="U2163" t="str">
        <f t="shared" si="140"/>
        <v/>
      </c>
      <c r="V2163">
        <f t="array" ref="V2163">SUM(IF(B2163="Y",IF(D2163="Critical",(F2163:F5722),0)))</f>
        <v>0</v>
      </c>
      <c r="W2163">
        <f t="shared" si="142"/>
        <v>1</v>
      </c>
      <c r="X2163">
        <f t="shared" si="143"/>
        <v>0</v>
      </c>
    </row>
    <row r="2164" spans="1:24" x14ac:dyDescent="0.25">
      <c r="A2164">
        <v>26144</v>
      </c>
      <c r="B2164" t="s">
        <v>18</v>
      </c>
      <c r="C2164" s="1">
        <v>41938</v>
      </c>
      <c r="D2164" t="s">
        <v>19</v>
      </c>
      <c r="E2164">
        <v>28</v>
      </c>
      <c r="F2164">
        <v>75.739999999999995</v>
      </c>
      <c r="G2164">
        <v>0.1</v>
      </c>
      <c r="H2164" t="s">
        <v>20</v>
      </c>
      <c r="I2164">
        <v>13.23</v>
      </c>
      <c r="J2164">
        <v>2.88</v>
      </c>
      <c r="K2164">
        <v>0.99</v>
      </c>
      <c r="L2164" t="s">
        <v>556</v>
      </c>
      <c r="M2164" t="s">
        <v>22</v>
      </c>
      <c r="N2164" t="s">
        <v>71</v>
      </c>
      <c r="O2164" t="s">
        <v>34</v>
      </c>
      <c r="P2164" t="s">
        <v>46</v>
      </c>
      <c r="Q2164" t="s">
        <v>42</v>
      </c>
      <c r="R2164" s="1">
        <v>41939</v>
      </c>
      <c r="S2164" s="10">
        <f t="shared" si="141"/>
        <v>1.2035704029463817E-5</v>
      </c>
      <c r="U2164" t="str">
        <f t="shared" si="140"/>
        <v/>
      </c>
      <c r="V2164">
        <f t="array" ref="V2164">SUM(IF(B2164="Y",IF(D2164="Critical",(F2164:F5723),0)))</f>
        <v>0</v>
      </c>
      <c r="W2164">
        <f t="shared" si="142"/>
        <v>1</v>
      </c>
      <c r="X2164">
        <f t="shared" si="143"/>
        <v>0</v>
      </c>
    </row>
    <row r="2165" spans="1:24" x14ac:dyDescent="0.25">
      <c r="A2165">
        <v>26145</v>
      </c>
      <c r="B2165" t="s">
        <v>18</v>
      </c>
      <c r="C2165" s="1">
        <v>41824</v>
      </c>
      <c r="D2165" t="s">
        <v>47</v>
      </c>
      <c r="E2165">
        <v>18</v>
      </c>
      <c r="F2165">
        <v>99.36</v>
      </c>
      <c r="G2165">
        <v>0</v>
      </c>
      <c r="H2165" t="s">
        <v>20</v>
      </c>
      <c r="I2165">
        <v>-51.2</v>
      </c>
      <c r="J2165">
        <v>4.91</v>
      </c>
      <c r="K2165">
        <v>5.68</v>
      </c>
      <c r="L2165" t="s">
        <v>552</v>
      </c>
      <c r="M2165" t="s">
        <v>30</v>
      </c>
      <c r="N2165" t="s">
        <v>23</v>
      </c>
      <c r="O2165" t="s">
        <v>34</v>
      </c>
      <c r="P2165" t="s">
        <v>68</v>
      </c>
      <c r="Q2165" t="s">
        <v>42</v>
      </c>
      <c r="R2165" s="1">
        <v>41828</v>
      </c>
      <c r="S2165" s="10">
        <f t="shared" si="141"/>
        <v>1.5789114765877012E-5</v>
      </c>
      <c r="U2165" t="str">
        <f t="shared" si="140"/>
        <v/>
      </c>
      <c r="V2165">
        <f t="array" ref="V2165">SUM(IF(B2165="Y",IF(D2165="Critical",(F2165:F5724),0)))</f>
        <v>0</v>
      </c>
      <c r="W2165">
        <f t="shared" si="142"/>
        <v>4</v>
      </c>
      <c r="X2165">
        <f t="shared" si="143"/>
        <v>0</v>
      </c>
    </row>
    <row r="2166" spans="1:24" x14ac:dyDescent="0.25">
      <c r="A2166">
        <v>26145</v>
      </c>
      <c r="B2166" t="s">
        <v>18</v>
      </c>
      <c r="C2166" s="1">
        <v>41824</v>
      </c>
      <c r="D2166" t="s">
        <v>47</v>
      </c>
      <c r="E2166">
        <v>49</v>
      </c>
      <c r="F2166">
        <v>510.15</v>
      </c>
      <c r="G2166">
        <v>0.04</v>
      </c>
      <c r="H2166" t="s">
        <v>20</v>
      </c>
      <c r="I2166">
        <v>-362.11</v>
      </c>
      <c r="J2166">
        <v>9.98</v>
      </c>
      <c r="K2166">
        <v>12.52</v>
      </c>
      <c r="L2166" t="s">
        <v>552</v>
      </c>
      <c r="M2166" t="s">
        <v>30</v>
      </c>
      <c r="N2166" t="s">
        <v>23</v>
      </c>
      <c r="O2166" t="s">
        <v>37</v>
      </c>
      <c r="P2166" t="s">
        <v>38</v>
      </c>
      <c r="Q2166" t="s">
        <v>42</v>
      </c>
      <c r="R2166" s="1">
        <v>41824</v>
      </c>
      <c r="S2166" s="10">
        <f t="shared" si="141"/>
        <v>8.1066997763809954E-5</v>
      </c>
      <c r="U2166" t="str">
        <f t="shared" si="140"/>
        <v/>
      </c>
      <c r="V2166">
        <f t="array" ref="V2166">SUM(IF(B2166="Y",IF(D2166="Critical",(F2166:F5725),0)))</f>
        <v>0</v>
      </c>
      <c r="W2166">
        <f t="shared" si="142"/>
        <v>0</v>
      </c>
      <c r="X2166">
        <f t="shared" si="143"/>
        <v>0</v>
      </c>
    </row>
    <row r="2167" spans="1:24" x14ac:dyDescent="0.25">
      <c r="A2167">
        <v>26145</v>
      </c>
      <c r="B2167" t="s">
        <v>18</v>
      </c>
      <c r="C2167" s="1">
        <v>41824</v>
      </c>
      <c r="D2167" t="s">
        <v>47</v>
      </c>
      <c r="E2167">
        <v>27</v>
      </c>
      <c r="F2167">
        <v>735.09</v>
      </c>
      <c r="G2167">
        <v>0.1</v>
      </c>
      <c r="H2167" t="s">
        <v>20</v>
      </c>
      <c r="I2167">
        <v>153.5</v>
      </c>
      <c r="J2167">
        <v>29.34</v>
      </c>
      <c r="K2167">
        <v>7.87</v>
      </c>
      <c r="L2167" t="s">
        <v>552</v>
      </c>
      <c r="M2167" t="s">
        <v>30</v>
      </c>
      <c r="N2167" t="s">
        <v>23</v>
      </c>
      <c r="O2167" t="s">
        <v>37</v>
      </c>
      <c r="P2167" t="s">
        <v>38</v>
      </c>
      <c r="Q2167" t="s">
        <v>42</v>
      </c>
      <c r="R2167" s="1">
        <v>41826</v>
      </c>
      <c r="S2167" s="10">
        <f t="shared" si="141"/>
        <v>1.1681179924767042E-4</v>
      </c>
      <c r="U2167" t="str">
        <f t="shared" si="140"/>
        <v/>
      </c>
      <c r="V2167">
        <f t="array" ref="V2167">SUM(IF(B2167="Y",IF(D2167="Critical",(F2167:F5726),0)))</f>
        <v>0</v>
      </c>
      <c r="W2167">
        <f t="shared" si="142"/>
        <v>2</v>
      </c>
      <c r="X2167">
        <f t="shared" si="143"/>
        <v>0</v>
      </c>
    </row>
    <row r="2168" spans="1:24" x14ac:dyDescent="0.25">
      <c r="A2168">
        <v>26146</v>
      </c>
      <c r="B2168" t="s">
        <v>18</v>
      </c>
      <c r="C2168" s="1">
        <v>42654</v>
      </c>
      <c r="D2168" t="s">
        <v>47</v>
      </c>
      <c r="E2168">
        <v>13</v>
      </c>
      <c r="F2168">
        <v>1351.76</v>
      </c>
      <c r="G2168">
        <v>0.03</v>
      </c>
      <c r="H2168" t="s">
        <v>20</v>
      </c>
      <c r="I2168">
        <v>107.31</v>
      </c>
      <c r="J2168">
        <v>104.65</v>
      </c>
      <c r="K2168">
        <v>18.93</v>
      </c>
      <c r="L2168" t="s">
        <v>172</v>
      </c>
      <c r="M2168" t="s">
        <v>22</v>
      </c>
      <c r="N2168" t="s">
        <v>23</v>
      </c>
      <c r="O2168" t="s">
        <v>34</v>
      </c>
      <c r="P2168" t="s">
        <v>72</v>
      </c>
      <c r="Q2168" t="s">
        <v>42</v>
      </c>
      <c r="R2168" s="1">
        <v>42661</v>
      </c>
      <c r="S2168" s="10">
        <f t="shared" si="141"/>
        <v>2.1480569420211261E-4</v>
      </c>
      <c r="U2168" t="str">
        <f t="shared" si="140"/>
        <v/>
      </c>
      <c r="V2168">
        <f t="array" ref="V2168">SUM(IF(B2168="Y",IF(D2168="Critical",(F2168:F5727),0)))</f>
        <v>0</v>
      </c>
      <c r="W2168">
        <f t="shared" si="142"/>
        <v>7</v>
      </c>
      <c r="X2168">
        <f t="shared" si="143"/>
        <v>0</v>
      </c>
    </row>
    <row r="2169" spans="1:24" x14ac:dyDescent="0.25">
      <c r="A2169">
        <v>26146</v>
      </c>
      <c r="B2169" t="s">
        <v>18</v>
      </c>
      <c r="C2169" s="1">
        <v>42654</v>
      </c>
      <c r="D2169" t="s">
        <v>47</v>
      </c>
      <c r="E2169">
        <v>49</v>
      </c>
      <c r="F2169">
        <v>595.4</v>
      </c>
      <c r="G2169">
        <v>0.03</v>
      </c>
      <c r="H2169" t="s">
        <v>20</v>
      </c>
      <c r="I2169">
        <v>-148.85</v>
      </c>
      <c r="J2169">
        <v>11.66</v>
      </c>
      <c r="K2169">
        <v>7.95</v>
      </c>
      <c r="L2169" t="s">
        <v>172</v>
      </c>
      <c r="M2169" t="s">
        <v>22</v>
      </c>
      <c r="N2169" t="s">
        <v>23</v>
      </c>
      <c r="O2169" t="s">
        <v>34</v>
      </c>
      <c r="P2169" t="s">
        <v>35</v>
      </c>
      <c r="Q2169" t="s">
        <v>26</v>
      </c>
      <c r="R2169" s="1">
        <v>42663</v>
      </c>
      <c r="S2169" s="10">
        <f t="shared" si="141"/>
        <v>9.4613918393751737E-5</v>
      </c>
      <c r="U2169" t="str">
        <f t="shared" si="140"/>
        <v/>
      </c>
      <c r="V2169">
        <f t="array" ref="V2169">SUM(IF(B2169="Y",IF(D2169="Critical",(F2169:F5728),0)))</f>
        <v>0</v>
      </c>
      <c r="W2169">
        <f t="shared" si="142"/>
        <v>9</v>
      </c>
      <c r="X2169">
        <f t="shared" si="143"/>
        <v>0</v>
      </c>
    </row>
    <row r="2170" spans="1:24" x14ac:dyDescent="0.25">
      <c r="A2170">
        <v>26176</v>
      </c>
      <c r="B2170" t="s">
        <v>18</v>
      </c>
      <c r="C2170" s="1">
        <v>41962</v>
      </c>
      <c r="D2170" t="s">
        <v>19</v>
      </c>
      <c r="E2170">
        <v>14</v>
      </c>
      <c r="F2170">
        <v>94.32</v>
      </c>
      <c r="G2170">
        <v>0.06</v>
      </c>
      <c r="H2170" t="s">
        <v>20</v>
      </c>
      <c r="I2170">
        <v>-66.87</v>
      </c>
      <c r="J2170">
        <v>6.48</v>
      </c>
      <c r="K2170">
        <v>8.19</v>
      </c>
      <c r="L2170" t="s">
        <v>208</v>
      </c>
      <c r="M2170" t="s">
        <v>22</v>
      </c>
      <c r="N2170" t="s">
        <v>40</v>
      </c>
      <c r="O2170" t="s">
        <v>34</v>
      </c>
      <c r="P2170" t="s">
        <v>49</v>
      </c>
      <c r="Q2170" t="s">
        <v>42</v>
      </c>
      <c r="R2170" s="1">
        <v>41964</v>
      </c>
      <c r="S2170" s="10">
        <f t="shared" si="141"/>
        <v>1.4988217640071656E-5</v>
      </c>
      <c r="U2170" t="str">
        <f t="shared" si="140"/>
        <v/>
      </c>
      <c r="V2170">
        <f t="array" ref="V2170">SUM(IF(B2170="Y",IF(D2170="Critical",(F2170:F5729),0)))</f>
        <v>0</v>
      </c>
      <c r="W2170">
        <f t="shared" si="142"/>
        <v>2</v>
      </c>
      <c r="X2170">
        <f t="shared" si="143"/>
        <v>0</v>
      </c>
    </row>
    <row r="2171" spans="1:24" x14ac:dyDescent="0.25">
      <c r="A2171">
        <v>26176</v>
      </c>
      <c r="B2171" t="s">
        <v>18</v>
      </c>
      <c r="C2171" s="1">
        <v>41962</v>
      </c>
      <c r="D2171" t="s">
        <v>19</v>
      </c>
      <c r="E2171">
        <v>30</v>
      </c>
      <c r="F2171">
        <v>554.42949999999996</v>
      </c>
      <c r="G2171">
        <v>0.03</v>
      </c>
      <c r="H2171" t="s">
        <v>20</v>
      </c>
      <c r="I2171">
        <v>34.01</v>
      </c>
      <c r="J2171">
        <v>20.99</v>
      </c>
      <c r="K2171">
        <v>4.8099999999999996</v>
      </c>
      <c r="L2171" t="s">
        <v>208</v>
      </c>
      <c r="M2171" t="s">
        <v>22</v>
      </c>
      <c r="N2171" t="s">
        <v>40</v>
      </c>
      <c r="O2171" t="s">
        <v>24</v>
      </c>
      <c r="P2171" t="s">
        <v>41</v>
      </c>
      <c r="Q2171" t="s">
        <v>52</v>
      </c>
      <c r="R2171" s="1">
        <v>41963</v>
      </c>
      <c r="S2171" s="10">
        <f t="shared" si="141"/>
        <v>8.8103371629305637E-5</v>
      </c>
      <c r="U2171" t="str">
        <f t="shared" si="140"/>
        <v/>
      </c>
      <c r="V2171">
        <f t="array" ref="V2171">SUM(IF(B2171="Y",IF(D2171="Critical",(F2171:F5730),0)))</f>
        <v>0</v>
      </c>
      <c r="W2171">
        <f t="shared" si="142"/>
        <v>1</v>
      </c>
      <c r="X2171">
        <f t="shared" si="143"/>
        <v>0</v>
      </c>
    </row>
    <row r="2172" spans="1:24" x14ac:dyDescent="0.25">
      <c r="A2172">
        <v>22115</v>
      </c>
      <c r="B2172" t="s">
        <v>18</v>
      </c>
      <c r="C2172" s="1">
        <v>41440</v>
      </c>
      <c r="D2172" t="s">
        <v>47</v>
      </c>
      <c r="E2172">
        <v>5</v>
      </c>
      <c r="F2172">
        <v>751.94</v>
      </c>
      <c r="G2172">
        <v>0.02</v>
      </c>
      <c r="H2172" t="s">
        <v>54</v>
      </c>
      <c r="I2172">
        <v>-283.94</v>
      </c>
      <c r="J2172">
        <v>145.44999999999999</v>
      </c>
      <c r="K2172">
        <v>17.850000000000001</v>
      </c>
      <c r="L2172" t="s">
        <v>162</v>
      </c>
      <c r="M2172" t="s">
        <v>56</v>
      </c>
      <c r="N2172" t="s">
        <v>45</v>
      </c>
      <c r="O2172" t="s">
        <v>24</v>
      </c>
      <c r="P2172" t="s">
        <v>51</v>
      </c>
      <c r="Q2172" t="s">
        <v>74</v>
      </c>
      <c r="R2172" s="1">
        <v>41440</v>
      </c>
      <c r="S2172" s="10">
        <f t="shared" si="141"/>
        <v>1.1948940174168238E-4</v>
      </c>
      <c r="U2172" t="str">
        <f t="shared" si="140"/>
        <v/>
      </c>
      <c r="V2172">
        <f t="array" ref="V2172">SUM(IF(B2172="Y",IF(D2172="Critical",(F2172:F5731),0)))</f>
        <v>0</v>
      </c>
      <c r="W2172">
        <f t="shared" si="142"/>
        <v>0</v>
      </c>
      <c r="X2172">
        <f t="shared" si="143"/>
        <v>0</v>
      </c>
    </row>
    <row r="2173" spans="1:24" x14ac:dyDescent="0.25">
      <c r="A2173">
        <v>30917</v>
      </c>
      <c r="B2173" t="s">
        <v>18</v>
      </c>
      <c r="C2173" s="1">
        <v>41579</v>
      </c>
      <c r="D2173" t="s">
        <v>47</v>
      </c>
      <c r="E2173">
        <v>8</v>
      </c>
      <c r="F2173">
        <v>753.8</v>
      </c>
      <c r="G2173">
        <v>0.06</v>
      </c>
      <c r="H2173" t="s">
        <v>20</v>
      </c>
      <c r="I2173">
        <v>-32.299999999999997</v>
      </c>
      <c r="J2173">
        <v>96.45</v>
      </c>
      <c r="K2173">
        <v>13.99</v>
      </c>
      <c r="L2173" t="s">
        <v>320</v>
      </c>
      <c r="M2173" t="s">
        <v>22</v>
      </c>
      <c r="N2173" t="s">
        <v>23</v>
      </c>
      <c r="O2173" t="s">
        <v>24</v>
      </c>
      <c r="P2173" t="s">
        <v>51</v>
      </c>
      <c r="Q2173" t="s">
        <v>52</v>
      </c>
      <c r="R2173" s="1">
        <v>41583</v>
      </c>
      <c r="S2173" s="10">
        <f t="shared" si="141"/>
        <v>1.1978497091906291E-4</v>
      </c>
      <c r="U2173" t="str">
        <f t="shared" si="140"/>
        <v/>
      </c>
      <c r="V2173">
        <f t="array" ref="V2173">SUM(IF(B2173="Y",IF(D2173="Critical",(F2173:F5732),0)))</f>
        <v>0</v>
      </c>
      <c r="W2173">
        <f t="shared" si="142"/>
        <v>4</v>
      </c>
      <c r="X2173">
        <f t="shared" si="143"/>
        <v>0</v>
      </c>
    </row>
    <row r="2174" spans="1:24" x14ac:dyDescent="0.25">
      <c r="A2174">
        <v>26214</v>
      </c>
      <c r="B2174" t="s">
        <v>18</v>
      </c>
      <c r="C2174" s="1">
        <v>41963</v>
      </c>
      <c r="D2174" t="s">
        <v>43</v>
      </c>
      <c r="E2174">
        <v>19</v>
      </c>
      <c r="F2174">
        <v>305.68</v>
      </c>
      <c r="G2174">
        <v>0.1</v>
      </c>
      <c r="H2174" t="s">
        <v>32</v>
      </c>
      <c r="I2174">
        <v>128.16999999999999</v>
      </c>
      <c r="J2174">
        <v>15.74</v>
      </c>
      <c r="K2174">
        <v>1.39</v>
      </c>
      <c r="L2174" t="s">
        <v>481</v>
      </c>
      <c r="M2174" t="s">
        <v>22</v>
      </c>
      <c r="N2174" t="s">
        <v>71</v>
      </c>
      <c r="O2174" t="s">
        <v>34</v>
      </c>
      <c r="P2174" t="s">
        <v>76</v>
      </c>
      <c r="Q2174" t="s">
        <v>42</v>
      </c>
      <c r="R2174" s="1">
        <v>41964</v>
      </c>
      <c r="S2174" s="10">
        <f t="shared" si="141"/>
        <v>4.857504631273435E-5</v>
      </c>
      <c r="U2174" t="str">
        <f t="shared" si="140"/>
        <v/>
      </c>
      <c r="V2174">
        <f t="array" ref="V2174">SUM(IF(B2174="Y",IF(D2174="Critical",(F2174:F5733),0)))</f>
        <v>0</v>
      </c>
      <c r="W2174">
        <f t="shared" si="142"/>
        <v>1</v>
      </c>
      <c r="X2174">
        <f t="shared" si="143"/>
        <v>0</v>
      </c>
    </row>
    <row r="2175" spans="1:24" x14ac:dyDescent="0.25">
      <c r="A2175">
        <v>26214</v>
      </c>
      <c r="B2175" t="s">
        <v>18</v>
      </c>
      <c r="C2175" s="1">
        <v>41963</v>
      </c>
      <c r="D2175" t="s">
        <v>43</v>
      </c>
      <c r="E2175">
        <v>41</v>
      </c>
      <c r="F2175">
        <v>1901.29</v>
      </c>
      <c r="G2175">
        <v>0.08</v>
      </c>
      <c r="H2175" t="s">
        <v>20</v>
      </c>
      <c r="I2175">
        <v>870.8</v>
      </c>
      <c r="J2175">
        <v>46.94</v>
      </c>
      <c r="K2175">
        <v>6.77</v>
      </c>
      <c r="L2175" t="s">
        <v>481</v>
      </c>
      <c r="M2175" t="s">
        <v>22</v>
      </c>
      <c r="N2175" t="s">
        <v>71</v>
      </c>
      <c r="O2175" t="s">
        <v>37</v>
      </c>
      <c r="P2175" t="s">
        <v>38</v>
      </c>
      <c r="Q2175" t="s">
        <v>42</v>
      </c>
      <c r="R2175" s="1">
        <v>41964</v>
      </c>
      <c r="S2175" s="10">
        <f t="shared" si="141"/>
        <v>3.0213049530207633E-4</v>
      </c>
      <c r="U2175" t="str">
        <f t="shared" si="140"/>
        <v/>
      </c>
      <c r="V2175">
        <f t="array" ref="V2175">SUM(IF(B2175="Y",IF(D2175="Critical",(F2175:F5734),0)))</f>
        <v>0</v>
      </c>
      <c r="W2175">
        <f t="shared" si="142"/>
        <v>1</v>
      </c>
      <c r="X2175">
        <f t="shared" si="143"/>
        <v>0</v>
      </c>
    </row>
    <row r="2176" spans="1:24" x14ac:dyDescent="0.25">
      <c r="A2176">
        <v>26240</v>
      </c>
      <c r="B2176" t="s">
        <v>27</v>
      </c>
      <c r="C2176" s="1">
        <v>42723</v>
      </c>
      <c r="D2176" t="s">
        <v>28</v>
      </c>
      <c r="E2176">
        <v>38</v>
      </c>
      <c r="F2176">
        <v>1483.44</v>
      </c>
      <c r="G2176">
        <v>0.04</v>
      </c>
      <c r="H2176" t="s">
        <v>20</v>
      </c>
      <c r="I2176">
        <v>439.77</v>
      </c>
      <c r="J2176">
        <v>39.479999999999997</v>
      </c>
      <c r="K2176">
        <v>1.99</v>
      </c>
      <c r="L2176" t="s">
        <v>421</v>
      </c>
      <c r="M2176" t="s">
        <v>56</v>
      </c>
      <c r="N2176" t="s">
        <v>45</v>
      </c>
      <c r="O2176" t="s">
        <v>24</v>
      </c>
      <c r="P2176" t="s">
        <v>25</v>
      </c>
      <c r="Q2176" t="s">
        <v>26</v>
      </c>
      <c r="R2176" s="1">
        <v>42726</v>
      </c>
      <c r="S2176" s="10">
        <f t="shared" si="141"/>
        <v>2.3573072069537636E-4</v>
      </c>
      <c r="T2176" t="str">
        <f t="shared" ref="T2176:T2177" si="144">IF(B2176="Y", "Quality Check","")</f>
        <v>Quality Check</v>
      </c>
      <c r="U2176" t="str">
        <f t="shared" si="140"/>
        <v>Low Impact</v>
      </c>
      <c r="V2176">
        <f t="array" ref="V2176">SUM(IF(B2176="Y",IF(D2176="Critical",(F2176:F5735),0)))</f>
        <v>9642602.8045000061</v>
      </c>
      <c r="W2176">
        <f t="shared" si="142"/>
        <v>3</v>
      </c>
      <c r="X2176">
        <f t="shared" si="143"/>
        <v>1</v>
      </c>
    </row>
    <row r="2177" spans="1:24" x14ac:dyDescent="0.25">
      <c r="A2177">
        <v>26240</v>
      </c>
      <c r="B2177" t="s">
        <v>27</v>
      </c>
      <c r="C2177" s="1">
        <v>42723</v>
      </c>
      <c r="D2177" t="s">
        <v>28</v>
      </c>
      <c r="E2177">
        <v>39</v>
      </c>
      <c r="F2177">
        <v>145.68</v>
      </c>
      <c r="G2177">
        <v>0.04</v>
      </c>
      <c r="H2177" t="s">
        <v>20</v>
      </c>
      <c r="I2177">
        <v>12</v>
      </c>
      <c r="J2177">
        <v>3.7</v>
      </c>
      <c r="K2177">
        <v>1.61</v>
      </c>
      <c r="L2177" t="s">
        <v>421</v>
      </c>
      <c r="M2177" t="s">
        <v>56</v>
      </c>
      <c r="N2177" t="s">
        <v>45</v>
      </c>
      <c r="O2177" t="s">
        <v>37</v>
      </c>
      <c r="P2177" t="s">
        <v>38</v>
      </c>
      <c r="Q2177" t="s">
        <v>36</v>
      </c>
      <c r="R2177" s="1">
        <v>42724</v>
      </c>
      <c r="S2177" s="10">
        <f t="shared" si="141"/>
        <v>2.3149740731611948E-5</v>
      </c>
      <c r="T2177" t="str">
        <f t="shared" si="144"/>
        <v>Quality Check</v>
      </c>
      <c r="U2177" t="str">
        <f t="shared" si="140"/>
        <v>Low Impact</v>
      </c>
      <c r="V2177">
        <f t="array" ref="V2177">SUM(IF(B2177="Y",IF(D2177="Critical",(F2177:F5736),0)))</f>
        <v>9641119.3645000048</v>
      </c>
      <c r="W2177">
        <f t="shared" si="142"/>
        <v>1</v>
      </c>
      <c r="X2177">
        <f t="shared" si="143"/>
        <v>1</v>
      </c>
    </row>
    <row r="2178" spans="1:24" x14ac:dyDescent="0.25">
      <c r="A2178">
        <v>26243</v>
      </c>
      <c r="B2178" t="s">
        <v>18</v>
      </c>
      <c r="C2178" s="1">
        <v>41836</v>
      </c>
      <c r="D2178" t="s">
        <v>47</v>
      </c>
      <c r="E2178">
        <v>42</v>
      </c>
      <c r="F2178">
        <v>71.319999999999993</v>
      </c>
      <c r="G2178">
        <v>0.08</v>
      </c>
      <c r="H2178" t="s">
        <v>20</v>
      </c>
      <c r="I2178">
        <v>-4.9000000000000004</v>
      </c>
      <c r="J2178">
        <v>1.82</v>
      </c>
      <c r="K2178">
        <v>1</v>
      </c>
      <c r="L2178" t="s">
        <v>557</v>
      </c>
      <c r="M2178" t="s">
        <v>56</v>
      </c>
      <c r="N2178" t="s">
        <v>23</v>
      </c>
      <c r="O2178" t="s">
        <v>34</v>
      </c>
      <c r="P2178" t="s">
        <v>35</v>
      </c>
      <c r="Q2178" t="s">
        <v>36</v>
      </c>
      <c r="R2178" s="1">
        <v>41840</v>
      </c>
      <c r="S2178" s="10">
        <f t="shared" si="141"/>
        <v>1.133332996278531E-5</v>
      </c>
      <c r="U2178" t="str">
        <f t="shared" ref="U2178:U2241" si="145">IF(T2178="Quality Check",VLOOKUP(S2178,Quality_Control,2),"")</f>
        <v/>
      </c>
      <c r="V2178">
        <f t="array" ref="V2178">SUM(IF(B2178="Y",IF(D2178="Critical",(F2178:F5737),0)))</f>
        <v>0</v>
      </c>
      <c r="W2178">
        <f t="shared" si="142"/>
        <v>4</v>
      </c>
      <c r="X2178">
        <f t="shared" si="143"/>
        <v>0</v>
      </c>
    </row>
    <row r="2179" spans="1:24" x14ac:dyDescent="0.25">
      <c r="A2179">
        <v>38215</v>
      </c>
      <c r="B2179" t="s">
        <v>18</v>
      </c>
      <c r="C2179" s="1">
        <v>41276</v>
      </c>
      <c r="D2179" t="s">
        <v>28</v>
      </c>
      <c r="E2179">
        <v>42</v>
      </c>
      <c r="F2179">
        <v>756.72950000000003</v>
      </c>
      <c r="G2179">
        <v>7.0000000000000007E-2</v>
      </c>
      <c r="H2179" t="s">
        <v>20</v>
      </c>
      <c r="I2179">
        <v>64.78</v>
      </c>
      <c r="J2179">
        <v>20.99</v>
      </c>
      <c r="K2179">
        <v>4.8099999999999996</v>
      </c>
      <c r="L2179" t="s">
        <v>316</v>
      </c>
      <c r="M2179" t="s">
        <v>22</v>
      </c>
      <c r="N2179" t="s">
        <v>71</v>
      </c>
      <c r="O2179" t="s">
        <v>24</v>
      </c>
      <c r="P2179" t="s">
        <v>41</v>
      </c>
      <c r="Q2179" t="s">
        <v>52</v>
      </c>
      <c r="R2179" s="1">
        <v>41277</v>
      </c>
      <c r="S2179" s="10">
        <f t="shared" ref="S2179:S2242" si="146">F2179/$F$3563</f>
        <v>1.2025049237343729E-4</v>
      </c>
      <c r="U2179" t="str">
        <f t="shared" si="145"/>
        <v/>
      </c>
      <c r="V2179">
        <f t="array" ref="V2179">SUM(IF(B2179="Y",IF(D2179="Critical",(F2179:F5738),0)))</f>
        <v>0</v>
      </c>
      <c r="W2179">
        <f t="shared" ref="W2179:W2242" si="147">R2179-C2179</f>
        <v>1</v>
      </c>
      <c r="X2179">
        <f t="shared" ref="X2179:X2242" si="148">IF(T2179="",0,1)</f>
        <v>0</v>
      </c>
    </row>
    <row r="2180" spans="1:24" x14ac:dyDescent="0.25">
      <c r="A2180">
        <v>26272</v>
      </c>
      <c r="B2180" t="s">
        <v>18</v>
      </c>
      <c r="C2180" s="1">
        <v>42184</v>
      </c>
      <c r="D2180" t="s">
        <v>47</v>
      </c>
      <c r="E2180">
        <v>6</v>
      </c>
      <c r="F2180">
        <v>905.94</v>
      </c>
      <c r="G2180">
        <v>0.04</v>
      </c>
      <c r="H2180" t="s">
        <v>32</v>
      </c>
      <c r="I2180">
        <v>-4.1900000000000004</v>
      </c>
      <c r="J2180">
        <v>140.81</v>
      </c>
      <c r="K2180">
        <v>24.49</v>
      </c>
      <c r="L2180" t="s">
        <v>504</v>
      </c>
      <c r="M2180" t="s">
        <v>341</v>
      </c>
      <c r="N2180" t="s">
        <v>40</v>
      </c>
      <c r="O2180" t="s">
        <v>37</v>
      </c>
      <c r="P2180" t="s">
        <v>86</v>
      </c>
      <c r="Q2180" t="s">
        <v>60</v>
      </c>
      <c r="R2180" s="1">
        <v>42193</v>
      </c>
      <c r="S2180" s="10">
        <f t="shared" si="146"/>
        <v>1.439612583635127E-4</v>
      </c>
      <c r="U2180" t="str">
        <f t="shared" si="145"/>
        <v/>
      </c>
      <c r="V2180">
        <f t="array" ref="V2180">SUM(IF(B2180="Y",IF(D2180="Critical",(F2180:F5739),0)))</f>
        <v>0</v>
      </c>
      <c r="W2180">
        <f t="shared" si="147"/>
        <v>9</v>
      </c>
      <c r="X2180">
        <f t="shared" si="148"/>
        <v>0</v>
      </c>
    </row>
    <row r="2181" spans="1:24" x14ac:dyDescent="0.25">
      <c r="A2181">
        <v>26274</v>
      </c>
      <c r="B2181" t="s">
        <v>18</v>
      </c>
      <c r="C2181" s="1">
        <v>42167</v>
      </c>
      <c r="D2181" t="s">
        <v>31</v>
      </c>
      <c r="E2181">
        <v>41</v>
      </c>
      <c r="F2181">
        <v>377.83</v>
      </c>
      <c r="G2181">
        <v>0.06</v>
      </c>
      <c r="H2181" t="s">
        <v>20</v>
      </c>
      <c r="I2181">
        <v>122.06</v>
      </c>
      <c r="J2181">
        <v>9.11</v>
      </c>
      <c r="K2181">
        <v>2.15</v>
      </c>
      <c r="L2181" t="s">
        <v>186</v>
      </c>
      <c r="M2181" t="s">
        <v>22</v>
      </c>
      <c r="N2181" t="s">
        <v>23</v>
      </c>
      <c r="O2181" t="s">
        <v>34</v>
      </c>
      <c r="P2181" t="s">
        <v>49</v>
      </c>
      <c r="Q2181" t="s">
        <v>36</v>
      </c>
      <c r="R2181" s="1">
        <v>42168</v>
      </c>
      <c r="S2181" s="10">
        <f t="shared" si="146"/>
        <v>6.0040270048221734E-5</v>
      </c>
      <c r="U2181" t="str">
        <f t="shared" si="145"/>
        <v/>
      </c>
      <c r="V2181">
        <f t="array" ref="V2181">SUM(IF(B2181="Y",IF(D2181="Critical",(F2181:F5740),0)))</f>
        <v>0</v>
      </c>
      <c r="W2181">
        <f t="shared" si="147"/>
        <v>1</v>
      </c>
      <c r="X2181">
        <f t="shared" si="148"/>
        <v>0</v>
      </c>
    </row>
    <row r="2182" spans="1:24" x14ac:dyDescent="0.25">
      <c r="A2182">
        <v>30884</v>
      </c>
      <c r="B2182" t="s">
        <v>18</v>
      </c>
      <c r="C2182" s="1">
        <v>41543</v>
      </c>
      <c r="D2182" t="s">
        <v>47</v>
      </c>
      <c r="E2182">
        <v>6</v>
      </c>
      <c r="F2182">
        <v>763.44799999999998</v>
      </c>
      <c r="G2182">
        <v>0.05</v>
      </c>
      <c r="H2182" t="s">
        <v>54</v>
      </c>
      <c r="I2182">
        <v>-352.96</v>
      </c>
      <c r="J2182">
        <v>146.05000000000001</v>
      </c>
      <c r="K2182">
        <v>80.2</v>
      </c>
      <c r="L2182" t="s">
        <v>243</v>
      </c>
      <c r="M2182" t="s">
        <v>56</v>
      </c>
      <c r="N2182" t="s">
        <v>23</v>
      </c>
      <c r="O2182" t="s">
        <v>37</v>
      </c>
      <c r="P2182" t="s">
        <v>112</v>
      </c>
      <c r="Q2182" t="s">
        <v>58</v>
      </c>
      <c r="R2182" s="1">
        <v>41548</v>
      </c>
      <c r="S2182" s="10">
        <f t="shared" si="146"/>
        <v>1.213181168456046E-4</v>
      </c>
      <c r="U2182" t="str">
        <f t="shared" si="145"/>
        <v/>
      </c>
      <c r="V2182">
        <f t="array" ref="V2182">SUM(IF(B2182="Y",IF(D2182="Critical",(F2182:F5741),0)))</f>
        <v>0</v>
      </c>
      <c r="W2182">
        <f t="shared" si="147"/>
        <v>5</v>
      </c>
      <c r="X2182">
        <f t="shared" si="148"/>
        <v>0</v>
      </c>
    </row>
    <row r="2183" spans="1:24" x14ac:dyDescent="0.25">
      <c r="A2183">
        <v>26279</v>
      </c>
      <c r="B2183" t="s">
        <v>18</v>
      </c>
      <c r="C2183" s="1">
        <v>42581</v>
      </c>
      <c r="D2183" t="s">
        <v>31</v>
      </c>
      <c r="E2183">
        <v>7</v>
      </c>
      <c r="F2183">
        <v>211.74350000000001</v>
      </c>
      <c r="G2183">
        <v>0.04</v>
      </c>
      <c r="H2183" t="s">
        <v>20</v>
      </c>
      <c r="I2183">
        <v>-33.31</v>
      </c>
      <c r="J2183">
        <v>35.99</v>
      </c>
      <c r="K2183">
        <v>1.25</v>
      </c>
      <c r="L2183" t="s">
        <v>106</v>
      </c>
      <c r="M2183" t="s">
        <v>30</v>
      </c>
      <c r="N2183" t="s">
        <v>40</v>
      </c>
      <c r="O2183" t="s">
        <v>24</v>
      </c>
      <c r="P2183" t="s">
        <v>41</v>
      </c>
      <c r="Q2183" t="s">
        <v>26</v>
      </c>
      <c r="R2183" s="1">
        <v>42583</v>
      </c>
      <c r="S2183" s="10">
        <f t="shared" si="146"/>
        <v>3.3647769951977451E-5</v>
      </c>
      <c r="U2183" t="str">
        <f t="shared" si="145"/>
        <v/>
      </c>
      <c r="V2183">
        <f t="array" ref="V2183">SUM(IF(B2183="Y",IF(D2183="Critical",(F2183:F5742),0)))</f>
        <v>0</v>
      </c>
      <c r="W2183">
        <f t="shared" si="147"/>
        <v>2</v>
      </c>
      <c r="X2183">
        <f t="shared" si="148"/>
        <v>0</v>
      </c>
    </row>
    <row r="2184" spans="1:24" x14ac:dyDescent="0.25">
      <c r="A2184">
        <v>26304</v>
      </c>
      <c r="B2184" t="s">
        <v>18</v>
      </c>
      <c r="C2184" s="1">
        <v>41717</v>
      </c>
      <c r="D2184" t="s">
        <v>43</v>
      </c>
      <c r="E2184">
        <v>43</v>
      </c>
      <c r="F2184">
        <v>7452.1369999999997</v>
      </c>
      <c r="G2184">
        <v>0.02</v>
      </c>
      <c r="H2184" t="s">
        <v>20</v>
      </c>
      <c r="I2184">
        <v>2028.36</v>
      </c>
      <c r="J2184">
        <v>205.99</v>
      </c>
      <c r="K2184">
        <v>5.99</v>
      </c>
      <c r="L2184" t="s">
        <v>141</v>
      </c>
      <c r="M2184" t="s">
        <v>56</v>
      </c>
      <c r="N2184" t="s">
        <v>23</v>
      </c>
      <c r="O2184" t="s">
        <v>24</v>
      </c>
      <c r="P2184" t="s">
        <v>41</v>
      </c>
      <c r="Q2184" t="s">
        <v>42</v>
      </c>
      <c r="R2184" s="1">
        <v>41718</v>
      </c>
      <c r="S2184" s="10">
        <f t="shared" si="146"/>
        <v>1.1842053778586797E-3</v>
      </c>
      <c r="U2184" t="str">
        <f t="shared" si="145"/>
        <v/>
      </c>
      <c r="V2184">
        <f t="array" ref="V2184">SUM(IF(B2184="Y",IF(D2184="Critical",(F2184:F5743),0)))</f>
        <v>0</v>
      </c>
      <c r="W2184">
        <f t="shared" si="147"/>
        <v>1</v>
      </c>
      <c r="X2184">
        <f t="shared" si="148"/>
        <v>0</v>
      </c>
    </row>
    <row r="2185" spans="1:24" x14ac:dyDescent="0.25">
      <c r="A2185">
        <v>26306</v>
      </c>
      <c r="B2185" t="s">
        <v>18</v>
      </c>
      <c r="C2185" s="1">
        <v>42307</v>
      </c>
      <c r="D2185" t="s">
        <v>47</v>
      </c>
      <c r="E2185">
        <v>39</v>
      </c>
      <c r="F2185">
        <v>7725.66</v>
      </c>
      <c r="G2185">
        <v>0.05</v>
      </c>
      <c r="H2185" t="s">
        <v>54</v>
      </c>
      <c r="I2185">
        <v>-737.41</v>
      </c>
      <c r="J2185">
        <v>200.98</v>
      </c>
      <c r="K2185">
        <v>55.96</v>
      </c>
      <c r="L2185" t="s">
        <v>506</v>
      </c>
      <c r="M2185" t="s">
        <v>22</v>
      </c>
      <c r="N2185" t="s">
        <v>23</v>
      </c>
      <c r="O2185" t="s">
        <v>37</v>
      </c>
      <c r="P2185" t="s">
        <v>57</v>
      </c>
      <c r="Q2185" t="s">
        <v>58</v>
      </c>
      <c r="R2185" s="1">
        <v>42311</v>
      </c>
      <c r="S2185" s="10">
        <f t="shared" si="146"/>
        <v>1.227670414474088E-3</v>
      </c>
      <c r="U2185" t="str">
        <f t="shared" si="145"/>
        <v/>
      </c>
      <c r="V2185">
        <f t="array" ref="V2185">SUM(IF(B2185="Y",IF(D2185="Critical",(F2185:F5744),0)))</f>
        <v>0</v>
      </c>
      <c r="W2185">
        <f t="shared" si="147"/>
        <v>4</v>
      </c>
      <c r="X2185">
        <f t="shared" si="148"/>
        <v>0</v>
      </c>
    </row>
    <row r="2186" spans="1:24" x14ac:dyDescent="0.25">
      <c r="A2186">
        <v>26310</v>
      </c>
      <c r="B2186" t="s">
        <v>18</v>
      </c>
      <c r="C2186" s="1">
        <v>42214</v>
      </c>
      <c r="D2186" t="s">
        <v>31</v>
      </c>
      <c r="E2186">
        <v>5</v>
      </c>
      <c r="F2186">
        <v>77.41</v>
      </c>
      <c r="G2186">
        <v>0.05</v>
      </c>
      <c r="H2186" t="s">
        <v>20</v>
      </c>
      <c r="I2186">
        <v>9.35</v>
      </c>
      <c r="J2186">
        <v>15.67</v>
      </c>
      <c r="K2186">
        <v>1.39</v>
      </c>
      <c r="L2186" t="s">
        <v>246</v>
      </c>
      <c r="M2186" t="s">
        <v>22</v>
      </c>
      <c r="N2186" t="s">
        <v>23</v>
      </c>
      <c r="O2186" t="s">
        <v>34</v>
      </c>
      <c r="P2186" t="s">
        <v>76</v>
      </c>
      <c r="Q2186" t="s">
        <v>42</v>
      </c>
      <c r="R2186" s="1">
        <v>42216</v>
      </c>
      <c r="S2186" s="10">
        <f t="shared" si="146"/>
        <v>1.2301080656466782E-5</v>
      </c>
      <c r="U2186" t="str">
        <f t="shared" si="145"/>
        <v/>
      </c>
      <c r="V2186">
        <f t="array" ref="V2186">SUM(IF(B2186="Y",IF(D2186="Critical",(F2186:F5745),0)))</f>
        <v>0</v>
      </c>
      <c r="W2186">
        <f t="shared" si="147"/>
        <v>2</v>
      </c>
      <c r="X2186">
        <f t="shared" si="148"/>
        <v>0</v>
      </c>
    </row>
    <row r="2187" spans="1:24" x14ac:dyDescent="0.25">
      <c r="A2187">
        <v>26310</v>
      </c>
      <c r="B2187" t="s">
        <v>18</v>
      </c>
      <c r="C2187" s="1">
        <v>42214</v>
      </c>
      <c r="D2187" t="s">
        <v>31</v>
      </c>
      <c r="E2187">
        <v>19</v>
      </c>
      <c r="F2187">
        <v>112.67</v>
      </c>
      <c r="G2187">
        <v>0.09</v>
      </c>
      <c r="H2187" t="s">
        <v>20</v>
      </c>
      <c r="I2187">
        <v>-37.85</v>
      </c>
      <c r="J2187">
        <v>5.98</v>
      </c>
      <c r="K2187">
        <v>5.14</v>
      </c>
      <c r="L2187" t="s">
        <v>246</v>
      </c>
      <c r="M2187" t="s">
        <v>22</v>
      </c>
      <c r="N2187" t="s">
        <v>23</v>
      </c>
      <c r="O2187" t="s">
        <v>34</v>
      </c>
      <c r="P2187" t="s">
        <v>49</v>
      </c>
      <c r="Q2187" t="s">
        <v>42</v>
      </c>
      <c r="R2187" s="1">
        <v>42215</v>
      </c>
      <c r="S2187" s="10">
        <f t="shared" si="146"/>
        <v>1.7904182373906633E-5</v>
      </c>
      <c r="U2187" t="str">
        <f t="shared" si="145"/>
        <v/>
      </c>
      <c r="V2187">
        <f t="array" ref="V2187">SUM(IF(B2187="Y",IF(D2187="Critical",(F2187:F5746),0)))</f>
        <v>0</v>
      </c>
      <c r="W2187">
        <f t="shared" si="147"/>
        <v>1</v>
      </c>
      <c r="X2187">
        <f t="shared" si="148"/>
        <v>0</v>
      </c>
    </row>
    <row r="2188" spans="1:24" x14ac:dyDescent="0.25">
      <c r="A2188">
        <v>26336</v>
      </c>
      <c r="B2188" t="s">
        <v>18</v>
      </c>
      <c r="C2188" s="1">
        <v>42150</v>
      </c>
      <c r="D2188" t="s">
        <v>19</v>
      </c>
      <c r="E2188">
        <v>39</v>
      </c>
      <c r="F2188">
        <v>1516.82</v>
      </c>
      <c r="G2188">
        <v>0.1</v>
      </c>
      <c r="H2188" t="s">
        <v>20</v>
      </c>
      <c r="I2188">
        <v>-83.28</v>
      </c>
      <c r="J2188">
        <v>40.98</v>
      </c>
      <c r="K2188">
        <v>6.5</v>
      </c>
      <c r="L2188" t="s">
        <v>319</v>
      </c>
      <c r="M2188" t="s">
        <v>22</v>
      </c>
      <c r="N2188" t="s">
        <v>40</v>
      </c>
      <c r="O2188" t="s">
        <v>24</v>
      </c>
      <c r="P2188" t="s">
        <v>25</v>
      </c>
      <c r="Q2188" t="s">
        <v>42</v>
      </c>
      <c r="R2188" s="1">
        <v>42152</v>
      </c>
      <c r="S2188" s="10">
        <f t="shared" si="146"/>
        <v>2.4103507507223802E-4</v>
      </c>
      <c r="U2188" t="str">
        <f t="shared" si="145"/>
        <v/>
      </c>
      <c r="V2188">
        <f t="array" ref="V2188">SUM(IF(B2188="Y",IF(D2188="Critical",(F2188:F5747),0)))</f>
        <v>0</v>
      </c>
      <c r="W2188">
        <f t="shared" si="147"/>
        <v>2</v>
      </c>
      <c r="X2188">
        <f t="shared" si="148"/>
        <v>0</v>
      </c>
    </row>
    <row r="2189" spans="1:24" x14ac:dyDescent="0.25">
      <c r="A2189">
        <v>26336</v>
      </c>
      <c r="B2189" t="s">
        <v>18</v>
      </c>
      <c r="C2189" s="1">
        <v>42150</v>
      </c>
      <c r="D2189" t="s">
        <v>19</v>
      </c>
      <c r="E2189">
        <v>45</v>
      </c>
      <c r="F2189">
        <v>2752.68</v>
      </c>
      <c r="G2189">
        <v>0.04</v>
      </c>
      <c r="H2189" t="s">
        <v>20</v>
      </c>
      <c r="I2189">
        <v>430.32</v>
      </c>
      <c r="J2189">
        <v>62.18</v>
      </c>
      <c r="K2189">
        <v>12.78</v>
      </c>
      <c r="L2189" t="s">
        <v>319</v>
      </c>
      <c r="M2189" t="s">
        <v>22</v>
      </c>
      <c r="N2189" t="s">
        <v>40</v>
      </c>
      <c r="O2189" t="s">
        <v>34</v>
      </c>
      <c r="P2189" t="s">
        <v>53</v>
      </c>
      <c r="Q2189" t="s">
        <v>42</v>
      </c>
      <c r="R2189" s="1">
        <v>42151</v>
      </c>
      <c r="S2189" s="10">
        <f t="shared" si="146"/>
        <v>4.3742331354402504E-4</v>
      </c>
      <c r="U2189" t="str">
        <f t="shared" si="145"/>
        <v/>
      </c>
      <c r="V2189">
        <f t="array" ref="V2189">SUM(IF(B2189="Y",IF(D2189="Critical",(F2189:F5748),0)))</f>
        <v>0</v>
      </c>
      <c r="W2189">
        <f t="shared" si="147"/>
        <v>1</v>
      </c>
      <c r="X2189">
        <f t="shared" si="148"/>
        <v>0</v>
      </c>
    </row>
    <row r="2190" spans="1:24" x14ac:dyDescent="0.25">
      <c r="A2190">
        <v>26337</v>
      </c>
      <c r="B2190" t="s">
        <v>18</v>
      </c>
      <c r="C2190" s="1">
        <v>42681</v>
      </c>
      <c r="D2190" t="s">
        <v>28</v>
      </c>
      <c r="E2190">
        <v>45</v>
      </c>
      <c r="F2190">
        <v>153.27000000000001</v>
      </c>
      <c r="G2190">
        <v>0.08</v>
      </c>
      <c r="H2190" t="s">
        <v>20</v>
      </c>
      <c r="I2190">
        <v>60.29</v>
      </c>
      <c r="J2190">
        <v>3.69</v>
      </c>
      <c r="K2190">
        <v>0.5</v>
      </c>
      <c r="L2190" t="s">
        <v>279</v>
      </c>
      <c r="M2190" t="s">
        <v>22</v>
      </c>
      <c r="N2190" t="s">
        <v>71</v>
      </c>
      <c r="O2190" t="s">
        <v>34</v>
      </c>
      <c r="P2190" t="s">
        <v>46</v>
      </c>
      <c r="Q2190" t="s">
        <v>42</v>
      </c>
      <c r="R2190" s="1">
        <v>42684</v>
      </c>
      <c r="S2190" s="10">
        <f t="shared" si="146"/>
        <v>2.4355853665116443E-5</v>
      </c>
      <c r="U2190" t="str">
        <f t="shared" si="145"/>
        <v/>
      </c>
      <c r="V2190">
        <f t="array" ref="V2190">SUM(IF(B2190="Y",IF(D2190="Critical",(F2190:F5749),0)))</f>
        <v>0</v>
      </c>
      <c r="W2190">
        <f t="shared" si="147"/>
        <v>3</v>
      </c>
      <c r="X2190">
        <f t="shared" si="148"/>
        <v>0</v>
      </c>
    </row>
    <row r="2191" spans="1:24" x14ac:dyDescent="0.25">
      <c r="A2191">
        <v>26370</v>
      </c>
      <c r="B2191" t="s">
        <v>18</v>
      </c>
      <c r="C2191" s="1">
        <v>41859</v>
      </c>
      <c r="D2191" t="s">
        <v>31</v>
      </c>
      <c r="E2191">
        <v>12</v>
      </c>
      <c r="F2191">
        <v>270.23</v>
      </c>
      <c r="G2191">
        <v>0.08</v>
      </c>
      <c r="H2191" t="s">
        <v>20</v>
      </c>
      <c r="I2191">
        <v>52.02</v>
      </c>
      <c r="J2191">
        <v>22.84</v>
      </c>
      <c r="K2191">
        <v>5.47</v>
      </c>
      <c r="L2191" t="s">
        <v>532</v>
      </c>
      <c r="M2191" t="s">
        <v>341</v>
      </c>
      <c r="N2191" t="s">
        <v>40</v>
      </c>
      <c r="O2191" t="s">
        <v>34</v>
      </c>
      <c r="P2191" t="s">
        <v>49</v>
      </c>
      <c r="Q2191" t="s">
        <v>42</v>
      </c>
      <c r="R2191" s="1">
        <v>41861</v>
      </c>
      <c r="S2191" s="10">
        <f t="shared" si="146"/>
        <v>4.2941752044916922E-5</v>
      </c>
      <c r="U2191" t="str">
        <f t="shared" si="145"/>
        <v/>
      </c>
      <c r="V2191">
        <f t="array" ref="V2191">SUM(IF(B2191="Y",IF(D2191="Critical",(F2191:F5750),0)))</f>
        <v>0</v>
      </c>
      <c r="W2191">
        <f t="shared" si="147"/>
        <v>2</v>
      </c>
      <c r="X2191">
        <f t="shared" si="148"/>
        <v>0</v>
      </c>
    </row>
    <row r="2192" spans="1:24" x14ac:dyDescent="0.25">
      <c r="A2192">
        <v>26370</v>
      </c>
      <c r="B2192" t="s">
        <v>18</v>
      </c>
      <c r="C2192" s="1">
        <v>41859</v>
      </c>
      <c r="D2192" t="s">
        <v>31</v>
      </c>
      <c r="E2192">
        <v>20</v>
      </c>
      <c r="F2192">
        <v>660.27</v>
      </c>
      <c r="G2192">
        <v>0.09</v>
      </c>
      <c r="H2192" t="s">
        <v>32</v>
      </c>
      <c r="I2192">
        <v>63.83</v>
      </c>
      <c r="J2192">
        <v>34.76</v>
      </c>
      <c r="K2192">
        <v>5.49</v>
      </c>
      <c r="L2192" t="s">
        <v>532</v>
      </c>
      <c r="M2192" t="s">
        <v>341</v>
      </c>
      <c r="N2192" t="s">
        <v>40</v>
      </c>
      <c r="O2192" t="s">
        <v>34</v>
      </c>
      <c r="P2192" t="s">
        <v>53</v>
      </c>
      <c r="Q2192" t="s">
        <v>42</v>
      </c>
      <c r="R2192" s="1">
        <v>41861</v>
      </c>
      <c r="S2192" s="10">
        <f t="shared" si="146"/>
        <v>1.0492229072529805E-4</v>
      </c>
      <c r="U2192" t="str">
        <f t="shared" si="145"/>
        <v/>
      </c>
      <c r="V2192">
        <f t="array" ref="V2192">SUM(IF(B2192="Y",IF(D2192="Critical",(F2192:F5751),0)))</f>
        <v>0</v>
      </c>
      <c r="W2192">
        <f t="shared" si="147"/>
        <v>2</v>
      </c>
      <c r="X2192">
        <f t="shared" si="148"/>
        <v>0</v>
      </c>
    </row>
    <row r="2193" spans="1:24" x14ac:dyDescent="0.25">
      <c r="A2193">
        <v>15335</v>
      </c>
      <c r="B2193" t="s">
        <v>18</v>
      </c>
      <c r="C2193" s="1">
        <v>41534</v>
      </c>
      <c r="D2193" t="s">
        <v>43</v>
      </c>
      <c r="E2193">
        <v>26</v>
      </c>
      <c r="F2193">
        <v>765.96</v>
      </c>
      <c r="G2193">
        <v>0.1</v>
      </c>
      <c r="H2193" t="s">
        <v>20</v>
      </c>
      <c r="I2193">
        <v>240.06</v>
      </c>
      <c r="J2193">
        <v>31.78</v>
      </c>
      <c r="K2193">
        <v>1.99</v>
      </c>
      <c r="L2193" t="s">
        <v>461</v>
      </c>
      <c r="M2193" t="s">
        <v>22</v>
      </c>
      <c r="N2193" t="s">
        <v>45</v>
      </c>
      <c r="O2193" t="s">
        <v>24</v>
      </c>
      <c r="P2193" t="s">
        <v>25</v>
      </c>
      <c r="Q2193" t="s">
        <v>26</v>
      </c>
      <c r="R2193" s="1">
        <v>41536</v>
      </c>
      <c r="S2193" s="10">
        <f t="shared" si="146"/>
        <v>1.2171729414322823E-4</v>
      </c>
      <c r="U2193" t="str">
        <f t="shared" si="145"/>
        <v/>
      </c>
      <c r="V2193">
        <f t="array" ref="V2193">SUM(IF(B2193="Y",IF(D2193="Critical",(F2193:F5752),0)))</f>
        <v>0</v>
      </c>
      <c r="W2193">
        <f t="shared" si="147"/>
        <v>2</v>
      </c>
      <c r="X2193">
        <f t="shared" si="148"/>
        <v>0</v>
      </c>
    </row>
    <row r="2194" spans="1:24" x14ac:dyDescent="0.25">
      <c r="A2194">
        <v>26406</v>
      </c>
      <c r="B2194" t="s">
        <v>18</v>
      </c>
      <c r="C2194" s="1">
        <v>41741</v>
      </c>
      <c r="D2194" t="s">
        <v>31</v>
      </c>
      <c r="E2194">
        <v>40</v>
      </c>
      <c r="F2194">
        <v>167.46</v>
      </c>
      <c r="G2194">
        <v>0.09</v>
      </c>
      <c r="H2194" t="s">
        <v>20</v>
      </c>
      <c r="I2194">
        <v>-134.30000000000001</v>
      </c>
      <c r="J2194">
        <v>4.24</v>
      </c>
      <c r="K2194">
        <v>5.41</v>
      </c>
      <c r="L2194" t="s">
        <v>199</v>
      </c>
      <c r="M2194" t="s">
        <v>30</v>
      </c>
      <c r="N2194" t="s">
        <v>40</v>
      </c>
      <c r="O2194" t="s">
        <v>34</v>
      </c>
      <c r="P2194" t="s">
        <v>68</v>
      </c>
      <c r="Q2194" t="s">
        <v>42</v>
      </c>
      <c r="R2194" s="1">
        <v>41744</v>
      </c>
      <c r="S2194" s="10">
        <f t="shared" si="146"/>
        <v>2.6610760453842235E-5</v>
      </c>
      <c r="U2194" t="str">
        <f t="shared" si="145"/>
        <v/>
      </c>
      <c r="V2194">
        <f t="array" ref="V2194">SUM(IF(B2194="Y",IF(D2194="Critical",(F2194:F5753),0)))</f>
        <v>0</v>
      </c>
      <c r="W2194">
        <f t="shared" si="147"/>
        <v>3</v>
      </c>
      <c r="X2194">
        <f t="shared" si="148"/>
        <v>0</v>
      </c>
    </row>
    <row r="2195" spans="1:24" x14ac:dyDescent="0.25">
      <c r="A2195">
        <v>26437</v>
      </c>
      <c r="B2195" t="s">
        <v>18</v>
      </c>
      <c r="C2195" s="1">
        <v>41971</v>
      </c>
      <c r="D2195" t="s">
        <v>28</v>
      </c>
      <c r="E2195">
        <v>4</v>
      </c>
      <c r="F2195">
        <v>52.43</v>
      </c>
      <c r="G2195">
        <v>0.03</v>
      </c>
      <c r="H2195" t="s">
        <v>32</v>
      </c>
      <c r="I2195">
        <v>-12.98</v>
      </c>
      <c r="J2195">
        <v>9.65</v>
      </c>
      <c r="K2195">
        <v>6.22</v>
      </c>
      <c r="L2195" t="s">
        <v>164</v>
      </c>
      <c r="M2195" t="s">
        <v>22</v>
      </c>
      <c r="N2195" t="s">
        <v>23</v>
      </c>
      <c r="O2195" t="s">
        <v>37</v>
      </c>
      <c r="P2195" t="s">
        <v>38</v>
      </c>
      <c r="Q2195" t="s">
        <v>42</v>
      </c>
      <c r="R2195" s="1">
        <v>41972</v>
      </c>
      <c r="S2195" s="10">
        <f t="shared" si="146"/>
        <v>8.331554822614047E-6</v>
      </c>
      <c r="U2195" t="str">
        <f t="shared" si="145"/>
        <v/>
      </c>
      <c r="V2195">
        <f t="array" ref="V2195">SUM(IF(B2195="Y",IF(D2195="Critical",(F2195:F5754),0)))</f>
        <v>0</v>
      </c>
      <c r="W2195">
        <f t="shared" si="147"/>
        <v>1</v>
      </c>
      <c r="X2195">
        <f t="shared" si="148"/>
        <v>0</v>
      </c>
    </row>
    <row r="2196" spans="1:24" x14ac:dyDescent="0.25">
      <c r="A2196">
        <v>26437</v>
      </c>
      <c r="B2196" t="s">
        <v>18</v>
      </c>
      <c r="C2196" s="1">
        <v>41971</v>
      </c>
      <c r="D2196" t="s">
        <v>28</v>
      </c>
      <c r="E2196">
        <v>48</v>
      </c>
      <c r="F2196">
        <v>254.51</v>
      </c>
      <c r="G2196">
        <v>0.08</v>
      </c>
      <c r="H2196" t="s">
        <v>20</v>
      </c>
      <c r="I2196">
        <v>49.05</v>
      </c>
      <c r="J2196">
        <v>5.58</v>
      </c>
      <c r="K2196">
        <v>0.7</v>
      </c>
      <c r="L2196" t="s">
        <v>164</v>
      </c>
      <c r="M2196" t="s">
        <v>22</v>
      </c>
      <c r="N2196" t="s">
        <v>23</v>
      </c>
      <c r="O2196" t="s">
        <v>34</v>
      </c>
      <c r="P2196" t="s">
        <v>35</v>
      </c>
      <c r="Q2196" t="s">
        <v>36</v>
      </c>
      <c r="R2196" s="1">
        <v>41973</v>
      </c>
      <c r="S2196" s="10">
        <f t="shared" si="146"/>
        <v>4.0443715771571637E-5</v>
      </c>
      <c r="U2196" t="str">
        <f t="shared" si="145"/>
        <v/>
      </c>
      <c r="V2196">
        <f t="array" ref="V2196">SUM(IF(B2196="Y",IF(D2196="Critical",(F2196:F5755),0)))</f>
        <v>0</v>
      </c>
      <c r="W2196">
        <f t="shared" si="147"/>
        <v>2</v>
      </c>
      <c r="X2196">
        <f t="shared" si="148"/>
        <v>0</v>
      </c>
    </row>
    <row r="2197" spans="1:24" x14ac:dyDescent="0.25">
      <c r="A2197">
        <v>26439</v>
      </c>
      <c r="B2197" t="s">
        <v>18</v>
      </c>
      <c r="C2197" s="1">
        <v>41897</v>
      </c>
      <c r="D2197" t="s">
        <v>43</v>
      </c>
      <c r="E2197">
        <v>38</v>
      </c>
      <c r="F2197">
        <v>1230.83</v>
      </c>
      <c r="G2197">
        <v>0</v>
      </c>
      <c r="H2197" t="s">
        <v>20</v>
      </c>
      <c r="I2197">
        <v>75.5</v>
      </c>
      <c r="J2197">
        <v>30.98</v>
      </c>
      <c r="K2197">
        <v>6.5</v>
      </c>
      <c r="L2197" t="s">
        <v>558</v>
      </c>
      <c r="M2197" t="s">
        <v>22</v>
      </c>
      <c r="N2197" t="s">
        <v>23</v>
      </c>
      <c r="O2197" t="s">
        <v>24</v>
      </c>
      <c r="P2197" t="s">
        <v>25</v>
      </c>
      <c r="Q2197" t="s">
        <v>42</v>
      </c>
      <c r="R2197" s="1">
        <v>41898</v>
      </c>
      <c r="S2197" s="10">
        <f t="shared" si="146"/>
        <v>1.9558893042758053E-4</v>
      </c>
      <c r="U2197" t="str">
        <f t="shared" si="145"/>
        <v/>
      </c>
      <c r="V2197">
        <f t="array" ref="V2197">SUM(IF(B2197="Y",IF(D2197="Critical",(F2197:F5756),0)))</f>
        <v>0</v>
      </c>
      <c r="W2197">
        <f t="shared" si="147"/>
        <v>1</v>
      </c>
      <c r="X2197">
        <f t="shared" si="148"/>
        <v>0</v>
      </c>
    </row>
    <row r="2198" spans="1:24" x14ac:dyDescent="0.25">
      <c r="A2198">
        <v>26439</v>
      </c>
      <c r="B2198" t="s">
        <v>18</v>
      </c>
      <c r="C2198" s="1">
        <v>41897</v>
      </c>
      <c r="D2198" t="s">
        <v>43</v>
      </c>
      <c r="E2198">
        <v>37</v>
      </c>
      <c r="F2198">
        <v>169.93</v>
      </c>
      <c r="G2198">
        <v>0.04</v>
      </c>
      <c r="H2198" t="s">
        <v>20</v>
      </c>
      <c r="I2198">
        <v>-114.35</v>
      </c>
      <c r="J2198">
        <v>4.28</v>
      </c>
      <c r="K2198">
        <v>5.74</v>
      </c>
      <c r="L2198" t="s">
        <v>558</v>
      </c>
      <c r="M2198" t="s">
        <v>22</v>
      </c>
      <c r="N2198" t="s">
        <v>23</v>
      </c>
      <c r="O2198" t="s">
        <v>34</v>
      </c>
      <c r="P2198" t="s">
        <v>49</v>
      </c>
      <c r="Q2198" t="s">
        <v>42</v>
      </c>
      <c r="R2198" s="1">
        <v>41897</v>
      </c>
      <c r="S2198" s="10">
        <f t="shared" si="146"/>
        <v>2.7003263608750814E-5</v>
      </c>
      <c r="U2198" t="str">
        <f t="shared" si="145"/>
        <v/>
      </c>
      <c r="V2198">
        <f t="array" ref="V2198">SUM(IF(B2198="Y",IF(D2198="Critical",(F2198:F5757),0)))</f>
        <v>0</v>
      </c>
      <c r="W2198">
        <f t="shared" si="147"/>
        <v>0</v>
      </c>
      <c r="X2198">
        <f t="shared" si="148"/>
        <v>0</v>
      </c>
    </row>
    <row r="2199" spans="1:24" x14ac:dyDescent="0.25">
      <c r="A2199">
        <v>26439</v>
      </c>
      <c r="B2199" t="s">
        <v>18</v>
      </c>
      <c r="C2199" s="1">
        <v>41897</v>
      </c>
      <c r="D2199" t="s">
        <v>43</v>
      </c>
      <c r="E2199">
        <v>23</v>
      </c>
      <c r="F2199">
        <v>1176.944</v>
      </c>
      <c r="G2199">
        <v>0.1</v>
      </c>
      <c r="H2199" t="s">
        <v>20</v>
      </c>
      <c r="I2199">
        <v>53.65</v>
      </c>
      <c r="J2199">
        <v>65.989999999999995</v>
      </c>
      <c r="K2199">
        <v>4.99</v>
      </c>
      <c r="L2199" t="s">
        <v>558</v>
      </c>
      <c r="M2199" t="s">
        <v>22</v>
      </c>
      <c r="N2199" t="s">
        <v>23</v>
      </c>
      <c r="O2199" t="s">
        <v>24</v>
      </c>
      <c r="P2199" t="s">
        <v>41</v>
      </c>
      <c r="Q2199" t="s">
        <v>42</v>
      </c>
      <c r="R2199" s="1">
        <v>41899</v>
      </c>
      <c r="S2199" s="10">
        <f t="shared" si="146"/>
        <v>1.8702600532417827E-4</v>
      </c>
      <c r="U2199" t="str">
        <f t="shared" si="145"/>
        <v/>
      </c>
      <c r="V2199">
        <f t="array" ref="V2199">SUM(IF(B2199="Y",IF(D2199="Critical",(F2199:F5758),0)))</f>
        <v>0</v>
      </c>
      <c r="W2199">
        <f t="shared" si="147"/>
        <v>2</v>
      </c>
      <c r="X2199">
        <f t="shared" si="148"/>
        <v>0</v>
      </c>
    </row>
    <row r="2200" spans="1:24" x14ac:dyDescent="0.25">
      <c r="A2200">
        <v>26464</v>
      </c>
      <c r="B2200" t="s">
        <v>18</v>
      </c>
      <c r="C2200" s="1">
        <v>41984</v>
      </c>
      <c r="D2200" t="s">
        <v>19</v>
      </c>
      <c r="E2200">
        <v>25</v>
      </c>
      <c r="F2200">
        <v>268.58</v>
      </c>
      <c r="G2200">
        <v>0.03</v>
      </c>
      <c r="H2200" t="s">
        <v>20</v>
      </c>
      <c r="I2200">
        <v>-26.33</v>
      </c>
      <c r="J2200">
        <v>10.89</v>
      </c>
      <c r="K2200">
        <v>4.5</v>
      </c>
      <c r="L2200" t="s">
        <v>236</v>
      </c>
      <c r="M2200" t="s">
        <v>22</v>
      </c>
      <c r="N2200" t="s">
        <v>23</v>
      </c>
      <c r="O2200" t="s">
        <v>34</v>
      </c>
      <c r="P2200" t="s">
        <v>72</v>
      </c>
      <c r="Q2200" t="s">
        <v>42</v>
      </c>
      <c r="R2200" s="1">
        <v>41984</v>
      </c>
      <c r="S2200" s="10">
        <f t="shared" si="146"/>
        <v>4.267955358111159E-5</v>
      </c>
      <c r="U2200" t="str">
        <f t="shared" si="145"/>
        <v/>
      </c>
      <c r="V2200">
        <f t="array" ref="V2200">SUM(IF(B2200="Y",IF(D2200="Critical",(F2200:F5759),0)))</f>
        <v>0</v>
      </c>
      <c r="W2200">
        <f t="shared" si="147"/>
        <v>0</v>
      </c>
      <c r="X2200">
        <f t="shared" si="148"/>
        <v>0</v>
      </c>
    </row>
    <row r="2201" spans="1:24" x14ac:dyDescent="0.25">
      <c r="A2201">
        <v>26464</v>
      </c>
      <c r="B2201" t="s">
        <v>18</v>
      </c>
      <c r="C2201" s="1">
        <v>41984</v>
      </c>
      <c r="D2201" t="s">
        <v>19</v>
      </c>
      <c r="E2201">
        <v>26</v>
      </c>
      <c r="F2201">
        <v>1280.6500000000001</v>
      </c>
      <c r="G2201">
        <v>0.06</v>
      </c>
      <c r="H2201" t="s">
        <v>20</v>
      </c>
      <c r="I2201">
        <v>75.36</v>
      </c>
      <c r="J2201">
        <v>50.98</v>
      </c>
      <c r="K2201">
        <v>22.24</v>
      </c>
      <c r="L2201" t="s">
        <v>236</v>
      </c>
      <c r="M2201" t="s">
        <v>22</v>
      </c>
      <c r="N2201" t="s">
        <v>23</v>
      </c>
      <c r="O2201" t="s">
        <v>37</v>
      </c>
      <c r="P2201" t="s">
        <v>38</v>
      </c>
      <c r="Q2201" t="s">
        <v>60</v>
      </c>
      <c r="R2201" s="1">
        <v>41985</v>
      </c>
      <c r="S2201" s="10">
        <f t="shared" si="146"/>
        <v>2.0350573495290256E-4</v>
      </c>
      <c r="U2201" t="str">
        <f t="shared" si="145"/>
        <v/>
      </c>
      <c r="V2201">
        <f t="array" ref="V2201">SUM(IF(B2201="Y",IF(D2201="Critical",(F2201:F5760),0)))</f>
        <v>0</v>
      </c>
      <c r="W2201">
        <f t="shared" si="147"/>
        <v>1</v>
      </c>
      <c r="X2201">
        <f t="shared" si="148"/>
        <v>0</v>
      </c>
    </row>
    <row r="2202" spans="1:24" x14ac:dyDescent="0.25">
      <c r="A2202">
        <v>26466</v>
      </c>
      <c r="B2202" t="s">
        <v>18</v>
      </c>
      <c r="C2202" s="1">
        <v>42532</v>
      </c>
      <c r="D2202" t="s">
        <v>28</v>
      </c>
      <c r="E2202">
        <v>29</v>
      </c>
      <c r="F2202">
        <v>909.721</v>
      </c>
      <c r="G2202">
        <v>0.01</v>
      </c>
      <c r="H2202" t="s">
        <v>20</v>
      </c>
      <c r="I2202">
        <v>287.99</v>
      </c>
      <c r="J2202">
        <v>35.99</v>
      </c>
      <c r="K2202">
        <v>5.99</v>
      </c>
      <c r="L2202" t="s">
        <v>137</v>
      </c>
      <c r="M2202" t="s">
        <v>22</v>
      </c>
      <c r="N2202" t="s">
        <v>23</v>
      </c>
      <c r="O2202" t="s">
        <v>24</v>
      </c>
      <c r="P2202" t="s">
        <v>41</v>
      </c>
      <c r="Q2202" t="s">
        <v>36</v>
      </c>
      <c r="R2202" s="1">
        <v>42533</v>
      </c>
      <c r="S2202" s="10">
        <f t="shared" si="146"/>
        <v>1.4456209011602658E-4</v>
      </c>
      <c r="U2202" t="str">
        <f t="shared" si="145"/>
        <v/>
      </c>
      <c r="V2202">
        <f t="array" ref="V2202">SUM(IF(B2202="Y",IF(D2202="Critical",(F2202:F5761),0)))</f>
        <v>0</v>
      </c>
      <c r="W2202">
        <f t="shared" si="147"/>
        <v>1</v>
      </c>
      <c r="X2202">
        <f t="shared" si="148"/>
        <v>0</v>
      </c>
    </row>
    <row r="2203" spans="1:24" x14ac:dyDescent="0.25">
      <c r="A2203">
        <v>28455</v>
      </c>
      <c r="B2203" t="s">
        <v>27</v>
      </c>
      <c r="C2203" s="1">
        <v>41424</v>
      </c>
      <c r="D2203" t="s">
        <v>43</v>
      </c>
      <c r="E2203">
        <v>37</v>
      </c>
      <c r="F2203">
        <v>767.04</v>
      </c>
      <c r="G2203">
        <v>0.02</v>
      </c>
      <c r="H2203" t="s">
        <v>20</v>
      </c>
      <c r="I2203">
        <v>238.84</v>
      </c>
      <c r="J2203">
        <v>20.89</v>
      </c>
      <c r="K2203">
        <v>1.99</v>
      </c>
      <c r="L2203" t="s">
        <v>570</v>
      </c>
      <c r="M2203" t="s">
        <v>22</v>
      </c>
      <c r="N2203" t="s">
        <v>71</v>
      </c>
      <c r="O2203" t="s">
        <v>24</v>
      </c>
      <c r="P2203" t="s">
        <v>25</v>
      </c>
      <c r="Q2203" t="s">
        <v>26</v>
      </c>
      <c r="R2203" s="1">
        <v>41425</v>
      </c>
      <c r="S2203" s="10">
        <f t="shared" si="146"/>
        <v>1.2188891495590079E-4</v>
      </c>
      <c r="U2203" t="str">
        <f t="shared" si="145"/>
        <v/>
      </c>
      <c r="V2203">
        <f t="array" ref="V2203">SUM(IF(B2203="Y",IF(D2203="Critical",(F2203:F5762),0)))</f>
        <v>0</v>
      </c>
      <c r="W2203">
        <f t="shared" si="147"/>
        <v>1</v>
      </c>
      <c r="X2203">
        <f t="shared" si="148"/>
        <v>0</v>
      </c>
    </row>
    <row r="2204" spans="1:24" x14ac:dyDescent="0.25">
      <c r="A2204">
        <v>26503</v>
      </c>
      <c r="B2204" t="s">
        <v>18</v>
      </c>
      <c r="C2204" s="1">
        <v>41750</v>
      </c>
      <c r="D2204" t="s">
        <v>43</v>
      </c>
      <c r="E2204">
        <v>47</v>
      </c>
      <c r="F2204">
        <v>671.78</v>
      </c>
      <c r="G2204">
        <v>0.1</v>
      </c>
      <c r="H2204" t="s">
        <v>20</v>
      </c>
      <c r="I2204">
        <v>297.23</v>
      </c>
      <c r="J2204">
        <v>15.57</v>
      </c>
      <c r="K2204">
        <v>1.39</v>
      </c>
      <c r="L2204" t="s">
        <v>101</v>
      </c>
      <c r="M2204" t="s">
        <v>22</v>
      </c>
      <c r="N2204" t="s">
        <v>71</v>
      </c>
      <c r="O2204" t="s">
        <v>34</v>
      </c>
      <c r="P2204" t="s">
        <v>76</v>
      </c>
      <c r="Q2204" t="s">
        <v>42</v>
      </c>
      <c r="R2204" s="1">
        <v>41752</v>
      </c>
      <c r="S2204" s="10">
        <f t="shared" si="146"/>
        <v>1.0675132364554004E-4</v>
      </c>
      <c r="U2204" t="str">
        <f t="shared" si="145"/>
        <v/>
      </c>
      <c r="V2204">
        <f t="array" ref="V2204">SUM(IF(B2204="Y",IF(D2204="Critical",(F2204:F5763),0)))</f>
        <v>0</v>
      </c>
      <c r="W2204">
        <f t="shared" si="147"/>
        <v>2</v>
      </c>
      <c r="X2204">
        <f t="shared" si="148"/>
        <v>0</v>
      </c>
    </row>
    <row r="2205" spans="1:24" x14ac:dyDescent="0.25">
      <c r="A2205">
        <v>26503</v>
      </c>
      <c r="B2205" t="s">
        <v>18</v>
      </c>
      <c r="C2205" s="1">
        <v>41750</v>
      </c>
      <c r="D2205" t="s">
        <v>43</v>
      </c>
      <c r="E2205">
        <v>12</v>
      </c>
      <c r="F2205">
        <v>262.08999999999997</v>
      </c>
      <c r="G2205">
        <v>0.01</v>
      </c>
      <c r="H2205" t="s">
        <v>20</v>
      </c>
      <c r="I2205">
        <v>58.69</v>
      </c>
      <c r="J2205">
        <v>19.98</v>
      </c>
      <c r="K2205">
        <v>10.49</v>
      </c>
      <c r="L2205" t="s">
        <v>101</v>
      </c>
      <c r="M2205" t="s">
        <v>22</v>
      </c>
      <c r="N2205" t="s">
        <v>71</v>
      </c>
      <c r="O2205" t="s">
        <v>37</v>
      </c>
      <c r="P2205" t="s">
        <v>38</v>
      </c>
      <c r="Q2205" t="s">
        <v>42</v>
      </c>
      <c r="R2205" s="1">
        <v>41751</v>
      </c>
      <c r="S2205" s="10">
        <f t="shared" si="146"/>
        <v>4.1648239623477309E-5</v>
      </c>
      <c r="U2205" t="str">
        <f t="shared" si="145"/>
        <v/>
      </c>
      <c r="V2205">
        <f t="array" ref="V2205">SUM(IF(B2205="Y",IF(D2205="Critical",(F2205:F5764),0)))</f>
        <v>0</v>
      </c>
      <c r="W2205">
        <f t="shared" si="147"/>
        <v>1</v>
      </c>
      <c r="X2205">
        <f t="shared" si="148"/>
        <v>0</v>
      </c>
    </row>
    <row r="2206" spans="1:24" x14ac:dyDescent="0.25">
      <c r="A2206">
        <v>26529</v>
      </c>
      <c r="B2206" t="s">
        <v>18</v>
      </c>
      <c r="C2206" s="1">
        <v>41667</v>
      </c>
      <c r="D2206" t="s">
        <v>47</v>
      </c>
      <c r="E2206">
        <v>41</v>
      </c>
      <c r="F2206">
        <v>12125.14</v>
      </c>
      <c r="G2206">
        <v>0.08</v>
      </c>
      <c r="H2206" t="s">
        <v>54</v>
      </c>
      <c r="I2206">
        <v>3376.03</v>
      </c>
      <c r="J2206">
        <v>297.64</v>
      </c>
      <c r="K2206">
        <v>14.7</v>
      </c>
      <c r="L2206" t="s">
        <v>559</v>
      </c>
      <c r="M2206" t="s">
        <v>22</v>
      </c>
      <c r="N2206" t="s">
        <v>45</v>
      </c>
      <c r="O2206" t="s">
        <v>24</v>
      </c>
      <c r="P2206" t="s">
        <v>51</v>
      </c>
      <c r="Q2206" t="s">
        <v>74</v>
      </c>
      <c r="R2206" s="1">
        <v>41671</v>
      </c>
      <c r="S2206" s="10">
        <f t="shared" si="146"/>
        <v>1.9267836857118155E-3</v>
      </c>
      <c r="U2206" t="str">
        <f t="shared" si="145"/>
        <v/>
      </c>
      <c r="V2206">
        <f t="array" ref="V2206">SUM(IF(B2206="Y",IF(D2206="Critical",(F2206:F5765),0)))</f>
        <v>0</v>
      </c>
      <c r="W2206">
        <f t="shared" si="147"/>
        <v>4</v>
      </c>
      <c r="X2206">
        <f t="shared" si="148"/>
        <v>0</v>
      </c>
    </row>
    <row r="2207" spans="1:24" x14ac:dyDescent="0.25">
      <c r="A2207">
        <v>26531</v>
      </c>
      <c r="B2207" t="s">
        <v>18</v>
      </c>
      <c r="C2207" s="1">
        <v>41810</v>
      </c>
      <c r="D2207" t="s">
        <v>43</v>
      </c>
      <c r="E2207">
        <v>26</v>
      </c>
      <c r="F2207">
        <v>4688.9485000000004</v>
      </c>
      <c r="G2207">
        <v>0</v>
      </c>
      <c r="H2207" t="s">
        <v>20</v>
      </c>
      <c r="I2207">
        <v>1215.44</v>
      </c>
      <c r="J2207">
        <v>205.99</v>
      </c>
      <c r="K2207">
        <v>5.26</v>
      </c>
      <c r="L2207" t="s">
        <v>406</v>
      </c>
      <c r="M2207" t="s">
        <v>341</v>
      </c>
      <c r="N2207" t="s">
        <v>23</v>
      </c>
      <c r="O2207" t="s">
        <v>24</v>
      </c>
      <c r="P2207" t="s">
        <v>41</v>
      </c>
      <c r="Q2207" t="s">
        <v>42</v>
      </c>
      <c r="R2207" s="1">
        <v>41812</v>
      </c>
      <c r="S2207" s="10">
        <f t="shared" si="146"/>
        <v>7.4511217791653451E-4</v>
      </c>
      <c r="U2207" t="str">
        <f t="shared" si="145"/>
        <v/>
      </c>
      <c r="V2207">
        <f t="array" ref="V2207">SUM(IF(B2207="Y",IF(D2207="Critical",(F2207:F5766),0)))</f>
        <v>0</v>
      </c>
      <c r="W2207">
        <f t="shared" si="147"/>
        <v>2</v>
      </c>
      <c r="X2207">
        <f t="shared" si="148"/>
        <v>0</v>
      </c>
    </row>
    <row r="2208" spans="1:24" x14ac:dyDescent="0.25">
      <c r="A2208">
        <v>26535</v>
      </c>
      <c r="B2208" t="s">
        <v>18</v>
      </c>
      <c r="C2208" s="1">
        <v>42083</v>
      </c>
      <c r="D2208" t="s">
        <v>31</v>
      </c>
      <c r="E2208">
        <v>33</v>
      </c>
      <c r="F2208">
        <v>141.69999999999999</v>
      </c>
      <c r="G2208">
        <v>0.02</v>
      </c>
      <c r="H2208" t="s">
        <v>20</v>
      </c>
      <c r="I2208">
        <v>-103.21</v>
      </c>
      <c r="J2208">
        <v>3.98</v>
      </c>
      <c r="K2208">
        <v>5.26</v>
      </c>
      <c r="L2208" t="s">
        <v>83</v>
      </c>
      <c r="M2208" t="s">
        <v>30</v>
      </c>
      <c r="N2208" t="s">
        <v>23</v>
      </c>
      <c r="O2208" t="s">
        <v>34</v>
      </c>
      <c r="P2208" t="s">
        <v>68</v>
      </c>
      <c r="Q2208" t="s">
        <v>42</v>
      </c>
      <c r="R2208" s="1">
        <v>42085</v>
      </c>
      <c r="S2208" s="10">
        <f t="shared" si="146"/>
        <v>2.2517286255281528E-5</v>
      </c>
      <c r="U2208" t="str">
        <f t="shared" si="145"/>
        <v/>
      </c>
      <c r="V2208">
        <f t="array" ref="V2208">SUM(IF(B2208="Y",IF(D2208="Critical",(F2208:F5767),0)))</f>
        <v>0</v>
      </c>
      <c r="W2208">
        <f t="shared" si="147"/>
        <v>2</v>
      </c>
      <c r="X2208">
        <f t="shared" si="148"/>
        <v>0</v>
      </c>
    </row>
    <row r="2209" spans="1:24" x14ac:dyDescent="0.25">
      <c r="A2209">
        <v>26567</v>
      </c>
      <c r="B2209" t="s">
        <v>18</v>
      </c>
      <c r="C2209" s="1">
        <v>42617</v>
      </c>
      <c r="D2209" t="s">
        <v>28</v>
      </c>
      <c r="E2209">
        <v>8</v>
      </c>
      <c r="F2209">
        <v>50.7</v>
      </c>
      <c r="G2209">
        <v>0.08</v>
      </c>
      <c r="H2209" t="s">
        <v>20</v>
      </c>
      <c r="I2209">
        <v>-44.07</v>
      </c>
      <c r="J2209">
        <v>5.4</v>
      </c>
      <c r="K2209">
        <v>7.78</v>
      </c>
      <c r="L2209" t="s">
        <v>349</v>
      </c>
      <c r="M2209" t="s">
        <v>341</v>
      </c>
      <c r="N2209" t="s">
        <v>23</v>
      </c>
      <c r="O2209" t="s">
        <v>34</v>
      </c>
      <c r="P2209" t="s">
        <v>68</v>
      </c>
      <c r="Q2209" t="s">
        <v>42</v>
      </c>
      <c r="R2209" s="1">
        <v>42617</v>
      </c>
      <c r="S2209" s="10">
        <f t="shared" si="146"/>
        <v>8.0566437060181612E-6</v>
      </c>
      <c r="U2209" t="str">
        <f t="shared" si="145"/>
        <v/>
      </c>
      <c r="V2209">
        <f t="array" ref="V2209">SUM(IF(B2209="Y",IF(D2209="Critical",(F2209:F5768),0)))</f>
        <v>0</v>
      </c>
      <c r="W2209">
        <f t="shared" si="147"/>
        <v>0</v>
      </c>
      <c r="X2209">
        <f t="shared" si="148"/>
        <v>0</v>
      </c>
    </row>
    <row r="2210" spans="1:24" x14ac:dyDescent="0.25">
      <c r="A2210">
        <v>26567</v>
      </c>
      <c r="B2210" t="s">
        <v>18</v>
      </c>
      <c r="C2210" s="1">
        <v>42617</v>
      </c>
      <c r="D2210" t="s">
        <v>28</v>
      </c>
      <c r="E2210">
        <v>10</v>
      </c>
      <c r="F2210">
        <v>90.06</v>
      </c>
      <c r="G2210">
        <v>0.09</v>
      </c>
      <c r="H2210" t="s">
        <v>32</v>
      </c>
      <c r="I2210">
        <v>-100.51</v>
      </c>
      <c r="J2210">
        <v>8.4600000000000009</v>
      </c>
      <c r="K2210">
        <v>8.99</v>
      </c>
      <c r="L2210" t="s">
        <v>349</v>
      </c>
      <c r="M2210" t="s">
        <v>341</v>
      </c>
      <c r="N2210" t="s">
        <v>23</v>
      </c>
      <c r="O2210" t="s">
        <v>24</v>
      </c>
      <c r="P2210" t="s">
        <v>25</v>
      </c>
      <c r="Q2210" t="s">
        <v>26</v>
      </c>
      <c r="R2210" s="1">
        <v>42620</v>
      </c>
      <c r="S2210" s="10">
        <f t="shared" si="146"/>
        <v>1.4311268878974272E-5</v>
      </c>
      <c r="U2210" t="str">
        <f t="shared" si="145"/>
        <v/>
      </c>
      <c r="V2210">
        <f t="array" ref="V2210">SUM(IF(B2210="Y",IF(D2210="Critical",(F2210:F5769),0)))</f>
        <v>0</v>
      </c>
      <c r="W2210">
        <f t="shared" si="147"/>
        <v>3</v>
      </c>
      <c r="X2210">
        <f t="shared" si="148"/>
        <v>0</v>
      </c>
    </row>
    <row r="2211" spans="1:24" x14ac:dyDescent="0.25">
      <c r="A2211">
        <v>26567</v>
      </c>
      <c r="B2211" t="s">
        <v>18</v>
      </c>
      <c r="C2211" s="1">
        <v>42617</v>
      </c>
      <c r="D2211" t="s">
        <v>28</v>
      </c>
      <c r="E2211">
        <v>22</v>
      </c>
      <c r="F2211">
        <v>338.52</v>
      </c>
      <c r="G2211">
        <v>0.21</v>
      </c>
      <c r="H2211" t="s">
        <v>20</v>
      </c>
      <c r="I2211">
        <v>-17.75</v>
      </c>
      <c r="J2211">
        <v>14.98</v>
      </c>
      <c r="K2211">
        <v>8.99</v>
      </c>
      <c r="L2211" t="s">
        <v>349</v>
      </c>
      <c r="M2211" t="s">
        <v>341</v>
      </c>
      <c r="N2211" t="s">
        <v>23</v>
      </c>
      <c r="O2211" t="s">
        <v>37</v>
      </c>
      <c r="P2211" t="s">
        <v>38</v>
      </c>
      <c r="Q2211" t="s">
        <v>26</v>
      </c>
      <c r="R2211" s="1">
        <v>42618</v>
      </c>
      <c r="S2211" s="10">
        <f t="shared" si="146"/>
        <v>5.3793590283259722E-5</v>
      </c>
      <c r="U2211" t="str">
        <f t="shared" si="145"/>
        <v/>
      </c>
      <c r="V2211">
        <f t="array" ref="V2211">SUM(IF(B2211="Y",IF(D2211="Critical",(F2211:F5770),0)))</f>
        <v>0</v>
      </c>
      <c r="W2211">
        <f t="shared" si="147"/>
        <v>1</v>
      </c>
      <c r="X2211">
        <f t="shared" si="148"/>
        <v>0</v>
      </c>
    </row>
    <row r="2212" spans="1:24" x14ac:dyDescent="0.25">
      <c r="A2212">
        <v>26567</v>
      </c>
      <c r="B2212" t="s">
        <v>18</v>
      </c>
      <c r="C2212" s="1">
        <v>42617</v>
      </c>
      <c r="D2212" t="s">
        <v>28</v>
      </c>
      <c r="E2212">
        <v>48</v>
      </c>
      <c r="F2212">
        <v>6109.817</v>
      </c>
      <c r="G2212">
        <v>0.04</v>
      </c>
      <c r="H2212" t="s">
        <v>20</v>
      </c>
      <c r="I2212">
        <v>1374.95</v>
      </c>
      <c r="J2212">
        <v>155.99</v>
      </c>
      <c r="K2212">
        <v>8.08</v>
      </c>
      <c r="L2212" t="s">
        <v>349</v>
      </c>
      <c r="M2212" t="s">
        <v>341</v>
      </c>
      <c r="N2212" t="s">
        <v>23</v>
      </c>
      <c r="O2212" t="s">
        <v>24</v>
      </c>
      <c r="P2212" t="s">
        <v>41</v>
      </c>
      <c r="Q2212" t="s">
        <v>42</v>
      </c>
      <c r="R2212" s="1">
        <v>42618</v>
      </c>
      <c r="S2212" s="10">
        <f t="shared" si="146"/>
        <v>9.7089977668585333E-4</v>
      </c>
      <c r="U2212" t="str">
        <f t="shared" si="145"/>
        <v/>
      </c>
      <c r="V2212">
        <f t="array" ref="V2212">SUM(IF(B2212="Y",IF(D2212="Critical",(F2212:F5771),0)))</f>
        <v>0</v>
      </c>
      <c r="W2212">
        <f t="shared" si="147"/>
        <v>1</v>
      </c>
      <c r="X2212">
        <f t="shared" si="148"/>
        <v>0</v>
      </c>
    </row>
    <row r="2213" spans="1:24" x14ac:dyDescent="0.25">
      <c r="A2213">
        <v>26182</v>
      </c>
      <c r="B2213" t="s">
        <v>18</v>
      </c>
      <c r="C2213" s="1">
        <v>41290</v>
      </c>
      <c r="D2213" t="s">
        <v>31</v>
      </c>
      <c r="E2213">
        <v>4</v>
      </c>
      <c r="F2213">
        <v>770.76</v>
      </c>
      <c r="G2213">
        <v>0.08</v>
      </c>
      <c r="H2213" t="s">
        <v>54</v>
      </c>
      <c r="I2213">
        <v>-192.51</v>
      </c>
      <c r="J2213">
        <v>200.98</v>
      </c>
      <c r="K2213">
        <v>23.76</v>
      </c>
      <c r="L2213" t="s">
        <v>375</v>
      </c>
      <c r="M2213" t="s">
        <v>30</v>
      </c>
      <c r="N2213" t="s">
        <v>23</v>
      </c>
      <c r="O2213" t="s">
        <v>37</v>
      </c>
      <c r="P2213" t="s">
        <v>86</v>
      </c>
      <c r="Q2213" t="s">
        <v>74</v>
      </c>
      <c r="R2213" s="1">
        <v>41290</v>
      </c>
      <c r="S2213" s="10">
        <f t="shared" si="146"/>
        <v>1.2248005331066188E-4</v>
      </c>
      <c r="U2213" t="str">
        <f t="shared" si="145"/>
        <v/>
      </c>
      <c r="V2213">
        <f t="array" ref="V2213">SUM(IF(B2213="Y",IF(D2213="Critical",(F2213:F5772),0)))</f>
        <v>0</v>
      </c>
      <c r="W2213">
        <f t="shared" si="147"/>
        <v>0</v>
      </c>
      <c r="X2213">
        <f t="shared" si="148"/>
        <v>0</v>
      </c>
    </row>
    <row r="2214" spans="1:24" x14ac:dyDescent="0.25">
      <c r="A2214">
        <v>26657</v>
      </c>
      <c r="B2214" t="s">
        <v>18</v>
      </c>
      <c r="C2214" s="1">
        <v>42276</v>
      </c>
      <c r="D2214" t="s">
        <v>43</v>
      </c>
      <c r="E2214">
        <v>28</v>
      </c>
      <c r="F2214">
        <v>1107.6400000000001</v>
      </c>
      <c r="G2214">
        <v>0.06</v>
      </c>
      <c r="H2214" t="s">
        <v>20</v>
      </c>
      <c r="I2214">
        <v>333.17</v>
      </c>
      <c r="J2214">
        <v>40.98</v>
      </c>
      <c r="K2214">
        <v>7.47</v>
      </c>
      <c r="L2214" t="s">
        <v>177</v>
      </c>
      <c r="M2214" t="s">
        <v>22</v>
      </c>
      <c r="N2214" t="s">
        <v>40</v>
      </c>
      <c r="O2214" t="s">
        <v>34</v>
      </c>
      <c r="P2214" t="s">
        <v>68</v>
      </c>
      <c r="Q2214" t="s">
        <v>42</v>
      </c>
      <c r="R2214" s="1">
        <v>42278</v>
      </c>
      <c r="S2214" s="10">
        <f t="shared" si="146"/>
        <v>1.7601303421171512E-4</v>
      </c>
      <c r="U2214" t="str">
        <f t="shared" si="145"/>
        <v/>
      </c>
      <c r="V2214">
        <f t="array" ref="V2214">SUM(IF(B2214="Y",IF(D2214="Critical",(F2214:F5773),0)))</f>
        <v>0</v>
      </c>
      <c r="W2214">
        <f t="shared" si="147"/>
        <v>2</v>
      </c>
      <c r="X2214">
        <f t="shared" si="148"/>
        <v>0</v>
      </c>
    </row>
    <row r="2215" spans="1:24" x14ac:dyDescent="0.25">
      <c r="A2215">
        <v>26661</v>
      </c>
      <c r="B2215" t="s">
        <v>18</v>
      </c>
      <c r="C2215" s="1">
        <v>42357</v>
      </c>
      <c r="D2215" t="s">
        <v>43</v>
      </c>
      <c r="E2215">
        <v>31</v>
      </c>
      <c r="F2215">
        <v>1772.2245</v>
      </c>
      <c r="G2215">
        <v>0.02</v>
      </c>
      <c r="H2215" t="s">
        <v>20</v>
      </c>
      <c r="I2215">
        <v>390.86</v>
      </c>
      <c r="J2215">
        <v>65.989999999999995</v>
      </c>
      <c r="K2215">
        <v>4.99</v>
      </c>
      <c r="L2215" t="s">
        <v>473</v>
      </c>
      <c r="M2215" t="s">
        <v>30</v>
      </c>
      <c r="N2215" t="s">
        <v>23</v>
      </c>
      <c r="O2215" t="s">
        <v>24</v>
      </c>
      <c r="P2215" t="s">
        <v>41</v>
      </c>
      <c r="Q2215" t="s">
        <v>42</v>
      </c>
      <c r="R2215" s="1">
        <v>42358</v>
      </c>
      <c r="S2215" s="10">
        <f t="shared" si="146"/>
        <v>2.8162093419282412E-4</v>
      </c>
      <c r="U2215" t="str">
        <f t="shared" si="145"/>
        <v/>
      </c>
      <c r="V2215">
        <f t="array" ref="V2215">SUM(IF(B2215="Y",IF(D2215="Critical",(F2215:F5774),0)))</f>
        <v>0</v>
      </c>
      <c r="W2215">
        <f t="shared" si="147"/>
        <v>1</v>
      </c>
      <c r="X2215">
        <f t="shared" si="148"/>
        <v>0</v>
      </c>
    </row>
    <row r="2216" spans="1:24" x14ac:dyDescent="0.25">
      <c r="A2216">
        <v>26689</v>
      </c>
      <c r="B2216" t="s">
        <v>18</v>
      </c>
      <c r="C2216" s="1">
        <v>42642</v>
      </c>
      <c r="D2216" t="s">
        <v>19</v>
      </c>
      <c r="E2216">
        <v>2</v>
      </c>
      <c r="F2216">
        <v>198.44</v>
      </c>
      <c r="G2216">
        <v>0.01</v>
      </c>
      <c r="H2216" t="s">
        <v>20</v>
      </c>
      <c r="I2216">
        <v>-87.46</v>
      </c>
      <c r="J2216">
        <v>99.23</v>
      </c>
      <c r="K2216">
        <v>8.99</v>
      </c>
      <c r="L2216" t="s">
        <v>236</v>
      </c>
      <c r="M2216" t="s">
        <v>22</v>
      </c>
      <c r="N2216" t="s">
        <v>23</v>
      </c>
      <c r="O2216" t="s">
        <v>37</v>
      </c>
      <c r="P2216" t="s">
        <v>38</v>
      </c>
      <c r="Q2216" t="s">
        <v>26</v>
      </c>
      <c r="R2216" s="1">
        <v>42645</v>
      </c>
      <c r="S2216" s="10">
        <f t="shared" si="146"/>
        <v>3.1533735246987057E-5</v>
      </c>
      <c r="U2216" t="str">
        <f t="shared" si="145"/>
        <v/>
      </c>
      <c r="V2216">
        <f t="array" ref="V2216">SUM(IF(B2216="Y",IF(D2216="Critical",(F2216:F5775),0)))</f>
        <v>0</v>
      </c>
      <c r="W2216">
        <f t="shared" si="147"/>
        <v>3</v>
      </c>
      <c r="X2216">
        <f t="shared" si="148"/>
        <v>0</v>
      </c>
    </row>
    <row r="2217" spans="1:24" x14ac:dyDescent="0.25">
      <c r="A2217">
        <v>26691</v>
      </c>
      <c r="B2217" t="s">
        <v>18</v>
      </c>
      <c r="C2217" s="1">
        <v>42219</v>
      </c>
      <c r="D2217" t="s">
        <v>31</v>
      </c>
      <c r="E2217">
        <v>37</v>
      </c>
      <c r="F2217">
        <v>270.43</v>
      </c>
      <c r="G2217">
        <v>7.0000000000000007E-2</v>
      </c>
      <c r="H2217" t="s">
        <v>20</v>
      </c>
      <c r="I2217">
        <v>-83.16</v>
      </c>
      <c r="J2217">
        <v>7.68</v>
      </c>
      <c r="K2217">
        <v>6.16</v>
      </c>
      <c r="L2217" t="s">
        <v>161</v>
      </c>
      <c r="M2217" t="s">
        <v>30</v>
      </c>
      <c r="N2217" t="s">
        <v>23</v>
      </c>
      <c r="O2217" t="s">
        <v>34</v>
      </c>
      <c r="P2217" t="s">
        <v>68</v>
      </c>
      <c r="Q2217" t="s">
        <v>42</v>
      </c>
      <c r="R2217" s="1">
        <v>42220</v>
      </c>
      <c r="S2217" s="10">
        <f t="shared" si="146"/>
        <v>4.2973533676893323E-5</v>
      </c>
      <c r="U2217" t="str">
        <f t="shared" si="145"/>
        <v/>
      </c>
      <c r="V2217">
        <f t="array" ref="V2217">SUM(IF(B2217="Y",IF(D2217="Critical",(F2217:F5776),0)))</f>
        <v>0</v>
      </c>
      <c r="W2217">
        <f t="shared" si="147"/>
        <v>1</v>
      </c>
      <c r="X2217">
        <f t="shared" si="148"/>
        <v>0</v>
      </c>
    </row>
    <row r="2218" spans="1:24" x14ac:dyDescent="0.25">
      <c r="A2218">
        <v>15618</v>
      </c>
      <c r="B2218" t="s">
        <v>18</v>
      </c>
      <c r="C2218" s="1">
        <v>41490</v>
      </c>
      <c r="D2218" t="s">
        <v>43</v>
      </c>
      <c r="E2218">
        <v>14</v>
      </c>
      <c r="F2218">
        <v>782.45050000000003</v>
      </c>
      <c r="G2218">
        <v>0.06</v>
      </c>
      <c r="H2218" t="s">
        <v>20</v>
      </c>
      <c r="I2218">
        <v>-11.4</v>
      </c>
      <c r="J2218">
        <v>65.989999999999995</v>
      </c>
      <c r="K2218">
        <v>3.99</v>
      </c>
      <c r="L2218" t="s">
        <v>354</v>
      </c>
      <c r="M2218" t="s">
        <v>56</v>
      </c>
      <c r="N2218" t="s">
        <v>45</v>
      </c>
      <c r="O2218" t="s">
        <v>24</v>
      </c>
      <c r="P2218" t="s">
        <v>41</v>
      </c>
      <c r="Q2218" t="s">
        <v>42</v>
      </c>
      <c r="R2218" s="1">
        <v>41492</v>
      </c>
      <c r="S2218" s="10">
        <f t="shared" si="146"/>
        <v>1.243377691537626E-4</v>
      </c>
      <c r="U2218" t="str">
        <f t="shared" si="145"/>
        <v/>
      </c>
      <c r="V2218">
        <f t="array" ref="V2218">SUM(IF(B2218="Y",IF(D2218="Critical",(F2218:F5777),0)))</f>
        <v>0</v>
      </c>
      <c r="W2218">
        <f t="shared" si="147"/>
        <v>2</v>
      </c>
      <c r="X2218">
        <f t="shared" si="148"/>
        <v>0</v>
      </c>
    </row>
    <row r="2219" spans="1:24" x14ac:dyDescent="0.25">
      <c r="A2219">
        <v>42690</v>
      </c>
      <c r="B2219" t="s">
        <v>18</v>
      </c>
      <c r="C2219" s="1">
        <v>41545</v>
      </c>
      <c r="D2219" t="s">
        <v>47</v>
      </c>
      <c r="E2219">
        <v>48</v>
      </c>
      <c r="F2219">
        <v>786.13</v>
      </c>
      <c r="G2219">
        <v>0.04</v>
      </c>
      <c r="H2219" t="s">
        <v>20</v>
      </c>
      <c r="I2219">
        <v>-236.12</v>
      </c>
      <c r="J2219">
        <v>16.739999999999998</v>
      </c>
      <c r="K2219">
        <v>7.04</v>
      </c>
      <c r="L2219" t="s">
        <v>103</v>
      </c>
      <c r="M2219" t="s">
        <v>30</v>
      </c>
      <c r="N2219" t="s">
        <v>40</v>
      </c>
      <c r="O2219" t="s">
        <v>34</v>
      </c>
      <c r="P2219" t="s">
        <v>53</v>
      </c>
      <c r="Q2219" t="s">
        <v>42</v>
      </c>
      <c r="R2219" s="1">
        <v>41549</v>
      </c>
      <c r="S2219" s="10">
        <f t="shared" si="146"/>
        <v>1.2492247172804846E-4</v>
      </c>
      <c r="U2219" t="str">
        <f t="shared" si="145"/>
        <v/>
      </c>
      <c r="V2219">
        <f t="array" ref="V2219">SUM(IF(B2219="Y",IF(D2219="Critical",(F2219:F5778),0)))</f>
        <v>0</v>
      </c>
      <c r="W2219">
        <f t="shared" si="147"/>
        <v>4</v>
      </c>
      <c r="X2219">
        <f t="shared" si="148"/>
        <v>0</v>
      </c>
    </row>
    <row r="2220" spans="1:24" x14ac:dyDescent="0.25">
      <c r="A2220">
        <v>26726</v>
      </c>
      <c r="B2220" t="s">
        <v>18</v>
      </c>
      <c r="C2220" s="1">
        <v>42365</v>
      </c>
      <c r="D2220" t="s">
        <v>19</v>
      </c>
      <c r="E2220">
        <v>37</v>
      </c>
      <c r="F2220">
        <v>173.11</v>
      </c>
      <c r="G2220">
        <v>0.02</v>
      </c>
      <c r="H2220" t="s">
        <v>20</v>
      </c>
      <c r="I2220">
        <v>-121.58</v>
      </c>
      <c r="J2220">
        <v>4.37</v>
      </c>
      <c r="K2220">
        <v>5.15</v>
      </c>
      <c r="L2220" t="s">
        <v>498</v>
      </c>
      <c r="M2220" t="s">
        <v>56</v>
      </c>
      <c r="N2220" t="s">
        <v>71</v>
      </c>
      <c r="O2220" t="s">
        <v>34</v>
      </c>
      <c r="P2220" t="s">
        <v>72</v>
      </c>
      <c r="Q2220" t="s">
        <v>42</v>
      </c>
      <c r="R2220" s="1">
        <v>42365</v>
      </c>
      <c r="S2220" s="10">
        <f t="shared" si="146"/>
        <v>2.7508591557175621E-5</v>
      </c>
      <c r="U2220" t="str">
        <f t="shared" si="145"/>
        <v/>
      </c>
      <c r="V2220">
        <f t="array" ref="V2220">SUM(IF(B2220="Y",IF(D2220="Critical",(F2220:F5779),0)))</f>
        <v>0</v>
      </c>
      <c r="W2220">
        <f t="shared" si="147"/>
        <v>0</v>
      </c>
      <c r="X2220">
        <f t="shared" si="148"/>
        <v>0</v>
      </c>
    </row>
    <row r="2221" spans="1:24" x14ac:dyDescent="0.25">
      <c r="A2221">
        <v>26726</v>
      </c>
      <c r="B2221" t="s">
        <v>18</v>
      </c>
      <c r="C2221" s="1">
        <v>42365</v>
      </c>
      <c r="D2221" t="s">
        <v>19</v>
      </c>
      <c r="E2221">
        <v>11</v>
      </c>
      <c r="F2221">
        <v>86.68</v>
      </c>
      <c r="G2221">
        <v>0.08</v>
      </c>
      <c r="H2221" t="s">
        <v>20</v>
      </c>
      <c r="I2221">
        <v>-474.91</v>
      </c>
      <c r="J2221">
        <v>3.48</v>
      </c>
      <c r="K2221">
        <v>49</v>
      </c>
      <c r="L2221" t="s">
        <v>498</v>
      </c>
      <c r="M2221" t="s">
        <v>56</v>
      </c>
      <c r="N2221" t="s">
        <v>71</v>
      </c>
      <c r="O2221" t="s">
        <v>34</v>
      </c>
      <c r="P2221" t="s">
        <v>72</v>
      </c>
      <c r="Q2221" t="s">
        <v>60</v>
      </c>
      <c r="R2221" s="1">
        <v>42367</v>
      </c>
      <c r="S2221" s="10">
        <f t="shared" si="146"/>
        <v>1.3774159298573063E-5</v>
      </c>
      <c r="U2221" t="str">
        <f t="shared" si="145"/>
        <v/>
      </c>
      <c r="V2221">
        <f t="array" ref="V2221">SUM(IF(B2221="Y",IF(D2221="Critical",(F2221:F5780),0)))</f>
        <v>0</v>
      </c>
      <c r="W2221">
        <f t="shared" si="147"/>
        <v>2</v>
      </c>
      <c r="X2221">
        <f t="shared" si="148"/>
        <v>0</v>
      </c>
    </row>
    <row r="2222" spans="1:24" x14ac:dyDescent="0.25">
      <c r="A2222">
        <v>26726</v>
      </c>
      <c r="B2222" t="s">
        <v>18</v>
      </c>
      <c r="C2222" s="1">
        <v>42365</v>
      </c>
      <c r="D2222" t="s">
        <v>19</v>
      </c>
      <c r="E2222">
        <v>41</v>
      </c>
      <c r="F2222">
        <v>833.51</v>
      </c>
      <c r="G2222">
        <v>0.05</v>
      </c>
      <c r="H2222" t="s">
        <v>20</v>
      </c>
      <c r="I2222">
        <v>364.99</v>
      </c>
      <c r="J2222">
        <v>20.98</v>
      </c>
      <c r="K2222">
        <v>1.49</v>
      </c>
      <c r="L2222" t="s">
        <v>498</v>
      </c>
      <c r="M2222" t="s">
        <v>56</v>
      </c>
      <c r="N2222" t="s">
        <v>71</v>
      </c>
      <c r="O2222" t="s">
        <v>34</v>
      </c>
      <c r="P2222" t="s">
        <v>68</v>
      </c>
      <c r="Q2222" t="s">
        <v>42</v>
      </c>
      <c r="R2222" s="1">
        <v>42366</v>
      </c>
      <c r="S2222" s="10">
        <f t="shared" si="146"/>
        <v>1.3245154034325835E-4</v>
      </c>
      <c r="U2222" t="str">
        <f t="shared" si="145"/>
        <v/>
      </c>
      <c r="V2222">
        <f t="array" ref="V2222">SUM(IF(B2222="Y",IF(D2222="Critical",(F2222:F5781),0)))</f>
        <v>0</v>
      </c>
      <c r="W2222">
        <f t="shared" si="147"/>
        <v>1</v>
      </c>
      <c r="X2222">
        <f t="shared" si="148"/>
        <v>0</v>
      </c>
    </row>
    <row r="2223" spans="1:24" x14ac:dyDescent="0.25">
      <c r="A2223">
        <v>26758</v>
      </c>
      <c r="B2223" t="s">
        <v>18</v>
      </c>
      <c r="C2223" s="1">
        <v>42513</v>
      </c>
      <c r="D2223" t="s">
        <v>31</v>
      </c>
      <c r="E2223">
        <v>46</v>
      </c>
      <c r="F2223">
        <v>3519.12</v>
      </c>
      <c r="G2223">
        <v>0.09</v>
      </c>
      <c r="H2223" t="s">
        <v>32</v>
      </c>
      <c r="I2223">
        <v>315.33</v>
      </c>
      <c r="J2223">
        <v>77.510000000000005</v>
      </c>
      <c r="K2223">
        <v>4</v>
      </c>
      <c r="L2223" t="s">
        <v>419</v>
      </c>
      <c r="M2223" t="s">
        <v>22</v>
      </c>
      <c r="N2223" t="s">
        <v>40</v>
      </c>
      <c r="O2223" t="s">
        <v>24</v>
      </c>
      <c r="P2223" t="s">
        <v>25</v>
      </c>
      <c r="Q2223" t="s">
        <v>42</v>
      </c>
      <c r="R2223" s="1">
        <v>42515</v>
      </c>
      <c r="S2223" s="10">
        <f t="shared" si="146"/>
        <v>5.5921688360399669E-4</v>
      </c>
      <c r="U2223" t="str">
        <f t="shared" si="145"/>
        <v/>
      </c>
      <c r="V2223">
        <f t="array" ref="V2223">SUM(IF(B2223="Y",IF(D2223="Critical",(F2223:F5782),0)))</f>
        <v>0</v>
      </c>
      <c r="W2223">
        <f t="shared" si="147"/>
        <v>2</v>
      </c>
      <c r="X2223">
        <f t="shared" si="148"/>
        <v>0</v>
      </c>
    </row>
    <row r="2224" spans="1:24" x14ac:dyDescent="0.25">
      <c r="A2224">
        <v>26758</v>
      </c>
      <c r="B2224" t="s">
        <v>18</v>
      </c>
      <c r="C2224" s="1">
        <v>42513</v>
      </c>
      <c r="D2224" t="s">
        <v>31</v>
      </c>
      <c r="E2224">
        <v>37</v>
      </c>
      <c r="F2224">
        <v>108.33</v>
      </c>
      <c r="G2224">
        <v>0</v>
      </c>
      <c r="H2224" t="s">
        <v>20</v>
      </c>
      <c r="I2224">
        <v>17</v>
      </c>
      <c r="J2224">
        <v>2.88</v>
      </c>
      <c r="K2224">
        <v>0.7</v>
      </c>
      <c r="L2224" t="s">
        <v>419</v>
      </c>
      <c r="M2224" t="s">
        <v>22</v>
      </c>
      <c r="N2224" t="s">
        <v>40</v>
      </c>
      <c r="O2224" t="s">
        <v>34</v>
      </c>
      <c r="P2224" t="s">
        <v>35</v>
      </c>
      <c r="Q2224" t="s">
        <v>36</v>
      </c>
      <c r="R2224" s="1">
        <v>42515</v>
      </c>
      <c r="S2224" s="10">
        <f t="shared" si="146"/>
        <v>1.7214520960018686E-5</v>
      </c>
      <c r="U2224" t="str">
        <f t="shared" si="145"/>
        <v/>
      </c>
      <c r="V2224">
        <f t="array" ref="V2224">SUM(IF(B2224="Y",IF(D2224="Critical",(F2224:F5783),0)))</f>
        <v>0</v>
      </c>
      <c r="W2224">
        <f t="shared" si="147"/>
        <v>2</v>
      </c>
      <c r="X2224">
        <f t="shared" si="148"/>
        <v>0</v>
      </c>
    </row>
    <row r="2225" spans="1:24" x14ac:dyDescent="0.25">
      <c r="A2225">
        <v>26759</v>
      </c>
      <c r="B2225" t="s">
        <v>18</v>
      </c>
      <c r="C2225" s="1">
        <v>42028</v>
      </c>
      <c r="D2225" t="s">
        <v>31</v>
      </c>
      <c r="E2225">
        <v>30</v>
      </c>
      <c r="F2225">
        <v>251.11</v>
      </c>
      <c r="G2225">
        <v>0.03</v>
      </c>
      <c r="H2225" t="s">
        <v>20</v>
      </c>
      <c r="I2225">
        <v>10.039999999999999</v>
      </c>
      <c r="J2225">
        <v>7.84</v>
      </c>
      <c r="K2225">
        <v>4.71</v>
      </c>
      <c r="L2225" t="s">
        <v>229</v>
      </c>
      <c r="M2225" t="s">
        <v>30</v>
      </c>
      <c r="N2225" t="s">
        <v>45</v>
      </c>
      <c r="O2225" t="s">
        <v>34</v>
      </c>
      <c r="P2225" t="s">
        <v>68</v>
      </c>
      <c r="Q2225" t="s">
        <v>42</v>
      </c>
      <c r="R2225" s="1">
        <v>42030</v>
      </c>
      <c r="S2225" s="10">
        <f t="shared" si="146"/>
        <v>3.9903428027972794E-5</v>
      </c>
      <c r="U2225" t="str">
        <f t="shared" si="145"/>
        <v/>
      </c>
      <c r="V2225">
        <f t="array" ref="V2225">SUM(IF(B2225="Y",IF(D2225="Critical",(F2225:F5784),0)))</f>
        <v>0</v>
      </c>
      <c r="W2225">
        <f t="shared" si="147"/>
        <v>2</v>
      </c>
      <c r="X2225">
        <f t="shared" si="148"/>
        <v>0</v>
      </c>
    </row>
    <row r="2226" spans="1:24" x14ac:dyDescent="0.25">
      <c r="A2226">
        <v>42369</v>
      </c>
      <c r="B2226" t="s">
        <v>18</v>
      </c>
      <c r="C2226" s="1">
        <v>41491</v>
      </c>
      <c r="D2226" t="s">
        <v>28</v>
      </c>
      <c r="E2226">
        <v>44</v>
      </c>
      <c r="F2226">
        <v>786.26</v>
      </c>
      <c r="G2226">
        <v>0.01</v>
      </c>
      <c r="H2226" t="s">
        <v>20</v>
      </c>
      <c r="I2226">
        <v>274.98</v>
      </c>
      <c r="J2226">
        <v>17.48</v>
      </c>
      <c r="K2226">
        <v>1.99</v>
      </c>
      <c r="L2226" t="s">
        <v>474</v>
      </c>
      <c r="M2226" t="s">
        <v>30</v>
      </c>
      <c r="N2226" t="s">
        <v>40</v>
      </c>
      <c r="O2226" t="s">
        <v>24</v>
      </c>
      <c r="P2226" t="s">
        <v>25</v>
      </c>
      <c r="Q2226" t="s">
        <v>26</v>
      </c>
      <c r="R2226" s="1">
        <v>41492</v>
      </c>
      <c r="S2226" s="10">
        <f t="shared" si="146"/>
        <v>1.2494312978883314E-4</v>
      </c>
      <c r="U2226" t="str">
        <f t="shared" si="145"/>
        <v/>
      </c>
      <c r="V2226">
        <f t="array" ref="V2226">SUM(IF(B2226="Y",IF(D2226="Critical",(F2226:F5785),0)))</f>
        <v>0</v>
      </c>
      <c r="W2226">
        <f t="shared" si="147"/>
        <v>1</v>
      </c>
      <c r="X2226">
        <f t="shared" si="148"/>
        <v>0</v>
      </c>
    </row>
    <row r="2227" spans="1:24" x14ac:dyDescent="0.25">
      <c r="A2227">
        <v>26787</v>
      </c>
      <c r="B2227" t="s">
        <v>18</v>
      </c>
      <c r="C2227" s="1">
        <v>41901</v>
      </c>
      <c r="D2227" t="s">
        <v>19</v>
      </c>
      <c r="E2227">
        <v>25</v>
      </c>
      <c r="F2227">
        <v>1119.9100000000001</v>
      </c>
      <c r="G2227">
        <v>0.08</v>
      </c>
      <c r="H2227" t="s">
        <v>32</v>
      </c>
      <c r="I2227">
        <v>434.71</v>
      </c>
      <c r="J2227">
        <v>48.04</v>
      </c>
      <c r="K2227">
        <v>5.79</v>
      </c>
      <c r="L2227" t="s">
        <v>536</v>
      </c>
      <c r="M2227" t="s">
        <v>22</v>
      </c>
      <c r="N2227" t="s">
        <v>71</v>
      </c>
      <c r="O2227" t="s">
        <v>34</v>
      </c>
      <c r="P2227" t="s">
        <v>49</v>
      </c>
      <c r="Q2227" t="s">
        <v>42</v>
      </c>
      <c r="R2227" s="1">
        <v>41903</v>
      </c>
      <c r="S2227" s="10">
        <f t="shared" si="146"/>
        <v>1.7796283733346744E-4</v>
      </c>
      <c r="U2227" t="str">
        <f t="shared" si="145"/>
        <v/>
      </c>
      <c r="V2227">
        <f t="array" ref="V2227">SUM(IF(B2227="Y",IF(D2227="Critical",(F2227:F5786),0)))</f>
        <v>0</v>
      </c>
      <c r="W2227">
        <f t="shared" si="147"/>
        <v>2</v>
      </c>
      <c r="X2227">
        <f t="shared" si="148"/>
        <v>0</v>
      </c>
    </row>
    <row r="2228" spans="1:24" x14ac:dyDescent="0.25">
      <c r="A2228">
        <v>26791</v>
      </c>
      <c r="B2228" t="s">
        <v>18</v>
      </c>
      <c r="C2228" s="1">
        <v>41758</v>
      </c>
      <c r="D2228" t="s">
        <v>47</v>
      </c>
      <c r="E2228">
        <v>45</v>
      </c>
      <c r="F2228">
        <v>500.48</v>
      </c>
      <c r="G2228">
        <v>0.08</v>
      </c>
      <c r="H2228" t="s">
        <v>20</v>
      </c>
      <c r="I2228">
        <v>-48.2</v>
      </c>
      <c r="J2228">
        <v>11.29</v>
      </c>
      <c r="K2228">
        <v>5.03</v>
      </c>
      <c r="L2228" t="s">
        <v>91</v>
      </c>
      <c r="M2228" t="s">
        <v>56</v>
      </c>
      <c r="N2228" t="s">
        <v>40</v>
      </c>
      <c r="O2228" t="s">
        <v>34</v>
      </c>
      <c r="P2228" t="s">
        <v>53</v>
      </c>
      <c r="Q2228" t="s">
        <v>42</v>
      </c>
      <c r="R2228" s="1">
        <v>41765</v>
      </c>
      <c r="S2228" s="10">
        <f t="shared" si="146"/>
        <v>7.9530355857750879E-5</v>
      </c>
      <c r="U2228" t="str">
        <f t="shared" si="145"/>
        <v/>
      </c>
      <c r="V2228">
        <f t="array" ref="V2228">SUM(IF(B2228="Y",IF(D2228="Critical",(F2228:F5787),0)))</f>
        <v>0</v>
      </c>
      <c r="W2228">
        <f t="shared" si="147"/>
        <v>7</v>
      </c>
      <c r="X2228">
        <f t="shared" si="148"/>
        <v>0</v>
      </c>
    </row>
    <row r="2229" spans="1:24" x14ac:dyDescent="0.25">
      <c r="A2229">
        <v>26853</v>
      </c>
      <c r="B2229" t="s">
        <v>18</v>
      </c>
      <c r="C2229" s="1">
        <v>42167</v>
      </c>
      <c r="D2229" t="s">
        <v>47</v>
      </c>
      <c r="E2229">
        <v>21</v>
      </c>
      <c r="F2229">
        <v>64.44</v>
      </c>
      <c r="G2229">
        <v>0</v>
      </c>
      <c r="H2229" t="s">
        <v>20</v>
      </c>
      <c r="I2229">
        <v>-89.02</v>
      </c>
      <c r="J2229">
        <v>2.66</v>
      </c>
      <c r="K2229">
        <v>6.35</v>
      </c>
      <c r="L2229" t="s">
        <v>345</v>
      </c>
      <c r="M2229" t="s">
        <v>30</v>
      </c>
      <c r="N2229" t="s">
        <v>71</v>
      </c>
      <c r="O2229" t="s">
        <v>34</v>
      </c>
      <c r="P2229" t="s">
        <v>76</v>
      </c>
      <c r="Q2229" t="s">
        <v>42</v>
      </c>
      <c r="R2229" s="1">
        <v>42171</v>
      </c>
      <c r="S2229" s="10">
        <f t="shared" si="146"/>
        <v>1.0240041822797047E-5</v>
      </c>
      <c r="U2229" t="str">
        <f t="shared" si="145"/>
        <v/>
      </c>
      <c r="V2229">
        <f t="array" ref="V2229">SUM(IF(B2229="Y",IF(D2229="Critical",(F2229:F5788),0)))</f>
        <v>0</v>
      </c>
      <c r="W2229">
        <f t="shared" si="147"/>
        <v>4</v>
      </c>
      <c r="X2229">
        <f t="shared" si="148"/>
        <v>0</v>
      </c>
    </row>
    <row r="2230" spans="1:24" x14ac:dyDescent="0.25">
      <c r="A2230">
        <v>26854</v>
      </c>
      <c r="B2230" t="s">
        <v>18</v>
      </c>
      <c r="C2230" s="1">
        <v>42542</v>
      </c>
      <c r="D2230" t="s">
        <v>31</v>
      </c>
      <c r="E2230">
        <v>1</v>
      </c>
      <c r="F2230">
        <v>34.11</v>
      </c>
      <c r="G2230">
        <v>0.02</v>
      </c>
      <c r="H2230" t="s">
        <v>20</v>
      </c>
      <c r="I2230">
        <v>-12.95</v>
      </c>
      <c r="J2230">
        <v>25.38</v>
      </c>
      <c r="K2230">
        <v>8.99</v>
      </c>
      <c r="L2230" t="s">
        <v>560</v>
      </c>
      <c r="M2230" t="s">
        <v>341</v>
      </c>
      <c r="N2230" t="s">
        <v>40</v>
      </c>
      <c r="O2230" t="s">
        <v>37</v>
      </c>
      <c r="P2230" t="s">
        <v>38</v>
      </c>
      <c r="Q2230" t="s">
        <v>26</v>
      </c>
      <c r="R2230" s="1">
        <v>42543</v>
      </c>
      <c r="S2230" s="10">
        <f t="shared" si="146"/>
        <v>5.4203573335755317E-6</v>
      </c>
      <c r="U2230" t="str">
        <f t="shared" si="145"/>
        <v/>
      </c>
      <c r="V2230">
        <f t="array" ref="V2230">SUM(IF(B2230="Y",IF(D2230="Critical",(F2230:F5789),0)))</f>
        <v>0</v>
      </c>
      <c r="W2230">
        <f t="shared" si="147"/>
        <v>1</v>
      </c>
      <c r="X2230">
        <f t="shared" si="148"/>
        <v>0</v>
      </c>
    </row>
    <row r="2231" spans="1:24" x14ac:dyDescent="0.25">
      <c r="A2231">
        <v>26855</v>
      </c>
      <c r="B2231" t="s">
        <v>18</v>
      </c>
      <c r="C2231" s="1">
        <v>42444</v>
      </c>
      <c r="D2231" t="s">
        <v>19</v>
      </c>
      <c r="E2231">
        <v>13</v>
      </c>
      <c r="F2231">
        <v>396.04</v>
      </c>
      <c r="G2231">
        <v>0.08</v>
      </c>
      <c r="H2231" t="s">
        <v>20</v>
      </c>
      <c r="I2231">
        <v>230.02</v>
      </c>
      <c r="J2231">
        <v>30.93</v>
      </c>
      <c r="K2231">
        <v>3.92</v>
      </c>
      <c r="L2231" t="s">
        <v>470</v>
      </c>
      <c r="M2231" t="s">
        <v>30</v>
      </c>
      <c r="N2231" t="s">
        <v>71</v>
      </c>
      <c r="O2231" t="s">
        <v>37</v>
      </c>
      <c r="P2231" t="s">
        <v>38</v>
      </c>
      <c r="Q2231" t="s">
        <v>26</v>
      </c>
      <c r="R2231" s="1">
        <v>42445</v>
      </c>
      <c r="S2231" s="10">
        <f t="shared" si="146"/>
        <v>6.2933987639673226E-5</v>
      </c>
      <c r="U2231" t="str">
        <f t="shared" si="145"/>
        <v/>
      </c>
      <c r="V2231">
        <f t="array" ref="V2231">SUM(IF(B2231="Y",IF(D2231="Critical",(F2231:F5790),0)))</f>
        <v>0</v>
      </c>
      <c r="W2231">
        <f t="shared" si="147"/>
        <v>1</v>
      </c>
      <c r="X2231">
        <f t="shared" si="148"/>
        <v>0</v>
      </c>
    </row>
    <row r="2232" spans="1:24" x14ac:dyDescent="0.25">
      <c r="A2232">
        <v>26912</v>
      </c>
      <c r="B2232" t="s">
        <v>18</v>
      </c>
      <c r="C2232" s="1">
        <v>42121</v>
      </c>
      <c r="D2232" t="s">
        <v>47</v>
      </c>
      <c r="E2232">
        <v>21</v>
      </c>
      <c r="F2232">
        <v>1090.1099999999999</v>
      </c>
      <c r="G2232">
        <v>0.08</v>
      </c>
      <c r="H2232" t="s">
        <v>20</v>
      </c>
      <c r="I2232">
        <v>55.87</v>
      </c>
      <c r="J2232">
        <v>53.98</v>
      </c>
      <c r="K2232">
        <v>5.5</v>
      </c>
      <c r="L2232" t="s">
        <v>130</v>
      </c>
      <c r="M2232" t="s">
        <v>56</v>
      </c>
      <c r="N2232" t="s">
        <v>40</v>
      </c>
      <c r="O2232" t="s">
        <v>24</v>
      </c>
      <c r="P2232" t="s">
        <v>25</v>
      </c>
      <c r="Q2232" t="s">
        <v>42</v>
      </c>
      <c r="R2232" s="1">
        <v>42130</v>
      </c>
      <c r="S2232" s="10">
        <f t="shared" si="146"/>
        <v>1.7322737416898337E-4</v>
      </c>
      <c r="U2232" t="str">
        <f t="shared" si="145"/>
        <v/>
      </c>
      <c r="V2232">
        <f t="array" ref="V2232">SUM(IF(B2232="Y",IF(D2232="Critical",(F2232:F5791),0)))</f>
        <v>0</v>
      </c>
      <c r="W2232">
        <f t="shared" si="147"/>
        <v>9</v>
      </c>
      <c r="X2232">
        <f t="shared" si="148"/>
        <v>0</v>
      </c>
    </row>
    <row r="2233" spans="1:24" x14ac:dyDescent="0.25">
      <c r="A2233">
        <v>26913</v>
      </c>
      <c r="B2233" t="s">
        <v>18</v>
      </c>
      <c r="C2233" s="1">
        <v>42642</v>
      </c>
      <c r="D2233" t="s">
        <v>19</v>
      </c>
      <c r="E2233">
        <v>11</v>
      </c>
      <c r="F2233">
        <v>642.91449999999998</v>
      </c>
      <c r="G2233">
        <v>0.01</v>
      </c>
      <c r="H2233" t="s">
        <v>20</v>
      </c>
      <c r="I2233">
        <v>-118.8</v>
      </c>
      <c r="J2233">
        <v>65.989999999999995</v>
      </c>
      <c r="K2233">
        <v>8.99</v>
      </c>
      <c r="L2233" t="s">
        <v>310</v>
      </c>
      <c r="M2233" t="s">
        <v>22</v>
      </c>
      <c r="N2233" t="s">
        <v>45</v>
      </c>
      <c r="O2233" t="s">
        <v>24</v>
      </c>
      <c r="P2233" t="s">
        <v>41</v>
      </c>
      <c r="Q2233" t="s">
        <v>42</v>
      </c>
      <c r="R2233" s="1">
        <v>42644</v>
      </c>
      <c r="S2233" s="10">
        <f t="shared" si="146"/>
        <v>1.0216436015646573E-4</v>
      </c>
      <c r="U2233" t="str">
        <f t="shared" si="145"/>
        <v/>
      </c>
      <c r="V2233">
        <f t="array" ref="V2233">SUM(IF(B2233="Y",IF(D2233="Critical",(F2233:F5792),0)))</f>
        <v>0</v>
      </c>
      <c r="W2233">
        <f t="shared" si="147"/>
        <v>2</v>
      </c>
      <c r="X2233">
        <f t="shared" si="148"/>
        <v>0</v>
      </c>
    </row>
    <row r="2234" spans="1:24" x14ac:dyDescent="0.25">
      <c r="A2234">
        <v>26918</v>
      </c>
      <c r="B2234" t="s">
        <v>18</v>
      </c>
      <c r="C2234" s="1">
        <v>42466</v>
      </c>
      <c r="D2234" t="s">
        <v>47</v>
      </c>
      <c r="E2234">
        <v>16</v>
      </c>
      <c r="F2234">
        <v>77.959999999999994</v>
      </c>
      <c r="G2234">
        <v>0.05</v>
      </c>
      <c r="H2234" t="s">
        <v>20</v>
      </c>
      <c r="I2234">
        <v>16.649999999999999</v>
      </c>
      <c r="J2234">
        <v>4.84</v>
      </c>
      <c r="K2234">
        <v>0.71</v>
      </c>
      <c r="L2234" t="s">
        <v>345</v>
      </c>
      <c r="M2234" t="s">
        <v>30</v>
      </c>
      <c r="N2234" t="s">
        <v>40</v>
      </c>
      <c r="O2234" t="s">
        <v>34</v>
      </c>
      <c r="P2234" t="s">
        <v>35</v>
      </c>
      <c r="Q2234" t="s">
        <v>36</v>
      </c>
      <c r="R2234" s="1">
        <v>42475</v>
      </c>
      <c r="S2234" s="10">
        <f t="shared" si="146"/>
        <v>1.2388480144401889E-5</v>
      </c>
      <c r="U2234" t="str">
        <f t="shared" si="145"/>
        <v/>
      </c>
      <c r="V2234">
        <f t="array" ref="V2234">SUM(IF(B2234="Y",IF(D2234="Critical",(F2234:F5793),0)))</f>
        <v>0</v>
      </c>
      <c r="W2234">
        <f t="shared" si="147"/>
        <v>9</v>
      </c>
      <c r="X2234">
        <f t="shared" si="148"/>
        <v>0</v>
      </c>
    </row>
    <row r="2235" spans="1:24" x14ac:dyDescent="0.25">
      <c r="A2235">
        <v>26919</v>
      </c>
      <c r="B2235" t="s">
        <v>18</v>
      </c>
      <c r="C2235" s="1">
        <v>42348</v>
      </c>
      <c r="D2235" t="s">
        <v>47</v>
      </c>
      <c r="E2235">
        <v>12</v>
      </c>
      <c r="F2235">
        <v>3534.56</v>
      </c>
      <c r="G2235">
        <v>0.03</v>
      </c>
      <c r="H2235" t="s">
        <v>20</v>
      </c>
      <c r="I2235">
        <v>763.32</v>
      </c>
      <c r="J2235">
        <v>300.64999999999998</v>
      </c>
      <c r="K2235">
        <v>24.49</v>
      </c>
      <c r="L2235" t="s">
        <v>211</v>
      </c>
      <c r="M2235" t="s">
        <v>22</v>
      </c>
      <c r="N2235" t="s">
        <v>40</v>
      </c>
      <c r="O2235" t="s">
        <v>34</v>
      </c>
      <c r="P2235" t="s">
        <v>72</v>
      </c>
      <c r="Q2235" t="s">
        <v>60</v>
      </c>
      <c r="R2235" s="1">
        <v>42350</v>
      </c>
      <c r="S2235" s="10">
        <f t="shared" si="146"/>
        <v>5.6167042559257497E-4</v>
      </c>
      <c r="U2235" t="str">
        <f t="shared" si="145"/>
        <v/>
      </c>
      <c r="V2235">
        <f t="array" ref="V2235">SUM(IF(B2235="Y",IF(D2235="Critical",(F2235:F5794),0)))</f>
        <v>0</v>
      </c>
      <c r="W2235">
        <f t="shared" si="147"/>
        <v>2</v>
      </c>
      <c r="X2235">
        <f t="shared" si="148"/>
        <v>0</v>
      </c>
    </row>
    <row r="2236" spans="1:24" x14ac:dyDescent="0.25">
      <c r="A2236">
        <v>26919</v>
      </c>
      <c r="B2236" t="s">
        <v>18</v>
      </c>
      <c r="C2236" s="1">
        <v>42348</v>
      </c>
      <c r="D2236" t="s">
        <v>47</v>
      </c>
      <c r="E2236">
        <v>32</v>
      </c>
      <c r="F2236">
        <v>155.27000000000001</v>
      </c>
      <c r="G2236">
        <v>0.1</v>
      </c>
      <c r="H2236" t="s">
        <v>20</v>
      </c>
      <c r="I2236">
        <v>-151.55000000000001</v>
      </c>
      <c r="J2236">
        <v>4.9800000000000004</v>
      </c>
      <c r="K2236">
        <v>7.54</v>
      </c>
      <c r="L2236" t="s">
        <v>211</v>
      </c>
      <c r="M2236" t="s">
        <v>22</v>
      </c>
      <c r="N2236" t="s">
        <v>40</v>
      </c>
      <c r="O2236" t="s">
        <v>34</v>
      </c>
      <c r="P2236" t="s">
        <v>49</v>
      </c>
      <c r="Q2236" t="s">
        <v>42</v>
      </c>
      <c r="R2236" s="1">
        <v>42350</v>
      </c>
      <c r="S2236" s="10">
        <f t="shared" si="146"/>
        <v>2.4673669984880474E-5</v>
      </c>
      <c r="U2236" t="str">
        <f t="shared" si="145"/>
        <v/>
      </c>
      <c r="V2236">
        <f t="array" ref="V2236">SUM(IF(B2236="Y",IF(D2236="Critical",(F2236:F5795),0)))</f>
        <v>0</v>
      </c>
      <c r="W2236">
        <f t="shared" si="147"/>
        <v>2</v>
      </c>
      <c r="X2236">
        <f t="shared" si="148"/>
        <v>0</v>
      </c>
    </row>
    <row r="2237" spans="1:24" x14ac:dyDescent="0.25">
      <c r="A2237">
        <v>26945</v>
      </c>
      <c r="B2237" t="s">
        <v>18</v>
      </c>
      <c r="C2237" s="1">
        <v>42406</v>
      </c>
      <c r="D2237" t="s">
        <v>28</v>
      </c>
      <c r="E2237">
        <v>29</v>
      </c>
      <c r="F2237">
        <v>221.33</v>
      </c>
      <c r="G2237">
        <v>0</v>
      </c>
      <c r="H2237" t="s">
        <v>20</v>
      </c>
      <c r="I2237">
        <v>77.33</v>
      </c>
      <c r="J2237">
        <v>7.28</v>
      </c>
      <c r="K2237">
        <v>1.77</v>
      </c>
      <c r="L2237" t="s">
        <v>211</v>
      </c>
      <c r="M2237" t="s">
        <v>22</v>
      </c>
      <c r="N2237" t="s">
        <v>40</v>
      </c>
      <c r="O2237" t="s">
        <v>34</v>
      </c>
      <c r="P2237" t="s">
        <v>49</v>
      </c>
      <c r="Q2237" t="s">
        <v>36</v>
      </c>
      <c r="R2237" s="1">
        <v>42406</v>
      </c>
      <c r="S2237" s="10">
        <f t="shared" si="146"/>
        <v>3.5171143026686387E-5</v>
      </c>
      <c r="U2237" t="str">
        <f t="shared" si="145"/>
        <v/>
      </c>
      <c r="V2237">
        <f t="array" ref="V2237">SUM(IF(B2237="Y",IF(D2237="Critical",(F2237:F5796),0)))</f>
        <v>0</v>
      </c>
      <c r="W2237">
        <f t="shared" si="147"/>
        <v>0</v>
      </c>
      <c r="X2237">
        <f t="shared" si="148"/>
        <v>0</v>
      </c>
    </row>
    <row r="2238" spans="1:24" x14ac:dyDescent="0.25">
      <c r="A2238">
        <v>26948</v>
      </c>
      <c r="B2238" t="s">
        <v>18</v>
      </c>
      <c r="C2238" s="1">
        <v>41965</v>
      </c>
      <c r="D2238" t="s">
        <v>19</v>
      </c>
      <c r="E2238">
        <v>38</v>
      </c>
      <c r="F2238">
        <v>273.89</v>
      </c>
      <c r="G2238">
        <v>0.05</v>
      </c>
      <c r="H2238" t="s">
        <v>20</v>
      </c>
      <c r="I2238">
        <v>-160.4</v>
      </c>
      <c r="J2238">
        <v>7.3</v>
      </c>
      <c r="K2238">
        <v>7.72</v>
      </c>
      <c r="L2238" t="s">
        <v>561</v>
      </c>
      <c r="M2238" t="s">
        <v>22</v>
      </c>
      <c r="N2238" t="s">
        <v>40</v>
      </c>
      <c r="O2238" t="s">
        <v>34</v>
      </c>
      <c r="P2238" t="s">
        <v>68</v>
      </c>
      <c r="Q2238" t="s">
        <v>42</v>
      </c>
      <c r="R2238" s="1">
        <v>41966</v>
      </c>
      <c r="S2238" s="10">
        <f t="shared" si="146"/>
        <v>4.3523355910085091E-5</v>
      </c>
      <c r="U2238" t="str">
        <f t="shared" si="145"/>
        <v/>
      </c>
      <c r="V2238">
        <f t="array" ref="V2238">SUM(IF(B2238="Y",IF(D2238="Critical",(F2238:F5797),0)))</f>
        <v>0</v>
      </c>
      <c r="W2238">
        <f t="shared" si="147"/>
        <v>1</v>
      </c>
      <c r="X2238">
        <f t="shared" si="148"/>
        <v>0</v>
      </c>
    </row>
    <row r="2239" spans="1:24" x14ac:dyDescent="0.25">
      <c r="A2239">
        <v>15618</v>
      </c>
      <c r="B2239" t="s">
        <v>18</v>
      </c>
      <c r="C2239" s="1">
        <v>41490</v>
      </c>
      <c r="D2239" t="s">
        <v>43</v>
      </c>
      <c r="E2239">
        <v>44</v>
      </c>
      <c r="F2239">
        <v>792.8</v>
      </c>
      <c r="G2239">
        <v>0.08</v>
      </c>
      <c r="H2239" t="s">
        <v>20</v>
      </c>
      <c r="I2239">
        <v>26.27</v>
      </c>
      <c r="J2239">
        <v>18.97</v>
      </c>
      <c r="K2239">
        <v>9.5399999999999991</v>
      </c>
      <c r="L2239" t="s">
        <v>354</v>
      </c>
      <c r="M2239" t="s">
        <v>56</v>
      </c>
      <c r="N2239" t="s">
        <v>45</v>
      </c>
      <c r="O2239" t="s">
        <v>34</v>
      </c>
      <c r="P2239" t="s">
        <v>49</v>
      </c>
      <c r="Q2239" t="s">
        <v>42</v>
      </c>
      <c r="R2239" s="1">
        <v>41492</v>
      </c>
      <c r="S2239" s="10">
        <f t="shared" si="146"/>
        <v>1.2598238915446149E-4</v>
      </c>
      <c r="U2239" t="str">
        <f t="shared" si="145"/>
        <v/>
      </c>
      <c r="V2239">
        <f t="array" ref="V2239">SUM(IF(B2239="Y",IF(D2239="Critical",(F2239:F5798),0)))</f>
        <v>0</v>
      </c>
      <c r="W2239">
        <f t="shared" si="147"/>
        <v>2</v>
      </c>
      <c r="X2239">
        <f t="shared" si="148"/>
        <v>0</v>
      </c>
    </row>
    <row r="2240" spans="1:24" x14ac:dyDescent="0.25">
      <c r="A2240">
        <v>26976</v>
      </c>
      <c r="B2240" t="s">
        <v>18</v>
      </c>
      <c r="C2240" s="1">
        <v>41779</v>
      </c>
      <c r="D2240" t="s">
        <v>31</v>
      </c>
      <c r="E2240">
        <v>44</v>
      </c>
      <c r="F2240">
        <v>729.75</v>
      </c>
      <c r="G2240">
        <v>0.02</v>
      </c>
      <c r="H2240" t="s">
        <v>20</v>
      </c>
      <c r="I2240">
        <v>375.25</v>
      </c>
      <c r="J2240">
        <v>15.67</v>
      </c>
      <c r="K2240">
        <v>1.39</v>
      </c>
      <c r="L2240" t="s">
        <v>116</v>
      </c>
      <c r="M2240" t="s">
        <v>22</v>
      </c>
      <c r="N2240" t="s">
        <v>40</v>
      </c>
      <c r="O2240" t="s">
        <v>34</v>
      </c>
      <c r="P2240" t="s">
        <v>76</v>
      </c>
      <c r="Q2240" t="s">
        <v>42</v>
      </c>
      <c r="R2240" s="1">
        <v>41780</v>
      </c>
      <c r="S2240" s="10">
        <f t="shared" si="146"/>
        <v>1.1596322967390046E-4</v>
      </c>
      <c r="U2240" t="str">
        <f t="shared" si="145"/>
        <v/>
      </c>
      <c r="V2240">
        <f t="array" ref="V2240">SUM(IF(B2240="Y",IF(D2240="Critical",(F2240:F5799),0)))</f>
        <v>0</v>
      </c>
      <c r="W2240">
        <f t="shared" si="147"/>
        <v>1</v>
      </c>
      <c r="X2240">
        <f t="shared" si="148"/>
        <v>0</v>
      </c>
    </row>
    <row r="2241" spans="1:24" x14ac:dyDescent="0.25">
      <c r="A2241">
        <v>26976</v>
      </c>
      <c r="B2241" t="s">
        <v>18</v>
      </c>
      <c r="C2241" s="1">
        <v>41779</v>
      </c>
      <c r="D2241" t="s">
        <v>31</v>
      </c>
      <c r="E2241">
        <v>28</v>
      </c>
      <c r="F2241">
        <v>1417.21</v>
      </c>
      <c r="G2241">
        <v>7.0000000000000007E-2</v>
      </c>
      <c r="H2241" t="s">
        <v>20</v>
      </c>
      <c r="I2241">
        <v>63.88</v>
      </c>
      <c r="J2241">
        <v>51.65</v>
      </c>
      <c r="K2241">
        <v>18.45</v>
      </c>
      <c r="L2241" t="s">
        <v>116</v>
      </c>
      <c r="M2241" t="s">
        <v>22</v>
      </c>
      <c r="N2241" t="s">
        <v>40</v>
      </c>
      <c r="O2241" t="s">
        <v>37</v>
      </c>
      <c r="P2241" t="s">
        <v>38</v>
      </c>
      <c r="Q2241" t="s">
        <v>52</v>
      </c>
      <c r="R2241" s="1">
        <v>41781</v>
      </c>
      <c r="S2241" s="10">
        <f t="shared" si="146"/>
        <v>2.2520623326639051E-4</v>
      </c>
      <c r="U2241" t="str">
        <f t="shared" si="145"/>
        <v/>
      </c>
      <c r="V2241">
        <f t="array" ref="V2241">SUM(IF(B2241="Y",IF(D2241="Critical",(F2241:F5800),0)))</f>
        <v>0</v>
      </c>
      <c r="W2241">
        <f t="shared" si="147"/>
        <v>2</v>
      </c>
      <c r="X2241">
        <f t="shared" si="148"/>
        <v>0</v>
      </c>
    </row>
    <row r="2242" spans="1:24" x14ac:dyDescent="0.25">
      <c r="A2242">
        <v>26976</v>
      </c>
      <c r="B2242" t="s">
        <v>18</v>
      </c>
      <c r="C2242" s="1">
        <v>41779</v>
      </c>
      <c r="D2242" t="s">
        <v>31</v>
      </c>
      <c r="E2242">
        <v>11</v>
      </c>
      <c r="F2242">
        <v>1154.9375</v>
      </c>
      <c r="G2242">
        <v>0.04</v>
      </c>
      <c r="H2242" t="s">
        <v>32</v>
      </c>
      <c r="I2242">
        <v>-176.06</v>
      </c>
      <c r="J2242">
        <v>125.99</v>
      </c>
      <c r="K2242">
        <v>8.99</v>
      </c>
      <c r="L2242" t="s">
        <v>116</v>
      </c>
      <c r="M2242" t="s">
        <v>22</v>
      </c>
      <c r="N2242" t="s">
        <v>40</v>
      </c>
      <c r="O2242" t="s">
        <v>24</v>
      </c>
      <c r="P2242" t="s">
        <v>41</v>
      </c>
      <c r="Q2242" t="s">
        <v>42</v>
      </c>
      <c r="R2242" s="1">
        <v>41780</v>
      </c>
      <c r="S2242" s="10">
        <f t="shared" si="146"/>
        <v>1.8352899290373473E-4</v>
      </c>
      <c r="U2242" t="str">
        <f t="shared" ref="U2242:U2305" si="149">IF(T2242="Quality Check",VLOOKUP(S2242,Quality_Control,2),"")</f>
        <v/>
      </c>
      <c r="V2242">
        <f t="array" ref="V2242">SUM(IF(B2242="Y",IF(D2242="Critical",(F2242:F5801),0)))</f>
        <v>0</v>
      </c>
      <c r="W2242">
        <f t="shared" si="147"/>
        <v>1</v>
      </c>
      <c r="X2242">
        <f t="shared" si="148"/>
        <v>0</v>
      </c>
    </row>
    <row r="2243" spans="1:24" x14ac:dyDescent="0.25">
      <c r="A2243">
        <v>27015</v>
      </c>
      <c r="B2243" t="s">
        <v>18</v>
      </c>
      <c r="C2243" s="1">
        <v>42004</v>
      </c>
      <c r="D2243" t="s">
        <v>47</v>
      </c>
      <c r="E2243">
        <v>24</v>
      </c>
      <c r="F2243">
        <v>1339.25</v>
      </c>
      <c r="G2243">
        <v>0.03</v>
      </c>
      <c r="H2243" t="s">
        <v>20</v>
      </c>
      <c r="I2243">
        <v>142.51</v>
      </c>
      <c r="J2243">
        <v>56.96</v>
      </c>
      <c r="K2243">
        <v>13.22</v>
      </c>
      <c r="L2243" t="s">
        <v>367</v>
      </c>
      <c r="M2243" t="s">
        <v>30</v>
      </c>
      <c r="N2243" t="s">
        <v>40</v>
      </c>
      <c r="O2243" t="s">
        <v>34</v>
      </c>
      <c r="P2243" t="s">
        <v>72</v>
      </c>
      <c r="Q2243" t="s">
        <v>42</v>
      </c>
      <c r="R2243" s="1">
        <v>42004</v>
      </c>
      <c r="S2243" s="10">
        <f t="shared" ref="S2243:S2306" si="150">F2243/$F$3563</f>
        <v>2.1281775312198862E-4</v>
      </c>
      <c r="U2243" t="str">
        <f t="shared" si="149"/>
        <v/>
      </c>
      <c r="V2243">
        <f t="array" ref="V2243">SUM(IF(B2243="Y",IF(D2243="Critical",(F2243:F5802),0)))</f>
        <v>0</v>
      </c>
      <c r="W2243">
        <f t="shared" ref="W2243:W2306" si="151">R2243-C2243</f>
        <v>0</v>
      </c>
      <c r="X2243">
        <f t="shared" ref="X2243:X2306" si="152">IF(T2243="",0,1)</f>
        <v>0</v>
      </c>
    </row>
    <row r="2244" spans="1:24" x14ac:dyDescent="0.25">
      <c r="A2244">
        <v>23271</v>
      </c>
      <c r="B2244" t="s">
        <v>18</v>
      </c>
      <c r="C2244" s="1">
        <v>41581</v>
      </c>
      <c r="D2244" t="s">
        <v>19</v>
      </c>
      <c r="E2244">
        <v>1</v>
      </c>
      <c r="F2244">
        <v>794.58</v>
      </c>
      <c r="G2244">
        <v>0.09</v>
      </c>
      <c r="H2244" t="s">
        <v>54</v>
      </c>
      <c r="I2244">
        <v>-1748.34</v>
      </c>
      <c r="J2244">
        <v>808.49</v>
      </c>
      <c r="K2244">
        <v>55.3</v>
      </c>
      <c r="L2244" t="s">
        <v>217</v>
      </c>
      <c r="M2244" t="s">
        <v>56</v>
      </c>
      <c r="N2244" t="s">
        <v>71</v>
      </c>
      <c r="O2244" t="s">
        <v>24</v>
      </c>
      <c r="P2244" t="s">
        <v>51</v>
      </c>
      <c r="Q2244" t="s">
        <v>74</v>
      </c>
      <c r="R2244" s="1">
        <v>41582</v>
      </c>
      <c r="S2244" s="10">
        <f t="shared" si="150"/>
        <v>1.2626524567905151E-4</v>
      </c>
      <c r="U2244" t="str">
        <f t="shared" si="149"/>
        <v/>
      </c>
      <c r="V2244">
        <f t="array" ref="V2244">SUM(IF(B2244="Y",IF(D2244="Critical",(F2244:F5803),0)))</f>
        <v>0</v>
      </c>
      <c r="W2244">
        <f t="shared" si="151"/>
        <v>1</v>
      </c>
      <c r="X2244">
        <f t="shared" si="152"/>
        <v>0</v>
      </c>
    </row>
    <row r="2245" spans="1:24" x14ac:dyDescent="0.25">
      <c r="A2245">
        <v>26051</v>
      </c>
      <c r="B2245" t="s">
        <v>18</v>
      </c>
      <c r="C2245" s="1">
        <v>41452</v>
      </c>
      <c r="D2245" t="s">
        <v>31</v>
      </c>
      <c r="E2245">
        <v>22</v>
      </c>
      <c r="F2245">
        <v>795.74</v>
      </c>
      <c r="G2245">
        <v>0</v>
      </c>
      <c r="H2245" t="s">
        <v>54</v>
      </c>
      <c r="I2245">
        <v>-127.39</v>
      </c>
      <c r="J2245">
        <v>33.94</v>
      </c>
      <c r="K2245">
        <v>19.190000000000001</v>
      </c>
      <c r="L2245" t="s">
        <v>555</v>
      </c>
      <c r="M2245" t="s">
        <v>341</v>
      </c>
      <c r="N2245" t="s">
        <v>40</v>
      </c>
      <c r="O2245" t="s">
        <v>37</v>
      </c>
      <c r="P2245" t="s">
        <v>86</v>
      </c>
      <c r="Q2245" t="s">
        <v>74</v>
      </c>
      <c r="R2245" s="1">
        <v>41454</v>
      </c>
      <c r="S2245" s="10">
        <f t="shared" si="150"/>
        <v>1.2644957914451462E-4</v>
      </c>
      <c r="U2245" t="str">
        <f t="shared" si="149"/>
        <v/>
      </c>
      <c r="V2245">
        <f t="array" ref="V2245">SUM(IF(B2245="Y",IF(D2245="Critical",(F2245:F5804),0)))</f>
        <v>0</v>
      </c>
      <c r="W2245">
        <f t="shared" si="151"/>
        <v>2</v>
      </c>
      <c r="X2245">
        <f t="shared" si="152"/>
        <v>0</v>
      </c>
    </row>
    <row r="2246" spans="1:24" x14ac:dyDescent="0.25">
      <c r="A2246">
        <v>11877</v>
      </c>
      <c r="B2246" t="s">
        <v>18</v>
      </c>
      <c r="C2246" s="1">
        <v>41417</v>
      </c>
      <c r="D2246" t="s">
        <v>31</v>
      </c>
      <c r="E2246">
        <v>19</v>
      </c>
      <c r="F2246">
        <v>796.14</v>
      </c>
      <c r="G2246">
        <v>0.03</v>
      </c>
      <c r="H2246" t="s">
        <v>20</v>
      </c>
      <c r="I2246">
        <v>320.07</v>
      </c>
      <c r="J2246">
        <v>41.94</v>
      </c>
      <c r="K2246">
        <v>2.99</v>
      </c>
      <c r="L2246" t="s">
        <v>191</v>
      </c>
      <c r="M2246" t="s">
        <v>56</v>
      </c>
      <c r="N2246" t="s">
        <v>45</v>
      </c>
      <c r="O2246" t="s">
        <v>34</v>
      </c>
      <c r="P2246" t="s">
        <v>68</v>
      </c>
      <c r="Q2246" t="s">
        <v>42</v>
      </c>
      <c r="R2246" s="1">
        <v>41418</v>
      </c>
      <c r="S2246" s="10">
        <f t="shared" si="150"/>
        <v>1.2651314240846742E-4</v>
      </c>
      <c r="U2246" t="str">
        <f t="shared" si="149"/>
        <v/>
      </c>
      <c r="V2246">
        <f t="array" ref="V2246">SUM(IF(B2246="Y",IF(D2246="Critical",(F2246:F5805),0)))</f>
        <v>0</v>
      </c>
      <c r="W2246">
        <f t="shared" si="151"/>
        <v>1</v>
      </c>
      <c r="X2246">
        <f t="shared" si="152"/>
        <v>0</v>
      </c>
    </row>
    <row r="2247" spans="1:24" x14ac:dyDescent="0.25">
      <c r="A2247">
        <v>27078</v>
      </c>
      <c r="B2247" t="s">
        <v>18</v>
      </c>
      <c r="C2247" s="1">
        <v>42228</v>
      </c>
      <c r="D2247" t="s">
        <v>31</v>
      </c>
      <c r="E2247">
        <v>22</v>
      </c>
      <c r="F2247">
        <v>152.44</v>
      </c>
      <c r="G2247">
        <v>0.03</v>
      </c>
      <c r="H2247" t="s">
        <v>20</v>
      </c>
      <c r="I2247">
        <v>-40.76</v>
      </c>
      <c r="J2247">
        <v>6.48</v>
      </c>
      <c r="K2247">
        <v>5.86</v>
      </c>
      <c r="L2247" t="s">
        <v>281</v>
      </c>
      <c r="M2247" t="s">
        <v>56</v>
      </c>
      <c r="N2247" t="s">
        <v>23</v>
      </c>
      <c r="O2247" t="s">
        <v>34</v>
      </c>
      <c r="P2247" t="s">
        <v>49</v>
      </c>
      <c r="Q2247" t="s">
        <v>42</v>
      </c>
      <c r="R2247" s="1">
        <v>42229</v>
      </c>
      <c r="S2247" s="10">
        <f t="shared" si="150"/>
        <v>2.4223959892414369E-5</v>
      </c>
      <c r="U2247" t="str">
        <f t="shared" si="149"/>
        <v/>
      </c>
      <c r="V2247">
        <f t="array" ref="V2247">SUM(IF(B2247="Y",IF(D2247="Critical",(F2247:F5806),0)))</f>
        <v>0</v>
      </c>
      <c r="W2247">
        <f t="shared" si="151"/>
        <v>1</v>
      </c>
      <c r="X2247">
        <f t="shared" si="152"/>
        <v>0</v>
      </c>
    </row>
    <row r="2248" spans="1:24" x14ac:dyDescent="0.25">
      <c r="A2248">
        <v>27109</v>
      </c>
      <c r="B2248" t="s">
        <v>18</v>
      </c>
      <c r="C2248" s="1">
        <v>42042</v>
      </c>
      <c r="D2248" t="s">
        <v>28</v>
      </c>
      <c r="E2248">
        <v>48</v>
      </c>
      <c r="F2248">
        <v>538.22</v>
      </c>
      <c r="G2248">
        <v>0.01</v>
      </c>
      <c r="H2248" t="s">
        <v>20</v>
      </c>
      <c r="I2248">
        <v>-154.66</v>
      </c>
      <c r="J2248">
        <v>10.97</v>
      </c>
      <c r="K2248">
        <v>6.5</v>
      </c>
      <c r="L2248" t="s">
        <v>563</v>
      </c>
      <c r="M2248" t="s">
        <v>341</v>
      </c>
      <c r="N2248" t="s">
        <v>45</v>
      </c>
      <c r="O2248" t="s">
        <v>24</v>
      </c>
      <c r="P2248" t="s">
        <v>25</v>
      </c>
      <c r="Q2248" t="s">
        <v>42</v>
      </c>
      <c r="R2248" s="1">
        <v>42044</v>
      </c>
      <c r="S2248" s="10">
        <f t="shared" si="150"/>
        <v>8.5527549811698132E-5</v>
      </c>
      <c r="U2248" t="str">
        <f t="shared" si="149"/>
        <v/>
      </c>
      <c r="V2248">
        <f t="array" ref="V2248">SUM(IF(B2248="Y",IF(D2248="Critical",(F2248:F5807),0)))</f>
        <v>0</v>
      </c>
      <c r="W2248">
        <f t="shared" si="151"/>
        <v>2</v>
      </c>
      <c r="X2248">
        <f t="shared" si="152"/>
        <v>0</v>
      </c>
    </row>
    <row r="2249" spans="1:24" x14ac:dyDescent="0.25">
      <c r="A2249">
        <v>27111</v>
      </c>
      <c r="B2249" t="s">
        <v>18</v>
      </c>
      <c r="C2249" s="1">
        <v>42440</v>
      </c>
      <c r="D2249" t="s">
        <v>19</v>
      </c>
      <c r="E2249">
        <v>11</v>
      </c>
      <c r="F2249">
        <v>1064.23</v>
      </c>
      <c r="G2249">
        <v>0.06</v>
      </c>
      <c r="H2249" t="s">
        <v>20</v>
      </c>
      <c r="I2249">
        <v>-127.56</v>
      </c>
      <c r="J2249">
        <v>99.99</v>
      </c>
      <c r="K2249">
        <v>19.989999999999998</v>
      </c>
      <c r="L2249" t="s">
        <v>531</v>
      </c>
      <c r="M2249" t="s">
        <v>341</v>
      </c>
      <c r="N2249" t="s">
        <v>40</v>
      </c>
      <c r="O2249" t="s">
        <v>24</v>
      </c>
      <c r="P2249" t="s">
        <v>25</v>
      </c>
      <c r="Q2249" t="s">
        <v>42</v>
      </c>
      <c r="R2249" s="1">
        <v>42443</v>
      </c>
      <c r="S2249" s="10">
        <f t="shared" si="150"/>
        <v>1.6911483099123683E-4</v>
      </c>
      <c r="U2249" t="str">
        <f t="shared" si="149"/>
        <v/>
      </c>
      <c r="V2249">
        <f t="array" ref="V2249">SUM(IF(B2249="Y",IF(D2249="Critical",(F2249:F5808),0)))</f>
        <v>0</v>
      </c>
      <c r="W2249">
        <f t="shared" si="151"/>
        <v>3</v>
      </c>
      <c r="X2249">
        <f t="shared" si="152"/>
        <v>0</v>
      </c>
    </row>
    <row r="2250" spans="1:24" x14ac:dyDescent="0.25">
      <c r="A2250">
        <v>27111</v>
      </c>
      <c r="B2250" t="s">
        <v>18</v>
      </c>
      <c r="C2250" s="1">
        <v>42440</v>
      </c>
      <c r="D2250" t="s">
        <v>19</v>
      </c>
      <c r="E2250">
        <v>18</v>
      </c>
      <c r="F2250">
        <v>3497.05</v>
      </c>
      <c r="G2250">
        <v>0</v>
      </c>
      <c r="H2250" t="s">
        <v>20</v>
      </c>
      <c r="I2250">
        <v>282.18</v>
      </c>
      <c r="J2250">
        <v>193.17</v>
      </c>
      <c r="K2250">
        <v>19.989999999999998</v>
      </c>
      <c r="L2250" t="s">
        <v>531</v>
      </c>
      <c r="M2250" t="s">
        <v>341</v>
      </c>
      <c r="N2250" t="s">
        <v>40</v>
      </c>
      <c r="O2250" t="s">
        <v>34</v>
      </c>
      <c r="P2250" t="s">
        <v>53</v>
      </c>
      <c r="Q2250" t="s">
        <v>42</v>
      </c>
      <c r="R2250" s="1">
        <v>42441</v>
      </c>
      <c r="S2250" s="10">
        <f t="shared" si="150"/>
        <v>5.5570978051540062E-4</v>
      </c>
      <c r="U2250" t="str">
        <f t="shared" si="149"/>
        <v/>
      </c>
      <c r="V2250">
        <f t="array" ref="V2250">SUM(IF(B2250="Y",IF(D2250="Critical",(F2250:F5809),0)))</f>
        <v>0</v>
      </c>
      <c r="W2250">
        <f t="shared" si="151"/>
        <v>1</v>
      </c>
      <c r="X2250">
        <f t="shared" si="152"/>
        <v>0</v>
      </c>
    </row>
    <row r="2251" spans="1:24" x14ac:dyDescent="0.25">
      <c r="A2251">
        <v>27111</v>
      </c>
      <c r="B2251" t="s">
        <v>18</v>
      </c>
      <c r="C2251" s="1">
        <v>42440</v>
      </c>
      <c r="D2251" t="s">
        <v>19</v>
      </c>
      <c r="E2251">
        <v>44</v>
      </c>
      <c r="F2251">
        <v>774.05250000000001</v>
      </c>
      <c r="G2251">
        <v>0.08</v>
      </c>
      <c r="H2251" t="s">
        <v>32</v>
      </c>
      <c r="I2251">
        <v>-96.34</v>
      </c>
      <c r="J2251">
        <v>20.99</v>
      </c>
      <c r="K2251">
        <v>3.3</v>
      </c>
      <c r="L2251" t="s">
        <v>531</v>
      </c>
      <c r="M2251" t="s">
        <v>341</v>
      </c>
      <c r="N2251" t="s">
        <v>40</v>
      </c>
      <c r="O2251" t="s">
        <v>24</v>
      </c>
      <c r="P2251" t="s">
        <v>41</v>
      </c>
      <c r="Q2251" t="s">
        <v>26</v>
      </c>
      <c r="R2251" s="1">
        <v>42440</v>
      </c>
      <c r="S2251" s="10">
        <f t="shared" si="150"/>
        <v>1.2300325842707344E-4</v>
      </c>
      <c r="U2251" t="str">
        <f t="shared" si="149"/>
        <v/>
      </c>
      <c r="V2251">
        <f t="array" ref="V2251">SUM(IF(B2251="Y",IF(D2251="Critical",(F2251:F5810),0)))</f>
        <v>0</v>
      </c>
      <c r="W2251">
        <f t="shared" si="151"/>
        <v>0</v>
      </c>
      <c r="X2251">
        <f t="shared" si="152"/>
        <v>0</v>
      </c>
    </row>
    <row r="2252" spans="1:24" x14ac:dyDescent="0.25">
      <c r="A2252">
        <v>27137</v>
      </c>
      <c r="B2252" t="s">
        <v>18</v>
      </c>
      <c r="C2252" s="1">
        <v>42004</v>
      </c>
      <c r="D2252" t="s">
        <v>19</v>
      </c>
      <c r="E2252">
        <v>2</v>
      </c>
      <c r="F2252">
        <v>60.5625</v>
      </c>
      <c r="G2252">
        <v>0.02</v>
      </c>
      <c r="H2252" t="s">
        <v>20</v>
      </c>
      <c r="I2252">
        <v>-165.54</v>
      </c>
      <c r="J2252">
        <v>35.99</v>
      </c>
      <c r="K2252">
        <v>1.1000000000000001</v>
      </c>
      <c r="L2252" t="s">
        <v>235</v>
      </c>
      <c r="M2252" t="s">
        <v>56</v>
      </c>
      <c r="N2252" t="s">
        <v>71</v>
      </c>
      <c r="O2252" t="s">
        <v>24</v>
      </c>
      <c r="P2252" t="s">
        <v>41</v>
      </c>
      <c r="Q2252" t="s">
        <v>42</v>
      </c>
      <c r="R2252" s="1">
        <v>42006</v>
      </c>
      <c r="S2252" s="10">
        <f t="shared" si="150"/>
        <v>9.6238754328545352E-6</v>
      </c>
      <c r="U2252" t="str">
        <f t="shared" si="149"/>
        <v/>
      </c>
      <c r="V2252">
        <f t="array" ref="V2252">SUM(IF(B2252="Y",IF(D2252="Critical",(F2252:F5811),0)))</f>
        <v>0</v>
      </c>
      <c r="W2252">
        <f t="shared" si="151"/>
        <v>2</v>
      </c>
      <c r="X2252">
        <f t="shared" si="152"/>
        <v>0</v>
      </c>
    </row>
    <row r="2253" spans="1:24" x14ac:dyDescent="0.25">
      <c r="A2253">
        <v>19206</v>
      </c>
      <c r="B2253" t="s">
        <v>18</v>
      </c>
      <c r="C2253" s="1">
        <v>41363</v>
      </c>
      <c r="D2253" t="s">
        <v>47</v>
      </c>
      <c r="E2253">
        <v>32</v>
      </c>
      <c r="F2253">
        <v>800</v>
      </c>
      <c r="G2253">
        <v>0.1</v>
      </c>
      <c r="H2253" t="s">
        <v>54</v>
      </c>
      <c r="I2253">
        <v>-210.3</v>
      </c>
      <c r="J2253">
        <v>25.98</v>
      </c>
      <c r="K2253">
        <v>14.36</v>
      </c>
      <c r="L2253" t="s">
        <v>308</v>
      </c>
      <c r="M2253" t="s">
        <v>22</v>
      </c>
      <c r="N2253" t="s">
        <v>23</v>
      </c>
      <c r="O2253" t="s">
        <v>37</v>
      </c>
      <c r="P2253" t="s">
        <v>86</v>
      </c>
      <c r="Q2253" t="s">
        <v>74</v>
      </c>
      <c r="R2253" s="1">
        <v>41365</v>
      </c>
      <c r="S2253" s="10">
        <f t="shared" si="150"/>
        <v>1.2712652790561202E-4</v>
      </c>
      <c r="U2253" t="str">
        <f t="shared" si="149"/>
        <v/>
      </c>
      <c r="V2253">
        <f t="array" ref="V2253">SUM(IF(B2253="Y",IF(D2253="Critical",(F2253:F5812),0)))</f>
        <v>0</v>
      </c>
      <c r="W2253">
        <f t="shared" si="151"/>
        <v>2</v>
      </c>
      <c r="X2253">
        <f t="shared" si="152"/>
        <v>0</v>
      </c>
    </row>
    <row r="2254" spans="1:24" x14ac:dyDescent="0.25">
      <c r="A2254">
        <v>20966</v>
      </c>
      <c r="B2254" t="s">
        <v>18</v>
      </c>
      <c r="C2254" s="1">
        <v>41535</v>
      </c>
      <c r="D2254" t="s">
        <v>47</v>
      </c>
      <c r="E2254">
        <v>35</v>
      </c>
      <c r="F2254">
        <v>801.44</v>
      </c>
      <c r="G2254">
        <v>0.01</v>
      </c>
      <c r="H2254" t="s">
        <v>20</v>
      </c>
      <c r="I2254">
        <v>308.12</v>
      </c>
      <c r="J2254">
        <v>22.24</v>
      </c>
      <c r="K2254">
        <v>1.99</v>
      </c>
      <c r="L2254" t="s">
        <v>403</v>
      </c>
      <c r="M2254" t="s">
        <v>22</v>
      </c>
      <c r="N2254" t="s">
        <v>45</v>
      </c>
      <c r="O2254" t="s">
        <v>24</v>
      </c>
      <c r="P2254" t="s">
        <v>25</v>
      </c>
      <c r="Q2254" t="s">
        <v>26</v>
      </c>
      <c r="R2254" s="1">
        <v>41539</v>
      </c>
      <c r="S2254" s="10">
        <f t="shared" si="150"/>
        <v>1.2735535565584213E-4</v>
      </c>
      <c r="U2254" t="str">
        <f t="shared" si="149"/>
        <v/>
      </c>
      <c r="V2254">
        <f t="array" ref="V2254">SUM(IF(B2254="Y",IF(D2254="Critical",(F2254:F5813),0)))</f>
        <v>0</v>
      </c>
      <c r="W2254">
        <f t="shared" si="151"/>
        <v>4</v>
      </c>
      <c r="X2254">
        <f t="shared" si="152"/>
        <v>0</v>
      </c>
    </row>
    <row r="2255" spans="1:24" x14ac:dyDescent="0.25">
      <c r="A2255">
        <v>27169</v>
      </c>
      <c r="B2255" t="s">
        <v>18</v>
      </c>
      <c r="C2255" s="1">
        <v>41893</v>
      </c>
      <c r="D2255" t="s">
        <v>31</v>
      </c>
      <c r="E2255">
        <v>16</v>
      </c>
      <c r="F2255">
        <v>109.9</v>
      </c>
      <c r="G2255">
        <v>0.01</v>
      </c>
      <c r="H2255" t="s">
        <v>20</v>
      </c>
      <c r="I2255">
        <v>-28.95</v>
      </c>
      <c r="J2255">
        <v>6.54</v>
      </c>
      <c r="K2255">
        <v>5.27</v>
      </c>
      <c r="L2255" t="s">
        <v>193</v>
      </c>
      <c r="M2255" t="s">
        <v>22</v>
      </c>
      <c r="N2255" t="s">
        <v>23</v>
      </c>
      <c r="O2255" t="s">
        <v>34</v>
      </c>
      <c r="P2255" t="s">
        <v>68</v>
      </c>
      <c r="Q2255" t="s">
        <v>42</v>
      </c>
      <c r="R2255" s="1">
        <v>41894</v>
      </c>
      <c r="S2255" s="10">
        <f t="shared" si="150"/>
        <v>1.7464006771033452E-5</v>
      </c>
      <c r="U2255" t="str">
        <f t="shared" si="149"/>
        <v/>
      </c>
      <c r="V2255">
        <f t="array" ref="V2255">SUM(IF(B2255="Y",IF(D2255="Critical",(F2255:F5814),0)))</f>
        <v>0</v>
      </c>
      <c r="W2255">
        <f t="shared" si="151"/>
        <v>1</v>
      </c>
      <c r="X2255">
        <f t="shared" si="152"/>
        <v>0</v>
      </c>
    </row>
    <row r="2256" spans="1:24" x14ac:dyDescent="0.25">
      <c r="A2256">
        <v>27201</v>
      </c>
      <c r="B2256" t="s">
        <v>18</v>
      </c>
      <c r="C2256" s="1">
        <v>42210</v>
      </c>
      <c r="D2256" t="s">
        <v>19</v>
      </c>
      <c r="E2256">
        <v>10</v>
      </c>
      <c r="F2256">
        <v>5056.8900000000003</v>
      </c>
      <c r="G2256">
        <v>0.02</v>
      </c>
      <c r="H2256" t="s">
        <v>54</v>
      </c>
      <c r="I2256">
        <v>789.05</v>
      </c>
      <c r="J2256">
        <v>500.98</v>
      </c>
      <c r="K2256">
        <v>26</v>
      </c>
      <c r="L2256" t="s">
        <v>391</v>
      </c>
      <c r="M2256" t="s">
        <v>30</v>
      </c>
      <c r="N2256" t="s">
        <v>23</v>
      </c>
      <c r="O2256" t="s">
        <v>37</v>
      </c>
      <c r="P2256" t="s">
        <v>86</v>
      </c>
      <c r="Q2256" t="s">
        <v>74</v>
      </c>
      <c r="R2256" s="1">
        <v>42210</v>
      </c>
      <c r="S2256" s="10">
        <f t="shared" si="150"/>
        <v>8.0358108462576293E-4</v>
      </c>
      <c r="U2256" t="str">
        <f t="shared" si="149"/>
        <v/>
      </c>
      <c r="V2256">
        <f t="array" ref="V2256">SUM(IF(B2256="Y",IF(D2256="Critical",(F2256:F5815),0)))</f>
        <v>0</v>
      </c>
      <c r="W2256">
        <f t="shared" si="151"/>
        <v>0</v>
      </c>
      <c r="X2256">
        <f t="shared" si="152"/>
        <v>0</v>
      </c>
    </row>
    <row r="2257" spans="1:24" x14ac:dyDescent="0.25">
      <c r="A2257">
        <v>27201</v>
      </c>
      <c r="B2257" t="s">
        <v>18</v>
      </c>
      <c r="C2257" s="1">
        <v>42210</v>
      </c>
      <c r="D2257" t="s">
        <v>19</v>
      </c>
      <c r="E2257">
        <v>45</v>
      </c>
      <c r="F2257">
        <v>3500.1</v>
      </c>
      <c r="G2257">
        <v>0.01</v>
      </c>
      <c r="H2257" t="s">
        <v>54</v>
      </c>
      <c r="I2257">
        <v>-2661.32</v>
      </c>
      <c r="J2257">
        <v>70.89</v>
      </c>
      <c r="K2257">
        <v>89.3</v>
      </c>
      <c r="L2257" t="s">
        <v>391</v>
      </c>
      <c r="M2257" t="s">
        <v>30</v>
      </c>
      <c r="N2257" t="s">
        <v>23</v>
      </c>
      <c r="O2257" t="s">
        <v>37</v>
      </c>
      <c r="P2257" t="s">
        <v>112</v>
      </c>
      <c r="Q2257" t="s">
        <v>58</v>
      </c>
      <c r="R2257" s="1">
        <v>42210</v>
      </c>
      <c r="S2257" s="10">
        <f t="shared" si="150"/>
        <v>5.5619445040304069E-4</v>
      </c>
      <c r="U2257" t="str">
        <f t="shared" si="149"/>
        <v/>
      </c>
      <c r="V2257">
        <f t="array" ref="V2257">SUM(IF(B2257="Y",IF(D2257="Critical",(F2257:F5816),0)))</f>
        <v>0</v>
      </c>
      <c r="W2257">
        <f t="shared" si="151"/>
        <v>0</v>
      </c>
      <c r="X2257">
        <f t="shared" si="152"/>
        <v>0</v>
      </c>
    </row>
    <row r="2258" spans="1:24" x14ac:dyDescent="0.25">
      <c r="A2258">
        <v>33703</v>
      </c>
      <c r="B2258" t="s">
        <v>18</v>
      </c>
      <c r="C2258" s="1">
        <v>41311</v>
      </c>
      <c r="D2258" t="s">
        <v>31</v>
      </c>
      <c r="E2258">
        <v>25</v>
      </c>
      <c r="F2258">
        <v>802.19</v>
      </c>
      <c r="G2258">
        <v>0</v>
      </c>
      <c r="H2258" t="s">
        <v>20</v>
      </c>
      <c r="I2258">
        <v>56.26</v>
      </c>
      <c r="J2258">
        <v>29.74</v>
      </c>
      <c r="K2258">
        <v>6.64</v>
      </c>
      <c r="L2258" t="s">
        <v>545</v>
      </c>
      <c r="M2258" t="s">
        <v>341</v>
      </c>
      <c r="N2258" t="s">
        <v>23</v>
      </c>
      <c r="O2258" t="s">
        <v>34</v>
      </c>
      <c r="P2258" t="s">
        <v>53</v>
      </c>
      <c r="Q2258" t="s">
        <v>42</v>
      </c>
      <c r="R2258" s="1">
        <v>41312</v>
      </c>
      <c r="S2258" s="10">
        <f t="shared" si="150"/>
        <v>1.2747453677575363E-4</v>
      </c>
      <c r="U2258" t="str">
        <f t="shared" si="149"/>
        <v/>
      </c>
      <c r="V2258">
        <f t="array" ref="V2258">SUM(IF(B2258="Y",IF(D2258="Critical",(F2258:F5817),0)))</f>
        <v>0</v>
      </c>
      <c r="W2258">
        <f t="shared" si="151"/>
        <v>1</v>
      </c>
      <c r="X2258">
        <f t="shared" si="152"/>
        <v>0</v>
      </c>
    </row>
    <row r="2259" spans="1:24" x14ac:dyDescent="0.25">
      <c r="A2259">
        <v>27264</v>
      </c>
      <c r="B2259" t="s">
        <v>18</v>
      </c>
      <c r="C2259" s="1">
        <v>41794</v>
      </c>
      <c r="D2259" t="s">
        <v>47</v>
      </c>
      <c r="E2259">
        <v>3</v>
      </c>
      <c r="F2259">
        <v>74.05</v>
      </c>
      <c r="G2259">
        <v>0.02</v>
      </c>
      <c r="H2259" t="s">
        <v>20</v>
      </c>
      <c r="I2259">
        <v>44.54</v>
      </c>
      <c r="J2259">
        <v>19.989999999999998</v>
      </c>
      <c r="K2259">
        <v>11.17</v>
      </c>
      <c r="L2259" t="s">
        <v>279</v>
      </c>
      <c r="M2259" t="s">
        <v>341</v>
      </c>
      <c r="N2259" t="s">
        <v>71</v>
      </c>
      <c r="O2259" t="s">
        <v>37</v>
      </c>
      <c r="P2259" t="s">
        <v>38</v>
      </c>
      <c r="Q2259" t="s">
        <v>60</v>
      </c>
      <c r="R2259" s="1">
        <v>41796</v>
      </c>
      <c r="S2259" s="10">
        <f t="shared" si="150"/>
        <v>1.1767149239263211E-5</v>
      </c>
      <c r="U2259" t="str">
        <f t="shared" si="149"/>
        <v/>
      </c>
      <c r="V2259">
        <f t="array" ref="V2259">SUM(IF(B2259="Y",IF(D2259="Critical",(F2259:F5818),0)))</f>
        <v>0</v>
      </c>
      <c r="W2259">
        <f t="shared" si="151"/>
        <v>2</v>
      </c>
      <c r="X2259">
        <f t="shared" si="152"/>
        <v>0</v>
      </c>
    </row>
    <row r="2260" spans="1:24" x14ac:dyDescent="0.25">
      <c r="A2260">
        <v>27265</v>
      </c>
      <c r="B2260" t="s">
        <v>18</v>
      </c>
      <c r="C2260" s="1">
        <v>42130</v>
      </c>
      <c r="D2260" t="s">
        <v>28</v>
      </c>
      <c r="E2260">
        <v>49</v>
      </c>
      <c r="F2260">
        <v>14981.74</v>
      </c>
      <c r="G2260">
        <v>0.02</v>
      </c>
      <c r="H2260" t="s">
        <v>20</v>
      </c>
      <c r="I2260">
        <v>-1791.5</v>
      </c>
      <c r="J2260">
        <v>299.99</v>
      </c>
      <c r="K2260">
        <v>11.64</v>
      </c>
      <c r="L2260" t="s">
        <v>244</v>
      </c>
      <c r="M2260" t="s">
        <v>22</v>
      </c>
      <c r="N2260" t="s">
        <v>23</v>
      </c>
      <c r="O2260" t="s">
        <v>24</v>
      </c>
      <c r="P2260" t="s">
        <v>131</v>
      </c>
      <c r="Q2260" t="s">
        <v>60</v>
      </c>
      <c r="R2260" s="1">
        <v>42130</v>
      </c>
      <c r="S2260" s="10">
        <f t="shared" si="150"/>
        <v>2.3807207352307797E-3</v>
      </c>
      <c r="U2260" t="str">
        <f t="shared" si="149"/>
        <v/>
      </c>
      <c r="V2260">
        <f t="array" ref="V2260">SUM(IF(B2260="Y",IF(D2260="Critical",(F2260:F5819),0)))</f>
        <v>0</v>
      </c>
      <c r="W2260">
        <f t="shared" si="151"/>
        <v>0</v>
      </c>
      <c r="X2260">
        <f t="shared" si="152"/>
        <v>0</v>
      </c>
    </row>
    <row r="2261" spans="1:24" x14ac:dyDescent="0.25">
      <c r="A2261">
        <v>27265</v>
      </c>
      <c r="B2261" t="s">
        <v>18</v>
      </c>
      <c r="C2261" s="1">
        <v>42130</v>
      </c>
      <c r="D2261" t="s">
        <v>28</v>
      </c>
      <c r="E2261">
        <v>36</v>
      </c>
      <c r="F2261">
        <v>5587.2</v>
      </c>
      <c r="G2261">
        <v>0.05</v>
      </c>
      <c r="H2261" t="s">
        <v>32</v>
      </c>
      <c r="I2261">
        <v>2254.16</v>
      </c>
      <c r="J2261">
        <v>162.93</v>
      </c>
      <c r="K2261">
        <v>19.989999999999998</v>
      </c>
      <c r="L2261" t="s">
        <v>244</v>
      </c>
      <c r="M2261" t="s">
        <v>22</v>
      </c>
      <c r="N2261" t="s">
        <v>23</v>
      </c>
      <c r="O2261" t="s">
        <v>34</v>
      </c>
      <c r="P2261" t="s">
        <v>76</v>
      </c>
      <c r="Q2261" t="s">
        <v>42</v>
      </c>
      <c r="R2261" s="1">
        <v>42131</v>
      </c>
      <c r="S2261" s="10">
        <f t="shared" si="150"/>
        <v>8.8785167089279428E-4</v>
      </c>
      <c r="U2261" t="str">
        <f t="shared" si="149"/>
        <v/>
      </c>
      <c r="V2261">
        <f t="array" ref="V2261">SUM(IF(B2261="Y",IF(D2261="Critical",(F2261:F5820),0)))</f>
        <v>0</v>
      </c>
      <c r="W2261">
        <f t="shared" si="151"/>
        <v>1</v>
      </c>
      <c r="X2261">
        <f t="shared" si="152"/>
        <v>0</v>
      </c>
    </row>
    <row r="2262" spans="1:24" x14ac:dyDescent="0.25">
      <c r="A2262">
        <v>27265</v>
      </c>
      <c r="B2262" t="s">
        <v>18</v>
      </c>
      <c r="C2262" s="1">
        <v>42130</v>
      </c>
      <c r="D2262" t="s">
        <v>28</v>
      </c>
      <c r="E2262">
        <v>49</v>
      </c>
      <c r="F2262">
        <v>401.39</v>
      </c>
      <c r="G2262">
        <v>0.03</v>
      </c>
      <c r="H2262" t="s">
        <v>32</v>
      </c>
      <c r="I2262">
        <v>161.94999999999999</v>
      </c>
      <c r="J2262">
        <v>8.34</v>
      </c>
      <c r="K2262">
        <v>0.96</v>
      </c>
      <c r="L2262" t="s">
        <v>244</v>
      </c>
      <c r="M2262" t="s">
        <v>22</v>
      </c>
      <c r="N2262" t="s">
        <v>23</v>
      </c>
      <c r="O2262" t="s">
        <v>37</v>
      </c>
      <c r="P2262" t="s">
        <v>38</v>
      </c>
      <c r="Q2262" t="s">
        <v>36</v>
      </c>
      <c r="R2262" s="1">
        <v>42132</v>
      </c>
      <c r="S2262" s="10">
        <f t="shared" si="150"/>
        <v>6.378414629504201E-5</v>
      </c>
      <c r="U2262" t="str">
        <f t="shared" si="149"/>
        <v/>
      </c>
      <c r="V2262">
        <f t="array" ref="V2262">SUM(IF(B2262="Y",IF(D2262="Critical",(F2262:F5821),0)))</f>
        <v>0</v>
      </c>
      <c r="W2262">
        <f t="shared" si="151"/>
        <v>2</v>
      </c>
      <c r="X2262">
        <f t="shared" si="152"/>
        <v>0</v>
      </c>
    </row>
    <row r="2263" spans="1:24" x14ac:dyDescent="0.25">
      <c r="A2263">
        <v>27266</v>
      </c>
      <c r="B2263" t="s">
        <v>18</v>
      </c>
      <c r="C2263" s="1">
        <v>41890</v>
      </c>
      <c r="D2263" t="s">
        <v>28</v>
      </c>
      <c r="E2263">
        <v>9</v>
      </c>
      <c r="F2263">
        <v>1031.06</v>
      </c>
      <c r="G2263">
        <v>0.03</v>
      </c>
      <c r="H2263" t="s">
        <v>20</v>
      </c>
      <c r="I2263">
        <v>39.36</v>
      </c>
      <c r="J2263">
        <v>115.79</v>
      </c>
      <c r="K2263">
        <v>1.99</v>
      </c>
      <c r="L2263" t="s">
        <v>141</v>
      </c>
      <c r="M2263" t="s">
        <v>56</v>
      </c>
      <c r="N2263" t="s">
        <v>23</v>
      </c>
      <c r="O2263" t="s">
        <v>24</v>
      </c>
      <c r="P2263" t="s">
        <v>25</v>
      </c>
      <c r="Q2263" t="s">
        <v>26</v>
      </c>
      <c r="R2263" s="1">
        <v>41893</v>
      </c>
      <c r="S2263" s="10">
        <f t="shared" si="150"/>
        <v>1.6384384732795039E-4</v>
      </c>
      <c r="U2263" t="str">
        <f t="shared" si="149"/>
        <v/>
      </c>
      <c r="V2263">
        <f t="array" ref="V2263">SUM(IF(B2263="Y",IF(D2263="Critical",(F2263:F5822),0)))</f>
        <v>0</v>
      </c>
      <c r="W2263">
        <f t="shared" si="151"/>
        <v>3</v>
      </c>
      <c r="X2263">
        <f t="shared" si="152"/>
        <v>0</v>
      </c>
    </row>
    <row r="2264" spans="1:24" x14ac:dyDescent="0.25">
      <c r="A2264">
        <v>27302</v>
      </c>
      <c r="B2264" t="s">
        <v>18</v>
      </c>
      <c r="C2264" s="1">
        <v>42259</v>
      </c>
      <c r="D2264" t="s">
        <v>47</v>
      </c>
      <c r="E2264">
        <v>16</v>
      </c>
      <c r="F2264">
        <v>237.54</v>
      </c>
      <c r="G2264">
        <v>0.04</v>
      </c>
      <c r="H2264" t="s">
        <v>20</v>
      </c>
      <c r="I2264">
        <v>29.76</v>
      </c>
      <c r="J2264">
        <v>13.79</v>
      </c>
      <c r="K2264">
        <v>8.7799999999999994</v>
      </c>
      <c r="L2264" t="s">
        <v>314</v>
      </c>
      <c r="M2264" t="s">
        <v>22</v>
      </c>
      <c r="N2264" t="s">
        <v>23</v>
      </c>
      <c r="O2264" t="s">
        <v>37</v>
      </c>
      <c r="P2264" t="s">
        <v>38</v>
      </c>
      <c r="Q2264" t="s">
        <v>42</v>
      </c>
      <c r="R2264" s="1">
        <v>42259</v>
      </c>
      <c r="S2264" s="10">
        <f t="shared" si="150"/>
        <v>3.7747044298373844E-5</v>
      </c>
      <c r="U2264" t="str">
        <f t="shared" si="149"/>
        <v/>
      </c>
      <c r="V2264">
        <f t="array" ref="V2264">SUM(IF(B2264="Y",IF(D2264="Critical",(F2264:F5823),0)))</f>
        <v>0</v>
      </c>
      <c r="W2264">
        <f t="shared" si="151"/>
        <v>0</v>
      </c>
      <c r="X2264">
        <f t="shared" si="152"/>
        <v>0</v>
      </c>
    </row>
    <row r="2265" spans="1:24" x14ac:dyDescent="0.25">
      <c r="A2265">
        <v>27302</v>
      </c>
      <c r="B2265" t="s">
        <v>18</v>
      </c>
      <c r="C2265" s="1">
        <v>42259</v>
      </c>
      <c r="D2265" t="s">
        <v>47</v>
      </c>
      <c r="E2265">
        <v>3</v>
      </c>
      <c r="F2265">
        <v>143.5</v>
      </c>
      <c r="G2265">
        <v>0.08</v>
      </c>
      <c r="H2265" t="s">
        <v>20</v>
      </c>
      <c r="I2265">
        <v>-27.51</v>
      </c>
      <c r="J2265">
        <v>48.91</v>
      </c>
      <c r="K2265">
        <v>5.81</v>
      </c>
      <c r="L2265" t="s">
        <v>314</v>
      </c>
      <c r="M2265" t="s">
        <v>22</v>
      </c>
      <c r="N2265" t="s">
        <v>23</v>
      </c>
      <c r="O2265" t="s">
        <v>34</v>
      </c>
      <c r="P2265" t="s">
        <v>49</v>
      </c>
      <c r="Q2265" t="s">
        <v>42</v>
      </c>
      <c r="R2265" s="1">
        <v>42259</v>
      </c>
      <c r="S2265" s="10">
        <f t="shared" si="150"/>
        <v>2.2803320943069154E-5</v>
      </c>
      <c r="U2265" t="str">
        <f t="shared" si="149"/>
        <v/>
      </c>
      <c r="V2265">
        <f t="array" ref="V2265">SUM(IF(B2265="Y",IF(D2265="Critical",(F2265:F5824),0)))</f>
        <v>0</v>
      </c>
      <c r="W2265">
        <f t="shared" si="151"/>
        <v>0</v>
      </c>
      <c r="X2265">
        <f t="shared" si="152"/>
        <v>0</v>
      </c>
    </row>
    <row r="2266" spans="1:24" x14ac:dyDescent="0.25">
      <c r="A2266">
        <v>7559</v>
      </c>
      <c r="B2266" t="s">
        <v>18</v>
      </c>
      <c r="C2266" s="1">
        <v>41559</v>
      </c>
      <c r="D2266" t="s">
        <v>28</v>
      </c>
      <c r="E2266">
        <v>39</v>
      </c>
      <c r="F2266">
        <v>806.05</v>
      </c>
      <c r="G2266">
        <v>0.04</v>
      </c>
      <c r="H2266" t="s">
        <v>20</v>
      </c>
      <c r="I2266">
        <v>-63.39</v>
      </c>
      <c r="J2266">
        <v>20.95</v>
      </c>
      <c r="K2266">
        <v>5.99</v>
      </c>
      <c r="L2266" t="s">
        <v>175</v>
      </c>
      <c r="M2266" t="s">
        <v>22</v>
      </c>
      <c r="N2266" t="s">
        <v>23</v>
      </c>
      <c r="O2266" t="s">
        <v>24</v>
      </c>
      <c r="P2266" t="s">
        <v>25</v>
      </c>
      <c r="Q2266" t="s">
        <v>42</v>
      </c>
      <c r="R2266" s="1">
        <v>41560</v>
      </c>
      <c r="S2266" s="10">
        <f t="shared" si="150"/>
        <v>1.280879222728982E-4</v>
      </c>
      <c r="U2266" t="str">
        <f t="shared" si="149"/>
        <v/>
      </c>
      <c r="V2266">
        <f t="array" ref="V2266">SUM(IF(B2266="Y",IF(D2266="Critical",(F2266:F5825),0)))</f>
        <v>0</v>
      </c>
      <c r="W2266">
        <f t="shared" si="151"/>
        <v>1</v>
      </c>
      <c r="X2266">
        <f t="shared" si="152"/>
        <v>0</v>
      </c>
    </row>
    <row r="2267" spans="1:24" x14ac:dyDescent="0.25">
      <c r="A2267">
        <v>27363</v>
      </c>
      <c r="B2267" t="s">
        <v>18</v>
      </c>
      <c r="C2267" s="1">
        <v>41930</v>
      </c>
      <c r="D2267" t="s">
        <v>43</v>
      </c>
      <c r="E2267">
        <v>16</v>
      </c>
      <c r="F2267">
        <v>323.26</v>
      </c>
      <c r="G2267">
        <v>0.06</v>
      </c>
      <c r="H2267" t="s">
        <v>20</v>
      </c>
      <c r="I2267">
        <v>98.34</v>
      </c>
      <c r="J2267">
        <v>20.239999999999998</v>
      </c>
      <c r="K2267">
        <v>6.67</v>
      </c>
      <c r="L2267" t="s">
        <v>383</v>
      </c>
      <c r="M2267" t="s">
        <v>22</v>
      </c>
      <c r="N2267" t="s">
        <v>71</v>
      </c>
      <c r="O2267" t="s">
        <v>37</v>
      </c>
      <c r="P2267" t="s">
        <v>38</v>
      </c>
      <c r="Q2267" t="s">
        <v>26</v>
      </c>
      <c r="R2267" s="1">
        <v>41931</v>
      </c>
      <c r="S2267" s="10">
        <f t="shared" si="150"/>
        <v>5.1368651763460171E-5</v>
      </c>
      <c r="U2267" t="str">
        <f t="shared" si="149"/>
        <v/>
      </c>
      <c r="V2267">
        <f t="array" ref="V2267">SUM(IF(B2267="Y",IF(D2267="Critical",(F2267:F5826),0)))</f>
        <v>0</v>
      </c>
      <c r="W2267">
        <f t="shared" si="151"/>
        <v>1</v>
      </c>
      <c r="X2267">
        <f t="shared" si="152"/>
        <v>0</v>
      </c>
    </row>
    <row r="2268" spans="1:24" x14ac:dyDescent="0.25">
      <c r="A2268">
        <v>27363</v>
      </c>
      <c r="B2268" t="s">
        <v>18</v>
      </c>
      <c r="C2268" s="1">
        <v>41930</v>
      </c>
      <c r="D2268" t="s">
        <v>43</v>
      </c>
      <c r="E2268">
        <v>6</v>
      </c>
      <c r="F2268">
        <v>646.14</v>
      </c>
      <c r="G2268">
        <v>7.0000000000000007E-2</v>
      </c>
      <c r="H2268" t="s">
        <v>20</v>
      </c>
      <c r="I2268">
        <v>-265.62</v>
      </c>
      <c r="J2268">
        <v>101.41</v>
      </c>
      <c r="K2268">
        <v>35</v>
      </c>
      <c r="L2268" t="s">
        <v>383</v>
      </c>
      <c r="M2268" t="s">
        <v>22</v>
      </c>
      <c r="N2268" t="s">
        <v>71</v>
      </c>
      <c r="O2268" t="s">
        <v>34</v>
      </c>
      <c r="P2268" t="s">
        <v>53</v>
      </c>
      <c r="Q2268" t="s">
        <v>60</v>
      </c>
      <c r="R2268" s="1">
        <v>41932</v>
      </c>
      <c r="S2268" s="10">
        <f t="shared" si="150"/>
        <v>1.0267691842616517E-4</v>
      </c>
      <c r="U2268" t="str">
        <f t="shared" si="149"/>
        <v/>
      </c>
      <c r="V2268">
        <f t="array" ref="V2268">SUM(IF(B2268="Y",IF(D2268="Critical",(F2268:F5827),0)))</f>
        <v>0</v>
      </c>
      <c r="W2268">
        <f t="shared" si="151"/>
        <v>2</v>
      </c>
      <c r="X2268">
        <f t="shared" si="152"/>
        <v>0</v>
      </c>
    </row>
    <row r="2269" spans="1:24" x14ac:dyDescent="0.25">
      <c r="A2269">
        <v>27364</v>
      </c>
      <c r="B2269" t="s">
        <v>18</v>
      </c>
      <c r="C2269" s="1">
        <v>41779</v>
      </c>
      <c r="D2269" t="s">
        <v>43</v>
      </c>
      <c r="E2269">
        <v>25</v>
      </c>
      <c r="F2269">
        <v>74.069999999999993</v>
      </c>
      <c r="G2269">
        <v>0.04</v>
      </c>
      <c r="H2269" t="s">
        <v>20</v>
      </c>
      <c r="I2269">
        <v>4.37</v>
      </c>
      <c r="J2269">
        <v>2.88</v>
      </c>
      <c r="K2269">
        <v>1.49</v>
      </c>
      <c r="L2269" t="s">
        <v>331</v>
      </c>
      <c r="M2269" t="s">
        <v>22</v>
      </c>
      <c r="N2269" t="s">
        <v>23</v>
      </c>
      <c r="O2269" t="s">
        <v>34</v>
      </c>
      <c r="P2269" t="s">
        <v>68</v>
      </c>
      <c r="Q2269" t="s">
        <v>42</v>
      </c>
      <c r="R2269" s="1">
        <v>41781</v>
      </c>
      <c r="S2269" s="10">
        <f t="shared" si="150"/>
        <v>1.1770327402460851E-5</v>
      </c>
      <c r="U2269" t="str">
        <f t="shared" si="149"/>
        <v/>
      </c>
      <c r="V2269">
        <f t="array" ref="V2269">SUM(IF(B2269="Y",IF(D2269="Critical",(F2269:F5828),0)))</f>
        <v>0</v>
      </c>
      <c r="W2269">
        <f t="shared" si="151"/>
        <v>2</v>
      </c>
      <c r="X2269">
        <f t="shared" si="152"/>
        <v>0</v>
      </c>
    </row>
    <row r="2270" spans="1:24" x14ac:dyDescent="0.25">
      <c r="A2270">
        <v>27364</v>
      </c>
      <c r="B2270" t="s">
        <v>18</v>
      </c>
      <c r="C2270" s="1">
        <v>41779</v>
      </c>
      <c r="D2270" t="s">
        <v>43</v>
      </c>
      <c r="E2270">
        <v>29</v>
      </c>
      <c r="F2270">
        <v>1529.0564999999999</v>
      </c>
      <c r="G2270">
        <v>0.06</v>
      </c>
      <c r="H2270" t="s">
        <v>20</v>
      </c>
      <c r="I2270">
        <v>201.73</v>
      </c>
      <c r="J2270">
        <v>65.989999999999995</v>
      </c>
      <c r="K2270">
        <v>3.99</v>
      </c>
      <c r="L2270" t="s">
        <v>331</v>
      </c>
      <c r="M2270" t="s">
        <v>22</v>
      </c>
      <c r="N2270" t="s">
        <v>23</v>
      </c>
      <c r="O2270" t="s">
        <v>24</v>
      </c>
      <c r="P2270" t="s">
        <v>41</v>
      </c>
      <c r="Q2270" t="s">
        <v>42</v>
      </c>
      <c r="R2270" s="1">
        <v>41781</v>
      </c>
      <c r="S2270" s="10">
        <f t="shared" si="150"/>
        <v>2.4297955477063429E-4</v>
      </c>
      <c r="U2270" t="str">
        <f t="shared" si="149"/>
        <v/>
      </c>
      <c r="V2270">
        <f t="array" ref="V2270">SUM(IF(B2270="Y",IF(D2270="Critical",(F2270:F5829),0)))</f>
        <v>0</v>
      </c>
      <c r="W2270">
        <f t="shared" si="151"/>
        <v>2</v>
      </c>
      <c r="X2270">
        <f t="shared" si="152"/>
        <v>0</v>
      </c>
    </row>
    <row r="2271" spans="1:24" x14ac:dyDescent="0.25">
      <c r="A2271">
        <v>27392</v>
      </c>
      <c r="B2271" t="s">
        <v>18</v>
      </c>
      <c r="C2271" s="1">
        <v>42065</v>
      </c>
      <c r="D2271" t="s">
        <v>47</v>
      </c>
      <c r="E2271">
        <v>37</v>
      </c>
      <c r="F2271">
        <v>5753.85</v>
      </c>
      <c r="G2271">
        <v>0</v>
      </c>
      <c r="H2271" t="s">
        <v>20</v>
      </c>
      <c r="I2271">
        <v>2509.52</v>
      </c>
      <c r="J2271">
        <v>150.97999999999999</v>
      </c>
      <c r="K2271">
        <v>13.99</v>
      </c>
      <c r="L2271" t="s">
        <v>478</v>
      </c>
      <c r="M2271" t="s">
        <v>341</v>
      </c>
      <c r="N2271" t="s">
        <v>23</v>
      </c>
      <c r="O2271" t="s">
        <v>24</v>
      </c>
      <c r="P2271" t="s">
        <v>51</v>
      </c>
      <c r="Q2271" t="s">
        <v>52</v>
      </c>
      <c r="R2271" s="1">
        <v>42074</v>
      </c>
      <c r="S2271" s="10">
        <f t="shared" si="150"/>
        <v>9.1433371573713213E-4</v>
      </c>
      <c r="U2271" t="str">
        <f t="shared" si="149"/>
        <v/>
      </c>
      <c r="V2271">
        <f t="array" ref="V2271">SUM(IF(B2271="Y",IF(D2271="Critical",(F2271:F5830),0)))</f>
        <v>0</v>
      </c>
      <c r="W2271">
        <f t="shared" si="151"/>
        <v>9</v>
      </c>
      <c r="X2271">
        <f t="shared" si="152"/>
        <v>0</v>
      </c>
    </row>
    <row r="2272" spans="1:24" x14ac:dyDescent="0.25">
      <c r="A2272">
        <v>13958</v>
      </c>
      <c r="B2272" t="s">
        <v>18</v>
      </c>
      <c r="C2272" s="1">
        <v>41297</v>
      </c>
      <c r="D2272" t="s">
        <v>47</v>
      </c>
      <c r="E2272">
        <v>11</v>
      </c>
      <c r="F2272">
        <v>808.673</v>
      </c>
      <c r="G2272">
        <v>0.06</v>
      </c>
      <c r="H2272" t="s">
        <v>20</v>
      </c>
      <c r="I2272">
        <v>-10.67</v>
      </c>
      <c r="J2272">
        <v>85.99</v>
      </c>
      <c r="K2272">
        <v>0.99</v>
      </c>
      <c r="L2272" t="s">
        <v>438</v>
      </c>
      <c r="M2272" t="s">
        <v>22</v>
      </c>
      <c r="N2272" t="s">
        <v>45</v>
      </c>
      <c r="O2272" t="s">
        <v>24</v>
      </c>
      <c r="P2272" t="s">
        <v>41</v>
      </c>
      <c r="Q2272" t="s">
        <v>36</v>
      </c>
      <c r="R2272" s="1">
        <v>41306</v>
      </c>
      <c r="S2272" s="10">
        <f t="shared" si="150"/>
        <v>1.2850473837626873E-4</v>
      </c>
      <c r="U2272" t="str">
        <f t="shared" si="149"/>
        <v/>
      </c>
      <c r="V2272">
        <f t="array" ref="V2272">SUM(IF(B2272="Y",IF(D2272="Critical",(F2272:F5831),0)))</f>
        <v>0</v>
      </c>
      <c r="W2272">
        <f t="shared" si="151"/>
        <v>9</v>
      </c>
      <c r="X2272">
        <f t="shared" si="152"/>
        <v>0</v>
      </c>
    </row>
    <row r="2273" spans="1:24" x14ac:dyDescent="0.25">
      <c r="A2273">
        <v>21889</v>
      </c>
      <c r="B2273" t="s">
        <v>18</v>
      </c>
      <c r="C2273" s="1">
        <v>41365</v>
      </c>
      <c r="D2273" t="s">
        <v>47</v>
      </c>
      <c r="E2273">
        <v>16</v>
      </c>
      <c r="F2273">
        <v>817.18</v>
      </c>
      <c r="G2273">
        <v>0.1</v>
      </c>
      <c r="H2273" t="s">
        <v>20</v>
      </c>
      <c r="I2273">
        <v>103.38</v>
      </c>
      <c r="J2273">
        <v>55.29</v>
      </c>
      <c r="K2273">
        <v>5.08</v>
      </c>
      <c r="L2273" t="s">
        <v>489</v>
      </c>
      <c r="M2273" t="s">
        <v>341</v>
      </c>
      <c r="N2273" t="s">
        <v>45</v>
      </c>
      <c r="O2273" t="s">
        <v>34</v>
      </c>
      <c r="P2273" t="s">
        <v>53</v>
      </c>
      <c r="Q2273" t="s">
        <v>42</v>
      </c>
      <c r="R2273" s="1">
        <v>41367</v>
      </c>
      <c r="S2273" s="10">
        <f t="shared" si="150"/>
        <v>1.2985657009238503E-4</v>
      </c>
      <c r="U2273" t="str">
        <f t="shared" si="149"/>
        <v/>
      </c>
      <c r="V2273">
        <f t="array" ref="V2273">SUM(IF(B2273="Y",IF(D2273="Critical",(F2273:F5832),0)))</f>
        <v>0</v>
      </c>
      <c r="W2273">
        <f t="shared" si="151"/>
        <v>2</v>
      </c>
      <c r="X2273">
        <f t="shared" si="152"/>
        <v>0</v>
      </c>
    </row>
    <row r="2274" spans="1:24" x14ac:dyDescent="0.25">
      <c r="A2274">
        <v>27430</v>
      </c>
      <c r="B2274" t="s">
        <v>18</v>
      </c>
      <c r="C2274" s="1">
        <v>41670</v>
      </c>
      <c r="D2274" t="s">
        <v>19</v>
      </c>
      <c r="E2274">
        <v>3</v>
      </c>
      <c r="F2274">
        <v>315.27</v>
      </c>
      <c r="G2274">
        <v>0.08</v>
      </c>
      <c r="H2274" t="s">
        <v>20</v>
      </c>
      <c r="I2274">
        <v>278.60000000000002</v>
      </c>
      <c r="J2274">
        <v>105.98</v>
      </c>
      <c r="K2274">
        <v>13.99</v>
      </c>
      <c r="L2274" t="s">
        <v>234</v>
      </c>
      <c r="M2274" t="s">
        <v>56</v>
      </c>
      <c r="N2274" t="s">
        <v>71</v>
      </c>
      <c r="O2274" t="s">
        <v>37</v>
      </c>
      <c r="P2274" t="s">
        <v>38</v>
      </c>
      <c r="Q2274" t="s">
        <v>52</v>
      </c>
      <c r="R2274" s="1">
        <v>41671</v>
      </c>
      <c r="S2274" s="10">
        <f t="shared" si="150"/>
        <v>5.0098975566002873E-5</v>
      </c>
      <c r="U2274" t="str">
        <f t="shared" si="149"/>
        <v/>
      </c>
      <c r="V2274">
        <f t="array" ref="V2274">SUM(IF(B2274="Y",IF(D2274="Critical",(F2274:F5833),0)))</f>
        <v>0</v>
      </c>
      <c r="W2274">
        <f t="shared" si="151"/>
        <v>1</v>
      </c>
      <c r="X2274">
        <f t="shared" si="152"/>
        <v>0</v>
      </c>
    </row>
    <row r="2275" spans="1:24" x14ac:dyDescent="0.25">
      <c r="A2275">
        <v>27456</v>
      </c>
      <c r="B2275" t="s">
        <v>18</v>
      </c>
      <c r="C2275" s="1">
        <v>42470</v>
      </c>
      <c r="D2275" t="s">
        <v>31</v>
      </c>
      <c r="E2275">
        <v>29</v>
      </c>
      <c r="F2275">
        <v>9492.92</v>
      </c>
      <c r="G2275">
        <v>0.05</v>
      </c>
      <c r="H2275" t="s">
        <v>54</v>
      </c>
      <c r="I2275">
        <v>772.04</v>
      </c>
      <c r="J2275">
        <v>328.14</v>
      </c>
      <c r="K2275">
        <v>91.05</v>
      </c>
      <c r="L2275" t="s">
        <v>490</v>
      </c>
      <c r="M2275" t="s">
        <v>30</v>
      </c>
      <c r="N2275" t="s">
        <v>40</v>
      </c>
      <c r="O2275" t="s">
        <v>34</v>
      </c>
      <c r="P2275" t="s">
        <v>72</v>
      </c>
      <c r="Q2275" t="s">
        <v>74</v>
      </c>
      <c r="R2275" s="1">
        <v>42471</v>
      </c>
      <c r="S2275" s="10">
        <f t="shared" si="150"/>
        <v>1.508502449107178E-3</v>
      </c>
      <c r="U2275" t="str">
        <f t="shared" si="149"/>
        <v/>
      </c>
      <c r="V2275">
        <f t="array" ref="V2275">SUM(IF(B2275="Y",IF(D2275="Critical",(F2275:F5834),0)))</f>
        <v>0</v>
      </c>
      <c r="W2275">
        <f t="shared" si="151"/>
        <v>1</v>
      </c>
      <c r="X2275">
        <f t="shared" si="152"/>
        <v>0</v>
      </c>
    </row>
    <row r="2276" spans="1:24" x14ac:dyDescent="0.25">
      <c r="A2276">
        <v>27460</v>
      </c>
      <c r="B2276" t="s">
        <v>18</v>
      </c>
      <c r="C2276" s="1">
        <v>42502</v>
      </c>
      <c r="D2276" t="s">
        <v>31</v>
      </c>
      <c r="E2276">
        <v>7</v>
      </c>
      <c r="F2276">
        <v>855.03</v>
      </c>
      <c r="G2276">
        <v>0.08</v>
      </c>
      <c r="H2276" t="s">
        <v>20</v>
      </c>
      <c r="I2276">
        <v>-1.68</v>
      </c>
      <c r="J2276">
        <v>128.24</v>
      </c>
      <c r="K2276">
        <v>12.65</v>
      </c>
      <c r="L2276" t="s">
        <v>309</v>
      </c>
      <c r="M2276" t="s">
        <v>22</v>
      </c>
      <c r="N2276" t="s">
        <v>23</v>
      </c>
      <c r="O2276" t="s">
        <v>37</v>
      </c>
      <c r="P2276" t="s">
        <v>86</v>
      </c>
      <c r="Q2276" t="s">
        <v>52</v>
      </c>
      <c r="R2276" s="1">
        <v>42503</v>
      </c>
      <c r="S2276" s="10">
        <f t="shared" si="150"/>
        <v>1.3587124394391929E-4</v>
      </c>
      <c r="U2276" t="str">
        <f t="shared" si="149"/>
        <v/>
      </c>
      <c r="V2276">
        <f t="array" ref="V2276">SUM(IF(B2276="Y",IF(D2276="Critical",(F2276:F5835),0)))</f>
        <v>0</v>
      </c>
      <c r="W2276">
        <f t="shared" si="151"/>
        <v>1</v>
      </c>
      <c r="X2276">
        <f t="shared" si="152"/>
        <v>0</v>
      </c>
    </row>
    <row r="2277" spans="1:24" x14ac:dyDescent="0.25">
      <c r="A2277">
        <v>27460</v>
      </c>
      <c r="B2277" t="s">
        <v>18</v>
      </c>
      <c r="C2277" s="1">
        <v>42502</v>
      </c>
      <c r="D2277" t="s">
        <v>31</v>
      </c>
      <c r="E2277">
        <v>31</v>
      </c>
      <c r="F2277">
        <v>196.58</v>
      </c>
      <c r="G2277">
        <v>0.04</v>
      </c>
      <c r="H2277" t="s">
        <v>20</v>
      </c>
      <c r="I2277">
        <v>-102.16</v>
      </c>
      <c r="J2277">
        <v>5.98</v>
      </c>
      <c r="K2277">
        <v>4.38</v>
      </c>
      <c r="L2277" t="s">
        <v>309</v>
      </c>
      <c r="M2277" t="s">
        <v>22</v>
      </c>
      <c r="N2277" t="s">
        <v>23</v>
      </c>
      <c r="O2277" t="s">
        <v>24</v>
      </c>
      <c r="P2277" t="s">
        <v>25</v>
      </c>
      <c r="Q2277" t="s">
        <v>26</v>
      </c>
      <c r="R2277" s="1">
        <v>42504</v>
      </c>
      <c r="S2277" s="10">
        <f t="shared" si="150"/>
        <v>3.1238166069606514E-5</v>
      </c>
      <c r="U2277" t="str">
        <f t="shared" si="149"/>
        <v/>
      </c>
      <c r="V2277">
        <f t="array" ref="V2277">SUM(IF(B2277="Y",IF(D2277="Critical",(F2277:F5836),0)))</f>
        <v>0</v>
      </c>
      <c r="W2277">
        <f t="shared" si="151"/>
        <v>2</v>
      </c>
      <c r="X2277">
        <f t="shared" si="152"/>
        <v>0</v>
      </c>
    </row>
    <row r="2278" spans="1:24" x14ac:dyDescent="0.25">
      <c r="A2278">
        <v>27490</v>
      </c>
      <c r="B2278" t="s">
        <v>27</v>
      </c>
      <c r="C2278" s="1">
        <v>42077</v>
      </c>
      <c r="D2278" t="s">
        <v>31</v>
      </c>
      <c r="E2278">
        <v>18</v>
      </c>
      <c r="F2278">
        <v>611.71</v>
      </c>
      <c r="G2278">
        <v>0.02</v>
      </c>
      <c r="H2278" t="s">
        <v>20</v>
      </c>
      <c r="I2278">
        <v>93.23</v>
      </c>
      <c r="J2278">
        <v>31.74</v>
      </c>
      <c r="K2278">
        <v>12.62</v>
      </c>
      <c r="L2278" t="s">
        <v>564</v>
      </c>
      <c r="M2278" t="s">
        <v>30</v>
      </c>
      <c r="N2278" t="s">
        <v>23</v>
      </c>
      <c r="O2278" t="s">
        <v>34</v>
      </c>
      <c r="P2278" t="s">
        <v>68</v>
      </c>
      <c r="Q2278" t="s">
        <v>42</v>
      </c>
      <c r="R2278" s="1">
        <v>42079</v>
      </c>
      <c r="S2278" s="10">
        <f t="shared" si="150"/>
        <v>9.7205710481427409E-5</v>
      </c>
      <c r="U2278" t="str">
        <f t="shared" si="149"/>
        <v/>
      </c>
      <c r="V2278">
        <f t="array" ref="V2278">SUM(IF(B2278="Y",IF(D2278="Critical",(F2278:F5837),0)))</f>
        <v>0</v>
      </c>
      <c r="W2278">
        <f t="shared" si="151"/>
        <v>2</v>
      </c>
      <c r="X2278">
        <f t="shared" si="152"/>
        <v>0</v>
      </c>
    </row>
    <row r="2279" spans="1:24" x14ac:dyDescent="0.25">
      <c r="A2279">
        <v>27491</v>
      </c>
      <c r="B2279" t="s">
        <v>18</v>
      </c>
      <c r="C2279" s="1">
        <v>42469</v>
      </c>
      <c r="D2279" t="s">
        <v>31</v>
      </c>
      <c r="E2279">
        <v>11</v>
      </c>
      <c r="F2279">
        <v>985.01</v>
      </c>
      <c r="G2279">
        <v>0.04</v>
      </c>
      <c r="H2279" t="s">
        <v>20</v>
      </c>
      <c r="I2279">
        <v>186.05</v>
      </c>
      <c r="J2279">
        <v>90.48</v>
      </c>
      <c r="K2279">
        <v>19.989999999999998</v>
      </c>
      <c r="L2279" t="s">
        <v>50</v>
      </c>
      <c r="M2279" t="s">
        <v>22</v>
      </c>
      <c r="N2279" t="s">
        <v>23</v>
      </c>
      <c r="O2279" t="s">
        <v>34</v>
      </c>
      <c r="P2279" t="s">
        <v>76</v>
      </c>
      <c r="Q2279" t="s">
        <v>42</v>
      </c>
      <c r="R2279" s="1">
        <v>42471</v>
      </c>
      <c r="S2279" s="10">
        <f t="shared" si="150"/>
        <v>1.5652612656538362E-4</v>
      </c>
      <c r="U2279" t="str">
        <f t="shared" si="149"/>
        <v/>
      </c>
      <c r="V2279">
        <f t="array" ref="V2279">SUM(IF(B2279="Y",IF(D2279="Critical",(F2279:F5838),0)))</f>
        <v>0</v>
      </c>
      <c r="W2279">
        <f t="shared" si="151"/>
        <v>2</v>
      </c>
      <c r="X2279">
        <f t="shared" si="152"/>
        <v>0</v>
      </c>
    </row>
    <row r="2280" spans="1:24" x14ac:dyDescent="0.25">
      <c r="A2280">
        <v>27491</v>
      </c>
      <c r="B2280" t="s">
        <v>18</v>
      </c>
      <c r="C2280" s="1">
        <v>42469</v>
      </c>
      <c r="D2280" t="s">
        <v>31</v>
      </c>
      <c r="E2280">
        <v>36</v>
      </c>
      <c r="F2280">
        <v>350.71</v>
      </c>
      <c r="G2280">
        <v>0.02</v>
      </c>
      <c r="H2280" t="s">
        <v>20</v>
      </c>
      <c r="I2280">
        <v>-15.3</v>
      </c>
      <c r="J2280">
        <v>9.77</v>
      </c>
      <c r="K2280">
        <v>6.02</v>
      </c>
      <c r="L2280" t="s">
        <v>50</v>
      </c>
      <c r="M2280" t="s">
        <v>22</v>
      </c>
      <c r="N2280" t="s">
        <v>23</v>
      </c>
      <c r="O2280" t="s">
        <v>37</v>
      </c>
      <c r="P2280" t="s">
        <v>38</v>
      </c>
      <c r="Q2280" t="s">
        <v>52</v>
      </c>
      <c r="R2280" s="1">
        <v>42470</v>
      </c>
      <c r="S2280" s="10">
        <f t="shared" si="150"/>
        <v>5.5730680752221483E-5</v>
      </c>
      <c r="U2280" t="str">
        <f t="shared" si="149"/>
        <v/>
      </c>
      <c r="V2280">
        <f t="array" ref="V2280">SUM(IF(B2280="Y",IF(D2280="Critical",(F2280:F5839),0)))</f>
        <v>0</v>
      </c>
      <c r="W2280">
        <f t="shared" si="151"/>
        <v>1</v>
      </c>
      <c r="X2280">
        <f t="shared" si="152"/>
        <v>0</v>
      </c>
    </row>
    <row r="2281" spans="1:24" x14ac:dyDescent="0.25">
      <c r="A2281">
        <v>27491</v>
      </c>
      <c r="B2281" t="s">
        <v>18</v>
      </c>
      <c r="C2281" s="1">
        <v>42469</v>
      </c>
      <c r="D2281" t="s">
        <v>31</v>
      </c>
      <c r="E2281">
        <v>2</v>
      </c>
      <c r="F2281">
        <v>75.23</v>
      </c>
      <c r="G2281">
        <v>0.09</v>
      </c>
      <c r="H2281" t="s">
        <v>20</v>
      </c>
      <c r="I2281">
        <v>-51.5</v>
      </c>
      <c r="J2281">
        <v>34.99</v>
      </c>
      <c r="K2281">
        <v>7.73</v>
      </c>
      <c r="L2281" t="s">
        <v>50</v>
      </c>
      <c r="M2281" t="s">
        <v>22</v>
      </c>
      <c r="N2281" t="s">
        <v>23</v>
      </c>
      <c r="O2281" t="s">
        <v>34</v>
      </c>
      <c r="P2281" t="s">
        <v>35</v>
      </c>
      <c r="Q2281" t="s">
        <v>42</v>
      </c>
      <c r="R2281" s="1">
        <v>42471</v>
      </c>
      <c r="S2281" s="10">
        <f t="shared" si="150"/>
        <v>1.195466086792399E-5</v>
      </c>
      <c r="U2281" t="str">
        <f t="shared" si="149"/>
        <v/>
      </c>
      <c r="V2281">
        <f t="array" ref="V2281">SUM(IF(B2281="Y",IF(D2281="Critical",(F2281:F5840),0)))</f>
        <v>0</v>
      </c>
      <c r="W2281">
        <f t="shared" si="151"/>
        <v>2</v>
      </c>
      <c r="X2281">
        <f t="shared" si="152"/>
        <v>0</v>
      </c>
    </row>
    <row r="2282" spans="1:24" x14ac:dyDescent="0.25">
      <c r="A2282">
        <v>36134</v>
      </c>
      <c r="B2282" t="s">
        <v>18</v>
      </c>
      <c r="C2282" s="1">
        <v>41600</v>
      </c>
      <c r="D2282" t="s">
        <v>47</v>
      </c>
      <c r="E2282">
        <v>6</v>
      </c>
      <c r="F2282">
        <v>826.97349999999994</v>
      </c>
      <c r="G2282">
        <v>0.01</v>
      </c>
      <c r="H2282" t="s">
        <v>20</v>
      </c>
      <c r="I2282">
        <v>-413.33</v>
      </c>
      <c r="J2282">
        <v>155.99</v>
      </c>
      <c r="K2282">
        <v>8.99</v>
      </c>
      <c r="L2282" t="s">
        <v>360</v>
      </c>
      <c r="M2282" t="s">
        <v>341</v>
      </c>
      <c r="N2282" t="s">
        <v>23</v>
      </c>
      <c r="O2282" t="s">
        <v>24</v>
      </c>
      <c r="P2282" t="s">
        <v>41</v>
      </c>
      <c r="Q2282" t="s">
        <v>42</v>
      </c>
      <c r="R2282" s="1">
        <v>41600</v>
      </c>
      <c r="S2282" s="10">
        <f t="shared" si="150"/>
        <v>1.3141283715618953E-4</v>
      </c>
      <c r="U2282" t="str">
        <f t="shared" si="149"/>
        <v/>
      </c>
      <c r="V2282">
        <f t="array" ref="V2282">SUM(IF(B2282="Y",IF(D2282="Critical",(F2282:F5841),0)))</f>
        <v>0</v>
      </c>
      <c r="W2282">
        <f t="shared" si="151"/>
        <v>0</v>
      </c>
      <c r="X2282">
        <f t="shared" si="152"/>
        <v>0</v>
      </c>
    </row>
    <row r="2283" spans="1:24" x14ac:dyDescent="0.25">
      <c r="A2283">
        <v>27553</v>
      </c>
      <c r="B2283" t="s">
        <v>18</v>
      </c>
      <c r="C2283" s="1">
        <v>41863</v>
      </c>
      <c r="D2283" t="s">
        <v>43</v>
      </c>
      <c r="E2283">
        <v>48</v>
      </c>
      <c r="F2283">
        <v>18235.47</v>
      </c>
      <c r="G2283">
        <v>0.03</v>
      </c>
      <c r="H2283" t="s">
        <v>54</v>
      </c>
      <c r="I2283">
        <v>1166.93</v>
      </c>
      <c r="J2283">
        <v>370.98</v>
      </c>
      <c r="K2283">
        <v>99</v>
      </c>
      <c r="L2283" t="s">
        <v>417</v>
      </c>
      <c r="M2283" t="s">
        <v>341</v>
      </c>
      <c r="N2283" t="s">
        <v>23</v>
      </c>
      <c r="O2283" t="s">
        <v>34</v>
      </c>
      <c r="P2283" t="s">
        <v>53</v>
      </c>
      <c r="Q2283" t="s">
        <v>74</v>
      </c>
      <c r="R2283" s="1">
        <v>41865</v>
      </c>
      <c r="S2283" s="10">
        <f t="shared" si="150"/>
        <v>2.8977649822836886E-3</v>
      </c>
      <c r="U2283" t="str">
        <f t="shared" si="149"/>
        <v/>
      </c>
      <c r="V2283">
        <f t="array" ref="V2283">SUM(IF(B2283="Y",IF(D2283="Critical",(F2283:F5842),0)))</f>
        <v>0</v>
      </c>
      <c r="W2283">
        <f t="shared" si="151"/>
        <v>2</v>
      </c>
      <c r="X2283">
        <f t="shared" si="152"/>
        <v>0</v>
      </c>
    </row>
    <row r="2284" spans="1:24" x14ac:dyDescent="0.25">
      <c r="A2284">
        <v>27553</v>
      </c>
      <c r="B2284" t="s">
        <v>18</v>
      </c>
      <c r="C2284" s="1">
        <v>41863</v>
      </c>
      <c r="D2284" t="s">
        <v>43</v>
      </c>
      <c r="E2284">
        <v>16</v>
      </c>
      <c r="F2284">
        <v>2631.107</v>
      </c>
      <c r="G2284">
        <v>0</v>
      </c>
      <c r="H2284" t="s">
        <v>20</v>
      </c>
      <c r="I2284">
        <v>297.11</v>
      </c>
      <c r="J2284">
        <v>179.99</v>
      </c>
      <c r="K2284">
        <v>13.99</v>
      </c>
      <c r="L2284" t="s">
        <v>417</v>
      </c>
      <c r="M2284" t="s">
        <v>341</v>
      </c>
      <c r="N2284" t="s">
        <v>23</v>
      </c>
      <c r="O2284" t="s">
        <v>24</v>
      </c>
      <c r="P2284" t="s">
        <v>41</v>
      </c>
      <c r="Q2284" t="s">
        <v>52</v>
      </c>
      <c r="R2284" s="1">
        <v>41865</v>
      </c>
      <c r="S2284" s="10">
        <f t="shared" si="150"/>
        <v>4.1810437182268888E-4</v>
      </c>
      <c r="U2284" t="str">
        <f t="shared" si="149"/>
        <v/>
      </c>
      <c r="V2284">
        <f t="array" ref="V2284">SUM(IF(B2284="Y",IF(D2284="Critical",(F2284:F5843),0)))</f>
        <v>0</v>
      </c>
      <c r="W2284">
        <f t="shared" si="151"/>
        <v>2</v>
      </c>
      <c r="X2284">
        <f t="shared" si="152"/>
        <v>0</v>
      </c>
    </row>
    <row r="2285" spans="1:24" x14ac:dyDescent="0.25">
      <c r="A2285">
        <v>27554</v>
      </c>
      <c r="B2285" t="s">
        <v>18</v>
      </c>
      <c r="C2285" s="1">
        <v>41708</v>
      </c>
      <c r="D2285" t="s">
        <v>28</v>
      </c>
      <c r="E2285">
        <v>45</v>
      </c>
      <c r="F2285">
        <v>12685.544</v>
      </c>
      <c r="G2285">
        <v>0.02</v>
      </c>
      <c r="H2285" t="s">
        <v>54</v>
      </c>
      <c r="I2285">
        <v>3985.11</v>
      </c>
      <c r="J2285">
        <v>348.21</v>
      </c>
      <c r="K2285">
        <v>40.19</v>
      </c>
      <c r="L2285" t="s">
        <v>462</v>
      </c>
      <c r="M2285" t="s">
        <v>22</v>
      </c>
      <c r="N2285" t="s">
        <v>71</v>
      </c>
      <c r="O2285" t="s">
        <v>37</v>
      </c>
      <c r="P2285" t="s">
        <v>112</v>
      </c>
      <c r="Q2285" t="s">
        <v>58</v>
      </c>
      <c r="R2285" s="1">
        <v>41710</v>
      </c>
      <c r="S2285" s="10">
        <f t="shared" si="150"/>
        <v>2.0158364541423362E-3</v>
      </c>
      <c r="U2285" t="str">
        <f t="shared" si="149"/>
        <v/>
      </c>
      <c r="V2285">
        <f t="array" ref="V2285">SUM(IF(B2285="Y",IF(D2285="Critical",(F2285:F5844),0)))</f>
        <v>0</v>
      </c>
      <c r="W2285">
        <f t="shared" si="151"/>
        <v>2</v>
      </c>
      <c r="X2285">
        <f t="shared" si="152"/>
        <v>0</v>
      </c>
    </row>
    <row r="2286" spans="1:24" x14ac:dyDescent="0.25">
      <c r="A2286">
        <v>27555</v>
      </c>
      <c r="B2286" t="s">
        <v>18</v>
      </c>
      <c r="C2286" s="1">
        <v>42614</v>
      </c>
      <c r="D2286" t="s">
        <v>28</v>
      </c>
      <c r="E2286">
        <v>32</v>
      </c>
      <c r="F2286">
        <v>209.42</v>
      </c>
      <c r="G2286">
        <v>0.1</v>
      </c>
      <c r="H2286" t="s">
        <v>20</v>
      </c>
      <c r="I2286">
        <v>65.41</v>
      </c>
      <c r="J2286">
        <v>6.74</v>
      </c>
      <c r="K2286">
        <v>1.72</v>
      </c>
      <c r="L2286" t="s">
        <v>388</v>
      </c>
      <c r="M2286" t="s">
        <v>341</v>
      </c>
      <c r="N2286" t="s">
        <v>45</v>
      </c>
      <c r="O2286" t="s">
        <v>34</v>
      </c>
      <c r="P2286" t="s">
        <v>49</v>
      </c>
      <c r="Q2286" t="s">
        <v>36</v>
      </c>
      <c r="R2286" s="1">
        <v>42616</v>
      </c>
      <c r="S2286" s="10">
        <f t="shared" si="150"/>
        <v>3.3278546842491586E-5</v>
      </c>
      <c r="U2286" t="str">
        <f t="shared" si="149"/>
        <v/>
      </c>
      <c r="V2286">
        <f t="array" ref="V2286">SUM(IF(B2286="Y",IF(D2286="Critical",(F2286:F5845),0)))</f>
        <v>0</v>
      </c>
      <c r="W2286">
        <f t="shared" si="151"/>
        <v>2</v>
      </c>
      <c r="X2286">
        <f t="shared" si="152"/>
        <v>0</v>
      </c>
    </row>
    <row r="2287" spans="1:24" x14ac:dyDescent="0.25">
      <c r="A2287">
        <v>27558</v>
      </c>
      <c r="B2287" t="s">
        <v>18</v>
      </c>
      <c r="C2287" s="1">
        <v>41827</v>
      </c>
      <c r="D2287" t="s">
        <v>31</v>
      </c>
      <c r="E2287">
        <v>21</v>
      </c>
      <c r="F2287">
        <v>423.24</v>
      </c>
      <c r="G2287">
        <v>0.1</v>
      </c>
      <c r="H2287" t="s">
        <v>20</v>
      </c>
      <c r="I2287">
        <v>128.83000000000001</v>
      </c>
      <c r="J2287">
        <v>21.38</v>
      </c>
      <c r="K2287">
        <v>2.99</v>
      </c>
      <c r="L2287" t="s">
        <v>170</v>
      </c>
      <c r="M2287" t="s">
        <v>22</v>
      </c>
      <c r="N2287" t="s">
        <v>45</v>
      </c>
      <c r="O2287" t="s">
        <v>34</v>
      </c>
      <c r="P2287" t="s">
        <v>68</v>
      </c>
      <c r="Q2287" t="s">
        <v>42</v>
      </c>
      <c r="R2287" s="1">
        <v>41828</v>
      </c>
      <c r="S2287" s="10">
        <f t="shared" si="150"/>
        <v>6.7256289588464043E-5</v>
      </c>
      <c r="U2287" t="str">
        <f t="shared" si="149"/>
        <v/>
      </c>
      <c r="V2287">
        <f t="array" ref="V2287">SUM(IF(B2287="Y",IF(D2287="Critical",(F2287:F5846),0)))</f>
        <v>0</v>
      </c>
      <c r="W2287">
        <f t="shared" si="151"/>
        <v>1</v>
      </c>
      <c r="X2287">
        <f t="shared" si="152"/>
        <v>0</v>
      </c>
    </row>
    <row r="2288" spans="1:24" x14ac:dyDescent="0.25">
      <c r="A2288">
        <v>27559</v>
      </c>
      <c r="B2288" t="s">
        <v>18</v>
      </c>
      <c r="C2288" s="1">
        <v>41942</v>
      </c>
      <c r="D2288" t="s">
        <v>19</v>
      </c>
      <c r="E2288">
        <v>38</v>
      </c>
      <c r="F2288">
        <v>465.9</v>
      </c>
      <c r="G2288">
        <v>0.05</v>
      </c>
      <c r="H2288" t="s">
        <v>20</v>
      </c>
      <c r="I2288">
        <v>79.34</v>
      </c>
      <c r="J2288">
        <v>12.28</v>
      </c>
      <c r="K2288">
        <v>4.8600000000000003</v>
      </c>
      <c r="L2288" t="s">
        <v>382</v>
      </c>
      <c r="M2288" t="s">
        <v>56</v>
      </c>
      <c r="N2288" t="s">
        <v>40</v>
      </c>
      <c r="O2288" t="s">
        <v>34</v>
      </c>
      <c r="P2288" t="s">
        <v>49</v>
      </c>
      <c r="Q2288" t="s">
        <v>42</v>
      </c>
      <c r="R2288" s="1">
        <v>41943</v>
      </c>
      <c r="S2288" s="10">
        <f t="shared" si="150"/>
        <v>7.4035311689030792E-5</v>
      </c>
      <c r="U2288" t="str">
        <f t="shared" si="149"/>
        <v/>
      </c>
      <c r="V2288">
        <f t="array" ref="V2288">SUM(IF(B2288="Y",IF(D2288="Critical",(F2288:F5847),0)))</f>
        <v>0</v>
      </c>
      <c r="W2288">
        <f t="shared" si="151"/>
        <v>1</v>
      </c>
      <c r="X2288">
        <f t="shared" si="152"/>
        <v>0</v>
      </c>
    </row>
    <row r="2289" spans="1:24" x14ac:dyDescent="0.25">
      <c r="A2289">
        <v>27589</v>
      </c>
      <c r="B2289" t="s">
        <v>18</v>
      </c>
      <c r="C2289" s="1">
        <v>41897</v>
      </c>
      <c r="D2289" t="s">
        <v>43</v>
      </c>
      <c r="E2289">
        <v>20</v>
      </c>
      <c r="F2289">
        <v>845.7</v>
      </c>
      <c r="G2289">
        <v>0.02</v>
      </c>
      <c r="H2289" t="s">
        <v>32</v>
      </c>
      <c r="I2289">
        <v>221.6</v>
      </c>
      <c r="J2289">
        <v>39.479999999999997</v>
      </c>
      <c r="K2289">
        <v>1.99</v>
      </c>
      <c r="L2289" t="s">
        <v>311</v>
      </c>
      <c r="M2289" t="s">
        <v>30</v>
      </c>
      <c r="N2289" t="s">
        <v>23</v>
      </c>
      <c r="O2289" t="s">
        <v>24</v>
      </c>
      <c r="P2289" t="s">
        <v>25</v>
      </c>
      <c r="Q2289" t="s">
        <v>26</v>
      </c>
      <c r="R2289" s="1">
        <v>41899</v>
      </c>
      <c r="S2289" s="10">
        <f t="shared" si="150"/>
        <v>1.343886308122201E-4</v>
      </c>
      <c r="U2289" t="str">
        <f t="shared" si="149"/>
        <v/>
      </c>
      <c r="V2289">
        <f t="array" ref="V2289">SUM(IF(B2289="Y",IF(D2289="Critical",(F2289:F5848),0)))</f>
        <v>0</v>
      </c>
      <c r="W2289">
        <f t="shared" si="151"/>
        <v>2</v>
      </c>
      <c r="X2289">
        <f t="shared" si="152"/>
        <v>0</v>
      </c>
    </row>
    <row r="2290" spans="1:24" x14ac:dyDescent="0.25">
      <c r="A2290">
        <v>27589</v>
      </c>
      <c r="B2290" t="s">
        <v>18</v>
      </c>
      <c r="C2290" s="1">
        <v>41897</v>
      </c>
      <c r="D2290" t="s">
        <v>43</v>
      </c>
      <c r="E2290">
        <v>25</v>
      </c>
      <c r="F2290">
        <v>467</v>
      </c>
      <c r="G2290">
        <v>0.04</v>
      </c>
      <c r="H2290" t="s">
        <v>20</v>
      </c>
      <c r="I2290">
        <v>69.97</v>
      </c>
      <c r="J2290">
        <v>17.670000000000002</v>
      </c>
      <c r="K2290">
        <v>8.99</v>
      </c>
      <c r="L2290" t="s">
        <v>311</v>
      </c>
      <c r="M2290" t="s">
        <v>30</v>
      </c>
      <c r="N2290" t="s">
        <v>23</v>
      </c>
      <c r="O2290" t="s">
        <v>37</v>
      </c>
      <c r="P2290" t="s">
        <v>38</v>
      </c>
      <c r="Q2290" t="s">
        <v>26</v>
      </c>
      <c r="R2290" s="1">
        <v>41898</v>
      </c>
      <c r="S2290" s="10">
        <f t="shared" si="150"/>
        <v>7.4210110664901013E-5</v>
      </c>
      <c r="U2290" t="str">
        <f t="shared" si="149"/>
        <v/>
      </c>
      <c r="V2290">
        <f t="array" ref="V2290">SUM(IF(B2290="Y",IF(D2290="Critical",(F2290:F5849),0)))</f>
        <v>0</v>
      </c>
      <c r="W2290">
        <f t="shared" si="151"/>
        <v>1</v>
      </c>
      <c r="X2290">
        <f t="shared" si="152"/>
        <v>0</v>
      </c>
    </row>
    <row r="2291" spans="1:24" x14ac:dyDescent="0.25">
      <c r="A2291">
        <v>27589</v>
      </c>
      <c r="B2291" t="s">
        <v>18</v>
      </c>
      <c r="C2291" s="1">
        <v>41897</v>
      </c>
      <c r="D2291" t="s">
        <v>43</v>
      </c>
      <c r="E2291">
        <v>36</v>
      </c>
      <c r="F2291">
        <v>64.430000000000007</v>
      </c>
      <c r="G2291">
        <v>7.0000000000000007E-2</v>
      </c>
      <c r="H2291" t="s">
        <v>20</v>
      </c>
      <c r="I2291">
        <v>-18.64</v>
      </c>
      <c r="J2291">
        <v>1.88</v>
      </c>
      <c r="K2291">
        <v>1.49</v>
      </c>
      <c r="L2291" t="s">
        <v>311</v>
      </c>
      <c r="M2291" t="s">
        <v>30</v>
      </c>
      <c r="N2291" t="s">
        <v>23</v>
      </c>
      <c r="O2291" t="s">
        <v>37</v>
      </c>
      <c r="P2291" t="s">
        <v>112</v>
      </c>
      <c r="Q2291" t="s">
        <v>58</v>
      </c>
      <c r="R2291" s="1">
        <v>41898</v>
      </c>
      <c r="S2291" s="10">
        <f t="shared" si="150"/>
        <v>1.0238452741198229E-5</v>
      </c>
      <c r="U2291" t="str">
        <f t="shared" si="149"/>
        <v/>
      </c>
      <c r="V2291">
        <f t="array" ref="V2291">SUM(IF(B2291="Y",IF(D2291="Critical",(F2291:F5850),0)))</f>
        <v>0</v>
      </c>
      <c r="W2291">
        <f t="shared" si="151"/>
        <v>1</v>
      </c>
      <c r="X2291">
        <f t="shared" si="152"/>
        <v>0</v>
      </c>
    </row>
    <row r="2292" spans="1:24" x14ac:dyDescent="0.25">
      <c r="A2292">
        <v>27616</v>
      </c>
      <c r="B2292" t="s">
        <v>18</v>
      </c>
      <c r="C2292" s="1">
        <v>42215</v>
      </c>
      <c r="D2292" t="s">
        <v>47</v>
      </c>
      <c r="E2292">
        <v>3</v>
      </c>
      <c r="F2292">
        <v>614.14</v>
      </c>
      <c r="G2292">
        <v>0.09</v>
      </c>
      <c r="H2292" t="s">
        <v>20</v>
      </c>
      <c r="I2292">
        <v>-735.27</v>
      </c>
      <c r="J2292">
        <v>199.99</v>
      </c>
      <c r="K2292">
        <v>24.49</v>
      </c>
      <c r="L2292" t="s">
        <v>378</v>
      </c>
      <c r="M2292" t="s">
        <v>22</v>
      </c>
      <c r="N2292" t="s">
        <v>40</v>
      </c>
      <c r="O2292" t="s">
        <v>24</v>
      </c>
      <c r="P2292" t="s">
        <v>131</v>
      </c>
      <c r="Q2292" t="s">
        <v>60</v>
      </c>
      <c r="R2292" s="1">
        <v>42217</v>
      </c>
      <c r="S2292" s="10">
        <f t="shared" si="150"/>
        <v>9.7591857309940698E-5</v>
      </c>
      <c r="U2292" t="str">
        <f t="shared" si="149"/>
        <v/>
      </c>
      <c r="V2292">
        <f t="array" ref="V2292">SUM(IF(B2292="Y",IF(D2292="Critical",(F2292:F5851),0)))</f>
        <v>0</v>
      </c>
      <c r="W2292">
        <f t="shared" si="151"/>
        <v>2</v>
      </c>
      <c r="X2292">
        <f t="shared" si="152"/>
        <v>0</v>
      </c>
    </row>
    <row r="2293" spans="1:24" x14ac:dyDescent="0.25">
      <c r="A2293">
        <v>2759</v>
      </c>
      <c r="B2293" t="s">
        <v>18</v>
      </c>
      <c r="C2293" s="1">
        <v>41602</v>
      </c>
      <c r="D2293" t="s">
        <v>31</v>
      </c>
      <c r="E2293">
        <v>25</v>
      </c>
      <c r="F2293">
        <v>827.47</v>
      </c>
      <c r="G2293">
        <v>0</v>
      </c>
      <c r="H2293" t="s">
        <v>20</v>
      </c>
      <c r="I2293">
        <v>45.37</v>
      </c>
      <c r="J2293">
        <v>30.98</v>
      </c>
      <c r="K2293">
        <v>6.5</v>
      </c>
      <c r="L2293" t="s">
        <v>171</v>
      </c>
      <c r="M2293" t="s">
        <v>22</v>
      </c>
      <c r="N2293" t="s">
        <v>71</v>
      </c>
      <c r="O2293" t="s">
        <v>24</v>
      </c>
      <c r="P2293" t="s">
        <v>25</v>
      </c>
      <c r="Q2293" t="s">
        <v>42</v>
      </c>
      <c r="R2293" s="1">
        <v>41604</v>
      </c>
      <c r="S2293" s="10">
        <f t="shared" si="150"/>
        <v>1.3149173505757098E-4</v>
      </c>
      <c r="U2293" t="str">
        <f t="shared" si="149"/>
        <v/>
      </c>
      <c r="V2293">
        <f t="array" ref="V2293">SUM(IF(B2293="Y",IF(D2293="Critical",(F2293:F5852),0)))</f>
        <v>0</v>
      </c>
      <c r="W2293">
        <f t="shared" si="151"/>
        <v>2</v>
      </c>
      <c r="X2293">
        <f t="shared" si="152"/>
        <v>0</v>
      </c>
    </row>
    <row r="2294" spans="1:24" x14ac:dyDescent="0.25">
      <c r="A2294">
        <v>19687</v>
      </c>
      <c r="B2294" t="s">
        <v>18</v>
      </c>
      <c r="C2294" s="1">
        <v>41499</v>
      </c>
      <c r="D2294" t="s">
        <v>43</v>
      </c>
      <c r="E2294">
        <v>23</v>
      </c>
      <c r="F2294">
        <v>829.61699999999996</v>
      </c>
      <c r="G2294">
        <v>0.1</v>
      </c>
      <c r="H2294" t="s">
        <v>20</v>
      </c>
      <c r="I2294">
        <v>25.53</v>
      </c>
      <c r="J2294">
        <v>45.99</v>
      </c>
      <c r="K2294">
        <v>4.99</v>
      </c>
      <c r="L2294" t="s">
        <v>418</v>
      </c>
      <c r="M2294" t="s">
        <v>30</v>
      </c>
      <c r="N2294" t="s">
        <v>45</v>
      </c>
      <c r="O2294" t="s">
        <v>24</v>
      </c>
      <c r="P2294" t="s">
        <v>41</v>
      </c>
      <c r="Q2294" t="s">
        <v>42</v>
      </c>
      <c r="R2294" s="1">
        <v>41501</v>
      </c>
      <c r="S2294" s="10">
        <f t="shared" si="150"/>
        <v>1.3183291087683765E-4</v>
      </c>
      <c r="U2294" t="str">
        <f t="shared" si="149"/>
        <v/>
      </c>
      <c r="V2294">
        <f t="array" ref="V2294">SUM(IF(B2294="Y",IF(D2294="Critical",(F2294:F5853),0)))</f>
        <v>0</v>
      </c>
      <c r="W2294">
        <f t="shared" si="151"/>
        <v>2</v>
      </c>
      <c r="X2294">
        <f t="shared" si="152"/>
        <v>0</v>
      </c>
    </row>
    <row r="2295" spans="1:24" x14ac:dyDescent="0.25">
      <c r="A2295">
        <v>30023</v>
      </c>
      <c r="B2295" t="s">
        <v>18</v>
      </c>
      <c r="C2295" s="1">
        <v>41562</v>
      </c>
      <c r="D2295" t="s">
        <v>47</v>
      </c>
      <c r="E2295">
        <v>36</v>
      </c>
      <c r="F2295">
        <v>840.24</v>
      </c>
      <c r="G2295">
        <v>0</v>
      </c>
      <c r="H2295" t="s">
        <v>20</v>
      </c>
      <c r="I2295">
        <v>19.73</v>
      </c>
      <c r="J2295">
        <v>21.38</v>
      </c>
      <c r="K2295">
        <v>8.99</v>
      </c>
      <c r="L2295" t="s">
        <v>248</v>
      </c>
      <c r="M2295" t="s">
        <v>56</v>
      </c>
      <c r="N2295" t="s">
        <v>45</v>
      </c>
      <c r="O2295" t="s">
        <v>34</v>
      </c>
      <c r="P2295" t="s">
        <v>35</v>
      </c>
      <c r="Q2295" t="s">
        <v>26</v>
      </c>
      <c r="R2295" s="1">
        <v>41562</v>
      </c>
      <c r="S2295" s="10">
        <f t="shared" si="150"/>
        <v>1.3352099225926429E-4</v>
      </c>
      <c r="U2295" t="str">
        <f t="shared" si="149"/>
        <v/>
      </c>
      <c r="V2295">
        <f t="array" ref="V2295">SUM(IF(B2295="Y",IF(D2295="Critical",(F2295:F5854),0)))</f>
        <v>0</v>
      </c>
      <c r="W2295">
        <f t="shared" si="151"/>
        <v>0</v>
      </c>
      <c r="X2295">
        <f t="shared" si="152"/>
        <v>0</v>
      </c>
    </row>
    <row r="2296" spans="1:24" x14ac:dyDescent="0.25">
      <c r="A2296">
        <v>45863</v>
      </c>
      <c r="B2296" t="s">
        <v>18</v>
      </c>
      <c r="C2296" s="1">
        <v>41536</v>
      </c>
      <c r="D2296" t="s">
        <v>47</v>
      </c>
      <c r="E2296">
        <v>5</v>
      </c>
      <c r="F2296">
        <v>845.61400000000003</v>
      </c>
      <c r="G2296">
        <v>0.01</v>
      </c>
      <c r="H2296" t="s">
        <v>32</v>
      </c>
      <c r="I2296">
        <v>-653.49</v>
      </c>
      <c r="J2296">
        <v>195.99</v>
      </c>
      <c r="K2296">
        <v>4.2</v>
      </c>
      <c r="L2296" t="s">
        <v>213</v>
      </c>
      <c r="M2296" t="s">
        <v>56</v>
      </c>
      <c r="N2296" t="s">
        <v>40</v>
      </c>
      <c r="O2296" t="s">
        <v>24</v>
      </c>
      <c r="P2296" t="s">
        <v>41</v>
      </c>
      <c r="Q2296" t="s">
        <v>42</v>
      </c>
      <c r="R2296" s="1">
        <v>41540</v>
      </c>
      <c r="S2296" s="10">
        <f t="shared" si="150"/>
        <v>1.3437496471047024E-4</v>
      </c>
      <c r="U2296" t="str">
        <f t="shared" si="149"/>
        <v/>
      </c>
      <c r="V2296">
        <f t="array" ref="V2296">SUM(IF(B2296="Y",IF(D2296="Critical",(F2296:F5855),0)))</f>
        <v>0</v>
      </c>
      <c r="W2296">
        <f t="shared" si="151"/>
        <v>4</v>
      </c>
      <c r="X2296">
        <f t="shared" si="152"/>
        <v>0</v>
      </c>
    </row>
    <row r="2297" spans="1:24" x14ac:dyDescent="0.25">
      <c r="A2297">
        <v>45733</v>
      </c>
      <c r="B2297" t="s">
        <v>18</v>
      </c>
      <c r="C2297" s="1">
        <v>41614</v>
      </c>
      <c r="D2297" t="s">
        <v>28</v>
      </c>
      <c r="E2297">
        <v>39</v>
      </c>
      <c r="F2297">
        <v>851.17</v>
      </c>
      <c r="G2297">
        <v>7.0000000000000007E-2</v>
      </c>
      <c r="H2297" t="s">
        <v>20</v>
      </c>
      <c r="I2297">
        <v>-131.28</v>
      </c>
      <c r="J2297">
        <v>22.38</v>
      </c>
      <c r="K2297">
        <v>15.1</v>
      </c>
      <c r="L2297" t="s">
        <v>314</v>
      </c>
      <c r="M2297" t="s">
        <v>22</v>
      </c>
      <c r="N2297" t="s">
        <v>23</v>
      </c>
      <c r="O2297" t="s">
        <v>34</v>
      </c>
      <c r="P2297" t="s">
        <v>68</v>
      </c>
      <c r="Q2297" t="s">
        <v>42</v>
      </c>
      <c r="R2297" s="1">
        <v>41615</v>
      </c>
      <c r="S2297" s="10">
        <f t="shared" si="150"/>
        <v>1.3525785844677472E-4</v>
      </c>
      <c r="U2297" t="str">
        <f t="shared" si="149"/>
        <v/>
      </c>
      <c r="V2297">
        <f t="array" ref="V2297">SUM(IF(B2297="Y",IF(D2297="Critical",(F2297:F5856),0)))</f>
        <v>0</v>
      </c>
      <c r="W2297">
        <f t="shared" si="151"/>
        <v>1</v>
      </c>
      <c r="X2297">
        <f t="shared" si="152"/>
        <v>0</v>
      </c>
    </row>
    <row r="2298" spans="1:24" x14ac:dyDescent="0.25">
      <c r="A2298">
        <v>23362</v>
      </c>
      <c r="B2298" t="s">
        <v>18</v>
      </c>
      <c r="C2298" s="1">
        <v>41513</v>
      </c>
      <c r="D2298" t="s">
        <v>43</v>
      </c>
      <c r="E2298">
        <v>45</v>
      </c>
      <c r="F2298">
        <v>852.05</v>
      </c>
      <c r="G2298">
        <v>0.1</v>
      </c>
      <c r="H2298" t="s">
        <v>20</v>
      </c>
      <c r="I2298">
        <v>-20.6</v>
      </c>
      <c r="J2298">
        <v>19.98</v>
      </c>
      <c r="K2298">
        <v>10.49</v>
      </c>
      <c r="L2298" t="s">
        <v>250</v>
      </c>
      <c r="M2298" t="s">
        <v>22</v>
      </c>
      <c r="N2298" t="s">
        <v>71</v>
      </c>
      <c r="O2298" t="s">
        <v>37</v>
      </c>
      <c r="P2298" t="s">
        <v>38</v>
      </c>
      <c r="Q2298" t="s">
        <v>42</v>
      </c>
      <c r="R2298" s="1">
        <v>41515</v>
      </c>
      <c r="S2298" s="10">
        <f t="shared" si="150"/>
        <v>1.3539769762747089E-4</v>
      </c>
      <c r="U2298" t="str">
        <f t="shared" si="149"/>
        <v/>
      </c>
      <c r="V2298">
        <f t="array" ref="V2298">SUM(IF(B2298="Y",IF(D2298="Critical",(F2298:F5857),0)))</f>
        <v>0</v>
      </c>
      <c r="W2298">
        <f t="shared" si="151"/>
        <v>2</v>
      </c>
      <c r="X2298">
        <f t="shared" si="152"/>
        <v>0</v>
      </c>
    </row>
    <row r="2299" spans="1:24" x14ac:dyDescent="0.25">
      <c r="A2299">
        <v>27715</v>
      </c>
      <c r="B2299" t="s">
        <v>18</v>
      </c>
      <c r="C2299" s="1">
        <v>41901</v>
      </c>
      <c r="D2299" t="s">
        <v>19</v>
      </c>
      <c r="E2299">
        <v>12</v>
      </c>
      <c r="F2299">
        <v>94.52</v>
      </c>
      <c r="G2299">
        <v>0.06</v>
      </c>
      <c r="H2299" t="s">
        <v>20</v>
      </c>
      <c r="I2299">
        <v>-36.229999999999997</v>
      </c>
      <c r="J2299">
        <v>7.45</v>
      </c>
      <c r="K2299">
        <v>6.28</v>
      </c>
      <c r="L2299" t="s">
        <v>457</v>
      </c>
      <c r="M2299" t="s">
        <v>22</v>
      </c>
      <c r="N2299" t="s">
        <v>45</v>
      </c>
      <c r="O2299" t="s">
        <v>34</v>
      </c>
      <c r="P2299" t="s">
        <v>68</v>
      </c>
      <c r="Q2299" t="s">
        <v>42</v>
      </c>
      <c r="R2299" s="1">
        <v>41903</v>
      </c>
      <c r="S2299" s="10">
        <f t="shared" si="150"/>
        <v>1.5019999272048059E-5</v>
      </c>
      <c r="U2299" t="str">
        <f t="shared" si="149"/>
        <v/>
      </c>
      <c r="V2299">
        <f t="array" ref="V2299">SUM(IF(B2299="Y",IF(D2299="Critical",(F2299:F5858),0)))</f>
        <v>0</v>
      </c>
      <c r="W2299">
        <f t="shared" si="151"/>
        <v>2</v>
      </c>
      <c r="X2299">
        <f t="shared" si="152"/>
        <v>0</v>
      </c>
    </row>
    <row r="2300" spans="1:24" x14ac:dyDescent="0.25">
      <c r="A2300">
        <v>27717</v>
      </c>
      <c r="B2300" t="s">
        <v>18</v>
      </c>
      <c r="C2300" s="1">
        <v>41938</v>
      </c>
      <c r="D2300" t="s">
        <v>28</v>
      </c>
      <c r="E2300">
        <v>19</v>
      </c>
      <c r="F2300">
        <v>75.19</v>
      </c>
      <c r="G2300">
        <v>0.05</v>
      </c>
      <c r="H2300" t="s">
        <v>20</v>
      </c>
      <c r="I2300">
        <v>-93.67</v>
      </c>
      <c r="J2300">
        <v>3.75</v>
      </c>
      <c r="K2300">
        <v>7.5</v>
      </c>
      <c r="L2300" t="s">
        <v>449</v>
      </c>
      <c r="M2300" t="s">
        <v>22</v>
      </c>
      <c r="N2300" t="s">
        <v>23</v>
      </c>
      <c r="O2300" t="s">
        <v>34</v>
      </c>
      <c r="P2300" t="s">
        <v>46</v>
      </c>
      <c r="Q2300" t="s">
        <v>42</v>
      </c>
      <c r="R2300" s="1">
        <v>41941</v>
      </c>
      <c r="S2300" s="10">
        <f t="shared" si="150"/>
        <v>1.1948304541528709E-5</v>
      </c>
      <c r="U2300" t="str">
        <f t="shared" si="149"/>
        <v/>
      </c>
      <c r="V2300">
        <f t="array" ref="V2300">SUM(IF(B2300="Y",IF(D2300="Critical",(F2300:F5859),0)))</f>
        <v>0</v>
      </c>
      <c r="W2300">
        <f t="shared" si="151"/>
        <v>3</v>
      </c>
      <c r="X2300">
        <f t="shared" si="152"/>
        <v>0</v>
      </c>
    </row>
    <row r="2301" spans="1:24" x14ac:dyDescent="0.25">
      <c r="A2301">
        <v>34661</v>
      </c>
      <c r="B2301" t="s">
        <v>27</v>
      </c>
      <c r="C2301" s="1">
        <v>41294</v>
      </c>
      <c r="D2301" t="s">
        <v>28</v>
      </c>
      <c r="E2301">
        <v>26</v>
      </c>
      <c r="F2301">
        <v>864.16</v>
      </c>
      <c r="G2301">
        <v>0.09</v>
      </c>
      <c r="H2301" t="s">
        <v>20</v>
      </c>
      <c r="I2301">
        <v>-175.47</v>
      </c>
      <c r="J2301">
        <v>33.979999999999997</v>
      </c>
      <c r="K2301">
        <v>19.989999999999998</v>
      </c>
      <c r="L2301" t="s">
        <v>281</v>
      </c>
      <c r="M2301" t="s">
        <v>56</v>
      </c>
      <c r="N2301" t="s">
        <v>23</v>
      </c>
      <c r="O2301" t="s">
        <v>37</v>
      </c>
      <c r="P2301" t="s">
        <v>38</v>
      </c>
      <c r="Q2301" t="s">
        <v>42</v>
      </c>
      <c r="R2301" s="1">
        <v>41296</v>
      </c>
      <c r="S2301" s="10">
        <f t="shared" si="150"/>
        <v>1.3732207544364208E-4</v>
      </c>
      <c r="T2301" t="str">
        <f>IF(B2301="Y", "Quality Check","")</f>
        <v>Quality Check</v>
      </c>
      <c r="U2301" t="str">
        <f t="shared" si="149"/>
        <v>Low Impact</v>
      </c>
      <c r="V2301">
        <f t="array" ref="V2301">SUM(IF(B2301="Y",IF(D2301="Critical",(F2301:F5860),0)))</f>
        <v>9452326.0090000071</v>
      </c>
      <c r="W2301">
        <f t="shared" si="151"/>
        <v>2</v>
      </c>
      <c r="X2301">
        <f t="shared" si="152"/>
        <v>1</v>
      </c>
    </row>
    <row r="2302" spans="1:24" x14ac:dyDescent="0.25">
      <c r="A2302">
        <v>20325</v>
      </c>
      <c r="B2302" t="s">
        <v>18</v>
      </c>
      <c r="C2302" s="1">
        <v>41458</v>
      </c>
      <c r="D2302" t="s">
        <v>28</v>
      </c>
      <c r="E2302">
        <v>24</v>
      </c>
      <c r="F2302">
        <v>870.48</v>
      </c>
      <c r="G2302">
        <v>7.0000000000000007E-2</v>
      </c>
      <c r="H2302" t="s">
        <v>20</v>
      </c>
      <c r="I2302">
        <v>104.37</v>
      </c>
      <c r="J2302">
        <v>36.549999999999997</v>
      </c>
      <c r="K2302">
        <v>13.89</v>
      </c>
      <c r="L2302" t="s">
        <v>164</v>
      </c>
      <c r="M2302" t="s">
        <v>22</v>
      </c>
      <c r="N2302" t="s">
        <v>71</v>
      </c>
      <c r="O2302" t="s">
        <v>34</v>
      </c>
      <c r="P2302" t="s">
        <v>35</v>
      </c>
      <c r="Q2302" t="s">
        <v>36</v>
      </c>
      <c r="R2302" s="1">
        <v>41461</v>
      </c>
      <c r="S2302" s="10">
        <f t="shared" si="150"/>
        <v>1.3832637501409644E-4</v>
      </c>
      <c r="U2302" t="str">
        <f t="shared" si="149"/>
        <v/>
      </c>
      <c r="V2302">
        <f t="array" ref="V2302">SUM(IF(B2302="Y",IF(D2302="Critical",(F2302:F5861),0)))</f>
        <v>0</v>
      </c>
      <c r="W2302">
        <f t="shared" si="151"/>
        <v>3</v>
      </c>
      <c r="X2302">
        <f t="shared" si="152"/>
        <v>0</v>
      </c>
    </row>
    <row r="2303" spans="1:24" x14ac:dyDescent="0.25">
      <c r="A2303">
        <v>10435</v>
      </c>
      <c r="B2303" t="s">
        <v>18</v>
      </c>
      <c r="C2303" s="1">
        <v>41496</v>
      </c>
      <c r="D2303" t="s">
        <v>43</v>
      </c>
      <c r="E2303">
        <v>38</v>
      </c>
      <c r="F2303">
        <v>871.25</v>
      </c>
      <c r="G2303">
        <v>0.06</v>
      </c>
      <c r="H2303" t="s">
        <v>20</v>
      </c>
      <c r="I2303">
        <v>-14.31</v>
      </c>
      <c r="J2303">
        <v>22.99</v>
      </c>
      <c r="K2303">
        <v>8.99</v>
      </c>
      <c r="L2303" t="s">
        <v>372</v>
      </c>
      <c r="M2303" t="s">
        <v>56</v>
      </c>
      <c r="N2303" t="s">
        <v>23</v>
      </c>
      <c r="O2303" t="s">
        <v>34</v>
      </c>
      <c r="P2303" t="s">
        <v>35</v>
      </c>
      <c r="Q2303" t="s">
        <v>26</v>
      </c>
      <c r="R2303" s="1">
        <v>41498</v>
      </c>
      <c r="S2303" s="10">
        <f t="shared" si="150"/>
        <v>1.3844873429720559E-4</v>
      </c>
      <c r="U2303" t="str">
        <f t="shared" si="149"/>
        <v/>
      </c>
      <c r="V2303">
        <f t="array" ref="V2303">SUM(IF(B2303="Y",IF(D2303="Critical",(F2303:F5862),0)))</f>
        <v>0</v>
      </c>
      <c r="W2303">
        <f t="shared" si="151"/>
        <v>2</v>
      </c>
      <c r="X2303">
        <f t="shared" si="152"/>
        <v>0</v>
      </c>
    </row>
    <row r="2304" spans="1:24" x14ac:dyDescent="0.25">
      <c r="A2304">
        <v>27778</v>
      </c>
      <c r="B2304" t="s">
        <v>18</v>
      </c>
      <c r="C2304" s="1">
        <v>41884</v>
      </c>
      <c r="D2304" t="s">
        <v>28</v>
      </c>
      <c r="E2304">
        <v>1</v>
      </c>
      <c r="F2304">
        <v>232.67</v>
      </c>
      <c r="G2304">
        <v>0.02</v>
      </c>
      <c r="H2304" t="s">
        <v>20</v>
      </c>
      <c r="I2304">
        <v>-105.14</v>
      </c>
      <c r="J2304">
        <v>223.98</v>
      </c>
      <c r="K2304">
        <v>15.01</v>
      </c>
      <c r="L2304" t="s">
        <v>212</v>
      </c>
      <c r="M2304" t="s">
        <v>341</v>
      </c>
      <c r="N2304" t="s">
        <v>23</v>
      </c>
      <c r="O2304" t="s">
        <v>34</v>
      </c>
      <c r="P2304" t="s">
        <v>68</v>
      </c>
      <c r="Q2304" t="s">
        <v>42</v>
      </c>
      <c r="R2304" s="1">
        <v>41886</v>
      </c>
      <c r="S2304" s="10">
        <f t="shared" si="150"/>
        <v>3.6973161559748435E-5</v>
      </c>
      <c r="U2304" t="str">
        <f t="shared" si="149"/>
        <v/>
      </c>
      <c r="V2304">
        <f t="array" ref="V2304">SUM(IF(B2304="Y",IF(D2304="Critical",(F2304:F5863),0)))</f>
        <v>0</v>
      </c>
      <c r="W2304">
        <f t="shared" si="151"/>
        <v>2</v>
      </c>
      <c r="X2304">
        <f t="shared" si="152"/>
        <v>0</v>
      </c>
    </row>
    <row r="2305" spans="1:24" x14ac:dyDescent="0.25">
      <c r="A2305">
        <v>27778</v>
      </c>
      <c r="B2305" t="s">
        <v>18</v>
      </c>
      <c r="C2305" s="1">
        <v>41884</v>
      </c>
      <c r="D2305" t="s">
        <v>28</v>
      </c>
      <c r="E2305">
        <v>34</v>
      </c>
      <c r="F2305">
        <v>4805.92</v>
      </c>
      <c r="G2305">
        <v>7.0000000000000007E-2</v>
      </c>
      <c r="H2305" t="s">
        <v>54</v>
      </c>
      <c r="I2305">
        <v>-393.96</v>
      </c>
      <c r="J2305">
        <v>140.97999999999999</v>
      </c>
      <c r="K2305">
        <v>36.090000000000003</v>
      </c>
      <c r="L2305" t="s">
        <v>212</v>
      </c>
      <c r="M2305" t="s">
        <v>341</v>
      </c>
      <c r="N2305" t="s">
        <v>23</v>
      </c>
      <c r="O2305" t="s">
        <v>37</v>
      </c>
      <c r="P2305" t="s">
        <v>57</v>
      </c>
      <c r="Q2305" t="s">
        <v>58</v>
      </c>
      <c r="R2305" s="1">
        <v>41886</v>
      </c>
      <c r="S2305" s="10">
        <f t="shared" si="150"/>
        <v>7.6369990374017358E-4</v>
      </c>
      <c r="U2305" t="str">
        <f t="shared" si="149"/>
        <v/>
      </c>
      <c r="V2305">
        <f t="array" ref="V2305">SUM(IF(B2305="Y",IF(D2305="Critical",(F2305:F5864),0)))</f>
        <v>0</v>
      </c>
      <c r="W2305">
        <f t="shared" si="151"/>
        <v>2</v>
      </c>
      <c r="X2305">
        <f t="shared" si="152"/>
        <v>0</v>
      </c>
    </row>
    <row r="2306" spans="1:24" x14ac:dyDescent="0.25">
      <c r="A2306">
        <v>27778</v>
      </c>
      <c r="B2306" t="s">
        <v>18</v>
      </c>
      <c r="C2306" s="1">
        <v>41884</v>
      </c>
      <c r="D2306" t="s">
        <v>28</v>
      </c>
      <c r="E2306">
        <v>10</v>
      </c>
      <c r="F2306">
        <v>6350.29</v>
      </c>
      <c r="G2306">
        <v>0.02</v>
      </c>
      <c r="H2306" t="s">
        <v>20</v>
      </c>
      <c r="I2306">
        <v>-735.97</v>
      </c>
      <c r="J2306">
        <v>599.99</v>
      </c>
      <c r="K2306">
        <v>24.49</v>
      </c>
      <c r="L2306" t="s">
        <v>212</v>
      </c>
      <c r="M2306" t="s">
        <v>22</v>
      </c>
      <c r="N2306" t="s">
        <v>23</v>
      </c>
      <c r="O2306" t="s">
        <v>24</v>
      </c>
      <c r="P2306" t="s">
        <v>131</v>
      </c>
      <c r="Q2306" t="s">
        <v>60</v>
      </c>
      <c r="R2306" s="1">
        <v>41886</v>
      </c>
      <c r="S2306" s="10">
        <f t="shared" si="150"/>
        <v>1.0091128986171611E-3</v>
      </c>
      <c r="U2306" t="str">
        <f t="shared" ref="U2306:U2369" si="153">IF(T2306="Quality Check",VLOOKUP(S2306,Quality_Control,2),"")</f>
        <v/>
      </c>
      <c r="V2306">
        <f t="array" ref="V2306">SUM(IF(B2306="Y",IF(D2306="Critical",(F2306:F5865),0)))</f>
        <v>0</v>
      </c>
      <c r="W2306">
        <f t="shared" si="151"/>
        <v>2</v>
      </c>
      <c r="X2306">
        <f t="shared" si="152"/>
        <v>0</v>
      </c>
    </row>
    <row r="2307" spans="1:24" x14ac:dyDescent="0.25">
      <c r="A2307">
        <v>40005</v>
      </c>
      <c r="B2307" t="s">
        <v>18</v>
      </c>
      <c r="C2307" s="1">
        <v>41480</v>
      </c>
      <c r="D2307" t="s">
        <v>19</v>
      </c>
      <c r="E2307">
        <v>20</v>
      </c>
      <c r="F2307">
        <v>873.82</v>
      </c>
      <c r="G2307">
        <v>0.1</v>
      </c>
      <c r="H2307" t="s">
        <v>20</v>
      </c>
      <c r="I2307">
        <v>244.45</v>
      </c>
      <c r="J2307">
        <v>45.98</v>
      </c>
      <c r="K2307">
        <v>4.8</v>
      </c>
      <c r="L2307" t="s">
        <v>529</v>
      </c>
      <c r="M2307" t="s">
        <v>56</v>
      </c>
      <c r="N2307" t="s">
        <v>71</v>
      </c>
      <c r="O2307" t="s">
        <v>37</v>
      </c>
      <c r="P2307" t="s">
        <v>38</v>
      </c>
      <c r="Q2307" t="s">
        <v>36</v>
      </c>
      <c r="R2307" s="1">
        <v>41483</v>
      </c>
      <c r="S2307" s="10">
        <f t="shared" ref="S2307:S2370" si="154">F2307/$F$3563</f>
        <v>1.3885712826810237E-4</v>
      </c>
      <c r="U2307" t="str">
        <f t="shared" si="153"/>
        <v/>
      </c>
      <c r="V2307">
        <f t="array" ref="V2307">SUM(IF(B2307="Y",IF(D2307="Critical",(F2307:F5866),0)))</f>
        <v>0</v>
      </c>
      <c r="W2307">
        <f t="shared" ref="W2307:W2370" si="155">R2307-C2307</f>
        <v>3</v>
      </c>
      <c r="X2307">
        <f t="shared" ref="X2307:X2370" si="156">IF(T2307="",0,1)</f>
        <v>0</v>
      </c>
    </row>
    <row r="2308" spans="1:24" x14ac:dyDescent="0.25">
      <c r="A2308">
        <v>7363</v>
      </c>
      <c r="B2308" t="s">
        <v>18</v>
      </c>
      <c r="C2308" s="1">
        <v>41587</v>
      </c>
      <c r="D2308" t="s">
        <v>43</v>
      </c>
      <c r="E2308">
        <v>24</v>
      </c>
      <c r="F2308">
        <v>875.52</v>
      </c>
      <c r="G2308">
        <v>0.09</v>
      </c>
      <c r="H2308" t="s">
        <v>20</v>
      </c>
      <c r="I2308">
        <v>5.71</v>
      </c>
      <c r="J2308">
        <v>37.93</v>
      </c>
      <c r="K2308">
        <v>13.99</v>
      </c>
      <c r="L2308" t="s">
        <v>119</v>
      </c>
      <c r="M2308" t="s">
        <v>22</v>
      </c>
      <c r="N2308" t="s">
        <v>23</v>
      </c>
      <c r="O2308" t="s">
        <v>37</v>
      </c>
      <c r="P2308" t="s">
        <v>38</v>
      </c>
      <c r="Q2308" t="s">
        <v>36</v>
      </c>
      <c r="R2308" s="1">
        <v>41589</v>
      </c>
      <c r="S2308" s="10">
        <f t="shared" si="154"/>
        <v>1.3912727213990177E-4</v>
      </c>
      <c r="U2308" t="str">
        <f t="shared" si="153"/>
        <v/>
      </c>
      <c r="V2308">
        <f t="array" ref="V2308">SUM(IF(B2308="Y",IF(D2308="Critical",(F2308:F5867),0)))</f>
        <v>0</v>
      </c>
      <c r="W2308">
        <f t="shared" si="155"/>
        <v>2</v>
      </c>
      <c r="X2308">
        <f t="shared" si="156"/>
        <v>0</v>
      </c>
    </row>
    <row r="2309" spans="1:24" x14ac:dyDescent="0.25">
      <c r="A2309">
        <v>27813</v>
      </c>
      <c r="B2309" t="s">
        <v>18</v>
      </c>
      <c r="C2309" s="1">
        <v>42382</v>
      </c>
      <c r="D2309" t="s">
        <v>43</v>
      </c>
      <c r="E2309">
        <v>10</v>
      </c>
      <c r="F2309">
        <v>401.14</v>
      </c>
      <c r="G2309">
        <v>0.1</v>
      </c>
      <c r="H2309" t="s">
        <v>20</v>
      </c>
      <c r="I2309">
        <v>-131.03</v>
      </c>
      <c r="J2309">
        <v>40.98</v>
      </c>
      <c r="K2309">
        <v>6.5</v>
      </c>
      <c r="L2309" t="s">
        <v>567</v>
      </c>
      <c r="M2309" t="s">
        <v>22</v>
      </c>
      <c r="N2309" t="s">
        <v>45</v>
      </c>
      <c r="O2309" t="s">
        <v>24</v>
      </c>
      <c r="P2309" t="s">
        <v>25</v>
      </c>
      <c r="Q2309" t="s">
        <v>42</v>
      </c>
      <c r="R2309" s="1">
        <v>42384</v>
      </c>
      <c r="S2309" s="10">
        <f t="shared" si="154"/>
        <v>6.3744419255071501E-5</v>
      </c>
      <c r="U2309" t="str">
        <f t="shared" si="153"/>
        <v/>
      </c>
      <c r="V2309">
        <f t="array" ref="V2309">SUM(IF(B2309="Y",IF(D2309="Critical",(F2309:F5868),0)))</f>
        <v>0</v>
      </c>
      <c r="W2309">
        <f t="shared" si="155"/>
        <v>2</v>
      </c>
      <c r="X2309">
        <f t="shared" si="156"/>
        <v>0</v>
      </c>
    </row>
    <row r="2310" spans="1:24" x14ac:dyDescent="0.25">
      <c r="A2310">
        <v>27840</v>
      </c>
      <c r="B2310" t="s">
        <v>18</v>
      </c>
      <c r="C2310" s="1">
        <v>42554</v>
      </c>
      <c r="D2310" t="s">
        <v>19</v>
      </c>
      <c r="E2310">
        <v>8</v>
      </c>
      <c r="F2310">
        <v>1209.3699999999999</v>
      </c>
      <c r="G2310">
        <v>0.09</v>
      </c>
      <c r="H2310" t="s">
        <v>54</v>
      </c>
      <c r="I2310">
        <v>-407.85</v>
      </c>
      <c r="J2310">
        <v>150.97999999999999</v>
      </c>
      <c r="K2310">
        <v>66.27</v>
      </c>
      <c r="L2310" t="s">
        <v>367</v>
      </c>
      <c r="M2310" t="s">
        <v>30</v>
      </c>
      <c r="N2310" t="s">
        <v>40</v>
      </c>
      <c r="O2310" t="s">
        <v>37</v>
      </c>
      <c r="P2310" t="s">
        <v>57</v>
      </c>
      <c r="Q2310" t="s">
        <v>58</v>
      </c>
      <c r="R2310" s="1">
        <v>42555</v>
      </c>
      <c r="S2310" s="10">
        <f t="shared" si="154"/>
        <v>1.9217876131651248E-4</v>
      </c>
      <c r="U2310" t="str">
        <f t="shared" si="153"/>
        <v/>
      </c>
      <c r="V2310">
        <f t="array" ref="V2310">SUM(IF(B2310="Y",IF(D2310="Critical",(F2310:F5869),0)))</f>
        <v>0</v>
      </c>
      <c r="W2310">
        <f t="shared" si="155"/>
        <v>1</v>
      </c>
      <c r="X2310">
        <f t="shared" si="156"/>
        <v>0</v>
      </c>
    </row>
    <row r="2311" spans="1:24" x14ac:dyDescent="0.25">
      <c r="A2311">
        <v>27844</v>
      </c>
      <c r="B2311" t="s">
        <v>18</v>
      </c>
      <c r="C2311" s="1">
        <v>41819</v>
      </c>
      <c r="D2311" t="s">
        <v>47</v>
      </c>
      <c r="E2311">
        <v>27</v>
      </c>
      <c r="F2311">
        <v>135.86000000000001</v>
      </c>
      <c r="G2311">
        <v>0.04</v>
      </c>
      <c r="H2311" t="s">
        <v>20</v>
      </c>
      <c r="I2311">
        <v>-73.42</v>
      </c>
      <c r="J2311">
        <v>4.9800000000000004</v>
      </c>
      <c r="K2311">
        <v>5.49</v>
      </c>
      <c r="L2311" t="s">
        <v>333</v>
      </c>
      <c r="M2311" t="s">
        <v>30</v>
      </c>
      <c r="N2311" t="s">
        <v>40</v>
      </c>
      <c r="O2311" t="s">
        <v>34</v>
      </c>
      <c r="P2311" t="s">
        <v>49</v>
      </c>
      <c r="Q2311" t="s">
        <v>42</v>
      </c>
      <c r="R2311" s="1">
        <v>41821</v>
      </c>
      <c r="S2311" s="10">
        <f t="shared" si="154"/>
        <v>2.1589262601570561E-5</v>
      </c>
      <c r="U2311" t="str">
        <f t="shared" si="153"/>
        <v/>
      </c>
      <c r="V2311">
        <f t="array" ref="V2311">SUM(IF(B2311="Y",IF(D2311="Critical",(F2311:F5870),0)))</f>
        <v>0</v>
      </c>
      <c r="W2311">
        <f t="shared" si="155"/>
        <v>2</v>
      </c>
      <c r="X2311">
        <f t="shared" si="156"/>
        <v>0</v>
      </c>
    </row>
    <row r="2312" spans="1:24" x14ac:dyDescent="0.25">
      <c r="A2312">
        <v>27845</v>
      </c>
      <c r="B2312" t="s">
        <v>18</v>
      </c>
      <c r="C2312" s="1">
        <v>41833</v>
      </c>
      <c r="D2312" t="s">
        <v>31</v>
      </c>
      <c r="E2312">
        <v>36</v>
      </c>
      <c r="F2312">
        <v>220.45</v>
      </c>
      <c r="G2312">
        <v>0.1</v>
      </c>
      <c r="H2312" t="s">
        <v>20</v>
      </c>
      <c r="I2312">
        <v>101.4</v>
      </c>
      <c r="J2312">
        <v>6.3</v>
      </c>
      <c r="K2312">
        <v>0.5</v>
      </c>
      <c r="L2312" t="s">
        <v>362</v>
      </c>
      <c r="M2312" t="s">
        <v>22</v>
      </c>
      <c r="N2312" t="s">
        <v>71</v>
      </c>
      <c r="O2312" t="s">
        <v>34</v>
      </c>
      <c r="P2312" t="s">
        <v>46</v>
      </c>
      <c r="Q2312" t="s">
        <v>42</v>
      </c>
      <c r="R2312" s="1">
        <v>41834</v>
      </c>
      <c r="S2312" s="10">
        <f t="shared" si="154"/>
        <v>3.5031303845990208E-5</v>
      </c>
      <c r="U2312" t="str">
        <f t="shared" si="153"/>
        <v/>
      </c>
      <c r="V2312">
        <f t="array" ref="V2312">SUM(IF(B2312="Y",IF(D2312="Critical",(F2312:F5871),0)))</f>
        <v>0</v>
      </c>
      <c r="W2312">
        <f t="shared" si="155"/>
        <v>1</v>
      </c>
      <c r="X2312">
        <f t="shared" si="156"/>
        <v>0</v>
      </c>
    </row>
    <row r="2313" spans="1:24" x14ac:dyDescent="0.25">
      <c r="A2313">
        <v>27909</v>
      </c>
      <c r="B2313" t="s">
        <v>18</v>
      </c>
      <c r="C2313" s="1">
        <v>42041</v>
      </c>
      <c r="D2313" t="s">
        <v>28</v>
      </c>
      <c r="E2313">
        <v>1</v>
      </c>
      <c r="F2313">
        <v>62.26</v>
      </c>
      <c r="G2313">
        <v>0.09</v>
      </c>
      <c r="H2313" t="s">
        <v>20</v>
      </c>
      <c r="I2313">
        <v>-23.24</v>
      </c>
      <c r="J2313">
        <v>54.96</v>
      </c>
      <c r="K2313">
        <v>10.75</v>
      </c>
      <c r="L2313" t="s">
        <v>468</v>
      </c>
      <c r="M2313" t="s">
        <v>341</v>
      </c>
      <c r="N2313" t="s">
        <v>23</v>
      </c>
      <c r="O2313" t="s">
        <v>34</v>
      </c>
      <c r="P2313" t="s">
        <v>49</v>
      </c>
      <c r="Q2313" t="s">
        <v>42</v>
      </c>
      <c r="R2313" s="1">
        <v>42043</v>
      </c>
      <c r="S2313" s="10">
        <f t="shared" si="154"/>
        <v>9.8936220342542544E-6</v>
      </c>
      <c r="U2313" t="str">
        <f t="shared" si="153"/>
        <v/>
      </c>
      <c r="V2313">
        <f t="array" ref="V2313">SUM(IF(B2313="Y",IF(D2313="Critical",(F2313:F5872),0)))</f>
        <v>0</v>
      </c>
      <c r="W2313">
        <f t="shared" si="155"/>
        <v>2</v>
      </c>
      <c r="X2313">
        <f t="shared" si="156"/>
        <v>0</v>
      </c>
    </row>
    <row r="2314" spans="1:24" x14ac:dyDescent="0.25">
      <c r="A2314">
        <v>27909</v>
      </c>
      <c r="B2314" t="s">
        <v>18</v>
      </c>
      <c r="C2314" s="1">
        <v>42041</v>
      </c>
      <c r="D2314" t="s">
        <v>28</v>
      </c>
      <c r="E2314">
        <v>47</v>
      </c>
      <c r="F2314">
        <v>58.53</v>
      </c>
      <c r="G2314">
        <v>7.0000000000000007E-2</v>
      </c>
      <c r="H2314" t="s">
        <v>20</v>
      </c>
      <c r="I2314">
        <v>-24.86</v>
      </c>
      <c r="J2314">
        <v>1.26</v>
      </c>
      <c r="K2314">
        <v>0.7</v>
      </c>
      <c r="L2314" t="s">
        <v>468</v>
      </c>
      <c r="M2314" t="s">
        <v>341</v>
      </c>
      <c r="N2314" t="s">
        <v>23</v>
      </c>
      <c r="O2314" t="s">
        <v>34</v>
      </c>
      <c r="P2314" t="s">
        <v>100</v>
      </c>
      <c r="Q2314" t="s">
        <v>36</v>
      </c>
      <c r="R2314" s="1">
        <v>42044</v>
      </c>
      <c r="S2314" s="10">
        <f t="shared" si="154"/>
        <v>9.3008945978943397E-6</v>
      </c>
      <c r="U2314" t="str">
        <f t="shared" si="153"/>
        <v/>
      </c>
      <c r="V2314">
        <f t="array" ref="V2314">SUM(IF(B2314="Y",IF(D2314="Critical",(F2314:F5873),0)))</f>
        <v>0</v>
      </c>
      <c r="W2314">
        <f t="shared" si="155"/>
        <v>3</v>
      </c>
      <c r="X2314">
        <f t="shared" si="156"/>
        <v>0</v>
      </c>
    </row>
    <row r="2315" spans="1:24" x14ac:dyDescent="0.25">
      <c r="A2315">
        <v>27936</v>
      </c>
      <c r="B2315" t="s">
        <v>18</v>
      </c>
      <c r="C2315" s="1">
        <v>41827</v>
      </c>
      <c r="D2315" t="s">
        <v>19</v>
      </c>
      <c r="E2315">
        <v>23</v>
      </c>
      <c r="F2315">
        <v>1028.1600000000001</v>
      </c>
      <c r="G2315">
        <v>7.0000000000000007E-2</v>
      </c>
      <c r="H2315" t="s">
        <v>20</v>
      </c>
      <c r="I2315">
        <v>405.16</v>
      </c>
      <c r="J2315">
        <v>55.99</v>
      </c>
      <c r="K2315">
        <v>1.25</v>
      </c>
      <c r="L2315" t="s">
        <v>256</v>
      </c>
      <c r="M2315" t="s">
        <v>22</v>
      </c>
      <c r="N2315" t="s">
        <v>45</v>
      </c>
      <c r="O2315" t="s">
        <v>24</v>
      </c>
      <c r="P2315" t="s">
        <v>41</v>
      </c>
      <c r="Q2315" t="s">
        <v>26</v>
      </c>
      <c r="R2315" s="1">
        <v>41829</v>
      </c>
      <c r="S2315" s="10">
        <f t="shared" si="154"/>
        <v>1.6338301366429256E-4</v>
      </c>
      <c r="U2315" t="str">
        <f t="shared" si="153"/>
        <v/>
      </c>
      <c r="V2315">
        <f t="array" ref="V2315">SUM(IF(B2315="Y",IF(D2315="Critical",(F2315:F5874),0)))</f>
        <v>0</v>
      </c>
      <c r="W2315">
        <f t="shared" si="155"/>
        <v>2</v>
      </c>
      <c r="X2315">
        <f t="shared" si="156"/>
        <v>0</v>
      </c>
    </row>
    <row r="2316" spans="1:24" x14ac:dyDescent="0.25">
      <c r="A2316">
        <v>27936</v>
      </c>
      <c r="B2316" t="s">
        <v>18</v>
      </c>
      <c r="C2316" s="1">
        <v>41827</v>
      </c>
      <c r="D2316" t="s">
        <v>19</v>
      </c>
      <c r="E2316">
        <v>3</v>
      </c>
      <c r="F2316">
        <v>9172.32</v>
      </c>
      <c r="G2316">
        <v>0.06</v>
      </c>
      <c r="H2316" t="s">
        <v>54</v>
      </c>
      <c r="I2316">
        <v>-8570.4500000000007</v>
      </c>
      <c r="J2316">
        <v>3502.14</v>
      </c>
      <c r="K2316">
        <v>8.73</v>
      </c>
      <c r="L2316" t="s">
        <v>256</v>
      </c>
      <c r="M2316" t="s">
        <v>22</v>
      </c>
      <c r="N2316" t="s">
        <v>45</v>
      </c>
      <c r="O2316" t="s">
        <v>24</v>
      </c>
      <c r="P2316" t="s">
        <v>51</v>
      </c>
      <c r="Q2316" t="s">
        <v>58</v>
      </c>
      <c r="R2316" s="1">
        <v>41829</v>
      </c>
      <c r="S2316" s="10">
        <f t="shared" si="154"/>
        <v>1.457556493049004E-3</v>
      </c>
      <c r="U2316" t="str">
        <f t="shared" si="153"/>
        <v/>
      </c>
      <c r="V2316">
        <f t="array" ref="V2316">SUM(IF(B2316="Y",IF(D2316="Critical",(F2316:F5875),0)))</f>
        <v>0</v>
      </c>
      <c r="W2316">
        <f t="shared" si="155"/>
        <v>2</v>
      </c>
      <c r="X2316">
        <f t="shared" si="156"/>
        <v>0</v>
      </c>
    </row>
    <row r="2317" spans="1:24" x14ac:dyDescent="0.25">
      <c r="A2317">
        <v>27938</v>
      </c>
      <c r="B2317" t="s">
        <v>18</v>
      </c>
      <c r="C2317" s="1">
        <v>42495</v>
      </c>
      <c r="D2317" t="s">
        <v>43</v>
      </c>
      <c r="E2317">
        <v>40</v>
      </c>
      <c r="F2317">
        <v>1233.51</v>
      </c>
      <c r="G2317">
        <v>0.05</v>
      </c>
      <c r="H2317" t="s">
        <v>20</v>
      </c>
      <c r="I2317">
        <v>308.67</v>
      </c>
      <c r="J2317">
        <v>30.98</v>
      </c>
      <c r="K2317">
        <v>9.18</v>
      </c>
      <c r="L2317" t="s">
        <v>130</v>
      </c>
      <c r="M2317" t="s">
        <v>56</v>
      </c>
      <c r="N2317" t="s">
        <v>40</v>
      </c>
      <c r="O2317" t="s">
        <v>34</v>
      </c>
      <c r="P2317" t="s">
        <v>49</v>
      </c>
      <c r="Q2317" t="s">
        <v>42</v>
      </c>
      <c r="R2317" s="1">
        <v>42495</v>
      </c>
      <c r="S2317" s="10">
        <f t="shared" si="154"/>
        <v>1.9601480429606434E-4</v>
      </c>
      <c r="U2317" t="str">
        <f t="shared" si="153"/>
        <v/>
      </c>
      <c r="V2317">
        <f t="array" ref="V2317">SUM(IF(B2317="Y",IF(D2317="Critical",(F2317:F5876),0)))</f>
        <v>0</v>
      </c>
      <c r="W2317">
        <f t="shared" si="155"/>
        <v>0</v>
      </c>
      <c r="X2317">
        <f t="shared" si="156"/>
        <v>0</v>
      </c>
    </row>
    <row r="2318" spans="1:24" x14ac:dyDescent="0.25">
      <c r="A2318">
        <v>35910</v>
      </c>
      <c r="B2318" t="s">
        <v>27</v>
      </c>
      <c r="C2318" s="1">
        <v>41602</v>
      </c>
      <c r="D2318" t="s">
        <v>19</v>
      </c>
      <c r="E2318">
        <v>28</v>
      </c>
      <c r="F2318">
        <v>881.50099999999998</v>
      </c>
      <c r="G2318">
        <v>0.02</v>
      </c>
      <c r="H2318" t="s">
        <v>32</v>
      </c>
      <c r="I2318">
        <v>334.53</v>
      </c>
      <c r="J2318">
        <v>35.99</v>
      </c>
      <c r="K2318">
        <v>3.3</v>
      </c>
      <c r="L2318" t="s">
        <v>596</v>
      </c>
      <c r="M2318" t="s">
        <v>22</v>
      </c>
      <c r="N2318" t="s">
        <v>23</v>
      </c>
      <c r="O2318" t="s">
        <v>24</v>
      </c>
      <c r="P2318" t="s">
        <v>41</v>
      </c>
      <c r="Q2318" t="s">
        <v>26</v>
      </c>
      <c r="R2318" s="1">
        <v>41603</v>
      </c>
      <c r="S2318" s="10">
        <f t="shared" si="154"/>
        <v>1.4007770184415612E-4</v>
      </c>
      <c r="U2318" t="str">
        <f t="shared" si="153"/>
        <v/>
      </c>
      <c r="V2318">
        <f t="array" ref="V2318">SUM(IF(B2318="Y",IF(D2318="Critical",(F2318:F5877),0)))</f>
        <v>0</v>
      </c>
      <c r="W2318">
        <f t="shared" si="155"/>
        <v>1</v>
      </c>
      <c r="X2318">
        <f t="shared" si="156"/>
        <v>0</v>
      </c>
    </row>
    <row r="2319" spans="1:24" x14ac:dyDescent="0.25">
      <c r="A2319">
        <v>15808</v>
      </c>
      <c r="B2319" t="s">
        <v>18</v>
      </c>
      <c r="C2319" s="1">
        <v>41622</v>
      </c>
      <c r="D2319" t="s">
        <v>28</v>
      </c>
      <c r="E2319">
        <v>45</v>
      </c>
      <c r="F2319">
        <v>882.96</v>
      </c>
      <c r="G2319">
        <v>0.06</v>
      </c>
      <c r="H2319" t="s">
        <v>20</v>
      </c>
      <c r="I2319">
        <v>11.65</v>
      </c>
      <c r="J2319">
        <v>19.98</v>
      </c>
      <c r="K2319">
        <v>4</v>
      </c>
      <c r="L2319" t="s">
        <v>399</v>
      </c>
      <c r="M2319" t="s">
        <v>30</v>
      </c>
      <c r="N2319" t="s">
        <v>23</v>
      </c>
      <c r="O2319" t="s">
        <v>24</v>
      </c>
      <c r="P2319" t="s">
        <v>25</v>
      </c>
      <c r="Q2319" t="s">
        <v>42</v>
      </c>
      <c r="R2319" s="1">
        <v>41624</v>
      </c>
      <c r="S2319" s="10">
        <f t="shared" si="154"/>
        <v>1.4030954884942397E-4</v>
      </c>
      <c r="U2319" t="str">
        <f t="shared" si="153"/>
        <v/>
      </c>
      <c r="V2319">
        <f t="array" ref="V2319">SUM(IF(B2319="Y",IF(D2319="Critical",(F2319:F5878),0)))</f>
        <v>0</v>
      </c>
      <c r="W2319">
        <f t="shared" si="155"/>
        <v>2</v>
      </c>
      <c r="X2319">
        <f t="shared" si="156"/>
        <v>0</v>
      </c>
    </row>
    <row r="2320" spans="1:24" x14ac:dyDescent="0.25">
      <c r="A2320">
        <v>24610</v>
      </c>
      <c r="B2320" t="s">
        <v>18</v>
      </c>
      <c r="C2320" s="1">
        <v>41292</v>
      </c>
      <c r="D2320" t="s">
        <v>31</v>
      </c>
      <c r="E2320">
        <v>4</v>
      </c>
      <c r="F2320">
        <v>883.31</v>
      </c>
      <c r="G2320">
        <v>0.01</v>
      </c>
      <c r="H2320" t="s">
        <v>54</v>
      </c>
      <c r="I2320">
        <v>-79.959999999999994</v>
      </c>
      <c r="J2320">
        <v>200.98</v>
      </c>
      <c r="K2320">
        <v>23.76</v>
      </c>
      <c r="L2320" t="s">
        <v>298</v>
      </c>
      <c r="M2320" t="s">
        <v>22</v>
      </c>
      <c r="N2320" t="s">
        <v>40</v>
      </c>
      <c r="O2320" t="s">
        <v>37</v>
      </c>
      <c r="P2320" t="s">
        <v>86</v>
      </c>
      <c r="Q2320" t="s">
        <v>74</v>
      </c>
      <c r="R2320" s="1">
        <v>41294</v>
      </c>
      <c r="S2320" s="10">
        <f t="shared" si="154"/>
        <v>1.4036516670538267E-4</v>
      </c>
      <c r="U2320" t="str">
        <f t="shared" si="153"/>
        <v/>
      </c>
      <c r="V2320">
        <f t="array" ref="V2320">SUM(IF(B2320="Y",IF(D2320="Critical",(F2320:F5879),0)))</f>
        <v>0</v>
      </c>
      <c r="W2320">
        <f t="shared" si="155"/>
        <v>2</v>
      </c>
      <c r="X2320">
        <f t="shared" si="156"/>
        <v>0</v>
      </c>
    </row>
    <row r="2321" spans="1:24" x14ac:dyDescent="0.25">
      <c r="A2321">
        <v>28003</v>
      </c>
      <c r="B2321" t="s">
        <v>27</v>
      </c>
      <c r="C2321" s="1">
        <v>41717</v>
      </c>
      <c r="D2321" t="s">
        <v>28</v>
      </c>
      <c r="E2321">
        <v>31</v>
      </c>
      <c r="F2321">
        <v>157.79</v>
      </c>
      <c r="G2321">
        <v>0.09</v>
      </c>
      <c r="H2321" t="s">
        <v>20</v>
      </c>
      <c r="I2321">
        <v>-95.92</v>
      </c>
      <c r="J2321">
        <v>4.9800000000000004</v>
      </c>
      <c r="K2321">
        <v>6.07</v>
      </c>
      <c r="L2321" t="s">
        <v>554</v>
      </c>
      <c r="M2321" t="s">
        <v>341</v>
      </c>
      <c r="N2321" t="s">
        <v>23</v>
      </c>
      <c r="O2321" t="s">
        <v>34</v>
      </c>
      <c r="P2321" t="s">
        <v>49</v>
      </c>
      <c r="Q2321" t="s">
        <v>42</v>
      </c>
      <c r="R2321" s="1">
        <v>41719</v>
      </c>
      <c r="S2321" s="10">
        <f t="shared" si="154"/>
        <v>2.507411854778315E-5</v>
      </c>
      <c r="T2321" t="str">
        <f>IF(B2321="Y", "Quality Check","")</f>
        <v>Quality Check</v>
      </c>
      <c r="U2321" t="str">
        <f t="shared" si="153"/>
        <v>Low Impact</v>
      </c>
      <c r="V2321">
        <f t="array" ref="V2321">SUM(IF(B2321="Y",IF(D2321="Critical",(F2321:F5880),0)))</f>
        <v>9420412.5280000065</v>
      </c>
      <c r="W2321">
        <f t="shared" si="155"/>
        <v>2</v>
      </c>
      <c r="X2321">
        <f t="shared" si="156"/>
        <v>1</v>
      </c>
    </row>
    <row r="2322" spans="1:24" x14ac:dyDescent="0.25">
      <c r="A2322">
        <v>325</v>
      </c>
      <c r="B2322" t="s">
        <v>18</v>
      </c>
      <c r="C2322" s="1">
        <v>41563</v>
      </c>
      <c r="D2322" t="s">
        <v>47</v>
      </c>
      <c r="E2322">
        <v>9</v>
      </c>
      <c r="F2322">
        <v>884.12750000000005</v>
      </c>
      <c r="G2322">
        <v>0.06</v>
      </c>
      <c r="H2322" t="s">
        <v>20</v>
      </c>
      <c r="I2322">
        <v>-178.71</v>
      </c>
      <c r="J2322">
        <v>115.99</v>
      </c>
      <c r="K2322">
        <v>4.2300000000000004</v>
      </c>
      <c r="L2322" t="s">
        <v>44</v>
      </c>
      <c r="M2322" t="s">
        <v>56</v>
      </c>
      <c r="N2322" t="s">
        <v>23</v>
      </c>
      <c r="O2322" t="s">
        <v>24</v>
      </c>
      <c r="P2322" t="s">
        <v>41</v>
      </c>
      <c r="Q2322" t="s">
        <v>42</v>
      </c>
      <c r="R2322" s="1">
        <v>41567</v>
      </c>
      <c r="S2322" s="10">
        <f t="shared" si="154"/>
        <v>1.4049507412608624E-4</v>
      </c>
      <c r="U2322" t="str">
        <f t="shared" si="153"/>
        <v/>
      </c>
      <c r="V2322">
        <f t="array" ref="V2322">SUM(IF(B2322="Y",IF(D2322="Critical",(F2322:F5881),0)))</f>
        <v>0</v>
      </c>
      <c r="W2322">
        <f t="shared" si="155"/>
        <v>4</v>
      </c>
      <c r="X2322">
        <f t="shared" si="156"/>
        <v>0</v>
      </c>
    </row>
    <row r="2323" spans="1:24" x14ac:dyDescent="0.25">
      <c r="A2323">
        <v>5189</v>
      </c>
      <c r="B2323" t="s">
        <v>27</v>
      </c>
      <c r="C2323" s="1">
        <v>41603</v>
      </c>
      <c r="D2323" t="s">
        <v>47</v>
      </c>
      <c r="E2323">
        <v>12</v>
      </c>
      <c r="F2323">
        <v>900.06</v>
      </c>
      <c r="G2323">
        <v>0.05</v>
      </c>
      <c r="H2323" t="s">
        <v>20</v>
      </c>
      <c r="I2323">
        <v>-221.12</v>
      </c>
      <c r="J2323">
        <v>73.98</v>
      </c>
      <c r="K2323">
        <v>14.52</v>
      </c>
      <c r="L2323" t="s">
        <v>223</v>
      </c>
      <c r="M2323" t="s">
        <v>22</v>
      </c>
      <c r="N2323" t="s">
        <v>23</v>
      </c>
      <c r="O2323" t="s">
        <v>24</v>
      </c>
      <c r="P2323" t="s">
        <v>25</v>
      </c>
      <c r="Q2323" t="s">
        <v>42</v>
      </c>
      <c r="R2323" s="1">
        <v>41610</v>
      </c>
      <c r="S2323" s="10">
        <f t="shared" si="154"/>
        <v>1.4302687838340644E-4</v>
      </c>
      <c r="U2323" t="str">
        <f t="shared" si="153"/>
        <v/>
      </c>
      <c r="V2323">
        <f t="array" ref="V2323">SUM(IF(B2323="Y",IF(D2323="Critical",(F2323:F5882),0)))</f>
        <v>0</v>
      </c>
      <c r="W2323">
        <f t="shared" si="155"/>
        <v>7</v>
      </c>
      <c r="X2323">
        <f t="shared" si="156"/>
        <v>0</v>
      </c>
    </row>
    <row r="2324" spans="1:24" x14ac:dyDescent="0.25">
      <c r="A2324">
        <v>15808</v>
      </c>
      <c r="B2324" t="s">
        <v>18</v>
      </c>
      <c r="C2324" s="1">
        <v>41622</v>
      </c>
      <c r="D2324" t="s">
        <v>28</v>
      </c>
      <c r="E2324">
        <v>42</v>
      </c>
      <c r="F2324">
        <v>906.64</v>
      </c>
      <c r="G2324">
        <v>7.0000000000000007E-2</v>
      </c>
      <c r="H2324" t="s">
        <v>32</v>
      </c>
      <c r="I2324">
        <v>-148.93</v>
      </c>
      <c r="J2324">
        <v>22.38</v>
      </c>
      <c r="K2324">
        <v>15.1</v>
      </c>
      <c r="L2324" t="s">
        <v>399</v>
      </c>
      <c r="M2324" t="s">
        <v>30</v>
      </c>
      <c r="N2324" t="s">
        <v>23</v>
      </c>
      <c r="O2324" t="s">
        <v>34</v>
      </c>
      <c r="P2324" t="s">
        <v>68</v>
      </c>
      <c r="Q2324" t="s">
        <v>42</v>
      </c>
      <c r="R2324" s="1">
        <v>41622</v>
      </c>
      <c r="S2324" s="10">
        <f t="shared" si="154"/>
        <v>1.4407249407543009E-4</v>
      </c>
      <c r="U2324" t="str">
        <f t="shared" si="153"/>
        <v/>
      </c>
      <c r="V2324">
        <f t="array" ref="V2324">SUM(IF(B2324="Y",IF(D2324="Critical",(F2324:F5883),0)))</f>
        <v>0</v>
      </c>
      <c r="W2324">
        <f t="shared" si="155"/>
        <v>0</v>
      </c>
      <c r="X2324">
        <f t="shared" si="156"/>
        <v>0</v>
      </c>
    </row>
    <row r="2325" spans="1:24" x14ac:dyDescent="0.25">
      <c r="A2325">
        <v>10502</v>
      </c>
      <c r="B2325" t="s">
        <v>18</v>
      </c>
      <c r="C2325" s="1">
        <v>41408</v>
      </c>
      <c r="D2325" t="s">
        <v>31</v>
      </c>
      <c r="E2325">
        <v>36</v>
      </c>
      <c r="F2325">
        <v>912.44</v>
      </c>
      <c r="G2325">
        <v>0.04</v>
      </c>
      <c r="H2325" t="s">
        <v>20</v>
      </c>
      <c r="I2325">
        <v>182.72</v>
      </c>
      <c r="J2325">
        <v>25.38</v>
      </c>
      <c r="K2325">
        <v>8.99</v>
      </c>
      <c r="L2325" t="s">
        <v>324</v>
      </c>
      <c r="M2325" t="s">
        <v>56</v>
      </c>
      <c r="N2325" t="s">
        <v>45</v>
      </c>
      <c r="O2325" t="s">
        <v>37</v>
      </c>
      <c r="P2325" t="s">
        <v>38</v>
      </c>
      <c r="Q2325" t="s">
        <v>26</v>
      </c>
      <c r="R2325" s="1">
        <v>41410</v>
      </c>
      <c r="S2325" s="10">
        <f t="shared" si="154"/>
        <v>1.4499416140274578E-4</v>
      </c>
      <c r="U2325" t="str">
        <f t="shared" si="153"/>
        <v/>
      </c>
      <c r="V2325">
        <f t="array" ref="V2325">SUM(IF(B2325="Y",IF(D2325="Critical",(F2325:F5884),0)))</f>
        <v>0</v>
      </c>
      <c r="W2325">
        <f t="shared" si="155"/>
        <v>2</v>
      </c>
      <c r="X2325">
        <f t="shared" si="156"/>
        <v>0</v>
      </c>
    </row>
    <row r="2326" spans="1:24" x14ac:dyDescent="0.25">
      <c r="A2326">
        <v>2656</v>
      </c>
      <c r="B2326" t="s">
        <v>18</v>
      </c>
      <c r="C2326" s="1">
        <v>41397</v>
      </c>
      <c r="D2326" t="s">
        <v>28</v>
      </c>
      <c r="E2326">
        <v>29</v>
      </c>
      <c r="F2326">
        <v>913.41</v>
      </c>
      <c r="G2326">
        <v>0.01</v>
      </c>
      <c r="H2326" t="s">
        <v>20</v>
      </c>
      <c r="I2326">
        <v>237.14</v>
      </c>
      <c r="J2326">
        <v>35.99</v>
      </c>
      <c r="K2326">
        <v>1.25</v>
      </c>
      <c r="L2326" t="s">
        <v>176</v>
      </c>
      <c r="M2326" t="s">
        <v>56</v>
      </c>
      <c r="N2326" t="s">
        <v>45</v>
      </c>
      <c r="O2326" t="s">
        <v>24</v>
      </c>
      <c r="P2326" t="s">
        <v>41</v>
      </c>
      <c r="Q2326" t="s">
        <v>26</v>
      </c>
      <c r="R2326" s="1">
        <v>41399</v>
      </c>
      <c r="S2326" s="10">
        <f t="shared" si="154"/>
        <v>1.4514830231783133E-4</v>
      </c>
      <c r="U2326" t="str">
        <f t="shared" si="153"/>
        <v/>
      </c>
      <c r="V2326">
        <f t="array" ref="V2326">SUM(IF(B2326="Y",IF(D2326="Critical",(F2326:F5885),0)))</f>
        <v>0</v>
      </c>
      <c r="W2326">
        <f t="shared" si="155"/>
        <v>2</v>
      </c>
      <c r="X2326">
        <f t="shared" si="156"/>
        <v>0</v>
      </c>
    </row>
    <row r="2327" spans="1:24" x14ac:dyDescent="0.25">
      <c r="A2327">
        <v>43781</v>
      </c>
      <c r="B2327" t="s">
        <v>18</v>
      </c>
      <c r="C2327" s="1">
        <v>41307</v>
      </c>
      <c r="D2327" t="s">
        <v>31</v>
      </c>
      <c r="E2327">
        <v>21</v>
      </c>
      <c r="F2327">
        <v>917.39</v>
      </c>
      <c r="G2327">
        <v>0.02</v>
      </c>
      <c r="H2327" t="s">
        <v>32</v>
      </c>
      <c r="I2327">
        <v>393.41</v>
      </c>
      <c r="J2327">
        <v>40.98</v>
      </c>
      <c r="K2327">
        <v>2.99</v>
      </c>
      <c r="L2327" t="s">
        <v>537</v>
      </c>
      <c r="M2327" t="s">
        <v>341</v>
      </c>
      <c r="N2327" t="s">
        <v>71</v>
      </c>
      <c r="O2327" t="s">
        <v>34</v>
      </c>
      <c r="P2327" t="s">
        <v>68</v>
      </c>
      <c r="Q2327" t="s">
        <v>42</v>
      </c>
      <c r="R2327" s="1">
        <v>41308</v>
      </c>
      <c r="S2327" s="10">
        <f t="shared" si="154"/>
        <v>1.4578075679416177E-4</v>
      </c>
      <c r="U2327" t="str">
        <f t="shared" si="153"/>
        <v/>
      </c>
      <c r="V2327">
        <f t="array" ref="V2327">SUM(IF(B2327="Y",IF(D2327="Critical",(F2327:F5886),0)))</f>
        <v>0</v>
      </c>
      <c r="W2327">
        <f t="shared" si="155"/>
        <v>1</v>
      </c>
      <c r="X2327">
        <f t="shared" si="156"/>
        <v>0</v>
      </c>
    </row>
    <row r="2328" spans="1:24" x14ac:dyDescent="0.25">
      <c r="A2328">
        <v>28035</v>
      </c>
      <c r="B2328" t="s">
        <v>18</v>
      </c>
      <c r="C2328" s="1">
        <v>41767</v>
      </c>
      <c r="D2328" t="s">
        <v>31</v>
      </c>
      <c r="E2328">
        <v>19</v>
      </c>
      <c r="F2328">
        <v>376.21</v>
      </c>
      <c r="G2328">
        <v>0.03</v>
      </c>
      <c r="H2328" t="s">
        <v>20</v>
      </c>
      <c r="I2328">
        <v>89.56</v>
      </c>
      <c r="J2328">
        <v>18.989999999999998</v>
      </c>
      <c r="K2328">
        <v>5.23</v>
      </c>
      <c r="L2328" t="s">
        <v>487</v>
      </c>
      <c r="M2328" t="s">
        <v>341</v>
      </c>
      <c r="N2328" t="s">
        <v>40</v>
      </c>
      <c r="O2328" t="s">
        <v>34</v>
      </c>
      <c r="P2328" t="s">
        <v>68</v>
      </c>
      <c r="Q2328" t="s">
        <v>42</v>
      </c>
      <c r="R2328" s="1">
        <v>41769</v>
      </c>
      <c r="S2328" s="10">
        <f t="shared" si="154"/>
        <v>5.9782838829212868E-5</v>
      </c>
      <c r="U2328" t="str">
        <f t="shared" si="153"/>
        <v/>
      </c>
      <c r="V2328">
        <f t="array" ref="V2328">SUM(IF(B2328="Y",IF(D2328="Critical",(F2328:F5887),0)))</f>
        <v>0</v>
      </c>
      <c r="W2328">
        <f t="shared" si="155"/>
        <v>2</v>
      </c>
      <c r="X2328">
        <f t="shared" si="156"/>
        <v>0</v>
      </c>
    </row>
    <row r="2329" spans="1:24" x14ac:dyDescent="0.25">
      <c r="A2329">
        <v>28037</v>
      </c>
      <c r="B2329" t="s">
        <v>27</v>
      </c>
      <c r="C2329" s="1">
        <v>42716</v>
      </c>
      <c r="D2329" t="s">
        <v>19</v>
      </c>
      <c r="E2329">
        <v>31</v>
      </c>
      <c r="F2329">
        <v>203.53</v>
      </c>
      <c r="G2329">
        <v>0.06</v>
      </c>
      <c r="H2329" t="s">
        <v>20</v>
      </c>
      <c r="I2329">
        <v>-101.28</v>
      </c>
      <c r="J2329">
        <v>6.68</v>
      </c>
      <c r="K2329">
        <v>6.93</v>
      </c>
      <c r="L2329" t="s">
        <v>188</v>
      </c>
      <c r="M2329" t="s">
        <v>22</v>
      </c>
      <c r="N2329" t="s">
        <v>23</v>
      </c>
      <c r="O2329" t="s">
        <v>34</v>
      </c>
      <c r="P2329" t="s">
        <v>49</v>
      </c>
      <c r="Q2329" t="s">
        <v>42</v>
      </c>
      <c r="R2329" s="1">
        <v>42717</v>
      </c>
      <c r="S2329" s="10">
        <f t="shared" si="154"/>
        <v>3.2342577780786515E-5</v>
      </c>
      <c r="U2329" t="str">
        <f t="shared" si="153"/>
        <v/>
      </c>
      <c r="V2329">
        <f t="array" ref="V2329">SUM(IF(B2329="Y",IF(D2329="Critical",(F2329:F5888),0)))</f>
        <v>0</v>
      </c>
      <c r="W2329">
        <f t="shared" si="155"/>
        <v>1</v>
      </c>
      <c r="X2329">
        <f t="shared" si="156"/>
        <v>0</v>
      </c>
    </row>
    <row r="2330" spans="1:24" x14ac:dyDescent="0.25">
      <c r="A2330">
        <v>28129</v>
      </c>
      <c r="B2330" t="s">
        <v>18</v>
      </c>
      <c r="C2330" s="1">
        <v>42029</v>
      </c>
      <c r="D2330" t="s">
        <v>43</v>
      </c>
      <c r="E2330">
        <v>5</v>
      </c>
      <c r="F2330">
        <v>107.41</v>
      </c>
      <c r="G2330">
        <v>0.05</v>
      </c>
      <c r="H2330" t="s">
        <v>20</v>
      </c>
      <c r="I2330">
        <v>0.19</v>
      </c>
      <c r="J2330">
        <v>19.98</v>
      </c>
      <c r="K2330">
        <v>5.86</v>
      </c>
      <c r="L2330" t="s">
        <v>153</v>
      </c>
      <c r="M2330" t="s">
        <v>22</v>
      </c>
      <c r="N2330" t="s">
        <v>71</v>
      </c>
      <c r="O2330" t="s">
        <v>34</v>
      </c>
      <c r="P2330" t="s">
        <v>49</v>
      </c>
      <c r="Q2330" t="s">
        <v>42</v>
      </c>
      <c r="R2330" s="1">
        <v>42030</v>
      </c>
      <c r="S2330" s="10">
        <f t="shared" si="154"/>
        <v>1.7068325452927232E-5</v>
      </c>
      <c r="U2330" t="str">
        <f t="shared" si="153"/>
        <v/>
      </c>
      <c r="V2330">
        <f t="array" ref="V2330">SUM(IF(B2330="Y",IF(D2330="Critical",(F2330:F5889),0)))</f>
        <v>0</v>
      </c>
      <c r="W2330">
        <f t="shared" si="155"/>
        <v>1</v>
      </c>
      <c r="X2330">
        <f t="shared" si="156"/>
        <v>0</v>
      </c>
    </row>
    <row r="2331" spans="1:24" x14ac:dyDescent="0.25">
      <c r="A2331">
        <v>28130</v>
      </c>
      <c r="B2331" t="s">
        <v>18</v>
      </c>
      <c r="C2331" s="1">
        <v>42581</v>
      </c>
      <c r="D2331" t="s">
        <v>47</v>
      </c>
      <c r="E2331">
        <v>23</v>
      </c>
      <c r="F2331">
        <v>404.24</v>
      </c>
      <c r="G2331">
        <v>0.02</v>
      </c>
      <c r="H2331" t="s">
        <v>32</v>
      </c>
      <c r="I2331">
        <v>-76.989999999999995</v>
      </c>
      <c r="J2331">
        <v>15.99</v>
      </c>
      <c r="K2331">
        <v>13.18</v>
      </c>
      <c r="L2331" t="s">
        <v>270</v>
      </c>
      <c r="M2331" t="s">
        <v>30</v>
      </c>
      <c r="N2331" t="s">
        <v>23</v>
      </c>
      <c r="O2331" t="s">
        <v>34</v>
      </c>
      <c r="P2331" t="s">
        <v>68</v>
      </c>
      <c r="Q2331" t="s">
        <v>42</v>
      </c>
      <c r="R2331" s="1">
        <v>42585</v>
      </c>
      <c r="S2331" s="10">
        <f t="shared" si="154"/>
        <v>6.423703455070575E-5</v>
      </c>
      <c r="U2331" t="str">
        <f t="shared" si="153"/>
        <v/>
      </c>
      <c r="V2331">
        <f t="array" ref="V2331">SUM(IF(B2331="Y",IF(D2331="Critical",(F2331:F5890),0)))</f>
        <v>0</v>
      </c>
      <c r="W2331">
        <f t="shared" si="155"/>
        <v>4</v>
      </c>
      <c r="X2331">
        <f t="shared" si="156"/>
        <v>0</v>
      </c>
    </row>
    <row r="2332" spans="1:24" x14ac:dyDescent="0.25">
      <c r="A2332">
        <v>28130</v>
      </c>
      <c r="B2332" t="s">
        <v>18</v>
      </c>
      <c r="C2332" s="1">
        <v>42581</v>
      </c>
      <c r="D2332" t="s">
        <v>47</v>
      </c>
      <c r="E2332">
        <v>32</v>
      </c>
      <c r="F2332">
        <v>1381.88</v>
      </c>
      <c r="G2332">
        <v>0.09</v>
      </c>
      <c r="H2332" t="s">
        <v>32</v>
      </c>
      <c r="I2332">
        <v>598.20000000000005</v>
      </c>
      <c r="J2332">
        <v>46.94</v>
      </c>
      <c r="K2332">
        <v>6.77</v>
      </c>
      <c r="L2332" t="s">
        <v>270</v>
      </c>
      <c r="M2332" t="s">
        <v>30</v>
      </c>
      <c r="N2332" t="s">
        <v>23</v>
      </c>
      <c r="O2332" t="s">
        <v>37</v>
      </c>
      <c r="P2332" t="s">
        <v>38</v>
      </c>
      <c r="Q2332" t="s">
        <v>42</v>
      </c>
      <c r="R2332" s="1">
        <v>42581</v>
      </c>
      <c r="S2332" s="10">
        <f t="shared" si="154"/>
        <v>2.1959200797775892E-4</v>
      </c>
      <c r="U2332" t="str">
        <f t="shared" si="153"/>
        <v/>
      </c>
      <c r="V2332">
        <f t="array" ref="V2332">SUM(IF(B2332="Y",IF(D2332="Critical",(F2332:F5891),0)))</f>
        <v>0</v>
      </c>
      <c r="W2332">
        <f t="shared" si="155"/>
        <v>0</v>
      </c>
      <c r="X2332">
        <f t="shared" si="156"/>
        <v>0</v>
      </c>
    </row>
    <row r="2333" spans="1:24" x14ac:dyDescent="0.25">
      <c r="A2333">
        <v>28135</v>
      </c>
      <c r="B2333" t="s">
        <v>18</v>
      </c>
      <c r="C2333" s="1">
        <v>42638</v>
      </c>
      <c r="D2333" t="s">
        <v>28</v>
      </c>
      <c r="E2333">
        <v>37</v>
      </c>
      <c r="F2333">
        <v>1601.24</v>
      </c>
      <c r="G2333">
        <v>0.08</v>
      </c>
      <c r="H2333" t="s">
        <v>20</v>
      </c>
      <c r="I2333">
        <v>520.69000000000005</v>
      </c>
      <c r="J2333">
        <v>46.89</v>
      </c>
      <c r="K2333">
        <v>5.0999999999999996</v>
      </c>
      <c r="L2333" t="s">
        <v>568</v>
      </c>
      <c r="M2333" t="s">
        <v>341</v>
      </c>
      <c r="N2333" t="s">
        <v>23</v>
      </c>
      <c r="O2333" t="s">
        <v>34</v>
      </c>
      <c r="P2333" t="s">
        <v>72</v>
      </c>
      <c r="Q2333" t="s">
        <v>52</v>
      </c>
      <c r="R2333" s="1">
        <v>42640</v>
      </c>
      <c r="S2333" s="10">
        <f t="shared" si="154"/>
        <v>2.5445010192947775E-4</v>
      </c>
      <c r="U2333" t="str">
        <f t="shared" si="153"/>
        <v/>
      </c>
      <c r="V2333">
        <f t="array" ref="V2333">SUM(IF(B2333="Y",IF(D2333="Critical",(F2333:F5892),0)))</f>
        <v>0</v>
      </c>
      <c r="W2333">
        <f t="shared" si="155"/>
        <v>2</v>
      </c>
      <c r="X2333">
        <f t="shared" si="156"/>
        <v>0</v>
      </c>
    </row>
    <row r="2334" spans="1:24" x14ac:dyDescent="0.25">
      <c r="A2334">
        <v>28135</v>
      </c>
      <c r="B2334" t="s">
        <v>18</v>
      </c>
      <c r="C2334" s="1">
        <v>42638</v>
      </c>
      <c r="D2334" t="s">
        <v>28</v>
      </c>
      <c r="E2334">
        <v>40</v>
      </c>
      <c r="F2334">
        <v>501.31</v>
      </c>
      <c r="G2334">
        <v>0.05</v>
      </c>
      <c r="H2334" t="s">
        <v>20</v>
      </c>
      <c r="I2334">
        <v>38.229999999999997</v>
      </c>
      <c r="J2334">
        <v>12.98</v>
      </c>
      <c r="K2334">
        <v>3.14</v>
      </c>
      <c r="L2334" t="s">
        <v>568</v>
      </c>
      <c r="M2334" t="s">
        <v>341</v>
      </c>
      <c r="N2334" t="s">
        <v>23</v>
      </c>
      <c r="O2334" t="s">
        <v>34</v>
      </c>
      <c r="P2334" t="s">
        <v>64</v>
      </c>
      <c r="Q2334" t="s">
        <v>26</v>
      </c>
      <c r="R2334" s="1">
        <v>42638</v>
      </c>
      <c r="S2334" s="10">
        <f t="shared" si="154"/>
        <v>7.9662249630452943E-5</v>
      </c>
      <c r="U2334" t="str">
        <f t="shared" si="153"/>
        <v/>
      </c>
      <c r="V2334">
        <f t="array" ref="V2334">SUM(IF(B2334="Y",IF(D2334="Critical",(F2334:F5893),0)))</f>
        <v>0</v>
      </c>
      <c r="W2334">
        <f t="shared" si="155"/>
        <v>0</v>
      </c>
      <c r="X2334">
        <f t="shared" si="156"/>
        <v>0</v>
      </c>
    </row>
    <row r="2335" spans="1:24" x14ac:dyDescent="0.25">
      <c r="A2335">
        <v>28165</v>
      </c>
      <c r="B2335" t="s">
        <v>18</v>
      </c>
      <c r="C2335" s="1">
        <v>42194</v>
      </c>
      <c r="D2335" t="s">
        <v>31</v>
      </c>
      <c r="E2335">
        <v>2</v>
      </c>
      <c r="F2335">
        <v>24.96</v>
      </c>
      <c r="G2335">
        <v>0.05</v>
      </c>
      <c r="H2335" t="s">
        <v>20</v>
      </c>
      <c r="I2335">
        <v>-12.8</v>
      </c>
      <c r="J2335">
        <v>10.91</v>
      </c>
      <c r="K2335">
        <v>2.99</v>
      </c>
      <c r="L2335" t="s">
        <v>360</v>
      </c>
      <c r="M2335" t="s">
        <v>341</v>
      </c>
      <c r="N2335" t="s">
        <v>23</v>
      </c>
      <c r="O2335" t="s">
        <v>34</v>
      </c>
      <c r="P2335" t="s">
        <v>68</v>
      </c>
      <c r="Q2335" t="s">
        <v>42</v>
      </c>
      <c r="R2335" s="1">
        <v>42196</v>
      </c>
      <c r="S2335" s="10">
        <f t="shared" si="154"/>
        <v>3.9663476706550952E-6</v>
      </c>
      <c r="U2335" t="str">
        <f t="shared" si="153"/>
        <v/>
      </c>
      <c r="V2335">
        <f t="array" ref="V2335">SUM(IF(B2335="Y",IF(D2335="Critical",(F2335:F5894),0)))</f>
        <v>0</v>
      </c>
      <c r="W2335">
        <f t="shared" si="155"/>
        <v>2</v>
      </c>
      <c r="X2335">
        <f t="shared" si="156"/>
        <v>0</v>
      </c>
    </row>
    <row r="2336" spans="1:24" x14ac:dyDescent="0.25">
      <c r="A2336">
        <v>28224</v>
      </c>
      <c r="B2336" t="s">
        <v>18</v>
      </c>
      <c r="C2336" s="1">
        <v>42357</v>
      </c>
      <c r="D2336" t="s">
        <v>28</v>
      </c>
      <c r="E2336">
        <v>25</v>
      </c>
      <c r="F2336">
        <v>163.41</v>
      </c>
      <c r="G2336">
        <v>7.0000000000000007E-2</v>
      </c>
      <c r="H2336" t="s">
        <v>20</v>
      </c>
      <c r="I2336">
        <v>-91.28</v>
      </c>
      <c r="J2336">
        <v>6.23</v>
      </c>
      <c r="K2336">
        <v>6.97</v>
      </c>
      <c r="L2336" t="s">
        <v>146</v>
      </c>
      <c r="M2336" t="s">
        <v>22</v>
      </c>
      <c r="N2336" t="s">
        <v>23</v>
      </c>
      <c r="O2336" t="s">
        <v>34</v>
      </c>
      <c r="P2336" t="s">
        <v>68</v>
      </c>
      <c r="Q2336" t="s">
        <v>42</v>
      </c>
      <c r="R2336" s="1">
        <v>42358</v>
      </c>
      <c r="S2336" s="10">
        <f t="shared" si="154"/>
        <v>2.5967182406320074E-5</v>
      </c>
      <c r="U2336" t="str">
        <f t="shared" si="153"/>
        <v/>
      </c>
      <c r="V2336">
        <f t="array" ref="V2336">SUM(IF(B2336="Y",IF(D2336="Critical",(F2336:F5895),0)))</f>
        <v>0</v>
      </c>
      <c r="W2336">
        <f t="shared" si="155"/>
        <v>1</v>
      </c>
      <c r="X2336">
        <f t="shared" si="156"/>
        <v>0</v>
      </c>
    </row>
    <row r="2337" spans="1:24" x14ac:dyDescent="0.25">
      <c r="A2337">
        <v>28228</v>
      </c>
      <c r="B2337" t="s">
        <v>18</v>
      </c>
      <c r="C2337" s="1">
        <v>42196</v>
      </c>
      <c r="D2337" t="s">
        <v>31</v>
      </c>
      <c r="E2337">
        <v>5</v>
      </c>
      <c r="F2337">
        <v>346.23</v>
      </c>
      <c r="G2337">
        <v>0</v>
      </c>
      <c r="H2337" t="s">
        <v>20</v>
      </c>
      <c r="I2337">
        <v>8.4600000000000009</v>
      </c>
      <c r="J2337">
        <v>60.98</v>
      </c>
      <c r="K2337">
        <v>19.989999999999998</v>
      </c>
      <c r="L2337" t="s">
        <v>313</v>
      </c>
      <c r="M2337" t="s">
        <v>22</v>
      </c>
      <c r="N2337" t="s">
        <v>71</v>
      </c>
      <c r="O2337" t="s">
        <v>34</v>
      </c>
      <c r="P2337" t="s">
        <v>76</v>
      </c>
      <c r="Q2337" t="s">
        <v>42</v>
      </c>
      <c r="R2337" s="1">
        <v>42197</v>
      </c>
      <c r="S2337" s="10">
        <f t="shared" si="154"/>
        <v>5.501877219595006E-5</v>
      </c>
      <c r="U2337" t="str">
        <f t="shared" si="153"/>
        <v/>
      </c>
      <c r="V2337">
        <f t="array" ref="V2337">SUM(IF(B2337="Y",IF(D2337="Critical",(F2337:F5896),0)))</f>
        <v>0</v>
      </c>
      <c r="W2337">
        <f t="shared" si="155"/>
        <v>1</v>
      </c>
      <c r="X2337">
        <f t="shared" si="156"/>
        <v>0</v>
      </c>
    </row>
    <row r="2338" spans="1:24" x14ac:dyDescent="0.25">
      <c r="A2338">
        <v>28256</v>
      </c>
      <c r="B2338" t="s">
        <v>18</v>
      </c>
      <c r="C2338" s="1">
        <v>42424</v>
      </c>
      <c r="D2338" t="s">
        <v>19</v>
      </c>
      <c r="E2338">
        <v>19</v>
      </c>
      <c r="F2338">
        <v>467.4</v>
      </c>
      <c r="G2338">
        <v>0.01</v>
      </c>
      <c r="H2338" t="s">
        <v>54</v>
      </c>
      <c r="I2338">
        <v>-851.09</v>
      </c>
      <c r="J2338">
        <v>20.98</v>
      </c>
      <c r="K2338">
        <v>53.03</v>
      </c>
      <c r="L2338" t="s">
        <v>148</v>
      </c>
      <c r="M2338" t="s">
        <v>22</v>
      </c>
      <c r="N2338" t="s">
        <v>23</v>
      </c>
      <c r="O2338" t="s">
        <v>34</v>
      </c>
      <c r="P2338" t="s">
        <v>53</v>
      </c>
      <c r="Q2338" t="s">
        <v>74</v>
      </c>
      <c r="R2338" s="1">
        <v>42424</v>
      </c>
      <c r="S2338" s="10">
        <f t="shared" si="154"/>
        <v>7.4273673928853815E-5</v>
      </c>
      <c r="U2338" t="str">
        <f t="shared" si="153"/>
        <v/>
      </c>
      <c r="V2338">
        <f t="array" ref="V2338">SUM(IF(B2338="Y",IF(D2338="Critical",(F2338:F5897),0)))</f>
        <v>0</v>
      </c>
      <c r="W2338">
        <f t="shared" si="155"/>
        <v>0</v>
      </c>
      <c r="X2338">
        <f t="shared" si="156"/>
        <v>0</v>
      </c>
    </row>
    <row r="2339" spans="1:24" x14ac:dyDescent="0.25">
      <c r="A2339">
        <v>28259</v>
      </c>
      <c r="B2339" t="s">
        <v>18</v>
      </c>
      <c r="C2339" s="1">
        <v>42678</v>
      </c>
      <c r="D2339" t="s">
        <v>19</v>
      </c>
      <c r="E2339">
        <v>22</v>
      </c>
      <c r="F2339">
        <v>249.24</v>
      </c>
      <c r="G2339">
        <v>0.06</v>
      </c>
      <c r="H2339" t="s">
        <v>20</v>
      </c>
      <c r="I2339">
        <v>-92.1</v>
      </c>
      <c r="J2339">
        <v>10.97</v>
      </c>
      <c r="K2339">
        <v>6.5</v>
      </c>
      <c r="L2339" t="s">
        <v>461</v>
      </c>
      <c r="M2339" t="s">
        <v>22</v>
      </c>
      <c r="N2339" t="s">
        <v>45</v>
      </c>
      <c r="O2339" t="s">
        <v>24</v>
      </c>
      <c r="P2339" t="s">
        <v>25</v>
      </c>
      <c r="Q2339" t="s">
        <v>42</v>
      </c>
      <c r="R2339" s="1">
        <v>42680</v>
      </c>
      <c r="S2339" s="10">
        <f t="shared" si="154"/>
        <v>3.9606269768993426E-5</v>
      </c>
      <c r="U2339" t="str">
        <f t="shared" si="153"/>
        <v/>
      </c>
      <c r="V2339">
        <f t="array" ref="V2339">SUM(IF(B2339="Y",IF(D2339="Critical",(F2339:F5898),0)))</f>
        <v>0</v>
      </c>
      <c r="W2339">
        <f t="shared" si="155"/>
        <v>2</v>
      </c>
      <c r="X2339">
        <f t="shared" si="156"/>
        <v>0</v>
      </c>
    </row>
    <row r="2340" spans="1:24" x14ac:dyDescent="0.25">
      <c r="A2340">
        <v>35043</v>
      </c>
      <c r="B2340" t="s">
        <v>18</v>
      </c>
      <c r="C2340" s="1">
        <v>41474</v>
      </c>
      <c r="D2340" t="s">
        <v>31</v>
      </c>
      <c r="E2340">
        <v>9</v>
      </c>
      <c r="F2340">
        <v>924.11149999999998</v>
      </c>
      <c r="G2340">
        <v>0.06</v>
      </c>
      <c r="H2340" t="s">
        <v>20</v>
      </c>
      <c r="I2340">
        <v>-287.99</v>
      </c>
      <c r="J2340">
        <v>125.99</v>
      </c>
      <c r="K2340">
        <v>8.08</v>
      </c>
      <c r="L2340" t="s">
        <v>509</v>
      </c>
      <c r="M2340" t="s">
        <v>22</v>
      </c>
      <c r="N2340" t="s">
        <v>40</v>
      </c>
      <c r="O2340" t="s">
        <v>24</v>
      </c>
      <c r="P2340" t="s">
        <v>41</v>
      </c>
      <c r="Q2340" t="s">
        <v>42</v>
      </c>
      <c r="R2340" s="1">
        <v>41475</v>
      </c>
      <c r="S2340" s="10">
        <f t="shared" si="154"/>
        <v>1.468488579908087E-4</v>
      </c>
      <c r="U2340" t="str">
        <f t="shared" si="153"/>
        <v/>
      </c>
      <c r="V2340">
        <f t="array" ref="V2340">SUM(IF(B2340="Y",IF(D2340="Critical",(F2340:F5899),0)))</f>
        <v>0</v>
      </c>
      <c r="W2340">
        <f t="shared" si="155"/>
        <v>1</v>
      </c>
      <c r="X2340">
        <f t="shared" si="156"/>
        <v>0</v>
      </c>
    </row>
    <row r="2341" spans="1:24" x14ac:dyDescent="0.25">
      <c r="A2341">
        <v>28290</v>
      </c>
      <c r="B2341" t="s">
        <v>18</v>
      </c>
      <c r="C2341" s="1">
        <v>42380</v>
      </c>
      <c r="D2341" t="s">
        <v>47</v>
      </c>
      <c r="E2341">
        <v>43</v>
      </c>
      <c r="F2341">
        <v>1307.3499999999999</v>
      </c>
      <c r="G2341">
        <v>0.05</v>
      </c>
      <c r="H2341" t="s">
        <v>32</v>
      </c>
      <c r="I2341">
        <v>-154.24</v>
      </c>
      <c r="J2341">
        <v>30.42</v>
      </c>
      <c r="K2341">
        <v>8.65</v>
      </c>
      <c r="L2341" t="s">
        <v>367</v>
      </c>
      <c r="M2341" t="s">
        <v>30</v>
      </c>
      <c r="N2341" t="s">
        <v>40</v>
      </c>
      <c r="O2341" t="s">
        <v>24</v>
      </c>
      <c r="P2341" t="s">
        <v>25</v>
      </c>
      <c r="Q2341" t="s">
        <v>42</v>
      </c>
      <c r="R2341" s="1">
        <v>42384</v>
      </c>
      <c r="S2341" s="10">
        <f t="shared" si="154"/>
        <v>2.0774858282175232E-4</v>
      </c>
      <c r="U2341" t="str">
        <f t="shared" si="153"/>
        <v/>
      </c>
      <c r="V2341">
        <f t="array" ref="V2341">SUM(IF(B2341="Y",IF(D2341="Critical",(F2341:F5900),0)))</f>
        <v>0</v>
      </c>
      <c r="W2341">
        <f t="shared" si="155"/>
        <v>4</v>
      </c>
      <c r="X2341">
        <f t="shared" si="156"/>
        <v>0</v>
      </c>
    </row>
    <row r="2342" spans="1:24" x14ac:dyDescent="0.25">
      <c r="A2342">
        <v>28290</v>
      </c>
      <c r="B2342" t="s">
        <v>18</v>
      </c>
      <c r="C2342" s="1">
        <v>42380</v>
      </c>
      <c r="D2342" t="s">
        <v>47</v>
      </c>
      <c r="E2342">
        <v>3</v>
      </c>
      <c r="F2342">
        <v>523.58000000000004</v>
      </c>
      <c r="G2342">
        <v>0.01</v>
      </c>
      <c r="H2342" t="s">
        <v>32</v>
      </c>
      <c r="I2342">
        <v>-179.36</v>
      </c>
      <c r="J2342">
        <v>161.55000000000001</v>
      </c>
      <c r="K2342">
        <v>19.989999999999998</v>
      </c>
      <c r="L2342" t="s">
        <v>367</v>
      </c>
      <c r="M2342" t="s">
        <v>30</v>
      </c>
      <c r="N2342" t="s">
        <v>40</v>
      </c>
      <c r="O2342" t="s">
        <v>34</v>
      </c>
      <c r="P2342" t="s">
        <v>53</v>
      </c>
      <c r="Q2342" t="s">
        <v>42</v>
      </c>
      <c r="R2342" s="1">
        <v>42382</v>
      </c>
      <c r="S2342" s="10">
        <f t="shared" si="154"/>
        <v>8.3201134351025427E-5</v>
      </c>
      <c r="U2342" t="str">
        <f t="shared" si="153"/>
        <v/>
      </c>
      <c r="V2342">
        <f t="array" ref="V2342">SUM(IF(B2342="Y",IF(D2342="Critical",(F2342:F5901),0)))</f>
        <v>0</v>
      </c>
      <c r="W2342">
        <f t="shared" si="155"/>
        <v>2</v>
      </c>
      <c r="X2342">
        <f t="shared" si="156"/>
        <v>0</v>
      </c>
    </row>
    <row r="2343" spans="1:24" x14ac:dyDescent="0.25">
      <c r="A2343">
        <v>28291</v>
      </c>
      <c r="B2343" t="s">
        <v>27</v>
      </c>
      <c r="C2343" s="1">
        <v>42433</v>
      </c>
      <c r="D2343" t="s">
        <v>28</v>
      </c>
      <c r="E2343">
        <v>14</v>
      </c>
      <c r="F2343">
        <v>3950.6</v>
      </c>
      <c r="G2343">
        <v>0.02</v>
      </c>
      <c r="H2343" t="s">
        <v>54</v>
      </c>
      <c r="I2343">
        <v>-477.66</v>
      </c>
      <c r="J2343">
        <v>280.98</v>
      </c>
      <c r="K2343">
        <v>57</v>
      </c>
      <c r="L2343" t="s">
        <v>257</v>
      </c>
      <c r="M2343" t="s">
        <v>22</v>
      </c>
      <c r="N2343" t="s">
        <v>45</v>
      </c>
      <c r="O2343" t="s">
        <v>37</v>
      </c>
      <c r="P2343" t="s">
        <v>86</v>
      </c>
      <c r="Q2343" t="s">
        <v>74</v>
      </c>
      <c r="R2343" s="1">
        <v>42434</v>
      </c>
      <c r="S2343" s="10">
        <f t="shared" si="154"/>
        <v>6.2778257642988854E-4</v>
      </c>
      <c r="T2343" t="str">
        <f>IF(B2343="Y", "Quality Check","")</f>
        <v>Quality Check</v>
      </c>
      <c r="U2343" t="str">
        <f t="shared" si="153"/>
        <v>Medium Impact</v>
      </c>
      <c r="V2343">
        <f t="array" ref="V2343">SUM(IF(B2343="Y",IF(D2343="Critical",(F2343:F5902),0)))</f>
        <v>9406238.5690000076</v>
      </c>
      <c r="W2343">
        <f t="shared" si="155"/>
        <v>1</v>
      </c>
      <c r="X2343">
        <f t="shared" si="156"/>
        <v>1</v>
      </c>
    </row>
    <row r="2344" spans="1:24" x14ac:dyDescent="0.25">
      <c r="A2344">
        <v>28294</v>
      </c>
      <c r="B2344" t="s">
        <v>18</v>
      </c>
      <c r="C2344" s="1">
        <v>42146</v>
      </c>
      <c r="D2344" t="s">
        <v>19</v>
      </c>
      <c r="E2344">
        <v>47</v>
      </c>
      <c r="F2344">
        <v>63.47</v>
      </c>
      <c r="G2344">
        <v>0</v>
      </c>
      <c r="H2344" t="s">
        <v>20</v>
      </c>
      <c r="I2344">
        <v>-19.920000000000002</v>
      </c>
      <c r="J2344">
        <v>1.26</v>
      </c>
      <c r="K2344">
        <v>0.7</v>
      </c>
      <c r="L2344" t="s">
        <v>556</v>
      </c>
      <c r="M2344" t="s">
        <v>22</v>
      </c>
      <c r="N2344" t="s">
        <v>23</v>
      </c>
      <c r="O2344" t="s">
        <v>34</v>
      </c>
      <c r="P2344" t="s">
        <v>100</v>
      </c>
      <c r="Q2344" t="s">
        <v>36</v>
      </c>
      <c r="R2344" s="1">
        <v>42147</v>
      </c>
      <c r="S2344" s="10">
        <f t="shared" si="154"/>
        <v>1.0085900907711494E-5</v>
      </c>
      <c r="U2344" t="str">
        <f t="shared" si="153"/>
        <v/>
      </c>
      <c r="V2344">
        <f t="array" ref="V2344">SUM(IF(B2344="Y",IF(D2344="Critical",(F2344:F5903),0)))</f>
        <v>0</v>
      </c>
      <c r="W2344">
        <f t="shared" si="155"/>
        <v>1</v>
      </c>
      <c r="X2344">
        <f t="shared" si="156"/>
        <v>0</v>
      </c>
    </row>
    <row r="2345" spans="1:24" x14ac:dyDescent="0.25">
      <c r="A2345">
        <v>28324</v>
      </c>
      <c r="B2345" t="s">
        <v>18</v>
      </c>
      <c r="C2345" s="1">
        <v>41858</v>
      </c>
      <c r="D2345" t="s">
        <v>19</v>
      </c>
      <c r="E2345">
        <v>48</v>
      </c>
      <c r="F2345">
        <v>385.99</v>
      </c>
      <c r="G2345">
        <v>0.09</v>
      </c>
      <c r="H2345" t="s">
        <v>20</v>
      </c>
      <c r="I2345">
        <v>-40.72</v>
      </c>
      <c r="J2345">
        <v>8.67</v>
      </c>
      <c r="K2345">
        <v>3.5</v>
      </c>
      <c r="L2345" t="s">
        <v>106</v>
      </c>
      <c r="M2345" t="s">
        <v>30</v>
      </c>
      <c r="N2345" t="s">
        <v>71</v>
      </c>
      <c r="O2345" t="s">
        <v>34</v>
      </c>
      <c r="P2345" t="s">
        <v>72</v>
      </c>
      <c r="Q2345" t="s">
        <v>42</v>
      </c>
      <c r="R2345" s="1">
        <v>41860</v>
      </c>
      <c r="S2345" s="10">
        <f t="shared" si="154"/>
        <v>6.1336960632858982E-5</v>
      </c>
      <c r="U2345" t="str">
        <f t="shared" si="153"/>
        <v/>
      </c>
      <c r="V2345">
        <f t="array" ref="V2345">SUM(IF(B2345="Y",IF(D2345="Critical",(F2345:F5904),0)))</f>
        <v>0</v>
      </c>
      <c r="W2345">
        <f t="shared" si="155"/>
        <v>2</v>
      </c>
      <c r="X2345">
        <f t="shared" si="156"/>
        <v>0</v>
      </c>
    </row>
    <row r="2346" spans="1:24" x14ac:dyDescent="0.25">
      <c r="A2346">
        <v>28354</v>
      </c>
      <c r="B2346" t="s">
        <v>18</v>
      </c>
      <c r="C2346" s="1">
        <v>42456</v>
      </c>
      <c r="D2346" t="s">
        <v>47</v>
      </c>
      <c r="E2346">
        <v>34</v>
      </c>
      <c r="F2346">
        <v>507.66</v>
      </c>
      <c r="G2346">
        <v>0.1</v>
      </c>
      <c r="H2346" t="s">
        <v>20</v>
      </c>
      <c r="I2346">
        <v>106.71</v>
      </c>
      <c r="J2346">
        <v>15.98</v>
      </c>
      <c r="K2346">
        <v>4</v>
      </c>
      <c r="L2346" t="s">
        <v>416</v>
      </c>
      <c r="M2346" t="s">
        <v>22</v>
      </c>
      <c r="N2346" t="s">
        <v>23</v>
      </c>
      <c r="O2346" t="s">
        <v>24</v>
      </c>
      <c r="P2346" t="s">
        <v>25</v>
      </c>
      <c r="Q2346" t="s">
        <v>42</v>
      </c>
      <c r="R2346" s="1">
        <v>42461</v>
      </c>
      <c r="S2346" s="10">
        <f t="shared" si="154"/>
        <v>8.0671316445703748E-5</v>
      </c>
      <c r="U2346" t="str">
        <f t="shared" si="153"/>
        <v/>
      </c>
      <c r="V2346">
        <f t="array" ref="V2346">SUM(IF(B2346="Y",IF(D2346="Critical",(F2346:F5905),0)))</f>
        <v>0</v>
      </c>
      <c r="W2346">
        <f t="shared" si="155"/>
        <v>5</v>
      </c>
      <c r="X2346">
        <f t="shared" si="156"/>
        <v>0</v>
      </c>
    </row>
    <row r="2347" spans="1:24" x14ac:dyDescent="0.25">
      <c r="A2347">
        <v>28387</v>
      </c>
      <c r="B2347" t="s">
        <v>27</v>
      </c>
      <c r="C2347" s="1">
        <v>42184</v>
      </c>
      <c r="D2347" t="s">
        <v>31</v>
      </c>
      <c r="E2347">
        <v>37</v>
      </c>
      <c r="F2347">
        <v>3212.97</v>
      </c>
      <c r="G2347">
        <v>0.03</v>
      </c>
      <c r="H2347" t="s">
        <v>20</v>
      </c>
      <c r="I2347">
        <v>1125.42</v>
      </c>
      <c r="J2347">
        <v>83.93</v>
      </c>
      <c r="K2347">
        <v>19.989999999999998</v>
      </c>
      <c r="L2347" t="s">
        <v>111</v>
      </c>
      <c r="M2347" t="s">
        <v>22</v>
      </c>
      <c r="N2347" t="s">
        <v>45</v>
      </c>
      <c r="O2347" t="s">
        <v>34</v>
      </c>
      <c r="P2347" t="s">
        <v>76</v>
      </c>
      <c r="Q2347" t="s">
        <v>42</v>
      </c>
      <c r="R2347" s="1">
        <v>42185</v>
      </c>
      <c r="S2347" s="10">
        <f t="shared" si="154"/>
        <v>5.105671504561178E-4</v>
      </c>
      <c r="U2347" t="str">
        <f t="shared" si="153"/>
        <v/>
      </c>
      <c r="V2347">
        <f t="array" ref="V2347">SUM(IF(B2347="Y",IF(D2347="Critical",(F2347:F5906),0)))</f>
        <v>0</v>
      </c>
      <c r="W2347">
        <f t="shared" si="155"/>
        <v>1</v>
      </c>
      <c r="X2347">
        <f t="shared" si="156"/>
        <v>0</v>
      </c>
    </row>
    <row r="2348" spans="1:24" x14ac:dyDescent="0.25">
      <c r="A2348">
        <v>28387</v>
      </c>
      <c r="B2348" t="s">
        <v>27</v>
      </c>
      <c r="C2348" s="1">
        <v>42184</v>
      </c>
      <c r="D2348" t="s">
        <v>31</v>
      </c>
      <c r="E2348">
        <v>13</v>
      </c>
      <c r="F2348">
        <v>292.95</v>
      </c>
      <c r="G2348">
        <v>0.06</v>
      </c>
      <c r="H2348" t="s">
        <v>20</v>
      </c>
      <c r="I2348">
        <v>60.36</v>
      </c>
      <c r="J2348">
        <v>22.84</v>
      </c>
      <c r="K2348">
        <v>5.47</v>
      </c>
      <c r="L2348" t="s">
        <v>111</v>
      </c>
      <c r="M2348" t="s">
        <v>22</v>
      </c>
      <c r="N2348" t="s">
        <v>45</v>
      </c>
      <c r="O2348" t="s">
        <v>34</v>
      </c>
      <c r="P2348" t="s">
        <v>49</v>
      </c>
      <c r="Q2348" t="s">
        <v>42</v>
      </c>
      <c r="R2348" s="1">
        <v>42185</v>
      </c>
      <c r="S2348" s="10">
        <f t="shared" si="154"/>
        <v>4.6552145437436295E-5</v>
      </c>
      <c r="U2348" t="str">
        <f t="shared" si="153"/>
        <v/>
      </c>
      <c r="V2348">
        <f t="array" ref="V2348">SUM(IF(B2348="Y",IF(D2348="Critical",(F2348:F5907),0)))</f>
        <v>0</v>
      </c>
      <c r="W2348">
        <f t="shared" si="155"/>
        <v>1</v>
      </c>
      <c r="X2348">
        <f t="shared" si="156"/>
        <v>0</v>
      </c>
    </row>
    <row r="2349" spans="1:24" x14ac:dyDescent="0.25">
      <c r="A2349">
        <v>28419</v>
      </c>
      <c r="B2349" t="s">
        <v>27</v>
      </c>
      <c r="C2349" s="1">
        <v>42674</v>
      </c>
      <c r="D2349" t="s">
        <v>47</v>
      </c>
      <c r="E2349">
        <v>9</v>
      </c>
      <c r="F2349">
        <v>133.85</v>
      </c>
      <c r="G2349">
        <v>0.03</v>
      </c>
      <c r="H2349" t="s">
        <v>32</v>
      </c>
      <c r="I2349">
        <v>-5.28</v>
      </c>
      <c r="J2349">
        <v>13.48</v>
      </c>
      <c r="K2349">
        <v>4.51</v>
      </c>
      <c r="L2349" t="s">
        <v>569</v>
      </c>
      <c r="M2349" t="s">
        <v>22</v>
      </c>
      <c r="N2349" t="s">
        <v>45</v>
      </c>
      <c r="O2349" t="s">
        <v>34</v>
      </c>
      <c r="P2349" t="s">
        <v>53</v>
      </c>
      <c r="Q2349" t="s">
        <v>42</v>
      </c>
      <c r="R2349" s="1">
        <v>42678</v>
      </c>
      <c r="S2349" s="10">
        <f t="shared" si="154"/>
        <v>2.1269857200207709E-5</v>
      </c>
      <c r="U2349" t="str">
        <f t="shared" si="153"/>
        <v/>
      </c>
      <c r="V2349">
        <f t="array" ref="V2349">SUM(IF(B2349="Y",IF(D2349="Critical",(F2349:F5908),0)))</f>
        <v>0</v>
      </c>
      <c r="W2349">
        <f t="shared" si="155"/>
        <v>4</v>
      </c>
      <c r="X2349">
        <f t="shared" si="156"/>
        <v>0</v>
      </c>
    </row>
    <row r="2350" spans="1:24" x14ac:dyDescent="0.25">
      <c r="A2350">
        <v>28420</v>
      </c>
      <c r="B2350" t="s">
        <v>18</v>
      </c>
      <c r="C2350" s="1">
        <v>42637</v>
      </c>
      <c r="D2350" t="s">
        <v>47</v>
      </c>
      <c r="E2350">
        <v>2</v>
      </c>
      <c r="F2350">
        <v>45.64</v>
      </c>
      <c r="G2350">
        <v>0.08</v>
      </c>
      <c r="H2350" t="s">
        <v>32</v>
      </c>
      <c r="I2350">
        <v>-0.11</v>
      </c>
      <c r="J2350">
        <v>15.57</v>
      </c>
      <c r="K2350">
        <v>1.39</v>
      </c>
      <c r="L2350" t="s">
        <v>399</v>
      </c>
      <c r="M2350" t="s">
        <v>30</v>
      </c>
      <c r="N2350" t="s">
        <v>23</v>
      </c>
      <c r="O2350" t="s">
        <v>34</v>
      </c>
      <c r="P2350" t="s">
        <v>76</v>
      </c>
      <c r="Q2350" t="s">
        <v>42</v>
      </c>
      <c r="R2350" s="1">
        <v>42637</v>
      </c>
      <c r="S2350" s="10">
        <f t="shared" si="154"/>
        <v>7.2525684170151652E-6</v>
      </c>
      <c r="U2350" t="str">
        <f t="shared" si="153"/>
        <v/>
      </c>
      <c r="V2350">
        <f t="array" ref="V2350">SUM(IF(B2350="Y",IF(D2350="Critical",(F2350:F5909),0)))</f>
        <v>0</v>
      </c>
      <c r="W2350">
        <f t="shared" si="155"/>
        <v>0</v>
      </c>
      <c r="X2350">
        <f t="shared" si="156"/>
        <v>0</v>
      </c>
    </row>
    <row r="2351" spans="1:24" x14ac:dyDescent="0.25">
      <c r="A2351">
        <v>28451</v>
      </c>
      <c r="B2351" t="s">
        <v>18</v>
      </c>
      <c r="C2351" s="1">
        <v>42375</v>
      </c>
      <c r="D2351" t="s">
        <v>28</v>
      </c>
      <c r="E2351">
        <v>21</v>
      </c>
      <c r="F2351">
        <v>4201.08</v>
      </c>
      <c r="G2351">
        <v>0.01</v>
      </c>
      <c r="H2351" t="s">
        <v>20</v>
      </c>
      <c r="I2351">
        <v>1162.76</v>
      </c>
      <c r="J2351">
        <v>194.3</v>
      </c>
      <c r="K2351">
        <v>11.54</v>
      </c>
      <c r="L2351" t="s">
        <v>48</v>
      </c>
      <c r="M2351" t="s">
        <v>30</v>
      </c>
      <c r="N2351" t="s">
        <v>71</v>
      </c>
      <c r="O2351" t="s">
        <v>37</v>
      </c>
      <c r="P2351" t="s">
        <v>38</v>
      </c>
      <c r="Q2351" t="s">
        <v>60</v>
      </c>
      <c r="R2351" s="1">
        <v>42377</v>
      </c>
      <c r="S2351" s="10">
        <f t="shared" si="154"/>
        <v>6.675858923171356E-4</v>
      </c>
      <c r="U2351" t="str">
        <f t="shared" si="153"/>
        <v/>
      </c>
      <c r="V2351">
        <f t="array" ref="V2351">SUM(IF(B2351="Y",IF(D2351="Critical",(F2351:F5910),0)))</f>
        <v>0</v>
      </c>
      <c r="W2351">
        <f t="shared" si="155"/>
        <v>2</v>
      </c>
      <c r="X2351">
        <f t="shared" si="156"/>
        <v>0</v>
      </c>
    </row>
    <row r="2352" spans="1:24" x14ac:dyDescent="0.25">
      <c r="A2352">
        <v>28451</v>
      </c>
      <c r="B2352" t="s">
        <v>18</v>
      </c>
      <c r="C2352" s="1">
        <v>42375</v>
      </c>
      <c r="D2352" t="s">
        <v>28</v>
      </c>
      <c r="E2352">
        <v>41</v>
      </c>
      <c r="F2352">
        <v>8958.4599999999991</v>
      </c>
      <c r="G2352">
        <v>0.02</v>
      </c>
      <c r="H2352" t="s">
        <v>20</v>
      </c>
      <c r="I2352">
        <v>2593.14</v>
      </c>
      <c r="J2352">
        <v>209.84</v>
      </c>
      <c r="K2352">
        <v>21.21</v>
      </c>
      <c r="L2352" t="s">
        <v>48</v>
      </c>
      <c r="M2352" t="s">
        <v>30</v>
      </c>
      <c r="N2352" t="s">
        <v>71</v>
      </c>
      <c r="O2352" t="s">
        <v>37</v>
      </c>
      <c r="P2352" t="s">
        <v>38</v>
      </c>
      <c r="Q2352" t="s">
        <v>60</v>
      </c>
      <c r="R2352" s="1">
        <v>42376</v>
      </c>
      <c r="S2352" s="10">
        <f t="shared" si="154"/>
        <v>1.4235723939766362E-3</v>
      </c>
      <c r="U2352" t="str">
        <f t="shared" si="153"/>
        <v/>
      </c>
      <c r="V2352">
        <f t="array" ref="V2352">SUM(IF(B2352="Y",IF(D2352="Critical",(F2352:F5911),0)))</f>
        <v>0</v>
      </c>
      <c r="W2352">
        <f t="shared" si="155"/>
        <v>1</v>
      </c>
      <c r="X2352">
        <f t="shared" si="156"/>
        <v>0</v>
      </c>
    </row>
    <row r="2353" spans="1:24" x14ac:dyDescent="0.25">
      <c r="A2353">
        <v>28451</v>
      </c>
      <c r="B2353" t="s">
        <v>18</v>
      </c>
      <c r="C2353" s="1">
        <v>42375</v>
      </c>
      <c r="D2353" t="s">
        <v>28</v>
      </c>
      <c r="E2353">
        <v>33</v>
      </c>
      <c r="F2353">
        <v>4913.7</v>
      </c>
      <c r="G2353">
        <v>0</v>
      </c>
      <c r="H2353" t="s">
        <v>54</v>
      </c>
      <c r="I2353">
        <v>1054.93</v>
      </c>
      <c r="J2353">
        <v>145.44999999999999</v>
      </c>
      <c r="K2353">
        <v>17.850000000000001</v>
      </c>
      <c r="L2353" t="s">
        <v>48</v>
      </c>
      <c r="M2353" t="s">
        <v>30</v>
      </c>
      <c r="N2353" t="s">
        <v>71</v>
      </c>
      <c r="O2353" t="s">
        <v>24</v>
      </c>
      <c r="P2353" t="s">
        <v>51</v>
      </c>
      <c r="Q2353" t="s">
        <v>74</v>
      </c>
      <c r="R2353" s="1">
        <v>42377</v>
      </c>
      <c r="S2353" s="10">
        <f t="shared" si="154"/>
        <v>7.8082702521225719E-4</v>
      </c>
      <c r="U2353" t="str">
        <f t="shared" si="153"/>
        <v/>
      </c>
      <c r="V2353">
        <f t="array" ref="V2353">SUM(IF(B2353="Y",IF(D2353="Critical",(F2353:F5912),0)))</f>
        <v>0</v>
      </c>
      <c r="W2353">
        <f t="shared" si="155"/>
        <v>2</v>
      </c>
      <c r="X2353">
        <f t="shared" si="156"/>
        <v>0</v>
      </c>
    </row>
    <row r="2354" spans="1:24" x14ac:dyDescent="0.25">
      <c r="A2354">
        <v>28453</v>
      </c>
      <c r="B2354" t="s">
        <v>18</v>
      </c>
      <c r="C2354" s="1">
        <v>42366</v>
      </c>
      <c r="D2354" t="s">
        <v>28</v>
      </c>
      <c r="E2354">
        <v>26</v>
      </c>
      <c r="F2354">
        <v>560.03</v>
      </c>
      <c r="G2354">
        <v>0.04</v>
      </c>
      <c r="H2354" t="s">
        <v>20</v>
      </c>
      <c r="I2354">
        <v>-139.87</v>
      </c>
      <c r="J2354">
        <v>21.66</v>
      </c>
      <c r="K2354">
        <v>13.99</v>
      </c>
      <c r="L2354" t="s">
        <v>181</v>
      </c>
      <c r="M2354" t="s">
        <v>22</v>
      </c>
      <c r="N2354" t="s">
        <v>40</v>
      </c>
      <c r="O2354" t="s">
        <v>34</v>
      </c>
      <c r="P2354" t="s">
        <v>72</v>
      </c>
      <c r="Q2354" t="s">
        <v>52</v>
      </c>
      <c r="R2354" s="1">
        <v>42366</v>
      </c>
      <c r="S2354" s="10">
        <f t="shared" si="154"/>
        <v>8.8993336778724869E-5</v>
      </c>
      <c r="U2354" t="str">
        <f t="shared" si="153"/>
        <v/>
      </c>
      <c r="V2354">
        <f t="array" ref="V2354">SUM(IF(B2354="Y",IF(D2354="Critical",(F2354:F5913),0)))</f>
        <v>0</v>
      </c>
      <c r="W2354">
        <f t="shared" si="155"/>
        <v>0</v>
      </c>
      <c r="X2354">
        <f t="shared" si="156"/>
        <v>0</v>
      </c>
    </row>
    <row r="2355" spans="1:24" x14ac:dyDescent="0.25">
      <c r="A2355">
        <v>5863</v>
      </c>
      <c r="B2355" t="s">
        <v>18</v>
      </c>
      <c r="C2355" s="1">
        <v>41599</v>
      </c>
      <c r="D2355" t="s">
        <v>43</v>
      </c>
      <c r="E2355">
        <v>40</v>
      </c>
      <c r="F2355">
        <v>933.21</v>
      </c>
      <c r="G2355">
        <v>0.05</v>
      </c>
      <c r="H2355" t="s">
        <v>20</v>
      </c>
      <c r="I2355">
        <v>207.18</v>
      </c>
      <c r="J2355">
        <v>22.98</v>
      </c>
      <c r="K2355">
        <v>7.58</v>
      </c>
      <c r="L2355" t="s">
        <v>270</v>
      </c>
      <c r="M2355" t="s">
        <v>22</v>
      </c>
      <c r="N2355" t="s">
        <v>23</v>
      </c>
      <c r="O2355" t="s">
        <v>37</v>
      </c>
      <c r="P2355" t="s">
        <v>38</v>
      </c>
      <c r="Q2355" t="s">
        <v>42</v>
      </c>
      <c r="R2355" s="1">
        <v>41600</v>
      </c>
      <c r="S2355" s="10">
        <f t="shared" si="154"/>
        <v>1.4829468388349523E-4</v>
      </c>
      <c r="U2355" t="str">
        <f t="shared" si="153"/>
        <v/>
      </c>
      <c r="V2355">
        <f t="array" ref="V2355">SUM(IF(B2355="Y",IF(D2355="Critical",(F2355:F5914),0)))</f>
        <v>0</v>
      </c>
      <c r="W2355">
        <f t="shared" si="155"/>
        <v>1</v>
      </c>
      <c r="X2355">
        <f t="shared" si="156"/>
        <v>0</v>
      </c>
    </row>
    <row r="2356" spans="1:24" x14ac:dyDescent="0.25">
      <c r="A2356">
        <v>32389</v>
      </c>
      <c r="B2356" t="s">
        <v>18</v>
      </c>
      <c r="C2356" s="1">
        <v>41578</v>
      </c>
      <c r="D2356" t="s">
        <v>43</v>
      </c>
      <c r="E2356">
        <v>23</v>
      </c>
      <c r="F2356">
        <v>934.07</v>
      </c>
      <c r="G2356">
        <v>7.0000000000000007E-2</v>
      </c>
      <c r="H2356" t="s">
        <v>20</v>
      </c>
      <c r="I2356">
        <v>-7.5</v>
      </c>
      <c r="J2356">
        <v>39.99</v>
      </c>
      <c r="K2356">
        <v>10.25</v>
      </c>
      <c r="L2356" t="s">
        <v>135</v>
      </c>
      <c r="M2356" t="s">
        <v>56</v>
      </c>
      <c r="N2356" t="s">
        <v>71</v>
      </c>
      <c r="O2356" t="s">
        <v>24</v>
      </c>
      <c r="P2356" t="s">
        <v>25</v>
      </c>
      <c r="Q2356" t="s">
        <v>42</v>
      </c>
      <c r="R2356" s="1">
        <v>41580</v>
      </c>
      <c r="S2356" s="10">
        <f t="shared" si="154"/>
        <v>1.4843134490099378E-4</v>
      </c>
      <c r="U2356" t="str">
        <f t="shared" si="153"/>
        <v/>
      </c>
      <c r="V2356">
        <f t="array" ref="V2356">SUM(IF(B2356="Y",IF(D2356="Critical",(F2356:F5915),0)))</f>
        <v>0</v>
      </c>
      <c r="W2356">
        <f t="shared" si="155"/>
        <v>2</v>
      </c>
      <c r="X2356">
        <f t="shared" si="156"/>
        <v>0</v>
      </c>
    </row>
    <row r="2357" spans="1:24" x14ac:dyDescent="0.25">
      <c r="A2357">
        <v>13127</v>
      </c>
      <c r="B2357" t="s">
        <v>18</v>
      </c>
      <c r="C2357" s="1">
        <v>41486</v>
      </c>
      <c r="D2357" t="s">
        <v>43</v>
      </c>
      <c r="E2357">
        <v>13</v>
      </c>
      <c r="F2357">
        <v>951.31</v>
      </c>
      <c r="G2357">
        <v>0.06</v>
      </c>
      <c r="H2357" t="s">
        <v>54</v>
      </c>
      <c r="I2357">
        <v>-333.07</v>
      </c>
      <c r="J2357">
        <v>68.81</v>
      </c>
      <c r="K2357">
        <v>60</v>
      </c>
      <c r="L2357" t="s">
        <v>85</v>
      </c>
      <c r="M2357" t="s">
        <v>22</v>
      </c>
      <c r="N2357" t="s">
        <v>40</v>
      </c>
      <c r="O2357" t="s">
        <v>34</v>
      </c>
      <c r="P2357" t="s">
        <v>72</v>
      </c>
      <c r="Q2357" t="s">
        <v>74</v>
      </c>
      <c r="R2357" s="1">
        <v>41489</v>
      </c>
      <c r="S2357" s="10">
        <f t="shared" si="154"/>
        <v>1.511709215773597E-4</v>
      </c>
      <c r="U2357" t="str">
        <f t="shared" si="153"/>
        <v/>
      </c>
      <c r="V2357">
        <f t="array" ref="V2357">SUM(IF(B2357="Y",IF(D2357="Critical",(F2357:F5916),0)))</f>
        <v>0</v>
      </c>
      <c r="W2357">
        <f t="shared" si="155"/>
        <v>3</v>
      </c>
      <c r="X2357">
        <f t="shared" si="156"/>
        <v>0</v>
      </c>
    </row>
    <row r="2358" spans="1:24" x14ac:dyDescent="0.25">
      <c r="A2358">
        <v>36448</v>
      </c>
      <c r="B2358" t="s">
        <v>18</v>
      </c>
      <c r="C2358" s="1">
        <v>41527</v>
      </c>
      <c r="D2358" t="s">
        <v>43</v>
      </c>
      <c r="E2358">
        <v>44</v>
      </c>
      <c r="F2358">
        <v>964.09</v>
      </c>
      <c r="G2358">
        <v>0.02</v>
      </c>
      <c r="H2358" t="s">
        <v>20</v>
      </c>
      <c r="I2358">
        <v>105.37</v>
      </c>
      <c r="J2358">
        <v>22.01</v>
      </c>
      <c r="K2358">
        <v>5.53</v>
      </c>
      <c r="L2358" t="s">
        <v>233</v>
      </c>
      <c r="M2358" t="s">
        <v>30</v>
      </c>
      <c r="N2358" t="s">
        <v>45</v>
      </c>
      <c r="O2358" t="s">
        <v>34</v>
      </c>
      <c r="P2358" t="s">
        <v>35</v>
      </c>
      <c r="Q2358" t="s">
        <v>26</v>
      </c>
      <c r="R2358" s="1">
        <v>41528</v>
      </c>
      <c r="S2358" s="10">
        <f t="shared" si="154"/>
        <v>1.5320176786065185E-4</v>
      </c>
      <c r="U2358" t="str">
        <f t="shared" si="153"/>
        <v/>
      </c>
      <c r="V2358">
        <f t="array" ref="V2358">SUM(IF(B2358="Y",IF(D2358="Critical",(F2358:F5917),0)))</f>
        <v>0</v>
      </c>
      <c r="W2358">
        <f t="shared" si="155"/>
        <v>1</v>
      </c>
      <c r="X2358">
        <f t="shared" si="156"/>
        <v>0</v>
      </c>
    </row>
    <row r="2359" spans="1:24" x14ac:dyDescent="0.25">
      <c r="A2359">
        <v>28485</v>
      </c>
      <c r="B2359" t="s">
        <v>18</v>
      </c>
      <c r="C2359" s="1">
        <v>42015</v>
      </c>
      <c r="D2359" t="s">
        <v>19</v>
      </c>
      <c r="E2359">
        <v>12</v>
      </c>
      <c r="F2359">
        <v>49.18</v>
      </c>
      <c r="G2359">
        <v>7.0000000000000007E-2</v>
      </c>
      <c r="H2359" t="s">
        <v>20</v>
      </c>
      <c r="I2359">
        <v>0.57999999999999996</v>
      </c>
      <c r="J2359">
        <v>4.28</v>
      </c>
      <c r="K2359">
        <v>0.94</v>
      </c>
      <c r="L2359" t="s">
        <v>248</v>
      </c>
      <c r="M2359" t="s">
        <v>22</v>
      </c>
      <c r="N2359" t="s">
        <v>45</v>
      </c>
      <c r="O2359" t="s">
        <v>34</v>
      </c>
      <c r="P2359" t="s">
        <v>35</v>
      </c>
      <c r="Q2359" t="s">
        <v>36</v>
      </c>
      <c r="R2359" s="1">
        <v>42015</v>
      </c>
      <c r="S2359" s="10">
        <f t="shared" si="154"/>
        <v>7.8151033029974993E-6</v>
      </c>
      <c r="U2359" t="str">
        <f t="shared" si="153"/>
        <v/>
      </c>
      <c r="V2359">
        <f t="array" ref="V2359">SUM(IF(B2359="Y",IF(D2359="Critical",(F2359:F5918),0)))</f>
        <v>0</v>
      </c>
      <c r="W2359">
        <f t="shared" si="155"/>
        <v>0</v>
      </c>
      <c r="X2359">
        <f t="shared" si="156"/>
        <v>0</v>
      </c>
    </row>
    <row r="2360" spans="1:24" x14ac:dyDescent="0.25">
      <c r="A2360">
        <v>28486</v>
      </c>
      <c r="B2360" t="s">
        <v>18</v>
      </c>
      <c r="C2360" s="1">
        <v>42608</v>
      </c>
      <c r="D2360" t="s">
        <v>19</v>
      </c>
      <c r="E2360">
        <v>2</v>
      </c>
      <c r="F2360">
        <v>811.13</v>
      </c>
      <c r="G2360">
        <v>0.08</v>
      </c>
      <c r="H2360" t="s">
        <v>20</v>
      </c>
      <c r="I2360">
        <v>-517.47</v>
      </c>
      <c r="J2360">
        <v>415.88</v>
      </c>
      <c r="K2360">
        <v>11.37</v>
      </c>
      <c r="L2360" t="s">
        <v>504</v>
      </c>
      <c r="M2360" t="s">
        <v>341</v>
      </c>
      <c r="N2360" t="s">
        <v>23</v>
      </c>
      <c r="O2360" t="s">
        <v>34</v>
      </c>
      <c r="P2360" t="s">
        <v>53</v>
      </c>
      <c r="Q2360" t="s">
        <v>42</v>
      </c>
      <c r="R2360" s="1">
        <v>42609</v>
      </c>
      <c r="S2360" s="10">
        <f t="shared" si="154"/>
        <v>1.2889517572509885E-4</v>
      </c>
      <c r="U2360" t="str">
        <f t="shared" si="153"/>
        <v/>
      </c>
      <c r="V2360">
        <f t="array" ref="V2360">SUM(IF(B2360="Y",IF(D2360="Critical",(F2360:F5919),0)))</f>
        <v>0</v>
      </c>
      <c r="W2360">
        <f t="shared" si="155"/>
        <v>1</v>
      </c>
      <c r="X2360">
        <f t="shared" si="156"/>
        <v>0</v>
      </c>
    </row>
    <row r="2361" spans="1:24" x14ac:dyDescent="0.25">
      <c r="A2361">
        <v>2241</v>
      </c>
      <c r="B2361" t="s">
        <v>18</v>
      </c>
      <c r="C2361" s="1">
        <v>41404</v>
      </c>
      <c r="D2361" t="s">
        <v>28</v>
      </c>
      <c r="E2361">
        <v>38</v>
      </c>
      <c r="F2361">
        <v>967.78</v>
      </c>
      <c r="G2361">
        <v>0.04</v>
      </c>
      <c r="H2361" t="s">
        <v>20</v>
      </c>
      <c r="I2361">
        <v>369.33</v>
      </c>
      <c r="J2361">
        <v>24.95</v>
      </c>
      <c r="K2361">
        <v>2.99</v>
      </c>
      <c r="L2361" t="s">
        <v>159</v>
      </c>
      <c r="M2361" t="s">
        <v>22</v>
      </c>
      <c r="N2361" t="s">
        <v>45</v>
      </c>
      <c r="O2361" t="s">
        <v>34</v>
      </c>
      <c r="P2361" t="s">
        <v>68</v>
      </c>
      <c r="Q2361" t="s">
        <v>42</v>
      </c>
      <c r="R2361" s="1">
        <v>41406</v>
      </c>
      <c r="S2361" s="10">
        <f t="shared" si="154"/>
        <v>1.5378813897061648E-4</v>
      </c>
      <c r="U2361" t="str">
        <f t="shared" si="153"/>
        <v/>
      </c>
      <c r="V2361">
        <f t="array" ref="V2361">SUM(IF(B2361="Y",IF(D2361="Critical",(F2361:F5920),0)))</f>
        <v>0</v>
      </c>
      <c r="W2361">
        <f t="shared" si="155"/>
        <v>2</v>
      </c>
      <c r="X2361">
        <f t="shared" si="156"/>
        <v>0</v>
      </c>
    </row>
    <row r="2362" spans="1:24" x14ac:dyDescent="0.25">
      <c r="A2362">
        <v>13440</v>
      </c>
      <c r="B2362" t="s">
        <v>18</v>
      </c>
      <c r="C2362" s="1">
        <v>41560</v>
      </c>
      <c r="D2362" t="s">
        <v>31</v>
      </c>
      <c r="E2362">
        <v>22</v>
      </c>
      <c r="F2362">
        <v>971.82</v>
      </c>
      <c r="G2362">
        <v>7.0000000000000007E-2</v>
      </c>
      <c r="H2362" t="s">
        <v>20</v>
      </c>
      <c r="I2362">
        <v>326.39</v>
      </c>
      <c r="J2362">
        <v>43.98</v>
      </c>
      <c r="K2362">
        <v>1.99</v>
      </c>
      <c r="L2362" t="s">
        <v>430</v>
      </c>
      <c r="M2362" t="s">
        <v>30</v>
      </c>
      <c r="N2362" t="s">
        <v>45</v>
      </c>
      <c r="O2362" t="s">
        <v>24</v>
      </c>
      <c r="P2362" t="s">
        <v>25</v>
      </c>
      <c r="Q2362" t="s">
        <v>26</v>
      </c>
      <c r="R2362" s="1">
        <v>41562</v>
      </c>
      <c r="S2362" s="10">
        <f t="shared" si="154"/>
        <v>1.5443012793653983E-4</v>
      </c>
      <c r="U2362" t="str">
        <f t="shared" si="153"/>
        <v/>
      </c>
      <c r="V2362">
        <f t="array" ref="V2362">SUM(IF(B2362="Y",IF(D2362="Critical",(F2362:F5921),0)))</f>
        <v>0</v>
      </c>
      <c r="W2362">
        <f t="shared" si="155"/>
        <v>2</v>
      </c>
      <c r="X2362">
        <f t="shared" si="156"/>
        <v>0</v>
      </c>
    </row>
    <row r="2363" spans="1:24" x14ac:dyDescent="0.25">
      <c r="A2363">
        <v>31492</v>
      </c>
      <c r="B2363" t="s">
        <v>18</v>
      </c>
      <c r="C2363" s="1">
        <v>41562</v>
      </c>
      <c r="D2363" t="s">
        <v>28</v>
      </c>
      <c r="E2363">
        <v>34</v>
      </c>
      <c r="F2363">
        <v>971.95</v>
      </c>
      <c r="G2363">
        <v>0.09</v>
      </c>
      <c r="H2363" t="s">
        <v>32</v>
      </c>
      <c r="I2363">
        <v>-21.1</v>
      </c>
      <c r="J2363">
        <v>29.74</v>
      </c>
      <c r="K2363">
        <v>6.64</v>
      </c>
      <c r="L2363" t="s">
        <v>483</v>
      </c>
      <c r="M2363" t="s">
        <v>341</v>
      </c>
      <c r="N2363" t="s">
        <v>71</v>
      </c>
      <c r="O2363" t="s">
        <v>34</v>
      </c>
      <c r="P2363" t="s">
        <v>53</v>
      </c>
      <c r="Q2363" t="s">
        <v>42</v>
      </c>
      <c r="R2363" s="1">
        <v>41565</v>
      </c>
      <c r="S2363" s="10">
        <f t="shared" si="154"/>
        <v>1.544507859973245E-4</v>
      </c>
      <c r="U2363" t="str">
        <f t="shared" si="153"/>
        <v/>
      </c>
      <c r="V2363">
        <f t="array" ref="V2363">SUM(IF(B2363="Y",IF(D2363="Critical",(F2363:F5922),0)))</f>
        <v>0</v>
      </c>
      <c r="W2363">
        <f t="shared" si="155"/>
        <v>3</v>
      </c>
      <c r="X2363">
        <f t="shared" si="156"/>
        <v>0</v>
      </c>
    </row>
    <row r="2364" spans="1:24" x14ac:dyDescent="0.25">
      <c r="A2364">
        <v>17825</v>
      </c>
      <c r="B2364" t="s">
        <v>18</v>
      </c>
      <c r="C2364" s="1">
        <v>41287</v>
      </c>
      <c r="D2364" t="s">
        <v>31</v>
      </c>
      <c r="E2364">
        <v>26</v>
      </c>
      <c r="F2364">
        <v>981.9</v>
      </c>
      <c r="G2364">
        <v>0.06</v>
      </c>
      <c r="H2364" t="s">
        <v>20</v>
      </c>
      <c r="I2364">
        <v>11.38</v>
      </c>
      <c r="J2364">
        <v>37.76</v>
      </c>
      <c r="K2364">
        <v>12.9</v>
      </c>
      <c r="L2364" t="s">
        <v>477</v>
      </c>
      <c r="M2364" t="s">
        <v>30</v>
      </c>
      <c r="N2364" t="s">
        <v>40</v>
      </c>
      <c r="O2364" t="s">
        <v>34</v>
      </c>
      <c r="P2364" t="s">
        <v>53</v>
      </c>
      <c r="Q2364" t="s">
        <v>42</v>
      </c>
      <c r="R2364" s="1">
        <v>41290</v>
      </c>
      <c r="S2364" s="10">
        <f t="shared" si="154"/>
        <v>1.5603192218815055E-4</v>
      </c>
      <c r="U2364" t="str">
        <f t="shared" si="153"/>
        <v/>
      </c>
      <c r="V2364">
        <f t="array" ref="V2364">SUM(IF(B2364="Y",IF(D2364="Critical",(F2364:F5923),0)))</f>
        <v>0</v>
      </c>
      <c r="W2364">
        <f t="shared" si="155"/>
        <v>3</v>
      </c>
      <c r="X2364">
        <f t="shared" si="156"/>
        <v>0</v>
      </c>
    </row>
    <row r="2365" spans="1:24" x14ac:dyDescent="0.25">
      <c r="A2365">
        <v>3109</v>
      </c>
      <c r="B2365" t="s">
        <v>18</v>
      </c>
      <c r="C2365" s="1">
        <v>41478</v>
      </c>
      <c r="D2365" t="s">
        <v>47</v>
      </c>
      <c r="E2365">
        <v>47</v>
      </c>
      <c r="F2365">
        <v>1005.74</v>
      </c>
      <c r="G2365">
        <v>0.1</v>
      </c>
      <c r="H2365" t="s">
        <v>20</v>
      </c>
      <c r="I2365">
        <v>199.3</v>
      </c>
      <c r="J2365">
        <v>22.23</v>
      </c>
      <c r="K2365">
        <v>8.99</v>
      </c>
      <c r="L2365" t="s">
        <v>136</v>
      </c>
      <c r="M2365" t="s">
        <v>30</v>
      </c>
      <c r="N2365" t="s">
        <v>23</v>
      </c>
      <c r="O2365" t="s">
        <v>37</v>
      </c>
      <c r="P2365" t="s">
        <v>38</v>
      </c>
      <c r="Q2365" t="s">
        <v>26</v>
      </c>
      <c r="R2365" s="1">
        <v>41485</v>
      </c>
      <c r="S2365" s="10">
        <f t="shared" si="154"/>
        <v>1.598202927197378E-4</v>
      </c>
      <c r="U2365" t="str">
        <f t="shared" si="153"/>
        <v/>
      </c>
      <c r="V2365">
        <f t="array" ref="V2365">SUM(IF(B2365="Y",IF(D2365="Critical",(F2365:F5924),0)))</f>
        <v>0</v>
      </c>
      <c r="W2365">
        <f t="shared" si="155"/>
        <v>7</v>
      </c>
      <c r="X2365">
        <f t="shared" si="156"/>
        <v>0</v>
      </c>
    </row>
    <row r="2366" spans="1:24" x14ac:dyDescent="0.25">
      <c r="A2366">
        <v>28545</v>
      </c>
      <c r="B2366" t="s">
        <v>18</v>
      </c>
      <c r="C2366" s="1">
        <v>41874</v>
      </c>
      <c r="D2366" t="s">
        <v>19</v>
      </c>
      <c r="E2366">
        <v>15</v>
      </c>
      <c r="F2366">
        <v>5296.19</v>
      </c>
      <c r="G2366">
        <v>0.1</v>
      </c>
      <c r="H2366" t="s">
        <v>20</v>
      </c>
      <c r="I2366">
        <v>1164.05</v>
      </c>
      <c r="J2366">
        <v>363.25</v>
      </c>
      <c r="K2366">
        <v>19.989999999999998</v>
      </c>
      <c r="L2366" t="s">
        <v>238</v>
      </c>
      <c r="M2366" t="s">
        <v>22</v>
      </c>
      <c r="N2366" t="s">
        <v>40</v>
      </c>
      <c r="O2366" t="s">
        <v>34</v>
      </c>
      <c r="P2366" t="s">
        <v>72</v>
      </c>
      <c r="Q2366" t="s">
        <v>42</v>
      </c>
      <c r="R2366" s="1">
        <v>41875</v>
      </c>
      <c r="S2366" s="10">
        <f t="shared" si="154"/>
        <v>8.4160780728552908E-4</v>
      </c>
      <c r="U2366" t="str">
        <f t="shared" si="153"/>
        <v/>
      </c>
      <c r="V2366">
        <f t="array" ref="V2366">SUM(IF(B2366="Y",IF(D2366="Critical",(F2366:F5925),0)))</f>
        <v>0</v>
      </c>
      <c r="W2366">
        <f t="shared" si="155"/>
        <v>1</v>
      </c>
      <c r="X2366">
        <f t="shared" si="156"/>
        <v>0</v>
      </c>
    </row>
    <row r="2367" spans="1:24" x14ac:dyDescent="0.25">
      <c r="A2367">
        <v>28550</v>
      </c>
      <c r="B2367" t="s">
        <v>18</v>
      </c>
      <c r="C2367" s="1">
        <v>41718</v>
      </c>
      <c r="D2367" t="s">
        <v>31</v>
      </c>
      <c r="E2367">
        <v>44</v>
      </c>
      <c r="F2367">
        <v>21532.26</v>
      </c>
      <c r="G2367">
        <v>0.09</v>
      </c>
      <c r="H2367" t="s">
        <v>54</v>
      </c>
      <c r="I2367">
        <v>8323.39</v>
      </c>
      <c r="J2367">
        <v>500.97</v>
      </c>
      <c r="K2367">
        <v>69.3</v>
      </c>
      <c r="L2367" t="s">
        <v>520</v>
      </c>
      <c r="M2367" t="s">
        <v>22</v>
      </c>
      <c r="N2367" t="s">
        <v>23</v>
      </c>
      <c r="O2367" t="s">
        <v>24</v>
      </c>
      <c r="P2367" t="s">
        <v>51</v>
      </c>
      <c r="Q2367" t="s">
        <v>74</v>
      </c>
      <c r="R2367" s="1">
        <v>41721</v>
      </c>
      <c r="S2367" s="10">
        <f t="shared" si="154"/>
        <v>3.4216518147011164E-3</v>
      </c>
      <c r="U2367" t="str">
        <f t="shared" si="153"/>
        <v/>
      </c>
      <c r="V2367">
        <f t="array" ref="V2367">SUM(IF(B2367="Y",IF(D2367="Critical",(F2367:F5926),0)))</f>
        <v>0</v>
      </c>
      <c r="W2367">
        <f t="shared" si="155"/>
        <v>3</v>
      </c>
      <c r="X2367">
        <f t="shared" si="156"/>
        <v>0</v>
      </c>
    </row>
    <row r="2368" spans="1:24" x14ac:dyDescent="0.25">
      <c r="A2368">
        <v>28550</v>
      </c>
      <c r="B2368" t="s">
        <v>18</v>
      </c>
      <c r="C2368" s="1">
        <v>41718</v>
      </c>
      <c r="D2368" t="s">
        <v>31</v>
      </c>
      <c r="E2368">
        <v>1</v>
      </c>
      <c r="F2368">
        <v>7.64</v>
      </c>
      <c r="G2368">
        <v>0.1</v>
      </c>
      <c r="H2368" t="s">
        <v>20</v>
      </c>
      <c r="I2368">
        <v>-6.6</v>
      </c>
      <c r="J2368">
        <v>4.76</v>
      </c>
      <c r="K2368">
        <v>3.01</v>
      </c>
      <c r="L2368" t="s">
        <v>520</v>
      </c>
      <c r="M2368" t="s">
        <v>22</v>
      </c>
      <c r="N2368" t="s">
        <v>23</v>
      </c>
      <c r="O2368" t="s">
        <v>34</v>
      </c>
      <c r="P2368" t="s">
        <v>49</v>
      </c>
      <c r="Q2368" t="s">
        <v>36</v>
      </c>
      <c r="R2368" s="1">
        <v>41719</v>
      </c>
      <c r="S2368" s="10">
        <f t="shared" si="154"/>
        <v>1.2140583414985946E-6</v>
      </c>
      <c r="U2368" t="str">
        <f t="shared" si="153"/>
        <v/>
      </c>
      <c r="V2368">
        <f t="array" ref="V2368">SUM(IF(B2368="Y",IF(D2368="Critical",(F2368:F5927),0)))</f>
        <v>0</v>
      </c>
      <c r="W2368">
        <f t="shared" si="155"/>
        <v>1</v>
      </c>
      <c r="X2368">
        <f t="shared" si="156"/>
        <v>0</v>
      </c>
    </row>
    <row r="2369" spans="1:24" x14ac:dyDescent="0.25">
      <c r="A2369">
        <v>28614</v>
      </c>
      <c r="B2369" t="s">
        <v>18</v>
      </c>
      <c r="C2369" s="1">
        <v>42662</v>
      </c>
      <c r="D2369" t="s">
        <v>28</v>
      </c>
      <c r="E2369">
        <v>50</v>
      </c>
      <c r="F2369">
        <v>7827.51</v>
      </c>
      <c r="G2369">
        <v>0.05</v>
      </c>
      <c r="H2369" t="s">
        <v>20</v>
      </c>
      <c r="I2369">
        <v>2992.8</v>
      </c>
      <c r="J2369">
        <v>159.99</v>
      </c>
      <c r="K2369">
        <v>5.5</v>
      </c>
      <c r="L2369" t="s">
        <v>121</v>
      </c>
      <c r="M2369" t="s">
        <v>22</v>
      </c>
      <c r="N2369" t="s">
        <v>45</v>
      </c>
      <c r="O2369" t="s">
        <v>24</v>
      </c>
      <c r="P2369" t="s">
        <v>25</v>
      </c>
      <c r="Q2369" t="s">
        <v>42</v>
      </c>
      <c r="R2369" s="1">
        <v>42664</v>
      </c>
      <c r="S2369" s="10">
        <f t="shared" si="154"/>
        <v>1.2438552105580715E-3</v>
      </c>
      <c r="U2369" t="str">
        <f t="shared" si="153"/>
        <v/>
      </c>
      <c r="V2369">
        <f t="array" ref="V2369">SUM(IF(B2369="Y",IF(D2369="Critical",(F2369:F5928),0)))</f>
        <v>0</v>
      </c>
      <c r="W2369">
        <f t="shared" si="155"/>
        <v>2</v>
      </c>
      <c r="X2369">
        <f t="shared" si="156"/>
        <v>0</v>
      </c>
    </row>
    <row r="2370" spans="1:24" x14ac:dyDescent="0.25">
      <c r="A2370">
        <v>28641</v>
      </c>
      <c r="B2370" t="s">
        <v>18</v>
      </c>
      <c r="C2370" s="1">
        <v>41924</v>
      </c>
      <c r="D2370" t="s">
        <v>31</v>
      </c>
      <c r="E2370">
        <v>33</v>
      </c>
      <c r="F2370">
        <v>278.64999999999998</v>
      </c>
      <c r="G2370">
        <v>0.05</v>
      </c>
      <c r="H2370" t="s">
        <v>32</v>
      </c>
      <c r="I2370">
        <v>-36.340000000000003</v>
      </c>
      <c r="J2370">
        <v>8.32</v>
      </c>
      <c r="K2370">
        <v>2.38</v>
      </c>
      <c r="L2370" t="s">
        <v>21</v>
      </c>
      <c r="M2370" t="s">
        <v>22</v>
      </c>
      <c r="N2370" t="s">
        <v>40</v>
      </c>
      <c r="O2370" t="s">
        <v>24</v>
      </c>
      <c r="P2370" t="s">
        <v>25</v>
      </c>
      <c r="Q2370" t="s">
        <v>26</v>
      </c>
      <c r="R2370" s="1">
        <v>41925</v>
      </c>
      <c r="S2370" s="10">
        <f t="shared" si="154"/>
        <v>4.4279758751123482E-5</v>
      </c>
      <c r="U2370" t="str">
        <f t="shared" ref="U2370:U2433" si="157">IF(T2370="Quality Check",VLOOKUP(S2370,Quality_Control,2),"")</f>
        <v/>
      </c>
      <c r="V2370">
        <f t="array" ref="V2370">SUM(IF(B2370="Y",IF(D2370="Critical",(F2370:F5929),0)))</f>
        <v>0</v>
      </c>
      <c r="W2370">
        <f t="shared" si="155"/>
        <v>1</v>
      </c>
      <c r="X2370">
        <f t="shared" si="156"/>
        <v>0</v>
      </c>
    </row>
    <row r="2371" spans="1:24" x14ac:dyDescent="0.25">
      <c r="A2371">
        <v>28642</v>
      </c>
      <c r="B2371" t="s">
        <v>18</v>
      </c>
      <c r="C2371" s="1">
        <v>41657</v>
      </c>
      <c r="D2371" t="s">
        <v>19</v>
      </c>
      <c r="E2371">
        <v>41</v>
      </c>
      <c r="F2371">
        <v>230.29</v>
      </c>
      <c r="G2371">
        <v>0</v>
      </c>
      <c r="H2371" t="s">
        <v>20</v>
      </c>
      <c r="I2371">
        <v>14.48</v>
      </c>
      <c r="J2371">
        <v>5.28</v>
      </c>
      <c r="K2371">
        <v>2.99</v>
      </c>
      <c r="L2371" t="s">
        <v>48</v>
      </c>
      <c r="M2371" t="s">
        <v>30</v>
      </c>
      <c r="N2371" t="s">
        <v>23</v>
      </c>
      <c r="O2371" t="s">
        <v>34</v>
      </c>
      <c r="P2371" t="s">
        <v>68</v>
      </c>
      <c r="Q2371" t="s">
        <v>42</v>
      </c>
      <c r="R2371" s="1">
        <v>41659</v>
      </c>
      <c r="S2371" s="10">
        <f t="shared" ref="S2371:S2434" si="158">F2371/$F$3563</f>
        <v>3.659496013922924E-5</v>
      </c>
      <c r="U2371" t="str">
        <f t="shared" si="157"/>
        <v/>
      </c>
      <c r="V2371">
        <f t="array" ref="V2371">SUM(IF(B2371="Y",IF(D2371="Critical",(F2371:F5930),0)))</f>
        <v>0</v>
      </c>
      <c r="W2371">
        <f t="shared" ref="W2371:W2434" si="159">R2371-C2371</f>
        <v>2</v>
      </c>
      <c r="X2371">
        <f t="shared" ref="X2371:X2434" si="160">IF(T2371="",0,1)</f>
        <v>0</v>
      </c>
    </row>
    <row r="2372" spans="1:24" x14ac:dyDescent="0.25">
      <c r="A2372">
        <v>28642</v>
      </c>
      <c r="B2372" t="s">
        <v>18</v>
      </c>
      <c r="C2372" s="1">
        <v>41657</v>
      </c>
      <c r="D2372" t="s">
        <v>19</v>
      </c>
      <c r="E2372">
        <v>27</v>
      </c>
      <c r="F2372">
        <v>1592.0415</v>
      </c>
      <c r="G2372">
        <v>0</v>
      </c>
      <c r="H2372" t="s">
        <v>20</v>
      </c>
      <c r="I2372">
        <v>-52.7</v>
      </c>
      <c r="J2372">
        <v>65.989999999999995</v>
      </c>
      <c r="K2372">
        <v>19.989999999999998</v>
      </c>
      <c r="L2372" t="s">
        <v>48</v>
      </c>
      <c r="M2372" t="s">
        <v>30</v>
      </c>
      <c r="N2372" t="s">
        <v>23</v>
      </c>
      <c r="O2372" t="s">
        <v>24</v>
      </c>
      <c r="P2372" t="s">
        <v>41</v>
      </c>
      <c r="Q2372" t="s">
        <v>42</v>
      </c>
      <c r="R2372" s="1">
        <v>41659</v>
      </c>
      <c r="S2372" s="10">
        <f t="shared" si="158"/>
        <v>2.5298838522080301E-4</v>
      </c>
      <c r="U2372" t="str">
        <f t="shared" si="157"/>
        <v/>
      </c>
      <c r="V2372">
        <f t="array" ref="V2372">SUM(IF(B2372="Y",IF(D2372="Critical",(F2372:F5931),0)))</f>
        <v>0</v>
      </c>
      <c r="W2372">
        <f t="shared" si="159"/>
        <v>2</v>
      </c>
      <c r="X2372">
        <f t="shared" si="160"/>
        <v>0</v>
      </c>
    </row>
    <row r="2373" spans="1:24" x14ac:dyDescent="0.25">
      <c r="A2373">
        <v>37603</v>
      </c>
      <c r="B2373" t="s">
        <v>18</v>
      </c>
      <c r="C2373" s="1">
        <v>41602</v>
      </c>
      <c r="D2373" t="s">
        <v>43</v>
      </c>
      <c r="E2373">
        <v>23</v>
      </c>
      <c r="F2373">
        <v>1008.19</v>
      </c>
      <c r="G2373">
        <v>0.03</v>
      </c>
      <c r="H2373" t="s">
        <v>20</v>
      </c>
      <c r="I2373">
        <v>210.01</v>
      </c>
      <c r="J2373">
        <v>45.19</v>
      </c>
      <c r="K2373">
        <v>1.99</v>
      </c>
      <c r="L2373" t="s">
        <v>567</v>
      </c>
      <c r="M2373" t="s">
        <v>22</v>
      </c>
      <c r="N2373" t="s">
        <v>45</v>
      </c>
      <c r="O2373" t="s">
        <v>24</v>
      </c>
      <c r="P2373" t="s">
        <v>25</v>
      </c>
      <c r="Q2373" t="s">
        <v>26</v>
      </c>
      <c r="R2373" s="1">
        <v>41604</v>
      </c>
      <c r="S2373" s="10">
        <f t="shared" si="158"/>
        <v>1.6020961771144872E-4</v>
      </c>
      <c r="U2373" t="str">
        <f t="shared" si="157"/>
        <v/>
      </c>
      <c r="V2373">
        <f t="array" ref="V2373">SUM(IF(B2373="Y",IF(D2373="Critical",(F2373:F5932),0)))</f>
        <v>0</v>
      </c>
      <c r="W2373">
        <f t="shared" si="159"/>
        <v>2</v>
      </c>
      <c r="X2373">
        <f t="shared" si="160"/>
        <v>0</v>
      </c>
    </row>
    <row r="2374" spans="1:24" x14ac:dyDescent="0.25">
      <c r="A2374">
        <v>28674</v>
      </c>
      <c r="B2374" t="s">
        <v>18</v>
      </c>
      <c r="C2374" s="1">
        <v>41866</v>
      </c>
      <c r="D2374" t="s">
        <v>19</v>
      </c>
      <c r="E2374">
        <v>26</v>
      </c>
      <c r="F2374">
        <v>161.96</v>
      </c>
      <c r="G2374">
        <v>0</v>
      </c>
      <c r="H2374" t="s">
        <v>20</v>
      </c>
      <c r="I2374">
        <v>-51.12</v>
      </c>
      <c r="J2374">
        <v>5.78</v>
      </c>
      <c r="K2374">
        <v>5.67</v>
      </c>
      <c r="L2374" t="s">
        <v>209</v>
      </c>
      <c r="M2374" t="s">
        <v>22</v>
      </c>
      <c r="N2374" t="s">
        <v>40</v>
      </c>
      <c r="O2374" t="s">
        <v>34</v>
      </c>
      <c r="P2374" t="s">
        <v>49</v>
      </c>
      <c r="Q2374" t="s">
        <v>42</v>
      </c>
      <c r="R2374" s="1">
        <v>41867</v>
      </c>
      <c r="S2374" s="10">
        <f t="shared" si="158"/>
        <v>2.5736765574491153E-5</v>
      </c>
      <c r="U2374" t="str">
        <f t="shared" si="157"/>
        <v/>
      </c>
      <c r="V2374">
        <f t="array" ref="V2374">SUM(IF(B2374="Y",IF(D2374="Critical",(F2374:F5933),0)))</f>
        <v>0</v>
      </c>
      <c r="W2374">
        <f t="shared" si="159"/>
        <v>1</v>
      </c>
      <c r="X2374">
        <f t="shared" si="160"/>
        <v>0</v>
      </c>
    </row>
    <row r="2375" spans="1:24" x14ac:dyDescent="0.25">
      <c r="A2375">
        <v>28675</v>
      </c>
      <c r="B2375" t="s">
        <v>18</v>
      </c>
      <c r="C2375" s="1">
        <v>42651</v>
      </c>
      <c r="D2375" t="s">
        <v>28</v>
      </c>
      <c r="E2375">
        <v>15</v>
      </c>
      <c r="F2375">
        <v>822.84249999999997</v>
      </c>
      <c r="G2375">
        <v>0.1</v>
      </c>
      <c r="H2375" t="s">
        <v>20</v>
      </c>
      <c r="I2375">
        <v>4.3899999999999997</v>
      </c>
      <c r="J2375">
        <v>65.989999999999995</v>
      </c>
      <c r="K2375">
        <v>5.92</v>
      </c>
      <c r="L2375" t="s">
        <v>388</v>
      </c>
      <c r="M2375" t="s">
        <v>341</v>
      </c>
      <c r="N2375" t="s">
        <v>45</v>
      </c>
      <c r="O2375" t="s">
        <v>24</v>
      </c>
      <c r="P2375" t="s">
        <v>41</v>
      </c>
      <c r="Q2375" t="s">
        <v>42</v>
      </c>
      <c r="R2375" s="1">
        <v>42652</v>
      </c>
      <c r="S2375" s="10">
        <f t="shared" si="158"/>
        <v>1.3075638754771695E-4</v>
      </c>
      <c r="U2375" t="str">
        <f t="shared" si="157"/>
        <v/>
      </c>
      <c r="V2375">
        <f t="array" ref="V2375">SUM(IF(B2375="Y",IF(D2375="Critical",(F2375:F5934),0)))</f>
        <v>0</v>
      </c>
      <c r="W2375">
        <f t="shared" si="159"/>
        <v>1</v>
      </c>
      <c r="X2375">
        <f t="shared" si="160"/>
        <v>0</v>
      </c>
    </row>
    <row r="2376" spans="1:24" x14ac:dyDescent="0.25">
      <c r="A2376">
        <v>28737</v>
      </c>
      <c r="B2376" t="s">
        <v>18</v>
      </c>
      <c r="C2376" s="1">
        <v>41915</v>
      </c>
      <c r="D2376" t="s">
        <v>28</v>
      </c>
      <c r="E2376">
        <v>50</v>
      </c>
      <c r="F2376">
        <v>413.37</v>
      </c>
      <c r="G2376">
        <v>0.04</v>
      </c>
      <c r="H2376" t="s">
        <v>20</v>
      </c>
      <c r="I2376">
        <v>-224.41</v>
      </c>
      <c r="J2376">
        <v>8.4499999999999993</v>
      </c>
      <c r="K2376">
        <v>7.77</v>
      </c>
      <c r="L2376" t="s">
        <v>62</v>
      </c>
      <c r="M2376" t="s">
        <v>22</v>
      </c>
      <c r="N2376" t="s">
        <v>40</v>
      </c>
      <c r="O2376" t="s">
        <v>34</v>
      </c>
      <c r="P2376" t="s">
        <v>64</v>
      </c>
      <c r="Q2376" t="s">
        <v>26</v>
      </c>
      <c r="R2376" s="1">
        <v>41917</v>
      </c>
      <c r="S2376" s="10">
        <f t="shared" si="158"/>
        <v>6.5687866050428552E-5</v>
      </c>
      <c r="U2376" t="str">
        <f t="shared" si="157"/>
        <v/>
      </c>
      <c r="V2376">
        <f t="array" ref="V2376">SUM(IF(B2376="Y",IF(D2376="Critical",(F2376:F5935),0)))</f>
        <v>0</v>
      </c>
      <c r="W2376">
        <f t="shared" si="159"/>
        <v>2</v>
      </c>
      <c r="X2376">
        <f t="shared" si="160"/>
        <v>0</v>
      </c>
    </row>
    <row r="2377" spans="1:24" x14ac:dyDescent="0.25">
      <c r="A2377">
        <v>28737</v>
      </c>
      <c r="B2377" t="s">
        <v>18</v>
      </c>
      <c r="C2377" s="1">
        <v>41915</v>
      </c>
      <c r="D2377" t="s">
        <v>28</v>
      </c>
      <c r="E2377">
        <v>17</v>
      </c>
      <c r="F2377">
        <v>1721.6410000000001</v>
      </c>
      <c r="G2377">
        <v>0.04</v>
      </c>
      <c r="H2377" t="s">
        <v>20</v>
      </c>
      <c r="I2377">
        <v>242.44</v>
      </c>
      <c r="J2377">
        <v>115.99</v>
      </c>
      <c r="K2377">
        <v>4.2300000000000004</v>
      </c>
      <c r="L2377" t="s">
        <v>62</v>
      </c>
      <c r="M2377" t="s">
        <v>22</v>
      </c>
      <c r="N2377" t="s">
        <v>40</v>
      </c>
      <c r="O2377" t="s">
        <v>24</v>
      </c>
      <c r="P2377" t="s">
        <v>41</v>
      </c>
      <c r="Q2377" t="s">
        <v>42</v>
      </c>
      <c r="R2377" s="1">
        <v>41917</v>
      </c>
      <c r="S2377" s="10">
        <f t="shared" si="158"/>
        <v>2.735828032874322E-4</v>
      </c>
      <c r="U2377" t="str">
        <f t="shared" si="157"/>
        <v/>
      </c>
      <c r="V2377">
        <f t="array" ref="V2377">SUM(IF(B2377="Y",IF(D2377="Critical",(F2377:F5936),0)))</f>
        <v>0</v>
      </c>
      <c r="W2377">
        <f t="shared" si="159"/>
        <v>2</v>
      </c>
      <c r="X2377">
        <f t="shared" si="160"/>
        <v>0</v>
      </c>
    </row>
    <row r="2378" spans="1:24" x14ac:dyDescent="0.25">
      <c r="A2378">
        <v>28741</v>
      </c>
      <c r="B2378" t="s">
        <v>18</v>
      </c>
      <c r="C2378" s="1">
        <v>41698</v>
      </c>
      <c r="D2378" t="s">
        <v>31</v>
      </c>
      <c r="E2378">
        <v>13</v>
      </c>
      <c r="F2378">
        <v>70.13</v>
      </c>
      <c r="G2378">
        <v>0.02</v>
      </c>
      <c r="H2378" t="s">
        <v>20</v>
      </c>
      <c r="I2378">
        <v>21.51</v>
      </c>
      <c r="J2378">
        <v>5.43</v>
      </c>
      <c r="K2378">
        <v>0.95</v>
      </c>
      <c r="L2378" t="s">
        <v>362</v>
      </c>
      <c r="M2378" t="s">
        <v>22</v>
      </c>
      <c r="N2378" t="s">
        <v>71</v>
      </c>
      <c r="O2378" t="s">
        <v>34</v>
      </c>
      <c r="P2378" t="s">
        <v>49</v>
      </c>
      <c r="Q2378" t="s">
        <v>36</v>
      </c>
      <c r="R2378" s="1">
        <v>41699</v>
      </c>
      <c r="S2378" s="10">
        <f t="shared" si="158"/>
        <v>1.1144229252525712E-5</v>
      </c>
      <c r="U2378" t="str">
        <f t="shared" si="157"/>
        <v/>
      </c>
      <c r="V2378">
        <f t="array" ref="V2378">SUM(IF(B2378="Y",IF(D2378="Critical",(F2378:F5937),0)))</f>
        <v>0</v>
      </c>
      <c r="W2378">
        <f t="shared" si="159"/>
        <v>1</v>
      </c>
      <c r="X2378">
        <f t="shared" si="160"/>
        <v>0</v>
      </c>
    </row>
    <row r="2379" spans="1:24" x14ac:dyDescent="0.25">
      <c r="A2379">
        <v>28741</v>
      </c>
      <c r="B2379" t="s">
        <v>18</v>
      </c>
      <c r="C2379" s="1">
        <v>41698</v>
      </c>
      <c r="D2379" t="s">
        <v>31</v>
      </c>
      <c r="E2379">
        <v>5</v>
      </c>
      <c r="F2379">
        <v>59.76</v>
      </c>
      <c r="G2379">
        <v>0.04</v>
      </c>
      <c r="H2379" t="s">
        <v>20</v>
      </c>
      <c r="I2379">
        <v>-10.34</v>
      </c>
      <c r="J2379">
        <v>10.98</v>
      </c>
      <c r="K2379">
        <v>3.37</v>
      </c>
      <c r="L2379" t="s">
        <v>362</v>
      </c>
      <c r="M2379" t="s">
        <v>22</v>
      </c>
      <c r="N2379" t="s">
        <v>71</v>
      </c>
      <c r="O2379" t="s">
        <v>34</v>
      </c>
      <c r="P2379" t="s">
        <v>64</v>
      </c>
      <c r="Q2379" t="s">
        <v>26</v>
      </c>
      <c r="R2379" s="1">
        <v>41699</v>
      </c>
      <c r="S2379" s="10">
        <f t="shared" si="158"/>
        <v>9.4963516345492169E-6</v>
      </c>
      <c r="U2379" t="str">
        <f t="shared" si="157"/>
        <v/>
      </c>
      <c r="V2379">
        <f t="array" ref="V2379">SUM(IF(B2379="Y",IF(D2379="Critical",(F2379:F5938),0)))</f>
        <v>0</v>
      </c>
      <c r="W2379">
        <f t="shared" si="159"/>
        <v>1</v>
      </c>
      <c r="X2379">
        <f t="shared" si="160"/>
        <v>0</v>
      </c>
    </row>
    <row r="2380" spans="1:24" x14ac:dyDescent="0.25">
      <c r="A2380">
        <v>28742</v>
      </c>
      <c r="B2380" t="s">
        <v>18</v>
      </c>
      <c r="C2380" s="1">
        <v>42123</v>
      </c>
      <c r="D2380" t="s">
        <v>47</v>
      </c>
      <c r="E2380">
        <v>35</v>
      </c>
      <c r="F2380">
        <v>587.91999999999996</v>
      </c>
      <c r="G2380">
        <v>0.09</v>
      </c>
      <c r="H2380" t="s">
        <v>20</v>
      </c>
      <c r="I2380">
        <v>-7.92</v>
      </c>
      <c r="J2380">
        <v>16.91</v>
      </c>
      <c r="K2380">
        <v>6.25</v>
      </c>
      <c r="L2380" t="s">
        <v>262</v>
      </c>
      <c r="M2380" t="s">
        <v>22</v>
      </c>
      <c r="N2380" t="s">
        <v>23</v>
      </c>
      <c r="O2380" t="s">
        <v>34</v>
      </c>
      <c r="P2380" t="s">
        <v>53</v>
      </c>
      <c r="Q2380" t="s">
        <v>42</v>
      </c>
      <c r="R2380" s="1">
        <v>42123</v>
      </c>
      <c r="S2380" s="10">
        <f t="shared" si="158"/>
        <v>9.3425285357834266E-5</v>
      </c>
      <c r="U2380" t="str">
        <f t="shared" si="157"/>
        <v/>
      </c>
      <c r="V2380">
        <f t="array" ref="V2380">SUM(IF(B2380="Y",IF(D2380="Critical",(F2380:F5939),0)))</f>
        <v>0</v>
      </c>
      <c r="W2380">
        <f t="shared" si="159"/>
        <v>0</v>
      </c>
      <c r="X2380">
        <f t="shared" si="160"/>
        <v>0</v>
      </c>
    </row>
    <row r="2381" spans="1:24" x14ac:dyDescent="0.25">
      <c r="A2381">
        <v>28742</v>
      </c>
      <c r="B2381" t="s">
        <v>18</v>
      </c>
      <c r="C2381" s="1">
        <v>42123</v>
      </c>
      <c r="D2381" t="s">
        <v>47</v>
      </c>
      <c r="E2381">
        <v>7</v>
      </c>
      <c r="F2381">
        <v>2171.4639999999999</v>
      </c>
      <c r="G2381">
        <v>0.04</v>
      </c>
      <c r="H2381" t="s">
        <v>54</v>
      </c>
      <c r="I2381">
        <v>-209.56</v>
      </c>
      <c r="J2381">
        <v>376.13</v>
      </c>
      <c r="K2381">
        <v>85.63</v>
      </c>
      <c r="L2381" t="s">
        <v>262</v>
      </c>
      <c r="M2381" t="s">
        <v>22</v>
      </c>
      <c r="N2381" t="s">
        <v>23</v>
      </c>
      <c r="O2381" t="s">
        <v>37</v>
      </c>
      <c r="P2381" t="s">
        <v>112</v>
      </c>
      <c r="Q2381" t="s">
        <v>58</v>
      </c>
      <c r="R2381" s="1">
        <v>42130</v>
      </c>
      <c r="S2381" s="10">
        <f t="shared" si="158"/>
        <v>3.4506334849003983E-4</v>
      </c>
      <c r="U2381" t="str">
        <f t="shared" si="157"/>
        <v/>
      </c>
      <c r="V2381">
        <f t="array" ref="V2381">SUM(IF(B2381="Y",IF(D2381="Critical",(F2381:F5940),0)))</f>
        <v>0</v>
      </c>
      <c r="W2381">
        <f t="shared" si="159"/>
        <v>7</v>
      </c>
      <c r="X2381">
        <f t="shared" si="160"/>
        <v>0</v>
      </c>
    </row>
    <row r="2382" spans="1:24" x14ac:dyDescent="0.25">
      <c r="A2382">
        <v>29058</v>
      </c>
      <c r="B2382" t="s">
        <v>18</v>
      </c>
      <c r="C2382" s="1">
        <v>41277</v>
      </c>
      <c r="D2382" t="s">
        <v>19</v>
      </c>
      <c r="E2382">
        <v>41</v>
      </c>
      <c r="F2382">
        <v>1011.67</v>
      </c>
      <c r="G2382">
        <v>0.04</v>
      </c>
      <c r="H2382" t="s">
        <v>20</v>
      </c>
      <c r="I2382">
        <v>-74.64</v>
      </c>
      <c r="J2382">
        <v>24.98</v>
      </c>
      <c r="K2382">
        <v>8.7899999999999991</v>
      </c>
      <c r="L2382" t="s">
        <v>61</v>
      </c>
      <c r="M2382" t="s">
        <v>22</v>
      </c>
      <c r="N2382" t="s">
        <v>45</v>
      </c>
      <c r="O2382" t="s">
        <v>34</v>
      </c>
      <c r="P2382" t="s">
        <v>53</v>
      </c>
      <c r="Q2382" t="s">
        <v>42</v>
      </c>
      <c r="R2382" s="1">
        <v>41277</v>
      </c>
      <c r="S2382" s="10">
        <f t="shared" si="158"/>
        <v>1.6076261810783814E-4</v>
      </c>
      <c r="U2382" t="str">
        <f t="shared" si="157"/>
        <v/>
      </c>
      <c r="V2382">
        <f t="array" ref="V2382">SUM(IF(B2382="Y",IF(D2382="Critical",(F2382:F5941),0)))</f>
        <v>0</v>
      </c>
      <c r="W2382">
        <f t="shared" si="159"/>
        <v>0</v>
      </c>
      <c r="X2382">
        <f t="shared" si="160"/>
        <v>0</v>
      </c>
    </row>
    <row r="2383" spans="1:24" x14ac:dyDescent="0.25">
      <c r="A2383">
        <v>28772</v>
      </c>
      <c r="B2383" t="s">
        <v>18</v>
      </c>
      <c r="C2383" s="1">
        <v>42407</v>
      </c>
      <c r="D2383" t="s">
        <v>19</v>
      </c>
      <c r="E2383">
        <v>16</v>
      </c>
      <c r="F2383">
        <v>950.46400000000006</v>
      </c>
      <c r="G2383">
        <v>0.02</v>
      </c>
      <c r="H2383" t="s">
        <v>20</v>
      </c>
      <c r="I2383">
        <v>-763.8</v>
      </c>
      <c r="J2383">
        <v>71.37</v>
      </c>
      <c r="K2383">
        <v>69</v>
      </c>
      <c r="L2383" t="s">
        <v>571</v>
      </c>
      <c r="M2383" t="s">
        <v>22</v>
      </c>
      <c r="N2383" t="s">
        <v>71</v>
      </c>
      <c r="O2383" t="s">
        <v>37</v>
      </c>
      <c r="P2383" t="s">
        <v>112</v>
      </c>
      <c r="Q2383" t="s">
        <v>60</v>
      </c>
      <c r="R2383" s="1">
        <v>42408</v>
      </c>
      <c r="S2383" s="10">
        <f t="shared" si="158"/>
        <v>1.5103648527409953E-4</v>
      </c>
      <c r="U2383" t="str">
        <f t="shared" si="157"/>
        <v/>
      </c>
      <c r="V2383">
        <f t="array" ref="V2383">SUM(IF(B2383="Y",IF(D2383="Critical",(F2383:F5942),0)))</f>
        <v>0</v>
      </c>
      <c r="W2383">
        <f t="shared" si="159"/>
        <v>1</v>
      </c>
      <c r="X2383">
        <f t="shared" si="160"/>
        <v>0</v>
      </c>
    </row>
    <row r="2384" spans="1:24" x14ac:dyDescent="0.25">
      <c r="A2384">
        <v>28772</v>
      </c>
      <c r="B2384" t="s">
        <v>18</v>
      </c>
      <c r="C2384" s="1">
        <v>42407</v>
      </c>
      <c r="D2384" t="s">
        <v>19</v>
      </c>
      <c r="E2384">
        <v>4</v>
      </c>
      <c r="F2384">
        <v>705.68700000000001</v>
      </c>
      <c r="G2384">
        <v>0.03</v>
      </c>
      <c r="H2384" t="s">
        <v>32</v>
      </c>
      <c r="I2384">
        <v>-803.08</v>
      </c>
      <c r="J2384">
        <v>205.99</v>
      </c>
      <c r="K2384">
        <v>8.99</v>
      </c>
      <c r="L2384" t="s">
        <v>571</v>
      </c>
      <c r="M2384" t="s">
        <v>22</v>
      </c>
      <c r="N2384" t="s">
        <v>71</v>
      </c>
      <c r="O2384" t="s">
        <v>24</v>
      </c>
      <c r="P2384" t="s">
        <v>41</v>
      </c>
      <c r="Q2384" t="s">
        <v>42</v>
      </c>
      <c r="R2384" s="1">
        <v>42409</v>
      </c>
      <c r="S2384" s="10">
        <f t="shared" si="158"/>
        <v>1.1213942262265953E-4</v>
      </c>
      <c r="U2384" t="str">
        <f t="shared" si="157"/>
        <v/>
      </c>
      <c r="V2384">
        <f t="array" ref="V2384">SUM(IF(B2384="Y",IF(D2384="Critical",(F2384:F5943),0)))</f>
        <v>0</v>
      </c>
      <c r="W2384">
        <f t="shared" si="159"/>
        <v>2</v>
      </c>
      <c r="X2384">
        <f t="shared" si="160"/>
        <v>0</v>
      </c>
    </row>
    <row r="2385" spans="1:24" x14ac:dyDescent="0.25">
      <c r="A2385">
        <v>28805</v>
      </c>
      <c r="B2385" t="s">
        <v>18</v>
      </c>
      <c r="C2385" s="1">
        <v>41731</v>
      </c>
      <c r="D2385" t="s">
        <v>43</v>
      </c>
      <c r="E2385">
        <v>14</v>
      </c>
      <c r="F2385">
        <v>97.93</v>
      </c>
      <c r="G2385">
        <v>7.0000000000000007E-2</v>
      </c>
      <c r="H2385" t="s">
        <v>20</v>
      </c>
      <c r="I2385">
        <v>-616.80999999999995</v>
      </c>
      <c r="J2385">
        <v>3.48</v>
      </c>
      <c r="K2385">
        <v>49</v>
      </c>
      <c r="L2385" t="s">
        <v>317</v>
      </c>
      <c r="M2385" t="s">
        <v>30</v>
      </c>
      <c r="N2385" t="s">
        <v>23</v>
      </c>
      <c r="O2385" t="s">
        <v>34</v>
      </c>
      <c r="P2385" t="s">
        <v>72</v>
      </c>
      <c r="Q2385" t="s">
        <v>60</v>
      </c>
      <c r="R2385" s="1">
        <v>41733</v>
      </c>
      <c r="S2385" s="10">
        <f t="shared" si="158"/>
        <v>1.556187609724573E-5</v>
      </c>
      <c r="U2385" t="str">
        <f t="shared" si="157"/>
        <v/>
      </c>
      <c r="V2385">
        <f t="array" ref="V2385">SUM(IF(B2385="Y",IF(D2385="Critical",(F2385:F5944),0)))</f>
        <v>0</v>
      </c>
      <c r="W2385">
        <f t="shared" si="159"/>
        <v>2</v>
      </c>
      <c r="X2385">
        <f t="shared" si="160"/>
        <v>0</v>
      </c>
    </row>
    <row r="2386" spans="1:24" x14ac:dyDescent="0.25">
      <c r="A2386">
        <v>28805</v>
      </c>
      <c r="B2386" t="s">
        <v>18</v>
      </c>
      <c r="C2386" s="1">
        <v>41731</v>
      </c>
      <c r="D2386" t="s">
        <v>43</v>
      </c>
      <c r="E2386">
        <v>4</v>
      </c>
      <c r="F2386">
        <v>25.52</v>
      </c>
      <c r="G2386">
        <v>7.0000000000000007E-2</v>
      </c>
      <c r="H2386" t="s">
        <v>20</v>
      </c>
      <c r="I2386">
        <v>-1.99</v>
      </c>
      <c r="J2386">
        <v>5.98</v>
      </c>
      <c r="K2386">
        <v>1.49</v>
      </c>
      <c r="L2386" t="s">
        <v>317</v>
      </c>
      <c r="M2386" t="s">
        <v>30</v>
      </c>
      <c r="N2386" t="s">
        <v>23</v>
      </c>
      <c r="O2386" t="s">
        <v>34</v>
      </c>
      <c r="P2386" t="s">
        <v>68</v>
      </c>
      <c r="Q2386" t="s">
        <v>42</v>
      </c>
      <c r="R2386" s="1">
        <v>41733</v>
      </c>
      <c r="S2386" s="10">
        <f t="shared" si="158"/>
        <v>4.0553362401890231E-6</v>
      </c>
      <c r="U2386" t="str">
        <f t="shared" si="157"/>
        <v/>
      </c>
      <c r="V2386">
        <f t="array" ref="V2386">SUM(IF(B2386="Y",IF(D2386="Critical",(F2386:F5945),0)))</f>
        <v>0</v>
      </c>
      <c r="W2386">
        <f t="shared" si="159"/>
        <v>2</v>
      </c>
      <c r="X2386">
        <f t="shared" si="160"/>
        <v>0</v>
      </c>
    </row>
    <row r="2387" spans="1:24" x14ac:dyDescent="0.25">
      <c r="A2387">
        <v>28805</v>
      </c>
      <c r="B2387" t="s">
        <v>18</v>
      </c>
      <c r="C2387" s="1">
        <v>41731</v>
      </c>
      <c r="D2387" t="s">
        <v>43</v>
      </c>
      <c r="E2387">
        <v>46</v>
      </c>
      <c r="F2387">
        <v>487.5</v>
      </c>
      <c r="G2387">
        <v>0.05</v>
      </c>
      <c r="H2387" t="s">
        <v>20</v>
      </c>
      <c r="I2387">
        <v>-25.88</v>
      </c>
      <c r="J2387">
        <v>10.23</v>
      </c>
      <c r="K2387">
        <v>4.68</v>
      </c>
      <c r="L2387" t="s">
        <v>317</v>
      </c>
      <c r="M2387" t="s">
        <v>30</v>
      </c>
      <c r="N2387" t="s">
        <v>23</v>
      </c>
      <c r="O2387" t="s">
        <v>34</v>
      </c>
      <c r="P2387" t="s">
        <v>64</v>
      </c>
      <c r="Q2387" t="s">
        <v>26</v>
      </c>
      <c r="R2387" s="1">
        <v>41733</v>
      </c>
      <c r="S2387" s="10">
        <f t="shared" si="158"/>
        <v>7.7467727942482316E-5</v>
      </c>
      <c r="U2387" t="str">
        <f t="shared" si="157"/>
        <v/>
      </c>
      <c r="V2387">
        <f t="array" ref="V2387">SUM(IF(B2387="Y",IF(D2387="Critical",(F2387:F5946),0)))</f>
        <v>0</v>
      </c>
      <c r="W2387">
        <f t="shared" si="159"/>
        <v>2</v>
      </c>
      <c r="X2387">
        <f t="shared" si="160"/>
        <v>0</v>
      </c>
    </row>
    <row r="2388" spans="1:24" x14ac:dyDescent="0.25">
      <c r="A2388">
        <v>28807</v>
      </c>
      <c r="B2388" t="s">
        <v>18</v>
      </c>
      <c r="C2388" s="1">
        <v>41729</v>
      </c>
      <c r="D2388" t="s">
        <v>19</v>
      </c>
      <c r="E2388">
        <v>9</v>
      </c>
      <c r="F2388">
        <v>59.35</v>
      </c>
      <c r="G2388">
        <v>0.02</v>
      </c>
      <c r="H2388" t="s">
        <v>32</v>
      </c>
      <c r="I2388">
        <v>-42.61</v>
      </c>
      <c r="J2388">
        <v>4.9800000000000004</v>
      </c>
      <c r="K2388">
        <v>8.33</v>
      </c>
      <c r="L2388" t="s">
        <v>397</v>
      </c>
      <c r="M2388" t="s">
        <v>22</v>
      </c>
      <c r="N2388" t="s">
        <v>45</v>
      </c>
      <c r="O2388" t="s">
        <v>34</v>
      </c>
      <c r="P2388" t="s">
        <v>49</v>
      </c>
      <c r="Q2388" t="s">
        <v>42</v>
      </c>
      <c r="R2388" s="1">
        <v>41730</v>
      </c>
      <c r="S2388" s="10">
        <f t="shared" si="158"/>
        <v>9.4311992889975918E-6</v>
      </c>
      <c r="U2388" t="str">
        <f t="shared" si="157"/>
        <v/>
      </c>
      <c r="V2388">
        <f t="array" ref="V2388">SUM(IF(B2388="Y",IF(D2388="Critical",(F2388:F5947),0)))</f>
        <v>0</v>
      </c>
      <c r="W2388">
        <f t="shared" si="159"/>
        <v>1</v>
      </c>
      <c r="X2388">
        <f t="shared" si="160"/>
        <v>0</v>
      </c>
    </row>
    <row r="2389" spans="1:24" x14ac:dyDescent="0.25">
      <c r="A2389">
        <v>31718</v>
      </c>
      <c r="B2389" t="s">
        <v>18</v>
      </c>
      <c r="C2389" s="1">
        <v>41605</v>
      </c>
      <c r="D2389" t="s">
        <v>47</v>
      </c>
      <c r="E2389">
        <v>20</v>
      </c>
      <c r="F2389">
        <v>1017.2885</v>
      </c>
      <c r="G2389">
        <v>0.1</v>
      </c>
      <c r="H2389" t="s">
        <v>20</v>
      </c>
      <c r="I2389">
        <v>-115.3</v>
      </c>
      <c r="J2389">
        <v>65.989999999999995</v>
      </c>
      <c r="K2389">
        <v>8.99</v>
      </c>
      <c r="L2389" t="s">
        <v>140</v>
      </c>
      <c r="M2389" t="s">
        <v>56</v>
      </c>
      <c r="N2389" t="s">
        <v>23</v>
      </c>
      <c r="O2389" t="s">
        <v>24</v>
      </c>
      <c r="P2389" t="s">
        <v>41</v>
      </c>
      <c r="Q2389" t="s">
        <v>42</v>
      </c>
      <c r="R2389" s="1">
        <v>41612</v>
      </c>
      <c r="S2389" s="10">
        <f t="shared" si="158"/>
        <v>1.6165544360413522E-4</v>
      </c>
      <c r="U2389" t="str">
        <f t="shared" si="157"/>
        <v/>
      </c>
      <c r="V2389">
        <f t="array" ref="V2389">SUM(IF(B2389="Y",IF(D2389="Critical",(F2389:F5948),0)))</f>
        <v>0</v>
      </c>
      <c r="W2389">
        <f t="shared" si="159"/>
        <v>7</v>
      </c>
      <c r="X2389">
        <f t="shared" si="160"/>
        <v>0</v>
      </c>
    </row>
    <row r="2390" spans="1:24" x14ac:dyDescent="0.25">
      <c r="A2390">
        <v>36003</v>
      </c>
      <c r="B2390" t="s">
        <v>18</v>
      </c>
      <c r="C2390" s="1">
        <v>41578</v>
      </c>
      <c r="D2390" t="s">
        <v>43</v>
      </c>
      <c r="E2390">
        <v>48</v>
      </c>
      <c r="F2390">
        <v>1031.18</v>
      </c>
      <c r="G2390">
        <v>0.01</v>
      </c>
      <c r="H2390" t="s">
        <v>20</v>
      </c>
      <c r="I2390">
        <v>349.82</v>
      </c>
      <c r="J2390">
        <v>19.98</v>
      </c>
      <c r="K2390">
        <v>5.77</v>
      </c>
      <c r="L2390" t="s">
        <v>133</v>
      </c>
      <c r="M2390" t="s">
        <v>22</v>
      </c>
      <c r="N2390" t="s">
        <v>45</v>
      </c>
      <c r="O2390" t="s">
        <v>34</v>
      </c>
      <c r="P2390" t="s">
        <v>49</v>
      </c>
      <c r="Q2390" t="s">
        <v>42</v>
      </c>
      <c r="R2390" s="1">
        <v>41580</v>
      </c>
      <c r="S2390" s="10">
        <f t="shared" si="158"/>
        <v>1.6386291630713626E-4</v>
      </c>
      <c r="U2390" t="str">
        <f t="shared" si="157"/>
        <v/>
      </c>
      <c r="V2390">
        <f t="array" ref="V2390">SUM(IF(B2390="Y",IF(D2390="Critical",(F2390:F5949),0)))</f>
        <v>0</v>
      </c>
      <c r="W2390">
        <f t="shared" si="159"/>
        <v>2</v>
      </c>
      <c r="X2390">
        <f t="shared" si="160"/>
        <v>0</v>
      </c>
    </row>
    <row r="2391" spans="1:24" x14ac:dyDescent="0.25">
      <c r="A2391">
        <v>37318</v>
      </c>
      <c r="B2391" t="s">
        <v>18</v>
      </c>
      <c r="C2391" s="1">
        <v>41379</v>
      </c>
      <c r="D2391" t="s">
        <v>43</v>
      </c>
      <c r="E2391">
        <v>32</v>
      </c>
      <c r="F2391">
        <v>1031.23</v>
      </c>
      <c r="G2391">
        <v>7.0000000000000007E-2</v>
      </c>
      <c r="H2391" t="s">
        <v>20</v>
      </c>
      <c r="I2391">
        <v>-138.54</v>
      </c>
      <c r="J2391">
        <v>33.979999999999997</v>
      </c>
      <c r="K2391">
        <v>19.989999999999998</v>
      </c>
      <c r="L2391" t="s">
        <v>272</v>
      </c>
      <c r="M2391" t="s">
        <v>30</v>
      </c>
      <c r="N2391" t="s">
        <v>45</v>
      </c>
      <c r="O2391" t="s">
        <v>37</v>
      </c>
      <c r="P2391" t="s">
        <v>38</v>
      </c>
      <c r="Q2391" t="s">
        <v>42</v>
      </c>
      <c r="R2391" s="1">
        <v>41381</v>
      </c>
      <c r="S2391" s="10">
        <f t="shared" si="158"/>
        <v>1.6387086171513034E-4</v>
      </c>
      <c r="U2391" t="str">
        <f t="shared" si="157"/>
        <v/>
      </c>
      <c r="V2391">
        <f t="array" ref="V2391">SUM(IF(B2391="Y",IF(D2391="Critical",(F2391:F5950),0)))</f>
        <v>0</v>
      </c>
      <c r="W2391">
        <f t="shared" si="159"/>
        <v>2</v>
      </c>
      <c r="X2391">
        <f t="shared" si="160"/>
        <v>0</v>
      </c>
    </row>
    <row r="2392" spans="1:24" x14ac:dyDescent="0.25">
      <c r="A2392">
        <v>4007</v>
      </c>
      <c r="B2392" t="s">
        <v>18</v>
      </c>
      <c r="C2392" s="1">
        <v>41442</v>
      </c>
      <c r="D2392" t="s">
        <v>19</v>
      </c>
      <c r="E2392">
        <v>18</v>
      </c>
      <c r="F2392">
        <v>1038.4000000000001</v>
      </c>
      <c r="G2392">
        <v>0.01</v>
      </c>
      <c r="H2392" t="s">
        <v>20</v>
      </c>
      <c r="I2392">
        <v>112.36</v>
      </c>
      <c r="J2392">
        <v>56.96</v>
      </c>
      <c r="K2392">
        <v>13.22</v>
      </c>
      <c r="L2392" t="s">
        <v>230</v>
      </c>
      <c r="M2392" t="s">
        <v>56</v>
      </c>
      <c r="N2392" t="s">
        <v>23</v>
      </c>
      <c r="O2392" t="s">
        <v>34</v>
      </c>
      <c r="P2392" t="s">
        <v>72</v>
      </c>
      <c r="Q2392" t="s">
        <v>42</v>
      </c>
      <c r="R2392" s="1">
        <v>41443</v>
      </c>
      <c r="S2392" s="10">
        <f t="shared" si="158"/>
        <v>1.6501023322148441E-4</v>
      </c>
      <c r="U2392" t="str">
        <f t="shared" si="157"/>
        <v/>
      </c>
      <c r="V2392">
        <f t="array" ref="V2392">SUM(IF(B2392="Y",IF(D2392="Critical",(F2392:F5951),0)))</f>
        <v>0</v>
      </c>
      <c r="W2392">
        <f t="shared" si="159"/>
        <v>1</v>
      </c>
      <c r="X2392">
        <f t="shared" si="160"/>
        <v>0</v>
      </c>
    </row>
    <row r="2393" spans="1:24" x14ac:dyDescent="0.25">
      <c r="A2393">
        <v>28867</v>
      </c>
      <c r="B2393" t="s">
        <v>18</v>
      </c>
      <c r="C2393" s="1">
        <v>41842</v>
      </c>
      <c r="D2393" t="s">
        <v>43</v>
      </c>
      <c r="E2393">
        <v>43</v>
      </c>
      <c r="F2393">
        <v>866.73</v>
      </c>
      <c r="G2393">
        <v>0.1</v>
      </c>
      <c r="H2393" t="s">
        <v>20</v>
      </c>
      <c r="I2393">
        <v>-199.98</v>
      </c>
      <c r="J2393">
        <v>20.97</v>
      </c>
      <c r="K2393">
        <v>6.5</v>
      </c>
      <c r="L2393" t="s">
        <v>188</v>
      </c>
      <c r="M2393" t="s">
        <v>22</v>
      </c>
      <c r="N2393" t="s">
        <v>23</v>
      </c>
      <c r="O2393" t="s">
        <v>24</v>
      </c>
      <c r="P2393" t="s">
        <v>25</v>
      </c>
      <c r="Q2393" t="s">
        <v>42</v>
      </c>
      <c r="R2393" s="1">
        <v>41843</v>
      </c>
      <c r="S2393" s="10">
        <f t="shared" si="158"/>
        <v>1.3773046941453887E-4</v>
      </c>
      <c r="U2393" t="str">
        <f t="shared" si="157"/>
        <v/>
      </c>
      <c r="V2393">
        <f t="array" ref="V2393">SUM(IF(B2393="Y",IF(D2393="Critical",(F2393:F5952),0)))</f>
        <v>0</v>
      </c>
      <c r="W2393">
        <f t="shared" si="159"/>
        <v>1</v>
      </c>
      <c r="X2393">
        <f t="shared" si="160"/>
        <v>0</v>
      </c>
    </row>
    <row r="2394" spans="1:24" x14ac:dyDescent="0.25">
      <c r="A2394">
        <v>28867</v>
      </c>
      <c r="B2394" t="s">
        <v>18</v>
      </c>
      <c r="C2394" s="1">
        <v>41842</v>
      </c>
      <c r="D2394" t="s">
        <v>43</v>
      </c>
      <c r="E2394">
        <v>6</v>
      </c>
      <c r="F2394">
        <v>642.41999999999996</v>
      </c>
      <c r="G2394">
        <v>0.03</v>
      </c>
      <c r="H2394" t="s">
        <v>20</v>
      </c>
      <c r="I2394">
        <v>80.010000000000005</v>
      </c>
      <c r="J2394">
        <v>104.85</v>
      </c>
      <c r="K2394">
        <v>19.989999999999998</v>
      </c>
      <c r="L2394" t="s">
        <v>188</v>
      </c>
      <c r="M2394" t="s">
        <v>22</v>
      </c>
      <c r="N2394" t="s">
        <v>23</v>
      </c>
      <c r="O2394" t="s">
        <v>34</v>
      </c>
      <c r="P2394" t="s">
        <v>49</v>
      </c>
      <c r="Q2394" t="s">
        <v>42</v>
      </c>
      <c r="R2394" s="1">
        <v>41843</v>
      </c>
      <c r="S2394" s="10">
        <f t="shared" si="158"/>
        <v>1.0208578007140407E-4</v>
      </c>
      <c r="U2394" t="str">
        <f t="shared" si="157"/>
        <v/>
      </c>
      <c r="V2394">
        <f t="array" ref="V2394">SUM(IF(B2394="Y",IF(D2394="Critical",(F2394:F5953),0)))</f>
        <v>0</v>
      </c>
      <c r="W2394">
        <f t="shared" si="159"/>
        <v>1</v>
      </c>
      <c r="X2394">
        <f t="shared" si="160"/>
        <v>0</v>
      </c>
    </row>
    <row r="2395" spans="1:24" x14ac:dyDescent="0.25">
      <c r="A2395">
        <v>28867</v>
      </c>
      <c r="B2395" t="s">
        <v>18</v>
      </c>
      <c r="C2395" s="1">
        <v>41842</v>
      </c>
      <c r="D2395" t="s">
        <v>43</v>
      </c>
      <c r="E2395">
        <v>26</v>
      </c>
      <c r="F2395">
        <v>2169.7525000000001</v>
      </c>
      <c r="G2395">
        <v>0.02</v>
      </c>
      <c r="H2395" t="s">
        <v>20</v>
      </c>
      <c r="I2395">
        <v>374.75</v>
      </c>
      <c r="J2395">
        <v>95.99</v>
      </c>
      <c r="K2395">
        <v>8.99</v>
      </c>
      <c r="L2395" t="s">
        <v>188</v>
      </c>
      <c r="M2395" t="s">
        <v>22</v>
      </c>
      <c r="N2395" t="s">
        <v>23</v>
      </c>
      <c r="O2395" t="s">
        <v>24</v>
      </c>
      <c r="P2395" t="s">
        <v>41</v>
      </c>
      <c r="Q2395" t="s">
        <v>42</v>
      </c>
      <c r="R2395" s="1">
        <v>41844</v>
      </c>
      <c r="S2395" s="10">
        <f t="shared" si="158"/>
        <v>3.4479137717440179E-4</v>
      </c>
      <c r="U2395" t="str">
        <f t="shared" si="157"/>
        <v/>
      </c>
      <c r="V2395">
        <f t="array" ref="V2395">SUM(IF(B2395="Y",IF(D2395="Critical",(F2395:F5954),0)))</f>
        <v>0</v>
      </c>
      <c r="W2395">
        <f t="shared" si="159"/>
        <v>2</v>
      </c>
      <c r="X2395">
        <f t="shared" si="160"/>
        <v>0</v>
      </c>
    </row>
    <row r="2396" spans="1:24" x14ac:dyDescent="0.25">
      <c r="A2396">
        <v>28870</v>
      </c>
      <c r="B2396" t="s">
        <v>18</v>
      </c>
      <c r="C2396" s="1">
        <v>41953</v>
      </c>
      <c r="D2396" t="s">
        <v>19</v>
      </c>
      <c r="E2396">
        <v>35</v>
      </c>
      <c r="F2396">
        <v>3310.9454999999998</v>
      </c>
      <c r="G2396">
        <v>0.05</v>
      </c>
      <c r="H2396" t="s">
        <v>20</v>
      </c>
      <c r="I2396">
        <v>822.4</v>
      </c>
      <c r="J2396">
        <v>115.99</v>
      </c>
      <c r="K2396">
        <v>2.5</v>
      </c>
      <c r="L2396" t="s">
        <v>520</v>
      </c>
      <c r="M2396" t="s">
        <v>341</v>
      </c>
      <c r="N2396" t="s">
        <v>23</v>
      </c>
      <c r="O2396" t="s">
        <v>24</v>
      </c>
      <c r="P2396" t="s">
        <v>41</v>
      </c>
      <c r="Q2396" t="s">
        <v>42</v>
      </c>
      <c r="R2396" s="1">
        <v>41956</v>
      </c>
      <c r="S2396" s="10">
        <f t="shared" si="158"/>
        <v>5.2613625687463817E-4</v>
      </c>
      <c r="U2396" t="str">
        <f t="shared" si="157"/>
        <v/>
      </c>
      <c r="V2396">
        <f t="array" ref="V2396">SUM(IF(B2396="Y",IF(D2396="Critical",(F2396:F5955),0)))</f>
        <v>0</v>
      </c>
      <c r="W2396">
        <f t="shared" si="159"/>
        <v>3</v>
      </c>
      <c r="X2396">
        <f t="shared" si="160"/>
        <v>0</v>
      </c>
    </row>
    <row r="2397" spans="1:24" x14ac:dyDescent="0.25">
      <c r="A2397">
        <v>28870</v>
      </c>
      <c r="B2397" t="s">
        <v>18</v>
      </c>
      <c r="C2397" s="1">
        <v>41953</v>
      </c>
      <c r="D2397" t="s">
        <v>19</v>
      </c>
      <c r="E2397">
        <v>27</v>
      </c>
      <c r="F2397">
        <v>1154.8900000000001</v>
      </c>
      <c r="G2397">
        <v>0.03</v>
      </c>
      <c r="H2397" t="s">
        <v>20</v>
      </c>
      <c r="I2397">
        <v>66.36</v>
      </c>
      <c r="J2397">
        <v>40.98</v>
      </c>
      <c r="K2397">
        <v>6.5</v>
      </c>
      <c r="L2397" t="s">
        <v>520</v>
      </c>
      <c r="M2397" t="s">
        <v>22</v>
      </c>
      <c r="N2397" t="s">
        <v>23</v>
      </c>
      <c r="O2397" t="s">
        <v>24</v>
      </c>
      <c r="P2397" t="s">
        <v>25</v>
      </c>
      <c r="Q2397" t="s">
        <v>42</v>
      </c>
      <c r="R2397" s="1">
        <v>41954</v>
      </c>
      <c r="S2397" s="10">
        <f t="shared" si="158"/>
        <v>1.8352144476614033E-4</v>
      </c>
      <c r="U2397" t="str">
        <f t="shared" si="157"/>
        <v/>
      </c>
      <c r="V2397">
        <f t="array" ref="V2397">SUM(IF(B2397="Y",IF(D2397="Critical",(F2397:F5956),0)))</f>
        <v>0</v>
      </c>
      <c r="W2397">
        <f t="shared" si="159"/>
        <v>1</v>
      </c>
      <c r="X2397">
        <f t="shared" si="160"/>
        <v>0</v>
      </c>
    </row>
    <row r="2398" spans="1:24" x14ac:dyDescent="0.25">
      <c r="A2398">
        <v>28871</v>
      </c>
      <c r="B2398" t="s">
        <v>18</v>
      </c>
      <c r="C2398" s="1">
        <v>42109</v>
      </c>
      <c r="D2398" t="s">
        <v>19</v>
      </c>
      <c r="E2398">
        <v>10</v>
      </c>
      <c r="F2398">
        <v>55.02</v>
      </c>
      <c r="G2398">
        <v>0.08</v>
      </c>
      <c r="H2398" t="s">
        <v>20</v>
      </c>
      <c r="I2398">
        <v>-56.12</v>
      </c>
      <c r="J2398">
        <v>5.0199999999999996</v>
      </c>
      <c r="K2398">
        <v>5.14</v>
      </c>
      <c r="L2398" t="s">
        <v>537</v>
      </c>
      <c r="M2398" t="s">
        <v>341</v>
      </c>
      <c r="N2398" t="s">
        <v>71</v>
      </c>
      <c r="O2398" t="s">
        <v>24</v>
      </c>
      <c r="P2398" t="s">
        <v>25</v>
      </c>
      <c r="Q2398" t="s">
        <v>26</v>
      </c>
      <c r="R2398" s="1">
        <v>42109</v>
      </c>
      <c r="S2398" s="10">
        <f t="shared" si="158"/>
        <v>8.7431269567084661E-6</v>
      </c>
      <c r="U2398" t="str">
        <f t="shared" si="157"/>
        <v/>
      </c>
      <c r="V2398">
        <f t="array" ref="V2398">SUM(IF(B2398="Y",IF(D2398="Critical",(F2398:F5957),0)))</f>
        <v>0</v>
      </c>
      <c r="W2398">
        <f t="shared" si="159"/>
        <v>0</v>
      </c>
      <c r="X2398">
        <f t="shared" si="160"/>
        <v>0</v>
      </c>
    </row>
    <row r="2399" spans="1:24" x14ac:dyDescent="0.25">
      <c r="A2399">
        <v>28897</v>
      </c>
      <c r="B2399" t="s">
        <v>18</v>
      </c>
      <c r="C2399" s="1">
        <v>42606</v>
      </c>
      <c r="D2399" t="s">
        <v>43</v>
      </c>
      <c r="E2399">
        <v>35</v>
      </c>
      <c r="F2399">
        <v>146.15</v>
      </c>
      <c r="G2399">
        <v>0.02</v>
      </c>
      <c r="H2399" t="s">
        <v>20</v>
      </c>
      <c r="I2399">
        <v>-180.26</v>
      </c>
      <c r="J2399">
        <v>4.0599999999999996</v>
      </c>
      <c r="K2399">
        <v>6.89</v>
      </c>
      <c r="L2399" t="s">
        <v>142</v>
      </c>
      <c r="M2399" t="s">
        <v>30</v>
      </c>
      <c r="N2399" t="s">
        <v>45</v>
      </c>
      <c r="O2399" t="s">
        <v>34</v>
      </c>
      <c r="P2399" t="s">
        <v>72</v>
      </c>
      <c r="Q2399" t="s">
        <v>42</v>
      </c>
      <c r="R2399" s="1">
        <v>42608</v>
      </c>
      <c r="S2399" s="10">
        <f t="shared" si="158"/>
        <v>2.3224427566756495E-5</v>
      </c>
      <c r="U2399" t="str">
        <f t="shared" si="157"/>
        <v/>
      </c>
      <c r="V2399">
        <f t="array" ref="V2399">SUM(IF(B2399="Y",IF(D2399="Critical",(F2399:F5958),0)))</f>
        <v>0</v>
      </c>
      <c r="W2399">
        <f t="shared" si="159"/>
        <v>2</v>
      </c>
      <c r="X2399">
        <f t="shared" si="160"/>
        <v>0</v>
      </c>
    </row>
    <row r="2400" spans="1:24" x14ac:dyDescent="0.25">
      <c r="A2400">
        <v>28897</v>
      </c>
      <c r="B2400" t="s">
        <v>18</v>
      </c>
      <c r="C2400" s="1">
        <v>42606</v>
      </c>
      <c r="D2400" t="s">
        <v>43</v>
      </c>
      <c r="E2400">
        <v>14</v>
      </c>
      <c r="F2400">
        <v>877.47</v>
      </c>
      <c r="G2400">
        <v>7.0000000000000007E-2</v>
      </c>
      <c r="H2400" t="s">
        <v>20</v>
      </c>
      <c r="I2400">
        <v>151.24</v>
      </c>
      <c r="J2400">
        <v>60.98</v>
      </c>
      <c r="K2400">
        <v>19.989999999999998</v>
      </c>
      <c r="L2400" t="s">
        <v>142</v>
      </c>
      <c r="M2400" t="s">
        <v>30</v>
      </c>
      <c r="N2400" t="s">
        <v>45</v>
      </c>
      <c r="O2400" t="s">
        <v>34</v>
      </c>
      <c r="P2400" t="s">
        <v>76</v>
      </c>
      <c r="Q2400" t="s">
        <v>42</v>
      </c>
      <c r="R2400" s="1">
        <v>42608</v>
      </c>
      <c r="S2400" s="10">
        <f t="shared" si="158"/>
        <v>1.3943714305167173E-4</v>
      </c>
      <c r="U2400" t="str">
        <f t="shared" si="157"/>
        <v/>
      </c>
      <c r="V2400">
        <f t="array" ref="V2400">SUM(IF(B2400="Y",IF(D2400="Critical",(F2400:F5959),0)))</f>
        <v>0</v>
      </c>
      <c r="W2400">
        <f t="shared" si="159"/>
        <v>2</v>
      </c>
      <c r="X2400">
        <f t="shared" si="160"/>
        <v>0</v>
      </c>
    </row>
    <row r="2401" spans="1:24" x14ac:dyDescent="0.25">
      <c r="A2401">
        <v>28899</v>
      </c>
      <c r="B2401" t="s">
        <v>18</v>
      </c>
      <c r="C2401" s="1">
        <v>42169</v>
      </c>
      <c r="D2401" t="s">
        <v>47</v>
      </c>
      <c r="E2401">
        <v>27</v>
      </c>
      <c r="F2401">
        <v>4488.2635</v>
      </c>
      <c r="G2401">
        <v>0.06</v>
      </c>
      <c r="H2401" t="s">
        <v>20</v>
      </c>
      <c r="I2401">
        <v>750.55</v>
      </c>
      <c r="J2401">
        <v>205.99</v>
      </c>
      <c r="K2401">
        <v>5</v>
      </c>
      <c r="L2401" t="s">
        <v>124</v>
      </c>
      <c r="M2401" t="s">
        <v>22</v>
      </c>
      <c r="N2401" t="s">
        <v>45</v>
      </c>
      <c r="O2401" t="s">
        <v>24</v>
      </c>
      <c r="P2401" t="s">
        <v>41</v>
      </c>
      <c r="Q2401" t="s">
        <v>42</v>
      </c>
      <c r="R2401" s="1">
        <v>42171</v>
      </c>
      <c r="S2401" s="10">
        <f t="shared" si="158"/>
        <v>7.1322169385061227E-4</v>
      </c>
      <c r="U2401" t="str">
        <f t="shared" si="157"/>
        <v/>
      </c>
      <c r="V2401">
        <f t="array" ref="V2401">SUM(IF(B2401="Y",IF(D2401="Critical",(F2401:F5960),0)))</f>
        <v>0</v>
      </c>
      <c r="W2401">
        <f t="shared" si="159"/>
        <v>2</v>
      </c>
      <c r="X2401">
        <f t="shared" si="160"/>
        <v>0</v>
      </c>
    </row>
    <row r="2402" spans="1:24" x14ac:dyDescent="0.25">
      <c r="A2402">
        <v>25155</v>
      </c>
      <c r="B2402" t="s">
        <v>18</v>
      </c>
      <c r="C2402" s="1">
        <v>41294</v>
      </c>
      <c r="D2402" t="s">
        <v>47</v>
      </c>
      <c r="E2402">
        <v>48</v>
      </c>
      <c r="F2402">
        <v>1038.99</v>
      </c>
      <c r="G2402">
        <v>0</v>
      </c>
      <c r="H2402" t="s">
        <v>20</v>
      </c>
      <c r="I2402">
        <v>-180.45</v>
      </c>
      <c r="J2402">
        <v>19.940000000000001</v>
      </c>
      <c r="K2402">
        <v>14.87</v>
      </c>
      <c r="L2402" t="s">
        <v>172</v>
      </c>
      <c r="M2402" t="s">
        <v>22</v>
      </c>
      <c r="N2402" t="s">
        <v>23</v>
      </c>
      <c r="O2402" t="s">
        <v>37</v>
      </c>
      <c r="P2402" t="s">
        <v>38</v>
      </c>
      <c r="Q2402" t="s">
        <v>60</v>
      </c>
      <c r="R2402" s="1">
        <v>41301</v>
      </c>
      <c r="S2402" s="10">
        <f t="shared" si="158"/>
        <v>1.6510398903581478E-4</v>
      </c>
      <c r="U2402" t="str">
        <f t="shared" si="157"/>
        <v/>
      </c>
      <c r="V2402">
        <f t="array" ref="V2402">SUM(IF(B2402="Y",IF(D2402="Critical",(F2402:F5961),0)))</f>
        <v>0</v>
      </c>
      <c r="W2402">
        <f t="shared" si="159"/>
        <v>7</v>
      </c>
      <c r="X2402">
        <f t="shared" si="160"/>
        <v>0</v>
      </c>
    </row>
    <row r="2403" spans="1:24" x14ac:dyDescent="0.25">
      <c r="A2403">
        <v>34209</v>
      </c>
      <c r="B2403" t="s">
        <v>27</v>
      </c>
      <c r="C2403" s="1">
        <v>41510</v>
      </c>
      <c r="D2403" t="s">
        <v>19</v>
      </c>
      <c r="E2403">
        <v>29</v>
      </c>
      <c r="F2403">
        <v>1041.72</v>
      </c>
      <c r="G2403">
        <v>0.03</v>
      </c>
      <c r="H2403" t="s">
        <v>20</v>
      </c>
      <c r="I2403">
        <v>437.61</v>
      </c>
      <c r="J2403">
        <v>35.44</v>
      </c>
      <c r="K2403">
        <v>4.92</v>
      </c>
      <c r="L2403" t="s">
        <v>125</v>
      </c>
      <c r="M2403" t="s">
        <v>30</v>
      </c>
      <c r="N2403" t="s">
        <v>23</v>
      </c>
      <c r="O2403" t="s">
        <v>34</v>
      </c>
      <c r="P2403" t="s">
        <v>49</v>
      </c>
      <c r="Q2403" t="s">
        <v>42</v>
      </c>
      <c r="R2403" s="1">
        <v>41512</v>
      </c>
      <c r="S2403" s="10">
        <f t="shared" si="158"/>
        <v>1.6553780831229269E-4</v>
      </c>
      <c r="U2403" t="str">
        <f t="shared" si="157"/>
        <v/>
      </c>
      <c r="V2403">
        <f t="array" ref="V2403">SUM(IF(B2403="Y",IF(D2403="Critical",(F2403:F5962),0)))</f>
        <v>0</v>
      </c>
      <c r="W2403">
        <f t="shared" si="159"/>
        <v>2</v>
      </c>
      <c r="X2403">
        <f t="shared" si="160"/>
        <v>0</v>
      </c>
    </row>
    <row r="2404" spans="1:24" x14ac:dyDescent="0.25">
      <c r="A2404">
        <v>35137</v>
      </c>
      <c r="B2404" t="s">
        <v>27</v>
      </c>
      <c r="C2404" s="1">
        <v>41472</v>
      </c>
      <c r="D2404" t="s">
        <v>19</v>
      </c>
      <c r="E2404">
        <v>47</v>
      </c>
      <c r="F2404">
        <v>1041.78</v>
      </c>
      <c r="G2404">
        <v>0.1</v>
      </c>
      <c r="H2404" t="s">
        <v>20</v>
      </c>
      <c r="I2404">
        <v>283.79000000000002</v>
      </c>
      <c r="J2404">
        <v>23.99</v>
      </c>
      <c r="K2404">
        <v>6.71</v>
      </c>
      <c r="L2404" t="s">
        <v>88</v>
      </c>
      <c r="M2404" t="s">
        <v>22</v>
      </c>
      <c r="N2404" t="s">
        <v>40</v>
      </c>
      <c r="O2404" t="s">
        <v>34</v>
      </c>
      <c r="P2404" t="s">
        <v>76</v>
      </c>
      <c r="Q2404" t="s">
        <v>42</v>
      </c>
      <c r="R2404" s="1">
        <v>41475</v>
      </c>
      <c r="S2404" s="10">
        <f t="shared" si="158"/>
        <v>1.6554734280188561E-4</v>
      </c>
      <c r="U2404" t="str">
        <f t="shared" si="157"/>
        <v/>
      </c>
      <c r="V2404">
        <f t="array" ref="V2404">SUM(IF(B2404="Y",IF(D2404="Critical",(F2404:F5963),0)))</f>
        <v>0</v>
      </c>
      <c r="W2404">
        <f t="shared" si="159"/>
        <v>3</v>
      </c>
      <c r="X2404">
        <f t="shared" si="160"/>
        <v>0</v>
      </c>
    </row>
    <row r="2405" spans="1:24" x14ac:dyDescent="0.25">
      <c r="A2405">
        <v>28929</v>
      </c>
      <c r="B2405" t="s">
        <v>18</v>
      </c>
      <c r="C2405" s="1">
        <v>42286</v>
      </c>
      <c r="D2405" t="s">
        <v>43</v>
      </c>
      <c r="E2405">
        <v>37</v>
      </c>
      <c r="F2405">
        <v>230.97</v>
      </c>
      <c r="G2405">
        <v>0.08</v>
      </c>
      <c r="H2405" t="s">
        <v>20</v>
      </c>
      <c r="I2405">
        <v>-173.73</v>
      </c>
      <c r="J2405">
        <v>6.48</v>
      </c>
      <c r="K2405">
        <v>8.19</v>
      </c>
      <c r="L2405" t="s">
        <v>384</v>
      </c>
      <c r="M2405" t="s">
        <v>22</v>
      </c>
      <c r="N2405" t="s">
        <v>23</v>
      </c>
      <c r="O2405" t="s">
        <v>34</v>
      </c>
      <c r="P2405" t="s">
        <v>49</v>
      </c>
      <c r="Q2405" t="s">
        <v>42</v>
      </c>
      <c r="R2405" s="1">
        <v>42287</v>
      </c>
      <c r="S2405" s="10">
        <f t="shared" si="158"/>
        <v>3.670301768794901E-5</v>
      </c>
      <c r="U2405" t="str">
        <f t="shared" si="157"/>
        <v/>
      </c>
      <c r="V2405">
        <f t="array" ref="V2405">SUM(IF(B2405="Y",IF(D2405="Critical",(F2405:F5964),0)))</f>
        <v>0</v>
      </c>
      <c r="W2405">
        <f t="shared" si="159"/>
        <v>1</v>
      </c>
      <c r="X2405">
        <f t="shared" si="160"/>
        <v>0</v>
      </c>
    </row>
    <row r="2406" spans="1:24" x14ac:dyDescent="0.25">
      <c r="A2406">
        <v>28929</v>
      </c>
      <c r="B2406" t="s">
        <v>18</v>
      </c>
      <c r="C2406" s="1">
        <v>42286</v>
      </c>
      <c r="D2406" t="s">
        <v>43</v>
      </c>
      <c r="E2406">
        <v>46</v>
      </c>
      <c r="F2406">
        <v>723.17</v>
      </c>
      <c r="G2406">
        <v>0.09</v>
      </c>
      <c r="H2406" t="s">
        <v>20</v>
      </c>
      <c r="I2406">
        <v>-154.11000000000001</v>
      </c>
      <c r="J2406">
        <v>16.98</v>
      </c>
      <c r="K2406">
        <v>12.39</v>
      </c>
      <c r="L2406" t="s">
        <v>384</v>
      </c>
      <c r="M2406" t="s">
        <v>22</v>
      </c>
      <c r="N2406" t="s">
        <v>23</v>
      </c>
      <c r="O2406" t="s">
        <v>34</v>
      </c>
      <c r="P2406" t="s">
        <v>76</v>
      </c>
      <c r="Q2406" t="s">
        <v>42</v>
      </c>
      <c r="R2406" s="1">
        <v>42288</v>
      </c>
      <c r="S2406" s="10">
        <f t="shared" si="158"/>
        <v>1.149176139818768E-4</v>
      </c>
      <c r="U2406" t="str">
        <f t="shared" si="157"/>
        <v/>
      </c>
      <c r="V2406">
        <f t="array" ref="V2406">SUM(IF(B2406="Y",IF(D2406="Critical",(F2406:F5965),0)))</f>
        <v>0</v>
      </c>
      <c r="W2406">
        <f t="shared" si="159"/>
        <v>2</v>
      </c>
      <c r="X2406">
        <f t="shared" si="160"/>
        <v>0</v>
      </c>
    </row>
    <row r="2407" spans="1:24" x14ac:dyDescent="0.25">
      <c r="A2407">
        <v>17858</v>
      </c>
      <c r="B2407" t="s">
        <v>27</v>
      </c>
      <c r="C2407" s="1">
        <v>41542</v>
      </c>
      <c r="D2407" t="s">
        <v>43</v>
      </c>
      <c r="E2407">
        <v>46</v>
      </c>
      <c r="F2407">
        <v>1048.3900000000001</v>
      </c>
      <c r="G2407">
        <v>0.06</v>
      </c>
      <c r="H2407" t="s">
        <v>32</v>
      </c>
      <c r="I2407">
        <v>206.56</v>
      </c>
      <c r="J2407">
        <v>22.98</v>
      </c>
      <c r="K2407">
        <v>7.58</v>
      </c>
      <c r="L2407" t="s">
        <v>489</v>
      </c>
      <c r="M2407" t="s">
        <v>30</v>
      </c>
      <c r="N2407" t="s">
        <v>45</v>
      </c>
      <c r="O2407" t="s">
        <v>37</v>
      </c>
      <c r="P2407" t="s">
        <v>38</v>
      </c>
      <c r="Q2407" t="s">
        <v>42</v>
      </c>
      <c r="R2407" s="1">
        <v>41543</v>
      </c>
      <c r="S2407" s="10">
        <f t="shared" si="158"/>
        <v>1.6659772573870575E-4</v>
      </c>
      <c r="U2407" t="str">
        <f t="shared" si="157"/>
        <v/>
      </c>
      <c r="V2407">
        <f t="array" ref="V2407">SUM(IF(B2407="Y",IF(D2407="Critical",(F2407:F5966),0)))</f>
        <v>0</v>
      </c>
      <c r="W2407">
        <f t="shared" si="159"/>
        <v>1</v>
      </c>
      <c r="X2407">
        <f t="shared" si="160"/>
        <v>0</v>
      </c>
    </row>
    <row r="2408" spans="1:24" x14ac:dyDescent="0.25">
      <c r="A2408">
        <v>24196</v>
      </c>
      <c r="B2408" t="s">
        <v>18</v>
      </c>
      <c r="C2408" s="1">
        <v>41485</v>
      </c>
      <c r="D2408" t="s">
        <v>19</v>
      </c>
      <c r="E2408">
        <v>24</v>
      </c>
      <c r="F2408">
        <v>1049.49</v>
      </c>
      <c r="G2408">
        <v>0.05</v>
      </c>
      <c r="H2408" t="s">
        <v>20</v>
      </c>
      <c r="I2408">
        <v>-5.41</v>
      </c>
      <c r="J2408">
        <v>43.57</v>
      </c>
      <c r="K2408">
        <v>16.36</v>
      </c>
      <c r="L2408" t="s">
        <v>510</v>
      </c>
      <c r="M2408" t="s">
        <v>30</v>
      </c>
      <c r="N2408" t="s">
        <v>40</v>
      </c>
      <c r="O2408" t="s">
        <v>34</v>
      </c>
      <c r="P2408" t="s">
        <v>53</v>
      </c>
      <c r="Q2408" t="s">
        <v>42</v>
      </c>
      <c r="R2408" s="1">
        <v>41487</v>
      </c>
      <c r="S2408" s="10">
        <f t="shared" si="158"/>
        <v>1.6677252471457594E-4</v>
      </c>
      <c r="U2408" t="str">
        <f t="shared" si="157"/>
        <v/>
      </c>
      <c r="V2408">
        <f t="array" ref="V2408">SUM(IF(B2408="Y",IF(D2408="Critical",(F2408:F5967),0)))</f>
        <v>0</v>
      </c>
      <c r="W2408">
        <f t="shared" si="159"/>
        <v>2</v>
      </c>
      <c r="X2408">
        <f t="shared" si="160"/>
        <v>0</v>
      </c>
    </row>
    <row r="2409" spans="1:24" x14ac:dyDescent="0.25">
      <c r="A2409">
        <v>28933</v>
      </c>
      <c r="B2409" t="s">
        <v>18</v>
      </c>
      <c r="C2409" s="1">
        <v>42560</v>
      </c>
      <c r="D2409" t="s">
        <v>28</v>
      </c>
      <c r="E2409">
        <v>1</v>
      </c>
      <c r="F2409">
        <v>11.16</v>
      </c>
      <c r="G2409">
        <v>0.01</v>
      </c>
      <c r="H2409" t="s">
        <v>20</v>
      </c>
      <c r="I2409">
        <v>-7.25</v>
      </c>
      <c r="J2409">
        <v>5.58</v>
      </c>
      <c r="K2409">
        <v>5.3</v>
      </c>
      <c r="L2409" t="s">
        <v>269</v>
      </c>
      <c r="M2409" t="s">
        <v>22</v>
      </c>
      <c r="N2409" t="s">
        <v>23</v>
      </c>
      <c r="O2409" t="s">
        <v>34</v>
      </c>
      <c r="P2409" t="s">
        <v>76</v>
      </c>
      <c r="Q2409" t="s">
        <v>42</v>
      </c>
      <c r="R2409" s="1">
        <v>42561</v>
      </c>
      <c r="S2409" s="10">
        <f t="shared" si="158"/>
        <v>1.7734150642832877E-6</v>
      </c>
      <c r="U2409" t="str">
        <f t="shared" si="157"/>
        <v/>
      </c>
      <c r="V2409">
        <f t="array" ref="V2409">SUM(IF(B2409="Y",IF(D2409="Critical",(F2409:F5968),0)))</f>
        <v>0</v>
      </c>
      <c r="W2409">
        <f t="shared" si="159"/>
        <v>1</v>
      </c>
      <c r="X2409">
        <f t="shared" si="160"/>
        <v>0</v>
      </c>
    </row>
    <row r="2410" spans="1:24" x14ac:dyDescent="0.25">
      <c r="A2410">
        <v>28933</v>
      </c>
      <c r="B2410" t="s">
        <v>18</v>
      </c>
      <c r="C2410" s="1">
        <v>42560</v>
      </c>
      <c r="D2410" t="s">
        <v>28</v>
      </c>
      <c r="E2410">
        <v>38</v>
      </c>
      <c r="F2410">
        <v>156.19999999999999</v>
      </c>
      <c r="G2410">
        <v>0.03</v>
      </c>
      <c r="H2410" t="s">
        <v>20</v>
      </c>
      <c r="I2410">
        <v>43</v>
      </c>
      <c r="J2410">
        <v>3.98</v>
      </c>
      <c r="K2410">
        <v>0.7</v>
      </c>
      <c r="L2410" t="s">
        <v>269</v>
      </c>
      <c r="M2410" t="s">
        <v>22</v>
      </c>
      <c r="N2410" t="s">
        <v>23</v>
      </c>
      <c r="O2410" t="s">
        <v>34</v>
      </c>
      <c r="P2410" t="s">
        <v>35</v>
      </c>
      <c r="Q2410" t="s">
        <v>36</v>
      </c>
      <c r="R2410" s="1">
        <v>42561</v>
      </c>
      <c r="S2410" s="10">
        <f t="shared" si="158"/>
        <v>2.4821454573570742E-5</v>
      </c>
      <c r="U2410" t="str">
        <f t="shared" si="157"/>
        <v/>
      </c>
      <c r="V2410">
        <f t="array" ref="V2410">SUM(IF(B2410="Y",IF(D2410="Critical",(F2410:F5969),0)))</f>
        <v>0</v>
      </c>
      <c r="W2410">
        <f t="shared" si="159"/>
        <v>1</v>
      </c>
      <c r="X2410">
        <f t="shared" si="160"/>
        <v>0</v>
      </c>
    </row>
    <row r="2411" spans="1:24" x14ac:dyDescent="0.25">
      <c r="A2411">
        <v>28963</v>
      </c>
      <c r="B2411" t="s">
        <v>18</v>
      </c>
      <c r="C2411" s="1">
        <v>41977</v>
      </c>
      <c r="D2411" t="s">
        <v>31</v>
      </c>
      <c r="E2411">
        <v>37</v>
      </c>
      <c r="F2411">
        <v>6072.1875</v>
      </c>
      <c r="G2411">
        <v>0.09</v>
      </c>
      <c r="H2411" t="s">
        <v>20</v>
      </c>
      <c r="I2411">
        <v>1372.09</v>
      </c>
      <c r="J2411">
        <v>205.99</v>
      </c>
      <c r="K2411">
        <v>2.5</v>
      </c>
      <c r="L2411" t="s">
        <v>413</v>
      </c>
      <c r="M2411" t="s">
        <v>22</v>
      </c>
      <c r="N2411" t="s">
        <v>40</v>
      </c>
      <c r="O2411" t="s">
        <v>24</v>
      </c>
      <c r="P2411" t="s">
        <v>41</v>
      </c>
      <c r="Q2411" t="s">
        <v>42</v>
      </c>
      <c r="R2411" s="1">
        <v>41979</v>
      </c>
      <c r="S2411" s="10">
        <f t="shared" si="158"/>
        <v>9.6492014208357307E-4</v>
      </c>
      <c r="U2411" t="str">
        <f t="shared" si="157"/>
        <v/>
      </c>
      <c r="V2411">
        <f t="array" ref="V2411">SUM(IF(B2411="Y",IF(D2411="Critical",(F2411:F5970),0)))</f>
        <v>0</v>
      </c>
      <c r="W2411">
        <f t="shared" si="159"/>
        <v>2</v>
      </c>
      <c r="X2411">
        <f t="shared" si="160"/>
        <v>0</v>
      </c>
    </row>
    <row r="2412" spans="1:24" x14ac:dyDescent="0.25">
      <c r="A2412">
        <v>21889</v>
      </c>
      <c r="B2412" t="s">
        <v>18</v>
      </c>
      <c r="C2412" s="1">
        <v>41365</v>
      </c>
      <c r="D2412" t="s">
        <v>47</v>
      </c>
      <c r="E2412">
        <v>21</v>
      </c>
      <c r="F2412">
        <v>1049.79</v>
      </c>
      <c r="G2412">
        <v>0.08</v>
      </c>
      <c r="H2412" t="s">
        <v>20</v>
      </c>
      <c r="I2412">
        <v>135.79</v>
      </c>
      <c r="J2412">
        <v>51.75</v>
      </c>
      <c r="K2412">
        <v>19.989999999999998</v>
      </c>
      <c r="L2412" t="s">
        <v>489</v>
      </c>
      <c r="M2412" t="s">
        <v>341</v>
      </c>
      <c r="N2412" t="s">
        <v>45</v>
      </c>
      <c r="O2412" t="s">
        <v>37</v>
      </c>
      <c r="P2412" t="s">
        <v>38</v>
      </c>
      <c r="Q2412" t="s">
        <v>42</v>
      </c>
      <c r="R2412" s="1">
        <v>41372</v>
      </c>
      <c r="S2412" s="10">
        <f t="shared" si="158"/>
        <v>1.6682019716254053E-4</v>
      </c>
      <c r="U2412" t="str">
        <f t="shared" si="157"/>
        <v/>
      </c>
      <c r="V2412">
        <f t="array" ref="V2412">SUM(IF(B2412="Y",IF(D2412="Critical",(F2412:F5971),0)))</f>
        <v>0</v>
      </c>
      <c r="W2412">
        <f t="shared" si="159"/>
        <v>7</v>
      </c>
      <c r="X2412">
        <f t="shared" si="160"/>
        <v>0</v>
      </c>
    </row>
    <row r="2413" spans="1:24" x14ac:dyDescent="0.25">
      <c r="A2413">
        <v>10081</v>
      </c>
      <c r="B2413" t="s">
        <v>18</v>
      </c>
      <c r="C2413" s="1">
        <v>41493</v>
      </c>
      <c r="D2413" t="s">
        <v>31</v>
      </c>
      <c r="E2413">
        <v>49</v>
      </c>
      <c r="F2413">
        <v>1058.43</v>
      </c>
      <c r="G2413">
        <v>0.02</v>
      </c>
      <c r="H2413" t="s">
        <v>20</v>
      </c>
      <c r="I2413">
        <v>245</v>
      </c>
      <c r="J2413">
        <v>20.28</v>
      </c>
      <c r="K2413">
        <v>6.68</v>
      </c>
      <c r="L2413" t="s">
        <v>363</v>
      </c>
      <c r="M2413" t="s">
        <v>22</v>
      </c>
      <c r="N2413" t="s">
        <v>40</v>
      </c>
      <c r="O2413" t="s">
        <v>37</v>
      </c>
      <c r="P2413" t="s">
        <v>38</v>
      </c>
      <c r="Q2413" t="s">
        <v>42</v>
      </c>
      <c r="R2413" s="1">
        <v>41494</v>
      </c>
      <c r="S2413" s="10">
        <f t="shared" si="158"/>
        <v>1.6819316366392117E-4</v>
      </c>
      <c r="U2413" t="str">
        <f t="shared" si="157"/>
        <v/>
      </c>
      <c r="V2413">
        <f t="array" ref="V2413">SUM(IF(B2413="Y",IF(D2413="Critical",(F2413:F5972),0)))</f>
        <v>0</v>
      </c>
      <c r="W2413">
        <f t="shared" si="159"/>
        <v>1</v>
      </c>
      <c r="X2413">
        <f t="shared" si="160"/>
        <v>0</v>
      </c>
    </row>
    <row r="2414" spans="1:24" x14ac:dyDescent="0.25">
      <c r="A2414">
        <v>29028</v>
      </c>
      <c r="B2414" t="s">
        <v>18</v>
      </c>
      <c r="C2414" s="1">
        <v>41675</v>
      </c>
      <c r="D2414" t="s">
        <v>28</v>
      </c>
      <c r="E2414">
        <v>43</v>
      </c>
      <c r="F2414">
        <v>17131.36</v>
      </c>
      <c r="G2414">
        <v>0.08</v>
      </c>
      <c r="H2414" t="s">
        <v>54</v>
      </c>
      <c r="I2414">
        <v>4722.7700000000004</v>
      </c>
      <c r="J2414">
        <v>400.97</v>
      </c>
      <c r="K2414">
        <v>14.7</v>
      </c>
      <c r="L2414" t="s">
        <v>320</v>
      </c>
      <c r="M2414" t="s">
        <v>22</v>
      </c>
      <c r="N2414" t="s">
        <v>23</v>
      </c>
      <c r="O2414" t="s">
        <v>24</v>
      </c>
      <c r="P2414" t="s">
        <v>51</v>
      </c>
      <c r="Q2414" t="s">
        <v>74</v>
      </c>
      <c r="R2414" s="1">
        <v>41677</v>
      </c>
      <c r="S2414" s="10">
        <f t="shared" si="158"/>
        <v>2.7223128938763568E-3</v>
      </c>
      <c r="U2414" t="str">
        <f t="shared" si="157"/>
        <v/>
      </c>
      <c r="V2414">
        <f t="array" ref="V2414">SUM(IF(B2414="Y",IF(D2414="Critical",(F2414:F5973),0)))</f>
        <v>0</v>
      </c>
      <c r="W2414">
        <f t="shared" si="159"/>
        <v>2</v>
      </c>
      <c r="X2414">
        <f t="shared" si="160"/>
        <v>0</v>
      </c>
    </row>
    <row r="2415" spans="1:24" x14ac:dyDescent="0.25">
      <c r="A2415">
        <v>29030</v>
      </c>
      <c r="B2415" t="s">
        <v>18</v>
      </c>
      <c r="C2415" s="1">
        <v>42005</v>
      </c>
      <c r="D2415" t="s">
        <v>43</v>
      </c>
      <c r="E2415">
        <v>10</v>
      </c>
      <c r="F2415">
        <v>192.58</v>
      </c>
      <c r="G2415">
        <v>0.05</v>
      </c>
      <c r="H2415" t="s">
        <v>20</v>
      </c>
      <c r="I2415">
        <v>24.6</v>
      </c>
      <c r="J2415">
        <v>19.84</v>
      </c>
      <c r="K2415">
        <v>4.0999999999999996</v>
      </c>
      <c r="L2415" t="s">
        <v>212</v>
      </c>
      <c r="M2415" t="s">
        <v>341</v>
      </c>
      <c r="N2415" t="s">
        <v>23</v>
      </c>
      <c r="O2415" t="s">
        <v>34</v>
      </c>
      <c r="P2415" t="s">
        <v>35</v>
      </c>
      <c r="Q2415" t="s">
        <v>36</v>
      </c>
      <c r="R2415" s="1">
        <v>42006</v>
      </c>
      <c r="S2415" s="10">
        <f t="shared" si="158"/>
        <v>3.0602533430078452E-5</v>
      </c>
      <c r="U2415" t="str">
        <f t="shared" si="157"/>
        <v/>
      </c>
      <c r="V2415">
        <f t="array" ref="V2415">SUM(IF(B2415="Y",IF(D2415="Critical",(F2415:F5974),0)))</f>
        <v>0</v>
      </c>
      <c r="W2415">
        <f t="shared" si="159"/>
        <v>1</v>
      </c>
      <c r="X2415">
        <f t="shared" si="160"/>
        <v>0</v>
      </c>
    </row>
    <row r="2416" spans="1:24" x14ac:dyDescent="0.25">
      <c r="A2416">
        <v>8001</v>
      </c>
      <c r="B2416" t="s">
        <v>18</v>
      </c>
      <c r="C2416" s="1">
        <v>41597</v>
      </c>
      <c r="D2416" t="s">
        <v>19</v>
      </c>
      <c r="E2416">
        <v>47</v>
      </c>
      <c r="F2416">
        <v>1059.72</v>
      </c>
      <c r="G2416">
        <v>0.01</v>
      </c>
      <c r="H2416" t="s">
        <v>20</v>
      </c>
      <c r="I2416">
        <v>112.22</v>
      </c>
      <c r="J2416">
        <v>20.98</v>
      </c>
      <c r="K2416">
        <v>5.42</v>
      </c>
      <c r="L2416" t="s">
        <v>187</v>
      </c>
      <c r="M2416" t="s">
        <v>22</v>
      </c>
      <c r="N2416" t="s">
        <v>45</v>
      </c>
      <c r="O2416" t="s">
        <v>34</v>
      </c>
      <c r="P2416" t="s">
        <v>53</v>
      </c>
      <c r="Q2416" t="s">
        <v>42</v>
      </c>
      <c r="R2416" s="1">
        <v>41599</v>
      </c>
      <c r="S2416" s="10">
        <f t="shared" si="158"/>
        <v>1.6839815519016895E-4</v>
      </c>
      <c r="U2416" t="str">
        <f t="shared" si="157"/>
        <v/>
      </c>
      <c r="V2416">
        <f t="array" ref="V2416">SUM(IF(B2416="Y",IF(D2416="Critical",(F2416:F5975),0)))</f>
        <v>0</v>
      </c>
      <c r="W2416">
        <f t="shared" si="159"/>
        <v>2</v>
      </c>
      <c r="X2416">
        <f t="shared" si="160"/>
        <v>0</v>
      </c>
    </row>
    <row r="2417" spans="1:24" x14ac:dyDescent="0.25">
      <c r="A2417">
        <v>21319</v>
      </c>
      <c r="B2417" t="s">
        <v>18</v>
      </c>
      <c r="C2417" s="1">
        <v>41393</v>
      </c>
      <c r="D2417" t="s">
        <v>43</v>
      </c>
      <c r="E2417">
        <v>42</v>
      </c>
      <c r="F2417">
        <v>1060.3399999999999</v>
      </c>
      <c r="G2417">
        <v>0.04</v>
      </c>
      <c r="H2417" t="s">
        <v>54</v>
      </c>
      <c r="I2417">
        <v>-174.94</v>
      </c>
      <c r="J2417">
        <v>23.99</v>
      </c>
      <c r="K2417">
        <v>15.68</v>
      </c>
      <c r="L2417" t="s">
        <v>402</v>
      </c>
      <c r="M2417" t="s">
        <v>56</v>
      </c>
      <c r="N2417" t="s">
        <v>45</v>
      </c>
      <c r="O2417" t="s">
        <v>37</v>
      </c>
      <c r="P2417" t="s">
        <v>38</v>
      </c>
      <c r="Q2417" t="s">
        <v>74</v>
      </c>
      <c r="R2417" s="1">
        <v>41394</v>
      </c>
      <c r="S2417" s="10">
        <f t="shared" si="158"/>
        <v>1.6849667824929578E-4</v>
      </c>
      <c r="U2417" t="str">
        <f t="shared" si="157"/>
        <v/>
      </c>
      <c r="V2417">
        <f t="array" ref="V2417">SUM(IF(B2417="Y",IF(D2417="Critical",(F2417:F5976),0)))</f>
        <v>0</v>
      </c>
      <c r="W2417">
        <f t="shared" si="159"/>
        <v>1</v>
      </c>
      <c r="X2417">
        <f t="shared" si="160"/>
        <v>0</v>
      </c>
    </row>
    <row r="2418" spans="1:24" x14ac:dyDescent="0.25">
      <c r="A2418">
        <v>19174</v>
      </c>
      <c r="B2418" t="s">
        <v>18</v>
      </c>
      <c r="C2418" s="1">
        <v>41471</v>
      </c>
      <c r="D2418" t="s">
        <v>43</v>
      </c>
      <c r="E2418">
        <v>19</v>
      </c>
      <c r="F2418">
        <v>1061.905</v>
      </c>
      <c r="G2418">
        <v>0.06</v>
      </c>
      <c r="H2418" t="s">
        <v>20</v>
      </c>
      <c r="I2418">
        <v>152.75</v>
      </c>
      <c r="J2418">
        <v>65.989999999999995</v>
      </c>
      <c r="K2418">
        <v>2.5</v>
      </c>
      <c r="L2418" t="s">
        <v>389</v>
      </c>
      <c r="M2418" t="s">
        <v>56</v>
      </c>
      <c r="N2418" t="s">
        <v>71</v>
      </c>
      <c r="O2418" t="s">
        <v>24</v>
      </c>
      <c r="P2418" t="s">
        <v>41</v>
      </c>
      <c r="Q2418" t="s">
        <v>42</v>
      </c>
      <c r="R2418" s="1">
        <v>41472</v>
      </c>
      <c r="S2418" s="10">
        <f t="shared" si="158"/>
        <v>1.6874536951951114E-4</v>
      </c>
      <c r="U2418" t="str">
        <f t="shared" si="157"/>
        <v/>
      </c>
      <c r="V2418">
        <f t="array" ref="V2418">SUM(IF(B2418="Y",IF(D2418="Critical",(F2418:F5977),0)))</f>
        <v>0</v>
      </c>
      <c r="W2418">
        <f t="shared" si="159"/>
        <v>1</v>
      </c>
      <c r="X2418">
        <f t="shared" si="160"/>
        <v>0</v>
      </c>
    </row>
    <row r="2419" spans="1:24" x14ac:dyDescent="0.25">
      <c r="A2419">
        <v>29090</v>
      </c>
      <c r="B2419" t="s">
        <v>18</v>
      </c>
      <c r="C2419" s="1">
        <v>42019</v>
      </c>
      <c r="D2419" t="s">
        <v>43</v>
      </c>
      <c r="E2419">
        <v>24</v>
      </c>
      <c r="F2419">
        <v>99.1</v>
      </c>
      <c r="G2419">
        <v>0.02</v>
      </c>
      <c r="H2419" t="s">
        <v>20</v>
      </c>
      <c r="I2419">
        <v>28.42</v>
      </c>
      <c r="J2419">
        <v>4.13</v>
      </c>
      <c r="K2419">
        <v>0.99</v>
      </c>
      <c r="L2419" t="s">
        <v>227</v>
      </c>
      <c r="M2419" t="s">
        <v>22</v>
      </c>
      <c r="N2419" t="s">
        <v>45</v>
      </c>
      <c r="O2419" t="s">
        <v>34</v>
      </c>
      <c r="P2419" t="s">
        <v>46</v>
      </c>
      <c r="Q2419" t="s">
        <v>42</v>
      </c>
      <c r="R2419" s="1">
        <v>42020</v>
      </c>
      <c r="S2419" s="10">
        <f t="shared" si="158"/>
        <v>1.5747798644307686E-5</v>
      </c>
      <c r="U2419" t="str">
        <f t="shared" si="157"/>
        <v/>
      </c>
      <c r="V2419">
        <f t="array" ref="V2419">SUM(IF(B2419="Y",IF(D2419="Critical",(F2419:F5978),0)))</f>
        <v>0</v>
      </c>
      <c r="W2419">
        <f t="shared" si="159"/>
        <v>1</v>
      </c>
      <c r="X2419">
        <f t="shared" si="160"/>
        <v>0</v>
      </c>
    </row>
    <row r="2420" spans="1:24" x14ac:dyDescent="0.25">
      <c r="A2420">
        <v>29090</v>
      </c>
      <c r="B2420" t="s">
        <v>18</v>
      </c>
      <c r="C2420" s="1">
        <v>42019</v>
      </c>
      <c r="D2420" t="s">
        <v>43</v>
      </c>
      <c r="E2420">
        <v>36</v>
      </c>
      <c r="F2420">
        <v>380.34</v>
      </c>
      <c r="G2420">
        <v>0.02</v>
      </c>
      <c r="H2420" t="s">
        <v>20</v>
      </c>
      <c r="I2420">
        <v>-108.2</v>
      </c>
      <c r="J2420">
        <v>10.48</v>
      </c>
      <c r="K2420">
        <v>6.91</v>
      </c>
      <c r="L2420" t="s">
        <v>227</v>
      </c>
      <c r="M2420" t="s">
        <v>22</v>
      </c>
      <c r="N2420" t="s">
        <v>45</v>
      </c>
      <c r="O2420" t="s">
        <v>34</v>
      </c>
      <c r="P2420" t="s">
        <v>53</v>
      </c>
      <c r="Q2420" t="s">
        <v>42</v>
      </c>
      <c r="R2420" s="1">
        <v>42019</v>
      </c>
      <c r="S2420" s="10">
        <f t="shared" si="158"/>
        <v>6.0439129529525589E-5</v>
      </c>
      <c r="U2420" t="str">
        <f t="shared" si="157"/>
        <v/>
      </c>
      <c r="V2420">
        <f t="array" ref="V2420">SUM(IF(B2420="Y",IF(D2420="Critical",(F2420:F5979),0)))</f>
        <v>0</v>
      </c>
      <c r="W2420">
        <f t="shared" si="159"/>
        <v>0</v>
      </c>
      <c r="X2420">
        <f t="shared" si="160"/>
        <v>0</v>
      </c>
    </row>
    <row r="2421" spans="1:24" x14ac:dyDescent="0.25">
      <c r="A2421">
        <v>29095</v>
      </c>
      <c r="B2421" t="s">
        <v>27</v>
      </c>
      <c r="C2421" s="1">
        <v>41706</v>
      </c>
      <c r="D2421" t="s">
        <v>31</v>
      </c>
      <c r="E2421">
        <v>40</v>
      </c>
      <c r="F2421">
        <v>291.67</v>
      </c>
      <c r="G2421">
        <v>0.01</v>
      </c>
      <c r="H2421" t="s">
        <v>20</v>
      </c>
      <c r="I2421">
        <v>54.46</v>
      </c>
      <c r="J2421">
        <v>6.75</v>
      </c>
      <c r="K2421">
        <v>2.99</v>
      </c>
      <c r="L2421" t="s">
        <v>361</v>
      </c>
      <c r="M2421" t="s">
        <v>341</v>
      </c>
      <c r="N2421" t="s">
        <v>71</v>
      </c>
      <c r="O2421" t="s">
        <v>34</v>
      </c>
      <c r="P2421" t="s">
        <v>68</v>
      </c>
      <c r="Q2421" t="s">
        <v>42</v>
      </c>
      <c r="R2421" s="1">
        <v>41707</v>
      </c>
      <c r="S2421" s="10">
        <f t="shared" si="158"/>
        <v>4.6348742992787321E-5</v>
      </c>
      <c r="U2421" t="str">
        <f t="shared" si="157"/>
        <v/>
      </c>
      <c r="V2421">
        <f t="array" ref="V2421">SUM(IF(B2421="Y",IF(D2421="Critical",(F2421:F5980),0)))</f>
        <v>0</v>
      </c>
      <c r="W2421">
        <f t="shared" si="159"/>
        <v>1</v>
      </c>
      <c r="X2421">
        <f t="shared" si="160"/>
        <v>0</v>
      </c>
    </row>
    <row r="2422" spans="1:24" x14ac:dyDescent="0.25">
      <c r="A2422">
        <v>42561</v>
      </c>
      <c r="B2422" t="s">
        <v>18</v>
      </c>
      <c r="C2422" s="1">
        <v>41311</v>
      </c>
      <c r="D2422" t="s">
        <v>47</v>
      </c>
      <c r="E2422">
        <v>15</v>
      </c>
      <c r="F2422">
        <v>1062.9590000000001</v>
      </c>
      <c r="G2422">
        <v>7.0000000000000007E-2</v>
      </c>
      <c r="H2422" t="s">
        <v>32</v>
      </c>
      <c r="I2422">
        <v>298.48</v>
      </c>
      <c r="J2422">
        <v>85.99</v>
      </c>
      <c r="K2422">
        <v>2.5</v>
      </c>
      <c r="L2422" t="s">
        <v>340</v>
      </c>
      <c r="M2422" t="s">
        <v>341</v>
      </c>
      <c r="N2422" t="s">
        <v>45</v>
      </c>
      <c r="O2422" t="s">
        <v>24</v>
      </c>
      <c r="P2422" t="s">
        <v>41</v>
      </c>
      <c r="Q2422" t="s">
        <v>42</v>
      </c>
      <c r="R2422" s="1">
        <v>41313</v>
      </c>
      <c r="S2422" s="10">
        <f t="shared" si="158"/>
        <v>1.6891285872002682E-4</v>
      </c>
      <c r="U2422" t="str">
        <f t="shared" si="157"/>
        <v/>
      </c>
      <c r="V2422">
        <f t="array" ref="V2422">SUM(IF(B2422="Y",IF(D2422="Critical",(F2422:F5981),0)))</f>
        <v>0</v>
      </c>
      <c r="W2422">
        <f t="shared" si="159"/>
        <v>2</v>
      </c>
      <c r="X2422">
        <f t="shared" si="160"/>
        <v>0</v>
      </c>
    </row>
    <row r="2423" spans="1:24" x14ac:dyDescent="0.25">
      <c r="A2423">
        <v>29127</v>
      </c>
      <c r="B2423" t="s">
        <v>18</v>
      </c>
      <c r="C2423" s="1">
        <v>42460</v>
      </c>
      <c r="D2423" t="s">
        <v>28</v>
      </c>
      <c r="E2423">
        <v>18</v>
      </c>
      <c r="F2423">
        <v>31.13</v>
      </c>
      <c r="G2423">
        <v>0.06</v>
      </c>
      <c r="H2423" t="s">
        <v>20</v>
      </c>
      <c r="I2423">
        <v>-0.81</v>
      </c>
      <c r="J2423">
        <v>1.68</v>
      </c>
      <c r="K2423">
        <v>1</v>
      </c>
      <c r="L2423" t="s">
        <v>461</v>
      </c>
      <c r="M2423" t="s">
        <v>22</v>
      </c>
      <c r="N2423" t="s">
        <v>45</v>
      </c>
      <c r="O2423" t="s">
        <v>34</v>
      </c>
      <c r="P2423" t="s">
        <v>35</v>
      </c>
      <c r="Q2423" t="s">
        <v>36</v>
      </c>
      <c r="R2423" s="1">
        <v>42462</v>
      </c>
      <c r="S2423" s="10">
        <f t="shared" si="158"/>
        <v>4.9468110171271272E-6</v>
      </c>
      <c r="U2423" t="str">
        <f t="shared" si="157"/>
        <v/>
      </c>
      <c r="V2423">
        <f t="array" ref="V2423">SUM(IF(B2423="Y",IF(D2423="Critical",(F2423:F5982),0)))</f>
        <v>0</v>
      </c>
      <c r="W2423">
        <f t="shared" si="159"/>
        <v>2</v>
      </c>
      <c r="X2423">
        <f t="shared" si="160"/>
        <v>0</v>
      </c>
    </row>
    <row r="2424" spans="1:24" x14ac:dyDescent="0.25">
      <c r="A2424">
        <v>29152</v>
      </c>
      <c r="B2424" t="s">
        <v>18</v>
      </c>
      <c r="C2424" s="1">
        <v>41843</v>
      </c>
      <c r="D2424" t="s">
        <v>47</v>
      </c>
      <c r="E2424">
        <v>3</v>
      </c>
      <c r="F2424">
        <v>58.63</v>
      </c>
      <c r="G2424">
        <v>0</v>
      </c>
      <c r="H2424" t="s">
        <v>20</v>
      </c>
      <c r="I2424">
        <v>-40.86</v>
      </c>
      <c r="J2424">
        <v>17.48</v>
      </c>
      <c r="K2424">
        <v>1.99</v>
      </c>
      <c r="L2424" t="s">
        <v>259</v>
      </c>
      <c r="M2424" t="s">
        <v>22</v>
      </c>
      <c r="N2424" t="s">
        <v>71</v>
      </c>
      <c r="O2424" t="s">
        <v>24</v>
      </c>
      <c r="P2424" t="s">
        <v>25</v>
      </c>
      <c r="Q2424" t="s">
        <v>26</v>
      </c>
      <c r="R2424" s="1">
        <v>41847</v>
      </c>
      <c r="S2424" s="10">
        <f t="shared" si="158"/>
        <v>9.3167854138825404E-6</v>
      </c>
      <c r="U2424" t="str">
        <f t="shared" si="157"/>
        <v/>
      </c>
      <c r="V2424">
        <f t="array" ref="V2424">SUM(IF(B2424="Y",IF(D2424="Critical",(F2424:F5983),0)))</f>
        <v>0</v>
      </c>
      <c r="W2424">
        <f t="shared" si="159"/>
        <v>4</v>
      </c>
      <c r="X2424">
        <f t="shared" si="160"/>
        <v>0</v>
      </c>
    </row>
    <row r="2425" spans="1:24" x14ac:dyDescent="0.25">
      <c r="A2425">
        <v>29152</v>
      </c>
      <c r="B2425" t="s">
        <v>18</v>
      </c>
      <c r="C2425" s="1">
        <v>41843</v>
      </c>
      <c r="D2425" t="s">
        <v>47</v>
      </c>
      <c r="E2425">
        <v>13</v>
      </c>
      <c r="F2425">
        <v>94.99</v>
      </c>
      <c r="G2425">
        <v>0.06</v>
      </c>
      <c r="H2425" t="s">
        <v>20</v>
      </c>
      <c r="I2425">
        <v>-106.29</v>
      </c>
      <c r="J2425">
        <v>6.98</v>
      </c>
      <c r="K2425">
        <v>9.69</v>
      </c>
      <c r="L2425" t="s">
        <v>259</v>
      </c>
      <c r="M2425" t="s">
        <v>22</v>
      </c>
      <c r="N2425" t="s">
        <v>71</v>
      </c>
      <c r="O2425" t="s">
        <v>34</v>
      </c>
      <c r="P2425" t="s">
        <v>53</v>
      </c>
      <c r="Q2425" t="s">
        <v>42</v>
      </c>
      <c r="R2425" s="1">
        <v>41843</v>
      </c>
      <c r="S2425" s="10">
        <f t="shared" si="158"/>
        <v>1.5094686107192605E-5</v>
      </c>
      <c r="U2425" t="str">
        <f t="shared" si="157"/>
        <v/>
      </c>
      <c r="V2425">
        <f t="array" ref="V2425">SUM(IF(B2425="Y",IF(D2425="Critical",(F2425:F5984),0)))</f>
        <v>0</v>
      </c>
      <c r="W2425">
        <f t="shared" si="159"/>
        <v>0</v>
      </c>
      <c r="X2425">
        <f t="shared" si="160"/>
        <v>0</v>
      </c>
    </row>
    <row r="2426" spans="1:24" x14ac:dyDescent="0.25">
      <c r="A2426">
        <v>4965</v>
      </c>
      <c r="B2426" t="s">
        <v>18</v>
      </c>
      <c r="C2426" s="1">
        <v>41567</v>
      </c>
      <c r="D2426" t="s">
        <v>47</v>
      </c>
      <c r="E2426">
        <v>14</v>
      </c>
      <c r="F2426">
        <v>1068.79</v>
      </c>
      <c r="G2426">
        <v>7.0000000000000007E-2</v>
      </c>
      <c r="H2426" t="s">
        <v>20</v>
      </c>
      <c r="I2426">
        <v>56.05</v>
      </c>
      <c r="J2426">
        <v>76.72</v>
      </c>
      <c r="K2426">
        <v>19.95</v>
      </c>
      <c r="L2426" t="s">
        <v>75</v>
      </c>
      <c r="M2426" t="s">
        <v>56</v>
      </c>
      <c r="N2426" t="s">
        <v>23</v>
      </c>
      <c r="O2426" t="s">
        <v>34</v>
      </c>
      <c r="P2426" t="s">
        <v>72</v>
      </c>
      <c r="Q2426" t="s">
        <v>60</v>
      </c>
      <c r="R2426" s="1">
        <v>41567</v>
      </c>
      <c r="S2426" s="10">
        <f t="shared" si="158"/>
        <v>1.6983945220029882E-4</v>
      </c>
      <c r="U2426" t="str">
        <f t="shared" si="157"/>
        <v/>
      </c>
      <c r="V2426">
        <f t="array" ref="V2426">SUM(IF(B2426="Y",IF(D2426="Critical",(F2426:F5985),0)))</f>
        <v>0</v>
      </c>
      <c r="W2426">
        <f t="shared" si="159"/>
        <v>0</v>
      </c>
      <c r="X2426">
        <f t="shared" si="160"/>
        <v>0</v>
      </c>
    </row>
    <row r="2427" spans="1:24" x14ac:dyDescent="0.25">
      <c r="A2427">
        <v>29191</v>
      </c>
      <c r="B2427" t="s">
        <v>18</v>
      </c>
      <c r="C2427" s="1">
        <v>42183</v>
      </c>
      <c r="D2427" t="s">
        <v>43</v>
      </c>
      <c r="E2427">
        <v>26</v>
      </c>
      <c r="F2427">
        <v>7201.89</v>
      </c>
      <c r="G2427">
        <v>0.09</v>
      </c>
      <c r="H2427" t="s">
        <v>54</v>
      </c>
      <c r="I2427">
        <v>-650.11</v>
      </c>
      <c r="J2427">
        <v>296.18</v>
      </c>
      <c r="K2427">
        <v>54.12</v>
      </c>
      <c r="L2427" t="s">
        <v>63</v>
      </c>
      <c r="M2427" t="s">
        <v>22</v>
      </c>
      <c r="N2427" t="s">
        <v>40</v>
      </c>
      <c r="O2427" t="s">
        <v>37</v>
      </c>
      <c r="P2427" t="s">
        <v>112</v>
      </c>
      <c r="Q2427" t="s">
        <v>58</v>
      </c>
      <c r="R2427" s="1">
        <v>42184</v>
      </c>
      <c r="S2427" s="10">
        <f t="shared" si="158"/>
        <v>1.1444390875726851E-3</v>
      </c>
      <c r="U2427" t="str">
        <f t="shared" si="157"/>
        <v/>
      </c>
      <c r="V2427">
        <f t="array" ref="V2427">SUM(IF(B2427="Y",IF(D2427="Critical",(F2427:F5986),0)))</f>
        <v>0</v>
      </c>
      <c r="W2427">
        <f t="shared" si="159"/>
        <v>1</v>
      </c>
      <c r="X2427">
        <f t="shared" si="160"/>
        <v>0</v>
      </c>
    </row>
    <row r="2428" spans="1:24" x14ac:dyDescent="0.25">
      <c r="A2428">
        <v>29216</v>
      </c>
      <c r="B2428" t="s">
        <v>18</v>
      </c>
      <c r="C2428" s="1">
        <v>42367</v>
      </c>
      <c r="D2428" t="s">
        <v>28</v>
      </c>
      <c r="E2428">
        <v>46</v>
      </c>
      <c r="F2428">
        <v>1936.45</v>
      </c>
      <c r="G2428">
        <v>0.1</v>
      </c>
      <c r="H2428" t="s">
        <v>20</v>
      </c>
      <c r="I2428">
        <v>307.17</v>
      </c>
      <c r="J2428">
        <v>43.22</v>
      </c>
      <c r="K2428">
        <v>4</v>
      </c>
      <c r="L2428" t="s">
        <v>420</v>
      </c>
      <c r="M2428" t="s">
        <v>22</v>
      </c>
      <c r="N2428" t="s">
        <v>40</v>
      </c>
      <c r="O2428" t="s">
        <v>24</v>
      </c>
      <c r="P2428" t="s">
        <v>25</v>
      </c>
      <c r="Q2428" t="s">
        <v>42</v>
      </c>
      <c r="R2428" s="1">
        <v>42368</v>
      </c>
      <c r="S2428" s="10">
        <f t="shared" si="158"/>
        <v>3.07717706203528E-4</v>
      </c>
      <c r="U2428" t="str">
        <f t="shared" si="157"/>
        <v/>
      </c>
      <c r="V2428">
        <f t="array" ref="V2428">SUM(IF(B2428="Y",IF(D2428="Critical",(F2428:F5987),0)))</f>
        <v>0</v>
      </c>
      <c r="W2428">
        <f t="shared" si="159"/>
        <v>1</v>
      </c>
      <c r="X2428">
        <f t="shared" si="160"/>
        <v>0</v>
      </c>
    </row>
    <row r="2429" spans="1:24" x14ac:dyDescent="0.25">
      <c r="A2429">
        <v>29216</v>
      </c>
      <c r="B2429" t="s">
        <v>18</v>
      </c>
      <c r="C2429" s="1">
        <v>42367</v>
      </c>
      <c r="D2429" t="s">
        <v>28</v>
      </c>
      <c r="E2429">
        <v>17</v>
      </c>
      <c r="F2429">
        <v>3711.04</v>
      </c>
      <c r="G2429">
        <v>0.04</v>
      </c>
      <c r="H2429" t="s">
        <v>54</v>
      </c>
      <c r="I2429">
        <v>-773.78</v>
      </c>
      <c r="J2429">
        <v>218.75</v>
      </c>
      <c r="K2429">
        <v>69.64</v>
      </c>
      <c r="L2429" t="s">
        <v>420</v>
      </c>
      <c r="M2429" t="s">
        <v>22</v>
      </c>
      <c r="N2429" t="s">
        <v>40</v>
      </c>
      <c r="O2429" t="s">
        <v>37</v>
      </c>
      <c r="P2429" t="s">
        <v>112</v>
      </c>
      <c r="Q2429" t="s">
        <v>58</v>
      </c>
      <c r="R2429" s="1">
        <v>42368</v>
      </c>
      <c r="S2429" s="10">
        <f t="shared" si="158"/>
        <v>5.8971453764855304E-4</v>
      </c>
      <c r="U2429" t="str">
        <f t="shared" si="157"/>
        <v/>
      </c>
      <c r="V2429">
        <f t="array" ref="V2429">SUM(IF(B2429="Y",IF(D2429="Critical",(F2429:F5988),0)))</f>
        <v>0</v>
      </c>
      <c r="W2429">
        <f t="shared" si="159"/>
        <v>1</v>
      </c>
      <c r="X2429">
        <f t="shared" si="160"/>
        <v>0</v>
      </c>
    </row>
    <row r="2430" spans="1:24" x14ac:dyDescent="0.25">
      <c r="A2430">
        <v>29219</v>
      </c>
      <c r="B2430" t="s">
        <v>18</v>
      </c>
      <c r="C2430" s="1">
        <v>42470</v>
      </c>
      <c r="D2430" t="s">
        <v>31</v>
      </c>
      <c r="E2430">
        <v>29</v>
      </c>
      <c r="F2430">
        <v>203.4</v>
      </c>
      <c r="G2430">
        <v>0.04</v>
      </c>
      <c r="H2430" t="s">
        <v>20</v>
      </c>
      <c r="I2430">
        <v>24.59</v>
      </c>
      <c r="J2430">
        <v>7.08</v>
      </c>
      <c r="K2430">
        <v>2.35</v>
      </c>
      <c r="L2430" t="s">
        <v>510</v>
      </c>
      <c r="M2430" t="s">
        <v>30</v>
      </c>
      <c r="N2430" t="s">
        <v>40</v>
      </c>
      <c r="O2430" t="s">
        <v>34</v>
      </c>
      <c r="P2430" t="s">
        <v>35</v>
      </c>
      <c r="Q2430" t="s">
        <v>36</v>
      </c>
      <c r="R2430" s="1">
        <v>42471</v>
      </c>
      <c r="S2430" s="10">
        <f t="shared" si="158"/>
        <v>3.2321919720001856E-5</v>
      </c>
      <c r="U2430" t="str">
        <f t="shared" si="157"/>
        <v/>
      </c>
      <c r="V2430">
        <f t="array" ref="V2430">SUM(IF(B2430="Y",IF(D2430="Critical",(F2430:F5989),0)))</f>
        <v>0</v>
      </c>
      <c r="W2430">
        <f t="shared" si="159"/>
        <v>1</v>
      </c>
      <c r="X2430">
        <f t="shared" si="160"/>
        <v>0</v>
      </c>
    </row>
    <row r="2431" spans="1:24" x14ac:dyDescent="0.25">
      <c r="A2431">
        <v>29221</v>
      </c>
      <c r="B2431" t="s">
        <v>18</v>
      </c>
      <c r="C2431" s="1">
        <v>42153</v>
      </c>
      <c r="D2431" t="s">
        <v>19</v>
      </c>
      <c r="E2431">
        <v>41</v>
      </c>
      <c r="F2431">
        <v>325.33</v>
      </c>
      <c r="G2431">
        <v>0</v>
      </c>
      <c r="H2431" t="s">
        <v>20</v>
      </c>
      <c r="I2431">
        <v>-41.75</v>
      </c>
      <c r="J2431">
        <v>7.64</v>
      </c>
      <c r="K2431">
        <v>5.83</v>
      </c>
      <c r="L2431" t="s">
        <v>179</v>
      </c>
      <c r="M2431" t="s">
        <v>22</v>
      </c>
      <c r="N2431" t="s">
        <v>45</v>
      </c>
      <c r="O2431" t="s">
        <v>34</v>
      </c>
      <c r="P2431" t="s">
        <v>49</v>
      </c>
      <c r="Q2431" t="s">
        <v>36</v>
      </c>
      <c r="R2431" s="1">
        <v>42156</v>
      </c>
      <c r="S2431" s="10">
        <f t="shared" si="158"/>
        <v>5.1697591654415941E-5</v>
      </c>
      <c r="U2431" t="str">
        <f t="shared" si="157"/>
        <v/>
      </c>
      <c r="V2431">
        <f t="array" ref="V2431">SUM(IF(B2431="Y",IF(D2431="Critical",(F2431:F5990),0)))</f>
        <v>0</v>
      </c>
      <c r="W2431">
        <f t="shared" si="159"/>
        <v>3</v>
      </c>
      <c r="X2431">
        <f t="shared" si="160"/>
        <v>0</v>
      </c>
    </row>
    <row r="2432" spans="1:24" x14ac:dyDescent="0.25">
      <c r="A2432">
        <v>29249</v>
      </c>
      <c r="B2432" t="s">
        <v>18</v>
      </c>
      <c r="C2432" s="1">
        <v>41803</v>
      </c>
      <c r="D2432" t="s">
        <v>47</v>
      </c>
      <c r="E2432">
        <v>12</v>
      </c>
      <c r="F2432">
        <v>3156.6</v>
      </c>
      <c r="G2432">
        <v>0.1</v>
      </c>
      <c r="H2432" t="s">
        <v>20</v>
      </c>
      <c r="I2432">
        <v>454.26</v>
      </c>
      <c r="J2432">
        <v>276.2</v>
      </c>
      <c r="K2432">
        <v>24.49</v>
      </c>
      <c r="L2432" t="s">
        <v>572</v>
      </c>
      <c r="M2432" t="s">
        <v>22</v>
      </c>
      <c r="N2432" t="s">
        <v>23</v>
      </c>
      <c r="O2432" t="s">
        <v>37</v>
      </c>
      <c r="P2432" t="s">
        <v>86</v>
      </c>
      <c r="Q2432" t="s">
        <v>60</v>
      </c>
      <c r="R2432" s="1">
        <v>41807</v>
      </c>
      <c r="S2432" s="10">
        <f t="shared" si="158"/>
        <v>5.0160949748356864E-4</v>
      </c>
      <c r="U2432" t="str">
        <f t="shared" si="157"/>
        <v/>
      </c>
      <c r="V2432">
        <f t="array" ref="V2432">SUM(IF(B2432="Y",IF(D2432="Critical",(F2432:F5991),0)))</f>
        <v>0</v>
      </c>
      <c r="W2432">
        <f t="shared" si="159"/>
        <v>4</v>
      </c>
      <c r="X2432">
        <f t="shared" si="160"/>
        <v>0</v>
      </c>
    </row>
    <row r="2433" spans="1:24" x14ac:dyDescent="0.25">
      <c r="A2433">
        <v>29249</v>
      </c>
      <c r="B2433" t="s">
        <v>18</v>
      </c>
      <c r="C2433" s="1">
        <v>41803</v>
      </c>
      <c r="D2433" t="s">
        <v>47</v>
      </c>
      <c r="E2433">
        <v>47</v>
      </c>
      <c r="F2433">
        <v>302.69</v>
      </c>
      <c r="G2433">
        <v>0.05</v>
      </c>
      <c r="H2433" t="s">
        <v>32</v>
      </c>
      <c r="I2433">
        <v>125.65</v>
      </c>
      <c r="J2433">
        <v>6.35</v>
      </c>
      <c r="K2433">
        <v>1.02</v>
      </c>
      <c r="L2433" t="s">
        <v>572</v>
      </c>
      <c r="M2433" t="s">
        <v>22</v>
      </c>
      <c r="N2433" t="s">
        <v>23</v>
      </c>
      <c r="O2433" t="s">
        <v>34</v>
      </c>
      <c r="P2433" t="s">
        <v>49</v>
      </c>
      <c r="Q2433" t="s">
        <v>36</v>
      </c>
      <c r="R2433" s="1">
        <v>41808</v>
      </c>
      <c r="S2433" s="10">
        <f t="shared" si="158"/>
        <v>4.8099910914687126E-5</v>
      </c>
      <c r="U2433" t="str">
        <f t="shared" si="157"/>
        <v/>
      </c>
      <c r="V2433">
        <f t="array" ref="V2433">SUM(IF(B2433="Y",IF(D2433="Critical",(F2433:F5992),0)))</f>
        <v>0</v>
      </c>
      <c r="W2433">
        <f t="shared" si="159"/>
        <v>5</v>
      </c>
      <c r="X2433">
        <f t="shared" si="160"/>
        <v>0</v>
      </c>
    </row>
    <row r="2434" spans="1:24" x14ac:dyDescent="0.25">
      <c r="A2434">
        <v>29280</v>
      </c>
      <c r="B2434" t="s">
        <v>18</v>
      </c>
      <c r="C2434" s="1">
        <v>42091</v>
      </c>
      <c r="D2434" t="s">
        <v>43</v>
      </c>
      <c r="E2434">
        <v>30</v>
      </c>
      <c r="F2434">
        <v>856.34</v>
      </c>
      <c r="G2434">
        <v>0.06</v>
      </c>
      <c r="H2434" t="s">
        <v>20</v>
      </c>
      <c r="I2434">
        <v>248.91</v>
      </c>
      <c r="J2434">
        <v>28.38</v>
      </c>
      <c r="K2434">
        <v>1.99</v>
      </c>
      <c r="L2434" t="s">
        <v>178</v>
      </c>
      <c r="M2434" t="s">
        <v>56</v>
      </c>
      <c r="N2434" t="s">
        <v>71</v>
      </c>
      <c r="O2434" t="s">
        <v>24</v>
      </c>
      <c r="P2434" t="s">
        <v>25</v>
      </c>
      <c r="Q2434" t="s">
        <v>26</v>
      </c>
      <c r="R2434" s="1">
        <v>42092</v>
      </c>
      <c r="S2434" s="10">
        <f t="shared" si="158"/>
        <v>1.3607941363336475E-4</v>
      </c>
      <c r="U2434" t="str">
        <f t="shared" ref="U2434:U2497" si="161">IF(T2434="Quality Check",VLOOKUP(S2434,Quality_Control,2),"")</f>
        <v/>
      </c>
      <c r="V2434">
        <f t="array" ref="V2434">SUM(IF(B2434="Y",IF(D2434="Critical",(F2434:F5993),0)))</f>
        <v>0</v>
      </c>
      <c r="W2434">
        <f t="shared" si="159"/>
        <v>1</v>
      </c>
      <c r="X2434">
        <f t="shared" si="160"/>
        <v>0</v>
      </c>
    </row>
    <row r="2435" spans="1:24" x14ac:dyDescent="0.25">
      <c r="A2435">
        <v>29282</v>
      </c>
      <c r="B2435" t="s">
        <v>18</v>
      </c>
      <c r="C2435" s="1">
        <v>42336</v>
      </c>
      <c r="D2435" t="s">
        <v>43</v>
      </c>
      <c r="E2435">
        <v>4</v>
      </c>
      <c r="F2435">
        <v>34.270000000000003</v>
      </c>
      <c r="G2435">
        <v>0.1</v>
      </c>
      <c r="H2435" t="s">
        <v>20</v>
      </c>
      <c r="I2435">
        <v>-26.44</v>
      </c>
      <c r="J2435">
        <v>6.48</v>
      </c>
      <c r="K2435">
        <v>9.5399999999999991</v>
      </c>
      <c r="L2435" t="s">
        <v>433</v>
      </c>
      <c r="M2435" t="s">
        <v>22</v>
      </c>
      <c r="N2435" t="s">
        <v>23</v>
      </c>
      <c r="O2435" t="s">
        <v>34</v>
      </c>
      <c r="P2435" t="s">
        <v>49</v>
      </c>
      <c r="Q2435" t="s">
        <v>42</v>
      </c>
      <c r="R2435" s="1">
        <v>42338</v>
      </c>
      <c r="S2435" s="10">
        <f t="shared" ref="S2435:S2498" si="162">F2435/$F$3563</f>
        <v>5.4457826391566552E-6</v>
      </c>
      <c r="U2435" t="str">
        <f t="shared" si="161"/>
        <v/>
      </c>
      <c r="V2435">
        <f t="array" ref="V2435">SUM(IF(B2435="Y",IF(D2435="Critical",(F2435:F5994),0)))</f>
        <v>0</v>
      </c>
      <c r="W2435">
        <f t="shared" ref="W2435:W2498" si="163">R2435-C2435</f>
        <v>2</v>
      </c>
      <c r="X2435">
        <f t="shared" ref="X2435:X2498" si="164">IF(T2435="",0,1)</f>
        <v>0</v>
      </c>
    </row>
    <row r="2436" spans="1:24" x14ac:dyDescent="0.25">
      <c r="A2436">
        <v>29284</v>
      </c>
      <c r="B2436" t="s">
        <v>18</v>
      </c>
      <c r="C2436" s="1">
        <v>42470</v>
      </c>
      <c r="D2436" t="s">
        <v>43</v>
      </c>
      <c r="E2436">
        <v>20</v>
      </c>
      <c r="F2436">
        <v>6449.0559999999996</v>
      </c>
      <c r="G2436">
        <v>0.01</v>
      </c>
      <c r="H2436" t="s">
        <v>54</v>
      </c>
      <c r="I2436">
        <v>1116.02</v>
      </c>
      <c r="J2436">
        <v>400.98</v>
      </c>
      <c r="K2436">
        <v>42.52</v>
      </c>
      <c r="L2436" t="s">
        <v>105</v>
      </c>
      <c r="M2436" t="s">
        <v>22</v>
      </c>
      <c r="N2436" t="s">
        <v>40</v>
      </c>
      <c r="O2436" t="s">
        <v>37</v>
      </c>
      <c r="P2436" t="s">
        <v>112</v>
      </c>
      <c r="Q2436" t="s">
        <v>58</v>
      </c>
      <c r="R2436" s="1">
        <v>42472</v>
      </c>
      <c r="S2436" s="10">
        <f t="shared" si="162"/>
        <v>1.0248076219360682E-3</v>
      </c>
      <c r="U2436" t="str">
        <f t="shared" si="161"/>
        <v/>
      </c>
      <c r="V2436">
        <f t="array" ref="V2436">SUM(IF(B2436="Y",IF(D2436="Critical",(F2436:F5995),0)))</f>
        <v>0</v>
      </c>
      <c r="W2436">
        <f t="shared" si="163"/>
        <v>2</v>
      </c>
      <c r="X2436">
        <f t="shared" si="164"/>
        <v>0</v>
      </c>
    </row>
    <row r="2437" spans="1:24" x14ac:dyDescent="0.25">
      <c r="A2437">
        <v>29287</v>
      </c>
      <c r="B2437" t="s">
        <v>18</v>
      </c>
      <c r="C2437" s="1">
        <v>42553</v>
      </c>
      <c r="D2437" t="s">
        <v>19</v>
      </c>
      <c r="E2437">
        <v>50</v>
      </c>
      <c r="F2437">
        <v>281.39</v>
      </c>
      <c r="G2437">
        <v>0.1</v>
      </c>
      <c r="H2437" t="s">
        <v>20</v>
      </c>
      <c r="I2437">
        <v>-106.4</v>
      </c>
      <c r="J2437">
        <v>5.74</v>
      </c>
      <c r="K2437">
        <v>5.01</v>
      </c>
      <c r="L2437" t="s">
        <v>404</v>
      </c>
      <c r="M2437" t="s">
        <v>341</v>
      </c>
      <c r="N2437" t="s">
        <v>45</v>
      </c>
      <c r="O2437" t="s">
        <v>34</v>
      </c>
      <c r="P2437" t="s">
        <v>68</v>
      </c>
      <c r="Q2437" t="s">
        <v>42</v>
      </c>
      <c r="R2437" s="1">
        <v>42555</v>
      </c>
      <c r="S2437" s="10">
        <f t="shared" si="162"/>
        <v>4.4715167109200204E-5</v>
      </c>
      <c r="U2437" t="str">
        <f t="shared" si="161"/>
        <v/>
      </c>
      <c r="V2437">
        <f t="array" ref="V2437">SUM(IF(B2437="Y",IF(D2437="Critical",(F2437:F5996),0)))</f>
        <v>0</v>
      </c>
      <c r="W2437">
        <f t="shared" si="163"/>
        <v>2</v>
      </c>
      <c r="X2437">
        <f t="shared" si="164"/>
        <v>0</v>
      </c>
    </row>
    <row r="2438" spans="1:24" x14ac:dyDescent="0.25">
      <c r="A2438">
        <v>29287</v>
      </c>
      <c r="B2438" t="s">
        <v>18</v>
      </c>
      <c r="C2438" s="1">
        <v>42553</v>
      </c>
      <c r="D2438" t="s">
        <v>19</v>
      </c>
      <c r="E2438">
        <v>49</v>
      </c>
      <c r="F2438">
        <v>12593.91</v>
      </c>
      <c r="G2438">
        <v>0.09</v>
      </c>
      <c r="H2438" t="s">
        <v>54</v>
      </c>
      <c r="I2438">
        <v>2699.67</v>
      </c>
      <c r="J2438">
        <v>270.97000000000003</v>
      </c>
      <c r="K2438">
        <v>28.06</v>
      </c>
      <c r="L2438" t="s">
        <v>404</v>
      </c>
      <c r="M2438" t="s">
        <v>341</v>
      </c>
      <c r="N2438" t="s">
        <v>45</v>
      </c>
      <c r="O2438" t="s">
        <v>24</v>
      </c>
      <c r="P2438" t="s">
        <v>51</v>
      </c>
      <c r="Q2438" t="s">
        <v>74</v>
      </c>
      <c r="R2438" s="1">
        <v>42555</v>
      </c>
      <c r="S2438" s="10">
        <f t="shared" si="162"/>
        <v>2.0012750638197076E-3</v>
      </c>
      <c r="U2438" t="str">
        <f t="shared" si="161"/>
        <v/>
      </c>
      <c r="V2438">
        <f t="array" ref="V2438">SUM(IF(B2438="Y",IF(D2438="Critical",(F2438:F5997),0)))</f>
        <v>0</v>
      </c>
      <c r="W2438">
        <f t="shared" si="163"/>
        <v>2</v>
      </c>
      <c r="X2438">
        <f t="shared" si="164"/>
        <v>0</v>
      </c>
    </row>
    <row r="2439" spans="1:24" x14ac:dyDescent="0.25">
      <c r="A2439">
        <v>29318</v>
      </c>
      <c r="B2439" t="s">
        <v>27</v>
      </c>
      <c r="C2439" s="1">
        <v>41820</v>
      </c>
      <c r="D2439" t="s">
        <v>31</v>
      </c>
      <c r="E2439">
        <v>21</v>
      </c>
      <c r="F2439">
        <v>2954.14</v>
      </c>
      <c r="G2439">
        <v>0.04</v>
      </c>
      <c r="H2439" t="s">
        <v>32</v>
      </c>
      <c r="I2439">
        <v>-522.94000000000005</v>
      </c>
      <c r="J2439">
        <v>138.13999999999999</v>
      </c>
      <c r="K2439">
        <v>35</v>
      </c>
      <c r="L2439" t="s">
        <v>229</v>
      </c>
      <c r="M2439" t="s">
        <v>30</v>
      </c>
      <c r="N2439" t="s">
        <v>23</v>
      </c>
      <c r="O2439" t="s">
        <v>34</v>
      </c>
      <c r="P2439" t="s">
        <v>53</v>
      </c>
      <c r="Q2439" t="s">
        <v>60</v>
      </c>
      <c r="R2439" s="1">
        <v>41821</v>
      </c>
      <c r="S2439" s="10">
        <f t="shared" si="162"/>
        <v>4.694369514338558E-4</v>
      </c>
      <c r="U2439" t="str">
        <f t="shared" si="161"/>
        <v/>
      </c>
      <c r="V2439">
        <f t="array" ref="V2439">SUM(IF(B2439="Y",IF(D2439="Critical",(F2439:F5998),0)))</f>
        <v>0</v>
      </c>
      <c r="W2439">
        <f t="shared" si="163"/>
        <v>1</v>
      </c>
      <c r="X2439">
        <f t="shared" si="164"/>
        <v>0</v>
      </c>
    </row>
    <row r="2440" spans="1:24" x14ac:dyDescent="0.25">
      <c r="A2440">
        <v>29318</v>
      </c>
      <c r="B2440" t="s">
        <v>27</v>
      </c>
      <c r="C2440" s="1">
        <v>41820</v>
      </c>
      <c r="D2440" t="s">
        <v>31</v>
      </c>
      <c r="E2440">
        <v>34</v>
      </c>
      <c r="F2440">
        <v>3375.3074999999999</v>
      </c>
      <c r="G2440">
        <v>0.1</v>
      </c>
      <c r="H2440" t="s">
        <v>20</v>
      </c>
      <c r="I2440">
        <v>562.13</v>
      </c>
      <c r="J2440">
        <v>125.99</v>
      </c>
      <c r="K2440">
        <v>8.08</v>
      </c>
      <c r="L2440" t="s">
        <v>229</v>
      </c>
      <c r="M2440" t="s">
        <v>30</v>
      </c>
      <c r="N2440" t="s">
        <v>23</v>
      </c>
      <c r="O2440" t="s">
        <v>24</v>
      </c>
      <c r="P2440" t="s">
        <v>41</v>
      </c>
      <c r="Q2440" t="s">
        <v>42</v>
      </c>
      <c r="R2440" s="1">
        <v>41821</v>
      </c>
      <c r="S2440" s="10">
        <f t="shared" si="162"/>
        <v>5.3636390386096436E-4</v>
      </c>
      <c r="U2440" t="str">
        <f t="shared" si="161"/>
        <v/>
      </c>
      <c r="V2440">
        <f t="array" ref="V2440">SUM(IF(B2440="Y",IF(D2440="Critical",(F2440:F5999),0)))</f>
        <v>0</v>
      </c>
      <c r="W2440">
        <f t="shared" si="163"/>
        <v>1</v>
      </c>
      <c r="X2440">
        <f t="shared" si="164"/>
        <v>0</v>
      </c>
    </row>
    <row r="2441" spans="1:24" x14ac:dyDescent="0.25">
      <c r="A2441">
        <v>29319</v>
      </c>
      <c r="B2441" t="s">
        <v>18</v>
      </c>
      <c r="C2441" s="1">
        <v>42394</v>
      </c>
      <c r="D2441" t="s">
        <v>47</v>
      </c>
      <c r="E2441">
        <v>30</v>
      </c>
      <c r="F2441">
        <v>6654.39</v>
      </c>
      <c r="G2441">
        <v>0.1</v>
      </c>
      <c r="H2441" t="s">
        <v>20</v>
      </c>
      <c r="I2441">
        <v>1151.69</v>
      </c>
      <c r="J2441">
        <v>238.4</v>
      </c>
      <c r="K2441">
        <v>24.49</v>
      </c>
      <c r="L2441" t="s">
        <v>480</v>
      </c>
      <c r="M2441" t="s">
        <v>56</v>
      </c>
      <c r="N2441" t="s">
        <v>71</v>
      </c>
      <c r="O2441" t="s">
        <v>37</v>
      </c>
      <c r="P2441" t="s">
        <v>86</v>
      </c>
      <c r="Q2441" t="s">
        <v>60</v>
      </c>
      <c r="R2441" s="1">
        <v>42396</v>
      </c>
      <c r="S2441" s="10">
        <f t="shared" si="162"/>
        <v>1.0574368700372819E-3</v>
      </c>
      <c r="U2441" t="str">
        <f t="shared" si="161"/>
        <v/>
      </c>
      <c r="V2441">
        <f t="array" ref="V2441">SUM(IF(B2441="Y",IF(D2441="Critical",(F2441:F6000),0)))</f>
        <v>0</v>
      </c>
      <c r="W2441">
        <f t="shared" si="163"/>
        <v>2</v>
      </c>
      <c r="X2441">
        <f t="shared" si="164"/>
        <v>0</v>
      </c>
    </row>
    <row r="2442" spans="1:24" x14ac:dyDescent="0.25">
      <c r="A2442">
        <v>29319</v>
      </c>
      <c r="B2442" t="s">
        <v>18</v>
      </c>
      <c r="C2442" s="1">
        <v>42394</v>
      </c>
      <c r="D2442" t="s">
        <v>47</v>
      </c>
      <c r="E2442">
        <v>21</v>
      </c>
      <c r="F2442">
        <v>4429.6899999999996</v>
      </c>
      <c r="G2442">
        <v>0.03</v>
      </c>
      <c r="H2442" t="s">
        <v>32</v>
      </c>
      <c r="I2442">
        <v>983.55</v>
      </c>
      <c r="J2442">
        <v>199.99</v>
      </c>
      <c r="K2442">
        <v>24.49</v>
      </c>
      <c r="L2442" t="s">
        <v>480</v>
      </c>
      <c r="M2442" t="s">
        <v>56</v>
      </c>
      <c r="N2442" t="s">
        <v>71</v>
      </c>
      <c r="O2442" t="s">
        <v>24</v>
      </c>
      <c r="P2442" t="s">
        <v>131</v>
      </c>
      <c r="Q2442" t="s">
        <v>60</v>
      </c>
      <c r="R2442" s="1">
        <v>42396</v>
      </c>
      <c r="S2442" s="10">
        <f t="shared" si="162"/>
        <v>7.0391388674776302E-4</v>
      </c>
      <c r="U2442" t="str">
        <f t="shared" si="161"/>
        <v/>
      </c>
      <c r="V2442">
        <f t="array" ref="V2442">SUM(IF(B2442="Y",IF(D2442="Critical",(F2442:F6001),0)))</f>
        <v>0</v>
      </c>
      <c r="W2442">
        <f t="shared" si="163"/>
        <v>2</v>
      </c>
      <c r="X2442">
        <f t="shared" si="164"/>
        <v>0</v>
      </c>
    </row>
    <row r="2443" spans="1:24" x14ac:dyDescent="0.25">
      <c r="A2443">
        <v>29346</v>
      </c>
      <c r="B2443" t="s">
        <v>18</v>
      </c>
      <c r="C2443" s="1">
        <v>42598</v>
      </c>
      <c r="D2443" t="s">
        <v>47</v>
      </c>
      <c r="E2443">
        <v>2</v>
      </c>
      <c r="F2443">
        <v>29.06</v>
      </c>
      <c r="G2443">
        <v>0.1</v>
      </c>
      <c r="H2443" t="s">
        <v>20</v>
      </c>
      <c r="I2443">
        <v>-16.149999999999999</v>
      </c>
      <c r="J2443">
        <v>11.58</v>
      </c>
      <c r="K2443">
        <v>6.97</v>
      </c>
      <c r="L2443" t="s">
        <v>484</v>
      </c>
      <c r="M2443" t="s">
        <v>56</v>
      </c>
      <c r="N2443" t="s">
        <v>23</v>
      </c>
      <c r="O2443" t="s">
        <v>34</v>
      </c>
      <c r="P2443" t="s">
        <v>76</v>
      </c>
      <c r="Q2443" t="s">
        <v>42</v>
      </c>
      <c r="R2443" s="1">
        <v>42602</v>
      </c>
      <c r="S2443" s="10">
        <f t="shared" si="162"/>
        <v>4.6178711261713564E-6</v>
      </c>
      <c r="U2443" t="str">
        <f t="shared" si="161"/>
        <v/>
      </c>
      <c r="V2443">
        <f t="array" ref="V2443">SUM(IF(B2443="Y",IF(D2443="Critical",(F2443:F6002),0)))</f>
        <v>0</v>
      </c>
      <c r="W2443">
        <f t="shared" si="163"/>
        <v>4</v>
      </c>
      <c r="X2443">
        <f t="shared" si="164"/>
        <v>0</v>
      </c>
    </row>
    <row r="2444" spans="1:24" x14ac:dyDescent="0.25">
      <c r="A2444">
        <v>29347</v>
      </c>
      <c r="B2444" t="s">
        <v>18</v>
      </c>
      <c r="C2444" s="1">
        <v>42228</v>
      </c>
      <c r="D2444" t="s">
        <v>43</v>
      </c>
      <c r="E2444">
        <v>50</v>
      </c>
      <c r="F2444">
        <v>2040.39</v>
      </c>
      <c r="G2444">
        <v>7.0000000000000007E-2</v>
      </c>
      <c r="H2444" t="s">
        <v>20</v>
      </c>
      <c r="I2444">
        <v>221.09</v>
      </c>
      <c r="J2444">
        <v>40.99</v>
      </c>
      <c r="K2444">
        <v>19.989999999999998</v>
      </c>
      <c r="L2444" t="s">
        <v>121</v>
      </c>
      <c r="M2444" t="s">
        <v>22</v>
      </c>
      <c r="N2444" t="s">
        <v>23</v>
      </c>
      <c r="O2444" t="s">
        <v>34</v>
      </c>
      <c r="P2444" t="s">
        <v>49</v>
      </c>
      <c r="Q2444" t="s">
        <v>42</v>
      </c>
      <c r="R2444" s="1">
        <v>42230</v>
      </c>
      <c r="S2444" s="10">
        <f t="shared" si="162"/>
        <v>3.2423462034166466E-4</v>
      </c>
      <c r="U2444" t="str">
        <f t="shared" si="161"/>
        <v/>
      </c>
      <c r="V2444">
        <f t="array" ref="V2444">SUM(IF(B2444="Y",IF(D2444="Critical",(F2444:F6003),0)))</f>
        <v>0</v>
      </c>
      <c r="W2444">
        <f t="shared" si="163"/>
        <v>2</v>
      </c>
      <c r="X2444">
        <f t="shared" si="164"/>
        <v>0</v>
      </c>
    </row>
    <row r="2445" spans="1:24" x14ac:dyDescent="0.25">
      <c r="A2445">
        <v>35271</v>
      </c>
      <c r="B2445" t="s">
        <v>18</v>
      </c>
      <c r="C2445" s="1">
        <v>41481</v>
      </c>
      <c r="D2445" t="s">
        <v>19</v>
      </c>
      <c r="E2445">
        <v>19</v>
      </c>
      <c r="F2445">
        <v>1083.4014999999999</v>
      </c>
      <c r="G2445">
        <v>0.02</v>
      </c>
      <c r="H2445" t="s">
        <v>20</v>
      </c>
      <c r="I2445">
        <v>64.53</v>
      </c>
      <c r="J2445">
        <v>65.989999999999995</v>
      </c>
      <c r="K2445">
        <v>8.99</v>
      </c>
      <c r="L2445" t="s">
        <v>79</v>
      </c>
      <c r="M2445" t="s">
        <v>56</v>
      </c>
      <c r="N2445" t="s">
        <v>40</v>
      </c>
      <c r="O2445" t="s">
        <v>24</v>
      </c>
      <c r="P2445" t="s">
        <v>41</v>
      </c>
      <c r="Q2445" t="s">
        <v>42</v>
      </c>
      <c r="R2445" s="1">
        <v>41482</v>
      </c>
      <c r="S2445" s="10">
        <f t="shared" si="162"/>
        <v>1.7216133877841487E-4</v>
      </c>
      <c r="U2445" t="str">
        <f t="shared" si="161"/>
        <v/>
      </c>
      <c r="V2445">
        <f t="array" ref="V2445">SUM(IF(B2445="Y",IF(D2445="Critical",(F2445:F6004),0)))</f>
        <v>0</v>
      </c>
      <c r="W2445">
        <f t="shared" si="163"/>
        <v>1</v>
      </c>
      <c r="X2445">
        <f t="shared" si="164"/>
        <v>0</v>
      </c>
    </row>
    <row r="2446" spans="1:24" x14ac:dyDescent="0.25">
      <c r="A2446">
        <v>29376</v>
      </c>
      <c r="B2446" t="s">
        <v>27</v>
      </c>
      <c r="C2446" s="1">
        <v>42227</v>
      </c>
      <c r="D2446" t="s">
        <v>28</v>
      </c>
      <c r="E2446">
        <v>20</v>
      </c>
      <c r="F2446">
        <v>2850.31</v>
      </c>
      <c r="G2446">
        <v>0.09</v>
      </c>
      <c r="H2446" t="s">
        <v>20</v>
      </c>
      <c r="I2446">
        <v>569.08000000000004</v>
      </c>
      <c r="J2446">
        <v>155.06</v>
      </c>
      <c r="K2446">
        <v>7.07</v>
      </c>
      <c r="L2446" t="s">
        <v>324</v>
      </c>
      <c r="M2446" t="s">
        <v>56</v>
      </c>
      <c r="N2446" t="s">
        <v>45</v>
      </c>
      <c r="O2446" t="s">
        <v>34</v>
      </c>
      <c r="P2446" t="s">
        <v>53</v>
      </c>
      <c r="Q2446" t="s">
        <v>42</v>
      </c>
      <c r="R2446" s="1">
        <v>42229</v>
      </c>
      <c r="S2446" s="10">
        <f t="shared" si="162"/>
        <v>4.5293751719330624E-4</v>
      </c>
      <c r="T2446" t="str">
        <f>IF(B2446="Y", "Quality Check","")</f>
        <v>Quality Check</v>
      </c>
      <c r="U2446" t="str">
        <f t="shared" si="161"/>
        <v>Low Local Control Audit</v>
      </c>
      <c r="V2446">
        <f t="array" ref="V2446">SUM(IF(B2446="Y",IF(D2446="Critical",(F2446:F6005),0)))</f>
        <v>9208785.7325000055</v>
      </c>
      <c r="W2446">
        <f t="shared" si="163"/>
        <v>2</v>
      </c>
      <c r="X2446">
        <f t="shared" si="164"/>
        <v>1</v>
      </c>
    </row>
    <row r="2447" spans="1:24" x14ac:dyDescent="0.25">
      <c r="A2447">
        <v>29380</v>
      </c>
      <c r="B2447" t="s">
        <v>27</v>
      </c>
      <c r="C2447" s="1">
        <v>42487</v>
      </c>
      <c r="D2447" t="s">
        <v>31</v>
      </c>
      <c r="E2447">
        <v>13</v>
      </c>
      <c r="F2447">
        <v>150.13</v>
      </c>
      <c r="G2447">
        <v>0.09</v>
      </c>
      <c r="H2447" t="s">
        <v>20</v>
      </c>
      <c r="I2447">
        <v>1.73</v>
      </c>
      <c r="J2447">
        <v>12.28</v>
      </c>
      <c r="K2447">
        <v>4.8600000000000003</v>
      </c>
      <c r="L2447" t="s">
        <v>261</v>
      </c>
      <c r="M2447" t="s">
        <v>30</v>
      </c>
      <c r="N2447" t="s">
        <v>23</v>
      </c>
      <c r="O2447" t="s">
        <v>34</v>
      </c>
      <c r="P2447" t="s">
        <v>49</v>
      </c>
      <c r="Q2447" t="s">
        <v>42</v>
      </c>
      <c r="R2447" s="1">
        <v>42488</v>
      </c>
      <c r="S2447" s="10">
        <f t="shared" si="162"/>
        <v>2.3856882043086915E-5</v>
      </c>
      <c r="U2447" t="str">
        <f t="shared" si="161"/>
        <v/>
      </c>
      <c r="V2447">
        <f t="array" ref="V2447">SUM(IF(B2447="Y",IF(D2447="Critical",(F2447:F6006),0)))</f>
        <v>0</v>
      </c>
      <c r="W2447">
        <f t="shared" si="163"/>
        <v>1</v>
      </c>
      <c r="X2447">
        <f t="shared" si="164"/>
        <v>0</v>
      </c>
    </row>
    <row r="2448" spans="1:24" x14ac:dyDescent="0.25">
      <c r="A2448">
        <v>5472</v>
      </c>
      <c r="B2448" t="s">
        <v>18</v>
      </c>
      <c r="C2448" s="1">
        <v>41374</v>
      </c>
      <c r="D2448" t="s">
        <v>47</v>
      </c>
      <c r="E2448">
        <v>12</v>
      </c>
      <c r="F2448">
        <v>1098.1489999999999</v>
      </c>
      <c r="G2448">
        <v>0.09</v>
      </c>
      <c r="H2448" t="s">
        <v>20</v>
      </c>
      <c r="I2448">
        <v>-182.97</v>
      </c>
      <c r="J2448">
        <v>115.99</v>
      </c>
      <c r="K2448">
        <v>5.92</v>
      </c>
      <c r="L2448" t="s">
        <v>222</v>
      </c>
      <c r="M2448" t="s">
        <v>22</v>
      </c>
      <c r="N2448" t="s">
        <v>23</v>
      </c>
      <c r="O2448" t="s">
        <v>24</v>
      </c>
      <c r="P2448" t="s">
        <v>41</v>
      </c>
      <c r="Q2448" t="s">
        <v>42</v>
      </c>
      <c r="R2448" s="1">
        <v>41376</v>
      </c>
      <c r="S2448" s="10">
        <f t="shared" si="162"/>
        <v>1.7450483686627489E-4</v>
      </c>
      <c r="U2448" t="str">
        <f t="shared" si="161"/>
        <v/>
      </c>
      <c r="V2448">
        <f t="array" ref="V2448">SUM(IF(B2448="Y",IF(D2448="Critical",(F2448:F6007),0)))</f>
        <v>0</v>
      </c>
      <c r="W2448">
        <f t="shared" si="163"/>
        <v>2</v>
      </c>
      <c r="X2448">
        <f t="shared" si="164"/>
        <v>0</v>
      </c>
    </row>
    <row r="2449" spans="1:24" x14ac:dyDescent="0.25">
      <c r="A2449">
        <v>230</v>
      </c>
      <c r="B2449" t="s">
        <v>27</v>
      </c>
      <c r="C2449" s="1">
        <v>41573</v>
      </c>
      <c r="D2449" t="s">
        <v>28</v>
      </c>
      <c r="E2449">
        <v>11</v>
      </c>
      <c r="F2449">
        <v>1118.396</v>
      </c>
      <c r="G2449">
        <v>0.06</v>
      </c>
      <c r="H2449" t="s">
        <v>20</v>
      </c>
      <c r="I2449">
        <v>-212.33</v>
      </c>
      <c r="J2449">
        <v>125.99</v>
      </c>
      <c r="K2449">
        <v>8.08</v>
      </c>
      <c r="L2449" t="s">
        <v>69</v>
      </c>
      <c r="M2449" t="s">
        <v>30</v>
      </c>
      <c r="N2449" t="s">
        <v>23</v>
      </c>
      <c r="O2449" t="s">
        <v>24</v>
      </c>
      <c r="P2449" t="s">
        <v>41</v>
      </c>
      <c r="Q2449" t="s">
        <v>42</v>
      </c>
      <c r="R2449" s="1">
        <v>41575</v>
      </c>
      <c r="S2449" s="10">
        <f t="shared" si="162"/>
        <v>1.7772225037940607E-4</v>
      </c>
      <c r="T2449" t="str">
        <f t="shared" ref="T2449:T2451" si="165">IF(B2449="Y", "Quality Check","")</f>
        <v>Quality Check</v>
      </c>
      <c r="U2449" t="str">
        <f t="shared" si="161"/>
        <v>Low Impact</v>
      </c>
      <c r="V2449">
        <f t="array" ref="V2449">SUM(IF(B2449="Y",IF(D2449="Critical",(F2449:F6008),0)))</f>
        <v>9204687.1435000058</v>
      </c>
      <c r="W2449">
        <f t="shared" si="163"/>
        <v>2</v>
      </c>
      <c r="X2449">
        <f t="shared" si="164"/>
        <v>1</v>
      </c>
    </row>
    <row r="2450" spans="1:24" x14ac:dyDescent="0.25">
      <c r="A2450">
        <v>29410</v>
      </c>
      <c r="B2450" t="s">
        <v>27</v>
      </c>
      <c r="C2450" s="1">
        <v>42630</v>
      </c>
      <c r="D2450" t="s">
        <v>28</v>
      </c>
      <c r="E2450">
        <v>35</v>
      </c>
      <c r="F2450">
        <v>4186.53</v>
      </c>
      <c r="G2450">
        <v>0.04</v>
      </c>
      <c r="H2450" t="s">
        <v>20</v>
      </c>
      <c r="I2450">
        <v>1929.58</v>
      </c>
      <c r="J2450">
        <v>120.97</v>
      </c>
      <c r="K2450">
        <v>7.11</v>
      </c>
      <c r="L2450" t="s">
        <v>505</v>
      </c>
      <c r="M2450" t="s">
        <v>30</v>
      </c>
      <c r="N2450" t="s">
        <v>23</v>
      </c>
      <c r="O2450" t="s">
        <v>24</v>
      </c>
      <c r="P2450" t="s">
        <v>51</v>
      </c>
      <c r="Q2450" t="s">
        <v>52</v>
      </c>
      <c r="R2450" s="1">
        <v>42630</v>
      </c>
      <c r="S2450" s="10">
        <f t="shared" si="162"/>
        <v>6.6527377859085224E-4</v>
      </c>
      <c r="T2450" t="str">
        <f t="shared" si="165"/>
        <v>Quality Check</v>
      </c>
      <c r="U2450" t="str">
        <f t="shared" si="161"/>
        <v>Medium Impact</v>
      </c>
      <c r="V2450">
        <f t="array" ref="V2450">SUM(IF(B2450="Y",IF(D2450="Critical",(F2450:F6009),0)))</f>
        <v>9203568.7475000061</v>
      </c>
      <c r="W2450">
        <f t="shared" si="163"/>
        <v>0</v>
      </c>
      <c r="X2450">
        <f t="shared" si="164"/>
        <v>1</v>
      </c>
    </row>
    <row r="2451" spans="1:24" x14ac:dyDescent="0.25">
      <c r="A2451">
        <v>29410</v>
      </c>
      <c r="B2451" t="s">
        <v>27</v>
      </c>
      <c r="C2451" s="1">
        <v>42630</v>
      </c>
      <c r="D2451" t="s">
        <v>28</v>
      </c>
      <c r="E2451">
        <v>36</v>
      </c>
      <c r="F2451">
        <v>6057.27</v>
      </c>
      <c r="G2451">
        <v>0</v>
      </c>
      <c r="H2451" t="s">
        <v>20</v>
      </c>
      <c r="I2451">
        <v>1585.5</v>
      </c>
      <c r="J2451">
        <v>195.99</v>
      </c>
      <c r="K2451">
        <v>4.2</v>
      </c>
      <c r="L2451" t="s">
        <v>505</v>
      </c>
      <c r="M2451" t="s">
        <v>30</v>
      </c>
      <c r="N2451" t="s">
        <v>23</v>
      </c>
      <c r="O2451" t="s">
        <v>24</v>
      </c>
      <c r="P2451" t="s">
        <v>41</v>
      </c>
      <c r="Q2451" t="s">
        <v>42</v>
      </c>
      <c r="R2451" s="1">
        <v>42632</v>
      </c>
      <c r="S2451" s="10">
        <f t="shared" si="162"/>
        <v>9.6254962960853321E-4</v>
      </c>
      <c r="T2451" t="str">
        <f t="shared" si="165"/>
        <v>Quality Check</v>
      </c>
      <c r="U2451" t="str">
        <f t="shared" si="161"/>
        <v>Medium Local Control Audit</v>
      </c>
      <c r="V2451">
        <f t="array" ref="V2451">SUM(IF(B2451="Y",IF(D2451="Critical",(F2451:F6010),0)))</f>
        <v>9199382.2175000049</v>
      </c>
      <c r="W2451">
        <f t="shared" si="163"/>
        <v>2</v>
      </c>
      <c r="X2451">
        <f t="shared" si="164"/>
        <v>1</v>
      </c>
    </row>
    <row r="2452" spans="1:24" x14ac:dyDescent="0.25">
      <c r="A2452">
        <v>29411</v>
      </c>
      <c r="B2452" t="s">
        <v>18</v>
      </c>
      <c r="C2452" s="1">
        <v>42100</v>
      </c>
      <c r="D2452" t="s">
        <v>19</v>
      </c>
      <c r="E2452">
        <v>29</v>
      </c>
      <c r="F2452">
        <v>67.87</v>
      </c>
      <c r="G2452">
        <v>7.0000000000000007E-2</v>
      </c>
      <c r="H2452" t="s">
        <v>20</v>
      </c>
      <c r="I2452">
        <v>-112.54</v>
      </c>
      <c r="J2452">
        <v>2.2200000000000002</v>
      </c>
      <c r="K2452">
        <v>5</v>
      </c>
      <c r="L2452" t="s">
        <v>470</v>
      </c>
      <c r="M2452" t="s">
        <v>30</v>
      </c>
      <c r="N2452" t="s">
        <v>23</v>
      </c>
      <c r="O2452" t="s">
        <v>34</v>
      </c>
      <c r="P2452" t="s">
        <v>72</v>
      </c>
      <c r="Q2452" t="s">
        <v>42</v>
      </c>
      <c r="R2452" s="1">
        <v>42101</v>
      </c>
      <c r="S2452" s="10">
        <f t="shared" si="162"/>
        <v>1.0785096811192359E-5</v>
      </c>
      <c r="U2452" t="str">
        <f t="shared" si="161"/>
        <v/>
      </c>
      <c r="V2452">
        <f t="array" ref="V2452">SUM(IF(B2452="Y",IF(D2452="Critical",(F2452:F6011),0)))</f>
        <v>0</v>
      </c>
      <c r="W2452">
        <f t="shared" si="163"/>
        <v>1</v>
      </c>
      <c r="X2452">
        <f t="shared" si="164"/>
        <v>0</v>
      </c>
    </row>
    <row r="2453" spans="1:24" x14ac:dyDescent="0.25">
      <c r="A2453">
        <v>29411</v>
      </c>
      <c r="B2453" t="s">
        <v>18</v>
      </c>
      <c r="C2453" s="1">
        <v>42100</v>
      </c>
      <c r="D2453" t="s">
        <v>19</v>
      </c>
      <c r="E2453">
        <v>33</v>
      </c>
      <c r="F2453">
        <v>542.24</v>
      </c>
      <c r="G2453">
        <v>0.02</v>
      </c>
      <c r="H2453" t="s">
        <v>20</v>
      </c>
      <c r="I2453">
        <v>268.52999999999997</v>
      </c>
      <c r="J2453">
        <v>15.67</v>
      </c>
      <c r="K2453">
        <v>1.39</v>
      </c>
      <c r="L2453" t="s">
        <v>470</v>
      </c>
      <c r="M2453" t="s">
        <v>30</v>
      </c>
      <c r="N2453" t="s">
        <v>23</v>
      </c>
      <c r="O2453" t="s">
        <v>34</v>
      </c>
      <c r="P2453" t="s">
        <v>76</v>
      </c>
      <c r="Q2453" t="s">
        <v>42</v>
      </c>
      <c r="R2453" s="1">
        <v>42101</v>
      </c>
      <c r="S2453" s="10">
        <f t="shared" si="162"/>
        <v>8.6166360614423822E-5</v>
      </c>
      <c r="U2453" t="str">
        <f t="shared" si="161"/>
        <v/>
      </c>
      <c r="V2453">
        <f t="array" ref="V2453">SUM(IF(B2453="Y",IF(D2453="Critical",(F2453:F6012),0)))</f>
        <v>0</v>
      </c>
      <c r="W2453">
        <f t="shared" si="163"/>
        <v>1</v>
      </c>
      <c r="X2453">
        <f t="shared" si="164"/>
        <v>0</v>
      </c>
    </row>
    <row r="2454" spans="1:24" x14ac:dyDescent="0.25">
      <c r="A2454">
        <v>29411</v>
      </c>
      <c r="B2454" t="s">
        <v>18</v>
      </c>
      <c r="C2454" s="1">
        <v>42100</v>
      </c>
      <c r="D2454" t="s">
        <v>19</v>
      </c>
      <c r="E2454">
        <v>38</v>
      </c>
      <c r="F2454">
        <v>15174.95</v>
      </c>
      <c r="G2454">
        <v>0.02</v>
      </c>
      <c r="H2454" t="s">
        <v>54</v>
      </c>
      <c r="I2454">
        <v>7251.92</v>
      </c>
      <c r="J2454">
        <v>400.97</v>
      </c>
      <c r="K2454">
        <v>48.26</v>
      </c>
      <c r="L2454" t="s">
        <v>470</v>
      </c>
      <c r="M2454" t="s">
        <v>30</v>
      </c>
      <c r="N2454" t="s">
        <v>23</v>
      </c>
      <c r="O2454" t="s">
        <v>24</v>
      </c>
      <c r="P2454" t="s">
        <v>51</v>
      </c>
      <c r="Q2454" t="s">
        <v>58</v>
      </c>
      <c r="R2454" s="1">
        <v>42100</v>
      </c>
      <c r="S2454" s="10">
        <f t="shared" si="162"/>
        <v>2.4114233808015841E-3</v>
      </c>
      <c r="U2454" t="str">
        <f t="shared" si="161"/>
        <v/>
      </c>
      <c r="V2454">
        <f t="array" ref="V2454">SUM(IF(B2454="Y",IF(D2454="Critical",(F2454:F6013),0)))</f>
        <v>0</v>
      </c>
      <c r="W2454">
        <f t="shared" si="163"/>
        <v>0</v>
      </c>
      <c r="X2454">
        <f t="shared" si="164"/>
        <v>0</v>
      </c>
    </row>
    <row r="2455" spans="1:24" x14ac:dyDescent="0.25">
      <c r="A2455">
        <v>29411</v>
      </c>
      <c r="B2455" t="s">
        <v>18</v>
      </c>
      <c r="C2455" s="1">
        <v>42100</v>
      </c>
      <c r="D2455" t="s">
        <v>19</v>
      </c>
      <c r="E2455">
        <v>45</v>
      </c>
      <c r="F2455">
        <v>1084.1199999999999</v>
      </c>
      <c r="G2455">
        <v>0.04</v>
      </c>
      <c r="H2455" t="s">
        <v>20</v>
      </c>
      <c r="I2455">
        <v>294.43</v>
      </c>
      <c r="J2455">
        <v>23.99</v>
      </c>
      <c r="K2455">
        <v>6.3</v>
      </c>
      <c r="L2455" t="s">
        <v>470</v>
      </c>
      <c r="M2455" t="s">
        <v>30</v>
      </c>
      <c r="N2455" t="s">
        <v>23</v>
      </c>
      <c r="O2455" t="s">
        <v>24</v>
      </c>
      <c r="P2455" t="s">
        <v>51</v>
      </c>
      <c r="Q2455" t="s">
        <v>52</v>
      </c>
      <c r="R2455" s="1">
        <v>42100</v>
      </c>
      <c r="S2455" s="10">
        <f t="shared" si="162"/>
        <v>1.7227551429129011E-4</v>
      </c>
      <c r="U2455" t="str">
        <f t="shared" si="161"/>
        <v/>
      </c>
      <c r="V2455">
        <f t="array" ref="V2455">SUM(IF(B2455="Y",IF(D2455="Critical",(F2455:F6014),0)))</f>
        <v>0</v>
      </c>
      <c r="W2455">
        <f t="shared" si="163"/>
        <v>0</v>
      </c>
      <c r="X2455">
        <f t="shared" si="164"/>
        <v>0</v>
      </c>
    </row>
    <row r="2456" spans="1:24" x14ac:dyDescent="0.25">
      <c r="A2456">
        <v>19556</v>
      </c>
      <c r="B2456" t="s">
        <v>18</v>
      </c>
      <c r="C2456" s="1">
        <v>41638</v>
      </c>
      <c r="D2456" t="s">
        <v>31</v>
      </c>
      <c r="E2456">
        <v>22</v>
      </c>
      <c r="F2456">
        <v>1131.93</v>
      </c>
      <c r="G2456">
        <v>0.09</v>
      </c>
      <c r="H2456" t="s">
        <v>20</v>
      </c>
      <c r="I2456">
        <v>469.69</v>
      </c>
      <c r="J2456">
        <v>55.98</v>
      </c>
      <c r="K2456">
        <v>4.8600000000000003</v>
      </c>
      <c r="L2456" t="s">
        <v>187</v>
      </c>
      <c r="M2456" t="s">
        <v>22</v>
      </c>
      <c r="N2456" t="s">
        <v>45</v>
      </c>
      <c r="O2456" t="s">
        <v>34</v>
      </c>
      <c r="P2456" t="s">
        <v>49</v>
      </c>
      <c r="Q2456" t="s">
        <v>42</v>
      </c>
      <c r="R2456" s="1">
        <v>41649</v>
      </c>
      <c r="S2456" s="10">
        <f t="shared" si="162"/>
        <v>1.7987291341524926E-4</v>
      </c>
      <c r="U2456" t="str">
        <f t="shared" si="161"/>
        <v/>
      </c>
      <c r="V2456">
        <f t="array" ref="V2456">SUM(IF(B2456="Y",IF(D2456="Critical",(F2456:F6015),0)))</f>
        <v>0</v>
      </c>
      <c r="W2456">
        <f t="shared" si="163"/>
        <v>11</v>
      </c>
      <c r="X2456">
        <f t="shared" si="164"/>
        <v>0</v>
      </c>
    </row>
    <row r="2457" spans="1:24" x14ac:dyDescent="0.25">
      <c r="A2457">
        <v>29473</v>
      </c>
      <c r="B2457" t="s">
        <v>18</v>
      </c>
      <c r="C2457" s="1">
        <v>42049</v>
      </c>
      <c r="D2457" t="s">
        <v>43</v>
      </c>
      <c r="E2457">
        <v>31</v>
      </c>
      <c r="F2457">
        <v>206.28649999999999</v>
      </c>
      <c r="G2457">
        <v>0.05</v>
      </c>
      <c r="H2457" t="s">
        <v>20</v>
      </c>
      <c r="I2457">
        <v>-111.98</v>
      </c>
      <c r="J2457">
        <v>7.99</v>
      </c>
      <c r="K2457">
        <v>5.03</v>
      </c>
      <c r="L2457" t="s">
        <v>548</v>
      </c>
      <c r="M2457" t="s">
        <v>56</v>
      </c>
      <c r="N2457" t="s">
        <v>45</v>
      </c>
      <c r="O2457" t="s">
        <v>24</v>
      </c>
      <c r="P2457" t="s">
        <v>41</v>
      </c>
      <c r="Q2457" t="s">
        <v>52</v>
      </c>
      <c r="R2457" s="1">
        <v>42051</v>
      </c>
      <c r="S2457" s="10">
        <f t="shared" si="162"/>
        <v>3.2780608123501291E-5</v>
      </c>
      <c r="U2457" t="str">
        <f t="shared" si="161"/>
        <v/>
      </c>
      <c r="V2457">
        <f t="array" ref="V2457">SUM(IF(B2457="Y",IF(D2457="Critical",(F2457:F6016),0)))</f>
        <v>0</v>
      </c>
      <c r="W2457">
        <f t="shared" si="163"/>
        <v>2</v>
      </c>
      <c r="X2457">
        <f t="shared" si="164"/>
        <v>0</v>
      </c>
    </row>
    <row r="2458" spans="1:24" x14ac:dyDescent="0.25">
      <c r="A2458">
        <v>3745</v>
      </c>
      <c r="B2458" t="s">
        <v>18</v>
      </c>
      <c r="C2458" s="1">
        <v>41545</v>
      </c>
      <c r="D2458" t="s">
        <v>47</v>
      </c>
      <c r="E2458">
        <v>38</v>
      </c>
      <c r="F2458">
        <v>1143.3499999999999</v>
      </c>
      <c r="G2458">
        <v>0.04</v>
      </c>
      <c r="H2458" t="s">
        <v>32</v>
      </c>
      <c r="I2458">
        <v>411.1</v>
      </c>
      <c r="J2458">
        <v>29.18</v>
      </c>
      <c r="K2458">
        <v>8.5500000000000007</v>
      </c>
      <c r="L2458" t="s">
        <v>224</v>
      </c>
      <c r="M2458" t="s">
        <v>30</v>
      </c>
      <c r="N2458" t="s">
        <v>40</v>
      </c>
      <c r="O2458" t="s">
        <v>37</v>
      </c>
      <c r="P2458" t="s">
        <v>38</v>
      </c>
      <c r="Q2458" t="s">
        <v>42</v>
      </c>
      <c r="R2458" s="1">
        <v>41547</v>
      </c>
      <c r="S2458" s="10">
        <f t="shared" si="162"/>
        <v>1.8168764460110186E-4</v>
      </c>
      <c r="U2458" t="str">
        <f t="shared" si="161"/>
        <v/>
      </c>
      <c r="V2458">
        <f t="array" ref="V2458">SUM(IF(B2458="Y",IF(D2458="Critical",(F2458:F6017),0)))</f>
        <v>0</v>
      </c>
      <c r="W2458">
        <f t="shared" si="163"/>
        <v>2</v>
      </c>
      <c r="X2458">
        <f t="shared" si="164"/>
        <v>0</v>
      </c>
    </row>
    <row r="2459" spans="1:24" x14ac:dyDescent="0.25">
      <c r="A2459">
        <v>6948</v>
      </c>
      <c r="B2459" t="s">
        <v>18</v>
      </c>
      <c r="C2459" s="1">
        <v>41617</v>
      </c>
      <c r="D2459" t="s">
        <v>31</v>
      </c>
      <c r="E2459">
        <v>15</v>
      </c>
      <c r="F2459">
        <v>1143.8800000000001</v>
      </c>
      <c r="G2459">
        <v>0.04</v>
      </c>
      <c r="H2459" t="s">
        <v>20</v>
      </c>
      <c r="I2459">
        <v>-88.7</v>
      </c>
      <c r="J2459">
        <v>73.98</v>
      </c>
      <c r="K2459">
        <v>4</v>
      </c>
      <c r="L2459" t="s">
        <v>297</v>
      </c>
      <c r="M2459" t="s">
        <v>30</v>
      </c>
      <c r="N2459" t="s">
        <v>23</v>
      </c>
      <c r="O2459" t="s">
        <v>24</v>
      </c>
      <c r="P2459" t="s">
        <v>25</v>
      </c>
      <c r="Q2459" t="s">
        <v>42</v>
      </c>
      <c r="R2459" s="1">
        <v>41618</v>
      </c>
      <c r="S2459" s="10">
        <f t="shared" si="162"/>
        <v>1.8177186592583937E-4</v>
      </c>
      <c r="U2459" t="str">
        <f t="shared" si="161"/>
        <v/>
      </c>
      <c r="V2459">
        <f t="array" ref="V2459">SUM(IF(B2459="Y",IF(D2459="Critical",(F2459:F6018),0)))</f>
        <v>0</v>
      </c>
      <c r="W2459">
        <f t="shared" si="163"/>
        <v>1</v>
      </c>
      <c r="X2459">
        <f t="shared" si="164"/>
        <v>0</v>
      </c>
    </row>
    <row r="2460" spans="1:24" x14ac:dyDescent="0.25">
      <c r="A2460">
        <v>8960</v>
      </c>
      <c r="B2460" t="s">
        <v>18</v>
      </c>
      <c r="C2460" s="1">
        <v>41430</v>
      </c>
      <c r="D2460" t="s">
        <v>43</v>
      </c>
      <c r="E2460">
        <v>15</v>
      </c>
      <c r="F2460">
        <v>1150.5345</v>
      </c>
      <c r="G2460">
        <v>0.01</v>
      </c>
      <c r="H2460" t="s">
        <v>20</v>
      </c>
      <c r="I2460">
        <v>361.65</v>
      </c>
      <c r="J2460">
        <v>85.99</v>
      </c>
      <c r="K2460">
        <v>1.25</v>
      </c>
      <c r="L2460" t="s">
        <v>329</v>
      </c>
      <c r="M2460" t="s">
        <v>30</v>
      </c>
      <c r="N2460" t="s">
        <v>71</v>
      </c>
      <c r="O2460" t="s">
        <v>24</v>
      </c>
      <c r="P2460" t="s">
        <v>41</v>
      </c>
      <c r="Q2460" t="s">
        <v>26</v>
      </c>
      <c r="R2460" s="1">
        <v>41432</v>
      </c>
      <c r="S2460" s="10">
        <f t="shared" si="162"/>
        <v>1.8282932027577421E-4</v>
      </c>
      <c r="U2460" t="str">
        <f t="shared" si="161"/>
        <v/>
      </c>
      <c r="V2460">
        <f t="array" ref="V2460">SUM(IF(B2460="Y",IF(D2460="Critical",(F2460:F6019),0)))</f>
        <v>0</v>
      </c>
      <c r="W2460">
        <f t="shared" si="163"/>
        <v>2</v>
      </c>
      <c r="X2460">
        <f t="shared" si="164"/>
        <v>0</v>
      </c>
    </row>
    <row r="2461" spans="1:24" x14ac:dyDescent="0.25">
      <c r="A2461">
        <v>29505</v>
      </c>
      <c r="B2461" t="s">
        <v>27</v>
      </c>
      <c r="C2461" s="1">
        <v>42365</v>
      </c>
      <c r="D2461" t="s">
        <v>43</v>
      </c>
      <c r="E2461">
        <v>22</v>
      </c>
      <c r="F2461">
        <v>45.21</v>
      </c>
      <c r="G2461">
        <v>0.02</v>
      </c>
      <c r="H2461" t="s">
        <v>32</v>
      </c>
      <c r="I2461">
        <v>4.6100000000000003</v>
      </c>
      <c r="J2461">
        <v>1.76</v>
      </c>
      <c r="K2461">
        <v>0.7</v>
      </c>
      <c r="L2461" t="s">
        <v>62</v>
      </c>
      <c r="M2461" t="s">
        <v>22</v>
      </c>
      <c r="N2461" t="s">
        <v>40</v>
      </c>
      <c r="O2461" t="s">
        <v>34</v>
      </c>
      <c r="P2461" t="s">
        <v>35</v>
      </c>
      <c r="Q2461" t="s">
        <v>36</v>
      </c>
      <c r="R2461" s="1">
        <v>42366</v>
      </c>
      <c r="S2461" s="10">
        <f t="shared" si="162"/>
        <v>7.1842379082658994E-6</v>
      </c>
      <c r="U2461" t="str">
        <f t="shared" si="161"/>
        <v/>
      </c>
      <c r="V2461">
        <f t="array" ref="V2461">SUM(IF(B2461="Y",IF(D2461="Critical",(F2461:F6020),0)))</f>
        <v>0</v>
      </c>
      <c r="W2461">
        <f t="shared" si="163"/>
        <v>1</v>
      </c>
      <c r="X2461">
        <f t="shared" si="164"/>
        <v>0</v>
      </c>
    </row>
    <row r="2462" spans="1:24" x14ac:dyDescent="0.25">
      <c r="A2462">
        <v>29510</v>
      </c>
      <c r="B2462" t="s">
        <v>18</v>
      </c>
      <c r="C2462" s="1">
        <v>41744</v>
      </c>
      <c r="D2462" t="s">
        <v>28</v>
      </c>
      <c r="E2462">
        <v>22</v>
      </c>
      <c r="F2462">
        <v>6123.94</v>
      </c>
      <c r="G2462">
        <v>0.01</v>
      </c>
      <c r="H2462" t="s">
        <v>54</v>
      </c>
      <c r="I2462">
        <v>1292.44</v>
      </c>
      <c r="J2462">
        <v>260.98</v>
      </c>
      <c r="K2462">
        <v>41.91</v>
      </c>
      <c r="L2462" t="s">
        <v>487</v>
      </c>
      <c r="M2462" t="s">
        <v>341</v>
      </c>
      <c r="N2462" t="s">
        <v>40</v>
      </c>
      <c r="O2462" t="s">
        <v>37</v>
      </c>
      <c r="P2462" t="s">
        <v>57</v>
      </c>
      <c r="Q2462" t="s">
        <v>58</v>
      </c>
      <c r="R2462" s="1">
        <v>41746</v>
      </c>
      <c r="S2462" s="10">
        <f t="shared" si="162"/>
        <v>9.7314403662786698E-4</v>
      </c>
      <c r="U2462" t="str">
        <f t="shared" si="161"/>
        <v/>
      </c>
      <c r="V2462">
        <f t="array" ref="V2462">SUM(IF(B2462="Y",IF(D2462="Critical",(F2462:F6021),0)))</f>
        <v>0</v>
      </c>
      <c r="W2462">
        <f t="shared" si="163"/>
        <v>2</v>
      </c>
      <c r="X2462">
        <f t="shared" si="164"/>
        <v>0</v>
      </c>
    </row>
    <row r="2463" spans="1:24" x14ac:dyDescent="0.25">
      <c r="A2463">
        <v>29537</v>
      </c>
      <c r="B2463" t="s">
        <v>18</v>
      </c>
      <c r="C2463" s="1">
        <v>42266</v>
      </c>
      <c r="D2463" t="s">
        <v>47</v>
      </c>
      <c r="E2463">
        <v>30</v>
      </c>
      <c r="F2463">
        <v>318.56</v>
      </c>
      <c r="G2463">
        <v>0.08</v>
      </c>
      <c r="H2463" t="s">
        <v>32</v>
      </c>
      <c r="I2463">
        <v>-30.97</v>
      </c>
      <c r="J2463">
        <v>10.89</v>
      </c>
      <c r="K2463">
        <v>4.5</v>
      </c>
      <c r="L2463" t="s">
        <v>573</v>
      </c>
      <c r="M2463" t="s">
        <v>30</v>
      </c>
      <c r="N2463" t="s">
        <v>40</v>
      </c>
      <c r="O2463" t="s">
        <v>34</v>
      </c>
      <c r="P2463" t="s">
        <v>72</v>
      </c>
      <c r="Q2463" t="s">
        <v>42</v>
      </c>
      <c r="R2463" s="1">
        <v>42275</v>
      </c>
      <c r="S2463" s="10">
        <f t="shared" si="162"/>
        <v>5.0621783412014705E-5</v>
      </c>
      <c r="U2463" t="str">
        <f t="shared" si="161"/>
        <v/>
      </c>
      <c r="V2463">
        <f t="array" ref="V2463">SUM(IF(B2463="Y",IF(D2463="Critical",(F2463:F6022),0)))</f>
        <v>0</v>
      </c>
      <c r="W2463">
        <f t="shared" si="163"/>
        <v>9</v>
      </c>
      <c r="X2463">
        <f t="shared" si="164"/>
        <v>0</v>
      </c>
    </row>
    <row r="2464" spans="1:24" x14ac:dyDescent="0.25">
      <c r="A2464">
        <v>29539</v>
      </c>
      <c r="B2464" t="s">
        <v>18</v>
      </c>
      <c r="C2464" s="1">
        <v>41752</v>
      </c>
      <c r="D2464" t="s">
        <v>19</v>
      </c>
      <c r="E2464">
        <v>24</v>
      </c>
      <c r="F2464">
        <v>223.2</v>
      </c>
      <c r="G2464">
        <v>0.1</v>
      </c>
      <c r="H2464" t="s">
        <v>20</v>
      </c>
      <c r="I2464">
        <v>78.739999999999995</v>
      </c>
      <c r="J2464">
        <v>9.7799999999999994</v>
      </c>
      <c r="K2464">
        <v>1.39</v>
      </c>
      <c r="L2464" t="s">
        <v>246</v>
      </c>
      <c r="M2464" t="s">
        <v>22</v>
      </c>
      <c r="N2464" t="s">
        <v>23</v>
      </c>
      <c r="O2464" t="s">
        <v>34</v>
      </c>
      <c r="P2464" t="s">
        <v>76</v>
      </c>
      <c r="Q2464" t="s">
        <v>42</v>
      </c>
      <c r="R2464" s="1">
        <v>41753</v>
      </c>
      <c r="S2464" s="10">
        <f t="shared" si="162"/>
        <v>3.5468301285665748E-5</v>
      </c>
      <c r="U2464" t="str">
        <f t="shared" si="161"/>
        <v/>
      </c>
      <c r="V2464">
        <f t="array" ref="V2464">SUM(IF(B2464="Y",IF(D2464="Critical",(F2464:F6023),0)))</f>
        <v>0</v>
      </c>
      <c r="W2464">
        <f t="shared" si="163"/>
        <v>1</v>
      </c>
      <c r="X2464">
        <f t="shared" si="164"/>
        <v>0</v>
      </c>
    </row>
    <row r="2465" spans="1:24" x14ac:dyDescent="0.25">
      <c r="A2465">
        <v>29573</v>
      </c>
      <c r="B2465" t="s">
        <v>18</v>
      </c>
      <c r="C2465" s="1">
        <v>42019</v>
      </c>
      <c r="D2465" t="s">
        <v>28</v>
      </c>
      <c r="E2465">
        <v>43</v>
      </c>
      <c r="F2465">
        <v>792.21</v>
      </c>
      <c r="G2465">
        <v>0.05</v>
      </c>
      <c r="H2465" t="s">
        <v>20</v>
      </c>
      <c r="I2465">
        <v>42.24</v>
      </c>
      <c r="J2465">
        <v>18.97</v>
      </c>
      <c r="K2465">
        <v>9.5399999999999991</v>
      </c>
      <c r="L2465" t="s">
        <v>59</v>
      </c>
      <c r="M2465" t="s">
        <v>30</v>
      </c>
      <c r="N2465" t="s">
        <v>40</v>
      </c>
      <c r="O2465" t="s">
        <v>34</v>
      </c>
      <c r="P2465" t="s">
        <v>49</v>
      </c>
      <c r="Q2465" t="s">
        <v>42</v>
      </c>
      <c r="R2465" s="1">
        <v>42021</v>
      </c>
      <c r="S2465" s="10">
        <f t="shared" si="162"/>
        <v>1.2588863334013112E-4</v>
      </c>
      <c r="U2465" t="str">
        <f t="shared" si="161"/>
        <v/>
      </c>
      <c r="V2465">
        <f t="array" ref="V2465">SUM(IF(B2465="Y",IF(D2465="Critical",(F2465:F6024),0)))</f>
        <v>0</v>
      </c>
      <c r="W2465">
        <f t="shared" si="163"/>
        <v>2</v>
      </c>
      <c r="X2465">
        <f t="shared" si="164"/>
        <v>0</v>
      </c>
    </row>
    <row r="2466" spans="1:24" x14ac:dyDescent="0.25">
      <c r="A2466">
        <v>29637</v>
      </c>
      <c r="B2466" t="s">
        <v>18</v>
      </c>
      <c r="C2466" s="1">
        <v>42515</v>
      </c>
      <c r="D2466" t="s">
        <v>19</v>
      </c>
      <c r="E2466">
        <v>34</v>
      </c>
      <c r="F2466">
        <v>598.19000000000005</v>
      </c>
      <c r="G2466">
        <v>0.09</v>
      </c>
      <c r="H2466" t="s">
        <v>20</v>
      </c>
      <c r="I2466">
        <v>-6.61</v>
      </c>
      <c r="J2466">
        <v>17.98</v>
      </c>
      <c r="K2466">
        <v>8.51</v>
      </c>
      <c r="L2466" t="s">
        <v>359</v>
      </c>
      <c r="M2466" t="s">
        <v>22</v>
      </c>
      <c r="N2466" t="s">
        <v>40</v>
      </c>
      <c r="O2466" t="s">
        <v>24</v>
      </c>
      <c r="P2466" t="s">
        <v>51</v>
      </c>
      <c r="Q2466" t="s">
        <v>52</v>
      </c>
      <c r="R2466" s="1">
        <v>42517</v>
      </c>
      <c r="S2466" s="10">
        <f t="shared" si="162"/>
        <v>9.5057272159822573E-5</v>
      </c>
      <c r="U2466" t="str">
        <f t="shared" si="161"/>
        <v/>
      </c>
      <c r="V2466">
        <f t="array" ref="V2466">SUM(IF(B2466="Y",IF(D2466="Critical",(F2466:F6025),0)))</f>
        <v>0</v>
      </c>
      <c r="W2466">
        <f t="shared" si="163"/>
        <v>2</v>
      </c>
      <c r="X2466">
        <f t="shared" si="164"/>
        <v>0</v>
      </c>
    </row>
    <row r="2467" spans="1:24" x14ac:dyDescent="0.25">
      <c r="A2467">
        <v>29639</v>
      </c>
      <c r="B2467" t="s">
        <v>18</v>
      </c>
      <c r="C2467" s="1">
        <v>41746</v>
      </c>
      <c r="D2467" t="s">
        <v>28</v>
      </c>
      <c r="E2467">
        <v>8</v>
      </c>
      <c r="F2467">
        <v>22.37</v>
      </c>
      <c r="G2467">
        <v>0.04</v>
      </c>
      <c r="H2467" t="s">
        <v>20</v>
      </c>
      <c r="I2467">
        <v>-14.09</v>
      </c>
      <c r="J2467">
        <v>2.6</v>
      </c>
      <c r="K2467">
        <v>2.4</v>
      </c>
      <c r="L2467" t="s">
        <v>175</v>
      </c>
      <c r="M2467" t="s">
        <v>22</v>
      </c>
      <c r="N2467" t="s">
        <v>23</v>
      </c>
      <c r="O2467" t="s">
        <v>34</v>
      </c>
      <c r="P2467" t="s">
        <v>35</v>
      </c>
      <c r="Q2467" t="s">
        <v>36</v>
      </c>
      <c r="R2467" s="1">
        <v>41748</v>
      </c>
      <c r="S2467" s="10">
        <f t="shared" si="162"/>
        <v>3.5547755365606761E-6</v>
      </c>
      <c r="U2467" t="str">
        <f t="shared" si="161"/>
        <v/>
      </c>
      <c r="V2467">
        <f t="array" ref="V2467">SUM(IF(B2467="Y",IF(D2467="Critical",(F2467:F6026),0)))</f>
        <v>0</v>
      </c>
      <c r="W2467">
        <f t="shared" si="163"/>
        <v>2</v>
      </c>
      <c r="X2467">
        <f t="shared" si="164"/>
        <v>0</v>
      </c>
    </row>
    <row r="2468" spans="1:24" x14ac:dyDescent="0.25">
      <c r="A2468">
        <v>29667</v>
      </c>
      <c r="B2468" t="s">
        <v>18</v>
      </c>
      <c r="C2468" s="1">
        <v>42575</v>
      </c>
      <c r="D2468" t="s">
        <v>31</v>
      </c>
      <c r="E2468">
        <v>14</v>
      </c>
      <c r="F2468">
        <v>215.31</v>
      </c>
      <c r="G2468">
        <v>0.09</v>
      </c>
      <c r="H2468" t="s">
        <v>20</v>
      </c>
      <c r="I2468">
        <v>-51.75</v>
      </c>
      <c r="J2468">
        <v>15.28</v>
      </c>
      <c r="K2468">
        <v>10.91</v>
      </c>
      <c r="L2468" t="s">
        <v>289</v>
      </c>
      <c r="M2468" t="s">
        <v>56</v>
      </c>
      <c r="N2468" t="s">
        <v>23</v>
      </c>
      <c r="O2468" t="s">
        <v>34</v>
      </c>
      <c r="P2468" t="s">
        <v>68</v>
      </c>
      <c r="Q2468" t="s">
        <v>42</v>
      </c>
      <c r="R2468" s="1">
        <v>42576</v>
      </c>
      <c r="S2468" s="10">
        <f t="shared" si="162"/>
        <v>3.4214515904196657E-5</v>
      </c>
      <c r="U2468" t="str">
        <f t="shared" si="161"/>
        <v/>
      </c>
      <c r="V2468">
        <f t="array" ref="V2468">SUM(IF(B2468="Y",IF(D2468="Critical",(F2468:F6027),0)))</f>
        <v>0</v>
      </c>
      <c r="W2468">
        <f t="shared" si="163"/>
        <v>1</v>
      </c>
      <c r="X2468">
        <f t="shared" si="164"/>
        <v>0</v>
      </c>
    </row>
    <row r="2469" spans="1:24" x14ac:dyDescent="0.25">
      <c r="A2469">
        <v>45249</v>
      </c>
      <c r="B2469" t="s">
        <v>18</v>
      </c>
      <c r="C2469" s="1">
        <v>41605</v>
      </c>
      <c r="D2469" t="s">
        <v>47</v>
      </c>
      <c r="E2469">
        <v>24</v>
      </c>
      <c r="F2469">
        <v>1155.5835</v>
      </c>
      <c r="G2469">
        <v>0.04</v>
      </c>
      <c r="H2469" t="s">
        <v>20</v>
      </c>
      <c r="I2469">
        <v>-127</v>
      </c>
      <c r="J2469">
        <v>55.99</v>
      </c>
      <c r="K2469">
        <v>5</v>
      </c>
      <c r="L2469" t="s">
        <v>498</v>
      </c>
      <c r="M2469" t="s">
        <v>22</v>
      </c>
      <c r="N2469" t="s">
        <v>71</v>
      </c>
      <c r="O2469" t="s">
        <v>24</v>
      </c>
      <c r="P2469" t="s">
        <v>41</v>
      </c>
      <c r="Q2469" t="s">
        <v>26</v>
      </c>
      <c r="R2469" s="1">
        <v>41610</v>
      </c>
      <c r="S2469" s="10">
        <f t="shared" si="162"/>
        <v>1.836316475750185E-4</v>
      </c>
      <c r="U2469" t="str">
        <f t="shared" si="161"/>
        <v/>
      </c>
      <c r="V2469">
        <f t="array" ref="V2469">SUM(IF(B2469="Y",IF(D2469="Critical",(F2469:F6028),0)))</f>
        <v>0</v>
      </c>
      <c r="W2469">
        <f t="shared" si="163"/>
        <v>5</v>
      </c>
      <c r="X2469">
        <f t="shared" si="164"/>
        <v>0</v>
      </c>
    </row>
    <row r="2470" spans="1:24" x14ac:dyDescent="0.25">
      <c r="A2470">
        <v>28836</v>
      </c>
      <c r="B2470" t="s">
        <v>18</v>
      </c>
      <c r="C2470" s="1">
        <v>41571</v>
      </c>
      <c r="D2470" t="s">
        <v>19</v>
      </c>
      <c r="E2470">
        <v>7</v>
      </c>
      <c r="F2470">
        <v>1158.26</v>
      </c>
      <c r="G2470">
        <v>0.06</v>
      </c>
      <c r="H2470" t="s">
        <v>20</v>
      </c>
      <c r="I2470">
        <v>170.08</v>
      </c>
      <c r="J2470">
        <v>172.99</v>
      </c>
      <c r="K2470">
        <v>19.989999999999998</v>
      </c>
      <c r="L2470" t="s">
        <v>239</v>
      </c>
      <c r="M2470" t="s">
        <v>56</v>
      </c>
      <c r="N2470" t="s">
        <v>23</v>
      </c>
      <c r="O2470" t="s">
        <v>34</v>
      </c>
      <c r="P2470" t="s">
        <v>68</v>
      </c>
      <c r="Q2470" t="s">
        <v>42</v>
      </c>
      <c r="R2470" s="1">
        <v>41573</v>
      </c>
      <c r="S2470" s="10">
        <f t="shared" si="162"/>
        <v>1.8405696526494272E-4</v>
      </c>
      <c r="U2470" t="str">
        <f t="shared" si="161"/>
        <v/>
      </c>
      <c r="V2470">
        <f t="array" ref="V2470">SUM(IF(B2470="Y",IF(D2470="Critical",(F2470:F6029),0)))</f>
        <v>0</v>
      </c>
      <c r="W2470">
        <f t="shared" si="163"/>
        <v>2</v>
      </c>
      <c r="X2470">
        <f t="shared" si="164"/>
        <v>0</v>
      </c>
    </row>
    <row r="2471" spans="1:24" x14ac:dyDescent="0.25">
      <c r="A2471">
        <v>36646</v>
      </c>
      <c r="B2471" t="s">
        <v>18</v>
      </c>
      <c r="C2471" s="1">
        <v>41433</v>
      </c>
      <c r="D2471" t="s">
        <v>43</v>
      </c>
      <c r="E2471">
        <v>24</v>
      </c>
      <c r="F2471">
        <v>1168.1500000000001</v>
      </c>
      <c r="G2471">
        <v>0.04</v>
      </c>
      <c r="H2471" t="s">
        <v>32</v>
      </c>
      <c r="I2471">
        <v>-743.96</v>
      </c>
      <c r="J2471">
        <v>48.91</v>
      </c>
      <c r="K2471">
        <v>35</v>
      </c>
      <c r="L2471" t="s">
        <v>434</v>
      </c>
      <c r="M2471" t="s">
        <v>341</v>
      </c>
      <c r="N2471" t="s">
        <v>71</v>
      </c>
      <c r="O2471" t="s">
        <v>34</v>
      </c>
      <c r="P2471" t="s">
        <v>53</v>
      </c>
      <c r="Q2471" t="s">
        <v>60</v>
      </c>
      <c r="R2471" s="1">
        <v>41434</v>
      </c>
      <c r="S2471" s="10">
        <f t="shared" si="162"/>
        <v>1.8562856696617585E-4</v>
      </c>
      <c r="U2471" t="str">
        <f t="shared" si="161"/>
        <v/>
      </c>
      <c r="V2471">
        <f t="array" ref="V2471">SUM(IF(B2471="Y",IF(D2471="Critical",(F2471:F6030),0)))</f>
        <v>0</v>
      </c>
      <c r="W2471">
        <f t="shared" si="163"/>
        <v>1</v>
      </c>
      <c r="X2471">
        <f t="shared" si="164"/>
        <v>0</v>
      </c>
    </row>
    <row r="2472" spans="1:24" x14ac:dyDescent="0.25">
      <c r="A2472">
        <v>29766</v>
      </c>
      <c r="B2472" t="s">
        <v>18</v>
      </c>
      <c r="C2472" s="1">
        <v>42450</v>
      </c>
      <c r="D2472" t="s">
        <v>43</v>
      </c>
      <c r="E2472">
        <v>13</v>
      </c>
      <c r="F2472">
        <v>89061.05</v>
      </c>
      <c r="G2472">
        <v>0</v>
      </c>
      <c r="H2472" t="s">
        <v>20</v>
      </c>
      <c r="I2472">
        <v>27220.69</v>
      </c>
      <c r="J2472">
        <v>6783.02</v>
      </c>
      <c r="K2472">
        <v>24.49</v>
      </c>
      <c r="L2472" t="s">
        <v>55</v>
      </c>
      <c r="M2472" t="s">
        <v>56</v>
      </c>
      <c r="N2472" t="s">
        <v>45</v>
      </c>
      <c r="O2472" t="s">
        <v>24</v>
      </c>
      <c r="P2472" t="s">
        <v>51</v>
      </c>
      <c r="Q2472" t="s">
        <v>60</v>
      </c>
      <c r="R2472" s="1">
        <v>42451</v>
      </c>
      <c r="S2472" s="10">
        <f t="shared" si="162"/>
        <v>1.4152527572660134E-2</v>
      </c>
      <c r="U2472" t="str">
        <f t="shared" si="161"/>
        <v/>
      </c>
      <c r="V2472">
        <f t="array" ref="V2472">SUM(IF(B2472="Y",IF(D2472="Critical",(F2472:F6031),0)))</f>
        <v>0</v>
      </c>
      <c r="W2472">
        <f t="shared" si="163"/>
        <v>1</v>
      </c>
      <c r="X2472">
        <f t="shared" si="164"/>
        <v>0</v>
      </c>
    </row>
    <row r="2473" spans="1:24" x14ac:dyDescent="0.25">
      <c r="A2473">
        <v>29766</v>
      </c>
      <c r="B2473" t="s">
        <v>18</v>
      </c>
      <c r="C2473" s="1">
        <v>42450</v>
      </c>
      <c r="D2473" t="s">
        <v>43</v>
      </c>
      <c r="E2473">
        <v>40</v>
      </c>
      <c r="F2473">
        <v>6636.6639999999998</v>
      </c>
      <c r="G2473">
        <v>0.08</v>
      </c>
      <c r="H2473" t="s">
        <v>20</v>
      </c>
      <c r="I2473">
        <v>1623.7</v>
      </c>
      <c r="J2473">
        <v>205.99</v>
      </c>
      <c r="K2473">
        <v>8.99</v>
      </c>
      <c r="L2473" t="s">
        <v>55</v>
      </c>
      <c r="M2473" t="s">
        <v>56</v>
      </c>
      <c r="N2473" t="s">
        <v>45</v>
      </c>
      <c r="O2473" t="s">
        <v>24</v>
      </c>
      <c r="P2473" t="s">
        <v>41</v>
      </c>
      <c r="Q2473" t="s">
        <v>42</v>
      </c>
      <c r="R2473" s="1">
        <v>42450</v>
      </c>
      <c r="S2473" s="10">
        <f t="shared" si="162"/>
        <v>1.0546200639952132E-3</v>
      </c>
      <c r="U2473" t="str">
        <f t="shared" si="161"/>
        <v/>
      </c>
      <c r="V2473">
        <f t="array" ref="V2473">SUM(IF(B2473="Y",IF(D2473="Critical",(F2473:F6032),0)))</f>
        <v>0</v>
      </c>
      <c r="W2473">
        <f t="shared" si="163"/>
        <v>0</v>
      </c>
      <c r="X2473">
        <f t="shared" si="164"/>
        <v>0</v>
      </c>
    </row>
    <row r="2474" spans="1:24" x14ac:dyDescent="0.25">
      <c r="A2474">
        <v>29795</v>
      </c>
      <c r="B2474" t="s">
        <v>18</v>
      </c>
      <c r="C2474" s="1">
        <v>41968</v>
      </c>
      <c r="D2474" t="s">
        <v>19</v>
      </c>
      <c r="E2474">
        <v>49</v>
      </c>
      <c r="F2474">
        <v>19325.2</v>
      </c>
      <c r="G2474">
        <v>0.05</v>
      </c>
      <c r="H2474" t="s">
        <v>20</v>
      </c>
      <c r="I2474">
        <v>8793.5400000000009</v>
      </c>
      <c r="J2474">
        <v>387.99</v>
      </c>
      <c r="K2474">
        <v>19.989999999999998</v>
      </c>
      <c r="L2474" t="s">
        <v>360</v>
      </c>
      <c r="M2474" t="s">
        <v>341</v>
      </c>
      <c r="N2474" t="s">
        <v>71</v>
      </c>
      <c r="O2474" t="s">
        <v>34</v>
      </c>
      <c r="P2474" t="s">
        <v>68</v>
      </c>
      <c r="Q2474" t="s">
        <v>42</v>
      </c>
      <c r="R2474" s="1">
        <v>41969</v>
      </c>
      <c r="S2474" s="10">
        <f t="shared" si="162"/>
        <v>3.0709319713519167E-3</v>
      </c>
      <c r="U2474" t="str">
        <f t="shared" si="161"/>
        <v/>
      </c>
      <c r="V2474">
        <f t="array" ref="V2474">SUM(IF(B2474="Y",IF(D2474="Critical",(F2474:F6033),0)))</f>
        <v>0</v>
      </c>
      <c r="W2474">
        <f t="shared" si="163"/>
        <v>1</v>
      </c>
      <c r="X2474">
        <f t="shared" si="164"/>
        <v>0</v>
      </c>
    </row>
    <row r="2475" spans="1:24" x14ac:dyDescent="0.25">
      <c r="A2475">
        <v>29795</v>
      </c>
      <c r="B2475" t="s">
        <v>18</v>
      </c>
      <c r="C2475" s="1">
        <v>41968</v>
      </c>
      <c r="D2475" t="s">
        <v>19</v>
      </c>
      <c r="E2475">
        <v>48</v>
      </c>
      <c r="F2475">
        <v>8380.2199999999993</v>
      </c>
      <c r="G2475">
        <v>0</v>
      </c>
      <c r="H2475" t="s">
        <v>54</v>
      </c>
      <c r="I2475">
        <v>813.83</v>
      </c>
      <c r="J2475">
        <v>160.97999999999999</v>
      </c>
      <c r="K2475">
        <v>35.020000000000003</v>
      </c>
      <c r="L2475" t="s">
        <v>360</v>
      </c>
      <c r="M2475" t="s">
        <v>341</v>
      </c>
      <c r="N2475" t="s">
        <v>71</v>
      </c>
      <c r="O2475" t="s">
        <v>37</v>
      </c>
      <c r="P2475" t="s">
        <v>57</v>
      </c>
      <c r="Q2475" t="s">
        <v>58</v>
      </c>
      <c r="R2475" s="1">
        <v>41969</v>
      </c>
      <c r="S2475" s="10">
        <f t="shared" si="162"/>
        <v>1.3316853396064597E-3</v>
      </c>
      <c r="U2475" t="str">
        <f t="shared" si="161"/>
        <v/>
      </c>
      <c r="V2475">
        <f t="array" ref="V2475">SUM(IF(B2475="Y",IF(D2475="Critical",(F2475:F6034),0)))</f>
        <v>0</v>
      </c>
      <c r="W2475">
        <f t="shared" si="163"/>
        <v>1</v>
      </c>
      <c r="X2475">
        <f t="shared" si="164"/>
        <v>0</v>
      </c>
    </row>
    <row r="2476" spans="1:24" x14ac:dyDescent="0.25">
      <c r="A2476">
        <v>34849</v>
      </c>
      <c r="B2476" t="s">
        <v>18</v>
      </c>
      <c r="C2476" s="1">
        <v>41559</v>
      </c>
      <c r="D2476" t="s">
        <v>28</v>
      </c>
      <c r="E2476">
        <v>3</v>
      </c>
      <c r="F2476">
        <v>1192.93</v>
      </c>
      <c r="G2476">
        <v>7.0000000000000007E-2</v>
      </c>
      <c r="H2476" t="s">
        <v>20</v>
      </c>
      <c r="I2476">
        <v>-434.81</v>
      </c>
      <c r="J2476">
        <v>419.19</v>
      </c>
      <c r="K2476">
        <v>19.989999999999998</v>
      </c>
      <c r="L2476" t="s">
        <v>181</v>
      </c>
      <c r="M2476" t="s">
        <v>22</v>
      </c>
      <c r="N2476" t="s">
        <v>40</v>
      </c>
      <c r="O2476" t="s">
        <v>34</v>
      </c>
      <c r="P2476" t="s">
        <v>53</v>
      </c>
      <c r="Q2476" t="s">
        <v>42</v>
      </c>
      <c r="R2476" s="1">
        <v>41560</v>
      </c>
      <c r="S2476" s="10">
        <f t="shared" si="162"/>
        <v>1.8956631116805219E-4</v>
      </c>
      <c r="U2476" t="str">
        <f t="shared" si="161"/>
        <v/>
      </c>
      <c r="V2476">
        <f t="array" ref="V2476">SUM(IF(B2476="Y",IF(D2476="Critical",(F2476:F6035),0)))</f>
        <v>0</v>
      </c>
      <c r="W2476">
        <f t="shared" si="163"/>
        <v>1</v>
      </c>
      <c r="X2476">
        <f t="shared" si="164"/>
        <v>0</v>
      </c>
    </row>
    <row r="2477" spans="1:24" x14ac:dyDescent="0.25">
      <c r="A2477">
        <v>29831</v>
      </c>
      <c r="B2477" t="s">
        <v>18</v>
      </c>
      <c r="C2477" s="1">
        <v>42092</v>
      </c>
      <c r="D2477" t="s">
        <v>28</v>
      </c>
      <c r="E2477">
        <v>29</v>
      </c>
      <c r="F2477">
        <v>2175.2199999999998</v>
      </c>
      <c r="G2477">
        <v>0</v>
      </c>
      <c r="H2477" t="s">
        <v>54</v>
      </c>
      <c r="I2477">
        <v>-520.54999999999995</v>
      </c>
      <c r="J2477">
        <v>68.81</v>
      </c>
      <c r="K2477">
        <v>60</v>
      </c>
      <c r="L2477" t="s">
        <v>164</v>
      </c>
      <c r="M2477" t="s">
        <v>22</v>
      </c>
      <c r="N2477" t="s">
        <v>71</v>
      </c>
      <c r="O2477" t="s">
        <v>34</v>
      </c>
      <c r="P2477" t="s">
        <v>72</v>
      </c>
      <c r="Q2477" t="s">
        <v>74</v>
      </c>
      <c r="R2477" s="1">
        <v>42093</v>
      </c>
      <c r="S2477" s="10">
        <f t="shared" si="162"/>
        <v>3.4566020753855667E-4</v>
      </c>
      <c r="U2477" t="str">
        <f t="shared" si="161"/>
        <v/>
      </c>
      <c r="V2477">
        <f t="array" ref="V2477">SUM(IF(B2477="Y",IF(D2477="Critical",(F2477:F6036),0)))</f>
        <v>0</v>
      </c>
      <c r="W2477">
        <f t="shared" si="163"/>
        <v>1</v>
      </c>
      <c r="X2477">
        <f t="shared" si="164"/>
        <v>0</v>
      </c>
    </row>
    <row r="2478" spans="1:24" x14ac:dyDescent="0.25">
      <c r="A2478">
        <v>29856</v>
      </c>
      <c r="B2478" t="s">
        <v>18</v>
      </c>
      <c r="C2478" s="1">
        <v>42163</v>
      </c>
      <c r="D2478" t="s">
        <v>43</v>
      </c>
      <c r="E2478">
        <v>24</v>
      </c>
      <c r="F2478">
        <v>115.54</v>
      </c>
      <c r="G2478">
        <v>0.04</v>
      </c>
      <c r="H2478" t="s">
        <v>20</v>
      </c>
      <c r="I2478">
        <v>43.35</v>
      </c>
      <c r="J2478">
        <v>4.9800000000000004</v>
      </c>
      <c r="K2478">
        <v>0.8</v>
      </c>
      <c r="L2478" t="s">
        <v>411</v>
      </c>
      <c r="M2478" t="s">
        <v>30</v>
      </c>
      <c r="N2478" t="s">
        <v>45</v>
      </c>
      <c r="O2478" t="s">
        <v>34</v>
      </c>
      <c r="P2478" t="s">
        <v>49</v>
      </c>
      <c r="Q2478" t="s">
        <v>36</v>
      </c>
      <c r="R2478" s="1">
        <v>42166</v>
      </c>
      <c r="S2478" s="10">
        <f t="shared" si="162"/>
        <v>1.8360248792768017E-5</v>
      </c>
      <c r="U2478" t="str">
        <f t="shared" si="161"/>
        <v/>
      </c>
      <c r="V2478">
        <f t="array" ref="V2478">SUM(IF(B2478="Y",IF(D2478="Critical",(F2478:F6037),0)))</f>
        <v>0</v>
      </c>
      <c r="W2478">
        <f t="shared" si="163"/>
        <v>3</v>
      </c>
      <c r="X2478">
        <f t="shared" si="164"/>
        <v>0</v>
      </c>
    </row>
    <row r="2479" spans="1:24" x14ac:dyDescent="0.25">
      <c r="A2479">
        <v>29860</v>
      </c>
      <c r="B2479" t="s">
        <v>18</v>
      </c>
      <c r="C2479" s="1">
        <v>42626</v>
      </c>
      <c r="D2479" t="s">
        <v>28</v>
      </c>
      <c r="E2479">
        <v>48</v>
      </c>
      <c r="F2479">
        <v>8295.2900000000009</v>
      </c>
      <c r="G2479">
        <v>0.08</v>
      </c>
      <c r="H2479" t="s">
        <v>20</v>
      </c>
      <c r="I2479">
        <v>2267.2199999999998</v>
      </c>
      <c r="J2479">
        <v>178.47</v>
      </c>
      <c r="K2479">
        <v>19.989999999999998</v>
      </c>
      <c r="L2479" t="s">
        <v>429</v>
      </c>
      <c r="M2479" t="s">
        <v>30</v>
      </c>
      <c r="N2479" t="s">
        <v>40</v>
      </c>
      <c r="O2479" t="s">
        <v>34</v>
      </c>
      <c r="P2479" t="s">
        <v>53</v>
      </c>
      <c r="Q2479" t="s">
        <v>42</v>
      </c>
      <c r="R2479" s="1">
        <v>42629</v>
      </c>
      <c r="S2479" s="10">
        <f t="shared" si="162"/>
        <v>1.3181892695876805E-3</v>
      </c>
      <c r="U2479" t="str">
        <f t="shared" si="161"/>
        <v/>
      </c>
      <c r="V2479">
        <f t="array" ref="V2479">SUM(IF(B2479="Y",IF(D2479="Critical",(F2479:F6038),0)))</f>
        <v>0</v>
      </c>
      <c r="W2479">
        <f t="shared" si="163"/>
        <v>3</v>
      </c>
      <c r="X2479">
        <f t="shared" si="164"/>
        <v>0</v>
      </c>
    </row>
    <row r="2480" spans="1:24" x14ac:dyDescent="0.25">
      <c r="A2480">
        <v>29861</v>
      </c>
      <c r="B2480" t="s">
        <v>27</v>
      </c>
      <c r="C2480" s="1">
        <v>42119</v>
      </c>
      <c r="D2480" t="s">
        <v>28</v>
      </c>
      <c r="E2480">
        <v>11</v>
      </c>
      <c r="F2480">
        <v>35.17</v>
      </c>
      <c r="G2480">
        <v>0.03</v>
      </c>
      <c r="H2480" t="s">
        <v>20</v>
      </c>
      <c r="I2480">
        <v>5.58</v>
      </c>
      <c r="J2480">
        <v>3.08</v>
      </c>
      <c r="K2480">
        <v>0.99</v>
      </c>
      <c r="L2480" t="s">
        <v>463</v>
      </c>
      <c r="M2480" t="s">
        <v>341</v>
      </c>
      <c r="N2480" t="s">
        <v>71</v>
      </c>
      <c r="O2480" t="s">
        <v>34</v>
      </c>
      <c r="P2480" t="s">
        <v>46</v>
      </c>
      <c r="Q2480" t="s">
        <v>42</v>
      </c>
      <c r="R2480" s="1">
        <v>42120</v>
      </c>
      <c r="S2480" s="10">
        <f t="shared" si="162"/>
        <v>5.5887999830504681E-6</v>
      </c>
      <c r="T2480" t="str">
        <f>IF(B2480="Y", "Quality Check","")</f>
        <v>Quality Check</v>
      </c>
      <c r="U2480" t="str">
        <f t="shared" si="161"/>
        <v>Low Impact</v>
      </c>
      <c r="V2480">
        <f t="array" ref="V2480">SUM(IF(B2480="Y",IF(D2480="Critical",(F2480:F6039),0)))</f>
        <v>9024676.6890000049</v>
      </c>
      <c r="W2480">
        <f t="shared" si="163"/>
        <v>1</v>
      </c>
      <c r="X2480">
        <f t="shared" si="164"/>
        <v>1</v>
      </c>
    </row>
    <row r="2481" spans="1:24" x14ac:dyDescent="0.25">
      <c r="A2481">
        <v>29862</v>
      </c>
      <c r="B2481" t="s">
        <v>18</v>
      </c>
      <c r="C2481" s="1">
        <v>41809</v>
      </c>
      <c r="D2481" t="s">
        <v>43</v>
      </c>
      <c r="E2481">
        <v>34</v>
      </c>
      <c r="F2481">
        <v>214.64</v>
      </c>
      <c r="G2481">
        <v>0.08</v>
      </c>
      <c r="H2481" t="s">
        <v>20</v>
      </c>
      <c r="I2481">
        <v>-76.88</v>
      </c>
      <c r="J2481">
        <v>6.48</v>
      </c>
      <c r="K2481">
        <v>5.86</v>
      </c>
      <c r="L2481" t="s">
        <v>460</v>
      </c>
      <c r="M2481" t="s">
        <v>30</v>
      </c>
      <c r="N2481" t="s">
        <v>23</v>
      </c>
      <c r="O2481" t="s">
        <v>34</v>
      </c>
      <c r="P2481" t="s">
        <v>49</v>
      </c>
      <c r="Q2481" t="s">
        <v>42</v>
      </c>
      <c r="R2481" s="1">
        <v>41811</v>
      </c>
      <c r="S2481" s="10">
        <f t="shared" si="162"/>
        <v>3.4108047437075704E-5</v>
      </c>
      <c r="U2481" t="str">
        <f t="shared" si="161"/>
        <v/>
      </c>
      <c r="V2481">
        <f t="array" ref="V2481">SUM(IF(B2481="Y",IF(D2481="Critical",(F2481:F6040),0)))</f>
        <v>0</v>
      </c>
      <c r="W2481">
        <f t="shared" si="163"/>
        <v>2</v>
      </c>
      <c r="X2481">
        <f t="shared" si="164"/>
        <v>0</v>
      </c>
    </row>
    <row r="2482" spans="1:24" x14ac:dyDescent="0.25">
      <c r="A2482">
        <v>29893</v>
      </c>
      <c r="B2482" t="s">
        <v>18</v>
      </c>
      <c r="C2482" s="1">
        <v>42171</v>
      </c>
      <c r="D2482" t="s">
        <v>43</v>
      </c>
      <c r="E2482">
        <v>24</v>
      </c>
      <c r="F2482">
        <v>5452.9</v>
      </c>
      <c r="G2482">
        <v>7.0000000000000007E-2</v>
      </c>
      <c r="H2482" t="s">
        <v>54</v>
      </c>
      <c r="I2482">
        <v>426.67</v>
      </c>
      <c r="J2482">
        <v>225.02</v>
      </c>
      <c r="K2482">
        <v>28.66</v>
      </c>
      <c r="L2482" t="s">
        <v>574</v>
      </c>
      <c r="M2482" t="s">
        <v>56</v>
      </c>
      <c r="N2482" t="s">
        <v>71</v>
      </c>
      <c r="O2482" t="s">
        <v>34</v>
      </c>
      <c r="P2482" t="s">
        <v>53</v>
      </c>
      <c r="Q2482" t="s">
        <v>74</v>
      </c>
      <c r="R2482" s="1">
        <v>42172</v>
      </c>
      <c r="S2482" s="10">
        <f t="shared" si="162"/>
        <v>8.6651030502063963E-4</v>
      </c>
      <c r="U2482" t="str">
        <f t="shared" si="161"/>
        <v/>
      </c>
      <c r="V2482">
        <f t="array" ref="V2482">SUM(IF(B2482="Y",IF(D2482="Critical",(F2482:F6041),0)))</f>
        <v>0</v>
      </c>
      <c r="W2482">
        <f t="shared" si="163"/>
        <v>1</v>
      </c>
      <c r="X2482">
        <f t="shared" si="164"/>
        <v>0</v>
      </c>
    </row>
    <row r="2483" spans="1:24" x14ac:dyDescent="0.25">
      <c r="A2483">
        <v>20966</v>
      </c>
      <c r="B2483" t="s">
        <v>18</v>
      </c>
      <c r="C2483" s="1">
        <v>41535</v>
      </c>
      <c r="D2483" t="s">
        <v>47</v>
      </c>
      <c r="E2483">
        <v>22</v>
      </c>
      <c r="F2483">
        <v>1194.06</v>
      </c>
      <c r="G2483">
        <v>0.04</v>
      </c>
      <c r="H2483" t="s">
        <v>20</v>
      </c>
      <c r="I2483">
        <v>326.97000000000003</v>
      </c>
      <c r="J2483">
        <v>54.74</v>
      </c>
      <c r="K2483">
        <v>14.83</v>
      </c>
      <c r="L2483" t="s">
        <v>403</v>
      </c>
      <c r="M2483" t="s">
        <v>22</v>
      </c>
      <c r="N2483" t="s">
        <v>45</v>
      </c>
      <c r="O2483" t="s">
        <v>37</v>
      </c>
      <c r="P2483" t="s">
        <v>38</v>
      </c>
      <c r="Q2483" t="s">
        <v>42</v>
      </c>
      <c r="R2483" s="1">
        <v>41542</v>
      </c>
      <c r="S2483" s="10">
        <f t="shared" si="162"/>
        <v>1.8974587738871884E-4</v>
      </c>
      <c r="U2483" t="str">
        <f t="shared" si="161"/>
        <v/>
      </c>
      <c r="V2483">
        <f t="array" ref="V2483">SUM(IF(B2483="Y",IF(D2483="Critical",(F2483:F6042),0)))</f>
        <v>0</v>
      </c>
      <c r="W2483">
        <f t="shared" si="163"/>
        <v>7</v>
      </c>
      <c r="X2483">
        <f t="shared" si="164"/>
        <v>0</v>
      </c>
    </row>
    <row r="2484" spans="1:24" x14ac:dyDescent="0.25">
      <c r="A2484">
        <v>29927</v>
      </c>
      <c r="B2484" t="s">
        <v>18</v>
      </c>
      <c r="C2484" s="1">
        <v>42315</v>
      </c>
      <c r="D2484" t="s">
        <v>19</v>
      </c>
      <c r="E2484">
        <v>19</v>
      </c>
      <c r="F2484">
        <v>257.97000000000003</v>
      </c>
      <c r="G2484">
        <v>0.03</v>
      </c>
      <c r="H2484" t="s">
        <v>20</v>
      </c>
      <c r="I2484">
        <v>33.18</v>
      </c>
      <c r="J2484">
        <v>12.95</v>
      </c>
      <c r="K2484">
        <v>4.9800000000000004</v>
      </c>
      <c r="L2484" t="s">
        <v>232</v>
      </c>
      <c r="M2484" t="s">
        <v>30</v>
      </c>
      <c r="N2484" t="s">
        <v>23</v>
      </c>
      <c r="O2484" t="s">
        <v>34</v>
      </c>
      <c r="P2484" t="s">
        <v>68</v>
      </c>
      <c r="Q2484" t="s">
        <v>42</v>
      </c>
      <c r="R2484" s="1">
        <v>42316</v>
      </c>
      <c r="S2484" s="10">
        <f t="shared" si="162"/>
        <v>4.0993538004763419E-5</v>
      </c>
      <c r="U2484" t="str">
        <f t="shared" si="161"/>
        <v/>
      </c>
      <c r="V2484">
        <f t="array" ref="V2484">SUM(IF(B2484="Y",IF(D2484="Critical",(F2484:F6043),0)))</f>
        <v>0</v>
      </c>
      <c r="W2484">
        <f t="shared" si="163"/>
        <v>1</v>
      </c>
      <c r="X2484">
        <f t="shared" si="164"/>
        <v>0</v>
      </c>
    </row>
    <row r="2485" spans="1:24" x14ac:dyDescent="0.25">
      <c r="A2485">
        <v>29953</v>
      </c>
      <c r="B2485" t="s">
        <v>18</v>
      </c>
      <c r="C2485" s="1">
        <v>41677</v>
      </c>
      <c r="D2485" t="s">
        <v>28</v>
      </c>
      <c r="E2485">
        <v>42</v>
      </c>
      <c r="F2485">
        <v>619.77</v>
      </c>
      <c r="G2485">
        <v>0.02</v>
      </c>
      <c r="H2485" t="s">
        <v>20</v>
      </c>
      <c r="I2485">
        <v>50.24</v>
      </c>
      <c r="J2485">
        <v>14.45</v>
      </c>
      <c r="K2485">
        <v>7.17</v>
      </c>
      <c r="L2485" t="s">
        <v>471</v>
      </c>
      <c r="M2485" t="s">
        <v>30</v>
      </c>
      <c r="N2485" t="s">
        <v>40</v>
      </c>
      <c r="O2485" t="s">
        <v>34</v>
      </c>
      <c r="P2485" t="s">
        <v>68</v>
      </c>
      <c r="Q2485" t="s">
        <v>42</v>
      </c>
      <c r="R2485" s="1">
        <v>41680</v>
      </c>
      <c r="S2485" s="10">
        <f t="shared" si="162"/>
        <v>9.8486510250076449E-5</v>
      </c>
      <c r="U2485" t="str">
        <f t="shared" si="161"/>
        <v/>
      </c>
      <c r="V2485">
        <f t="array" ref="V2485">SUM(IF(B2485="Y",IF(D2485="Critical",(F2485:F6044),0)))</f>
        <v>0</v>
      </c>
      <c r="W2485">
        <f t="shared" si="163"/>
        <v>3</v>
      </c>
      <c r="X2485">
        <f t="shared" si="164"/>
        <v>0</v>
      </c>
    </row>
    <row r="2486" spans="1:24" x14ac:dyDescent="0.25">
      <c r="A2486">
        <v>35042</v>
      </c>
      <c r="B2486" t="s">
        <v>18</v>
      </c>
      <c r="C2486" s="1">
        <v>41610</v>
      </c>
      <c r="D2486" t="s">
        <v>31</v>
      </c>
      <c r="E2486">
        <v>23</v>
      </c>
      <c r="F2486">
        <v>1196.8599999999999</v>
      </c>
      <c r="G2486">
        <v>0.06</v>
      </c>
      <c r="H2486" t="s">
        <v>20</v>
      </c>
      <c r="I2486">
        <v>-12.51</v>
      </c>
      <c r="J2486">
        <v>50.98</v>
      </c>
      <c r="K2486">
        <v>6.5</v>
      </c>
      <c r="L2486" t="s">
        <v>59</v>
      </c>
      <c r="M2486" t="s">
        <v>30</v>
      </c>
      <c r="N2486" t="s">
        <v>40</v>
      </c>
      <c r="O2486" t="s">
        <v>24</v>
      </c>
      <c r="P2486" t="s">
        <v>25</v>
      </c>
      <c r="Q2486" t="s">
        <v>42</v>
      </c>
      <c r="R2486" s="1">
        <v>41611</v>
      </c>
      <c r="S2486" s="10">
        <f t="shared" si="162"/>
        <v>1.9019082023638849E-4</v>
      </c>
      <c r="U2486" t="str">
        <f t="shared" si="161"/>
        <v/>
      </c>
      <c r="V2486">
        <f t="array" ref="V2486">SUM(IF(B2486="Y",IF(D2486="Critical",(F2486:F6045),0)))</f>
        <v>0</v>
      </c>
      <c r="W2486">
        <f t="shared" si="163"/>
        <v>1</v>
      </c>
      <c r="X2486">
        <f t="shared" si="164"/>
        <v>0</v>
      </c>
    </row>
    <row r="2487" spans="1:24" x14ac:dyDescent="0.25">
      <c r="A2487">
        <v>29991</v>
      </c>
      <c r="B2487" t="s">
        <v>18</v>
      </c>
      <c r="C2487" s="1">
        <v>42282</v>
      </c>
      <c r="D2487" t="s">
        <v>47</v>
      </c>
      <c r="E2487">
        <v>41</v>
      </c>
      <c r="F2487">
        <v>123.11</v>
      </c>
      <c r="G2487">
        <v>0.06</v>
      </c>
      <c r="H2487" t="s">
        <v>20</v>
      </c>
      <c r="I2487">
        <v>48.93</v>
      </c>
      <c r="J2487">
        <v>3.15</v>
      </c>
      <c r="K2487">
        <v>0.49</v>
      </c>
      <c r="L2487" t="s">
        <v>241</v>
      </c>
      <c r="M2487" t="s">
        <v>22</v>
      </c>
      <c r="N2487" t="s">
        <v>71</v>
      </c>
      <c r="O2487" t="s">
        <v>34</v>
      </c>
      <c r="P2487" t="s">
        <v>46</v>
      </c>
      <c r="Q2487" t="s">
        <v>42</v>
      </c>
      <c r="R2487" s="1">
        <v>42284</v>
      </c>
      <c r="S2487" s="10">
        <f t="shared" si="162"/>
        <v>1.9563183563074868E-5</v>
      </c>
      <c r="U2487" t="str">
        <f t="shared" si="161"/>
        <v/>
      </c>
      <c r="V2487">
        <f t="array" ref="V2487">SUM(IF(B2487="Y",IF(D2487="Critical",(F2487:F6046),0)))</f>
        <v>0</v>
      </c>
      <c r="W2487">
        <f t="shared" si="163"/>
        <v>2</v>
      </c>
      <c r="X2487">
        <f t="shared" si="164"/>
        <v>0</v>
      </c>
    </row>
    <row r="2488" spans="1:24" x14ac:dyDescent="0.25">
      <c r="A2488">
        <v>30016</v>
      </c>
      <c r="B2488" t="s">
        <v>18</v>
      </c>
      <c r="C2488" s="1">
        <v>42373</v>
      </c>
      <c r="D2488" t="s">
        <v>28</v>
      </c>
      <c r="E2488">
        <v>15</v>
      </c>
      <c r="F2488">
        <v>85.56</v>
      </c>
      <c r="G2488">
        <v>0.03</v>
      </c>
      <c r="H2488" t="s">
        <v>20</v>
      </c>
      <c r="I2488">
        <v>-41.58</v>
      </c>
      <c r="J2488">
        <v>5.28</v>
      </c>
      <c r="K2488">
        <v>5.66</v>
      </c>
      <c r="L2488" t="s">
        <v>399</v>
      </c>
      <c r="M2488" t="s">
        <v>30</v>
      </c>
      <c r="N2488" t="s">
        <v>23</v>
      </c>
      <c r="O2488" t="s">
        <v>34</v>
      </c>
      <c r="P2488" t="s">
        <v>49</v>
      </c>
      <c r="Q2488" t="s">
        <v>42</v>
      </c>
      <c r="R2488" s="1">
        <v>42375</v>
      </c>
      <c r="S2488" s="10">
        <f t="shared" si="162"/>
        <v>1.3596182159505206E-5</v>
      </c>
      <c r="U2488" t="str">
        <f t="shared" si="161"/>
        <v/>
      </c>
      <c r="V2488">
        <f t="array" ref="V2488">SUM(IF(B2488="Y",IF(D2488="Critical",(F2488:F6047),0)))</f>
        <v>0</v>
      </c>
      <c r="W2488">
        <f t="shared" si="163"/>
        <v>2</v>
      </c>
      <c r="X2488">
        <f t="shared" si="164"/>
        <v>0</v>
      </c>
    </row>
    <row r="2489" spans="1:24" x14ac:dyDescent="0.25">
      <c r="A2489">
        <v>30016</v>
      </c>
      <c r="B2489" t="s">
        <v>18</v>
      </c>
      <c r="C2489" s="1">
        <v>42373</v>
      </c>
      <c r="D2489" t="s">
        <v>28</v>
      </c>
      <c r="E2489">
        <v>8</v>
      </c>
      <c r="F2489">
        <v>754.65549999999996</v>
      </c>
      <c r="G2489">
        <v>0.01</v>
      </c>
      <c r="H2489" t="s">
        <v>20</v>
      </c>
      <c r="I2489">
        <v>-212.55</v>
      </c>
      <c r="J2489">
        <v>110.99</v>
      </c>
      <c r="K2489">
        <v>2.5</v>
      </c>
      <c r="L2489" t="s">
        <v>399</v>
      </c>
      <c r="M2489" t="s">
        <v>30</v>
      </c>
      <c r="N2489" t="s">
        <v>23</v>
      </c>
      <c r="O2489" t="s">
        <v>24</v>
      </c>
      <c r="P2489" t="s">
        <v>41</v>
      </c>
      <c r="Q2489" t="s">
        <v>42</v>
      </c>
      <c r="R2489" s="1">
        <v>42376</v>
      </c>
      <c r="S2489" s="10">
        <f t="shared" si="162"/>
        <v>1.1992091684984198E-4</v>
      </c>
      <c r="U2489" t="str">
        <f t="shared" si="161"/>
        <v/>
      </c>
      <c r="V2489">
        <f t="array" ref="V2489">SUM(IF(B2489="Y",IF(D2489="Critical",(F2489:F6048),0)))</f>
        <v>0</v>
      </c>
      <c r="W2489">
        <f t="shared" si="163"/>
        <v>3</v>
      </c>
      <c r="X2489">
        <f t="shared" si="164"/>
        <v>0</v>
      </c>
    </row>
    <row r="2490" spans="1:24" x14ac:dyDescent="0.25">
      <c r="A2490">
        <v>20036</v>
      </c>
      <c r="B2490" t="s">
        <v>27</v>
      </c>
      <c r="C2490" s="1">
        <v>41613</v>
      </c>
      <c r="D2490" t="s">
        <v>31</v>
      </c>
      <c r="E2490">
        <v>44</v>
      </c>
      <c r="F2490">
        <v>1207.4000000000001</v>
      </c>
      <c r="G2490">
        <v>0.03</v>
      </c>
      <c r="H2490" t="s">
        <v>20</v>
      </c>
      <c r="I2490">
        <v>-25.23</v>
      </c>
      <c r="J2490">
        <v>26.31</v>
      </c>
      <c r="K2490">
        <v>5.89</v>
      </c>
      <c r="L2490" t="s">
        <v>454</v>
      </c>
      <c r="M2490" t="s">
        <v>56</v>
      </c>
      <c r="N2490" t="s">
        <v>23</v>
      </c>
      <c r="O2490" t="s">
        <v>24</v>
      </c>
      <c r="P2490" t="s">
        <v>25</v>
      </c>
      <c r="Q2490" t="s">
        <v>42</v>
      </c>
      <c r="R2490" s="1">
        <v>41615</v>
      </c>
      <c r="S2490" s="10">
        <f t="shared" si="162"/>
        <v>1.9186571224154495E-4</v>
      </c>
      <c r="U2490" t="str">
        <f t="shared" si="161"/>
        <v/>
      </c>
      <c r="V2490">
        <f t="array" ref="V2490">SUM(IF(B2490="Y",IF(D2490="Critical",(F2490:F6049),0)))</f>
        <v>0</v>
      </c>
      <c r="W2490">
        <f t="shared" si="163"/>
        <v>2</v>
      </c>
      <c r="X2490">
        <f t="shared" si="164"/>
        <v>0</v>
      </c>
    </row>
    <row r="2491" spans="1:24" x14ac:dyDescent="0.25">
      <c r="A2491">
        <v>16641</v>
      </c>
      <c r="B2491" t="s">
        <v>27</v>
      </c>
      <c r="C2491" s="1">
        <v>41404</v>
      </c>
      <c r="D2491" t="s">
        <v>19</v>
      </c>
      <c r="E2491">
        <v>33</v>
      </c>
      <c r="F2491">
        <v>1209.1679999999999</v>
      </c>
      <c r="G2491">
        <v>0.03</v>
      </c>
      <c r="H2491" t="s">
        <v>54</v>
      </c>
      <c r="I2491">
        <v>-1052.79</v>
      </c>
      <c r="J2491">
        <v>44.43</v>
      </c>
      <c r="K2491">
        <v>46.59</v>
      </c>
      <c r="L2491" t="s">
        <v>200</v>
      </c>
      <c r="M2491" t="s">
        <v>22</v>
      </c>
      <c r="N2491" t="s">
        <v>40</v>
      </c>
      <c r="O2491" t="s">
        <v>37</v>
      </c>
      <c r="P2491" t="s">
        <v>112</v>
      </c>
      <c r="Q2491" t="s">
        <v>58</v>
      </c>
      <c r="R2491" s="1">
        <v>41405</v>
      </c>
      <c r="S2491" s="10">
        <f t="shared" si="162"/>
        <v>1.9214666186821632E-4</v>
      </c>
      <c r="U2491" t="str">
        <f t="shared" si="161"/>
        <v/>
      </c>
      <c r="V2491">
        <f t="array" ref="V2491">SUM(IF(B2491="Y",IF(D2491="Critical",(F2491:F6050),0)))</f>
        <v>0</v>
      </c>
      <c r="W2491">
        <f t="shared" si="163"/>
        <v>1</v>
      </c>
      <c r="X2491">
        <f t="shared" si="164"/>
        <v>0</v>
      </c>
    </row>
    <row r="2492" spans="1:24" x14ac:dyDescent="0.25">
      <c r="A2492">
        <v>12067</v>
      </c>
      <c r="B2492" t="s">
        <v>27</v>
      </c>
      <c r="C2492" s="1">
        <v>41309</v>
      </c>
      <c r="D2492" t="s">
        <v>28</v>
      </c>
      <c r="E2492">
        <v>12</v>
      </c>
      <c r="F2492">
        <v>1211.72</v>
      </c>
      <c r="G2492">
        <v>0.04</v>
      </c>
      <c r="H2492" t="s">
        <v>20</v>
      </c>
      <c r="I2492">
        <v>587.84</v>
      </c>
      <c r="J2492">
        <v>99.23</v>
      </c>
      <c r="K2492">
        <v>8.99</v>
      </c>
      <c r="L2492" t="s">
        <v>102</v>
      </c>
      <c r="M2492" t="s">
        <v>22</v>
      </c>
      <c r="N2492" t="s">
        <v>71</v>
      </c>
      <c r="O2492" t="s">
        <v>37</v>
      </c>
      <c r="P2492" t="s">
        <v>38</v>
      </c>
      <c r="Q2492" t="s">
        <v>26</v>
      </c>
      <c r="R2492" s="1">
        <v>41310</v>
      </c>
      <c r="S2492" s="10">
        <f t="shared" si="162"/>
        <v>1.9255219549223524E-4</v>
      </c>
      <c r="T2492" t="str">
        <f>IF(B2492="Y", "Quality Check","")</f>
        <v>Quality Check</v>
      </c>
      <c r="U2492" t="str">
        <f t="shared" si="161"/>
        <v>Low Impact</v>
      </c>
      <c r="V2492">
        <f t="array" ref="V2492">SUM(IF(B2492="Y",IF(D2492="Critical",(F2492:F6051),0)))</f>
        <v>9012325.4255000055</v>
      </c>
      <c r="W2492">
        <f t="shared" si="163"/>
        <v>1</v>
      </c>
      <c r="X2492">
        <f t="shared" si="164"/>
        <v>1</v>
      </c>
    </row>
    <row r="2493" spans="1:24" x14ac:dyDescent="0.25">
      <c r="A2493">
        <v>30048</v>
      </c>
      <c r="B2493" t="s">
        <v>18</v>
      </c>
      <c r="C2493" s="1">
        <v>41803</v>
      </c>
      <c r="D2493" t="s">
        <v>43</v>
      </c>
      <c r="E2493">
        <v>44</v>
      </c>
      <c r="F2493">
        <v>7765.13</v>
      </c>
      <c r="G2493">
        <v>0.06</v>
      </c>
      <c r="H2493" t="s">
        <v>54</v>
      </c>
      <c r="I2493">
        <v>433.63</v>
      </c>
      <c r="J2493">
        <v>180.98</v>
      </c>
      <c r="K2493">
        <v>55.24</v>
      </c>
      <c r="L2493" t="s">
        <v>98</v>
      </c>
      <c r="M2493" t="s">
        <v>56</v>
      </c>
      <c r="N2493" t="s">
        <v>40</v>
      </c>
      <c r="O2493" t="s">
        <v>34</v>
      </c>
      <c r="P2493" t="s">
        <v>72</v>
      </c>
      <c r="Q2493" t="s">
        <v>74</v>
      </c>
      <c r="R2493" s="1">
        <v>41805</v>
      </c>
      <c r="S2493" s="10">
        <f t="shared" si="162"/>
        <v>1.2339425195446313E-3</v>
      </c>
      <c r="U2493" t="str">
        <f t="shared" si="161"/>
        <v/>
      </c>
      <c r="V2493">
        <f t="array" ref="V2493">SUM(IF(B2493="Y",IF(D2493="Critical",(F2493:F6052),0)))</f>
        <v>0</v>
      </c>
      <c r="W2493">
        <f t="shared" si="163"/>
        <v>2</v>
      </c>
      <c r="X2493">
        <f t="shared" si="164"/>
        <v>0</v>
      </c>
    </row>
    <row r="2494" spans="1:24" x14ac:dyDescent="0.25">
      <c r="A2494">
        <v>30053</v>
      </c>
      <c r="B2494" t="s">
        <v>18</v>
      </c>
      <c r="C2494" s="1">
        <v>42402</v>
      </c>
      <c r="D2494" t="s">
        <v>28</v>
      </c>
      <c r="E2494">
        <v>41</v>
      </c>
      <c r="F2494">
        <v>3279.01</v>
      </c>
      <c r="G2494">
        <v>0.06</v>
      </c>
      <c r="H2494" t="s">
        <v>54</v>
      </c>
      <c r="I2494">
        <v>349.22</v>
      </c>
      <c r="J2494">
        <v>80.97</v>
      </c>
      <c r="K2494">
        <v>33.6</v>
      </c>
      <c r="L2494" t="s">
        <v>320</v>
      </c>
      <c r="M2494" t="s">
        <v>22</v>
      </c>
      <c r="N2494" t="s">
        <v>45</v>
      </c>
      <c r="O2494" t="s">
        <v>24</v>
      </c>
      <c r="P2494" t="s">
        <v>51</v>
      </c>
      <c r="Q2494" t="s">
        <v>74</v>
      </c>
      <c r="R2494" s="1">
        <v>42404</v>
      </c>
      <c r="S2494" s="10">
        <f t="shared" si="162"/>
        <v>5.2106144533472609E-4</v>
      </c>
      <c r="U2494" t="str">
        <f t="shared" si="161"/>
        <v/>
      </c>
      <c r="V2494">
        <f t="array" ref="V2494">SUM(IF(B2494="Y",IF(D2494="Critical",(F2494:F6053),0)))</f>
        <v>0</v>
      </c>
      <c r="W2494">
        <f t="shared" si="163"/>
        <v>2</v>
      </c>
      <c r="X2494">
        <f t="shared" si="164"/>
        <v>0</v>
      </c>
    </row>
    <row r="2495" spans="1:24" x14ac:dyDescent="0.25">
      <c r="A2495">
        <v>30081</v>
      </c>
      <c r="B2495" t="s">
        <v>18</v>
      </c>
      <c r="C2495" s="1">
        <v>41990</v>
      </c>
      <c r="D2495" t="s">
        <v>19</v>
      </c>
      <c r="E2495">
        <v>26</v>
      </c>
      <c r="F2495">
        <v>213.49</v>
      </c>
      <c r="G2495">
        <v>0.05</v>
      </c>
      <c r="H2495" t="s">
        <v>20</v>
      </c>
      <c r="I2495">
        <v>-136.44999999999999</v>
      </c>
      <c r="J2495">
        <v>8.0399999999999991</v>
      </c>
      <c r="K2495">
        <v>8.94</v>
      </c>
      <c r="L2495" t="s">
        <v>221</v>
      </c>
      <c r="M2495" t="s">
        <v>22</v>
      </c>
      <c r="N2495" t="s">
        <v>40</v>
      </c>
      <c r="O2495" t="s">
        <v>34</v>
      </c>
      <c r="P2495" t="s">
        <v>68</v>
      </c>
      <c r="Q2495" t="s">
        <v>42</v>
      </c>
      <c r="R2495" s="1">
        <v>41992</v>
      </c>
      <c r="S2495" s="10">
        <f t="shared" si="162"/>
        <v>3.3925303053211389E-5</v>
      </c>
      <c r="U2495" t="str">
        <f t="shared" si="161"/>
        <v/>
      </c>
      <c r="V2495">
        <f t="array" ref="V2495">SUM(IF(B2495="Y",IF(D2495="Critical",(F2495:F6054),0)))</f>
        <v>0</v>
      </c>
      <c r="W2495">
        <f t="shared" si="163"/>
        <v>2</v>
      </c>
      <c r="X2495">
        <f t="shared" si="164"/>
        <v>0</v>
      </c>
    </row>
    <row r="2496" spans="1:24" x14ac:dyDescent="0.25">
      <c r="A2496">
        <v>30083</v>
      </c>
      <c r="B2496" t="s">
        <v>18</v>
      </c>
      <c r="C2496" s="1">
        <v>42378</v>
      </c>
      <c r="D2496" t="s">
        <v>31</v>
      </c>
      <c r="E2496">
        <v>23</v>
      </c>
      <c r="F2496">
        <v>324.27999999999997</v>
      </c>
      <c r="G2496">
        <v>7.0000000000000007E-2</v>
      </c>
      <c r="H2496" t="s">
        <v>20</v>
      </c>
      <c r="I2496">
        <v>20.43</v>
      </c>
      <c r="J2496">
        <v>14.56</v>
      </c>
      <c r="K2496">
        <v>3.5</v>
      </c>
      <c r="L2496" t="s">
        <v>183</v>
      </c>
      <c r="M2496" t="s">
        <v>22</v>
      </c>
      <c r="N2496" t="s">
        <v>40</v>
      </c>
      <c r="O2496" t="s">
        <v>34</v>
      </c>
      <c r="P2496" t="s">
        <v>72</v>
      </c>
      <c r="Q2496" t="s">
        <v>42</v>
      </c>
      <c r="R2496" s="1">
        <v>42379</v>
      </c>
      <c r="S2496" s="10">
        <f t="shared" si="162"/>
        <v>5.1530738086539827E-5</v>
      </c>
      <c r="U2496" t="str">
        <f t="shared" si="161"/>
        <v/>
      </c>
      <c r="V2496">
        <f t="array" ref="V2496">SUM(IF(B2496="Y",IF(D2496="Critical",(F2496:F6055),0)))</f>
        <v>0</v>
      </c>
      <c r="W2496">
        <f t="shared" si="163"/>
        <v>1</v>
      </c>
      <c r="X2496">
        <f t="shared" si="164"/>
        <v>0</v>
      </c>
    </row>
    <row r="2497" spans="1:24" x14ac:dyDescent="0.25">
      <c r="A2497">
        <v>30176</v>
      </c>
      <c r="B2497" t="s">
        <v>18</v>
      </c>
      <c r="C2497" s="1">
        <v>42479</v>
      </c>
      <c r="D2497" t="s">
        <v>47</v>
      </c>
      <c r="E2497">
        <v>30</v>
      </c>
      <c r="F2497">
        <v>2504.41</v>
      </c>
      <c r="G2497">
        <v>0.01</v>
      </c>
      <c r="H2497" t="s">
        <v>20</v>
      </c>
      <c r="I2497">
        <v>-547.89</v>
      </c>
      <c r="J2497">
        <v>79.52</v>
      </c>
      <c r="K2497">
        <v>48.2</v>
      </c>
      <c r="L2497" t="s">
        <v>310</v>
      </c>
      <c r="M2497" t="s">
        <v>22</v>
      </c>
      <c r="N2497" t="s">
        <v>40</v>
      </c>
      <c r="O2497" t="s">
        <v>37</v>
      </c>
      <c r="P2497" t="s">
        <v>38</v>
      </c>
      <c r="Q2497" t="s">
        <v>52</v>
      </c>
      <c r="R2497" s="1">
        <v>42486</v>
      </c>
      <c r="S2497" s="10">
        <f t="shared" si="162"/>
        <v>3.9797118469011721E-4</v>
      </c>
      <c r="U2497" t="str">
        <f t="shared" si="161"/>
        <v/>
      </c>
      <c r="V2497">
        <f t="array" ref="V2497">SUM(IF(B2497="Y",IF(D2497="Critical",(F2497:F6056),0)))</f>
        <v>0</v>
      </c>
      <c r="W2497">
        <f t="shared" si="163"/>
        <v>7</v>
      </c>
      <c r="X2497">
        <f t="shared" si="164"/>
        <v>0</v>
      </c>
    </row>
    <row r="2498" spans="1:24" x14ac:dyDescent="0.25">
      <c r="A2498">
        <v>30214</v>
      </c>
      <c r="B2498" t="s">
        <v>18</v>
      </c>
      <c r="C2498" s="1">
        <v>42647</v>
      </c>
      <c r="D2498" t="s">
        <v>47</v>
      </c>
      <c r="E2498">
        <v>38</v>
      </c>
      <c r="F2498">
        <v>375.61</v>
      </c>
      <c r="G2498">
        <v>0.1</v>
      </c>
      <c r="H2498" t="s">
        <v>32</v>
      </c>
      <c r="I2498">
        <v>-21.26</v>
      </c>
      <c r="J2498">
        <v>10.44</v>
      </c>
      <c r="K2498">
        <v>5.75</v>
      </c>
      <c r="L2498" t="s">
        <v>39</v>
      </c>
      <c r="M2498" t="s">
        <v>22</v>
      </c>
      <c r="N2498" t="s">
        <v>40</v>
      </c>
      <c r="O2498" t="s">
        <v>34</v>
      </c>
      <c r="P2498" t="s">
        <v>68</v>
      </c>
      <c r="Q2498" t="s">
        <v>42</v>
      </c>
      <c r="R2498" s="1">
        <v>42654</v>
      </c>
      <c r="S2498" s="10">
        <f t="shared" si="162"/>
        <v>5.9687493933283664E-5</v>
      </c>
      <c r="U2498" t="str">
        <f t="shared" ref="U2498:U2561" si="166">IF(T2498="Quality Check",VLOOKUP(S2498,Quality_Control,2),"")</f>
        <v/>
      </c>
      <c r="V2498">
        <f t="array" ref="V2498">SUM(IF(B2498="Y",IF(D2498="Critical",(F2498:F6057),0)))</f>
        <v>0</v>
      </c>
      <c r="W2498">
        <f t="shared" si="163"/>
        <v>7</v>
      </c>
      <c r="X2498">
        <f t="shared" si="164"/>
        <v>0</v>
      </c>
    </row>
    <row r="2499" spans="1:24" x14ac:dyDescent="0.25">
      <c r="A2499">
        <v>30215</v>
      </c>
      <c r="B2499" t="s">
        <v>18</v>
      </c>
      <c r="C2499" s="1">
        <v>42427</v>
      </c>
      <c r="D2499" t="s">
        <v>43</v>
      </c>
      <c r="E2499">
        <v>20</v>
      </c>
      <c r="F2499">
        <v>125.84</v>
      </c>
      <c r="G2499">
        <v>0.1</v>
      </c>
      <c r="H2499" t="s">
        <v>20</v>
      </c>
      <c r="I2499">
        <v>18.420000000000002</v>
      </c>
      <c r="J2499">
        <v>6.88</v>
      </c>
      <c r="K2499">
        <v>2</v>
      </c>
      <c r="L2499" t="s">
        <v>575</v>
      </c>
      <c r="M2499" t="s">
        <v>56</v>
      </c>
      <c r="N2499" t="s">
        <v>40</v>
      </c>
      <c r="O2499" t="s">
        <v>34</v>
      </c>
      <c r="P2499" t="s">
        <v>49</v>
      </c>
      <c r="Q2499" t="s">
        <v>36</v>
      </c>
      <c r="R2499" s="1">
        <v>42428</v>
      </c>
      <c r="S2499" s="10">
        <f t="shared" ref="S2499:S2562" si="167">F2499/$F$3563</f>
        <v>1.9997002839552769E-5</v>
      </c>
      <c r="U2499" t="str">
        <f t="shared" si="166"/>
        <v/>
      </c>
      <c r="V2499">
        <f t="array" ref="V2499">SUM(IF(B2499="Y",IF(D2499="Critical",(F2499:F6058),0)))</f>
        <v>0</v>
      </c>
      <c r="W2499">
        <f t="shared" ref="W2499:W2562" si="168">R2499-C2499</f>
        <v>1</v>
      </c>
      <c r="X2499">
        <f t="shared" ref="X2499:X2562" si="169">IF(T2499="",0,1)</f>
        <v>0</v>
      </c>
    </row>
    <row r="2500" spans="1:24" x14ac:dyDescent="0.25">
      <c r="A2500">
        <v>30215</v>
      </c>
      <c r="B2500" t="s">
        <v>18</v>
      </c>
      <c r="C2500" s="1">
        <v>42427</v>
      </c>
      <c r="D2500" t="s">
        <v>43</v>
      </c>
      <c r="E2500">
        <v>23</v>
      </c>
      <c r="F2500">
        <v>3637.7280000000001</v>
      </c>
      <c r="G2500">
        <v>0.06</v>
      </c>
      <c r="H2500" t="s">
        <v>20</v>
      </c>
      <c r="I2500">
        <v>349.47</v>
      </c>
      <c r="J2500">
        <v>195.99</v>
      </c>
      <c r="K2500">
        <v>8.99</v>
      </c>
      <c r="L2500" t="s">
        <v>575</v>
      </c>
      <c r="M2500" t="s">
        <v>56</v>
      </c>
      <c r="N2500" t="s">
        <v>40</v>
      </c>
      <c r="O2500" t="s">
        <v>24</v>
      </c>
      <c r="P2500" t="s">
        <v>41</v>
      </c>
      <c r="Q2500" t="s">
        <v>42</v>
      </c>
      <c r="R2500" s="1">
        <v>42429</v>
      </c>
      <c r="S2500" s="10">
        <f t="shared" si="167"/>
        <v>5.7806466263128273E-4</v>
      </c>
      <c r="U2500" t="str">
        <f t="shared" si="166"/>
        <v/>
      </c>
      <c r="V2500">
        <f t="array" ref="V2500">SUM(IF(B2500="Y",IF(D2500="Critical",(F2500:F6059),0)))</f>
        <v>0</v>
      </c>
      <c r="W2500">
        <f t="shared" si="168"/>
        <v>2</v>
      </c>
      <c r="X2500">
        <f t="shared" si="169"/>
        <v>0</v>
      </c>
    </row>
    <row r="2501" spans="1:24" x14ac:dyDescent="0.25">
      <c r="A2501">
        <v>20449</v>
      </c>
      <c r="B2501" t="s">
        <v>18</v>
      </c>
      <c r="C2501" s="1">
        <v>41277</v>
      </c>
      <c r="D2501" t="s">
        <v>43</v>
      </c>
      <c r="E2501">
        <v>19</v>
      </c>
      <c r="F2501">
        <v>1216.5</v>
      </c>
      <c r="G2501">
        <v>0.1</v>
      </c>
      <c r="H2501" t="s">
        <v>20</v>
      </c>
      <c r="I2501">
        <v>162.18</v>
      </c>
      <c r="J2501">
        <v>67.28</v>
      </c>
      <c r="K2501">
        <v>19.989999999999998</v>
      </c>
      <c r="L2501" t="s">
        <v>153</v>
      </c>
      <c r="M2501" t="s">
        <v>56</v>
      </c>
      <c r="N2501" t="s">
        <v>71</v>
      </c>
      <c r="O2501" t="s">
        <v>34</v>
      </c>
      <c r="P2501" t="s">
        <v>68</v>
      </c>
      <c r="Q2501" t="s">
        <v>42</v>
      </c>
      <c r="R2501" s="1">
        <v>41278</v>
      </c>
      <c r="S2501" s="10">
        <f t="shared" si="167"/>
        <v>1.9331177649647125E-4</v>
      </c>
      <c r="U2501" t="str">
        <f t="shared" si="166"/>
        <v/>
      </c>
      <c r="V2501">
        <f t="array" ref="V2501">SUM(IF(B2501="Y",IF(D2501="Critical",(F2501:F6060),0)))</f>
        <v>0</v>
      </c>
      <c r="W2501">
        <f t="shared" si="168"/>
        <v>1</v>
      </c>
      <c r="X2501">
        <f t="shared" si="169"/>
        <v>0</v>
      </c>
    </row>
    <row r="2502" spans="1:24" x14ac:dyDescent="0.25">
      <c r="A2502">
        <v>32229</v>
      </c>
      <c r="B2502" t="s">
        <v>18</v>
      </c>
      <c r="C2502" s="1">
        <v>41516</v>
      </c>
      <c r="D2502" t="s">
        <v>19</v>
      </c>
      <c r="E2502">
        <v>8</v>
      </c>
      <c r="F2502">
        <v>1219.19</v>
      </c>
      <c r="G2502">
        <v>0.02</v>
      </c>
      <c r="H2502" t="s">
        <v>20</v>
      </c>
      <c r="I2502">
        <v>44.37</v>
      </c>
      <c r="J2502">
        <v>150.97999999999999</v>
      </c>
      <c r="K2502">
        <v>13.99</v>
      </c>
      <c r="L2502" t="s">
        <v>504</v>
      </c>
      <c r="M2502" t="s">
        <v>341</v>
      </c>
      <c r="N2502" t="s">
        <v>23</v>
      </c>
      <c r="O2502" t="s">
        <v>24</v>
      </c>
      <c r="P2502" t="s">
        <v>51</v>
      </c>
      <c r="Q2502" t="s">
        <v>52</v>
      </c>
      <c r="R2502" s="1">
        <v>41516</v>
      </c>
      <c r="S2502" s="10">
        <f t="shared" si="167"/>
        <v>1.937392394465539E-4</v>
      </c>
      <c r="U2502" t="str">
        <f t="shared" si="166"/>
        <v/>
      </c>
      <c r="V2502">
        <f t="array" ref="V2502">SUM(IF(B2502="Y",IF(D2502="Critical",(F2502:F6061),0)))</f>
        <v>0</v>
      </c>
      <c r="W2502">
        <f t="shared" si="168"/>
        <v>0</v>
      </c>
      <c r="X2502">
        <f t="shared" si="169"/>
        <v>0</v>
      </c>
    </row>
    <row r="2503" spans="1:24" x14ac:dyDescent="0.25">
      <c r="A2503">
        <v>30278</v>
      </c>
      <c r="B2503" t="s">
        <v>18</v>
      </c>
      <c r="C2503" s="1">
        <v>42643</v>
      </c>
      <c r="D2503" t="s">
        <v>47</v>
      </c>
      <c r="E2503">
        <v>50</v>
      </c>
      <c r="F2503">
        <v>2860.93</v>
      </c>
      <c r="G2503">
        <v>0.03</v>
      </c>
      <c r="H2503" t="s">
        <v>20</v>
      </c>
      <c r="I2503">
        <v>832.62</v>
      </c>
      <c r="J2503">
        <v>65.989999999999995</v>
      </c>
      <c r="K2503">
        <v>5.26</v>
      </c>
      <c r="L2503" t="s">
        <v>117</v>
      </c>
      <c r="M2503" t="s">
        <v>56</v>
      </c>
      <c r="N2503" t="s">
        <v>40</v>
      </c>
      <c r="O2503" t="s">
        <v>24</v>
      </c>
      <c r="P2503" t="s">
        <v>41</v>
      </c>
      <c r="Q2503" t="s">
        <v>42</v>
      </c>
      <c r="R2503" s="1">
        <v>42652</v>
      </c>
      <c r="S2503" s="10">
        <f t="shared" si="167"/>
        <v>4.5462512185125321E-4</v>
      </c>
      <c r="U2503" t="str">
        <f t="shared" si="166"/>
        <v/>
      </c>
      <c r="V2503">
        <f t="array" ref="V2503">SUM(IF(B2503="Y",IF(D2503="Critical",(F2503:F6062),0)))</f>
        <v>0</v>
      </c>
      <c r="W2503">
        <f t="shared" si="168"/>
        <v>9</v>
      </c>
      <c r="X2503">
        <f t="shared" si="169"/>
        <v>0</v>
      </c>
    </row>
    <row r="2504" spans="1:24" x14ac:dyDescent="0.25">
      <c r="A2504">
        <v>30374</v>
      </c>
      <c r="B2504" t="s">
        <v>18</v>
      </c>
      <c r="C2504" s="1">
        <v>41354</v>
      </c>
      <c r="D2504" t="s">
        <v>28</v>
      </c>
      <c r="E2504">
        <v>42</v>
      </c>
      <c r="F2504">
        <v>1220.08</v>
      </c>
      <c r="G2504">
        <v>0</v>
      </c>
      <c r="H2504" t="s">
        <v>20</v>
      </c>
      <c r="I2504">
        <v>515.64</v>
      </c>
      <c r="J2504">
        <v>28.48</v>
      </c>
      <c r="K2504">
        <v>1.99</v>
      </c>
      <c r="L2504" t="s">
        <v>308</v>
      </c>
      <c r="M2504" t="s">
        <v>22</v>
      </c>
      <c r="N2504" t="s">
        <v>23</v>
      </c>
      <c r="O2504" t="s">
        <v>24</v>
      </c>
      <c r="P2504" t="s">
        <v>25</v>
      </c>
      <c r="Q2504" t="s">
        <v>26</v>
      </c>
      <c r="R2504" s="1">
        <v>41355</v>
      </c>
      <c r="S2504" s="10">
        <f t="shared" si="167"/>
        <v>1.9388066770884886E-4</v>
      </c>
      <c r="U2504" t="str">
        <f t="shared" si="166"/>
        <v/>
      </c>
      <c r="V2504">
        <f t="array" ref="V2504">SUM(IF(B2504="Y",IF(D2504="Critical",(F2504:F6063),0)))</f>
        <v>0</v>
      </c>
      <c r="W2504">
        <f t="shared" si="168"/>
        <v>1</v>
      </c>
      <c r="X2504">
        <f t="shared" si="169"/>
        <v>0</v>
      </c>
    </row>
    <row r="2505" spans="1:24" x14ac:dyDescent="0.25">
      <c r="A2505">
        <v>30343</v>
      </c>
      <c r="B2505" t="s">
        <v>18</v>
      </c>
      <c r="C2505" s="1">
        <v>42145</v>
      </c>
      <c r="D2505" t="s">
        <v>28</v>
      </c>
      <c r="E2505">
        <v>8</v>
      </c>
      <c r="F2505">
        <v>41343.21</v>
      </c>
      <c r="G2505">
        <v>0.09</v>
      </c>
      <c r="H2505" t="s">
        <v>20</v>
      </c>
      <c r="I2505">
        <v>3852.19</v>
      </c>
      <c r="J2505">
        <v>6783.02</v>
      </c>
      <c r="K2505">
        <v>24.49</v>
      </c>
      <c r="L2505" t="s">
        <v>576</v>
      </c>
      <c r="M2505" t="s">
        <v>22</v>
      </c>
      <c r="N2505" t="s">
        <v>23</v>
      </c>
      <c r="O2505" t="s">
        <v>24</v>
      </c>
      <c r="P2505" t="s">
        <v>51</v>
      </c>
      <c r="Q2505" t="s">
        <v>60</v>
      </c>
      <c r="R2505" s="1">
        <v>42147</v>
      </c>
      <c r="S2505" s="10">
        <f t="shared" si="167"/>
        <v>6.5697734247157219E-3</v>
      </c>
      <c r="U2505" t="str">
        <f t="shared" si="166"/>
        <v/>
      </c>
      <c r="V2505">
        <f t="array" ref="V2505">SUM(IF(B2505="Y",IF(D2505="Critical",(F2505:F6064),0)))</f>
        <v>0</v>
      </c>
      <c r="W2505">
        <f t="shared" si="168"/>
        <v>2</v>
      </c>
      <c r="X2505">
        <f t="shared" si="169"/>
        <v>0</v>
      </c>
    </row>
    <row r="2506" spans="1:24" x14ac:dyDescent="0.25">
      <c r="A2506">
        <v>39267</v>
      </c>
      <c r="B2506" t="s">
        <v>18</v>
      </c>
      <c r="C2506" s="1">
        <v>41292</v>
      </c>
      <c r="D2506" t="s">
        <v>19</v>
      </c>
      <c r="E2506">
        <v>46</v>
      </c>
      <c r="F2506">
        <v>1221.47</v>
      </c>
      <c r="G2506">
        <v>0.09</v>
      </c>
      <c r="H2506" t="s">
        <v>20</v>
      </c>
      <c r="I2506">
        <v>-233.14</v>
      </c>
      <c r="J2506">
        <v>28.28</v>
      </c>
      <c r="K2506">
        <v>13.99</v>
      </c>
      <c r="L2506" t="s">
        <v>85</v>
      </c>
      <c r="M2506" t="s">
        <v>22</v>
      </c>
      <c r="N2506" t="s">
        <v>40</v>
      </c>
      <c r="O2506" t="s">
        <v>34</v>
      </c>
      <c r="P2506" t="s">
        <v>53</v>
      </c>
      <c r="Q2506" t="s">
        <v>52</v>
      </c>
      <c r="R2506" s="1">
        <v>41293</v>
      </c>
      <c r="S2506" s="10">
        <f t="shared" si="167"/>
        <v>1.9410155005108488E-4</v>
      </c>
      <c r="U2506" t="str">
        <f t="shared" si="166"/>
        <v/>
      </c>
      <c r="V2506">
        <f t="array" ref="V2506">SUM(IF(B2506="Y",IF(D2506="Critical",(F2506:F6065),0)))</f>
        <v>0</v>
      </c>
      <c r="W2506">
        <f t="shared" si="168"/>
        <v>1</v>
      </c>
      <c r="X2506">
        <f t="shared" si="169"/>
        <v>0</v>
      </c>
    </row>
    <row r="2507" spans="1:24" x14ac:dyDescent="0.25">
      <c r="A2507">
        <v>43367</v>
      </c>
      <c r="B2507" t="s">
        <v>18</v>
      </c>
      <c r="C2507" s="1">
        <v>41342</v>
      </c>
      <c r="D2507" t="s">
        <v>28</v>
      </c>
      <c r="E2507">
        <v>18</v>
      </c>
      <c r="F2507">
        <v>1221.6199999999999</v>
      </c>
      <c r="G2507">
        <v>0.01</v>
      </c>
      <c r="H2507" t="s">
        <v>20</v>
      </c>
      <c r="I2507">
        <v>-468.64</v>
      </c>
      <c r="J2507">
        <v>64.650000000000006</v>
      </c>
      <c r="K2507">
        <v>35</v>
      </c>
      <c r="L2507" t="s">
        <v>612</v>
      </c>
      <c r="M2507" t="s">
        <v>30</v>
      </c>
      <c r="N2507" t="s">
        <v>71</v>
      </c>
      <c r="O2507" t="s">
        <v>34</v>
      </c>
      <c r="P2507" t="s">
        <v>53</v>
      </c>
      <c r="Q2507" t="s">
        <v>60</v>
      </c>
      <c r="R2507" s="1">
        <v>41342</v>
      </c>
      <c r="S2507" s="10">
        <f t="shared" si="167"/>
        <v>1.9412538627506718E-4</v>
      </c>
      <c r="U2507" t="str">
        <f t="shared" si="166"/>
        <v/>
      </c>
      <c r="V2507">
        <f t="array" ref="V2507">SUM(IF(B2507="Y",IF(D2507="Critical",(F2507:F6066),0)))</f>
        <v>0</v>
      </c>
      <c r="W2507">
        <f t="shared" si="168"/>
        <v>0</v>
      </c>
      <c r="X2507">
        <f t="shared" si="169"/>
        <v>0</v>
      </c>
    </row>
    <row r="2508" spans="1:24" x14ac:dyDescent="0.25">
      <c r="A2508">
        <v>31495</v>
      </c>
      <c r="B2508" t="s">
        <v>18</v>
      </c>
      <c r="C2508" s="1">
        <v>41490</v>
      </c>
      <c r="D2508" t="s">
        <v>47</v>
      </c>
      <c r="E2508">
        <v>34</v>
      </c>
      <c r="F2508">
        <v>1234.8499999999999</v>
      </c>
      <c r="G2508">
        <v>0.03</v>
      </c>
      <c r="H2508" t="s">
        <v>20</v>
      </c>
      <c r="I2508">
        <v>212.2</v>
      </c>
      <c r="J2508">
        <v>34.76</v>
      </c>
      <c r="K2508">
        <v>8.2200000000000006</v>
      </c>
      <c r="L2508" t="s">
        <v>263</v>
      </c>
      <c r="M2508" t="s">
        <v>30</v>
      </c>
      <c r="N2508" t="s">
        <v>45</v>
      </c>
      <c r="O2508" t="s">
        <v>34</v>
      </c>
      <c r="P2508" t="s">
        <v>53</v>
      </c>
      <c r="Q2508" t="s">
        <v>42</v>
      </c>
      <c r="R2508" s="1">
        <v>41497</v>
      </c>
      <c r="S2508" s="10">
        <f t="shared" si="167"/>
        <v>1.9622774123030624E-4</v>
      </c>
      <c r="U2508" t="str">
        <f t="shared" si="166"/>
        <v/>
      </c>
      <c r="V2508">
        <f t="array" ref="V2508">SUM(IF(B2508="Y",IF(D2508="Critical",(F2508:F6067),0)))</f>
        <v>0</v>
      </c>
      <c r="W2508">
        <f t="shared" si="168"/>
        <v>7</v>
      </c>
      <c r="X2508">
        <f t="shared" si="169"/>
        <v>0</v>
      </c>
    </row>
    <row r="2509" spans="1:24" x14ac:dyDescent="0.25">
      <c r="A2509">
        <v>30375</v>
      </c>
      <c r="B2509" t="s">
        <v>18</v>
      </c>
      <c r="C2509" s="1">
        <v>42127</v>
      </c>
      <c r="D2509" t="s">
        <v>47</v>
      </c>
      <c r="E2509">
        <v>20</v>
      </c>
      <c r="F2509">
        <v>71.45</v>
      </c>
      <c r="G2509">
        <v>0.03</v>
      </c>
      <c r="H2509" t="s">
        <v>20</v>
      </c>
      <c r="I2509">
        <v>-92.95</v>
      </c>
      <c r="J2509">
        <v>3.36</v>
      </c>
      <c r="K2509">
        <v>6.27</v>
      </c>
      <c r="L2509" t="s">
        <v>244</v>
      </c>
      <c r="M2509" t="s">
        <v>22</v>
      </c>
      <c r="N2509" t="s">
        <v>23</v>
      </c>
      <c r="O2509" t="s">
        <v>34</v>
      </c>
      <c r="P2509" t="s">
        <v>68</v>
      </c>
      <c r="Q2509" t="s">
        <v>42</v>
      </c>
      <c r="R2509" s="1">
        <v>42131</v>
      </c>
      <c r="S2509" s="10">
        <f t="shared" si="167"/>
        <v>1.1353988023569973E-5</v>
      </c>
      <c r="U2509" t="str">
        <f t="shared" si="166"/>
        <v/>
      </c>
      <c r="V2509">
        <f t="array" ref="V2509">SUM(IF(B2509="Y",IF(D2509="Critical",(F2509:F6068),0)))</f>
        <v>0</v>
      </c>
      <c r="W2509">
        <f t="shared" si="168"/>
        <v>4</v>
      </c>
      <c r="X2509">
        <f t="shared" si="169"/>
        <v>0</v>
      </c>
    </row>
    <row r="2510" spans="1:24" x14ac:dyDescent="0.25">
      <c r="A2510">
        <v>30405</v>
      </c>
      <c r="B2510" t="s">
        <v>18</v>
      </c>
      <c r="C2510" s="1">
        <v>42122</v>
      </c>
      <c r="D2510" t="s">
        <v>47</v>
      </c>
      <c r="E2510">
        <v>7</v>
      </c>
      <c r="F2510">
        <v>2789.03</v>
      </c>
      <c r="G2510">
        <v>0.05</v>
      </c>
      <c r="H2510" t="s">
        <v>54</v>
      </c>
      <c r="I2510">
        <v>-303.44</v>
      </c>
      <c r="J2510">
        <v>400.98</v>
      </c>
      <c r="K2510">
        <v>42.52</v>
      </c>
      <c r="L2510" t="s">
        <v>419</v>
      </c>
      <c r="M2510" t="s">
        <v>22</v>
      </c>
      <c r="N2510" t="s">
        <v>40</v>
      </c>
      <c r="O2510" t="s">
        <v>37</v>
      </c>
      <c r="P2510" t="s">
        <v>112</v>
      </c>
      <c r="Q2510" t="s">
        <v>58</v>
      </c>
      <c r="R2510" s="1">
        <v>42127</v>
      </c>
      <c r="S2510" s="10">
        <f t="shared" si="167"/>
        <v>4.4319962515573639E-4</v>
      </c>
      <c r="U2510" t="str">
        <f t="shared" si="166"/>
        <v/>
      </c>
      <c r="V2510">
        <f t="array" ref="V2510">SUM(IF(B2510="Y",IF(D2510="Critical",(F2510:F6069),0)))</f>
        <v>0</v>
      </c>
      <c r="W2510">
        <f t="shared" si="168"/>
        <v>5</v>
      </c>
      <c r="X2510">
        <f t="shared" si="169"/>
        <v>0</v>
      </c>
    </row>
    <row r="2511" spans="1:24" x14ac:dyDescent="0.25">
      <c r="A2511">
        <v>30407</v>
      </c>
      <c r="B2511" t="s">
        <v>18</v>
      </c>
      <c r="C2511" s="1">
        <v>42477</v>
      </c>
      <c r="D2511" t="s">
        <v>47</v>
      </c>
      <c r="E2511">
        <v>41</v>
      </c>
      <c r="F2511">
        <v>17853.64</v>
      </c>
      <c r="G2511">
        <v>0.02</v>
      </c>
      <c r="H2511" t="s">
        <v>20</v>
      </c>
      <c r="I2511">
        <v>6227.33</v>
      </c>
      <c r="J2511">
        <v>419.19</v>
      </c>
      <c r="K2511">
        <v>19.989999999999998</v>
      </c>
      <c r="L2511" t="s">
        <v>175</v>
      </c>
      <c r="M2511" t="s">
        <v>22</v>
      </c>
      <c r="N2511" t="s">
        <v>23</v>
      </c>
      <c r="O2511" t="s">
        <v>34</v>
      </c>
      <c r="P2511" t="s">
        <v>53</v>
      </c>
      <c r="Q2511" t="s">
        <v>42</v>
      </c>
      <c r="R2511" s="1">
        <v>42477</v>
      </c>
      <c r="S2511" s="10">
        <f t="shared" si="167"/>
        <v>2.8370890795959385E-3</v>
      </c>
      <c r="U2511" t="str">
        <f t="shared" si="166"/>
        <v/>
      </c>
      <c r="V2511">
        <f t="array" ref="V2511">SUM(IF(B2511="Y",IF(D2511="Critical",(F2511:F6070),0)))</f>
        <v>0</v>
      </c>
      <c r="W2511">
        <f t="shared" si="168"/>
        <v>0</v>
      </c>
      <c r="X2511">
        <f t="shared" si="169"/>
        <v>0</v>
      </c>
    </row>
    <row r="2512" spans="1:24" x14ac:dyDescent="0.25">
      <c r="A2512">
        <v>13767</v>
      </c>
      <c r="B2512" t="s">
        <v>18</v>
      </c>
      <c r="C2512" s="1">
        <v>41512</v>
      </c>
      <c r="D2512" t="s">
        <v>19</v>
      </c>
      <c r="E2512">
        <v>10</v>
      </c>
      <c r="F2512">
        <v>1246.3634999999999</v>
      </c>
      <c r="G2512">
        <v>0.06</v>
      </c>
      <c r="H2512" t="s">
        <v>20</v>
      </c>
      <c r="I2512">
        <v>-339.11</v>
      </c>
      <c r="J2512">
        <v>155.99</v>
      </c>
      <c r="K2512">
        <v>8.99</v>
      </c>
      <c r="L2512" t="s">
        <v>140</v>
      </c>
      <c r="M2512" t="s">
        <v>22</v>
      </c>
      <c r="N2512" t="s">
        <v>23</v>
      </c>
      <c r="O2512" t="s">
        <v>24</v>
      </c>
      <c r="P2512" t="s">
        <v>41</v>
      </c>
      <c r="Q2512" t="s">
        <v>42</v>
      </c>
      <c r="R2512" s="1">
        <v>41513</v>
      </c>
      <c r="S2512" s="10">
        <f t="shared" si="167"/>
        <v>1.9805733032910781E-4</v>
      </c>
      <c r="U2512" t="str">
        <f t="shared" si="166"/>
        <v/>
      </c>
      <c r="V2512">
        <f t="array" ref="V2512">SUM(IF(B2512="Y",IF(D2512="Critical",(F2512:F6071),0)))</f>
        <v>0</v>
      </c>
      <c r="W2512">
        <f t="shared" si="168"/>
        <v>1</v>
      </c>
      <c r="X2512">
        <f t="shared" si="169"/>
        <v>0</v>
      </c>
    </row>
    <row r="2513" spans="1:24" x14ac:dyDescent="0.25">
      <c r="A2513">
        <v>30436</v>
      </c>
      <c r="B2513" t="s">
        <v>18</v>
      </c>
      <c r="C2513" s="1">
        <v>42192</v>
      </c>
      <c r="D2513" t="s">
        <v>47</v>
      </c>
      <c r="E2513">
        <v>30</v>
      </c>
      <c r="F2513">
        <v>121.19</v>
      </c>
      <c r="G2513">
        <v>0.09</v>
      </c>
      <c r="H2513" t="s">
        <v>32</v>
      </c>
      <c r="I2513">
        <v>-152.13</v>
      </c>
      <c r="J2513">
        <v>3.89</v>
      </c>
      <c r="K2513">
        <v>7.01</v>
      </c>
      <c r="L2513" t="s">
        <v>424</v>
      </c>
      <c r="M2513" t="s">
        <v>30</v>
      </c>
      <c r="N2513" t="s">
        <v>23</v>
      </c>
      <c r="O2513" t="s">
        <v>34</v>
      </c>
      <c r="P2513" t="s">
        <v>68</v>
      </c>
      <c r="Q2513" t="s">
        <v>42</v>
      </c>
      <c r="R2513" s="1">
        <v>42197</v>
      </c>
      <c r="S2513" s="10">
        <f t="shared" si="167"/>
        <v>1.92580798961014E-5</v>
      </c>
      <c r="U2513" t="str">
        <f t="shared" si="166"/>
        <v/>
      </c>
      <c r="V2513">
        <f t="array" ref="V2513">SUM(IF(B2513="Y",IF(D2513="Critical",(F2513:F6072),0)))</f>
        <v>0</v>
      </c>
      <c r="W2513">
        <f t="shared" si="168"/>
        <v>5</v>
      </c>
      <c r="X2513">
        <f t="shared" si="169"/>
        <v>0</v>
      </c>
    </row>
    <row r="2514" spans="1:24" x14ac:dyDescent="0.25">
      <c r="A2514">
        <v>30469</v>
      </c>
      <c r="B2514" t="s">
        <v>27</v>
      </c>
      <c r="C2514" s="1">
        <v>42363</v>
      </c>
      <c r="D2514" t="s">
        <v>31</v>
      </c>
      <c r="E2514">
        <v>46</v>
      </c>
      <c r="F2514">
        <v>304.26</v>
      </c>
      <c r="G2514">
        <v>0.1</v>
      </c>
      <c r="H2514" t="s">
        <v>20</v>
      </c>
      <c r="I2514">
        <v>28.93</v>
      </c>
      <c r="J2514">
        <v>7.08</v>
      </c>
      <c r="K2514">
        <v>2.35</v>
      </c>
      <c r="L2514" t="s">
        <v>170</v>
      </c>
      <c r="M2514" t="s">
        <v>22</v>
      </c>
      <c r="N2514" t="s">
        <v>23</v>
      </c>
      <c r="O2514" t="s">
        <v>34</v>
      </c>
      <c r="P2514" t="s">
        <v>35</v>
      </c>
      <c r="Q2514" t="s">
        <v>36</v>
      </c>
      <c r="R2514" s="1">
        <v>42365</v>
      </c>
      <c r="S2514" s="10">
        <f t="shared" si="167"/>
        <v>4.8349396725701885E-5</v>
      </c>
      <c r="U2514" t="str">
        <f t="shared" si="166"/>
        <v/>
      </c>
      <c r="V2514">
        <f t="array" ref="V2514">SUM(IF(B2514="Y",IF(D2514="Critical",(F2514:F6073),0)))</f>
        <v>0</v>
      </c>
      <c r="W2514">
        <f t="shared" si="168"/>
        <v>2</v>
      </c>
      <c r="X2514">
        <f t="shared" si="169"/>
        <v>0</v>
      </c>
    </row>
    <row r="2515" spans="1:24" x14ac:dyDescent="0.25">
      <c r="A2515">
        <v>30497</v>
      </c>
      <c r="B2515" t="s">
        <v>18</v>
      </c>
      <c r="C2515" s="1">
        <v>41676</v>
      </c>
      <c r="D2515" t="s">
        <v>28</v>
      </c>
      <c r="E2515">
        <v>34</v>
      </c>
      <c r="F2515">
        <v>706.91</v>
      </c>
      <c r="G2515">
        <v>0.03</v>
      </c>
      <c r="H2515" t="s">
        <v>32</v>
      </c>
      <c r="I2515">
        <v>85.68</v>
      </c>
      <c r="J2515">
        <v>20.98</v>
      </c>
      <c r="K2515">
        <v>8.83</v>
      </c>
      <c r="L2515" t="s">
        <v>300</v>
      </c>
      <c r="M2515" t="s">
        <v>22</v>
      </c>
      <c r="N2515" t="s">
        <v>23</v>
      </c>
      <c r="O2515" t="s">
        <v>34</v>
      </c>
      <c r="P2515" t="s">
        <v>68</v>
      </c>
      <c r="Q2515" t="s">
        <v>42</v>
      </c>
      <c r="R2515" s="1">
        <v>41678</v>
      </c>
      <c r="S2515" s="10">
        <f t="shared" si="167"/>
        <v>1.1233376730219523E-4</v>
      </c>
      <c r="U2515" t="str">
        <f t="shared" si="166"/>
        <v/>
      </c>
      <c r="V2515">
        <f t="array" ref="V2515">SUM(IF(B2515="Y",IF(D2515="Critical",(F2515:F6074),0)))</f>
        <v>0</v>
      </c>
      <c r="W2515">
        <f t="shared" si="168"/>
        <v>2</v>
      </c>
      <c r="X2515">
        <f t="shared" si="169"/>
        <v>0</v>
      </c>
    </row>
    <row r="2516" spans="1:24" x14ac:dyDescent="0.25">
      <c r="A2516">
        <v>30497</v>
      </c>
      <c r="B2516" t="s">
        <v>18</v>
      </c>
      <c r="C2516" s="1">
        <v>41676</v>
      </c>
      <c r="D2516" t="s">
        <v>28</v>
      </c>
      <c r="E2516">
        <v>31</v>
      </c>
      <c r="F2516">
        <v>190.06</v>
      </c>
      <c r="G2516">
        <v>0.06</v>
      </c>
      <c r="H2516" t="s">
        <v>20</v>
      </c>
      <c r="I2516">
        <v>-61.9</v>
      </c>
      <c r="J2516">
        <v>5.98</v>
      </c>
      <c r="K2516">
        <v>5.35</v>
      </c>
      <c r="L2516" t="s">
        <v>300</v>
      </c>
      <c r="M2516" t="s">
        <v>22</v>
      </c>
      <c r="N2516" t="s">
        <v>23</v>
      </c>
      <c r="O2516" t="s">
        <v>34</v>
      </c>
      <c r="P2516" t="s">
        <v>49</v>
      </c>
      <c r="Q2516" t="s">
        <v>42</v>
      </c>
      <c r="R2516" s="1">
        <v>41678</v>
      </c>
      <c r="S2516" s="10">
        <f t="shared" si="167"/>
        <v>3.0202084867175773E-5</v>
      </c>
      <c r="U2516" t="str">
        <f t="shared" si="166"/>
        <v/>
      </c>
      <c r="V2516">
        <f t="array" ref="V2516">SUM(IF(B2516="Y",IF(D2516="Critical",(F2516:F6075),0)))</f>
        <v>0</v>
      </c>
      <c r="W2516">
        <f t="shared" si="168"/>
        <v>2</v>
      </c>
      <c r="X2516">
        <f t="shared" si="169"/>
        <v>0</v>
      </c>
    </row>
    <row r="2517" spans="1:24" x14ac:dyDescent="0.25">
      <c r="A2517">
        <v>30499</v>
      </c>
      <c r="B2517" t="s">
        <v>18</v>
      </c>
      <c r="C2517" s="1">
        <v>42307</v>
      </c>
      <c r="D2517" t="s">
        <v>19</v>
      </c>
      <c r="E2517">
        <v>16</v>
      </c>
      <c r="F2517">
        <v>92.06</v>
      </c>
      <c r="G2517">
        <v>0.1</v>
      </c>
      <c r="H2517" t="s">
        <v>20</v>
      </c>
      <c r="I2517">
        <v>5.66</v>
      </c>
      <c r="J2517">
        <v>5.98</v>
      </c>
      <c r="K2517">
        <v>2.5</v>
      </c>
      <c r="L2517" t="s">
        <v>421</v>
      </c>
      <c r="M2517" t="s">
        <v>56</v>
      </c>
      <c r="N2517" t="s">
        <v>45</v>
      </c>
      <c r="O2517" t="s">
        <v>34</v>
      </c>
      <c r="P2517" t="s">
        <v>76</v>
      </c>
      <c r="Q2517" t="s">
        <v>42</v>
      </c>
      <c r="R2517" s="1">
        <v>42309</v>
      </c>
      <c r="S2517" s="10">
        <f t="shared" si="167"/>
        <v>1.4629085198738303E-5</v>
      </c>
      <c r="U2517" t="str">
        <f t="shared" si="166"/>
        <v/>
      </c>
      <c r="V2517">
        <f t="array" ref="V2517">SUM(IF(B2517="Y",IF(D2517="Critical",(F2517:F6076),0)))</f>
        <v>0</v>
      </c>
      <c r="W2517">
        <f t="shared" si="168"/>
        <v>2</v>
      </c>
      <c r="X2517">
        <f t="shared" si="169"/>
        <v>0</v>
      </c>
    </row>
    <row r="2518" spans="1:24" x14ac:dyDescent="0.25">
      <c r="A2518">
        <v>30499</v>
      </c>
      <c r="B2518" t="s">
        <v>18</v>
      </c>
      <c r="C2518" s="1">
        <v>42307</v>
      </c>
      <c r="D2518" t="s">
        <v>19</v>
      </c>
      <c r="E2518">
        <v>33</v>
      </c>
      <c r="F2518">
        <v>199.62</v>
      </c>
      <c r="G2518">
        <v>0.01</v>
      </c>
      <c r="H2518" t="s">
        <v>20</v>
      </c>
      <c r="I2518">
        <v>42.34</v>
      </c>
      <c r="J2518">
        <v>5.84</v>
      </c>
      <c r="K2518">
        <v>1.2</v>
      </c>
      <c r="L2518" t="s">
        <v>421</v>
      </c>
      <c r="M2518" t="s">
        <v>56</v>
      </c>
      <c r="N2518" t="s">
        <v>45</v>
      </c>
      <c r="O2518" t="s">
        <v>34</v>
      </c>
      <c r="P2518" t="s">
        <v>35</v>
      </c>
      <c r="Q2518" t="s">
        <v>36</v>
      </c>
      <c r="R2518" s="1">
        <v>42309</v>
      </c>
      <c r="S2518" s="10">
        <f t="shared" si="167"/>
        <v>3.1721246875647837E-5</v>
      </c>
      <c r="U2518" t="str">
        <f t="shared" si="166"/>
        <v/>
      </c>
      <c r="V2518">
        <f t="array" ref="V2518">SUM(IF(B2518="Y",IF(D2518="Critical",(F2518:F6077),0)))</f>
        <v>0</v>
      </c>
      <c r="W2518">
        <f t="shared" si="168"/>
        <v>2</v>
      </c>
      <c r="X2518">
        <f t="shared" si="169"/>
        <v>0</v>
      </c>
    </row>
    <row r="2519" spans="1:24" x14ac:dyDescent="0.25">
      <c r="A2519">
        <v>30532</v>
      </c>
      <c r="B2519" t="s">
        <v>18</v>
      </c>
      <c r="C2519" s="1">
        <v>41969</v>
      </c>
      <c r="D2519" t="s">
        <v>19</v>
      </c>
      <c r="E2519">
        <v>28</v>
      </c>
      <c r="F2519">
        <v>431.37</v>
      </c>
      <c r="G2519">
        <v>0.03</v>
      </c>
      <c r="H2519" t="s">
        <v>20</v>
      </c>
      <c r="I2519">
        <v>-28.67</v>
      </c>
      <c r="J2519">
        <v>15.22</v>
      </c>
      <c r="K2519">
        <v>9.73</v>
      </c>
      <c r="L2519" t="s">
        <v>577</v>
      </c>
      <c r="M2519" t="s">
        <v>30</v>
      </c>
      <c r="N2519" t="s">
        <v>40</v>
      </c>
      <c r="O2519" t="s">
        <v>34</v>
      </c>
      <c r="P2519" t="s">
        <v>68</v>
      </c>
      <c r="Q2519" t="s">
        <v>42</v>
      </c>
      <c r="R2519" s="1">
        <v>41970</v>
      </c>
      <c r="S2519" s="10">
        <f t="shared" si="167"/>
        <v>6.8548212928304825E-5</v>
      </c>
      <c r="U2519" t="str">
        <f t="shared" si="166"/>
        <v/>
      </c>
      <c r="V2519">
        <f t="array" ref="V2519">SUM(IF(B2519="Y",IF(D2519="Critical",(F2519:F6078),0)))</f>
        <v>0</v>
      </c>
      <c r="W2519">
        <f t="shared" si="168"/>
        <v>1</v>
      </c>
      <c r="X2519">
        <f t="shared" si="169"/>
        <v>0</v>
      </c>
    </row>
    <row r="2520" spans="1:24" x14ac:dyDescent="0.25">
      <c r="A2520">
        <v>30532</v>
      </c>
      <c r="B2520" t="s">
        <v>18</v>
      </c>
      <c r="C2520" s="1">
        <v>41969</v>
      </c>
      <c r="D2520" t="s">
        <v>19</v>
      </c>
      <c r="E2520">
        <v>23</v>
      </c>
      <c r="F2520">
        <v>262.31</v>
      </c>
      <c r="G2520">
        <v>0.04</v>
      </c>
      <c r="H2520" t="s">
        <v>32</v>
      </c>
      <c r="I2520">
        <v>27.55</v>
      </c>
      <c r="J2520">
        <v>11.09</v>
      </c>
      <c r="K2520">
        <v>5.25</v>
      </c>
      <c r="L2520" t="s">
        <v>577</v>
      </c>
      <c r="M2520" t="s">
        <v>30</v>
      </c>
      <c r="N2520" t="s">
        <v>40</v>
      </c>
      <c r="O2520" t="s">
        <v>34</v>
      </c>
      <c r="P2520" t="s">
        <v>76</v>
      </c>
      <c r="Q2520" t="s">
        <v>42</v>
      </c>
      <c r="R2520" s="1">
        <v>41970</v>
      </c>
      <c r="S2520" s="10">
        <f t="shared" si="167"/>
        <v>4.1683199418651359E-5</v>
      </c>
      <c r="U2520" t="str">
        <f t="shared" si="166"/>
        <v/>
      </c>
      <c r="V2520">
        <f t="array" ref="V2520">SUM(IF(B2520="Y",IF(D2520="Critical",(F2520:F6079),0)))</f>
        <v>0</v>
      </c>
      <c r="W2520">
        <f t="shared" si="168"/>
        <v>1</v>
      </c>
      <c r="X2520">
        <f t="shared" si="169"/>
        <v>0</v>
      </c>
    </row>
    <row r="2521" spans="1:24" x14ac:dyDescent="0.25">
      <c r="A2521">
        <v>30532</v>
      </c>
      <c r="B2521" t="s">
        <v>18</v>
      </c>
      <c r="C2521" s="1">
        <v>41969</v>
      </c>
      <c r="D2521" t="s">
        <v>19</v>
      </c>
      <c r="E2521">
        <v>45</v>
      </c>
      <c r="F2521">
        <v>514.03</v>
      </c>
      <c r="G2521">
        <v>0.05</v>
      </c>
      <c r="H2521" t="s">
        <v>20</v>
      </c>
      <c r="I2521">
        <v>82.19</v>
      </c>
      <c r="J2521">
        <v>11.34</v>
      </c>
      <c r="K2521">
        <v>5.01</v>
      </c>
      <c r="L2521" t="s">
        <v>577</v>
      </c>
      <c r="M2521" t="s">
        <v>30</v>
      </c>
      <c r="N2521" t="s">
        <v>40</v>
      </c>
      <c r="O2521" t="s">
        <v>34</v>
      </c>
      <c r="P2521" t="s">
        <v>49</v>
      </c>
      <c r="Q2521" t="s">
        <v>42</v>
      </c>
      <c r="R2521" s="1">
        <v>41971</v>
      </c>
      <c r="S2521" s="10">
        <f t="shared" si="167"/>
        <v>8.1683561424152174E-5</v>
      </c>
      <c r="U2521" t="str">
        <f t="shared" si="166"/>
        <v/>
      </c>
      <c r="V2521">
        <f t="array" ref="V2521">SUM(IF(B2521="Y",IF(D2521="Critical",(F2521:F6080),0)))</f>
        <v>0</v>
      </c>
      <c r="W2521">
        <f t="shared" si="168"/>
        <v>2</v>
      </c>
      <c r="X2521">
        <f t="shared" si="169"/>
        <v>0</v>
      </c>
    </row>
    <row r="2522" spans="1:24" x14ac:dyDescent="0.25">
      <c r="A2522">
        <v>30532</v>
      </c>
      <c r="B2522" t="s">
        <v>18</v>
      </c>
      <c r="C2522" s="1">
        <v>41969</v>
      </c>
      <c r="D2522" t="s">
        <v>19</v>
      </c>
      <c r="E2522">
        <v>9</v>
      </c>
      <c r="F2522">
        <v>1696.7</v>
      </c>
      <c r="G2522">
        <v>0.04</v>
      </c>
      <c r="H2522" t="s">
        <v>54</v>
      </c>
      <c r="I2522">
        <v>-82.81</v>
      </c>
      <c r="J2522">
        <v>180.98</v>
      </c>
      <c r="K2522">
        <v>23.58</v>
      </c>
      <c r="L2522" t="s">
        <v>577</v>
      </c>
      <c r="M2522" t="s">
        <v>30</v>
      </c>
      <c r="N2522" t="s">
        <v>40</v>
      </c>
      <c r="O2522" t="s">
        <v>37</v>
      </c>
      <c r="P2522" t="s">
        <v>57</v>
      </c>
      <c r="Q2522" t="s">
        <v>58</v>
      </c>
      <c r="R2522" s="1">
        <v>41971</v>
      </c>
      <c r="S2522" s="10">
        <f t="shared" si="167"/>
        <v>2.6961947487181491E-4</v>
      </c>
      <c r="U2522" t="str">
        <f t="shared" si="166"/>
        <v/>
      </c>
      <c r="V2522">
        <f t="array" ref="V2522">SUM(IF(B2522="Y",IF(D2522="Critical",(F2522:F6081),0)))</f>
        <v>0</v>
      </c>
      <c r="W2522">
        <f t="shared" si="168"/>
        <v>2</v>
      </c>
      <c r="X2522">
        <f t="shared" si="169"/>
        <v>0</v>
      </c>
    </row>
    <row r="2523" spans="1:24" x14ac:dyDescent="0.25">
      <c r="A2523">
        <v>30564</v>
      </c>
      <c r="B2523" t="s">
        <v>18</v>
      </c>
      <c r="C2523" s="1">
        <v>42427</v>
      </c>
      <c r="D2523" t="s">
        <v>28</v>
      </c>
      <c r="E2523">
        <v>20</v>
      </c>
      <c r="F2523">
        <v>606.39850000000001</v>
      </c>
      <c r="G2523">
        <v>0.09</v>
      </c>
      <c r="H2523" t="s">
        <v>20</v>
      </c>
      <c r="I2523">
        <v>126.13</v>
      </c>
      <c r="J2523">
        <v>35.99</v>
      </c>
      <c r="K2523">
        <v>5.99</v>
      </c>
      <c r="L2523" t="s">
        <v>97</v>
      </c>
      <c r="M2523" t="s">
        <v>22</v>
      </c>
      <c r="N2523" t="s">
        <v>40</v>
      </c>
      <c r="O2523" t="s">
        <v>24</v>
      </c>
      <c r="P2523" t="s">
        <v>41</v>
      </c>
      <c r="Q2523" t="s">
        <v>36</v>
      </c>
      <c r="R2523" s="1">
        <v>42428</v>
      </c>
      <c r="S2523" s="10">
        <f t="shared" si="167"/>
        <v>9.636166979021409E-5</v>
      </c>
      <c r="U2523" t="str">
        <f t="shared" si="166"/>
        <v/>
      </c>
      <c r="V2523">
        <f t="array" ref="V2523">SUM(IF(B2523="Y",IF(D2523="Critical",(F2523:F6082),0)))</f>
        <v>0</v>
      </c>
      <c r="W2523">
        <f t="shared" si="168"/>
        <v>1</v>
      </c>
      <c r="X2523">
        <f t="shared" si="169"/>
        <v>0</v>
      </c>
    </row>
    <row r="2524" spans="1:24" x14ac:dyDescent="0.25">
      <c r="A2524">
        <v>30565</v>
      </c>
      <c r="B2524" t="s">
        <v>18</v>
      </c>
      <c r="C2524" s="1">
        <v>41846</v>
      </c>
      <c r="D2524" t="s">
        <v>43</v>
      </c>
      <c r="E2524">
        <v>32</v>
      </c>
      <c r="F2524">
        <v>1785.02</v>
      </c>
      <c r="G2524">
        <v>0.04</v>
      </c>
      <c r="H2524" t="s">
        <v>32</v>
      </c>
      <c r="I2524">
        <v>52.66</v>
      </c>
      <c r="J2524">
        <v>55.94</v>
      </c>
      <c r="K2524">
        <v>4</v>
      </c>
      <c r="L2524" t="s">
        <v>50</v>
      </c>
      <c r="M2524" t="s">
        <v>22</v>
      </c>
      <c r="N2524" t="s">
        <v>23</v>
      </c>
      <c r="O2524" t="s">
        <v>24</v>
      </c>
      <c r="P2524" t="s">
        <v>25</v>
      </c>
      <c r="Q2524" t="s">
        <v>42</v>
      </c>
      <c r="R2524" s="1">
        <v>41848</v>
      </c>
      <c r="S2524" s="10">
        <f t="shared" si="167"/>
        <v>2.8365424355259442E-4</v>
      </c>
      <c r="U2524" t="str">
        <f t="shared" si="166"/>
        <v/>
      </c>
      <c r="V2524">
        <f t="array" ref="V2524">SUM(IF(B2524="Y",IF(D2524="Critical",(F2524:F6083),0)))</f>
        <v>0</v>
      </c>
      <c r="W2524">
        <f t="shared" si="168"/>
        <v>2</v>
      </c>
      <c r="X2524">
        <f t="shared" si="169"/>
        <v>0</v>
      </c>
    </row>
    <row r="2525" spans="1:24" x14ac:dyDescent="0.25">
      <c r="A2525">
        <v>30567</v>
      </c>
      <c r="B2525" t="s">
        <v>18</v>
      </c>
      <c r="C2525" s="1">
        <v>42384</v>
      </c>
      <c r="D2525" t="s">
        <v>31</v>
      </c>
      <c r="E2525">
        <v>14</v>
      </c>
      <c r="F2525">
        <v>2690.84</v>
      </c>
      <c r="G2525">
        <v>0.1</v>
      </c>
      <c r="H2525" t="s">
        <v>54</v>
      </c>
      <c r="I2525">
        <v>-368.02</v>
      </c>
      <c r="J2525">
        <v>208.16</v>
      </c>
      <c r="K2525">
        <v>68.02</v>
      </c>
      <c r="L2525" t="s">
        <v>102</v>
      </c>
      <c r="M2525" t="s">
        <v>22</v>
      </c>
      <c r="N2525" t="s">
        <v>71</v>
      </c>
      <c r="O2525" t="s">
        <v>34</v>
      </c>
      <c r="P2525" t="s">
        <v>72</v>
      </c>
      <c r="Q2525" t="s">
        <v>74</v>
      </c>
      <c r="R2525" s="1">
        <v>42384</v>
      </c>
      <c r="S2525" s="10">
        <f t="shared" si="167"/>
        <v>4.2759643293692132E-4</v>
      </c>
      <c r="U2525" t="str">
        <f t="shared" si="166"/>
        <v/>
      </c>
      <c r="V2525">
        <f t="array" ref="V2525">SUM(IF(B2525="Y",IF(D2525="Critical",(F2525:F6084),0)))</f>
        <v>0</v>
      </c>
      <c r="W2525">
        <f t="shared" si="168"/>
        <v>0</v>
      </c>
      <c r="X2525">
        <f t="shared" si="169"/>
        <v>0</v>
      </c>
    </row>
    <row r="2526" spans="1:24" x14ac:dyDescent="0.25">
      <c r="A2526">
        <v>30567</v>
      </c>
      <c r="B2526" t="s">
        <v>18</v>
      </c>
      <c r="C2526" s="1">
        <v>42384</v>
      </c>
      <c r="D2526" t="s">
        <v>31</v>
      </c>
      <c r="E2526">
        <v>8</v>
      </c>
      <c r="F2526">
        <v>733.55</v>
      </c>
      <c r="G2526">
        <v>7.0000000000000007E-2</v>
      </c>
      <c r="H2526" t="s">
        <v>20</v>
      </c>
      <c r="I2526">
        <v>103.13</v>
      </c>
      <c r="J2526">
        <v>90.48</v>
      </c>
      <c r="K2526">
        <v>19.989999999999998</v>
      </c>
      <c r="L2526" t="s">
        <v>102</v>
      </c>
      <c r="M2526" t="s">
        <v>22</v>
      </c>
      <c r="N2526" t="s">
        <v>71</v>
      </c>
      <c r="O2526" t="s">
        <v>34</v>
      </c>
      <c r="P2526" t="s">
        <v>76</v>
      </c>
      <c r="Q2526" t="s">
        <v>42</v>
      </c>
      <c r="R2526" s="1">
        <v>42385</v>
      </c>
      <c r="S2526" s="10">
        <f t="shared" si="167"/>
        <v>1.165670806814521E-4</v>
      </c>
      <c r="U2526" t="str">
        <f t="shared" si="166"/>
        <v/>
      </c>
      <c r="V2526">
        <f t="array" ref="V2526">SUM(IF(B2526="Y",IF(D2526="Critical",(F2526:F6085),0)))</f>
        <v>0</v>
      </c>
      <c r="W2526">
        <f t="shared" si="168"/>
        <v>1</v>
      </c>
      <c r="X2526">
        <f t="shared" si="169"/>
        <v>0</v>
      </c>
    </row>
    <row r="2527" spans="1:24" x14ac:dyDescent="0.25">
      <c r="A2527">
        <v>30567</v>
      </c>
      <c r="B2527" t="s">
        <v>18</v>
      </c>
      <c r="C2527" s="1">
        <v>42384</v>
      </c>
      <c r="D2527" t="s">
        <v>31</v>
      </c>
      <c r="E2527">
        <v>3</v>
      </c>
      <c r="F2527">
        <v>38.71</v>
      </c>
      <c r="G2527">
        <v>0.01</v>
      </c>
      <c r="H2527" t="s">
        <v>32</v>
      </c>
      <c r="I2527">
        <v>23</v>
      </c>
      <c r="J2527">
        <v>9.48</v>
      </c>
      <c r="K2527">
        <v>7.29</v>
      </c>
      <c r="L2527" t="s">
        <v>102</v>
      </c>
      <c r="M2527" t="s">
        <v>22</v>
      </c>
      <c r="N2527" t="s">
        <v>71</v>
      </c>
      <c r="O2527" t="s">
        <v>37</v>
      </c>
      <c r="P2527" t="s">
        <v>38</v>
      </c>
      <c r="Q2527" t="s">
        <v>26</v>
      </c>
      <c r="R2527" s="1">
        <v>42386</v>
      </c>
      <c r="S2527" s="10">
        <f t="shared" si="167"/>
        <v>6.1513348690328014E-6</v>
      </c>
      <c r="U2527" t="str">
        <f t="shared" si="166"/>
        <v/>
      </c>
      <c r="V2527">
        <f t="array" ref="V2527">SUM(IF(B2527="Y",IF(D2527="Critical",(F2527:F6086),0)))</f>
        <v>0</v>
      </c>
      <c r="W2527">
        <f t="shared" si="168"/>
        <v>2</v>
      </c>
      <c r="X2527">
        <f t="shared" si="169"/>
        <v>0</v>
      </c>
    </row>
    <row r="2528" spans="1:24" x14ac:dyDescent="0.25">
      <c r="A2528">
        <v>30567</v>
      </c>
      <c r="B2528" t="s">
        <v>18</v>
      </c>
      <c r="C2528" s="1">
        <v>42384</v>
      </c>
      <c r="D2528" t="s">
        <v>31</v>
      </c>
      <c r="E2528">
        <v>14</v>
      </c>
      <c r="F2528">
        <v>62.6</v>
      </c>
      <c r="G2528">
        <v>0.02</v>
      </c>
      <c r="H2528" t="s">
        <v>20</v>
      </c>
      <c r="I2528">
        <v>7.32</v>
      </c>
      <c r="J2528">
        <v>4.28</v>
      </c>
      <c r="K2528">
        <v>0.94</v>
      </c>
      <c r="L2528" t="s">
        <v>102</v>
      </c>
      <c r="M2528" t="s">
        <v>22</v>
      </c>
      <c r="N2528" t="s">
        <v>71</v>
      </c>
      <c r="O2528" t="s">
        <v>34</v>
      </c>
      <c r="P2528" t="s">
        <v>35</v>
      </c>
      <c r="Q2528" t="s">
        <v>36</v>
      </c>
      <c r="R2528" s="1">
        <v>42385</v>
      </c>
      <c r="S2528" s="10">
        <f t="shared" si="167"/>
        <v>9.9476508086141395E-6</v>
      </c>
      <c r="U2528" t="str">
        <f t="shared" si="166"/>
        <v/>
      </c>
      <c r="V2528">
        <f t="array" ref="V2528">SUM(IF(B2528="Y",IF(D2528="Critical",(F2528:F6087),0)))</f>
        <v>0</v>
      </c>
      <c r="W2528">
        <f t="shared" si="168"/>
        <v>1</v>
      </c>
      <c r="X2528">
        <f t="shared" si="169"/>
        <v>0</v>
      </c>
    </row>
    <row r="2529" spans="1:24" x14ac:dyDescent="0.25">
      <c r="A2529">
        <v>30597</v>
      </c>
      <c r="B2529" t="s">
        <v>18</v>
      </c>
      <c r="C2529" s="1">
        <v>42221</v>
      </c>
      <c r="D2529" t="s">
        <v>19</v>
      </c>
      <c r="E2529">
        <v>18</v>
      </c>
      <c r="F2529">
        <v>93.02</v>
      </c>
      <c r="G2529">
        <v>7.0000000000000007E-2</v>
      </c>
      <c r="H2529" t="s">
        <v>20</v>
      </c>
      <c r="I2529">
        <v>20.010000000000002</v>
      </c>
      <c r="J2529">
        <v>5.08</v>
      </c>
      <c r="K2529">
        <v>2.0299999999999998</v>
      </c>
      <c r="L2529" t="s">
        <v>315</v>
      </c>
      <c r="M2529" t="s">
        <v>30</v>
      </c>
      <c r="N2529" t="s">
        <v>45</v>
      </c>
      <c r="O2529" t="s">
        <v>37</v>
      </c>
      <c r="P2529" t="s">
        <v>38</v>
      </c>
      <c r="Q2529" t="s">
        <v>36</v>
      </c>
      <c r="R2529" s="1">
        <v>42223</v>
      </c>
      <c r="S2529" s="10">
        <f t="shared" si="167"/>
        <v>1.4781637032225037E-5</v>
      </c>
      <c r="U2529" t="str">
        <f t="shared" si="166"/>
        <v/>
      </c>
      <c r="V2529">
        <f t="array" ref="V2529">SUM(IF(B2529="Y",IF(D2529="Critical",(F2529:F6088),0)))</f>
        <v>0</v>
      </c>
      <c r="W2529">
        <f t="shared" si="168"/>
        <v>2</v>
      </c>
      <c r="X2529">
        <f t="shared" si="169"/>
        <v>0</v>
      </c>
    </row>
    <row r="2530" spans="1:24" x14ac:dyDescent="0.25">
      <c r="A2530">
        <v>30597</v>
      </c>
      <c r="B2530" t="s">
        <v>18</v>
      </c>
      <c r="C2530" s="1">
        <v>42221</v>
      </c>
      <c r="D2530" t="s">
        <v>19</v>
      </c>
      <c r="E2530">
        <v>42</v>
      </c>
      <c r="F2530">
        <v>639.84</v>
      </c>
      <c r="G2530">
        <v>0.03</v>
      </c>
      <c r="H2530" t="s">
        <v>20</v>
      </c>
      <c r="I2530">
        <v>-95.76</v>
      </c>
      <c r="J2530">
        <v>15.14</v>
      </c>
      <c r="K2530">
        <v>4.53</v>
      </c>
      <c r="L2530" t="s">
        <v>315</v>
      </c>
      <c r="M2530" t="s">
        <v>30</v>
      </c>
      <c r="N2530" t="s">
        <v>45</v>
      </c>
      <c r="O2530" t="s">
        <v>34</v>
      </c>
      <c r="P2530" t="s">
        <v>53</v>
      </c>
      <c r="Q2530" t="s">
        <v>42</v>
      </c>
      <c r="R2530" s="1">
        <v>42222</v>
      </c>
      <c r="S2530" s="10">
        <f t="shared" si="167"/>
        <v>1.0167579701890849E-4</v>
      </c>
      <c r="U2530" t="str">
        <f t="shared" si="166"/>
        <v/>
      </c>
      <c r="V2530">
        <f t="array" ref="V2530">SUM(IF(B2530="Y",IF(D2530="Critical",(F2530:F6089),0)))</f>
        <v>0</v>
      </c>
      <c r="W2530">
        <f t="shared" si="168"/>
        <v>1</v>
      </c>
      <c r="X2530">
        <f t="shared" si="169"/>
        <v>0</v>
      </c>
    </row>
    <row r="2531" spans="1:24" x14ac:dyDescent="0.25">
      <c r="A2531">
        <v>30626</v>
      </c>
      <c r="B2531" t="s">
        <v>18</v>
      </c>
      <c r="C2531" s="1">
        <v>41754</v>
      </c>
      <c r="D2531" t="s">
        <v>28</v>
      </c>
      <c r="E2531">
        <v>23</v>
      </c>
      <c r="F2531">
        <v>220.82</v>
      </c>
      <c r="G2531">
        <v>0.1</v>
      </c>
      <c r="H2531" t="s">
        <v>32</v>
      </c>
      <c r="I2531">
        <v>77.680000000000007</v>
      </c>
      <c r="J2531">
        <v>9.93</v>
      </c>
      <c r="K2531">
        <v>1.0900000000000001</v>
      </c>
      <c r="L2531" t="s">
        <v>281</v>
      </c>
      <c r="M2531" t="s">
        <v>56</v>
      </c>
      <c r="N2531" t="s">
        <v>23</v>
      </c>
      <c r="O2531" t="s">
        <v>34</v>
      </c>
      <c r="P2531" t="s">
        <v>35</v>
      </c>
      <c r="Q2531" t="s">
        <v>36</v>
      </c>
      <c r="R2531" s="1">
        <v>41755</v>
      </c>
      <c r="S2531" s="10">
        <f t="shared" si="167"/>
        <v>3.5090099865146552E-5</v>
      </c>
      <c r="U2531" t="str">
        <f t="shared" si="166"/>
        <v/>
      </c>
      <c r="V2531">
        <f t="array" ref="V2531">SUM(IF(B2531="Y",IF(D2531="Critical",(F2531:F6090),0)))</f>
        <v>0</v>
      </c>
      <c r="W2531">
        <f t="shared" si="168"/>
        <v>1</v>
      </c>
      <c r="X2531">
        <f t="shared" si="169"/>
        <v>0</v>
      </c>
    </row>
    <row r="2532" spans="1:24" x14ac:dyDescent="0.25">
      <c r="A2532">
        <v>30657</v>
      </c>
      <c r="B2532" t="s">
        <v>18</v>
      </c>
      <c r="C2532" s="1">
        <v>41769</v>
      </c>
      <c r="D2532" t="s">
        <v>19</v>
      </c>
      <c r="E2532">
        <v>6</v>
      </c>
      <c r="F2532">
        <v>273.38</v>
      </c>
      <c r="G2532">
        <v>0.06</v>
      </c>
      <c r="H2532" t="s">
        <v>32</v>
      </c>
      <c r="I2532">
        <v>-170.91</v>
      </c>
      <c r="J2532">
        <v>43.22</v>
      </c>
      <c r="K2532">
        <v>16.71</v>
      </c>
      <c r="L2532" t="s">
        <v>578</v>
      </c>
      <c r="M2532" t="s">
        <v>22</v>
      </c>
      <c r="N2532" t="s">
        <v>23</v>
      </c>
      <c r="O2532" t="s">
        <v>24</v>
      </c>
      <c r="P2532" t="s">
        <v>25</v>
      </c>
      <c r="Q2532" t="s">
        <v>42</v>
      </c>
      <c r="R2532" s="1">
        <v>41770</v>
      </c>
      <c r="S2532" s="10">
        <f t="shared" si="167"/>
        <v>4.3442312748545264E-5</v>
      </c>
      <c r="U2532" t="str">
        <f t="shared" si="166"/>
        <v/>
      </c>
      <c r="V2532">
        <f t="array" ref="V2532">SUM(IF(B2532="Y",IF(D2532="Critical",(F2532:F6091),0)))</f>
        <v>0</v>
      </c>
      <c r="W2532">
        <f t="shared" si="168"/>
        <v>1</v>
      </c>
      <c r="X2532">
        <f t="shared" si="169"/>
        <v>0</v>
      </c>
    </row>
    <row r="2533" spans="1:24" x14ac:dyDescent="0.25">
      <c r="A2533">
        <v>30657</v>
      </c>
      <c r="B2533" t="s">
        <v>18</v>
      </c>
      <c r="C2533" s="1">
        <v>41769</v>
      </c>
      <c r="D2533" t="s">
        <v>19</v>
      </c>
      <c r="E2533">
        <v>8</v>
      </c>
      <c r="F2533">
        <v>179.66</v>
      </c>
      <c r="G2533">
        <v>0.01</v>
      </c>
      <c r="H2533" t="s">
        <v>20</v>
      </c>
      <c r="I2533">
        <v>-1.73</v>
      </c>
      <c r="J2533">
        <v>22.24</v>
      </c>
      <c r="K2533">
        <v>1.99</v>
      </c>
      <c r="L2533" t="s">
        <v>578</v>
      </c>
      <c r="M2533" t="s">
        <v>22</v>
      </c>
      <c r="N2533" t="s">
        <v>23</v>
      </c>
      <c r="O2533" t="s">
        <v>24</v>
      </c>
      <c r="P2533" t="s">
        <v>25</v>
      </c>
      <c r="Q2533" t="s">
        <v>26</v>
      </c>
      <c r="R2533" s="1">
        <v>41771</v>
      </c>
      <c r="S2533" s="10">
        <f t="shared" si="167"/>
        <v>2.8549440004402817E-5</v>
      </c>
      <c r="U2533" t="str">
        <f t="shared" si="166"/>
        <v/>
      </c>
      <c r="V2533">
        <f t="array" ref="V2533">SUM(IF(B2533="Y",IF(D2533="Critical",(F2533:F6092),0)))</f>
        <v>0</v>
      </c>
      <c r="W2533">
        <f t="shared" si="168"/>
        <v>2</v>
      </c>
      <c r="X2533">
        <f t="shared" si="169"/>
        <v>0</v>
      </c>
    </row>
    <row r="2534" spans="1:24" x14ac:dyDescent="0.25">
      <c r="A2534">
        <v>30658</v>
      </c>
      <c r="B2534" t="s">
        <v>18</v>
      </c>
      <c r="C2534" s="1">
        <v>41724</v>
      </c>
      <c r="D2534" t="s">
        <v>43</v>
      </c>
      <c r="E2534">
        <v>35</v>
      </c>
      <c r="F2534">
        <v>17387.650000000001</v>
      </c>
      <c r="G2534">
        <v>0.08</v>
      </c>
      <c r="H2534" t="s">
        <v>20</v>
      </c>
      <c r="I2534">
        <v>6907.61</v>
      </c>
      <c r="J2534">
        <v>499.99</v>
      </c>
      <c r="K2534">
        <v>24.49</v>
      </c>
      <c r="L2534" t="s">
        <v>554</v>
      </c>
      <c r="M2534" t="s">
        <v>341</v>
      </c>
      <c r="N2534" t="s">
        <v>23</v>
      </c>
      <c r="O2534" t="s">
        <v>24</v>
      </c>
      <c r="P2534" t="s">
        <v>131</v>
      </c>
      <c r="Q2534" t="s">
        <v>60</v>
      </c>
      <c r="R2534" s="1">
        <v>41725</v>
      </c>
      <c r="S2534" s="10">
        <f t="shared" si="167"/>
        <v>2.7630394661725187E-3</v>
      </c>
      <c r="U2534" t="str">
        <f t="shared" si="166"/>
        <v/>
      </c>
      <c r="V2534">
        <f t="array" ref="V2534">SUM(IF(B2534="Y",IF(D2534="Critical",(F2534:F6093),0)))</f>
        <v>0</v>
      </c>
      <c r="W2534">
        <f t="shared" si="168"/>
        <v>1</v>
      </c>
      <c r="X2534">
        <f t="shared" si="169"/>
        <v>0</v>
      </c>
    </row>
    <row r="2535" spans="1:24" x14ac:dyDescent="0.25">
      <c r="A2535">
        <v>30658</v>
      </c>
      <c r="B2535" t="s">
        <v>18</v>
      </c>
      <c r="C2535" s="1">
        <v>41724</v>
      </c>
      <c r="D2535" t="s">
        <v>43</v>
      </c>
      <c r="E2535">
        <v>44</v>
      </c>
      <c r="F2535">
        <v>6040.22</v>
      </c>
      <c r="G2535">
        <v>0.05</v>
      </c>
      <c r="H2535" t="s">
        <v>20</v>
      </c>
      <c r="I2535">
        <v>-942.5</v>
      </c>
      <c r="J2535">
        <v>138.13999999999999</v>
      </c>
      <c r="K2535">
        <v>35</v>
      </c>
      <c r="L2535" t="s">
        <v>554</v>
      </c>
      <c r="M2535" t="s">
        <v>341</v>
      </c>
      <c r="N2535" t="s">
        <v>23</v>
      </c>
      <c r="O2535" t="s">
        <v>34</v>
      </c>
      <c r="P2535" t="s">
        <v>53</v>
      </c>
      <c r="Q2535" t="s">
        <v>60</v>
      </c>
      <c r="R2535" s="1">
        <v>41726</v>
      </c>
      <c r="S2535" s="10">
        <f t="shared" si="167"/>
        <v>9.5984024548254477E-4</v>
      </c>
      <c r="U2535" t="str">
        <f t="shared" si="166"/>
        <v/>
      </c>
      <c r="V2535">
        <f t="array" ref="V2535">SUM(IF(B2535="Y",IF(D2535="Critical",(F2535:F6094),0)))</f>
        <v>0</v>
      </c>
      <c r="W2535">
        <f t="shared" si="168"/>
        <v>2</v>
      </c>
      <c r="X2535">
        <f t="shared" si="169"/>
        <v>0</v>
      </c>
    </row>
    <row r="2536" spans="1:24" x14ac:dyDescent="0.25">
      <c r="A2536">
        <v>30720</v>
      </c>
      <c r="B2536" t="s">
        <v>18</v>
      </c>
      <c r="C2536" s="1">
        <v>42274</v>
      </c>
      <c r="D2536" t="s">
        <v>47</v>
      </c>
      <c r="E2536">
        <v>27</v>
      </c>
      <c r="F2536">
        <v>2398.9</v>
      </c>
      <c r="G2536">
        <v>0.09</v>
      </c>
      <c r="H2536" t="s">
        <v>32</v>
      </c>
      <c r="I2536">
        <v>656.95</v>
      </c>
      <c r="J2536">
        <v>95.46</v>
      </c>
      <c r="K2536">
        <v>18.13</v>
      </c>
      <c r="L2536" t="s">
        <v>178</v>
      </c>
      <c r="M2536" t="s">
        <v>56</v>
      </c>
      <c r="N2536" t="s">
        <v>71</v>
      </c>
      <c r="O2536" t="s">
        <v>37</v>
      </c>
      <c r="P2536" t="s">
        <v>38</v>
      </c>
      <c r="Q2536" t="s">
        <v>60</v>
      </c>
      <c r="R2536" s="1">
        <v>42279</v>
      </c>
      <c r="S2536" s="10">
        <f t="shared" si="167"/>
        <v>3.8120478474096584E-4</v>
      </c>
      <c r="U2536" t="str">
        <f t="shared" si="166"/>
        <v/>
      </c>
      <c r="V2536">
        <f t="array" ref="V2536">SUM(IF(B2536="Y",IF(D2536="Critical",(F2536:F6095),0)))</f>
        <v>0</v>
      </c>
      <c r="W2536">
        <f t="shared" si="168"/>
        <v>5</v>
      </c>
      <c r="X2536">
        <f t="shared" si="169"/>
        <v>0</v>
      </c>
    </row>
    <row r="2537" spans="1:24" x14ac:dyDescent="0.25">
      <c r="A2537">
        <v>30720</v>
      </c>
      <c r="B2537" t="s">
        <v>18</v>
      </c>
      <c r="C2537" s="1">
        <v>42274</v>
      </c>
      <c r="D2537" t="s">
        <v>47</v>
      </c>
      <c r="E2537">
        <v>5</v>
      </c>
      <c r="F2537">
        <v>32.770000000000003</v>
      </c>
      <c r="G2537">
        <v>7.0000000000000007E-2</v>
      </c>
      <c r="H2537" t="s">
        <v>20</v>
      </c>
      <c r="I2537">
        <v>-17.190000000000001</v>
      </c>
      <c r="J2537">
        <v>5.74</v>
      </c>
      <c r="K2537">
        <v>5.01</v>
      </c>
      <c r="L2537" t="s">
        <v>178</v>
      </c>
      <c r="M2537" t="s">
        <v>22</v>
      </c>
      <c r="N2537" t="s">
        <v>71</v>
      </c>
      <c r="O2537" t="s">
        <v>34</v>
      </c>
      <c r="P2537" t="s">
        <v>68</v>
      </c>
      <c r="Q2537" t="s">
        <v>42</v>
      </c>
      <c r="R2537" s="1">
        <v>42281</v>
      </c>
      <c r="S2537" s="10">
        <f t="shared" si="167"/>
        <v>5.2074203993336322E-6</v>
      </c>
      <c r="U2537" t="str">
        <f t="shared" si="166"/>
        <v/>
      </c>
      <c r="V2537">
        <f t="array" ref="V2537">SUM(IF(B2537="Y",IF(D2537="Critical",(F2537:F6096),0)))</f>
        <v>0</v>
      </c>
      <c r="W2537">
        <f t="shared" si="168"/>
        <v>7</v>
      </c>
      <c r="X2537">
        <f t="shared" si="169"/>
        <v>0</v>
      </c>
    </row>
    <row r="2538" spans="1:24" x14ac:dyDescent="0.25">
      <c r="A2538">
        <v>30720</v>
      </c>
      <c r="B2538" t="s">
        <v>18</v>
      </c>
      <c r="C2538" s="1">
        <v>42274</v>
      </c>
      <c r="D2538" t="s">
        <v>47</v>
      </c>
      <c r="E2538">
        <v>37</v>
      </c>
      <c r="F2538">
        <v>1701.53</v>
      </c>
      <c r="G2538">
        <v>0.01</v>
      </c>
      <c r="H2538" t="s">
        <v>32</v>
      </c>
      <c r="I2538">
        <v>735.99</v>
      </c>
      <c r="J2538">
        <v>43.98</v>
      </c>
      <c r="K2538">
        <v>1.99</v>
      </c>
      <c r="L2538" t="s">
        <v>178</v>
      </c>
      <c r="M2538" t="s">
        <v>22</v>
      </c>
      <c r="N2538" t="s">
        <v>71</v>
      </c>
      <c r="O2538" t="s">
        <v>24</v>
      </c>
      <c r="P2538" t="s">
        <v>25</v>
      </c>
      <c r="Q2538" t="s">
        <v>26</v>
      </c>
      <c r="R2538" s="1">
        <v>42281</v>
      </c>
      <c r="S2538" s="10">
        <f t="shared" si="167"/>
        <v>2.70387001284045E-4</v>
      </c>
      <c r="U2538" t="str">
        <f t="shared" si="166"/>
        <v/>
      </c>
      <c r="V2538">
        <f t="array" ref="V2538">SUM(IF(B2538="Y",IF(D2538="Critical",(F2538:F6097),0)))</f>
        <v>0</v>
      </c>
      <c r="W2538">
        <f t="shared" si="168"/>
        <v>7</v>
      </c>
      <c r="X2538">
        <f t="shared" si="169"/>
        <v>0</v>
      </c>
    </row>
    <row r="2539" spans="1:24" x14ac:dyDescent="0.25">
      <c r="A2539">
        <v>30759</v>
      </c>
      <c r="B2539" t="s">
        <v>18</v>
      </c>
      <c r="C2539" s="1">
        <v>42498</v>
      </c>
      <c r="D2539" t="s">
        <v>31</v>
      </c>
      <c r="E2539">
        <v>2</v>
      </c>
      <c r="F2539">
        <v>64.790000000000006</v>
      </c>
      <c r="G2539">
        <v>0.03</v>
      </c>
      <c r="H2539" t="s">
        <v>20</v>
      </c>
      <c r="I2539">
        <v>-41.32</v>
      </c>
      <c r="J2539">
        <v>29.34</v>
      </c>
      <c r="K2539">
        <v>7.87</v>
      </c>
      <c r="L2539" t="s">
        <v>62</v>
      </c>
      <c r="M2539" t="s">
        <v>22</v>
      </c>
      <c r="N2539" t="s">
        <v>23</v>
      </c>
      <c r="O2539" t="s">
        <v>37</v>
      </c>
      <c r="P2539" t="s">
        <v>38</v>
      </c>
      <c r="Q2539" t="s">
        <v>42</v>
      </c>
      <c r="R2539" s="1">
        <v>42500</v>
      </c>
      <c r="S2539" s="10">
        <f t="shared" si="167"/>
        <v>1.0295659678755754E-5</v>
      </c>
      <c r="U2539" t="str">
        <f t="shared" si="166"/>
        <v/>
      </c>
      <c r="V2539">
        <f t="array" ref="V2539">SUM(IF(B2539="Y",IF(D2539="Critical",(F2539:F6098),0)))</f>
        <v>0</v>
      </c>
      <c r="W2539">
        <f t="shared" si="168"/>
        <v>2</v>
      </c>
      <c r="X2539">
        <f t="shared" si="169"/>
        <v>0</v>
      </c>
    </row>
    <row r="2540" spans="1:24" x14ac:dyDescent="0.25">
      <c r="A2540">
        <v>30787</v>
      </c>
      <c r="B2540" t="s">
        <v>18</v>
      </c>
      <c r="C2540" s="1">
        <v>41909</v>
      </c>
      <c r="D2540" t="s">
        <v>19</v>
      </c>
      <c r="E2540">
        <v>43</v>
      </c>
      <c r="F2540">
        <v>6477.4589999999998</v>
      </c>
      <c r="G2540">
        <v>0.05</v>
      </c>
      <c r="H2540" t="s">
        <v>20</v>
      </c>
      <c r="I2540">
        <v>1836.46</v>
      </c>
      <c r="J2540">
        <v>175.99</v>
      </c>
      <c r="K2540">
        <v>8.99</v>
      </c>
      <c r="L2540" t="s">
        <v>149</v>
      </c>
      <c r="M2540" t="s">
        <v>30</v>
      </c>
      <c r="N2540" t="s">
        <v>40</v>
      </c>
      <c r="O2540" t="s">
        <v>24</v>
      </c>
      <c r="P2540" t="s">
        <v>41</v>
      </c>
      <c r="Q2540" t="s">
        <v>42</v>
      </c>
      <c r="R2540" s="1">
        <v>41910</v>
      </c>
      <c r="S2540" s="10">
        <f t="shared" si="167"/>
        <v>1.0293210904011971E-3</v>
      </c>
      <c r="U2540" t="str">
        <f t="shared" si="166"/>
        <v/>
      </c>
      <c r="V2540">
        <f t="array" ref="V2540">SUM(IF(B2540="Y",IF(D2540="Critical",(F2540:F6099),0)))</f>
        <v>0</v>
      </c>
      <c r="W2540">
        <f t="shared" si="168"/>
        <v>1</v>
      </c>
      <c r="X2540">
        <f t="shared" si="169"/>
        <v>0</v>
      </c>
    </row>
    <row r="2541" spans="1:24" x14ac:dyDescent="0.25">
      <c r="A2541">
        <v>30820</v>
      </c>
      <c r="B2541" t="s">
        <v>18</v>
      </c>
      <c r="C2541" s="1">
        <v>41738</v>
      </c>
      <c r="D2541" t="s">
        <v>28</v>
      </c>
      <c r="E2541">
        <v>21</v>
      </c>
      <c r="F2541">
        <v>48.01</v>
      </c>
      <c r="G2541">
        <v>0.1</v>
      </c>
      <c r="H2541" t="s">
        <v>32</v>
      </c>
      <c r="I2541">
        <v>-6.85</v>
      </c>
      <c r="J2541">
        <v>2.21</v>
      </c>
      <c r="K2541">
        <v>1.1200000000000001</v>
      </c>
      <c r="L2541" t="s">
        <v>284</v>
      </c>
      <c r="M2541" t="s">
        <v>30</v>
      </c>
      <c r="N2541" t="s">
        <v>71</v>
      </c>
      <c r="O2541" t="s">
        <v>34</v>
      </c>
      <c r="P2541" t="s">
        <v>35</v>
      </c>
      <c r="Q2541" t="s">
        <v>36</v>
      </c>
      <c r="R2541" s="1">
        <v>41739</v>
      </c>
      <c r="S2541" s="10">
        <f t="shared" si="167"/>
        <v>7.6291807559355406E-6</v>
      </c>
      <c r="U2541" t="str">
        <f t="shared" si="166"/>
        <v/>
      </c>
      <c r="V2541">
        <f t="array" ref="V2541">SUM(IF(B2541="Y",IF(D2541="Critical",(F2541:F6100),0)))</f>
        <v>0</v>
      </c>
      <c r="W2541">
        <f t="shared" si="168"/>
        <v>1</v>
      </c>
      <c r="X2541">
        <f t="shared" si="169"/>
        <v>0</v>
      </c>
    </row>
    <row r="2542" spans="1:24" x14ac:dyDescent="0.25">
      <c r="A2542">
        <v>30848</v>
      </c>
      <c r="B2542" t="s">
        <v>18</v>
      </c>
      <c r="C2542" s="1">
        <v>41760</v>
      </c>
      <c r="D2542" t="s">
        <v>43</v>
      </c>
      <c r="E2542">
        <v>13</v>
      </c>
      <c r="F2542">
        <v>4324.29</v>
      </c>
      <c r="G2542">
        <v>0.09</v>
      </c>
      <c r="H2542" t="s">
        <v>54</v>
      </c>
      <c r="I2542">
        <v>298.83</v>
      </c>
      <c r="J2542">
        <v>348.21</v>
      </c>
      <c r="K2542">
        <v>40.19</v>
      </c>
      <c r="L2542" t="s">
        <v>565</v>
      </c>
      <c r="M2542" t="s">
        <v>22</v>
      </c>
      <c r="N2542" t="s">
        <v>23</v>
      </c>
      <c r="O2542" t="s">
        <v>37</v>
      </c>
      <c r="P2542" t="s">
        <v>112</v>
      </c>
      <c r="Q2542" t="s">
        <v>58</v>
      </c>
      <c r="R2542" s="1">
        <v>41762</v>
      </c>
      <c r="S2542" s="10">
        <f t="shared" si="167"/>
        <v>6.8716496669619866E-4</v>
      </c>
      <c r="U2542" t="str">
        <f t="shared" si="166"/>
        <v/>
      </c>
      <c r="V2542">
        <f t="array" ref="V2542">SUM(IF(B2542="Y",IF(D2542="Critical",(F2542:F6101),0)))</f>
        <v>0</v>
      </c>
      <c r="W2542">
        <f t="shared" si="168"/>
        <v>2</v>
      </c>
      <c r="X2542">
        <f t="shared" si="169"/>
        <v>0</v>
      </c>
    </row>
    <row r="2543" spans="1:24" x14ac:dyDescent="0.25">
      <c r="A2543">
        <v>896</v>
      </c>
      <c r="B2543" t="s">
        <v>18</v>
      </c>
      <c r="C2543" s="1">
        <v>41341</v>
      </c>
      <c r="D2543" t="s">
        <v>28</v>
      </c>
      <c r="E2543">
        <v>50</v>
      </c>
      <c r="F2543">
        <v>1246.52</v>
      </c>
      <c r="G2543">
        <v>0.01</v>
      </c>
      <c r="H2543" t="s">
        <v>20</v>
      </c>
      <c r="I2543">
        <v>52.48</v>
      </c>
      <c r="J2543">
        <v>24.92</v>
      </c>
      <c r="K2543">
        <v>12.98</v>
      </c>
      <c r="L2543" t="s">
        <v>106</v>
      </c>
      <c r="M2543" t="s">
        <v>30</v>
      </c>
      <c r="N2543" t="s">
        <v>40</v>
      </c>
      <c r="O2543" t="s">
        <v>34</v>
      </c>
      <c r="P2543" t="s">
        <v>68</v>
      </c>
      <c r="Q2543" t="s">
        <v>42</v>
      </c>
      <c r="R2543" s="1">
        <v>41341</v>
      </c>
      <c r="S2543" s="10">
        <f t="shared" si="167"/>
        <v>1.9808219945612935E-4</v>
      </c>
      <c r="U2543" t="str">
        <f t="shared" si="166"/>
        <v/>
      </c>
      <c r="V2543">
        <f t="array" ref="V2543">SUM(IF(B2543="Y",IF(D2543="Critical",(F2543:F6102),0)))</f>
        <v>0</v>
      </c>
      <c r="W2543">
        <f t="shared" si="168"/>
        <v>0</v>
      </c>
      <c r="X2543">
        <f t="shared" si="169"/>
        <v>0</v>
      </c>
    </row>
    <row r="2544" spans="1:24" x14ac:dyDescent="0.25">
      <c r="A2544">
        <v>30853</v>
      </c>
      <c r="B2544" t="s">
        <v>18</v>
      </c>
      <c r="C2544" s="1">
        <v>41847</v>
      </c>
      <c r="D2544" t="s">
        <v>43</v>
      </c>
      <c r="E2544">
        <v>16</v>
      </c>
      <c r="F2544">
        <v>41.52</v>
      </c>
      <c r="G2544">
        <v>0.06</v>
      </c>
      <c r="H2544" t="s">
        <v>20</v>
      </c>
      <c r="I2544">
        <v>-85.17</v>
      </c>
      <c r="J2544">
        <v>2.1800000000000002</v>
      </c>
      <c r="K2544">
        <v>7.09</v>
      </c>
      <c r="L2544" t="s">
        <v>313</v>
      </c>
      <c r="M2544" t="s">
        <v>22</v>
      </c>
      <c r="N2544" t="s">
        <v>71</v>
      </c>
      <c r="O2544" t="s">
        <v>34</v>
      </c>
      <c r="P2544" t="s">
        <v>49</v>
      </c>
      <c r="Q2544" t="s">
        <v>36</v>
      </c>
      <c r="R2544" s="1">
        <v>41850</v>
      </c>
      <c r="S2544" s="10">
        <f t="shared" si="167"/>
        <v>6.5978667983012642E-6</v>
      </c>
      <c r="U2544" t="str">
        <f t="shared" si="166"/>
        <v/>
      </c>
      <c r="V2544">
        <f t="array" ref="V2544">SUM(IF(B2544="Y",IF(D2544="Critical",(F2544:F6103),0)))</f>
        <v>0</v>
      </c>
      <c r="W2544">
        <f t="shared" si="168"/>
        <v>3</v>
      </c>
      <c r="X2544">
        <f t="shared" si="169"/>
        <v>0</v>
      </c>
    </row>
    <row r="2545" spans="1:24" x14ac:dyDescent="0.25">
      <c r="A2545">
        <v>30853</v>
      </c>
      <c r="B2545" t="s">
        <v>18</v>
      </c>
      <c r="C2545" s="1">
        <v>41847</v>
      </c>
      <c r="D2545" t="s">
        <v>43</v>
      </c>
      <c r="E2545">
        <v>40</v>
      </c>
      <c r="F2545">
        <v>254.02</v>
      </c>
      <c r="G2545">
        <v>0.04</v>
      </c>
      <c r="H2545" t="s">
        <v>20</v>
      </c>
      <c r="I2545">
        <v>123.14</v>
      </c>
      <c r="J2545">
        <v>6.3</v>
      </c>
      <c r="K2545">
        <v>0.5</v>
      </c>
      <c r="L2545" t="s">
        <v>313</v>
      </c>
      <c r="M2545" t="s">
        <v>22</v>
      </c>
      <c r="N2545" t="s">
        <v>71</v>
      </c>
      <c r="O2545" t="s">
        <v>34</v>
      </c>
      <c r="P2545" t="s">
        <v>46</v>
      </c>
      <c r="Q2545" t="s">
        <v>42</v>
      </c>
      <c r="R2545" s="1">
        <v>41850</v>
      </c>
      <c r="S2545" s="10">
        <f t="shared" si="167"/>
        <v>4.0365850773229458E-5</v>
      </c>
      <c r="U2545" t="str">
        <f t="shared" si="166"/>
        <v/>
      </c>
      <c r="V2545">
        <f t="array" ref="V2545">SUM(IF(B2545="Y",IF(D2545="Critical",(F2545:F6104),0)))</f>
        <v>0</v>
      </c>
      <c r="W2545">
        <f t="shared" si="168"/>
        <v>3</v>
      </c>
      <c r="X2545">
        <f t="shared" si="169"/>
        <v>0</v>
      </c>
    </row>
    <row r="2546" spans="1:24" x14ac:dyDescent="0.25">
      <c r="A2546">
        <v>1888</v>
      </c>
      <c r="B2546" t="s">
        <v>18</v>
      </c>
      <c r="C2546" s="1">
        <v>41577</v>
      </c>
      <c r="D2546" t="s">
        <v>31</v>
      </c>
      <c r="E2546">
        <v>38</v>
      </c>
      <c r="F2546">
        <v>1264.46</v>
      </c>
      <c r="G2546">
        <v>0</v>
      </c>
      <c r="H2546" t="s">
        <v>54</v>
      </c>
      <c r="I2546">
        <v>-1249.3900000000001</v>
      </c>
      <c r="J2546">
        <v>31.76</v>
      </c>
      <c r="K2546">
        <v>45.51</v>
      </c>
      <c r="L2546" t="s">
        <v>146</v>
      </c>
      <c r="M2546" t="s">
        <v>22</v>
      </c>
      <c r="N2546" t="s">
        <v>23</v>
      </c>
      <c r="O2546" t="s">
        <v>37</v>
      </c>
      <c r="P2546" t="s">
        <v>112</v>
      </c>
      <c r="Q2546" t="s">
        <v>58</v>
      </c>
      <c r="R2546" s="1">
        <v>41577</v>
      </c>
      <c r="S2546" s="10">
        <f t="shared" si="167"/>
        <v>2.0093301184441272E-4</v>
      </c>
      <c r="U2546" t="str">
        <f t="shared" si="166"/>
        <v/>
      </c>
      <c r="V2546">
        <f t="array" ref="V2546">SUM(IF(B2546="Y",IF(D2546="Critical",(F2546:F6105),0)))</f>
        <v>0</v>
      </c>
      <c r="W2546">
        <f t="shared" si="168"/>
        <v>0</v>
      </c>
      <c r="X2546">
        <f t="shared" si="169"/>
        <v>0</v>
      </c>
    </row>
    <row r="2547" spans="1:24" x14ac:dyDescent="0.25">
      <c r="A2547">
        <v>36293</v>
      </c>
      <c r="B2547" t="s">
        <v>18</v>
      </c>
      <c r="C2547" s="1">
        <v>41638</v>
      </c>
      <c r="D2547" t="s">
        <v>43</v>
      </c>
      <c r="E2547">
        <v>13</v>
      </c>
      <c r="F2547">
        <v>1272.83</v>
      </c>
      <c r="G2547">
        <v>0.04</v>
      </c>
      <c r="H2547" t="s">
        <v>20</v>
      </c>
      <c r="I2547">
        <v>250.47</v>
      </c>
      <c r="J2547">
        <v>100.98</v>
      </c>
      <c r="K2547">
        <v>7.18</v>
      </c>
      <c r="L2547" t="s">
        <v>421</v>
      </c>
      <c r="M2547" t="s">
        <v>56</v>
      </c>
      <c r="N2547" t="s">
        <v>71</v>
      </c>
      <c r="O2547" t="s">
        <v>24</v>
      </c>
      <c r="P2547" t="s">
        <v>25</v>
      </c>
      <c r="Q2547" t="s">
        <v>42</v>
      </c>
      <c r="R2547" s="1">
        <v>41649</v>
      </c>
      <c r="S2547" s="10">
        <f t="shared" si="167"/>
        <v>2.0226307314262517E-4</v>
      </c>
      <c r="U2547" t="str">
        <f t="shared" si="166"/>
        <v/>
      </c>
      <c r="V2547">
        <f t="array" ref="V2547">SUM(IF(B2547="Y",IF(D2547="Critical",(F2547:F6106),0)))</f>
        <v>0</v>
      </c>
      <c r="W2547">
        <f t="shared" si="168"/>
        <v>11</v>
      </c>
      <c r="X2547">
        <f t="shared" si="169"/>
        <v>0</v>
      </c>
    </row>
    <row r="2548" spans="1:24" x14ac:dyDescent="0.25">
      <c r="A2548">
        <v>30886</v>
      </c>
      <c r="B2548" t="s">
        <v>18</v>
      </c>
      <c r="C2548" s="1">
        <v>42136</v>
      </c>
      <c r="D2548" t="s">
        <v>47</v>
      </c>
      <c r="E2548">
        <v>28</v>
      </c>
      <c r="F2548">
        <v>5320.57</v>
      </c>
      <c r="G2548">
        <v>0.02</v>
      </c>
      <c r="H2548" t="s">
        <v>20</v>
      </c>
      <c r="I2548">
        <v>534.29</v>
      </c>
      <c r="J2548">
        <v>193.17</v>
      </c>
      <c r="K2548">
        <v>19.989999999999998</v>
      </c>
      <c r="L2548" t="s">
        <v>133</v>
      </c>
      <c r="M2548" t="s">
        <v>22</v>
      </c>
      <c r="N2548" t="s">
        <v>45</v>
      </c>
      <c r="O2548" t="s">
        <v>34</v>
      </c>
      <c r="P2548" t="s">
        <v>53</v>
      </c>
      <c r="Q2548" t="s">
        <v>42</v>
      </c>
      <c r="R2548" s="1">
        <v>42141</v>
      </c>
      <c r="S2548" s="10">
        <f t="shared" si="167"/>
        <v>8.4548198822345254E-4</v>
      </c>
      <c r="U2548" t="str">
        <f t="shared" si="166"/>
        <v/>
      </c>
      <c r="V2548">
        <f t="array" ref="V2548">SUM(IF(B2548="Y",IF(D2548="Critical",(F2548:F6107),0)))</f>
        <v>0</v>
      </c>
      <c r="W2548">
        <f t="shared" si="168"/>
        <v>5</v>
      </c>
      <c r="X2548">
        <f t="shared" si="169"/>
        <v>0</v>
      </c>
    </row>
    <row r="2549" spans="1:24" x14ac:dyDescent="0.25">
      <c r="A2549">
        <v>20545</v>
      </c>
      <c r="B2549" t="s">
        <v>18</v>
      </c>
      <c r="C2549" s="1">
        <v>41556</v>
      </c>
      <c r="D2549" t="s">
        <v>31</v>
      </c>
      <c r="E2549">
        <v>31</v>
      </c>
      <c r="F2549">
        <v>1276.04</v>
      </c>
      <c r="G2549">
        <v>0.02</v>
      </c>
      <c r="H2549" t="s">
        <v>20</v>
      </c>
      <c r="I2549">
        <v>554.95000000000005</v>
      </c>
      <c r="J2549">
        <v>40.99</v>
      </c>
      <c r="K2549">
        <v>5.86</v>
      </c>
      <c r="L2549" t="s">
        <v>266</v>
      </c>
      <c r="M2549" t="s">
        <v>30</v>
      </c>
      <c r="N2549" t="s">
        <v>71</v>
      </c>
      <c r="O2549" t="s">
        <v>34</v>
      </c>
      <c r="P2549" t="s">
        <v>49</v>
      </c>
      <c r="Q2549" t="s">
        <v>42</v>
      </c>
      <c r="R2549" s="1">
        <v>41558</v>
      </c>
      <c r="S2549" s="10">
        <f t="shared" si="167"/>
        <v>2.0277316833584643E-4</v>
      </c>
      <c r="U2549" t="str">
        <f t="shared" si="166"/>
        <v/>
      </c>
      <c r="V2549">
        <f t="array" ref="V2549">SUM(IF(B2549="Y",IF(D2549="Critical",(F2549:F6108),0)))</f>
        <v>0</v>
      </c>
      <c r="W2549">
        <f t="shared" si="168"/>
        <v>2</v>
      </c>
      <c r="X2549">
        <f t="shared" si="169"/>
        <v>0</v>
      </c>
    </row>
    <row r="2550" spans="1:24" x14ac:dyDescent="0.25">
      <c r="A2550">
        <v>25315</v>
      </c>
      <c r="B2550" t="s">
        <v>18</v>
      </c>
      <c r="C2550" s="1">
        <v>41610</v>
      </c>
      <c r="D2550" t="s">
        <v>47</v>
      </c>
      <c r="E2550">
        <v>36</v>
      </c>
      <c r="F2550">
        <v>1280.3399999999999</v>
      </c>
      <c r="G2550">
        <v>0</v>
      </c>
      <c r="H2550" t="s">
        <v>54</v>
      </c>
      <c r="I2550">
        <v>-1048.25</v>
      </c>
      <c r="J2550">
        <v>31.76</v>
      </c>
      <c r="K2550">
        <v>45.51</v>
      </c>
      <c r="L2550" t="s">
        <v>354</v>
      </c>
      <c r="M2550" t="s">
        <v>56</v>
      </c>
      <c r="N2550" t="s">
        <v>45</v>
      </c>
      <c r="O2550" t="s">
        <v>37</v>
      </c>
      <c r="P2550" t="s">
        <v>112</v>
      </c>
      <c r="Q2550" t="s">
        <v>58</v>
      </c>
      <c r="R2550" s="1">
        <v>41612</v>
      </c>
      <c r="S2550" s="10">
        <f t="shared" si="167"/>
        <v>2.034564734233391E-4</v>
      </c>
      <c r="U2550" t="str">
        <f t="shared" si="166"/>
        <v/>
      </c>
      <c r="V2550">
        <f t="array" ref="V2550">SUM(IF(B2550="Y",IF(D2550="Critical",(F2550:F6109),0)))</f>
        <v>0</v>
      </c>
      <c r="W2550">
        <f t="shared" si="168"/>
        <v>2</v>
      </c>
      <c r="X2550">
        <f t="shared" si="169"/>
        <v>0</v>
      </c>
    </row>
    <row r="2551" spans="1:24" x14ac:dyDescent="0.25">
      <c r="A2551">
        <v>5538</v>
      </c>
      <c r="B2551" t="s">
        <v>18</v>
      </c>
      <c r="C2551" s="1">
        <v>41632</v>
      </c>
      <c r="D2551" t="s">
        <v>28</v>
      </c>
      <c r="E2551">
        <v>43</v>
      </c>
      <c r="F2551">
        <v>1281.28</v>
      </c>
      <c r="G2551">
        <v>0.05</v>
      </c>
      <c r="H2551" t="s">
        <v>20</v>
      </c>
      <c r="I2551">
        <v>415.85</v>
      </c>
      <c r="J2551">
        <v>29.17</v>
      </c>
      <c r="K2551">
        <v>6.27</v>
      </c>
      <c r="L2551" t="s">
        <v>210</v>
      </c>
      <c r="M2551" t="s">
        <v>22</v>
      </c>
      <c r="N2551" t="s">
        <v>45</v>
      </c>
      <c r="O2551" t="s">
        <v>34</v>
      </c>
      <c r="P2551" t="s">
        <v>68</v>
      </c>
      <c r="Q2551" t="s">
        <v>42</v>
      </c>
      <c r="R2551" s="1">
        <v>41634</v>
      </c>
      <c r="S2551" s="10">
        <f t="shared" si="167"/>
        <v>2.0360584709362819E-4</v>
      </c>
      <c r="U2551" t="str">
        <f t="shared" si="166"/>
        <v/>
      </c>
      <c r="V2551">
        <f t="array" ref="V2551">SUM(IF(B2551="Y",IF(D2551="Critical",(F2551:F6110),0)))</f>
        <v>0</v>
      </c>
      <c r="W2551">
        <f t="shared" si="168"/>
        <v>2</v>
      </c>
      <c r="X2551">
        <f t="shared" si="169"/>
        <v>0</v>
      </c>
    </row>
    <row r="2552" spans="1:24" x14ac:dyDescent="0.25">
      <c r="A2552">
        <v>30944</v>
      </c>
      <c r="B2552" t="s">
        <v>18</v>
      </c>
      <c r="C2552" s="1">
        <v>41812</v>
      </c>
      <c r="D2552" t="s">
        <v>28</v>
      </c>
      <c r="E2552">
        <v>32</v>
      </c>
      <c r="F2552">
        <v>546.01</v>
      </c>
      <c r="G2552">
        <v>0.01</v>
      </c>
      <c r="H2552" t="s">
        <v>20</v>
      </c>
      <c r="I2552">
        <v>133.56</v>
      </c>
      <c r="J2552">
        <v>16.739999999999998</v>
      </c>
      <c r="K2552">
        <v>5.08</v>
      </c>
      <c r="L2552" t="s">
        <v>384</v>
      </c>
      <c r="M2552" t="s">
        <v>22</v>
      </c>
      <c r="N2552" t="s">
        <v>45</v>
      </c>
      <c r="O2552" t="s">
        <v>34</v>
      </c>
      <c r="P2552" t="s">
        <v>68</v>
      </c>
      <c r="Q2552" t="s">
        <v>42</v>
      </c>
      <c r="R2552" s="1">
        <v>41813</v>
      </c>
      <c r="S2552" s="10">
        <f t="shared" si="167"/>
        <v>8.6765444377179016E-5</v>
      </c>
      <c r="U2552" t="str">
        <f t="shared" si="166"/>
        <v/>
      </c>
      <c r="V2552">
        <f t="array" ref="V2552">SUM(IF(B2552="Y",IF(D2552="Critical",(F2552:F6111),0)))</f>
        <v>0</v>
      </c>
      <c r="W2552">
        <f t="shared" si="168"/>
        <v>1</v>
      </c>
      <c r="X2552">
        <f t="shared" si="169"/>
        <v>0</v>
      </c>
    </row>
    <row r="2553" spans="1:24" x14ac:dyDescent="0.25">
      <c r="A2553">
        <v>25860</v>
      </c>
      <c r="B2553" t="s">
        <v>18</v>
      </c>
      <c r="C2553" s="1">
        <v>41276</v>
      </c>
      <c r="D2553" t="s">
        <v>47</v>
      </c>
      <c r="E2553">
        <v>23</v>
      </c>
      <c r="F2553">
        <v>1288.7784999999999</v>
      </c>
      <c r="G2553">
        <v>7.0000000000000007E-2</v>
      </c>
      <c r="H2553" t="s">
        <v>20</v>
      </c>
      <c r="I2553">
        <v>-185.89</v>
      </c>
      <c r="J2553">
        <v>65.989999999999995</v>
      </c>
      <c r="K2553">
        <v>19.989999999999998</v>
      </c>
      <c r="L2553" t="s">
        <v>160</v>
      </c>
      <c r="M2553" t="s">
        <v>56</v>
      </c>
      <c r="N2553" t="s">
        <v>45</v>
      </c>
      <c r="O2553" t="s">
        <v>24</v>
      </c>
      <c r="P2553" t="s">
        <v>41</v>
      </c>
      <c r="Q2553" t="s">
        <v>42</v>
      </c>
      <c r="R2553" s="1">
        <v>41285</v>
      </c>
      <c r="S2553" s="10">
        <f t="shared" si="167"/>
        <v>2.0479741993050348E-4</v>
      </c>
      <c r="U2553" t="str">
        <f t="shared" si="166"/>
        <v/>
      </c>
      <c r="V2553">
        <f t="array" ref="V2553">SUM(IF(B2553="Y",IF(D2553="Critical",(F2553:F6112),0)))</f>
        <v>0</v>
      </c>
      <c r="W2553">
        <f t="shared" si="168"/>
        <v>9</v>
      </c>
      <c r="X2553">
        <f t="shared" si="169"/>
        <v>0</v>
      </c>
    </row>
    <row r="2554" spans="1:24" x14ac:dyDescent="0.25">
      <c r="A2554">
        <v>39842</v>
      </c>
      <c r="B2554" t="s">
        <v>18</v>
      </c>
      <c r="C2554" s="1">
        <v>41627</v>
      </c>
      <c r="D2554" t="s">
        <v>43</v>
      </c>
      <c r="E2554">
        <v>22</v>
      </c>
      <c r="F2554">
        <v>1295.502</v>
      </c>
      <c r="G2554">
        <v>0.01</v>
      </c>
      <c r="H2554" t="s">
        <v>32</v>
      </c>
      <c r="I2554">
        <v>224.86</v>
      </c>
      <c r="J2554">
        <v>65.989999999999995</v>
      </c>
      <c r="K2554">
        <v>3.99</v>
      </c>
      <c r="L2554" t="s">
        <v>523</v>
      </c>
      <c r="M2554" t="s">
        <v>56</v>
      </c>
      <c r="N2554" t="s">
        <v>45</v>
      </c>
      <c r="O2554" t="s">
        <v>24</v>
      </c>
      <c r="P2554" t="s">
        <v>41</v>
      </c>
      <c r="Q2554" t="s">
        <v>42</v>
      </c>
      <c r="R2554" s="1">
        <v>41628</v>
      </c>
      <c r="S2554" s="10">
        <f t="shared" si="167"/>
        <v>2.058658389434702E-4</v>
      </c>
      <c r="U2554" t="str">
        <f t="shared" si="166"/>
        <v/>
      </c>
      <c r="V2554">
        <f t="array" ref="V2554">SUM(IF(B2554="Y",IF(D2554="Critical",(F2554:F6113),0)))</f>
        <v>0</v>
      </c>
      <c r="W2554">
        <f t="shared" si="168"/>
        <v>1</v>
      </c>
      <c r="X2554">
        <f t="shared" si="169"/>
        <v>0</v>
      </c>
    </row>
    <row r="2555" spans="1:24" x14ac:dyDescent="0.25">
      <c r="A2555">
        <v>30976</v>
      </c>
      <c r="B2555" t="s">
        <v>18</v>
      </c>
      <c r="C2555" s="1">
        <v>42301</v>
      </c>
      <c r="D2555" t="s">
        <v>19</v>
      </c>
      <c r="E2555">
        <v>10</v>
      </c>
      <c r="F2555">
        <v>403.88</v>
      </c>
      <c r="G2555">
        <v>7.0000000000000007E-2</v>
      </c>
      <c r="H2555" t="s">
        <v>20</v>
      </c>
      <c r="I2555">
        <v>48.03</v>
      </c>
      <c r="J2555">
        <v>40.97</v>
      </c>
      <c r="K2555">
        <v>1.99</v>
      </c>
      <c r="L2555" t="s">
        <v>157</v>
      </c>
      <c r="M2555" t="s">
        <v>22</v>
      </c>
      <c r="N2555" t="s">
        <v>71</v>
      </c>
      <c r="O2555" t="s">
        <v>24</v>
      </c>
      <c r="P2555" t="s">
        <v>25</v>
      </c>
      <c r="Q2555" t="s">
        <v>26</v>
      </c>
      <c r="R2555" s="1">
        <v>42301</v>
      </c>
      <c r="S2555" s="10">
        <f t="shared" si="167"/>
        <v>6.417982761314823E-5</v>
      </c>
      <c r="U2555" t="str">
        <f t="shared" si="166"/>
        <v/>
      </c>
      <c r="V2555">
        <f t="array" ref="V2555">SUM(IF(B2555="Y",IF(D2555="Critical",(F2555:F6114),0)))</f>
        <v>0</v>
      </c>
      <c r="W2555">
        <f t="shared" si="168"/>
        <v>0</v>
      </c>
      <c r="X2555">
        <f t="shared" si="169"/>
        <v>0</v>
      </c>
    </row>
    <row r="2556" spans="1:24" x14ac:dyDescent="0.25">
      <c r="A2556">
        <v>30981</v>
      </c>
      <c r="B2556" t="s">
        <v>18</v>
      </c>
      <c r="C2556" s="1">
        <v>41685</v>
      </c>
      <c r="D2556" t="s">
        <v>47</v>
      </c>
      <c r="E2556">
        <v>29</v>
      </c>
      <c r="F2556">
        <v>7837.44</v>
      </c>
      <c r="G2556">
        <v>0.1</v>
      </c>
      <c r="H2556" t="s">
        <v>54</v>
      </c>
      <c r="I2556">
        <v>1817.76</v>
      </c>
      <c r="J2556">
        <v>279.81</v>
      </c>
      <c r="K2556">
        <v>23.19</v>
      </c>
      <c r="L2556" t="s">
        <v>396</v>
      </c>
      <c r="M2556" t="s">
        <v>30</v>
      </c>
      <c r="N2556" t="s">
        <v>40</v>
      </c>
      <c r="O2556" t="s">
        <v>34</v>
      </c>
      <c r="P2556" t="s">
        <v>72</v>
      </c>
      <c r="Q2556" t="s">
        <v>74</v>
      </c>
      <c r="R2556" s="1">
        <v>41689</v>
      </c>
      <c r="S2556" s="10">
        <f t="shared" si="167"/>
        <v>1.2454331685856997E-3</v>
      </c>
      <c r="U2556" t="str">
        <f t="shared" si="166"/>
        <v/>
      </c>
      <c r="V2556">
        <f t="array" ref="V2556">SUM(IF(B2556="Y",IF(D2556="Critical",(F2556:F6115),0)))</f>
        <v>0</v>
      </c>
      <c r="W2556">
        <f t="shared" si="168"/>
        <v>4</v>
      </c>
      <c r="X2556">
        <f t="shared" si="169"/>
        <v>0</v>
      </c>
    </row>
    <row r="2557" spans="1:24" x14ac:dyDescent="0.25">
      <c r="A2557">
        <v>30981</v>
      </c>
      <c r="B2557" t="s">
        <v>18</v>
      </c>
      <c r="C2557" s="1">
        <v>41685</v>
      </c>
      <c r="D2557" t="s">
        <v>47</v>
      </c>
      <c r="E2557">
        <v>22</v>
      </c>
      <c r="F2557">
        <v>3653.22</v>
      </c>
      <c r="G2557">
        <v>0.09</v>
      </c>
      <c r="H2557" t="s">
        <v>54</v>
      </c>
      <c r="I2557">
        <v>-116.02</v>
      </c>
      <c r="J2557">
        <v>180.98</v>
      </c>
      <c r="K2557">
        <v>30</v>
      </c>
      <c r="L2557" t="s">
        <v>396</v>
      </c>
      <c r="M2557" t="s">
        <v>30</v>
      </c>
      <c r="N2557" t="s">
        <v>40</v>
      </c>
      <c r="O2557" t="s">
        <v>37</v>
      </c>
      <c r="P2557" t="s">
        <v>86</v>
      </c>
      <c r="Q2557" t="s">
        <v>74</v>
      </c>
      <c r="R2557" s="1">
        <v>41687</v>
      </c>
      <c r="S2557" s="10">
        <f t="shared" si="167"/>
        <v>5.805264678441749E-4</v>
      </c>
      <c r="U2557" t="str">
        <f t="shared" si="166"/>
        <v/>
      </c>
      <c r="V2557">
        <f t="array" ref="V2557">SUM(IF(B2557="Y",IF(D2557="Critical",(F2557:F6116),0)))</f>
        <v>0</v>
      </c>
      <c r="W2557">
        <f t="shared" si="168"/>
        <v>2</v>
      </c>
      <c r="X2557">
        <f t="shared" si="169"/>
        <v>0</v>
      </c>
    </row>
    <row r="2558" spans="1:24" x14ac:dyDescent="0.25">
      <c r="A2558">
        <v>31042</v>
      </c>
      <c r="B2558" t="s">
        <v>18</v>
      </c>
      <c r="C2558" s="1">
        <v>42327</v>
      </c>
      <c r="D2558" t="s">
        <v>43</v>
      </c>
      <c r="E2558">
        <v>26</v>
      </c>
      <c r="F2558">
        <v>3227.38</v>
      </c>
      <c r="G2558">
        <v>0.05</v>
      </c>
      <c r="H2558" t="s">
        <v>54</v>
      </c>
      <c r="I2558">
        <v>192.31</v>
      </c>
      <c r="J2558">
        <v>120.98</v>
      </c>
      <c r="K2558">
        <v>30</v>
      </c>
      <c r="L2558" t="s">
        <v>189</v>
      </c>
      <c r="M2558" t="s">
        <v>22</v>
      </c>
      <c r="N2558" t="s">
        <v>45</v>
      </c>
      <c r="O2558" t="s">
        <v>37</v>
      </c>
      <c r="P2558" t="s">
        <v>86</v>
      </c>
      <c r="Q2558" t="s">
        <v>74</v>
      </c>
      <c r="R2558" s="1">
        <v>42328</v>
      </c>
      <c r="S2558" s="10">
        <f t="shared" si="167"/>
        <v>5.1285701704001764E-4</v>
      </c>
      <c r="U2558" t="str">
        <f t="shared" si="166"/>
        <v/>
      </c>
      <c r="V2558">
        <f t="array" ref="V2558">SUM(IF(B2558="Y",IF(D2558="Critical",(F2558:F6117),0)))</f>
        <v>0</v>
      </c>
      <c r="W2558">
        <f t="shared" si="168"/>
        <v>1</v>
      </c>
      <c r="X2558">
        <f t="shared" si="169"/>
        <v>0</v>
      </c>
    </row>
    <row r="2559" spans="1:24" x14ac:dyDescent="0.25">
      <c r="A2559">
        <v>31042</v>
      </c>
      <c r="B2559" t="s">
        <v>18</v>
      </c>
      <c r="C2559" s="1">
        <v>42327</v>
      </c>
      <c r="D2559" t="s">
        <v>43</v>
      </c>
      <c r="E2559">
        <v>48</v>
      </c>
      <c r="F2559">
        <v>134.52000000000001</v>
      </c>
      <c r="G2559">
        <v>0.03</v>
      </c>
      <c r="H2559" t="s">
        <v>20</v>
      </c>
      <c r="I2559">
        <v>-6.04</v>
      </c>
      <c r="J2559">
        <v>2.78</v>
      </c>
      <c r="K2559">
        <v>1.2</v>
      </c>
      <c r="L2559" t="s">
        <v>189</v>
      </c>
      <c r="M2559" t="s">
        <v>22</v>
      </c>
      <c r="N2559" t="s">
        <v>45</v>
      </c>
      <c r="O2559" t="s">
        <v>34</v>
      </c>
      <c r="P2559" t="s">
        <v>35</v>
      </c>
      <c r="Q2559" t="s">
        <v>36</v>
      </c>
      <c r="R2559" s="1">
        <v>42328</v>
      </c>
      <c r="S2559" s="10">
        <f t="shared" si="167"/>
        <v>2.1376325667328662E-5</v>
      </c>
      <c r="U2559" t="str">
        <f t="shared" si="166"/>
        <v/>
      </c>
      <c r="V2559">
        <f t="array" ref="V2559">SUM(IF(B2559="Y",IF(D2559="Critical",(F2559:F6118),0)))</f>
        <v>0</v>
      </c>
      <c r="W2559">
        <f t="shared" si="168"/>
        <v>1</v>
      </c>
      <c r="X2559">
        <f t="shared" si="169"/>
        <v>0</v>
      </c>
    </row>
    <row r="2560" spans="1:24" x14ac:dyDescent="0.25">
      <c r="A2560">
        <v>31046</v>
      </c>
      <c r="B2560" t="s">
        <v>18</v>
      </c>
      <c r="C2560" s="1">
        <v>41677</v>
      </c>
      <c r="D2560" t="s">
        <v>28</v>
      </c>
      <c r="E2560">
        <v>42</v>
      </c>
      <c r="F2560">
        <v>3900.5309999999999</v>
      </c>
      <c r="G2560">
        <v>0.08</v>
      </c>
      <c r="H2560" t="s">
        <v>20</v>
      </c>
      <c r="I2560">
        <v>1144.6300000000001</v>
      </c>
      <c r="J2560">
        <v>110.99</v>
      </c>
      <c r="K2560">
        <v>2.5</v>
      </c>
      <c r="L2560" t="s">
        <v>69</v>
      </c>
      <c r="M2560" t="s">
        <v>30</v>
      </c>
      <c r="N2560" t="s">
        <v>23</v>
      </c>
      <c r="O2560" t="s">
        <v>24</v>
      </c>
      <c r="P2560" t="s">
        <v>41</v>
      </c>
      <c r="Q2560" t="s">
        <v>42</v>
      </c>
      <c r="R2560" s="1">
        <v>41678</v>
      </c>
      <c r="S2560" s="10">
        <f t="shared" si="167"/>
        <v>6.1982620377275591E-4</v>
      </c>
      <c r="U2560" t="str">
        <f t="shared" si="166"/>
        <v/>
      </c>
      <c r="V2560">
        <f t="array" ref="V2560">SUM(IF(B2560="Y",IF(D2560="Critical",(F2560:F6119),0)))</f>
        <v>0</v>
      </c>
      <c r="W2560">
        <f t="shared" si="168"/>
        <v>1</v>
      </c>
      <c r="X2560">
        <f t="shared" si="169"/>
        <v>0</v>
      </c>
    </row>
    <row r="2561" spans="1:24" x14ac:dyDescent="0.25">
      <c r="A2561">
        <v>31046</v>
      </c>
      <c r="B2561" t="s">
        <v>18</v>
      </c>
      <c r="C2561" s="1">
        <v>41677</v>
      </c>
      <c r="D2561" t="s">
        <v>28</v>
      </c>
      <c r="E2561">
        <v>35</v>
      </c>
      <c r="F2561">
        <v>248.42</v>
      </c>
      <c r="G2561">
        <v>0.02</v>
      </c>
      <c r="H2561" t="s">
        <v>20</v>
      </c>
      <c r="I2561">
        <v>-58.81</v>
      </c>
      <c r="J2561">
        <v>6.84</v>
      </c>
      <c r="K2561">
        <v>4.42</v>
      </c>
      <c r="L2561" t="s">
        <v>69</v>
      </c>
      <c r="M2561" t="s">
        <v>30</v>
      </c>
      <c r="N2561" t="s">
        <v>23</v>
      </c>
      <c r="O2561" t="s">
        <v>34</v>
      </c>
      <c r="P2561" t="s">
        <v>64</v>
      </c>
      <c r="Q2561" t="s">
        <v>26</v>
      </c>
      <c r="R2561" s="1">
        <v>41680</v>
      </c>
      <c r="S2561" s="10">
        <f t="shared" si="167"/>
        <v>3.9475965077890165E-5</v>
      </c>
      <c r="U2561" t="str">
        <f t="shared" si="166"/>
        <v/>
      </c>
      <c r="V2561">
        <f t="array" ref="V2561">SUM(IF(B2561="Y",IF(D2561="Critical",(F2561:F6120),0)))</f>
        <v>0</v>
      </c>
      <c r="W2561">
        <f t="shared" si="168"/>
        <v>3</v>
      </c>
      <c r="X2561">
        <f t="shared" si="169"/>
        <v>0</v>
      </c>
    </row>
    <row r="2562" spans="1:24" x14ac:dyDescent="0.25">
      <c r="A2562">
        <v>6311</v>
      </c>
      <c r="B2562" t="s">
        <v>18</v>
      </c>
      <c r="C2562" s="1">
        <v>41315</v>
      </c>
      <c r="D2562" t="s">
        <v>43</v>
      </c>
      <c r="E2562">
        <v>18</v>
      </c>
      <c r="F2562">
        <v>1297.4485</v>
      </c>
      <c r="G2562">
        <v>0.04</v>
      </c>
      <c r="H2562" t="s">
        <v>20</v>
      </c>
      <c r="I2562">
        <v>4.21</v>
      </c>
      <c r="J2562">
        <v>85.99</v>
      </c>
      <c r="K2562">
        <v>10.78</v>
      </c>
      <c r="L2562" t="s">
        <v>261</v>
      </c>
      <c r="M2562" t="s">
        <v>30</v>
      </c>
      <c r="N2562" t="s">
        <v>23</v>
      </c>
      <c r="O2562" t="s">
        <v>24</v>
      </c>
      <c r="P2562" t="s">
        <v>41</v>
      </c>
      <c r="Q2562" t="s">
        <v>42</v>
      </c>
      <c r="R2562" s="1">
        <v>41318</v>
      </c>
      <c r="S2562" s="10">
        <f t="shared" si="167"/>
        <v>2.0617515367668055E-4</v>
      </c>
      <c r="U2562" t="str">
        <f t="shared" ref="U2562:U2625" si="170">IF(T2562="Quality Check",VLOOKUP(S2562,Quality_Control,2),"")</f>
        <v/>
      </c>
      <c r="V2562">
        <f t="array" ref="V2562">SUM(IF(B2562="Y",IF(D2562="Critical",(F2562:F6121),0)))</f>
        <v>0</v>
      </c>
      <c r="W2562">
        <f t="shared" si="168"/>
        <v>3</v>
      </c>
      <c r="X2562">
        <f t="shared" si="169"/>
        <v>0</v>
      </c>
    </row>
    <row r="2563" spans="1:24" x14ac:dyDescent="0.25">
      <c r="A2563">
        <v>31078</v>
      </c>
      <c r="B2563" t="s">
        <v>18</v>
      </c>
      <c r="C2563" s="1">
        <v>42411</v>
      </c>
      <c r="D2563" t="s">
        <v>28</v>
      </c>
      <c r="E2563">
        <v>7</v>
      </c>
      <c r="F2563">
        <v>104.46</v>
      </c>
      <c r="G2563">
        <v>0.01</v>
      </c>
      <c r="H2563" t="s">
        <v>20</v>
      </c>
      <c r="I2563">
        <v>-36.770000000000003</v>
      </c>
      <c r="J2563">
        <v>13.99</v>
      </c>
      <c r="K2563">
        <v>7.51</v>
      </c>
      <c r="L2563" t="s">
        <v>309</v>
      </c>
      <c r="M2563" t="s">
        <v>22</v>
      </c>
      <c r="N2563" t="s">
        <v>23</v>
      </c>
      <c r="O2563" t="s">
        <v>24</v>
      </c>
      <c r="P2563" t="s">
        <v>51</v>
      </c>
      <c r="Q2563" t="s">
        <v>52</v>
      </c>
      <c r="R2563" s="1">
        <v>42412</v>
      </c>
      <c r="S2563" s="10">
        <f t="shared" ref="S2563:S2626" si="171">F2563/$F$3563</f>
        <v>1.6599546381275288E-5</v>
      </c>
      <c r="U2563" t="str">
        <f t="shared" si="170"/>
        <v/>
      </c>
      <c r="V2563">
        <f t="array" ref="V2563">SUM(IF(B2563="Y",IF(D2563="Critical",(F2563:F6122),0)))</f>
        <v>0</v>
      </c>
      <c r="W2563">
        <f t="shared" ref="W2563:W2626" si="172">R2563-C2563</f>
        <v>1</v>
      </c>
      <c r="X2563">
        <f t="shared" ref="X2563:X2626" si="173">IF(T2563="",0,1)</f>
        <v>0</v>
      </c>
    </row>
    <row r="2564" spans="1:24" x14ac:dyDescent="0.25">
      <c r="A2564">
        <v>31106</v>
      </c>
      <c r="B2564" t="s">
        <v>18</v>
      </c>
      <c r="C2564" s="1">
        <v>42050</v>
      </c>
      <c r="D2564" t="s">
        <v>47</v>
      </c>
      <c r="E2564">
        <v>37</v>
      </c>
      <c r="F2564">
        <v>101.9</v>
      </c>
      <c r="G2564">
        <v>0</v>
      </c>
      <c r="H2564" t="s">
        <v>20</v>
      </c>
      <c r="I2564">
        <v>40.520000000000003</v>
      </c>
      <c r="J2564">
        <v>2.61</v>
      </c>
      <c r="K2564">
        <v>0.5</v>
      </c>
      <c r="L2564" t="s">
        <v>493</v>
      </c>
      <c r="M2564" t="s">
        <v>22</v>
      </c>
      <c r="N2564" t="s">
        <v>23</v>
      </c>
      <c r="O2564" t="s">
        <v>34</v>
      </c>
      <c r="P2564" t="s">
        <v>46</v>
      </c>
      <c r="Q2564" t="s">
        <v>42</v>
      </c>
      <c r="R2564" s="1">
        <v>42050</v>
      </c>
      <c r="S2564" s="10">
        <f t="shared" si="171"/>
        <v>1.6192741491977333E-5</v>
      </c>
      <c r="U2564" t="str">
        <f t="shared" si="170"/>
        <v/>
      </c>
      <c r="V2564">
        <f t="array" ref="V2564">SUM(IF(B2564="Y",IF(D2564="Critical",(F2564:F6123),0)))</f>
        <v>0</v>
      </c>
      <c r="W2564">
        <f t="shared" si="172"/>
        <v>0</v>
      </c>
      <c r="X2564">
        <f t="shared" si="173"/>
        <v>0</v>
      </c>
    </row>
    <row r="2565" spans="1:24" x14ac:dyDescent="0.25">
      <c r="A2565">
        <v>31106</v>
      </c>
      <c r="B2565" t="s">
        <v>18</v>
      </c>
      <c r="C2565" s="1">
        <v>42050</v>
      </c>
      <c r="D2565" t="s">
        <v>47</v>
      </c>
      <c r="E2565">
        <v>7</v>
      </c>
      <c r="F2565">
        <v>187.33</v>
      </c>
      <c r="G2565">
        <v>0.03</v>
      </c>
      <c r="H2565" t="s">
        <v>20</v>
      </c>
      <c r="I2565">
        <v>66.47</v>
      </c>
      <c r="J2565">
        <v>25.13</v>
      </c>
      <c r="K2565">
        <v>9.8699999999999992</v>
      </c>
      <c r="L2565" t="s">
        <v>493</v>
      </c>
      <c r="M2565" t="s">
        <v>22</v>
      </c>
      <c r="N2565" t="s">
        <v>23</v>
      </c>
      <c r="O2565" t="s">
        <v>37</v>
      </c>
      <c r="P2565" t="s">
        <v>38</v>
      </c>
      <c r="Q2565" t="s">
        <v>42</v>
      </c>
      <c r="R2565" s="1">
        <v>42055</v>
      </c>
      <c r="S2565" s="10">
        <f t="shared" si="171"/>
        <v>2.9768265590697876E-5</v>
      </c>
      <c r="U2565" t="str">
        <f t="shared" si="170"/>
        <v/>
      </c>
      <c r="V2565">
        <f t="array" ref="V2565">SUM(IF(B2565="Y",IF(D2565="Critical",(F2565:F6124),0)))</f>
        <v>0</v>
      </c>
      <c r="W2565">
        <f t="shared" si="172"/>
        <v>5</v>
      </c>
      <c r="X2565">
        <f t="shared" si="173"/>
        <v>0</v>
      </c>
    </row>
    <row r="2566" spans="1:24" x14ac:dyDescent="0.25">
      <c r="A2566">
        <v>31106</v>
      </c>
      <c r="B2566" t="s">
        <v>18</v>
      </c>
      <c r="C2566" s="1">
        <v>42050</v>
      </c>
      <c r="D2566" t="s">
        <v>47</v>
      </c>
      <c r="E2566">
        <v>45</v>
      </c>
      <c r="F2566">
        <v>259.17</v>
      </c>
      <c r="G2566">
        <v>0.01</v>
      </c>
      <c r="H2566" t="s">
        <v>20</v>
      </c>
      <c r="I2566">
        <v>-57.33</v>
      </c>
      <c r="J2566">
        <v>5.68</v>
      </c>
      <c r="K2566">
        <v>3.6</v>
      </c>
      <c r="L2566" t="s">
        <v>493</v>
      </c>
      <c r="M2566" t="s">
        <v>22</v>
      </c>
      <c r="N2566" t="s">
        <v>23</v>
      </c>
      <c r="O2566" t="s">
        <v>34</v>
      </c>
      <c r="P2566" t="s">
        <v>64</v>
      </c>
      <c r="Q2566" t="s">
        <v>26</v>
      </c>
      <c r="R2566" s="1">
        <v>42052</v>
      </c>
      <c r="S2566" s="10">
        <f t="shared" si="171"/>
        <v>4.1184227796621834E-5</v>
      </c>
      <c r="U2566" t="str">
        <f t="shared" si="170"/>
        <v/>
      </c>
      <c r="V2566">
        <f t="array" ref="V2566">SUM(IF(B2566="Y",IF(D2566="Critical",(F2566:F6125),0)))</f>
        <v>0</v>
      </c>
      <c r="W2566">
        <f t="shared" si="172"/>
        <v>2</v>
      </c>
      <c r="X2566">
        <f t="shared" si="173"/>
        <v>0</v>
      </c>
    </row>
    <row r="2567" spans="1:24" x14ac:dyDescent="0.25">
      <c r="A2567">
        <v>31106</v>
      </c>
      <c r="B2567" t="s">
        <v>18</v>
      </c>
      <c r="C2567" s="1">
        <v>42050</v>
      </c>
      <c r="D2567" t="s">
        <v>47</v>
      </c>
      <c r="E2567">
        <v>43</v>
      </c>
      <c r="F2567">
        <v>4697.0320000000002</v>
      </c>
      <c r="G2567">
        <v>0</v>
      </c>
      <c r="H2567" t="s">
        <v>20</v>
      </c>
      <c r="I2567">
        <v>1263.01</v>
      </c>
      <c r="J2567">
        <v>125.99</v>
      </c>
      <c r="K2567">
        <v>5.63</v>
      </c>
      <c r="L2567" t="s">
        <v>493</v>
      </c>
      <c r="M2567" t="s">
        <v>22</v>
      </c>
      <c r="N2567" t="s">
        <v>23</v>
      </c>
      <c r="O2567" t="s">
        <v>24</v>
      </c>
      <c r="P2567" t="s">
        <v>41</v>
      </c>
      <c r="Q2567" t="s">
        <v>42</v>
      </c>
      <c r="R2567" s="1">
        <v>42057</v>
      </c>
      <c r="S2567" s="10">
        <f t="shared" si="171"/>
        <v>7.4639671202694075E-4</v>
      </c>
      <c r="U2567" t="str">
        <f t="shared" si="170"/>
        <v/>
      </c>
      <c r="V2567">
        <f t="array" ref="V2567">SUM(IF(B2567="Y",IF(D2567="Critical",(F2567:F6126),0)))</f>
        <v>0</v>
      </c>
      <c r="W2567">
        <f t="shared" si="172"/>
        <v>7</v>
      </c>
      <c r="X2567">
        <f t="shared" si="173"/>
        <v>0</v>
      </c>
    </row>
    <row r="2568" spans="1:24" x14ac:dyDescent="0.25">
      <c r="A2568">
        <v>31111</v>
      </c>
      <c r="B2568" t="s">
        <v>18</v>
      </c>
      <c r="C2568" s="1">
        <v>42606</v>
      </c>
      <c r="D2568" t="s">
        <v>31</v>
      </c>
      <c r="E2568">
        <v>27</v>
      </c>
      <c r="F2568">
        <v>217.93</v>
      </c>
      <c r="G2568">
        <v>0.03</v>
      </c>
      <c r="H2568" t="s">
        <v>20</v>
      </c>
      <c r="I2568">
        <v>-29.02</v>
      </c>
      <c r="J2568">
        <v>7.64</v>
      </c>
      <c r="K2568">
        <v>5.83</v>
      </c>
      <c r="L2568" t="s">
        <v>468</v>
      </c>
      <c r="M2568" t="s">
        <v>341</v>
      </c>
      <c r="N2568" t="s">
        <v>23</v>
      </c>
      <c r="O2568" t="s">
        <v>34</v>
      </c>
      <c r="P2568" t="s">
        <v>49</v>
      </c>
      <c r="Q2568" t="s">
        <v>36</v>
      </c>
      <c r="R2568" s="1">
        <v>42608</v>
      </c>
      <c r="S2568" s="10">
        <f t="shared" si="171"/>
        <v>3.4630855283087536E-5</v>
      </c>
      <c r="U2568" t="str">
        <f t="shared" si="170"/>
        <v/>
      </c>
      <c r="V2568">
        <f t="array" ref="V2568">SUM(IF(B2568="Y",IF(D2568="Critical",(F2568:F6127),0)))</f>
        <v>0</v>
      </c>
      <c r="W2568">
        <f t="shared" si="172"/>
        <v>2</v>
      </c>
      <c r="X2568">
        <f t="shared" si="173"/>
        <v>0</v>
      </c>
    </row>
    <row r="2569" spans="1:24" x14ac:dyDescent="0.25">
      <c r="A2569">
        <v>31140</v>
      </c>
      <c r="B2569" t="s">
        <v>18</v>
      </c>
      <c r="C2569" s="1">
        <v>41671</v>
      </c>
      <c r="D2569" t="s">
        <v>28</v>
      </c>
      <c r="E2569">
        <v>4</v>
      </c>
      <c r="F2569">
        <v>13.42</v>
      </c>
      <c r="G2569">
        <v>0.03</v>
      </c>
      <c r="H2569" t="s">
        <v>20</v>
      </c>
      <c r="I2569">
        <v>-1.26</v>
      </c>
      <c r="J2569">
        <v>3.08</v>
      </c>
      <c r="K2569">
        <v>0.99</v>
      </c>
      <c r="L2569" t="s">
        <v>378</v>
      </c>
      <c r="M2569" t="s">
        <v>22</v>
      </c>
      <c r="N2569" t="s">
        <v>40</v>
      </c>
      <c r="O2569" t="s">
        <v>34</v>
      </c>
      <c r="P2569" t="s">
        <v>46</v>
      </c>
      <c r="Q2569" t="s">
        <v>42</v>
      </c>
      <c r="R2569" s="1">
        <v>41672</v>
      </c>
      <c r="S2569" s="10">
        <f t="shared" si="171"/>
        <v>2.1325475056166414E-6</v>
      </c>
      <c r="U2569" t="str">
        <f t="shared" si="170"/>
        <v/>
      </c>
      <c r="V2569">
        <f t="array" ref="V2569">SUM(IF(B2569="Y",IF(D2569="Critical",(F2569:F6128),0)))</f>
        <v>0</v>
      </c>
      <c r="W2569">
        <f t="shared" si="172"/>
        <v>1</v>
      </c>
      <c r="X2569">
        <f t="shared" si="173"/>
        <v>0</v>
      </c>
    </row>
    <row r="2570" spans="1:24" x14ac:dyDescent="0.25">
      <c r="A2570">
        <v>31169</v>
      </c>
      <c r="B2570" t="s">
        <v>18</v>
      </c>
      <c r="C2570" s="1">
        <v>41799</v>
      </c>
      <c r="D2570" t="s">
        <v>47</v>
      </c>
      <c r="E2570">
        <v>6</v>
      </c>
      <c r="F2570">
        <v>254.76</v>
      </c>
      <c r="G2570">
        <v>0.06</v>
      </c>
      <c r="H2570" t="s">
        <v>20</v>
      </c>
      <c r="I2570">
        <v>109.88</v>
      </c>
      <c r="J2570">
        <v>40.97</v>
      </c>
      <c r="K2570">
        <v>14.45</v>
      </c>
      <c r="L2570" t="s">
        <v>406</v>
      </c>
      <c r="M2570" t="s">
        <v>341</v>
      </c>
      <c r="N2570" t="s">
        <v>40</v>
      </c>
      <c r="O2570" t="s">
        <v>37</v>
      </c>
      <c r="P2570" t="s">
        <v>38</v>
      </c>
      <c r="Q2570" t="s">
        <v>60</v>
      </c>
      <c r="R2570" s="1">
        <v>41803</v>
      </c>
      <c r="S2570" s="10">
        <f t="shared" si="171"/>
        <v>4.0483442811542146E-5</v>
      </c>
      <c r="U2570" t="str">
        <f t="shared" si="170"/>
        <v/>
      </c>
      <c r="V2570">
        <f t="array" ref="V2570">SUM(IF(B2570="Y",IF(D2570="Critical",(F2570:F6129),0)))</f>
        <v>0</v>
      </c>
      <c r="W2570">
        <f t="shared" si="172"/>
        <v>4</v>
      </c>
      <c r="X2570">
        <f t="shared" si="173"/>
        <v>0</v>
      </c>
    </row>
    <row r="2571" spans="1:24" x14ac:dyDescent="0.25">
      <c r="A2571">
        <v>31170</v>
      </c>
      <c r="B2571" t="s">
        <v>18</v>
      </c>
      <c r="C2571" s="1">
        <v>42030</v>
      </c>
      <c r="D2571" t="s">
        <v>43</v>
      </c>
      <c r="E2571">
        <v>32</v>
      </c>
      <c r="F2571">
        <v>320.57</v>
      </c>
      <c r="G2571">
        <v>0.09</v>
      </c>
      <c r="H2571" t="s">
        <v>20</v>
      </c>
      <c r="I2571">
        <v>27.95</v>
      </c>
      <c r="J2571">
        <v>10.130000000000001</v>
      </c>
      <c r="K2571">
        <v>1.99</v>
      </c>
      <c r="L2571" t="s">
        <v>334</v>
      </c>
      <c r="M2571" t="s">
        <v>22</v>
      </c>
      <c r="N2571" t="s">
        <v>23</v>
      </c>
      <c r="O2571" t="s">
        <v>24</v>
      </c>
      <c r="P2571" t="s">
        <v>25</v>
      </c>
      <c r="Q2571" t="s">
        <v>26</v>
      </c>
      <c r="R2571" s="1">
        <v>42032</v>
      </c>
      <c r="S2571" s="10">
        <f t="shared" si="171"/>
        <v>5.094118881337755E-5</v>
      </c>
      <c r="U2571" t="str">
        <f t="shared" si="170"/>
        <v/>
      </c>
      <c r="V2571">
        <f t="array" ref="V2571">SUM(IF(B2571="Y",IF(D2571="Critical",(F2571:F6130),0)))</f>
        <v>0</v>
      </c>
      <c r="W2571">
        <f t="shared" si="172"/>
        <v>2</v>
      </c>
      <c r="X2571">
        <f t="shared" si="173"/>
        <v>0</v>
      </c>
    </row>
    <row r="2572" spans="1:24" x14ac:dyDescent="0.25">
      <c r="A2572">
        <v>31175</v>
      </c>
      <c r="B2572" t="s">
        <v>18</v>
      </c>
      <c r="C2572" s="1">
        <v>42639</v>
      </c>
      <c r="D2572" t="s">
        <v>28</v>
      </c>
      <c r="E2572">
        <v>26</v>
      </c>
      <c r="F2572">
        <v>539.66</v>
      </c>
      <c r="G2572">
        <v>0</v>
      </c>
      <c r="H2572" t="s">
        <v>32</v>
      </c>
      <c r="I2572">
        <v>147.08000000000001</v>
      </c>
      <c r="J2572">
        <v>19.98</v>
      </c>
      <c r="K2572">
        <v>5.97</v>
      </c>
      <c r="L2572" t="s">
        <v>255</v>
      </c>
      <c r="M2572" t="s">
        <v>22</v>
      </c>
      <c r="N2572" t="s">
        <v>23</v>
      </c>
      <c r="O2572" t="s">
        <v>34</v>
      </c>
      <c r="P2572" t="s">
        <v>49</v>
      </c>
      <c r="Q2572" t="s">
        <v>42</v>
      </c>
      <c r="R2572" s="1">
        <v>42642</v>
      </c>
      <c r="S2572" s="10">
        <f t="shared" si="171"/>
        <v>8.5756377561928225E-5</v>
      </c>
      <c r="U2572" t="str">
        <f t="shared" si="170"/>
        <v/>
      </c>
      <c r="V2572">
        <f t="array" ref="V2572">SUM(IF(B2572="Y",IF(D2572="Critical",(F2572:F6131),0)))</f>
        <v>0</v>
      </c>
      <c r="W2572">
        <f t="shared" si="172"/>
        <v>3</v>
      </c>
      <c r="X2572">
        <f t="shared" si="173"/>
        <v>0</v>
      </c>
    </row>
    <row r="2573" spans="1:24" x14ac:dyDescent="0.25">
      <c r="A2573">
        <v>31233</v>
      </c>
      <c r="B2573" t="s">
        <v>18</v>
      </c>
      <c r="C2573" s="1">
        <v>41906</v>
      </c>
      <c r="D2573" t="s">
        <v>47</v>
      </c>
      <c r="E2573">
        <v>41</v>
      </c>
      <c r="F2573">
        <v>1298.29</v>
      </c>
      <c r="G2573">
        <v>0.06</v>
      </c>
      <c r="H2573" t="s">
        <v>20</v>
      </c>
      <c r="I2573">
        <v>542.33000000000004</v>
      </c>
      <c r="J2573">
        <v>31.78</v>
      </c>
      <c r="K2573">
        <v>1.99</v>
      </c>
      <c r="L2573" t="s">
        <v>62</v>
      </c>
      <c r="M2573" t="s">
        <v>22</v>
      </c>
      <c r="N2573" t="s">
        <v>40</v>
      </c>
      <c r="O2573" t="s">
        <v>24</v>
      </c>
      <c r="P2573" t="s">
        <v>25</v>
      </c>
      <c r="Q2573" t="s">
        <v>26</v>
      </c>
      <c r="R2573" s="1">
        <v>41910</v>
      </c>
      <c r="S2573" s="10">
        <f t="shared" si="171"/>
        <v>2.0630887489322128E-4</v>
      </c>
      <c r="U2573" t="str">
        <f t="shared" si="170"/>
        <v/>
      </c>
      <c r="V2573">
        <f t="array" ref="V2573">SUM(IF(B2573="Y",IF(D2573="Critical",(F2573:F6132),0)))</f>
        <v>0</v>
      </c>
      <c r="W2573">
        <f t="shared" si="172"/>
        <v>4</v>
      </c>
      <c r="X2573">
        <f t="shared" si="173"/>
        <v>0</v>
      </c>
    </row>
    <row r="2574" spans="1:24" x14ac:dyDescent="0.25">
      <c r="A2574">
        <v>31233</v>
      </c>
      <c r="B2574" t="s">
        <v>18</v>
      </c>
      <c r="C2574" s="1">
        <v>41906</v>
      </c>
      <c r="D2574" t="s">
        <v>47</v>
      </c>
      <c r="E2574">
        <v>3</v>
      </c>
      <c r="F2574">
        <v>19.34</v>
      </c>
      <c r="G2574">
        <v>0.06</v>
      </c>
      <c r="H2574" t="s">
        <v>20</v>
      </c>
      <c r="I2574">
        <v>-11.36</v>
      </c>
      <c r="J2574">
        <v>4.9800000000000004</v>
      </c>
      <c r="K2574">
        <v>5.0199999999999996</v>
      </c>
      <c r="L2574" t="s">
        <v>62</v>
      </c>
      <c r="M2574" t="s">
        <v>22</v>
      </c>
      <c r="N2574" t="s">
        <v>40</v>
      </c>
      <c r="O2574" t="s">
        <v>34</v>
      </c>
      <c r="P2574" t="s">
        <v>49</v>
      </c>
      <c r="Q2574" t="s">
        <v>42</v>
      </c>
      <c r="R2574" s="1">
        <v>41908</v>
      </c>
      <c r="S2574" s="10">
        <f t="shared" si="171"/>
        <v>3.0732838121181704E-6</v>
      </c>
      <c r="U2574" t="str">
        <f t="shared" si="170"/>
        <v/>
      </c>
      <c r="V2574">
        <f t="array" ref="V2574">SUM(IF(B2574="Y",IF(D2574="Critical",(F2574:F6133),0)))</f>
        <v>0</v>
      </c>
      <c r="W2574">
        <f t="shared" si="172"/>
        <v>2</v>
      </c>
      <c r="X2574">
        <f t="shared" si="173"/>
        <v>0</v>
      </c>
    </row>
    <row r="2575" spans="1:24" x14ac:dyDescent="0.25">
      <c r="A2575">
        <v>31233</v>
      </c>
      <c r="B2575" t="s">
        <v>18</v>
      </c>
      <c r="C2575" s="1">
        <v>41906</v>
      </c>
      <c r="D2575" t="s">
        <v>47</v>
      </c>
      <c r="E2575">
        <v>35</v>
      </c>
      <c r="F2575">
        <v>590.32000000000005</v>
      </c>
      <c r="G2575">
        <v>0.06</v>
      </c>
      <c r="H2575" t="s">
        <v>20</v>
      </c>
      <c r="I2575">
        <v>-91.31</v>
      </c>
      <c r="J2575">
        <v>16.989999999999998</v>
      </c>
      <c r="K2575">
        <v>8.99</v>
      </c>
      <c r="L2575" t="s">
        <v>62</v>
      </c>
      <c r="M2575" t="s">
        <v>22</v>
      </c>
      <c r="N2575" t="s">
        <v>40</v>
      </c>
      <c r="O2575" t="s">
        <v>34</v>
      </c>
      <c r="P2575" t="s">
        <v>35</v>
      </c>
      <c r="Q2575" t="s">
        <v>26</v>
      </c>
      <c r="R2575" s="1">
        <v>41910</v>
      </c>
      <c r="S2575" s="10">
        <f t="shared" si="171"/>
        <v>9.380666494155111E-5</v>
      </c>
      <c r="U2575" t="str">
        <f t="shared" si="170"/>
        <v/>
      </c>
      <c r="V2575">
        <f t="array" ref="V2575">SUM(IF(B2575="Y",IF(D2575="Critical",(F2575:F6134),0)))</f>
        <v>0</v>
      </c>
      <c r="W2575">
        <f t="shared" si="172"/>
        <v>4</v>
      </c>
      <c r="X2575">
        <f t="shared" si="173"/>
        <v>0</v>
      </c>
    </row>
    <row r="2576" spans="1:24" x14ac:dyDescent="0.25">
      <c r="A2576">
        <v>31233</v>
      </c>
      <c r="B2576" t="s">
        <v>18</v>
      </c>
      <c r="C2576" s="1">
        <v>41906</v>
      </c>
      <c r="D2576" t="s">
        <v>47</v>
      </c>
      <c r="E2576">
        <v>19</v>
      </c>
      <c r="F2576">
        <v>4245.93</v>
      </c>
      <c r="G2576">
        <v>0</v>
      </c>
      <c r="H2576" t="s">
        <v>20</v>
      </c>
      <c r="I2576">
        <v>-626.45000000000005</v>
      </c>
      <c r="J2576">
        <v>209.37</v>
      </c>
      <c r="K2576">
        <v>69</v>
      </c>
      <c r="L2576" t="s">
        <v>62</v>
      </c>
      <c r="M2576" t="s">
        <v>22</v>
      </c>
      <c r="N2576" t="s">
        <v>40</v>
      </c>
      <c r="O2576" t="s">
        <v>37</v>
      </c>
      <c r="P2576" t="s">
        <v>112</v>
      </c>
      <c r="Q2576" t="s">
        <v>60</v>
      </c>
      <c r="R2576" s="1">
        <v>41915</v>
      </c>
      <c r="S2576" s="10">
        <f t="shared" si="171"/>
        <v>6.7471292328784402E-4</v>
      </c>
      <c r="U2576" t="str">
        <f t="shared" si="170"/>
        <v/>
      </c>
      <c r="V2576">
        <f t="array" ref="V2576">SUM(IF(B2576="Y",IF(D2576="Critical",(F2576:F6135),0)))</f>
        <v>0</v>
      </c>
      <c r="W2576">
        <f t="shared" si="172"/>
        <v>9</v>
      </c>
      <c r="X2576">
        <f t="shared" si="173"/>
        <v>0</v>
      </c>
    </row>
    <row r="2577" spans="1:24" x14ac:dyDescent="0.25">
      <c r="A2577">
        <v>195</v>
      </c>
      <c r="B2577" t="s">
        <v>18</v>
      </c>
      <c r="C2577" s="1">
        <v>41635</v>
      </c>
      <c r="D2577" t="s">
        <v>43</v>
      </c>
      <c r="E2577">
        <v>34</v>
      </c>
      <c r="F2577">
        <v>1315.74</v>
      </c>
      <c r="G2577">
        <v>0.03</v>
      </c>
      <c r="H2577" t="s">
        <v>20</v>
      </c>
      <c r="I2577">
        <v>260.87</v>
      </c>
      <c r="J2577">
        <v>36.549999999999997</v>
      </c>
      <c r="K2577">
        <v>13.89</v>
      </c>
      <c r="L2577" t="s">
        <v>62</v>
      </c>
      <c r="M2577" t="s">
        <v>22</v>
      </c>
      <c r="N2577" t="s">
        <v>40</v>
      </c>
      <c r="O2577" t="s">
        <v>34</v>
      </c>
      <c r="P2577" t="s">
        <v>35</v>
      </c>
      <c r="Q2577" t="s">
        <v>36</v>
      </c>
      <c r="R2577" s="1">
        <v>41637</v>
      </c>
      <c r="S2577" s="10">
        <f t="shared" si="171"/>
        <v>2.0908182228316244E-4</v>
      </c>
      <c r="U2577" t="str">
        <f t="shared" si="170"/>
        <v/>
      </c>
      <c r="V2577">
        <f t="array" ref="V2577">SUM(IF(B2577="Y",IF(D2577="Critical",(F2577:F6136),0)))</f>
        <v>0</v>
      </c>
      <c r="W2577">
        <f t="shared" si="172"/>
        <v>2</v>
      </c>
      <c r="X2577">
        <f t="shared" si="173"/>
        <v>0</v>
      </c>
    </row>
    <row r="2578" spans="1:24" x14ac:dyDescent="0.25">
      <c r="A2578">
        <v>31270</v>
      </c>
      <c r="B2578" t="s">
        <v>18</v>
      </c>
      <c r="C2578" s="1">
        <v>42331</v>
      </c>
      <c r="D2578" t="s">
        <v>43</v>
      </c>
      <c r="E2578">
        <v>21</v>
      </c>
      <c r="F2578">
        <v>6806.66</v>
      </c>
      <c r="G2578">
        <v>0</v>
      </c>
      <c r="H2578" t="s">
        <v>54</v>
      </c>
      <c r="I2578">
        <v>801.72</v>
      </c>
      <c r="J2578">
        <v>299.05</v>
      </c>
      <c r="K2578">
        <v>87.01</v>
      </c>
      <c r="L2578" t="s">
        <v>406</v>
      </c>
      <c r="M2578" t="s">
        <v>341</v>
      </c>
      <c r="N2578" t="s">
        <v>23</v>
      </c>
      <c r="O2578" t="s">
        <v>37</v>
      </c>
      <c r="P2578" t="s">
        <v>86</v>
      </c>
      <c r="Q2578" t="s">
        <v>74</v>
      </c>
      <c r="R2578" s="1">
        <v>42332</v>
      </c>
      <c r="S2578" s="10">
        <f t="shared" si="171"/>
        <v>1.0816338155425164E-3</v>
      </c>
      <c r="U2578" t="str">
        <f t="shared" si="170"/>
        <v/>
      </c>
      <c r="V2578">
        <f t="array" ref="V2578">SUM(IF(B2578="Y",IF(D2578="Critical",(F2578:F6137),0)))</f>
        <v>0</v>
      </c>
      <c r="W2578">
        <f t="shared" si="172"/>
        <v>1</v>
      </c>
      <c r="X2578">
        <f t="shared" si="173"/>
        <v>0</v>
      </c>
    </row>
    <row r="2579" spans="1:24" x14ac:dyDescent="0.25">
      <c r="A2579">
        <v>31270</v>
      </c>
      <c r="B2579" t="s">
        <v>18</v>
      </c>
      <c r="C2579" s="1">
        <v>42331</v>
      </c>
      <c r="D2579" t="s">
        <v>43</v>
      </c>
      <c r="E2579">
        <v>3</v>
      </c>
      <c r="F2579">
        <v>891.61</v>
      </c>
      <c r="G2579">
        <v>0.1</v>
      </c>
      <c r="H2579" t="s">
        <v>54</v>
      </c>
      <c r="I2579">
        <v>-328.36</v>
      </c>
      <c r="J2579">
        <v>291.73</v>
      </c>
      <c r="K2579">
        <v>48.8</v>
      </c>
      <c r="L2579" t="s">
        <v>406</v>
      </c>
      <c r="M2579" t="s">
        <v>341</v>
      </c>
      <c r="N2579" t="s">
        <v>23</v>
      </c>
      <c r="O2579" t="s">
        <v>37</v>
      </c>
      <c r="P2579" t="s">
        <v>86</v>
      </c>
      <c r="Q2579" t="s">
        <v>74</v>
      </c>
      <c r="R2579" s="1">
        <v>42333</v>
      </c>
      <c r="S2579" s="10">
        <f t="shared" si="171"/>
        <v>1.4168410443240342E-4</v>
      </c>
      <c r="U2579" t="str">
        <f t="shared" si="170"/>
        <v/>
      </c>
      <c r="V2579">
        <f t="array" ref="V2579">SUM(IF(B2579="Y",IF(D2579="Critical",(F2579:F6138),0)))</f>
        <v>0</v>
      </c>
      <c r="W2579">
        <f t="shared" si="172"/>
        <v>2</v>
      </c>
      <c r="X2579">
        <f t="shared" si="173"/>
        <v>0</v>
      </c>
    </row>
    <row r="2580" spans="1:24" x14ac:dyDescent="0.25">
      <c r="A2580">
        <v>31270</v>
      </c>
      <c r="B2580" t="s">
        <v>18</v>
      </c>
      <c r="C2580" s="1">
        <v>42331</v>
      </c>
      <c r="D2580" t="s">
        <v>43</v>
      </c>
      <c r="E2580">
        <v>5</v>
      </c>
      <c r="F2580">
        <v>165.04</v>
      </c>
      <c r="G2580">
        <v>0.03</v>
      </c>
      <c r="H2580" t="s">
        <v>20</v>
      </c>
      <c r="I2580">
        <v>-112.44</v>
      </c>
      <c r="J2580">
        <v>30.42</v>
      </c>
      <c r="K2580">
        <v>8.65</v>
      </c>
      <c r="L2580" t="s">
        <v>406</v>
      </c>
      <c r="M2580" t="s">
        <v>341</v>
      </c>
      <c r="N2580" t="s">
        <v>23</v>
      </c>
      <c r="O2580" t="s">
        <v>24</v>
      </c>
      <c r="P2580" t="s">
        <v>25</v>
      </c>
      <c r="Q2580" t="s">
        <v>42</v>
      </c>
      <c r="R2580" s="1">
        <v>42333</v>
      </c>
      <c r="S2580" s="10">
        <f t="shared" si="171"/>
        <v>2.6226202706927757E-5</v>
      </c>
      <c r="U2580" t="str">
        <f t="shared" si="170"/>
        <v/>
      </c>
      <c r="V2580">
        <f t="array" ref="V2580">SUM(IF(B2580="Y",IF(D2580="Critical",(F2580:F6139),0)))</f>
        <v>0</v>
      </c>
      <c r="W2580">
        <f t="shared" si="172"/>
        <v>2</v>
      </c>
      <c r="X2580">
        <f t="shared" si="173"/>
        <v>0</v>
      </c>
    </row>
    <row r="2581" spans="1:24" x14ac:dyDescent="0.25">
      <c r="A2581">
        <v>15234</v>
      </c>
      <c r="B2581" t="s">
        <v>18</v>
      </c>
      <c r="C2581" s="1">
        <v>41345</v>
      </c>
      <c r="D2581" t="s">
        <v>31</v>
      </c>
      <c r="E2581">
        <v>12</v>
      </c>
      <c r="F2581">
        <v>1323.5435</v>
      </c>
      <c r="G2581">
        <v>0</v>
      </c>
      <c r="H2581" t="s">
        <v>32</v>
      </c>
      <c r="I2581">
        <v>-34.729999999999997</v>
      </c>
      <c r="J2581">
        <v>125.99</v>
      </c>
      <c r="K2581">
        <v>8.08</v>
      </c>
      <c r="L2581" t="s">
        <v>459</v>
      </c>
      <c r="M2581" t="s">
        <v>22</v>
      </c>
      <c r="N2581" t="s">
        <v>45</v>
      </c>
      <c r="O2581" t="s">
        <v>24</v>
      </c>
      <c r="P2581" t="s">
        <v>41</v>
      </c>
      <c r="Q2581" t="s">
        <v>42</v>
      </c>
      <c r="R2581" s="1">
        <v>41346</v>
      </c>
      <c r="S2581" s="10">
        <f t="shared" si="171"/>
        <v>2.1032186210880174E-4</v>
      </c>
      <c r="U2581" t="str">
        <f t="shared" si="170"/>
        <v/>
      </c>
      <c r="V2581">
        <f t="array" ref="V2581">SUM(IF(B2581="Y",IF(D2581="Critical",(F2581:F6140),0)))</f>
        <v>0</v>
      </c>
      <c r="W2581">
        <f t="shared" si="172"/>
        <v>1</v>
      </c>
      <c r="X2581">
        <f t="shared" si="173"/>
        <v>0</v>
      </c>
    </row>
    <row r="2582" spans="1:24" x14ac:dyDescent="0.25">
      <c r="A2582">
        <v>31303</v>
      </c>
      <c r="B2582" t="s">
        <v>27</v>
      </c>
      <c r="C2582" s="1">
        <v>41718</v>
      </c>
      <c r="D2582" t="s">
        <v>47</v>
      </c>
      <c r="E2582">
        <v>50</v>
      </c>
      <c r="F2582">
        <v>306.13</v>
      </c>
      <c r="G2582">
        <v>0.09</v>
      </c>
      <c r="H2582" t="s">
        <v>32</v>
      </c>
      <c r="I2582">
        <v>87.6</v>
      </c>
      <c r="J2582">
        <v>5.98</v>
      </c>
      <c r="K2582">
        <v>1.49</v>
      </c>
      <c r="L2582" t="s">
        <v>579</v>
      </c>
      <c r="M2582" t="s">
        <v>56</v>
      </c>
      <c r="N2582" t="s">
        <v>40</v>
      </c>
      <c r="O2582" t="s">
        <v>34</v>
      </c>
      <c r="P2582" t="s">
        <v>68</v>
      </c>
      <c r="Q2582" t="s">
        <v>42</v>
      </c>
      <c r="R2582" s="1">
        <v>41720</v>
      </c>
      <c r="S2582" s="10">
        <f t="shared" si="171"/>
        <v>4.8646554984681253E-5</v>
      </c>
      <c r="U2582" t="str">
        <f t="shared" si="170"/>
        <v/>
      </c>
      <c r="V2582">
        <f t="array" ref="V2582">SUM(IF(B2582="Y",IF(D2582="Critical",(F2582:F6141),0)))</f>
        <v>0</v>
      </c>
      <c r="W2582">
        <f t="shared" si="172"/>
        <v>2</v>
      </c>
      <c r="X2582">
        <f t="shared" si="173"/>
        <v>0</v>
      </c>
    </row>
    <row r="2583" spans="1:24" x14ac:dyDescent="0.25">
      <c r="A2583">
        <v>38050</v>
      </c>
      <c r="B2583" t="s">
        <v>27</v>
      </c>
      <c r="C2583" s="1">
        <v>41573</v>
      </c>
      <c r="D2583" t="s">
        <v>31</v>
      </c>
      <c r="E2583">
        <v>14</v>
      </c>
      <c r="F2583">
        <v>1331.2239999999999</v>
      </c>
      <c r="G2583">
        <v>0.04</v>
      </c>
      <c r="H2583" t="s">
        <v>20</v>
      </c>
      <c r="I2583">
        <v>-401.42</v>
      </c>
      <c r="J2583">
        <v>111.96</v>
      </c>
      <c r="K2583">
        <v>69</v>
      </c>
      <c r="L2583" t="s">
        <v>183</v>
      </c>
      <c r="M2583" t="s">
        <v>22</v>
      </c>
      <c r="N2583" t="s">
        <v>40</v>
      </c>
      <c r="O2583" t="s">
        <v>37</v>
      </c>
      <c r="P2583" t="s">
        <v>112</v>
      </c>
      <c r="Q2583" t="s">
        <v>60</v>
      </c>
      <c r="R2583" s="1">
        <v>41575</v>
      </c>
      <c r="S2583" s="10">
        <f t="shared" si="171"/>
        <v>2.1154235623077554E-4</v>
      </c>
      <c r="U2583" t="str">
        <f t="shared" si="170"/>
        <v/>
      </c>
      <c r="V2583">
        <f t="array" ref="V2583">SUM(IF(B2583="Y",IF(D2583="Critical",(F2583:F6142),0)))</f>
        <v>0</v>
      </c>
      <c r="W2583">
        <f t="shared" si="172"/>
        <v>2</v>
      </c>
      <c r="X2583">
        <f t="shared" si="173"/>
        <v>0</v>
      </c>
    </row>
    <row r="2584" spans="1:24" x14ac:dyDescent="0.25">
      <c r="A2584">
        <v>21988</v>
      </c>
      <c r="B2584" t="s">
        <v>18</v>
      </c>
      <c r="C2584" s="1">
        <v>41361</v>
      </c>
      <c r="D2584" t="s">
        <v>43</v>
      </c>
      <c r="E2584">
        <v>4</v>
      </c>
      <c r="F2584">
        <v>1337.19</v>
      </c>
      <c r="G2584">
        <v>0.06</v>
      </c>
      <c r="H2584" t="s">
        <v>54</v>
      </c>
      <c r="I2584">
        <v>-431.45</v>
      </c>
      <c r="J2584">
        <v>328.14</v>
      </c>
      <c r="K2584">
        <v>91.05</v>
      </c>
      <c r="L2584" t="s">
        <v>346</v>
      </c>
      <c r="M2584" t="s">
        <v>22</v>
      </c>
      <c r="N2584" t="s">
        <v>23</v>
      </c>
      <c r="O2584" t="s">
        <v>34</v>
      </c>
      <c r="P2584" t="s">
        <v>72</v>
      </c>
      <c r="Q2584" t="s">
        <v>74</v>
      </c>
      <c r="R2584" s="1">
        <v>41363</v>
      </c>
      <c r="S2584" s="10">
        <f t="shared" si="171"/>
        <v>2.1249040231263166E-4</v>
      </c>
      <c r="U2584" t="str">
        <f t="shared" si="170"/>
        <v/>
      </c>
      <c r="V2584">
        <f t="array" ref="V2584">SUM(IF(B2584="Y",IF(D2584="Critical",(F2584:F6143),0)))</f>
        <v>0</v>
      </c>
      <c r="W2584">
        <f t="shared" si="172"/>
        <v>2</v>
      </c>
      <c r="X2584">
        <f t="shared" si="173"/>
        <v>0</v>
      </c>
    </row>
    <row r="2585" spans="1:24" x14ac:dyDescent="0.25">
      <c r="A2585">
        <v>31364</v>
      </c>
      <c r="B2585" t="s">
        <v>18</v>
      </c>
      <c r="C2585" s="1">
        <v>42491</v>
      </c>
      <c r="D2585" t="s">
        <v>31</v>
      </c>
      <c r="E2585">
        <v>2</v>
      </c>
      <c r="F2585">
        <v>789.01</v>
      </c>
      <c r="G2585">
        <v>7.0000000000000007E-2</v>
      </c>
      <c r="H2585" t="s">
        <v>20</v>
      </c>
      <c r="I2585">
        <v>-539.59</v>
      </c>
      <c r="J2585">
        <v>415.88</v>
      </c>
      <c r="K2585">
        <v>11.37</v>
      </c>
      <c r="L2585" t="s">
        <v>444</v>
      </c>
      <c r="M2585" t="s">
        <v>341</v>
      </c>
      <c r="N2585" t="s">
        <v>23</v>
      </c>
      <c r="O2585" t="s">
        <v>34</v>
      </c>
      <c r="P2585" t="s">
        <v>53</v>
      </c>
      <c r="Q2585" t="s">
        <v>42</v>
      </c>
      <c r="R2585" s="1">
        <v>42491</v>
      </c>
      <c r="S2585" s="10">
        <f t="shared" si="171"/>
        <v>1.2538012722850868E-4</v>
      </c>
      <c r="U2585" t="str">
        <f t="shared" si="170"/>
        <v/>
      </c>
      <c r="V2585">
        <f t="array" ref="V2585">SUM(IF(B2585="Y",IF(D2585="Critical",(F2585:F6144),0)))</f>
        <v>0</v>
      </c>
      <c r="W2585">
        <f t="shared" si="172"/>
        <v>0</v>
      </c>
      <c r="X2585">
        <f t="shared" si="173"/>
        <v>0</v>
      </c>
    </row>
    <row r="2586" spans="1:24" x14ac:dyDescent="0.25">
      <c r="A2586">
        <v>15202</v>
      </c>
      <c r="B2586" t="s">
        <v>27</v>
      </c>
      <c r="C2586" s="1">
        <v>41464</v>
      </c>
      <c r="D2586" t="s">
        <v>19</v>
      </c>
      <c r="E2586">
        <v>36</v>
      </c>
      <c r="F2586">
        <v>1340.93</v>
      </c>
      <c r="G2586">
        <v>0.09</v>
      </c>
      <c r="H2586" t="s">
        <v>32</v>
      </c>
      <c r="I2586">
        <v>154.16</v>
      </c>
      <c r="J2586">
        <v>39.979999999999997</v>
      </c>
      <c r="K2586">
        <v>9.1999999999999993</v>
      </c>
      <c r="L2586" t="s">
        <v>457</v>
      </c>
      <c r="M2586" t="s">
        <v>22</v>
      </c>
      <c r="N2586" t="s">
        <v>45</v>
      </c>
      <c r="O2586" t="s">
        <v>37</v>
      </c>
      <c r="P2586" t="s">
        <v>38</v>
      </c>
      <c r="Q2586" t="s">
        <v>36</v>
      </c>
      <c r="R2586" s="1">
        <v>41466</v>
      </c>
      <c r="S2586" s="10">
        <f t="shared" si="171"/>
        <v>2.130847188305904E-4</v>
      </c>
      <c r="U2586" t="str">
        <f t="shared" si="170"/>
        <v/>
      </c>
      <c r="V2586">
        <f t="array" ref="V2586">SUM(IF(B2586="Y",IF(D2586="Critical",(F2586:F6145),0)))</f>
        <v>0</v>
      </c>
      <c r="W2586">
        <f t="shared" si="172"/>
        <v>2</v>
      </c>
      <c r="X2586">
        <f t="shared" si="173"/>
        <v>0</v>
      </c>
    </row>
    <row r="2587" spans="1:24" x14ac:dyDescent="0.25">
      <c r="A2587">
        <v>31393</v>
      </c>
      <c r="B2587" t="s">
        <v>18</v>
      </c>
      <c r="C2587" s="1">
        <v>42135</v>
      </c>
      <c r="D2587" t="s">
        <v>28</v>
      </c>
      <c r="E2587">
        <v>4</v>
      </c>
      <c r="F2587">
        <v>97.57</v>
      </c>
      <c r="G2587">
        <v>0.04</v>
      </c>
      <c r="H2587" t="s">
        <v>20</v>
      </c>
      <c r="I2587">
        <v>-27.31</v>
      </c>
      <c r="J2587">
        <v>19.940000000000001</v>
      </c>
      <c r="K2587">
        <v>14.87</v>
      </c>
      <c r="L2587" t="s">
        <v>520</v>
      </c>
      <c r="M2587" t="s">
        <v>341</v>
      </c>
      <c r="N2587" t="s">
        <v>23</v>
      </c>
      <c r="O2587" t="s">
        <v>37</v>
      </c>
      <c r="P2587" t="s">
        <v>38</v>
      </c>
      <c r="Q2587" t="s">
        <v>60</v>
      </c>
      <c r="R2587" s="1">
        <v>42136</v>
      </c>
      <c r="S2587" s="10">
        <f t="shared" si="171"/>
        <v>1.5504669159688204E-5</v>
      </c>
      <c r="U2587" t="str">
        <f t="shared" si="170"/>
        <v/>
      </c>
      <c r="V2587">
        <f t="array" ref="V2587">SUM(IF(B2587="Y",IF(D2587="Critical",(F2587:F6146),0)))</f>
        <v>0</v>
      </c>
      <c r="W2587">
        <f t="shared" si="172"/>
        <v>1</v>
      </c>
      <c r="X2587">
        <f t="shared" si="173"/>
        <v>0</v>
      </c>
    </row>
    <row r="2588" spans="1:24" x14ac:dyDescent="0.25">
      <c r="A2588">
        <v>31393</v>
      </c>
      <c r="B2588" t="s">
        <v>18</v>
      </c>
      <c r="C2588" s="1">
        <v>42135</v>
      </c>
      <c r="D2588" t="s">
        <v>28</v>
      </c>
      <c r="E2588">
        <v>31</v>
      </c>
      <c r="F2588">
        <v>110.32</v>
      </c>
      <c r="G2588">
        <v>0.09</v>
      </c>
      <c r="H2588" t="s">
        <v>20</v>
      </c>
      <c r="I2588">
        <v>-32.65</v>
      </c>
      <c r="J2588">
        <v>3.68</v>
      </c>
      <c r="K2588">
        <v>1.32</v>
      </c>
      <c r="L2588" t="s">
        <v>520</v>
      </c>
      <c r="M2588" t="s">
        <v>341</v>
      </c>
      <c r="N2588" t="s">
        <v>23</v>
      </c>
      <c r="O2588" t="s">
        <v>34</v>
      </c>
      <c r="P2588" t="s">
        <v>64</v>
      </c>
      <c r="Q2588" t="s">
        <v>36</v>
      </c>
      <c r="R2588" s="1">
        <v>42137</v>
      </c>
      <c r="S2588" s="10">
        <f t="shared" si="171"/>
        <v>1.7530748198183896E-5</v>
      </c>
      <c r="U2588" t="str">
        <f t="shared" si="170"/>
        <v/>
      </c>
      <c r="V2588">
        <f t="array" ref="V2588">SUM(IF(B2588="Y",IF(D2588="Critical",(F2588:F6147),0)))</f>
        <v>0</v>
      </c>
      <c r="W2588">
        <f t="shared" si="172"/>
        <v>2</v>
      </c>
      <c r="X2588">
        <f t="shared" si="173"/>
        <v>0</v>
      </c>
    </row>
    <row r="2589" spans="1:24" x14ac:dyDescent="0.25">
      <c r="A2589">
        <v>31460</v>
      </c>
      <c r="B2589" t="s">
        <v>18</v>
      </c>
      <c r="C2589" s="1">
        <v>42242</v>
      </c>
      <c r="D2589" t="s">
        <v>19</v>
      </c>
      <c r="E2589">
        <v>9</v>
      </c>
      <c r="F2589">
        <v>990.67</v>
      </c>
      <c r="G2589">
        <v>0.08</v>
      </c>
      <c r="H2589" t="s">
        <v>20</v>
      </c>
      <c r="I2589">
        <v>-365.32</v>
      </c>
      <c r="J2589">
        <v>110.98</v>
      </c>
      <c r="K2589">
        <v>35</v>
      </c>
      <c r="L2589" t="s">
        <v>512</v>
      </c>
      <c r="M2589" t="s">
        <v>22</v>
      </c>
      <c r="N2589" t="s">
        <v>23</v>
      </c>
      <c r="O2589" t="s">
        <v>34</v>
      </c>
      <c r="P2589" t="s">
        <v>53</v>
      </c>
      <c r="Q2589" t="s">
        <v>60</v>
      </c>
      <c r="R2589" s="1">
        <v>42244</v>
      </c>
      <c r="S2589" s="10">
        <f t="shared" si="171"/>
        <v>1.574255467503158E-4</v>
      </c>
      <c r="U2589" t="str">
        <f t="shared" si="170"/>
        <v/>
      </c>
      <c r="V2589">
        <f t="array" ref="V2589">SUM(IF(B2589="Y",IF(D2589="Critical",(F2589:F6148),0)))</f>
        <v>0</v>
      </c>
      <c r="W2589">
        <f t="shared" si="172"/>
        <v>2</v>
      </c>
      <c r="X2589">
        <f t="shared" si="173"/>
        <v>0</v>
      </c>
    </row>
    <row r="2590" spans="1:24" x14ac:dyDescent="0.25">
      <c r="A2590">
        <v>31461</v>
      </c>
      <c r="B2590" t="s">
        <v>18</v>
      </c>
      <c r="C2590" s="1">
        <v>41817</v>
      </c>
      <c r="D2590" t="s">
        <v>43</v>
      </c>
      <c r="E2590">
        <v>26</v>
      </c>
      <c r="F2590">
        <v>1463.42</v>
      </c>
      <c r="G2590">
        <v>0.08</v>
      </c>
      <c r="H2590" t="s">
        <v>20</v>
      </c>
      <c r="I2590">
        <v>350.82</v>
      </c>
      <c r="J2590">
        <v>59.98</v>
      </c>
      <c r="K2590">
        <v>3.99</v>
      </c>
      <c r="L2590" t="s">
        <v>165</v>
      </c>
      <c r="M2590" t="s">
        <v>22</v>
      </c>
      <c r="N2590" t="s">
        <v>23</v>
      </c>
      <c r="O2590" t="s">
        <v>34</v>
      </c>
      <c r="P2590" t="s">
        <v>72</v>
      </c>
      <c r="Q2590" t="s">
        <v>42</v>
      </c>
      <c r="R2590" s="1">
        <v>41819</v>
      </c>
      <c r="S2590" s="10">
        <f t="shared" si="171"/>
        <v>2.3254937933453842E-4</v>
      </c>
      <c r="U2590" t="str">
        <f t="shared" si="170"/>
        <v/>
      </c>
      <c r="V2590">
        <f t="array" ref="V2590">SUM(IF(B2590="Y",IF(D2590="Critical",(F2590:F6149),0)))</f>
        <v>0</v>
      </c>
      <c r="W2590">
        <f t="shared" si="172"/>
        <v>2</v>
      </c>
      <c r="X2590">
        <f t="shared" si="173"/>
        <v>0</v>
      </c>
    </row>
    <row r="2591" spans="1:24" x14ac:dyDescent="0.25">
      <c r="A2591">
        <v>42528</v>
      </c>
      <c r="B2591" t="s">
        <v>18</v>
      </c>
      <c r="C2591" s="1">
        <v>41328</v>
      </c>
      <c r="D2591" t="s">
        <v>43</v>
      </c>
      <c r="E2591">
        <v>37</v>
      </c>
      <c r="F2591">
        <v>1356.45</v>
      </c>
      <c r="G2591">
        <v>0.02</v>
      </c>
      <c r="H2591" t="s">
        <v>20</v>
      </c>
      <c r="I2591">
        <v>47.65</v>
      </c>
      <c r="J2591">
        <v>35.44</v>
      </c>
      <c r="K2591">
        <v>19.989999999999998</v>
      </c>
      <c r="L2591" t="s">
        <v>206</v>
      </c>
      <c r="M2591" t="s">
        <v>56</v>
      </c>
      <c r="N2591" t="s">
        <v>45</v>
      </c>
      <c r="O2591" t="s">
        <v>34</v>
      </c>
      <c r="P2591" t="s">
        <v>49</v>
      </c>
      <c r="Q2591" t="s">
        <v>42</v>
      </c>
      <c r="R2591" s="1">
        <v>41330</v>
      </c>
      <c r="S2591" s="10">
        <f t="shared" si="171"/>
        <v>2.1555097347195927E-4</v>
      </c>
      <c r="U2591" t="str">
        <f t="shared" si="170"/>
        <v/>
      </c>
      <c r="V2591">
        <f t="array" ref="V2591">SUM(IF(B2591="Y",IF(D2591="Critical",(F2591:F6150),0)))</f>
        <v>0</v>
      </c>
      <c r="W2591">
        <f t="shared" si="172"/>
        <v>2</v>
      </c>
      <c r="X2591">
        <f t="shared" si="173"/>
        <v>0</v>
      </c>
    </row>
    <row r="2592" spans="1:24" x14ac:dyDescent="0.25">
      <c r="A2592">
        <v>19136</v>
      </c>
      <c r="B2592" t="s">
        <v>18</v>
      </c>
      <c r="C2592" s="1">
        <v>41490</v>
      </c>
      <c r="D2592" t="s">
        <v>31</v>
      </c>
      <c r="E2592">
        <v>44</v>
      </c>
      <c r="F2592">
        <v>1372.9455</v>
      </c>
      <c r="G2592">
        <v>0</v>
      </c>
      <c r="H2592" t="s">
        <v>20</v>
      </c>
      <c r="I2592">
        <v>429.89</v>
      </c>
      <c r="J2592">
        <v>35.99</v>
      </c>
      <c r="K2592">
        <v>1.25</v>
      </c>
      <c r="L2592" t="s">
        <v>308</v>
      </c>
      <c r="M2592" t="s">
        <v>22</v>
      </c>
      <c r="N2592" t="s">
        <v>23</v>
      </c>
      <c r="O2592" t="s">
        <v>24</v>
      </c>
      <c r="P2592" t="s">
        <v>41</v>
      </c>
      <c r="Q2592" t="s">
        <v>26</v>
      </c>
      <c r="R2592" s="1">
        <v>41492</v>
      </c>
      <c r="S2592" s="10">
        <f t="shared" si="171"/>
        <v>2.1817224302329304E-4</v>
      </c>
      <c r="U2592" t="str">
        <f t="shared" si="170"/>
        <v/>
      </c>
      <c r="V2592">
        <f t="array" ref="V2592">SUM(IF(B2592="Y",IF(D2592="Critical",(F2592:F6151),0)))</f>
        <v>0</v>
      </c>
      <c r="W2592">
        <f t="shared" si="172"/>
        <v>2</v>
      </c>
      <c r="X2592">
        <f t="shared" si="173"/>
        <v>0</v>
      </c>
    </row>
    <row r="2593" spans="1:24" x14ac:dyDescent="0.25">
      <c r="A2593">
        <v>37541</v>
      </c>
      <c r="B2593" t="s">
        <v>18</v>
      </c>
      <c r="C2593" s="1">
        <v>41331</v>
      </c>
      <c r="D2593" t="s">
        <v>43</v>
      </c>
      <c r="E2593">
        <v>18</v>
      </c>
      <c r="F2593">
        <v>1373.11</v>
      </c>
      <c r="G2593">
        <v>0.1</v>
      </c>
      <c r="H2593" t="s">
        <v>20</v>
      </c>
      <c r="I2593">
        <v>-599.54</v>
      </c>
      <c r="J2593">
        <v>80.98</v>
      </c>
      <c r="K2593">
        <v>35</v>
      </c>
      <c r="L2593" t="s">
        <v>537</v>
      </c>
      <c r="M2593" t="s">
        <v>341</v>
      </c>
      <c r="N2593" t="s">
        <v>71</v>
      </c>
      <c r="O2593" t="s">
        <v>34</v>
      </c>
      <c r="P2593" t="s">
        <v>53</v>
      </c>
      <c r="Q2593" t="s">
        <v>60</v>
      </c>
      <c r="R2593" s="1">
        <v>41333</v>
      </c>
      <c r="S2593" s="10">
        <f t="shared" si="171"/>
        <v>2.1819838341559361E-4</v>
      </c>
      <c r="U2593" t="str">
        <f t="shared" si="170"/>
        <v/>
      </c>
      <c r="V2593">
        <f t="array" ref="V2593">SUM(IF(B2593="Y",IF(D2593="Critical",(F2593:F6152),0)))</f>
        <v>0</v>
      </c>
      <c r="W2593">
        <f t="shared" si="172"/>
        <v>2</v>
      </c>
      <c r="X2593">
        <f t="shared" si="173"/>
        <v>0</v>
      </c>
    </row>
    <row r="2594" spans="1:24" x14ac:dyDescent="0.25">
      <c r="A2594">
        <v>31493</v>
      </c>
      <c r="B2594" t="s">
        <v>18</v>
      </c>
      <c r="C2594" s="1">
        <v>42660</v>
      </c>
      <c r="D2594" t="s">
        <v>19</v>
      </c>
      <c r="E2594">
        <v>8</v>
      </c>
      <c r="F2594">
        <v>112.47</v>
      </c>
      <c r="G2594">
        <v>0</v>
      </c>
      <c r="H2594" t="s">
        <v>32</v>
      </c>
      <c r="I2594">
        <v>46.74</v>
      </c>
      <c r="J2594">
        <v>12.2</v>
      </c>
      <c r="K2594">
        <v>6.02</v>
      </c>
      <c r="L2594" t="s">
        <v>208</v>
      </c>
      <c r="M2594" t="s">
        <v>22</v>
      </c>
      <c r="N2594" t="s">
        <v>40</v>
      </c>
      <c r="O2594" t="s">
        <v>37</v>
      </c>
      <c r="P2594" t="s">
        <v>38</v>
      </c>
      <c r="Q2594" t="s">
        <v>26</v>
      </c>
      <c r="R2594" s="1">
        <v>42661</v>
      </c>
      <c r="S2594" s="10">
        <f t="shared" si="171"/>
        <v>1.7872400741930228E-5</v>
      </c>
      <c r="U2594" t="str">
        <f t="shared" si="170"/>
        <v/>
      </c>
      <c r="V2594">
        <f t="array" ref="V2594">SUM(IF(B2594="Y",IF(D2594="Critical",(F2594:F6153),0)))</f>
        <v>0</v>
      </c>
      <c r="W2594">
        <f t="shared" si="172"/>
        <v>1</v>
      </c>
      <c r="X2594">
        <f t="shared" si="173"/>
        <v>0</v>
      </c>
    </row>
    <row r="2595" spans="1:24" x14ac:dyDescent="0.25">
      <c r="A2595">
        <v>15045</v>
      </c>
      <c r="B2595" t="s">
        <v>18</v>
      </c>
      <c r="C2595" s="1">
        <v>41506</v>
      </c>
      <c r="D2595" t="s">
        <v>31</v>
      </c>
      <c r="E2595">
        <v>11</v>
      </c>
      <c r="F2595">
        <v>1378.72</v>
      </c>
      <c r="G2595">
        <v>7.0000000000000007E-2</v>
      </c>
      <c r="H2595" t="s">
        <v>54</v>
      </c>
      <c r="I2595">
        <v>-640.6</v>
      </c>
      <c r="J2595">
        <v>122.99</v>
      </c>
      <c r="K2595">
        <v>70.2</v>
      </c>
      <c r="L2595" t="s">
        <v>296</v>
      </c>
      <c r="M2595" t="s">
        <v>22</v>
      </c>
      <c r="N2595" t="s">
        <v>71</v>
      </c>
      <c r="O2595" t="s">
        <v>37</v>
      </c>
      <c r="P2595" t="s">
        <v>86</v>
      </c>
      <c r="Q2595" t="s">
        <v>74</v>
      </c>
      <c r="R2595" s="1">
        <v>41508</v>
      </c>
      <c r="S2595" s="10">
        <f t="shared" si="171"/>
        <v>2.1908985819253174E-4</v>
      </c>
      <c r="U2595" t="str">
        <f t="shared" si="170"/>
        <v/>
      </c>
      <c r="V2595">
        <f t="array" ref="V2595">SUM(IF(B2595="Y",IF(D2595="Critical",(F2595:F6154),0)))</f>
        <v>0</v>
      </c>
      <c r="W2595">
        <f t="shared" si="172"/>
        <v>2</v>
      </c>
      <c r="X2595">
        <f t="shared" si="173"/>
        <v>0</v>
      </c>
    </row>
    <row r="2596" spans="1:24" x14ac:dyDescent="0.25">
      <c r="A2596">
        <v>8807</v>
      </c>
      <c r="B2596" t="s">
        <v>18</v>
      </c>
      <c r="C2596" s="1">
        <v>41330</v>
      </c>
      <c r="D2596" t="s">
        <v>47</v>
      </c>
      <c r="E2596">
        <v>14</v>
      </c>
      <c r="F2596">
        <v>1379.3375000000001</v>
      </c>
      <c r="G2596">
        <v>0.08</v>
      </c>
      <c r="H2596" t="s">
        <v>20</v>
      </c>
      <c r="I2596">
        <v>-78.540000000000006</v>
      </c>
      <c r="J2596">
        <v>125.99</v>
      </c>
      <c r="K2596">
        <v>4.2</v>
      </c>
      <c r="L2596" t="s">
        <v>290</v>
      </c>
      <c r="M2596" t="s">
        <v>56</v>
      </c>
      <c r="N2596" t="s">
        <v>45</v>
      </c>
      <c r="O2596" t="s">
        <v>24</v>
      </c>
      <c r="P2596" t="s">
        <v>41</v>
      </c>
      <c r="Q2596" t="s">
        <v>42</v>
      </c>
      <c r="R2596" s="1">
        <v>41337</v>
      </c>
      <c r="S2596" s="10">
        <f t="shared" si="171"/>
        <v>2.1918798398125891E-4</v>
      </c>
      <c r="U2596" t="str">
        <f t="shared" si="170"/>
        <v/>
      </c>
      <c r="V2596">
        <f t="array" ref="V2596">SUM(IF(B2596="Y",IF(D2596="Critical",(F2596:F6155),0)))</f>
        <v>0</v>
      </c>
      <c r="W2596">
        <f t="shared" si="172"/>
        <v>7</v>
      </c>
      <c r="X2596">
        <f t="shared" si="173"/>
        <v>0</v>
      </c>
    </row>
    <row r="2597" spans="1:24" x14ac:dyDescent="0.25">
      <c r="A2597">
        <v>31520</v>
      </c>
      <c r="B2597" t="s">
        <v>18</v>
      </c>
      <c r="C2597" s="1">
        <v>41971</v>
      </c>
      <c r="D2597" t="s">
        <v>19</v>
      </c>
      <c r="E2597">
        <v>23</v>
      </c>
      <c r="F2597">
        <v>138.71</v>
      </c>
      <c r="G2597">
        <v>0.09</v>
      </c>
      <c r="H2597" t="s">
        <v>20</v>
      </c>
      <c r="I2597">
        <v>-33.159999999999997</v>
      </c>
      <c r="J2597">
        <v>5.89</v>
      </c>
      <c r="K2597">
        <v>5.57</v>
      </c>
      <c r="L2597" t="s">
        <v>549</v>
      </c>
      <c r="M2597" t="s">
        <v>22</v>
      </c>
      <c r="N2597" t="s">
        <v>45</v>
      </c>
      <c r="O2597" t="s">
        <v>37</v>
      </c>
      <c r="P2597" t="s">
        <v>38</v>
      </c>
      <c r="Q2597" t="s">
        <v>42</v>
      </c>
      <c r="R2597" s="1">
        <v>41972</v>
      </c>
      <c r="S2597" s="10">
        <f t="shared" si="171"/>
        <v>2.2042150857234304E-5</v>
      </c>
      <c r="U2597" t="str">
        <f t="shared" si="170"/>
        <v/>
      </c>
      <c r="V2597">
        <f t="array" ref="V2597">SUM(IF(B2597="Y",IF(D2597="Critical",(F2597:F6156),0)))</f>
        <v>0</v>
      </c>
      <c r="W2597">
        <f t="shared" si="172"/>
        <v>1</v>
      </c>
      <c r="X2597">
        <f t="shared" si="173"/>
        <v>0</v>
      </c>
    </row>
    <row r="2598" spans="1:24" x14ac:dyDescent="0.25">
      <c r="A2598">
        <v>31523</v>
      </c>
      <c r="B2598" t="s">
        <v>18</v>
      </c>
      <c r="C2598" s="1">
        <v>42071</v>
      </c>
      <c r="D2598" t="s">
        <v>47</v>
      </c>
      <c r="E2598">
        <v>17</v>
      </c>
      <c r="F2598">
        <v>105.85</v>
      </c>
      <c r="G2598">
        <v>0.1</v>
      </c>
      <c r="H2598" t="s">
        <v>20</v>
      </c>
      <c r="I2598">
        <v>-44.86</v>
      </c>
      <c r="J2598">
        <v>6.48</v>
      </c>
      <c r="K2598">
        <v>2.74</v>
      </c>
      <c r="L2598" t="s">
        <v>573</v>
      </c>
      <c r="M2598" t="s">
        <v>30</v>
      </c>
      <c r="N2598" t="s">
        <v>40</v>
      </c>
      <c r="O2598" t="s">
        <v>24</v>
      </c>
      <c r="P2598" t="s">
        <v>25</v>
      </c>
      <c r="Q2598" t="s">
        <v>26</v>
      </c>
      <c r="R2598" s="1">
        <v>42073</v>
      </c>
      <c r="S2598" s="10">
        <f t="shared" si="171"/>
        <v>1.6820428723511287E-5</v>
      </c>
      <c r="U2598" t="str">
        <f t="shared" si="170"/>
        <v/>
      </c>
      <c r="V2598">
        <f t="array" ref="V2598">SUM(IF(B2598="Y",IF(D2598="Critical",(F2598:F6157),0)))</f>
        <v>0</v>
      </c>
      <c r="W2598">
        <f t="shared" si="172"/>
        <v>2</v>
      </c>
      <c r="X2598">
        <f t="shared" si="173"/>
        <v>0</v>
      </c>
    </row>
    <row r="2599" spans="1:24" x14ac:dyDescent="0.25">
      <c r="A2599">
        <v>31523</v>
      </c>
      <c r="B2599" t="s">
        <v>18</v>
      </c>
      <c r="C2599" s="1">
        <v>42071</v>
      </c>
      <c r="D2599" t="s">
        <v>47</v>
      </c>
      <c r="E2599">
        <v>19</v>
      </c>
      <c r="F2599">
        <v>179.33</v>
      </c>
      <c r="G2599">
        <v>0</v>
      </c>
      <c r="H2599" t="s">
        <v>20</v>
      </c>
      <c r="I2599">
        <v>-58.76</v>
      </c>
      <c r="J2599">
        <v>8.74</v>
      </c>
      <c r="K2599">
        <v>8.2899999999999991</v>
      </c>
      <c r="L2599" t="s">
        <v>573</v>
      </c>
      <c r="M2599" t="s">
        <v>30</v>
      </c>
      <c r="N2599" t="s">
        <v>40</v>
      </c>
      <c r="O2599" t="s">
        <v>34</v>
      </c>
      <c r="P2599" t="s">
        <v>76</v>
      </c>
      <c r="Q2599" t="s">
        <v>42</v>
      </c>
      <c r="R2599" s="1">
        <v>42076</v>
      </c>
      <c r="S2599" s="10">
        <f t="shared" si="171"/>
        <v>2.8497000311641756E-5</v>
      </c>
      <c r="U2599" t="str">
        <f t="shared" si="170"/>
        <v/>
      </c>
      <c r="V2599">
        <f t="array" ref="V2599">SUM(IF(B2599="Y",IF(D2599="Critical",(F2599:F6158),0)))</f>
        <v>0</v>
      </c>
      <c r="W2599">
        <f t="shared" si="172"/>
        <v>5</v>
      </c>
      <c r="X2599">
        <f t="shared" si="173"/>
        <v>0</v>
      </c>
    </row>
    <row r="2600" spans="1:24" x14ac:dyDescent="0.25">
      <c r="A2600">
        <v>31524</v>
      </c>
      <c r="B2600" t="s">
        <v>18</v>
      </c>
      <c r="C2600" s="1">
        <v>41816</v>
      </c>
      <c r="D2600" t="s">
        <v>47</v>
      </c>
      <c r="E2600">
        <v>10</v>
      </c>
      <c r="F2600">
        <v>1025.8800000000001</v>
      </c>
      <c r="G2600">
        <v>0.08</v>
      </c>
      <c r="H2600" t="s">
        <v>54</v>
      </c>
      <c r="I2600">
        <v>-211.33</v>
      </c>
      <c r="J2600">
        <v>100.89</v>
      </c>
      <c r="K2600">
        <v>42</v>
      </c>
      <c r="L2600" t="s">
        <v>128</v>
      </c>
      <c r="M2600" t="s">
        <v>22</v>
      </c>
      <c r="N2600" t="s">
        <v>71</v>
      </c>
      <c r="O2600" t="s">
        <v>37</v>
      </c>
      <c r="P2600" t="s">
        <v>86</v>
      </c>
      <c r="Q2600" t="s">
        <v>74</v>
      </c>
      <c r="R2600" s="1">
        <v>41818</v>
      </c>
      <c r="S2600" s="10">
        <f t="shared" si="171"/>
        <v>1.6302070305976158E-4</v>
      </c>
      <c r="U2600" t="str">
        <f t="shared" si="170"/>
        <v/>
      </c>
      <c r="V2600">
        <f t="array" ref="V2600">SUM(IF(B2600="Y",IF(D2600="Critical",(F2600:F6159),0)))</f>
        <v>0</v>
      </c>
      <c r="W2600">
        <f t="shared" si="172"/>
        <v>2</v>
      </c>
      <c r="X2600">
        <f t="shared" si="173"/>
        <v>0</v>
      </c>
    </row>
    <row r="2601" spans="1:24" x14ac:dyDescent="0.25">
      <c r="A2601">
        <v>31552</v>
      </c>
      <c r="B2601" t="s">
        <v>18</v>
      </c>
      <c r="C2601" s="1">
        <v>42319</v>
      </c>
      <c r="D2601" t="s">
        <v>19</v>
      </c>
      <c r="E2601">
        <v>17</v>
      </c>
      <c r="F2601">
        <v>378.08</v>
      </c>
      <c r="G2601">
        <v>0</v>
      </c>
      <c r="H2601" t="s">
        <v>20</v>
      </c>
      <c r="I2601">
        <v>70.48</v>
      </c>
      <c r="J2601">
        <v>22.24</v>
      </c>
      <c r="K2601">
        <v>1.99</v>
      </c>
      <c r="L2601" t="s">
        <v>150</v>
      </c>
      <c r="M2601" t="s">
        <v>30</v>
      </c>
      <c r="N2601" t="s">
        <v>23</v>
      </c>
      <c r="O2601" t="s">
        <v>24</v>
      </c>
      <c r="P2601" t="s">
        <v>25</v>
      </c>
      <c r="Q2601" t="s">
        <v>26</v>
      </c>
      <c r="R2601" s="1">
        <v>42322</v>
      </c>
      <c r="S2601" s="10">
        <f t="shared" si="171"/>
        <v>6.0079997088192236E-5</v>
      </c>
      <c r="U2601" t="str">
        <f t="shared" si="170"/>
        <v/>
      </c>
      <c r="V2601">
        <f t="array" ref="V2601">SUM(IF(B2601="Y",IF(D2601="Critical",(F2601:F6160),0)))</f>
        <v>0</v>
      </c>
      <c r="W2601">
        <f t="shared" si="172"/>
        <v>3</v>
      </c>
      <c r="X2601">
        <f t="shared" si="173"/>
        <v>0</v>
      </c>
    </row>
    <row r="2602" spans="1:24" x14ac:dyDescent="0.25">
      <c r="A2602">
        <v>31552</v>
      </c>
      <c r="B2602" t="s">
        <v>18</v>
      </c>
      <c r="C2602" s="1">
        <v>42319</v>
      </c>
      <c r="D2602" t="s">
        <v>19</v>
      </c>
      <c r="E2602">
        <v>24</v>
      </c>
      <c r="F2602">
        <v>731.71</v>
      </c>
      <c r="G2602">
        <v>0</v>
      </c>
      <c r="H2602" t="s">
        <v>20</v>
      </c>
      <c r="I2602">
        <v>175.82</v>
      </c>
      <c r="J2602">
        <v>29.89</v>
      </c>
      <c r="K2602">
        <v>1.99</v>
      </c>
      <c r="L2602" t="s">
        <v>150</v>
      </c>
      <c r="M2602" t="s">
        <v>30</v>
      </c>
      <c r="N2602" t="s">
        <v>23</v>
      </c>
      <c r="O2602" t="s">
        <v>24</v>
      </c>
      <c r="P2602" t="s">
        <v>25</v>
      </c>
      <c r="Q2602" t="s">
        <v>26</v>
      </c>
      <c r="R2602" s="1">
        <v>42320</v>
      </c>
      <c r="S2602" s="10">
        <f t="shared" si="171"/>
        <v>1.1627468966726921E-4</v>
      </c>
      <c r="U2602" t="str">
        <f t="shared" si="170"/>
        <v/>
      </c>
      <c r="V2602">
        <f t="array" ref="V2602">SUM(IF(B2602="Y",IF(D2602="Critical",(F2602:F6161),0)))</f>
        <v>0</v>
      </c>
      <c r="W2602">
        <f t="shared" si="172"/>
        <v>1</v>
      </c>
      <c r="X2602">
        <f t="shared" si="173"/>
        <v>0</v>
      </c>
    </row>
    <row r="2603" spans="1:24" x14ac:dyDescent="0.25">
      <c r="A2603">
        <v>31555</v>
      </c>
      <c r="B2603" t="s">
        <v>18</v>
      </c>
      <c r="C2603" s="1">
        <v>42007</v>
      </c>
      <c r="D2603" t="s">
        <v>28</v>
      </c>
      <c r="E2603">
        <v>38</v>
      </c>
      <c r="F2603">
        <v>3531.75</v>
      </c>
      <c r="G2603">
        <v>0</v>
      </c>
      <c r="H2603" t="s">
        <v>20</v>
      </c>
      <c r="I2603">
        <v>572.26</v>
      </c>
      <c r="J2603">
        <v>88.84</v>
      </c>
      <c r="K2603">
        <v>20.79</v>
      </c>
      <c r="L2603" t="s">
        <v>285</v>
      </c>
      <c r="M2603" t="s">
        <v>22</v>
      </c>
      <c r="N2603" t="s">
        <v>40</v>
      </c>
      <c r="O2603" t="s">
        <v>37</v>
      </c>
      <c r="P2603" t="s">
        <v>38</v>
      </c>
      <c r="Q2603" t="s">
        <v>60</v>
      </c>
      <c r="R2603" s="1">
        <v>42007</v>
      </c>
      <c r="S2603" s="10">
        <f t="shared" si="171"/>
        <v>5.6122389366330657E-4</v>
      </c>
      <c r="U2603" t="str">
        <f t="shared" si="170"/>
        <v/>
      </c>
      <c r="V2603">
        <f t="array" ref="V2603">SUM(IF(B2603="Y",IF(D2603="Critical",(F2603:F6162),0)))</f>
        <v>0</v>
      </c>
      <c r="W2603">
        <f t="shared" si="172"/>
        <v>0</v>
      </c>
      <c r="X2603">
        <f t="shared" si="173"/>
        <v>0</v>
      </c>
    </row>
    <row r="2604" spans="1:24" x14ac:dyDescent="0.25">
      <c r="A2604">
        <v>31555</v>
      </c>
      <c r="B2604" t="s">
        <v>18</v>
      </c>
      <c r="C2604" s="1">
        <v>42007</v>
      </c>
      <c r="D2604" t="s">
        <v>28</v>
      </c>
      <c r="E2604">
        <v>5</v>
      </c>
      <c r="F2604">
        <v>500.5</v>
      </c>
      <c r="G2604">
        <v>0.02</v>
      </c>
      <c r="H2604" t="s">
        <v>54</v>
      </c>
      <c r="I2604">
        <v>-153.31</v>
      </c>
      <c r="J2604">
        <v>90.97</v>
      </c>
      <c r="K2604">
        <v>28</v>
      </c>
      <c r="L2604" t="s">
        <v>285</v>
      </c>
      <c r="M2604" t="s">
        <v>22</v>
      </c>
      <c r="N2604" t="s">
        <v>40</v>
      </c>
      <c r="O2604" t="s">
        <v>24</v>
      </c>
      <c r="P2604" t="s">
        <v>51</v>
      </c>
      <c r="Q2604" t="s">
        <v>74</v>
      </c>
      <c r="R2604" s="1">
        <v>42010</v>
      </c>
      <c r="S2604" s="10">
        <f t="shared" si="171"/>
        <v>7.9533534020948514E-5</v>
      </c>
      <c r="U2604" t="str">
        <f t="shared" si="170"/>
        <v/>
      </c>
      <c r="V2604">
        <f t="array" ref="V2604">SUM(IF(B2604="Y",IF(D2604="Critical",(F2604:F6163),0)))</f>
        <v>0</v>
      </c>
      <c r="W2604">
        <f t="shared" si="172"/>
        <v>3</v>
      </c>
      <c r="X2604">
        <f t="shared" si="173"/>
        <v>0</v>
      </c>
    </row>
    <row r="2605" spans="1:24" x14ac:dyDescent="0.25">
      <c r="A2605">
        <v>31556</v>
      </c>
      <c r="B2605" t="s">
        <v>18</v>
      </c>
      <c r="C2605" s="1">
        <v>41847</v>
      </c>
      <c r="D2605" t="s">
        <v>28</v>
      </c>
      <c r="E2605">
        <v>35</v>
      </c>
      <c r="F2605">
        <v>269.35000000000002</v>
      </c>
      <c r="G2605">
        <v>7.0000000000000007E-2</v>
      </c>
      <c r="H2605" t="s">
        <v>20</v>
      </c>
      <c r="I2605">
        <v>-14.99</v>
      </c>
      <c r="J2605">
        <v>7.7</v>
      </c>
      <c r="K2605">
        <v>3.68</v>
      </c>
      <c r="L2605" t="s">
        <v>291</v>
      </c>
      <c r="M2605" t="s">
        <v>22</v>
      </c>
      <c r="N2605" t="s">
        <v>45</v>
      </c>
      <c r="O2605" t="s">
        <v>37</v>
      </c>
      <c r="P2605" t="s">
        <v>38</v>
      </c>
      <c r="Q2605" t="s">
        <v>36</v>
      </c>
      <c r="R2605" s="1">
        <v>41848</v>
      </c>
      <c r="S2605" s="10">
        <f t="shared" si="171"/>
        <v>4.2801912864220751E-5</v>
      </c>
      <c r="U2605" t="str">
        <f t="shared" si="170"/>
        <v/>
      </c>
      <c r="V2605">
        <f t="array" ref="V2605">SUM(IF(B2605="Y",IF(D2605="Critical",(F2605:F6164),0)))</f>
        <v>0</v>
      </c>
      <c r="W2605">
        <f t="shared" si="172"/>
        <v>1</v>
      </c>
      <c r="X2605">
        <f t="shared" si="173"/>
        <v>0</v>
      </c>
    </row>
    <row r="2606" spans="1:24" x14ac:dyDescent="0.25">
      <c r="A2606">
        <v>31558</v>
      </c>
      <c r="B2606" t="s">
        <v>18</v>
      </c>
      <c r="C2606" s="1">
        <v>41843</v>
      </c>
      <c r="D2606" t="s">
        <v>47</v>
      </c>
      <c r="E2606">
        <v>12</v>
      </c>
      <c r="F2606">
        <v>3671.3</v>
      </c>
      <c r="G2606">
        <v>0.04</v>
      </c>
      <c r="H2606" t="s">
        <v>20</v>
      </c>
      <c r="I2606">
        <v>900.06</v>
      </c>
      <c r="J2606">
        <v>300.64999999999998</v>
      </c>
      <c r="K2606">
        <v>24.49</v>
      </c>
      <c r="L2606" t="s">
        <v>515</v>
      </c>
      <c r="M2606" t="s">
        <v>341</v>
      </c>
      <c r="N2606" t="s">
        <v>40</v>
      </c>
      <c r="O2606" t="s">
        <v>34</v>
      </c>
      <c r="P2606" t="s">
        <v>72</v>
      </c>
      <c r="Q2606" t="s">
        <v>60</v>
      </c>
      <c r="R2606" s="1">
        <v>41848</v>
      </c>
      <c r="S2606" s="10">
        <f t="shared" si="171"/>
        <v>5.8339952737484178E-4</v>
      </c>
      <c r="U2606" t="str">
        <f t="shared" si="170"/>
        <v/>
      </c>
      <c r="V2606">
        <f t="array" ref="V2606">SUM(IF(B2606="Y",IF(D2606="Critical",(F2606:F6165),0)))</f>
        <v>0</v>
      </c>
      <c r="W2606">
        <f t="shared" si="172"/>
        <v>5</v>
      </c>
      <c r="X2606">
        <f t="shared" si="173"/>
        <v>0</v>
      </c>
    </row>
    <row r="2607" spans="1:24" x14ac:dyDescent="0.25">
      <c r="A2607">
        <v>31558</v>
      </c>
      <c r="B2607" t="s">
        <v>18</v>
      </c>
      <c r="C2607" s="1">
        <v>41843</v>
      </c>
      <c r="D2607" t="s">
        <v>47</v>
      </c>
      <c r="E2607">
        <v>42</v>
      </c>
      <c r="F2607">
        <v>1763.6</v>
      </c>
      <c r="G2607">
        <v>0.08</v>
      </c>
      <c r="H2607" t="s">
        <v>20</v>
      </c>
      <c r="I2607">
        <v>455.37</v>
      </c>
      <c r="J2607">
        <v>45.19</v>
      </c>
      <c r="K2607">
        <v>1.99</v>
      </c>
      <c r="L2607" t="s">
        <v>515</v>
      </c>
      <c r="M2607" t="s">
        <v>341</v>
      </c>
      <c r="N2607" t="s">
        <v>40</v>
      </c>
      <c r="O2607" t="s">
        <v>24</v>
      </c>
      <c r="P2607" t="s">
        <v>25</v>
      </c>
      <c r="Q2607" t="s">
        <v>26</v>
      </c>
      <c r="R2607" s="1">
        <v>41843</v>
      </c>
      <c r="S2607" s="10">
        <f t="shared" si="171"/>
        <v>2.8025043076792167E-4</v>
      </c>
      <c r="U2607" t="str">
        <f t="shared" si="170"/>
        <v/>
      </c>
      <c r="V2607">
        <f t="array" ref="V2607">SUM(IF(B2607="Y",IF(D2607="Critical",(F2607:F6166),0)))</f>
        <v>0</v>
      </c>
      <c r="W2607">
        <f t="shared" si="172"/>
        <v>0</v>
      </c>
      <c r="X2607">
        <f t="shared" si="173"/>
        <v>0</v>
      </c>
    </row>
    <row r="2608" spans="1:24" x14ac:dyDescent="0.25">
      <c r="A2608">
        <v>31586</v>
      </c>
      <c r="B2608" t="s">
        <v>18</v>
      </c>
      <c r="C2608" s="1">
        <v>42084</v>
      </c>
      <c r="D2608" t="s">
        <v>47</v>
      </c>
      <c r="E2608">
        <v>22</v>
      </c>
      <c r="F2608">
        <v>963.45</v>
      </c>
      <c r="G2608">
        <v>0.05</v>
      </c>
      <c r="H2608" t="s">
        <v>32</v>
      </c>
      <c r="I2608">
        <v>94.03</v>
      </c>
      <c r="J2608">
        <v>43.22</v>
      </c>
      <c r="K2608">
        <v>4</v>
      </c>
      <c r="L2608" t="s">
        <v>310</v>
      </c>
      <c r="M2608" t="s">
        <v>22</v>
      </c>
      <c r="N2608" t="s">
        <v>40</v>
      </c>
      <c r="O2608" t="s">
        <v>24</v>
      </c>
      <c r="P2608" t="s">
        <v>25</v>
      </c>
      <c r="Q2608" t="s">
        <v>42</v>
      </c>
      <c r="R2608" s="1">
        <v>42088</v>
      </c>
      <c r="S2608" s="10">
        <f t="shared" si="171"/>
        <v>1.5310006663832738E-4</v>
      </c>
      <c r="U2608" t="str">
        <f t="shared" si="170"/>
        <v/>
      </c>
      <c r="V2608">
        <f t="array" ref="V2608">SUM(IF(B2608="Y",IF(D2608="Critical",(F2608:F6167),0)))</f>
        <v>0</v>
      </c>
      <c r="W2608">
        <f t="shared" si="172"/>
        <v>4</v>
      </c>
      <c r="X2608">
        <f t="shared" si="173"/>
        <v>0</v>
      </c>
    </row>
    <row r="2609" spans="1:24" x14ac:dyDescent="0.25">
      <c r="A2609">
        <v>31586</v>
      </c>
      <c r="B2609" t="s">
        <v>18</v>
      </c>
      <c r="C2609" s="1">
        <v>42084</v>
      </c>
      <c r="D2609" t="s">
        <v>47</v>
      </c>
      <c r="E2609">
        <v>25</v>
      </c>
      <c r="F2609">
        <v>4390.0290000000005</v>
      </c>
      <c r="G2609">
        <v>0</v>
      </c>
      <c r="H2609" t="s">
        <v>32</v>
      </c>
      <c r="I2609">
        <v>1007.49</v>
      </c>
      <c r="J2609">
        <v>205.99</v>
      </c>
      <c r="K2609">
        <v>5.26</v>
      </c>
      <c r="L2609" t="s">
        <v>310</v>
      </c>
      <c r="M2609" t="s">
        <v>22</v>
      </c>
      <c r="N2609" t="s">
        <v>40</v>
      </c>
      <c r="O2609" t="s">
        <v>24</v>
      </c>
      <c r="P2609" t="s">
        <v>41</v>
      </c>
      <c r="Q2609" t="s">
        <v>42</v>
      </c>
      <c r="R2609" s="1">
        <v>42093</v>
      </c>
      <c r="S2609" s="10">
        <f t="shared" si="171"/>
        <v>6.9761143021868262E-4</v>
      </c>
      <c r="U2609" t="str">
        <f t="shared" si="170"/>
        <v/>
      </c>
      <c r="V2609">
        <f t="array" ref="V2609">SUM(IF(B2609="Y",IF(D2609="Critical",(F2609:F6168),0)))</f>
        <v>0</v>
      </c>
      <c r="W2609">
        <f t="shared" si="172"/>
        <v>9</v>
      </c>
      <c r="X2609">
        <f t="shared" si="173"/>
        <v>0</v>
      </c>
    </row>
    <row r="2610" spans="1:24" x14ac:dyDescent="0.25">
      <c r="A2610">
        <v>11908</v>
      </c>
      <c r="B2610" t="s">
        <v>18</v>
      </c>
      <c r="C2610" s="1">
        <v>41419</v>
      </c>
      <c r="D2610" t="s">
        <v>31</v>
      </c>
      <c r="E2610">
        <v>5</v>
      </c>
      <c r="F2610">
        <v>1386.6</v>
      </c>
      <c r="G2610">
        <v>0.09</v>
      </c>
      <c r="H2610" t="s">
        <v>54</v>
      </c>
      <c r="I2610">
        <v>-556.17999999999995</v>
      </c>
      <c r="J2610">
        <v>280.98</v>
      </c>
      <c r="K2610">
        <v>57</v>
      </c>
      <c r="L2610" t="s">
        <v>320</v>
      </c>
      <c r="M2610" t="s">
        <v>22</v>
      </c>
      <c r="N2610" t="s">
        <v>23</v>
      </c>
      <c r="O2610" t="s">
        <v>37</v>
      </c>
      <c r="P2610" t="s">
        <v>86</v>
      </c>
      <c r="Q2610" t="s">
        <v>74</v>
      </c>
      <c r="R2610" s="1">
        <v>41421</v>
      </c>
      <c r="S2610" s="10">
        <f t="shared" si="171"/>
        <v>2.2034205449240202E-4</v>
      </c>
      <c r="U2610" t="str">
        <f t="shared" si="170"/>
        <v/>
      </c>
      <c r="V2610">
        <f t="array" ref="V2610">SUM(IF(B2610="Y",IF(D2610="Critical",(F2610:F6169),0)))</f>
        <v>0</v>
      </c>
      <c r="W2610">
        <f t="shared" si="172"/>
        <v>2</v>
      </c>
      <c r="X2610">
        <f t="shared" si="173"/>
        <v>0</v>
      </c>
    </row>
    <row r="2611" spans="1:24" x14ac:dyDescent="0.25">
      <c r="A2611">
        <v>31718</v>
      </c>
      <c r="B2611" t="s">
        <v>18</v>
      </c>
      <c r="C2611" s="1">
        <v>41605</v>
      </c>
      <c r="D2611" t="s">
        <v>47</v>
      </c>
      <c r="E2611">
        <v>24</v>
      </c>
      <c r="F2611">
        <v>1390.6935000000001</v>
      </c>
      <c r="G2611">
        <v>0.03</v>
      </c>
      <c r="H2611" t="s">
        <v>20</v>
      </c>
      <c r="I2611">
        <v>168.46</v>
      </c>
      <c r="J2611">
        <v>65.989999999999995</v>
      </c>
      <c r="K2611">
        <v>7.69</v>
      </c>
      <c r="L2611" t="s">
        <v>140</v>
      </c>
      <c r="M2611" t="s">
        <v>56</v>
      </c>
      <c r="N2611" t="s">
        <v>23</v>
      </c>
      <c r="O2611" t="s">
        <v>24</v>
      </c>
      <c r="P2611" t="s">
        <v>41</v>
      </c>
      <c r="Q2611" t="s">
        <v>42</v>
      </c>
      <c r="R2611" s="1">
        <v>41609</v>
      </c>
      <c r="S2611" s="10">
        <f t="shared" si="171"/>
        <v>2.2099254504487906E-4</v>
      </c>
      <c r="U2611" t="str">
        <f t="shared" si="170"/>
        <v/>
      </c>
      <c r="V2611">
        <f t="array" ref="V2611">SUM(IF(B2611="Y",IF(D2611="Critical",(F2611:F6170),0)))</f>
        <v>0</v>
      </c>
      <c r="W2611">
        <f t="shared" si="172"/>
        <v>4</v>
      </c>
      <c r="X2611">
        <f t="shared" si="173"/>
        <v>0</v>
      </c>
    </row>
    <row r="2612" spans="1:24" x14ac:dyDescent="0.25">
      <c r="A2612">
        <v>31618</v>
      </c>
      <c r="B2612" t="s">
        <v>18</v>
      </c>
      <c r="C2612" s="1">
        <v>41831</v>
      </c>
      <c r="D2612" t="s">
        <v>28</v>
      </c>
      <c r="E2612">
        <v>14</v>
      </c>
      <c r="F2612">
        <v>403.17</v>
      </c>
      <c r="G2612">
        <v>0.02</v>
      </c>
      <c r="H2612" t="s">
        <v>20</v>
      </c>
      <c r="I2612">
        <v>147.44999999999999</v>
      </c>
      <c r="J2612">
        <v>28.53</v>
      </c>
      <c r="K2612">
        <v>1.49</v>
      </c>
      <c r="L2612" t="s">
        <v>212</v>
      </c>
      <c r="M2612" t="s">
        <v>341</v>
      </c>
      <c r="N2612" t="s">
        <v>23</v>
      </c>
      <c r="O2612" t="s">
        <v>34</v>
      </c>
      <c r="P2612" t="s">
        <v>68</v>
      </c>
      <c r="Q2612" t="s">
        <v>42</v>
      </c>
      <c r="R2612" s="1">
        <v>41831</v>
      </c>
      <c r="S2612" s="10">
        <f t="shared" si="171"/>
        <v>6.4067002819632001E-5</v>
      </c>
      <c r="U2612" t="str">
        <f t="shared" si="170"/>
        <v/>
      </c>
      <c r="V2612">
        <f t="array" ref="V2612">SUM(IF(B2612="Y",IF(D2612="Critical",(F2612:F6171),0)))</f>
        <v>0</v>
      </c>
      <c r="W2612">
        <f t="shared" si="172"/>
        <v>0</v>
      </c>
      <c r="X2612">
        <f t="shared" si="173"/>
        <v>0</v>
      </c>
    </row>
    <row r="2613" spans="1:24" x14ac:dyDescent="0.25">
      <c r="A2613">
        <v>31619</v>
      </c>
      <c r="B2613" t="s">
        <v>18</v>
      </c>
      <c r="C2613" s="1">
        <v>42630</v>
      </c>
      <c r="D2613" t="s">
        <v>47</v>
      </c>
      <c r="E2613">
        <v>11</v>
      </c>
      <c r="F2613">
        <v>114.87</v>
      </c>
      <c r="G2613">
        <v>0.1</v>
      </c>
      <c r="H2613" t="s">
        <v>20</v>
      </c>
      <c r="I2613">
        <v>-21.03</v>
      </c>
      <c r="J2613">
        <v>10.98</v>
      </c>
      <c r="K2613">
        <v>3.99</v>
      </c>
      <c r="L2613" t="s">
        <v>566</v>
      </c>
      <c r="M2613" t="s">
        <v>22</v>
      </c>
      <c r="N2613" t="s">
        <v>23</v>
      </c>
      <c r="O2613" t="s">
        <v>34</v>
      </c>
      <c r="P2613" t="s">
        <v>72</v>
      </c>
      <c r="Q2613" t="s">
        <v>42</v>
      </c>
      <c r="R2613" s="1">
        <v>42637</v>
      </c>
      <c r="S2613" s="10">
        <f t="shared" si="171"/>
        <v>1.8253780325647065E-5</v>
      </c>
      <c r="U2613" t="str">
        <f t="shared" si="170"/>
        <v/>
      </c>
      <c r="V2613">
        <f t="array" ref="V2613">SUM(IF(B2613="Y",IF(D2613="Critical",(F2613:F6172),0)))</f>
        <v>0</v>
      </c>
      <c r="W2613">
        <f t="shared" si="172"/>
        <v>7</v>
      </c>
      <c r="X2613">
        <f t="shared" si="173"/>
        <v>0</v>
      </c>
    </row>
    <row r="2614" spans="1:24" x14ac:dyDescent="0.25">
      <c r="A2614">
        <v>31620</v>
      </c>
      <c r="B2614" t="s">
        <v>18</v>
      </c>
      <c r="C2614" s="1">
        <v>41862</v>
      </c>
      <c r="D2614" t="s">
        <v>28</v>
      </c>
      <c r="E2614">
        <v>20</v>
      </c>
      <c r="F2614">
        <v>1108.366</v>
      </c>
      <c r="G2614">
        <v>0.05</v>
      </c>
      <c r="H2614" t="s">
        <v>20</v>
      </c>
      <c r="I2614">
        <v>178.31</v>
      </c>
      <c r="J2614">
        <v>65.989999999999995</v>
      </c>
      <c r="K2614">
        <v>2.5</v>
      </c>
      <c r="L2614" t="s">
        <v>509</v>
      </c>
      <c r="M2614" t="s">
        <v>22</v>
      </c>
      <c r="N2614" t="s">
        <v>40</v>
      </c>
      <c r="O2614" t="s">
        <v>24</v>
      </c>
      <c r="P2614" t="s">
        <v>41</v>
      </c>
      <c r="Q2614" t="s">
        <v>42</v>
      </c>
      <c r="R2614" s="1">
        <v>41864</v>
      </c>
      <c r="S2614" s="10">
        <f t="shared" si="171"/>
        <v>1.7612840153578946E-4</v>
      </c>
      <c r="U2614" t="str">
        <f t="shared" si="170"/>
        <v/>
      </c>
      <c r="V2614">
        <f t="array" ref="V2614">SUM(IF(B2614="Y",IF(D2614="Critical",(F2614:F6173),0)))</f>
        <v>0</v>
      </c>
      <c r="W2614">
        <f t="shared" si="172"/>
        <v>2</v>
      </c>
      <c r="X2614">
        <f t="shared" si="173"/>
        <v>0</v>
      </c>
    </row>
    <row r="2615" spans="1:24" x14ac:dyDescent="0.25">
      <c r="A2615">
        <v>31648</v>
      </c>
      <c r="B2615" t="s">
        <v>18</v>
      </c>
      <c r="C2615" s="1">
        <v>41871</v>
      </c>
      <c r="D2615" t="s">
        <v>19</v>
      </c>
      <c r="E2615">
        <v>8</v>
      </c>
      <c r="F2615">
        <v>68.94</v>
      </c>
      <c r="G2615">
        <v>0</v>
      </c>
      <c r="H2615" t="s">
        <v>20</v>
      </c>
      <c r="I2615">
        <v>-32.630000000000003</v>
      </c>
      <c r="J2615">
        <v>8.32</v>
      </c>
      <c r="K2615">
        <v>2.38</v>
      </c>
      <c r="L2615" t="s">
        <v>580</v>
      </c>
      <c r="M2615" t="s">
        <v>22</v>
      </c>
      <c r="N2615" t="s">
        <v>40</v>
      </c>
      <c r="O2615" t="s">
        <v>24</v>
      </c>
      <c r="P2615" t="s">
        <v>25</v>
      </c>
      <c r="Q2615" t="s">
        <v>26</v>
      </c>
      <c r="R2615" s="1">
        <v>41871</v>
      </c>
      <c r="S2615" s="10">
        <f t="shared" si="171"/>
        <v>1.0955128542266115E-5</v>
      </c>
      <c r="U2615" t="str">
        <f t="shared" si="170"/>
        <v/>
      </c>
      <c r="V2615">
        <f t="array" ref="V2615">SUM(IF(B2615="Y",IF(D2615="Critical",(F2615:F6174),0)))</f>
        <v>0</v>
      </c>
      <c r="W2615">
        <f t="shared" si="172"/>
        <v>0</v>
      </c>
      <c r="X2615">
        <f t="shared" si="173"/>
        <v>0</v>
      </c>
    </row>
    <row r="2616" spans="1:24" x14ac:dyDescent="0.25">
      <c r="A2616">
        <v>31648</v>
      </c>
      <c r="B2616" t="s">
        <v>18</v>
      </c>
      <c r="C2616" s="1">
        <v>41871</v>
      </c>
      <c r="D2616" t="s">
        <v>19</v>
      </c>
      <c r="E2616">
        <v>10</v>
      </c>
      <c r="F2616">
        <v>74.040000000000006</v>
      </c>
      <c r="G2616">
        <v>0.03</v>
      </c>
      <c r="H2616" t="s">
        <v>20</v>
      </c>
      <c r="I2616">
        <v>-37.04</v>
      </c>
      <c r="J2616">
        <v>6.68</v>
      </c>
      <c r="K2616">
        <v>7.3</v>
      </c>
      <c r="L2616" t="s">
        <v>580</v>
      </c>
      <c r="M2616" t="s">
        <v>22</v>
      </c>
      <c r="N2616" t="s">
        <v>40</v>
      </c>
      <c r="O2616" t="s">
        <v>34</v>
      </c>
      <c r="P2616" t="s">
        <v>49</v>
      </c>
      <c r="Q2616" t="s">
        <v>42</v>
      </c>
      <c r="R2616" s="1">
        <v>41873</v>
      </c>
      <c r="S2616" s="10">
        <f t="shared" si="171"/>
        <v>1.1765560157664392E-5</v>
      </c>
      <c r="U2616" t="str">
        <f t="shared" si="170"/>
        <v/>
      </c>
      <c r="V2616">
        <f t="array" ref="V2616">SUM(IF(B2616="Y",IF(D2616="Critical",(F2616:F6175),0)))</f>
        <v>0</v>
      </c>
      <c r="W2616">
        <f t="shared" si="172"/>
        <v>2</v>
      </c>
      <c r="X2616">
        <f t="shared" si="173"/>
        <v>0</v>
      </c>
    </row>
    <row r="2617" spans="1:24" x14ac:dyDescent="0.25">
      <c r="A2617">
        <v>31681</v>
      </c>
      <c r="B2617" t="s">
        <v>18</v>
      </c>
      <c r="C2617" s="1">
        <v>42315</v>
      </c>
      <c r="D2617" t="s">
        <v>31</v>
      </c>
      <c r="E2617">
        <v>38</v>
      </c>
      <c r="F2617">
        <v>212.12</v>
      </c>
      <c r="G2617">
        <v>0.02</v>
      </c>
      <c r="H2617" t="s">
        <v>20</v>
      </c>
      <c r="I2617">
        <v>-93.78</v>
      </c>
      <c r="J2617">
        <v>5.28</v>
      </c>
      <c r="K2617">
        <v>5.66</v>
      </c>
      <c r="L2617" t="s">
        <v>300</v>
      </c>
      <c r="M2617" t="s">
        <v>22</v>
      </c>
      <c r="N2617" t="s">
        <v>23</v>
      </c>
      <c r="O2617" t="s">
        <v>34</v>
      </c>
      <c r="P2617" t="s">
        <v>49</v>
      </c>
      <c r="Q2617" t="s">
        <v>42</v>
      </c>
      <c r="R2617" s="1">
        <v>42316</v>
      </c>
      <c r="S2617" s="10">
        <f t="shared" si="171"/>
        <v>3.3707598874173025E-5</v>
      </c>
      <c r="U2617" t="str">
        <f t="shared" si="170"/>
        <v/>
      </c>
      <c r="V2617">
        <f t="array" ref="V2617">SUM(IF(B2617="Y",IF(D2617="Critical",(F2617:F6176),0)))</f>
        <v>0</v>
      </c>
      <c r="W2617">
        <f t="shared" si="172"/>
        <v>1</v>
      </c>
      <c r="X2617">
        <f t="shared" si="173"/>
        <v>0</v>
      </c>
    </row>
    <row r="2618" spans="1:24" x14ac:dyDescent="0.25">
      <c r="A2618">
        <v>28928</v>
      </c>
      <c r="B2618" t="s">
        <v>18</v>
      </c>
      <c r="C2618" s="1">
        <v>41394</v>
      </c>
      <c r="D2618" t="s">
        <v>47</v>
      </c>
      <c r="E2618">
        <v>46</v>
      </c>
      <c r="F2618">
        <v>1397.383</v>
      </c>
      <c r="G2618">
        <v>0.01</v>
      </c>
      <c r="H2618" t="s">
        <v>20</v>
      </c>
      <c r="I2618">
        <v>-135.86000000000001</v>
      </c>
      <c r="J2618">
        <v>35.99</v>
      </c>
      <c r="K2618">
        <v>5</v>
      </c>
      <c r="L2618" t="s">
        <v>496</v>
      </c>
      <c r="M2618" t="s">
        <v>22</v>
      </c>
      <c r="N2618" t="s">
        <v>23</v>
      </c>
      <c r="O2618" t="s">
        <v>24</v>
      </c>
      <c r="P2618" t="s">
        <v>41</v>
      </c>
      <c r="Q2618" t="s">
        <v>36</v>
      </c>
      <c r="R2618" s="1">
        <v>41396</v>
      </c>
      <c r="S2618" s="10">
        <f t="shared" si="171"/>
        <v>2.2205556118040979E-4</v>
      </c>
      <c r="U2618" t="str">
        <f t="shared" si="170"/>
        <v/>
      </c>
      <c r="V2618">
        <f t="array" ref="V2618">SUM(IF(B2618="Y",IF(D2618="Critical",(F2618:F6177),0)))</f>
        <v>0</v>
      </c>
      <c r="W2618">
        <f t="shared" si="172"/>
        <v>2</v>
      </c>
      <c r="X2618">
        <f t="shared" si="173"/>
        <v>0</v>
      </c>
    </row>
    <row r="2619" spans="1:24" x14ac:dyDescent="0.25">
      <c r="A2619">
        <v>31684</v>
      </c>
      <c r="B2619" t="s">
        <v>18</v>
      </c>
      <c r="C2619" s="1">
        <v>42263</v>
      </c>
      <c r="D2619" t="s">
        <v>28</v>
      </c>
      <c r="E2619">
        <v>15</v>
      </c>
      <c r="F2619">
        <v>89.97</v>
      </c>
      <c r="G2619">
        <v>0.02</v>
      </c>
      <c r="H2619" t="s">
        <v>20</v>
      </c>
      <c r="I2619">
        <v>23.48</v>
      </c>
      <c r="J2619">
        <v>5.68</v>
      </c>
      <c r="K2619">
        <v>1.46</v>
      </c>
      <c r="L2619" t="s">
        <v>144</v>
      </c>
      <c r="M2619" t="s">
        <v>341</v>
      </c>
      <c r="N2619" t="s">
        <v>23</v>
      </c>
      <c r="O2619" t="s">
        <v>34</v>
      </c>
      <c r="P2619" t="s">
        <v>49</v>
      </c>
      <c r="Q2619" t="s">
        <v>36</v>
      </c>
      <c r="R2619" s="1">
        <v>42266</v>
      </c>
      <c r="S2619" s="10">
        <f t="shared" si="171"/>
        <v>1.4296967144584891E-5</v>
      </c>
      <c r="U2619" t="str">
        <f t="shared" si="170"/>
        <v/>
      </c>
      <c r="V2619">
        <f t="array" ref="V2619">SUM(IF(B2619="Y",IF(D2619="Critical",(F2619:F6178),0)))</f>
        <v>0</v>
      </c>
      <c r="W2619">
        <f t="shared" si="172"/>
        <v>3</v>
      </c>
      <c r="X2619">
        <f t="shared" si="173"/>
        <v>0</v>
      </c>
    </row>
    <row r="2620" spans="1:24" x14ac:dyDescent="0.25">
      <c r="A2620">
        <v>31684</v>
      </c>
      <c r="B2620" t="s">
        <v>18</v>
      </c>
      <c r="C2620" s="1">
        <v>42263</v>
      </c>
      <c r="D2620" t="s">
        <v>28</v>
      </c>
      <c r="E2620">
        <v>28</v>
      </c>
      <c r="F2620">
        <v>456.91</v>
      </c>
      <c r="G2620">
        <v>0.04</v>
      </c>
      <c r="H2620" t="s">
        <v>32</v>
      </c>
      <c r="I2620">
        <v>-328.18</v>
      </c>
      <c r="J2620">
        <v>15.51</v>
      </c>
      <c r="K2620">
        <v>17.78</v>
      </c>
      <c r="L2620" t="s">
        <v>144</v>
      </c>
      <c r="M2620" t="s">
        <v>341</v>
      </c>
      <c r="N2620" t="s">
        <v>23</v>
      </c>
      <c r="O2620" t="s">
        <v>34</v>
      </c>
      <c r="P2620" t="s">
        <v>53</v>
      </c>
      <c r="Q2620" t="s">
        <v>42</v>
      </c>
      <c r="R2620" s="1">
        <v>42265</v>
      </c>
      <c r="S2620" s="10">
        <f t="shared" si="171"/>
        <v>7.2606727331691486E-5</v>
      </c>
      <c r="U2620" t="str">
        <f t="shared" si="170"/>
        <v/>
      </c>
      <c r="V2620">
        <f t="array" ref="V2620">SUM(IF(B2620="Y",IF(D2620="Critical",(F2620:F6179),0)))</f>
        <v>0</v>
      </c>
      <c r="W2620">
        <f t="shared" si="172"/>
        <v>2</v>
      </c>
      <c r="X2620">
        <f t="shared" si="173"/>
        <v>0</v>
      </c>
    </row>
    <row r="2621" spans="1:24" x14ac:dyDescent="0.25">
      <c r="A2621">
        <v>31687</v>
      </c>
      <c r="B2621" t="s">
        <v>18</v>
      </c>
      <c r="C2621" s="1">
        <v>41778</v>
      </c>
      <c r="D2621" t="s">
        <v>19</v>
      </c>
      <c r="E2621">
        <v>44</v>
      </c>
      <c r="F2621">
        <v>123.06</v>
      </c>
      <c r="G2621">
        <v>7.0000000000000007E-2</v>
      </c>
      <c r="H2621" t="s">
        <v>20</v>
      </c>
      <c r="I2621">
        <v>3.5</v>
      </c>
      <c r="J2621">
        <v>2.78</v>
      </c>
      <c r="K2621">
        <v>1.34</v>
      </c>
      <c r="L2621" t="s">
        <v>277</v>
      </c>
      <c r="M2621" t="s">
        <v>22</v>
      </c>
      <c r="N2621" t="s">
        <v>23</v>
      </c>
      <c r="O2621" t="s">
        <v>34</v>
      </c>
      <c r="P2621" t="s">
        <v>35</v>
      </c>
      <c r="Q2621" t="s">
        <v>36</v>
      </c>
      <c r="R2621" s="1">
        <v>41778</v>
      </c>
      <c r="S2621" s="10">
        <f t="shared" si="171"/>
        <v>1.9555238155080768E-5</v>
      </c>
      <c r="U2621" t="str">
        <f t="shared" si="170"/>
        <v/>
      </c>
      <c r="V2621">
        <f t="array" ref="V2621">SUM(IF(B2621="Y",IF(D2621="Critical",(F2621:F6180),0)))</f>
        <v>0</v>
      </c>
      <c r="W2621">
        <f t="shared" si="172"/>
        <v>0</v>
      </c>
      <c r="X2621">
        <f t="shared" si="173"/>
        <v>0</v>
      </c>
    </row>
    <row r="2622" spans="1:24" x14ac:dyDescent="0.25">
      <c r="A2622">
        <v>31715</v>
      </c>
      <c r="B2622" t="s">
        <v>18</v>
      </c>
      <c r="C2622" s="1">
        <v>42379</v>
      </c>
      <c r="D2622" t="s">
        <v>31</v>
      </c>
      <c r="E2622">
        <v>24</v>
      </c>
      <c r="F2622">
        <v>64.11</v>
      </c>
      <c r="G2622">
        <v>0.09</v>
      </c>
      <c r="H2622" t="s">
        <v>20</v>
      </c>
      <c r="I2622">
        <v>-4.09</v>
      </c>
      <c r="J2622">
        <v>2.78</v>
      </c>
      <c r="K2622">
        <v>0.97</v>
      </c>
      <c r="L2622" t="s">
        <v>253</v>
      </c>
      <c r="M2622" t="s">
        <v>56</v>
      </c>
      <c r="N2622" t="s">
        <v>71</v>
      </c>
      <c r="O2622" t="s">
        <v>34</v>
      </c>
      <c r="P2622" t="s">
        <v>35</v>
      </c>
      <c r="Q2622" t="s">
        <v>36</v>
      </c>
      <c r="R2622" s="1">
        <v>42381</v>
      </c>
      <c r="S2622" s="10">
        <f t="shared" si="171"/>
        <v>1.0187602130035982E-5</v>
      </c>
      <c r="U2622" t="str">
        <f t="shared" si="170"/>
        <v/>
      </c>
      <c r="V2622">
        <f t="array" ref="V2622">SUM(IF(B2622="Y",IF(D2622="Critical",(F2622:F6181),0)))</f>
        <v>0</v>
      </c>
      <c r="W2622">
        <f t="shared" si="172"/>
        <v>2</v>
      </c>
      <c r="X2622">
        <f t="shared" si="173"/>
        <v>0</v>
      </c>
    </row>
    <row r="2623" spans="1:24" x14ac:dyDescent="0.25">
      <c r="A2623">
        <v>13767</v>
      </c>
      <c r="B2623" t="s">
        <v>18</v>
      </c>
      <c r="C2623" s="1">
        <v>41512</v>
      </c>
      <c r="D2623" t="s">
        <v>19</v>
      </c>
      <c r="E2623">
        <v>45</v>
      </c>
      <c r="F2623">
        <v>1403.741</v>
      </c>
      <c r="G2623">
        <v>0.01</v>
      </c>
      <c r="H2623" t="s">
        <v>20</v>
      </c>
      <c r="I2623">
        <v>622.25</v>
      </c>
      <c r="J2623">
        <v>35.99</v>
      </c>
      <c r="K2623">
        <v>3.3</v>
      </c>
      <c r="L2623" t="s">
        <v>140</v>
      </c>
      <c r="M2623" t="s">
        <v>22</v>
      </c>
      <c r="N2623" t="s">
        <v>23</v>
      </c>
      <c r="O2623" t="s">
        <v>24</v>
      </c>
      <c r="P2623" t="s">
        <v>41</v>
      </c>
      <c r="Q2623" t="s">
        <v>26</v>
      </c>
      <c r="R2623" s="1">
        <v>41514</v>
      </c>
      <c r="S2623" s="10">
        <f t="shared" si="171"/>
        <v>2.2306589926093963E-4</v>
      </c>
      <c r="U2623" t="str">
        <f t="shared" si="170"/>
        <v/>
      </c>
      <c r="V2623">
        <f t="array" ref="V2623">SUM(IF(B2623="Y",IF(D2623="Critical",(F2623:F6182),0)))</f>
        <v>0</v>
      </c>
      <c r="W2623">
        <f t="shared" si="172"/>
        <v>2</v>
      </c>
      <c r="X2623">
        <f t="shared" si="173"/>
        <v>0</v>
      </c>
    </row>
    <row r="2624" spans="1:24" x14ac:dyDescent="0.25">
      <c r="A2624">
        <v>12483</v>
      </c>
      <c r="B2624" t="s">
        <v>27</v>
      </c>
      <c r="C2624" s="1">
        <v>41490</v>
      </c>
      <c r="D2624" t="s">
        <v>28</v>
      </c>
      <c r="E2624">
        <v>14</v>
      </c>
      <c r="F2624">
        <v>1406.07</v>
      </c>
      <c r="G2624">
        <v>0.1</v>
      </c>
      <c r="H2624" t="s">
        <v>54</v>
      </c>
      <c r="I2624">
        <v>-701.91</v>
      </c>
      <c r="J2624">
        <v>100.98</v>
      </c>
      <c r="K2624">
        <v>57.38</v>
      </c>
      <c r="L2624" t="s">
        <v>414</v>
      </c>
      <c r="M2624" t="s">
        <v>22</v>
      </c>
      <c r="N2624" t="s">
        <v>40</v>
      </c>
      <c r="O2624" t="s">
        <v>37</v>
      </c>
      <c r="P2624" t="s">
        <v>57</v>
      </c>
      <c r="Q2624" t="s">
        <v>58</v>
      </c>
      <c r="R2624" s="1">
        <v>41492</v>
      </c>
      <c r="S2624" s="10">
        <f t="shared" si="171"/>
        <v>2.2343599636530484E-4</v>
      </c>
      <c r="T2624" t="str">
        <f>IF(B2624="Y", "Quality Check","")</f>
        <v>Quality Check</v>
      </c>
      <c r="U2624" t="str">
        <f t="shared" si="170"/>
        <v>Low Impact</v>
      </c>
      <c r="V2624">
        <f t="array" ref="V2624">SUM(IF(B2624="Y",IF(D2624="Critical",(F2624:F6183),0)))</f>
        <v>8767965.4815000053</v>
      </c>
      <c r="W2624">
        <f t="shared" si="172"/>
        <v>2</v>
      </c>
      <c r="X2624">
        <f t="shared" si="173"/>
        <v>1</v>
      </c>
    </row>
    <row r="2625" spans="1:24" x14ac:dyDescent="0.25">
      <c r="A2625">
        <v>31744</v>
      </c>
      <c r="B2625" t="s">
        <v>18</v>
      </c>
      <c r="C2625" s="1">
        <v>42256</v>
      </c>
      <c r="D2625" t="s">
        <v>43</v>
      </c>
      <c r="E2625">
        <v>12</v>
      </c>
      <c r="F2625">
        <v>86.69</v>
      </c>
      <c r="G2625">
        <v>0</v>
      </c>
      <c r="H2625" t="s">
        <v>20</v>
      </c>
      <c r="I2625">
        <v>-43.48</v>
      </c>
      <c r="J2625">
        <v>6.48</v>
      </c>
      <c r="K2625">
        <v>7.37</v>
      </c>
      <c r="L2625" t="s">
        <v>569</v>
      </c>
      <c r="M2625" t="s">
        <v>22</v>
      </c>
      <c r="N2625" t="s">
        <v>45</v>
      </c>
      <c r="O2625" t="s">
        <v>34</v>
      </c>
      <c r="P2625" t="s">
        <v>49</v>
      </c>
      <c r="Q2625" t="s">
        <v>42</v>
      </c>
      <c r="R2625" s="1">
        <v>42257</v>
      </c>
      <c r="S2625" s="10">
        <f t="shared" si="171"/>
        <v>1.3775748380171881E-5</v>
      </c>
      <c r="U2625" t="str">
        <f t="shared" si="170"/>
        <v/>
      </c>
      <c r="V2625">
        <f t="array" ref="V2625">SUM(IF(B2625="Y",IF(D2625="Critical",(F2625:F6184),0)))</f>
        <v>0</v>
      </c>
      <c r="W2625">
        <f t="shared" si="172"/>
        <v>1</v>
      </c>
      <c r="X2625">
        <f t="shared" si="173"/>
        <v>0</v>
      </c>
    </row>
    <row r="2626" spans="1:24" x14ac:dyDescent="0.25">
      <c r="A2626">
        <v>31751</v>
      </c>
      <c r="B2626" t="s">
        <v>18</v>
      </c>
      <c r="C2626" s="1">
        <v>41785</v>
      </c>
      <c r="D2626" t="s">
        <v>19</v>
      </c>
      <c r="E2626">
        <v>31</v>
      </c>
      <c r="F2626">
        <v>413.12</v>
      </c>
      <c r="G2626">
        <v>0.1</v>
      </c>
      <c r="H2626" t="s">
        <v>32</v>
      </c>
      <c r="I2626">
        <v>-10.220000000000001</v>
      </c>
      <c r="J2626">
        <v>14.27</v>
      </c>
      <c r="K2626">
        <v>7.27</v>
      </c>
      <c r="L2626" t="s">
        <v>152</v>
      </c>
      <c r="M2626" t="s">
        <v>30</v>
      </c>
      <c r="N2626" t="s">
        <v>71</v>
      </c>
      <c r="O2626" t="s">
        <v>34</v>
      </c>
      <c r="P2626" t="s">
        <v>68</v>
      </c>
      <c r="Q2626" t="s">
        <v>42</v>
      </c>
      <c r="R2626" s="1">
        <v>41787</v>
      </c>
      <c r="S2626" s="10">
        <f t="shared" si="171"/>
        <v>6.5648139010458044E-5</v>
      </c>
      <c r="U2626" t="str">
        <f t="shared" ref="U2626:U2689" si="174">IF(T2626="Quality Check",VLOOKUP(S2626,Quality_Control,2),"")</f>
        <v/>
      </c>
      <c r="V2626">
        <f t="array" ref="V2626">SUM(IF(B2626="Y",IF(D2626="Critical",(F2626:F6185),0)))</f>
        <v>0</v>
      </c>
      <c r="W2626">
        <f t="shared" si="172"/>
        <v>2</v>
      </c>
      <c r="X2626">
        <f t="shared" si="173"/>
        <v>0</v>
      </c>
    </row>
    <row r="2627" spans="1:24" x14ac:dyDescent="0.25">
      <c r="A2627">
        <v>31777</v>
      </c>
      <c r="B2627" t="s">
        <v>18</v>
      </c>
      <c r="C2627" s="1">
        <v>41931</v>
      </c>
      <c r="D2627" t="s">
        <v>31</v>
      </c>
      <c r="E2627">
        <v>32</v>
      </c>
      <c r="F2627">
        <v>6483.42</v>
      </c>
      <c r="G2627">
        <v>7.0000000000000007E-2</v>
      </c>
      <c r="H2627" t="s">
        <v>54</v>
      </c>
      <c r="I2627">
        <v>1590.95</v>
      </c>
      <c r="J2627">
        <v>200.98</v>
      </c>
      <c r="K2627">
        <v>23.76</v>
      </c>
      <c r="L2627" t="s">
        <v>296</v>
      </c>
      <c r="M2627" t="s">
        <v>22</v>
      </c>
      <c r="N2627" t="s">
        <v>71</v>
      </c>
      <c r="O2627" t="s">
        <v>37</v>
      </c>
      <c r="P2627" t="s">
        <v>86</v>
      </c>
      <c r="Q2627" t="s">
        <v>74</v>
      </c>
      <c r="R2627" s="1">
        <v>41933</v>
      </c>
      <c r="S2627" s="10">
        <f t="shared" ref="S2627:S2690" si="175">F2627/$F$3563</f>
        <v>1.0302683419422538E-3</v>
      </c>
      <c r="U2627" t="str">
        <f t="shared" si="174"/>
        <v/>
      </c>
      <c r="V2627">
        <f t="array" ref="V2627">SUM(IF(B2627="Y",IF(D2627="Critical",(F2627:F6186),0)))</f>
        <v>0</v>
      </c>
      <c r="W2627">
        <f t="shared" ref="W2627:W2690" si="176">R2627-C2627</f>
        <v>2</v>
      </c>
      <c r="X2627">
        <f t="shared" ref="X2627:X2690" si="177">IF(T2627="",0,1)</f>
        <v>0</v>
      </c>
    </row>
    <row r="2628" spans="1:24" x14ac:dyDescent="0.25">
      <c r="A2628">
        <v>31777</v>
      </c>
      <c r="B2628" t="s">
        <v>18</v>
      </c>
      <c r="C2628" s="1">
        <v>41931</v>
      </c>
      <c r="D2628" t="s">
        <v>31</v>
      </c>
      <c r="E2628">
        <v>10</v>
      </c>
      <c r="F2628">
        <v>137.77000000000001</v>
      </c>
      <c r="G2628">
        <v>0.01</v>
      </c>
      <c r="H2628" t="s">
        <v>20</v>
      </c>
      <c r="I2628">
        <v>1.85</v>
      </c>
      <c r="J2628">
        <v>12.28</v>
      </c>
      <c r="K2628">
        <v>6.47</v>
      </c>
      <c r="L2628" t="s">
        <v>296</v>
      </c>
      <c r="M2628" t="s">
        <v>22</v>
      </c>
      <c r="N2628" t="s">
        <v>71</v>
      </c>
      <c r="O2628" t="s">
        <v>34</v>
      </c>
      <c r="P2628" t="s">
        <v>49</v>
      </c>
      <c r="Q2628" t="s">
        <v>42</v>
      </c>
      <c r="R2628" s="1">
        <v>41931</v>
      </c>
      <c r="S2628" s="10">
        <f t="shared" si="175"/>
        <v>2.1892777186945212E-5</v>
      </c>
      <c r="U2628" t="str">
        <f t="shared" si="174"/>
        <v/>
      </c>
      <c r="V2628">
        <f t="array" ref="V2628">SUM(IF(B2628="Y",IF(D2628="Critical",(F2628:F6187),0)))</f>
        <v>0</v>
      </c>
      <c r="W2628">
        <f t="shared" si="176"/>
        <v>0</v>
      </c>
      <c r="X2628">
        <f t="shared" si="177"/>
        <v>0</v>
      </c>
    </row>
    <row r="2629" spans="1:24" x14ac:dyDescent="0.25">
      <c r="A2629">
        <v>22022</v>
      </c>
      <c r="B2629" t="s">
        <v>18</v>
      </c>
      <c r="C2629" s="1">
        <v>41367</v>
      </c>
      <c r="D2629" t="s">
        <v>28</v>
      </c>
      <c r="E2629">
        <v>1</v>
      </c>
      <c r="F2629">
        <v>1409.86</v>
      </c>
      <c r="G2629">
        <v>7.0000000000000007E-2</v>
      </c>
      <c r="H2629" t="s">
        <v>54</v>
      </c>
      <c r="I2629">
        <v>-3461.12</v>
      </c>
      <c r="J2629">
        <v>1500.97</v>
      </c>
      <c r="K2629">
        <v>29.7</v>
      </c>
      <c r="L2629" t="s">
        <v>155</v>
      </c>
      <c r="M2629" t="s">
        <v>22</v>
      </c>
      <c r="N2629" t="s">
        <v>71</v>
      </c>
      <c r="O2629" t="s">
        <v>24</v>
      </c>
      <c r="P2629" t="s">
        <v>51</v>
      </c>
      <c r="Q2629" t="s">
        <v>74</v>
      </c>
      <c r="R2629" s="1">
        <v>41368</v>
      </c>
      <c r="S2629" s="10">
        <f t="shared" si="175"/>
        <v>2.2403825829125768E-4</v>
      </c>
      <c r="U2629" t="str">
        <f t="shared" si="174"/>
        <v/>
      </c>
      <c r="V2629">
        <f t="array" ref="V2629">SUM(IF(B2629="Y",IF(D2629="Critical",(F2629:F6188),0)))</f>
        <v>0</v>
      </c>
      <c r="W2629">
        <f t="shared" si="176"/>
        <v>1</v>
      </c>
      <c r="X2629">
        <f t="shared" si="177"/>
        <v>0</v>
      </c>
    </row>
    <row r="2630" spans="1:24" x14ac:dyDescent="0.25">
      <c r="A2630">
        <v>31781</v>
      </c>
      <c r="B2630" t="s">
        <v>18</v>
      </c>
      <c r="C2630" s="1">
        <v>42386</v>
      </c>
      <c r="D2630" t="s">
        <v>43</v>
      </c>
      <c r="E2630">
        <v>46</v>
      </c>
      <c r="F2630">
        <v>249.02</v>
      </c>
      <c r="G2630">
        <v>0.1</v>
      </c>
      <c r="H2630" t="s">
        <v>20</v>
      </c>
      <c r="I2630">
        <v>-282.61</v>
      </c>
      <c r="J2630">
        <v>5.81</v>
      </c>
      <c r="K2630">
        <v>8.49</v>
      </c>
      <c r="L2630" t="s">
        <v>349</v>
      </c>
      <c r="M2630" t="s">
        <v>341</v>
      </c>
      <c r="N2630" t="s">
        <v>23</v>
      </c>
      <c r="O2630" t="s">
        <v>34</v>
      </c>
      <c r="P2630" t="s">
        <v>68</v>
      </c>
      <c r="Q2630" t="s">
        <v>42</v>
      </c>
      <c r="R2630" s="1">
        <v>42387</v>
      </c>
      <c r="S2630" s="10">
        <f t="shared" si="175"/>
        <v>3.9571309973819383E-5</v>
      </c>
      <c r="U2630" t="str">
        <f t="shared" si="174"/>
        <v/>
      </c>
      <c r="V2630">
        <f t="array" ref="V2630">SUM(IF(B2630="Y",IF(D2630="Critical",(F2630:F6189),0)))</f>
        <v>0</v>
      </c>
      <c r="W2630">
        <f t="shared" si="176"/>
        <v>1</v>
      </c>
      <c r="X2630">
        <f t="shared" si="177"/>
        <v>0</v>
      </c>
    </row>
    <row r="2631" spans="1:24" x14ac:dyDescent="0.25">
      <c r="A2631">
        <v>31781</v>
      </c>
      <c r="B2631" t="s">
        <v>18</v>
      </c>
      <c r="C2631" s="1">
        <v>42386</v>
      </c>
      <c r="D2631" t="s">
        <v>43</v>
      </c>
      <c r="E2631">
        <v>41</v>
      </c>
      <c r="F2631">
        <v>78.489999999999995</v>
      </c>
      <c r="G2631">
        <v>0.03</v>
      </c>
      <c r="H2631" t="s">
        <v>20</v>
      </c>
      <c r="I2631">
        <v>5.53</v>
      </c>
      <c r="J2631">
        <v>1.81</v>
      </c>
      <c r="K2631">
        <v>0.75</v>
      </c>
      <c r="L2631" t="s">
        <v>349</v>
      </c>
      <c r="M2631" t="s">
        <v>341</v>
      </c>
      <c r="N2631" t="s">
        <v>23</v>
      </c>
      <c r="O2631" t="s">
        <v>34</v>
      </c>
      <c r="P2631" t="s">
        <v>100</v>
      </c>
      <c r="Q2631" t="s">
        <v>36</v>
      </c>
      <c r="R2631" s="1">
        <v>42387</v>
      </c>
      <c r="S2631" s="10">
        <f t="shared" si="175"/>
        <v>1.2472701469139358E-5</v>
      </c>
      <c r="U2631" t="str">
        <f t="shared" si="174"/>
        <v/>
      </c>
      <c r="V2631">
        <f t="array" ref="V2631">SUM(IF(B2631="Y",IF(D2631="Critical",(F2631:F6190),0)))</f>
        <v>0</v>
      </c>
      <c r="W2631">
        <f t="shared" si="176"/>
        <v>1</v>
      </c>
      <c r="X2631">
        <f t="shared" si="177"/>
        <v>0</v>
      </c>
    </row>
    <row r="2632" spans="1:24" x14ac:dyDescent="0.25">
      <c r="A2632">
        <v>35300</v>
      </c>
      <c r="B2632" t="s">
        <v>18</v>
      </c>
      <c r="C2632" s="1">
        <v>41335</v>
      </c>
      <c r="D2632" t="s">
        <v>43</v>
      </c>
      <c r="E2632">
        <v>35</v>
      </c>
      <c r="F2632">
        <v>1445.6</v>
      </c>
      <c r="G2632">
        <v>0.08</v>
      </c>
      <c r="H2632" t="s">
        <v>20</v>
      </c>
      <c r="I2632">
        <v>126.03</v>
      </c>
      <c r="J2632">
        <v>41.32</v>
      </c>
      <c r="K2632">
        <v>8.66</v>
      </c>
      <c r="L2632" t="s">
        <v>437</v>
      </c>
      <c r="M2632" t="s">
        <v>56</v>
      </c>
      <c r="N2632" t="s">
        <v>23</v>
      </c>
      <c r="O2632" t="s">
        <v>37</v>
      </c>
      <c r="P2632" t="s">
        <v>38</v>
      </c>
      <c r="Q2632" t="s">
        <v>52</v>
      </c>
      <c r="R2632" s="1">
        <v>41338</v>
      </c>
      <c r="S2632" s="10">
        <f t="shared" si="175"/>
        <v>2.2971763592544088E-4</v>
      </c>
      <c r="U2632" t="str">
        <f t="shared" si="174"/>
        <v/>
      </c>
      <c r="V2632">
        <f t="array" ref="V2632">SUM(IF(B2632="Y",IF(D2632="Critical",(F2632:F6191),0)))</f>
        <v>0</v>
      </c>
      <c r="W2632">
        <f t="shared" si="176"/>
        <v>3</v>
      </c>
      <c r="X2632">
        <f t="shared" si="177"/>
        <v>0</v>
      </c>
    </row>
    <row r="2633" spans="1:24" x14ac:dyDescent="0.25">
      <c r="A2633">
        <v>31845</v>
      </c>
      <c r="B2633" t="s">
        <v>18</v>
      </c>
      <c r="C2633" s="1">
        <v>42299</v>
      </c>
      <c r="D2633" t="s">
        <v>47</v>
      </c>
      <c r="E2633">
        <v>11</v>
      </c>
      <c r="F2633">
        <v>114.55</v>
      </c>
      <c r="G2633">
        <v>0.05</v>
      </c>
      <c r="H2633" t="s">
        <v>20</v>
      </c>
      <c r="I2633">
        <v>28.61</v>
      </c>
      <c r="J2633">
        <v>10.06</v>
      </c>
      <c r="K2633">
        <v>2.06</v>
      </c>
      <c r="L2633" t="s">
        <v>294</v>
      </c>
      <c r="M2633" t="s">
        <v>56</v>
      </c>
      <c r="N2633" t="s">
        <v>23</v>
      </c>
      <c r="O2633" t="s">
        <v>34</v>
      </c>
      <c r="P2633" t="s">
        <v>49</v>
      </c>
      <c r="Q2633" t="s">
        <v>36</v>
      </c>
      <c r="R2633" s="1">
        <v>42306</v>
      </c>
      <c r="S2633" s="10">
        <f t="shared" si="175"/>
        <v>1.8202929714484821E-5</v>
      </c>
      <c r="U2633" t="str">
        <f t="shared" si="174"/>
        <v/>
      </c>
      <c r="V2633">
        <f t="array" ref="V2633">SUM(IF(B2633="Y",IF(D2633="Critical",(F2633:F6192),0)))</f>
        <v>0</v>
      </c>
      <c r="W2633">
        <f t="shared" si="176"/>
        <v>7</v>
      </c>
      <c r="X2633">
        <f t="shared" si="177"/>
        <v>0</v>
      </c>
    </row>
    <row r="2634" spans="1:24" x14ac:dyDescent="0.25">
      <c r="A2634">
        <v>31845</v>
      </c>
      <c r="B2634" t="s">
        <v>18</v>
      </c>
      <c r="C2634" s="1">
        <v>42299</v>
      </c>
      <c r="D2634" t="s">
        <v>47</v>
      </c>
      <c r="E2634">
        <v>36</v>
      </c>
      <c r="F2634">
        <v>3645.12</v>
      </c>
      <c r="G2634">
        <v>0.04</v>
      </c>
      <c r="H2634" t="s">
        <v>54</v>
      </c>
      <c r="I2634">
        <v>807.29</v>
      </c>
      <c r="J2634">
        <v>100.98</v>
      </c>
      <c r="K2634">
        <v>15.66</v>
      </c>
      <c r="L2634" t="s">
        <v>294</v>
      </c>
      <c r="M2634" t="s">
        <v>56</v>
      </c>
      <c r="N2634" t="s">
        <v>23</v>
      </c>
      <c r="O2634" t="s">
        <v>34</v>
      </c>
      <c r="P2634" t="s">
        <v>72</v>
      </c>
      <c r="Q2634" t="s">
        <v>74</v>
      </c>
      <c r="R2634" s="1">
        <v>42299</v>
      </c>
      <c r="S2634" s="10">
        <f t="shared" si="175"/>
        <v>5.7923931174913058E-4</v>
      </c>
      <c r="U2634" t="str">
        <f t="shared" si="174"/>
        <v/>
      </c>
      <c r="V2634">
        <f t="array" ref="V2634">SUM(IF(B2634="Y",IF(D2634="Critical",(F2634:F6193),0)))</f>
        <v>0</v>
      </c>
      <c r="W2634">
        <f t="shared" si="176"/>
        <v>0</v>
      </c>
      <c r="X2634">
        <f t="shared" si="177"/>
        <v>0</v>
      </c>
    </row>
    <row r="2635" spans="1:24" x14ac:dyDescent="0.25">
      <c r="A2635">
        <v>31847</v>
      </c>
      <c r="B2635" t="s">
        <v>18</v>
      </c>
      <c r="C2635" s="1">
        <v>42722</v>
      </c>
      <c r="D2635" t="s">
        <v>47</v>
      </c>
      <c r="E2635">
        <v>46</v>
      </c>
      <c r="F2635">
        <v>1692.28</v>
      </c>
      <c r="G2635">
        <v>0.1</v>
      </c>
      <c r="H2635" t="s">
        <v>20</v>
      </c>
      <c r="I2635">
        <v>61</v>
      </c>
      <c r="J2635">
        <v>39.979999999999997</v>
      </c>
      <c r="K2635">
        <v>4</v>
      </c>
      <c r="L2635" t="s">
        <v>310</v>
      </c>
      <c r="M2635" t="s">
        <v>22</v>
      </c>
      <c r="N2635" t="s">
        <v>71</v>
      </c>
      <c r="O2635" t="s">
        <v>24</v>
      </c>
      <c r="P2635" t="s">
        <v>25</v>
      </c>
      <c r="Q2635" t="s">
        <v>42</v>
      </c>
      <c r="R2635" s="1">
        <v>42726</v>
      </c>
      <c r="S2635" s="10">
        <f t="shared" si="175"/>
        <v>2.6891710080513635E-4</v>
      </c>
      <c r="U2635" t="str">
        <f t="shared" si="174"/>
        <v/>
      </c>
      <c r="V2635">
        <f t="array" ref="V2635">SUM(IF(B2635="Y",IF(D2635="Critical",(F2635:F6194),0)))</f>
        <v>0</v>
      </c>
      <c r="W2635">
        <f t="shared" si="176"/>
        <v>4</v>
      </c>
      <c r="X2635">
        <f t="shared" si="177"/>
        <v>0</v>
      </c>
    </row>
    <row r="2636" spans="1:24" x14ac:dyDescent="0.25">
      <c r="A2636">
        <v>31873</v>
      </c>
      <c r="B2636" t="s">
        <v>18</v>
      </c>
      <c r="C2636" s="1">
        <v>42682</v>
      </c>
      <c r="D2636" t="s">
        <v>47</v>
      </c>
      <c r="E2636">
        <v>2</v>
      </c>
      <c r="F2636">
        <v>141.59</v>
      </c>
      <c r="G2636">
        <v>0.05</v>
      </c>
      <c r="H2636" t="s">
        <v>20</v>
      </c>
      <c r="I2636">
        <v>-91.09</v>
      </c>
      <c r="J2636">
        <v>70.97</v>
      </c>
      <c r="K2636">
        <v>3.5</v>
      </c>
      <c r="L2636" t="s">
        <v>581</v>
      </c>
      <c r="M2636" t="s">
        <v>30</v>
      </c>
      <c r="N2636" t="s">
        <v>40</v>
      </c>
      <c r="O2636" t="s">
        <v>34</v>
      </c>
      <c r="P2636" t="s">
        <v>72</v>
      </c>
      <c r="Q2636" t="s">
        <v>42</v>
      </c>
      <c r="R2636" s="1">
        <v>42687</v>
      </c>
      <c r="S2636" s="10">
        <f t="shared" si="175"/>
        <v>2.2499806357694506E-5</v>
      </c>
      <c r="U2636" t="str">
        <f t="shared" si="174"/>
        <v/>
      </c>
      <c r="V2636">
        <f t="array" ref="V2636">SUM(IF(B2636="Y",IF(D2636="Critical",(F2636:F6195),0)))</f>
        <v>0</v>
      </c>
      <c r="W2636">
        <f t="shared" si="176"/>
        <v>5</v>
      </c>
      <c r="X2636">
        <f t="shared" si="177"/>
        <v>0</v>
      </c>
    </row>
    <row r="2637" spans="1:24" x14ac:dyDescent="0.25">
      <c r="A2637">
        <v>31873</v>
      </c>
      <c r="B2637" t="s">
        <v>18</v>
      </c>
      <c r="C2637" s="1">
        <v>42682</v>
      </c>
      <c r="D2637" t="s">
        <v>47</v>
      </c>
      <c r="E2637">
        <v>14</v>
      </c>
      <c r="F2637">
        <v>2465.5014999999999</v>
      </c>
      <c r="G2637">
        <v>0.06</v>
      </c>
      <c r="H2637" t="s">
        <v>20</v>
      </c>
      <c r="I2637">
        <v>13.01</v>
      </c>
      <c r="J2637">
        <v>205.99</v>
      </c>
      <c r="K2637">
        <v>8.99</v>
      </c>
      <c r="L2637" t="s">
        <v>581</v>
      </c>
      <c r="M2637" t="s">
        <v>30</v>
      </c>
      <c r="N2637" t="s">
        <v>40</v>
      </c>
      <c r="O2637" t="s">
        <v>24</v>
      </c>
      <c r="P2637" t="s">
        <v>41</v>
      </c>
      <c r="Q2637" t="s">
        <v>42</v>
      </c>
      <c r="R2637" s="1">
        <v>42689</v>
      </c>
      <c r="S2637" s="10">
        <f t="shared" si="175"/>
        <v>3.9178830655134785E-4</v>
      </c>
      <c r="U2637" t="str">
        <f t="shared" si="174"/>
        <v/>
      </c>
      <c r="V2637">
        <f t="array" ref="V2637">SUM(IF(B2637="Y",IF(D2637="Critical",(F2637:F6196),0)))</f>
        <v>0</v>
      </c>
      <c r="W2637">
        <f t="shared" si="176"/>
        <v>7</v>
      </c>
      <c r="X2637">
        <f t="shared" si="177"/>
        <v>0</v>
      </c>
    </row>
    <row r="2638" spans="1:24" x14ac:dyDescent="0.25">
      <c r="A2638">
        <v>31873</v>
      </c>
      <c r="B2638" t="s">
        <v>18</v>
      </c>
      <c r="C2638" s="1">
        <v>42682</v>
      </c>
      <c r="D2638" t="s">
        <v>47</v>
      </c>
      <c r="E2638">
        <v>50</v>
      </c>
      <c r="F2638">
        <v>8558.4714999999997</v>
      </c>
      <c r="G2638">
        <v>0.06</v>
      </c>
      <c r="H2638" t="s">
        <v>20</v>
      </c>
      <c r="I2638">
        <v>2539.46</v>
      </c>
      <c r="J2638">
        <v>205.99</v>
      </c>
      <c r="K2638">
        <v>8.99</v>
      </c>
      <c r="L2638" t="s">
        <v>581</v>
      </c>
      <c r="M2638" t="s">
        <v>30</v>
      </c>
      <c r="N2638" t="s">
        <v>40</v>
      </c>
      <c r="O2638" t="s">
        <v>24</v>
      </c>
      <c r="P2638" t="s">
        <v>41</v>
      </c>
      <c r="Q2638" t="s">
        <v>42</v>
      </c>
      <c r="R2638" s="1">
        <v>42689</v>
      </c>
      <c r="S2638" s="10">
        <f t="shared" si="175"/>
        <v>1.3600109574676688E-3</v>
      </c>
      <c r="U2638" t="str">
        <f t="shared" si="174"/>
        <v/>
      </c>
      <c r="V2638">
        <f t="array" ref="V2638">SUM(IF(B2638="Y",IF(D2638="Critical",(F2638:F6197),0)))</f>
        <v>0</v>
      </c>
      <c r="W2638">
        <f t="shared" si="176"/>
        <v>7</v>
      </c>
      <c r="X2638">
        <f t="shared" si="177"/>
        <v>0</v>
      </c>
    </row>
    <row r="2639" spans="1:24" x14ac:dyDescent="0.25">
      <c r="A2639">
        <v>31873</v>
      </c>
      <c r="B2639" t="s">
        <v>18</v>
      </c>
      <c r="C2639" s="1">
        <v>42682</v>
      </c>
      <c r="D2639" t="s">
        <v>47</v>
      </c>
      <c r="E2639">
        <v>42</v>
      </c>
      <c r="F2639">
        <v>236.89</v>
      </c>
      <c r="G2639">
        <v>0</v>
      </c>
      <c r="H2639" t="s">
        <v>20</v>
      </c>
      <c r="I2639">
        <v>-125.29</v>
      </c>
      <c r="J2639">
        <v>5.28</v>
      </c>
      <c r="K2639">
        <v>6.26</v>
      </c>
      <c r="L2639" t="s">
        <v>581</v>
      </c>
      <c r="M2639" t="s">
        <v>30</v>
      </c>
      <c r="N2639" t="s">
        <v>40</v>
      </c>
      <c r="O2639" t="s">
        <v>34</v>
      </c>
      <c r="P2639" t="s">
        <v>49</v>
      </c>
      <c r="Q2639" t="s">
        <v>42</v>
      </c>
      <c r="R2639" s="1">
        <v>42689</v>
      </c>
      <c r="S2639" s="10">
        <f t="shared" si="175"/>
        <v>3.7643753994450533E-5</v>
      </c>
      <c r="U2639" t="str">
        <f t="shared" si="174"/>
        <v/>
      </c>
      <c r="V2639">
        <f t="array" ref="V2639">SUM(IF(B2639="Y",IF(D2639="Critical",(F2639:F6198),0)))</f>
        <v>0</v>
      </c>
      <c r="W2639">
        <f t="shared" si="176"/>
        <v>7</v>
      </c>
      <c r="X2639">
        <f t="shared" si="177"/>
        <v>0</v>
      </c>
    </row>
    <row r="2640" spans="1:24" x14ac:dyDescent="0.25">
      <c r="A2640">
        <v>31876</v>
      </c>
      <c r="B2640" t="s">
        <v>18</v>
      </c>
      <c r="C2640" s="1">
        <v>41766</v>
      </c>
      <c r="D2640" t="s">
        <v>19</v>
      </c>
      <c r="E2640">
        <v>8</v>
      </c>
      <c r="F2640">
        <v>741.49</v>
      </c>
      <c r="G2640">
        <v>0.08</v>
      </c>
      <c r="H2640" t="s">
        <v>20</v>
      </c>
      <c r="I2640">
        <v>-360.18</v>
      </c>
      <c r="J2640">
        <v>95.99</v>
      </c>
      <c r="K2640">
        <v>35</v>
      </c>
      <c r="L2640" t="s">
        <v>148</v>
      </c>
      <c r="M2640" t="s">
        <v>22</v>
      </c>
      <c r="N2640" t="s">
        <v>23</v>
      </c>
      <c r="O2640" t="s">
        <v>34</v>
      </c>
      <c r="P2640" t="s">
        <v>53</v>
      </c>
      <c r="Q2640" t="s">
        <v>60</v>
      </c>
      <c r="R2640" s="1">
        <v>41767</v>
      </c>
      <c r="S2640" s="10">
        <f t="shared" si="175"/>
        <v>1.1782881147091532E-4</v>
      </c>
      <c r="U2640" t="str">
        <f t="shared" si="174"/>
        <v/>
      </c>
      <c r="V2640">
        <f t="array" ref="V2640">SUM(IF(B2640="Y",IF(D2640="Critical",(F2640:F6199),0)))</f>
        <v>0</v>
      </c>
      <c r="W2640">
        <f t="shared" si="176"/>
        <v>1</v>
      </c>
      <c r="X2640">
        <f t="shared" si="177"/>
        <v>0</v>
      </c>
    </row>
    <row r="2641" spans="1:24" x14ac:dyDescent="0.25">
      <c r="A2641">
        <v>31877</v>
      </c>
      <c r="B2641" t="s">
        <v>18</v>
      </c>
      <c r="C2641" s="1">
        <v>42550</v>
      </c>
      <c r="D2641" t="s">
        <v>43</v>
      </c>
      <c r="E2641">
        <v>34</v>
      </c>
      <c r="F2641">
        <v>285.06</v>
      </c>
      <c r="G2641">
        <v>0.08</v>
      </c>
      <c r="H2641" t="s">
        <v>20</v>
      </c>
      <c r="I2641">
        <v>-211.54</v>
      </c>
      <c r="J2641">
        <v>8.3699999999999992</v>
      </c>
      <c r="K2641">
        <v>10.16</v>
      </c>
      <c r="L2641" t="s">
        <v>92</v>
      </c>
      <c r="M2641" t="s">
        <v>30</v>
      </c>
      <c r="N2641" t="s">
        <v>45</v>
      </c>
      <c r="O2641" t="s">
        <v>37</v>
      </c>
      <c r="P2641" t="s">
        <v>38</v>
      </c>
      <c r="Q2641" t="s">
        <v>60</v>
      </c>
      <c r="R2641" s="1">
        <v>42550</v>
      </c>
      <c r="S2641" s="10">
        <f t="shared" si="175"/>
        <v>4.5298360055967198E-5</v>
      </c>
      <c r="U2641" t="str">
        <f t="shared" si="174"/>
        <v/>
      </c>
      <c r="V2641">
        <f t="array" ref="V2641">SUM(IF(B2641="Y",IF(D2641="Critical",(F2641:F6200),0)))</f>
        <v>0</v>
      </c>
      <c r="W2641">
        <f t="shared" si="176"/>
        <v>0</v>
      </c>
      <c r="X2641">
        <f t="shared" si="177"/>
        <v>0</v>
      </c>
    </row>
    <row r="2642" spans="1:24" x14ac:dyDescent="0.25">
      <c r="A2642">
        <v>31910</v>
      </c>
      <c r="B2642" t="s">
        <v>18</v>
      </c>
      <c r="C2642" s="1">
        <v>42672</v>
      </c>
      <c r="D2642" t="s">
        <v>43</v>
      </c>
      <c r="E2642">
        <v>6</v>
      </c>
      <c r="F2642">
        <v>187.63749999999999</v>
      </c>
      <c r="G2642">
        <v>0.03</v>
      </c>
      <c r="H2642" t="s">
        <v>20</v>
      </c>
      <c r="I2642">
        <v>-190.03</v>
      </c>
      <c r="J2642">
        <v>35.99</v>
      </c>
      <c r="K2642">
        <v>5</v>
      </c>
      <c r="L2642" t="s">
        <v>362</v>
      </c>
      <c r="M2642" t="s">
        <v>22</v>
      </c>
      <c r="N2642" t="s">
        <v>71</v>
      </c>
      <c r="O2642" t="s">
        <v>24</v>
      </c>
      <c r="P2642" t="s">
        <v>41</v>
      </c>
      <c r="Q2642" t="s">
        <v>42</v>
      </c>
      <c r="R2642" s="1">
        <v>42673</v>
      </c>
      <c r="S2642" s="10">
        <f t="shared" si="175"/>
        <v>2.9817129849861592E-5</v>
      </c>
      <c r="U2642" t="str">
        <f t="shared" si="174"/>
        <v/>
      </c>
      <c r="V2642">
        <f t="array" ref="V2642">SUM(IF(B2642="Y",IF(D2642="Critical",(F2642:F6201),0)))</f>
        <v>0</v>
      </c>
      <c r="W2642">
        <f t="shared" si="176"/>
        <v>1</v>
      </c>
      <c r="X2642">
        <f t="shared" si="177"/>
        <v>0</v>
      </c>
    </row>
    <row r="2643" spans="1:24" x14ac:dyDescent="0.25">
      <c r="A2643">
        <v>31939</v>
      </c>
      <c r="B2643" t="s">
        <v>18</v>
      </c>
      <c r="C2643" s="1">
        <v>41815</v>
      </c>
      <c r="D2643" t="s">
        <v>19</v>
      </c>
      <c r="E2643">
        <v>13</v>
      </c>
      <c r="F2643">
        <v>1506.8375000000001</v>
      </c>
      <c r="G2643">
        <v>7.0000000000000007E-2</v>
      </c>
      <c r="H2643" t="s">
        <v>20</v>
      </c>
      <c r="I2643">
        <v>-75.010000000000005</v>
      </c>
      <c r="J2643">
        <v>140.99</v>
      </c>
      <c r="K2643">
        <v>4.2</v>
      </c>
      <c r="L2643" t="s">
        <v>259</v>
      </c>
      <c r="M2643" t="s">
        <v>22</v>
      </c>
      <c r="N2643" t="s">
        <v>71</v>
      </c>
      <c r="O2643" t="s">
        <v>24</v>
      </c>
      <c r="P2643" t="s">
        <v>41</v>
      </c>
      <c r="Q2643" t="s">
        <v>42</v>
      </c>
      <c r="R2643" s="1">
        <v>41817</v>
      </c>
      <c r="S2643" s="10">
        <f t="shared" si="175"/>
        <v>2.3944877436621581E-4</v>
      </c>
      <c r="U2643" t="str">
        <f t="shared" si="174"/>
        <v/>
      </c>
      <c r="V2643">
        <f t="array" ref="V2643">SUM(IF(B2643="Y",IF(D2643="Critical",(F2643:F6202),0)))</f>
        <v>0</v>
      </c>
      <c r="W2643">
        <f t="shared" si="176"/>
        <v>2</v>
      </c>
      <c r="X2643">
        <f t="shared" si="177"/>
        <v>0</v>
      </c>
    </row>
    <row r="2644" spans="1:24" x14ac:dyDescent="0.25">
      <c r="A2644">
        <v>32000</v>
      </c>
      <c r="B2644" t="s">
        <v>18</v>
      </c>
      <c r="C2644" s="1">
        <v>42260</v>
      </c>
      <c r="D2644" t="s">
        <v>47</v>
      </c>
      <c r="E2644">
        <v>49</v>
      </c>
      <c r="F2644">
        <v>162.16</v>
      </c>
      <c r="G2644">
        <v>0.05</v>
      </c>
      <c r="H2644" t="s">
        <v>20</v>
      </c>
      <c r="I2644">
        <v>24.95</v>
      </c>
      <c r="J2644">
        <v>3.29</v>
      </c>
      <c r="K2644">
        <v>1.35</v>
      </c>
      <c r="L2644" t="s">
        <v>577</v>
      </c>
      <c r="M2644" t="s">
        <v>30</v>
      </c>
      <c r="N2644" t="s">
        <v>40</v>
      </c>
      <c r="O2644" t="s">
        <v>34</v>
      </c>
      <c r="P2644" t="s">
        <v>100</v>
      </c>
      <c r="Q2644" t="s">
        <v>36</v>
      </c>
      <c r="R2644" s="1">
        <v>42262</v>
      </c>
      <c r="S2644" s="10">
        <f t="shared" si="175"/>
        <v>2.5768547206467555E-5</v>
      </c>
      <c r="U2644" t="str">
        <f t="shared" si="174"/>
        <v/>
      </c>
      <c r="V2644">
        <f t="array" ref="V2644">SUM(IF(B2644="Y",IF(D2644="Critical",(F2644:F6203),0)))</f>
        <v>0</v>
      </c>
      <c r="W2644">
        <f t="shared" si="176"/>
        <v>2</v>
      </c>
      <c r="X2644">
        <f t="shared" si="177"/>
        <v>0</v>
      </c>
    </row>
    <row r="2645" spans="1:24" x14ac:dyDescent="0.25">
      <c r="A2645">
        <v>32000</v>
      </c>
      <c r="B2645" t="s">
        <v>18</v>
      </c>
      <c r="C2645" s="1">
        <v>42260</v>
      </c>
      <c r="D2645" t="s">
        <v>47</v>
      </c>
      <c r="E2645">
        <v>26</v>
      </c>
      <c r="F2645">
        <v>15168.82</v>
      </c>
      <c r="G2645">
        <v>0.02</v>
      </c>
      <c r="H2645" t="s">
        <v>54</v>
      </c>
      <c r="I2645">
        <v>-1096.78</v>
      </c>
      <c r="J2645">
        <v>550.98</v>
      </c>
      <c r="K2645">
        <v>147.12</v>
      </c>
      <c r="L2645" t="s">
        <v>577</v>
      </c>
      <c r="M2645" t="s">
        <v>30</v>
      </c>
      <c r="N2645" t="s">
        <v>40</v>
      </c>
      <c r="O2645" t="s">
        <v>37</v>
      </c>
      <c r="P2645" t="s">
        <v>112</v>
      </c>
      <c r="Q2645" t="s">
        <v>58</v>
      </c>
      <c r="R2645" s="1">
        <v>42267</v>
      </c>
      <c r="S2645" s="10">
        <f t="shared" si="175"/>
        <v>2.4104492737815069E-3</v>
      </c>
      <c r="U2645" t="str">
        <f t="shared" si="174"/>
        <v/>
      </c>
      <c r="V2645">
        <f t="array" ref="V2645">SUM(IF(B2645="Y",IF(D2645="Critical",(F2645:F6204),0)))</f>
        <v>0</v>
      </c>
      <c r="W2645">
        <f t="shared" si="176"/>
        <v>7</v>
      </c>
      <c r="X2645">
        <f t="shared" si="177"/>
        <v>0</v>
      </c>
    </row>
    <row r="2646" spans="1:24" x14ac:dyDescent="0.25">
      <c r="A2646">
        <v>32036</v>
      </c>
      <c r="B2646" t="s">
        <v>27</v>
      </c>
      <c r="C2646" s="1">
        <v>41917</v>
      </c>
      <c r="D2646" t="s">
        <v>43</v>
      </c>
      <c r="E2646">
        <v>6</v>
      </c>
      <c r="F2646">
        <v>338.89</v>
      </c>
      <c r="G2646">
        <v>7.0000000000000007E-2</v>
      </c>
      <c r="H2646" t="s">
        <v>20</v>
      </c>
      <c r="I2646">
        <v>45.76</v>
      </c>
      <c r="J2646">
        <v>54.96</v>
      </c>
      <c r="K2646">
        <v>10.75</v>
      </c>
      <c r="L2646" t="s">
        <v>48</v>
      </c>
      <c r="M2646" t="s">
        <v>30</v>
      </c>
      <c r="N2646" t="s">
        <v>23</v>
      </c>
      <c r="O2646" t="s">
        <v>34</v>
      </c>
      <c r="P2646" t="s">
        <v>49</v>
      </c>
      <c r="Q2646" t="s">
        <v>42</v>
      </c>
      <c r="R2646" s="1">
        <v>41919</v>
      </c>
      <c r="S2646" s="10">
        <f t="shared" si="175"/>
        <v>5.3852386302416066E-5</v>
      </c>
      <c r="U2646" t="str">
        <f t="shared" si="174"/>
        <v/>
      </c>
      <c r="V2646">
        <f t="array" ref="V2646">SUM(IF(B2646="Y",IF(D2646="Critical",(F2646:F6205),0)))</f>
        <v>0</v>
      </c>
      <c r="W2646">
        <f t="shared" si="176"/>
        <v>2</v>
      </c>
      <c r="X2646">
        <f t="shared" si="177"/>
        <v>0</v>
      </c>
    </row>
    <row r="2647" spans="1:24" x14ac:dyDescent="0.25">
      <c r="A2647">
        <v>32036</v>
      </c>
      <c r="B2647" t="s">
        <v>27</v>
      </c>
      <c r="C2647" s="1">
        <v>41917</v>
      </c>
      <c r="D2647" t="s">
        <v>43</v>
      </c>
      <c r="E2647">
        <v>25</v>
      </c>
      <c r="F2647">
        <v>362.52</v>
      </c>
      <c r="G2647">
        <v>7.0000000000000007E-2</v>
      </c>
      <c r="H2647" t="s">
        <v>20</v>
      </c>
      <c r="I2647">
        <v>-68.489999999999995</v>
      </c>
      <c r="J2647">
        <v>14.97</v>
      </c>
      <c r="K2647">
        <v>7.51</v>
      </c>
      <c r="L2647" t="s">
        <v>48</v>
      </c>
      <c r="M2647" t="s">
        <v>30</v>
      </c>
      <c r="N2647" t="s">
        <v>23</v>
      </c>
      <c r="O2647" t="s">
        <v>34</v>
      </c>
      <c r="P2647" t="s">
        <v>53</v>
      </c>
      <c r="Q2647" t="s">
        <v>42</v>
      </c>
      <c r="R2647" s="1">
        <v>41918</v>
      </c>
      <c r="S2647" s="10">
        <f t="shared" si="175"/>
        <v>5.7607386120428083E-5</v>
      </c>
      <c r="U2647" t="str">
        <f t="shared" si="174"/>
        <v/>
      </c>
      <c r="V2647">
        <f t="array" ref="V2647">SUM(IF(B2647="Y",IF(D2647="Critical",(F2647:F6206),0)))</f>
        <v>0</v>
      </c>
      <c r="W2647">
        <f t="shared" si="176"/>
        <v>1</v>
      </c>
      <c r="X2647">
        <f t="shared" si="177"/>
        <v>0</v>
      </c>
    </row>
    <row r="2648" spans="1:24" x14ac:dyDescent="0.25">
      <c r="A2648">
        <v>32037</v>
      </c>
      <c r="B2648" t="s">
        <v>18</v>
      </c>
      <c r="C2648" s="1">
        <v>42417</v>
      </c>
      <c r="D2648" t="s">
        <v>47</v>
      </c>
      <c r="E2648">
        <v>37</v>
      </c>
      <c r="F2648">
        <v>311.66000000000003</v>
      </c>
      <c r="G2648">
        <v>0.04</v>
      </c>
      <c r="H2648" t="s">
        <v>20</v>
      </c>
      <c r="I2648">
        <v>-63.81</v>
      </c>
      <c r="J2648">
        <v>8.6</v>
      </c>
      <c r="K2648">
        <v>6.19</v>
      </c>
      <c r="L2648" t="s">
        <v>199</v>
      </c>
      <c r="M2648" t="s">
        <v>30</v>
      </c>
      <c r="N2648" t="s">
        <v>40</v>
      </c>
      <c r="O2648" t="s">
        <v>34</v>
      </c>
      <c r="P2648" t="s">
        <v>68</v>
      </c>
      <c r="Q2648" t="s">
        <v>42</v>
      </c>
      <c r="R2648" s="1">
        <v>42424</v>
      </c>
      <c r="S2648" s="10">
        <f t="shared" si="175"/>
        <v>4.9525317108828804E-5</v>
      </c>
      <c r="U2648" t="str">
        <f t="shared" si="174"/>
        <v/>
      </c>
      <c r="V2648">
        <f t="array" ref="V2648">SUM(IF(B2648="Y",IF(D2648="Critical",(F2648:F6207),0)))</f>
        <v>0</v>
      </c>
      <c r="W2648">
        <f t="shared" si="176"/>
        <v>7</v>
      </c>
      <c r="X2648">
        <f t="shared" si="177"/>
        <v>0</v>
      </c>
    </row>
    <row r="2649" spans="1:24" x14ac:dyDescent="0.25">
      <c r="A2649">
        <v>32037</v>
      </c>
      <c r="B2649" t="s">
        <v>18</v>
      </c>
      <c r="C2649" s="1">
        <v>42417</v>
      </c>
      <c r="D2649" t="s">
        <v>47</v>
      </c>
      <c r="E2649">
        <v>15</v>
      </c>
      <c r="F2649">
        <v>9862.51</v>
      </c>
      <c r="G2649">
        <v>7.0000000000000007E-2</v>
      </c>
      <c r="H2649" t="s">
        <v>20</v>
      </c>
      <c r="I2649">
        <v>325.29000000000002</v>
      </c>
      <c r="J2649">
        <v>699.99</v>
      </c>
      <c r="K2649">
        <v>24.49</v>
      </c>
      <c r="L2649" t="s">
        <v>199</v>
      </c>
      <c r="M2649" t="s">
        <v>30</v>
      </c>
      <c r="N2649" t="s">
        <v>40</v>
      </c>
      <c r="O2649" t="s">
        <v>24</v>
      </c>
      <c r="P2649" t="s">
        <v>131</v>
      </c>
      <c r="Q2649" t="s">
        <v>60</v>
      </c>
      <c r="R2649" s="1">
        <v>42421</v>
      </c>
      <c r="S2649" s="10">
        <f t="shared" si="175"/>
        <v>1.567233315917972E-3</v>
      </c>
      <c r="U2649" t="str">
        <f t="shared" si="174"/>
        <v/>
      </c>
      <c r="V2649">
        <f t="array" ref="V2649">SUM(IF(B2649="Y",IF(D2649="Critical",(F2649:F6208),0)))</f>
        <v>0</v>
      </c>
      <c r="W2649">
        <f t="shared" si="176"/>
        <v>4</v>
      </c>
      <c r="X2649">
        <f t="shared" si="177"/>
        <v>0</v>
      </c>
    </row>
    <row r="2650" spans="1:24" x14ac:dyDescent="0.25">
      <c r="A2650">
        <v>32067</v>
      </c>
      <c r="B2650" t="s">
        <v>18</v>
      </c>
      <c r="C2650" s="1">
        <v>42075</v>
      </c>
      <c r="D2650" t="s">
        <v>19</v>
      </c>
      <c r="E2650">
        <v>27</v>
      </c>
      <c r="F2650">
        <v>2853.8834999999999</v>
      </c>
      <c r="G2650">
        <v>0.06</v>
      </c>
      <c r="H2650" t="s">
        <v>20</v>
      </c>
      <c r="I2650">
        <v>492.24</v>
      </c>
      <c r="J2650">
        <v>125.99</v>
      </c>
      <c r="K2650">
        <v>7.69</v>
      </c>
      <c r="L2650" t="s">
        <v>582</v>
      </c>
      <c r="M2650" t="s">
        <v>30</v>
      </c>
      <c r="N2650" t="s">
        <v>71</v>
      </c>
      <c r="O2650" t="s">
        <v>24</v>
      </c>
      <c r="P2650" t="s">
        <v>41</v>
      </c>
      <c r="Q2650" t="s">
        <v>42</v>
      </c>
      <c r="R2650" s="1">
        <v>42076</v>
      </c>
      <c r="S2650" s="10">
        <f t="shared" si="175"/>
        <v>4.5350537550264459E-4</v>
      </c>
      <c r="U2650" t="str">
        <f t="shared" si="174"/>
        <v/>
      </c>
      <c r="V2650">
        <f t="array" ref="V2650">SUM(IF(B2650="Y",IF(D2650="Critical",(F2650:F6209),0)))</f>
        <v>0</v>
      </c>
      <c r="W2650">
        <f t="shared" si="176"/>
        <v>1</v>
      </c>
      <c r="X2650">
        <f t="shared" si="177"/>
        <v>0</v>
      </c>
    </row>
    <row r="2651" spans="1:24" x14ac:dyDescent="0.25">
      <c r="A2651">
        <v>32069</v>
      </c>
      <c r="B2651" t="s">
        <v>18</v>
      </c>
      <c r="C2651" s="1">
        <v>41962</v>
      </c>
      <c r="D2651" t="s">
        <v>31</v>
      </c>
      <c r="E2651">
        <v>17</v>
      </c>
      <c r="F2651">
        <v>114.94</v>
      </c>
      <c r="G2651">
        <v>0.09</v>
      </c>
      <c r="H2651" t="s">
        <v>20</v>
      </c>
      <c r="I2651">
        <v>-102.24</v>
      </c>
      <c r="J2651">
        <v>6.48</v>
      </c>
      <c r="K2651">
        <v>9.68</v>
      </c>
      <c r="L2651" t="s">
        <v>583</v>
      </c>
      <c r="M2651" t="s">
        <v>22</v>
      </c>
      <c r="N2651" t="s">
        <v>45</v>
      </c>
      <c r="O2651" t="s">
        <v>34</v>
      </c>
      <c r="P2651" t="s">
        <v>49</v>
      </c>
      <c r="Q2651" t="s">
        <v>42</v>
      </c>
      <c r="R2651" s="1">
        <v>41964</v>
      </c>
      <c r="S2651" s="10">
        <f t="shared" si="175"/>
        <v>1.8264903896838807E-5</v>
      </c>
      <c r="U2651" t="str">
        <f t="shared" si="174"/>
        <v/>
      </c>
      <c r="V2651">
        <f t="array" ref="V2651">SUM(IF(B2651="Y",IF(D2651="Critical",(F2651:F6210),0)))</f>
        <v>0</v>
      </c>
      <c r="W2651">
        <f t="shared" si="176"/>
        <v>2</v>
      </c>
      <c r="X2651">
        <f t="shared" si="177"/>
        <v>0</v>
      </c>
    </row>
    <row r="2652" spans="1:24" x14ac:dyDescent="0.25">
      <c r="A2652">
        <v>32070</v>
      </c>
      <c r="B2652" t="s">
        <v>18</v>
      </c>
      <c r="C2652" s="1">
        <v>42568</v>
      </c>
      <c r="D2652" t="s">
        <v>43</v>
      </c>
      <c r="E2652">
        <v>50</v>
      </c>
      <c r="F2652">
        <v>86.7</v>
      </c>
      <c r="G2652">
        <v>7.0000000000000007E-2</v>
      </c>
      <c r="H2652" t="s">
        <v>20</v>
      </c>
      <c r="I2652">
        <v>-185.34</v>
      </c>
      <c r="J2652">
        <v>1.76</v>
      </c>
      <c r="K2652">
        <v>4.8600000000000003</v>
      </c>
      <c r="L2652" t="s">
        <v>213</v>
      </c>
      <c r="M2652" t="s">
        <v>56</v>
      </c>
      <c r="N2652" t="s">
        <v>40</v>
      </c>
      <c r="O2652" t="s">
        <v>37</v>
      </c>
      <c r="P2652" t="s">
        <v>38</v>
      </c>
      <c r="Q2652" t="s">
        <v>42</v>
      </c>
      <c r="R2652" s="1">
        <v>42568</v>
      </c>
      <c r="S2652" s="10">
        <f t="shared" si="175"/>
        <v>1.3777337461770703E-5</v>
      </c>
      <c r="U2652" t="str">
        <f t="shared" si="174"/>
        <v/>
      </c>
      <c r="V2652">
        <f t="array" ref="V2652">SUM(IF(B2652="Y",IF(D2652="Critical",(F2652:F6211),0)))</f>
        <v>0</v>
      </c>
      <c r="W2652">
        <f t="shared" si="176"/>
        <v>0</v>
      </c>
      <c r="X2652">
        <f t="shared" si="177"/>
        <v>0</v>
      </c>
    </row>
    <row r="2653" spans="1:24" x14ac:dyDescent="0.25">
      <c r="A2653">
        <v>32100</v>
      </c>
      <c r="B2653" t="s">
        <v>18</v>
      </c>
      <c r="C2653" s="1">
        <v>42147</v>
      </c>
      <c r="D2653" t="s">
        <v>43</v>
      </c>
      <c r="E2653">
        <v>29</v>
      </c>
      <c r="F2653">
        <v>1104.28</v>
      </c>
      <c r="G2653">
        <v>0.08</v>
      </c>
      <c r="H2653" t="s">
        <v>20</v>
      </c>
      <c r="I2653">
        <v>359.75</v>
      </c>
      <c r="J2653">
        <v>40.98</v>
      </c>
      <c r="K2653">
        <v>1.99</v>
      </c>
      <c r="L2653" t="s">
        <v>195</v>
      </c>
      <c r="M2653" t="s">
        <v>22</v>
      </c>
      <c r="N2653" t="s">
        <v>23</v>
      </c>
      <c r="O2653" t="s">
        <v>24</v>
      </c>
      <c r="P2653" t="s">
        <v>25</v>
      </c>
      <c r="Q2653" t="s">
        <v>26</v>
      </c>
      <c r="R2653" s="1">
        <v>42149</v>
      </c>
      <c r="S2653" s="10">
        <f t="shared" si="175"/>
        <v>1.7547910279451154E-4</v>
      </c>
      <c r="U2653" t="str">
        <f t="shared" si="174"/>
        <v/>
      </c>
      <c r="V2653">
        <f t="array" ref="V2653">SUM(IF(B2653="Y",IF(D2653="Critical",(F2653:F6212),0)))</f>
        <v>0</v>
      </c>
      <c r="W2653">
        <f t="shared" si="176"/>
        <v>2</v>
      </c>
      <c r="X2653">
        <f t="shared" si="177"/>
        <v>0</v>
      </c>
    </row>
    <row r="2654" spans="1:24" x14ac:dyDescent="0.25">
      <c r="A2654">
        <v>41383</v>
      </c>
      <c r="B2654" t="s">
        <v>18</v>
      </c>
      <c r="C2654" s="1">
        <v>41406</v>
      </c>
      <c r="D2654" t="s">
        <v>47</v>
      </c>
      <c r="E2654">
        <v>36</v>
      </c>
      <c r="F2654">
        <v>1449.45</v>
      </c>
      <c r="G2654">
        <v>0.04</v>
      </c>
      <c r="H2654" t="s">
        <v>20</v>
      </c>
      <c r="I2654">
        <v>620.07000000000005</v>
      </c>
      <c r="J2654">
        <v>41.94</v>
      </c>
      <c r="K2654">
        <v>2.99</v>
      </c>
      <c r="L2654" t="s">
        <v>389</v>
      </c>
      <c r="M2654" t="s">
        <v>56</v>
      </c>
      <c r="N2654" t="s">
        <v>71</v>
      </c>
      <c r="O2654" t="s">
        <v>34</v>
      </c>
      <c r="P2654" t="s">
        <v>68</v>
      </c>
      <c r="Q2654" t="s">
        <v>42</v>
      </c>
      <c r="R2654" s="1">
        <v>41413</v>
      </c>
      <c r="S2654" s="10">
        <f t="shared" si="175"/>
        <v>2.3032943234098667E-4</v>
      </c>
      <c r="U2654" t="str">
        <f t="shared" si="174"/>
        <v/>
      </c>
      <c r="V2654">
        <f t="array" ref="V2654">SUM(IF(B2654="Y",IF(D2654="Critical",(F2654:F6213),0)))</f>
        <v>0</v>
      </c>
      <c r="W2654">
        <f t="shared" si="176"/>
        <v>7</v>
      </c>
      <c r="X2654">
        <f t="shared" si="177"/>
        <v>0</v>
      </c>
    </row>
    <row r="2655" spans="1:24" x14ac:dyDescent="0.25">
      <c r="A2655">
        <v>16165</v>
      </c>
      <c r="B2655" t="s">
        <v>18</v>
      </c>
      <c r="C2655" s="1">
        <v>41477</v>
      </c>
      <c r="D2655" t="s">
        <v>31</v>
      </c>
      <c r="E2655">
        <v>24</v>
      </c>
      <c r="F2655">
        <v>1452.48</v>
      </c>
      <c r="G2655">
        <v>7.0000000000000007E-2</v>
      </c>
      <c r="H2655" t="s">
        <v>32</v>
      </c>
      <c r="I2655">
        <v>376.52</v>
      </c>
      <c r="J2655">
        <v>62.18</v>
      </c>
      <c r="K2655">
        <v>10.84</v>
      </c>
      <c r="L2655" t="s">
        <v>155</v>
      </c>
      <c r="M2655" t="s">
        <v>22</v>
      </c>
      <c r="N2655" t="s">
        <v>71</v>
      </c>
      <c r="O2655" t="s">
        <v>37</v>
      </c>
      <c r="P2655" t="s">
        <v>38</v>
      </c>
      <c r="Q2655" t="s">
        <v>52</v>
      </c>
      <c r="R2655" s="1">
        <v>41478</v>
      </c>
      <c r="S2655" s="10">
        <f t="shared" si="175"/>
        <v>2.3081092406542918E-4</v>
      </c>
      <c r="U2655" t="str">
        <f t="shared" si="174"/>
        <v/>
      </c>
      <c r="V2655">
        <f t="array" ref="V2655">SUM(IF(B2655="Y",IF(D2655="Critical",(F2655:F6214),0)))</f>
        <v>0</v>
      </c>
      <c r="W2655">
        <f t="shared" si="176"/>
        <v>1</v>
      </c>
      <c r="X2655">
        <f t="shared" si="177"/>
        <v>0</v>
      </c>
    </row>
    <row r="2656" spans="1:24" x14ac:dyDescent="0.25">
      <c r="A2656">
        <v>36737</v>
      </c>
      <c r="B2656" t="s">
        <v>18</v>
      </c>
      <c r="C2656" s="1">
        <v>41348</v>
      </c>
      <c r="D2656" t="s">
        <v>31</v>
      </c>
      <c r="E2656">
        <v>26</v>
      </c>
      <c r="F2656">
        <v>1462.1614999999999</v>
      </c>
      <c r="G2656">
        <v>0.03</v>
      </c>
      <c r="H2656" t="s">
        <v>20</v>
      </c>
      <c r="I2656">
        <v>215.43</v>
      </c>
      <c r="J2656">
        <v>65.989999999999995</v>
      </c>
      <c r="K2656">
        <v>5.99</v>
      </c>
      <c r="L2656" t="s">
        <v>472</v>
      </c>
      <c r="M2656" t="s">
        <v>56</v>
      </c>
      <c r="N2656" t="s">
        <v>45</v>
      </c>
      <c r="O2656" t="s">
        <v>24</v>
      </c>
      <c r="P2656" t="s">
        <v>41</v>
      </c>
      <c r="Q2656" t="s">
        <v>42</v>
      </c>
      <c r="R2656" s="1">
        <v>41349</v>
      </c>
      <c r="S2656" s="10">
        <f t="shared" si="175"/>
        <v>2.3234939341532689E-4</v>
      </c>
      <c r="U2656" t="str">
        <f t="shared" si="174"/>
        <v/>
      </c>
      <c r="V2656">
        <f t="array" ref="V2656">SUM(IF(B2656="Y",IF(D2656="Critical",(F2656:F6215),0)))</f>
        <v>0</v>
      </c>
      <c r="W2656">
        <f t="shared" si="176"/>
        <v>1</v>
      </c>
      <c r="X2656">
        <f t="shared" si="177"/>
        <v>0</v>
      </c>
    </row>
    <row r="2657" spans="1:24" x14ac:dyDescent="0.25">
      <c r="A2657">
        <v>9091</v>
      </c>
      <c r="B2657" t="s">
        <v>18</v>
      </c>
      <c r="C2657" s="1">
        <v>41589</v>
      </c>
      <c r="D2657" t="s">
        <v>19</v>
      </c>
      <c r="E2657">
        <v>44</v>
      </c>
      <c r="F2657">
        <v>1480.91</v>
      </c>
      <c r="G2657">
        <v>0</v>
      </c>
      <c r="H2657" t="s">
        <v>20</v>
      </c>
      <c r="I2657">
        <v>489.14</v>
      </c>
      <c r="J2657">
        <v>30.98</v>
      </c>
      <c r="K2657">
        <v>8.74</v>
      </c>
      <c r="L2657" t="s">
        <v>165</v>
      </c>
      <c r="M2657" t="s">
        <v>22</v>
      </c>
      <c r="N2657" t="s">
        <v>23</v>
      </c>
      <c r="O2657" t="s">
        <v>34</v>
      </c>
      <c r="P2657" t="s">
        <v>49</v>
      </c>
      <c r="Q2657" t="s">
        <v>42</v>
      </c>
      <c r="R2657" s="1">
        <v>41590</v>
      </c>
      <c r="S2657" s="10">
        <f t="shared" si="175"/>
        <v>2.3532868305087487E-4</v>
      </c>
      <c r="U2657" t="str">
        <f t="shared" si="174"/>
        <v/>
      </c>
      <c r="V2657">
        <f t="array" ref="V2657">SUM(IF(B2657="Y",IF(D2657="Critical",(F2657:F6216),0)))</f>
        <v>0</v>
      </c>
      <c r="W2657">
        <f t="shared" si="176"/>
        <v>1</v>
      </c>
      <c r="X2657">
        <f t="shared" si="177"/>
        <v>0</v>
      </c>
    </row>
    <row r="2658" spans="1:24" x14ac:dyDescent="0.25">
      <c r="A2658">
        <v>22469</v>
      </c>
      <c r="B2658" t="s">
        <v>18</v>
      </c>
      <c r="C2658" s="1">
        <v>41558</v>
      </c>
      <c r="D2658" t="s">
        <v>19</v>
      </c>
      <c r="E2658">
        <v>24</v>
      </c>
      <c r="F2658">
        <v>1482.81</v>
      </c>
      <c r="G2658">
        <v>0.03</v>
      </c>
      <c r="H2658" t="s">
        <v>20</v>
      </c>
      <c r="I2658">
        <v>-678.63</v>
      </c>
      <c r="J2658">
        <v>60.98</v>
      </c>
      <c r="K2658">
        <v>49</v>
      </c>
      <c r="L2658" t="s">
        <v>230</v>
      </c>
      <c r="M2658" t="s">
        <v>56</v>
      </c>
      <c r="N2658" t="s">
        <v>23</v>
      </c>
      <c r="O2658" t="s">
        <v>34</v>
      </c>
      <c r="P2658" t="s">
        <v>72</v>
      </c>
      <c r="Q2658" t="s">
        <v>60</v>
      </c>
      <c r="R2658" s="1">
        <v>41560</v>
      </c>
      <c r="S2658" s="10">
        <f t="shared" si="175"/>
        <v>2.3563060855465067E-4</v>
      </c>
      <c r="U2658" t="str">
        <f t="shared" si="174"/>
        <v/>
      </c>
      <c r="V2658">
        <f t="array" ref="V2658">SUM(IF(B2658="Y",IF(D2658="Critical",(F2658:F6217),0)))</f>
        <v>0</v>
      </c>
      <c r="W2658">
        <f t="shared" si="176"/>
        <v>2</v>
      </c>
      <c r="X2658">
        <f t="shared" si="177"/>
        <v>0</v>
      </c>
    </row>
    <row r="2659" spans="1:24" x14ac:dyDescent="0.25">
      <c r="A2659">
        <v>32195</v>
      </c>
      <c r="B2659" t="s">
        <v>18</v>
      </c>
      <c r="C2659" s="1">
        <v>42699</v>
      </c>
      <c r="D2659" t="s">
        <v>43</v>
      </c>
      <c r="E2659">
        <v>7</v>
      </c>
      <c r="F2659">
        <v>86.29</v>
      </c>
      <c r="G2659">
        <v>0.05</v>
      </c>
      <c r="H2659" t="s">
        <v>20</v>
      </c>
      <c r="I2659">
        <v>-14.03</v>
      </c>
      <c r="J2659">
        <v>11.58</v>
      </c>
      <c r="K2659">
        <v>6.97</v>
      </c>
      <c r="L2659" t="s">
        <v>584</v>
      </c>
      <c r="M2659" t="s">
        <v>30</v>
      </c>
      <c r="N2659" t="s">
        <v>40</v>
      </c>
      <c r="O2659" t="s">
        <v>34</v>
      </c>
      <c r="P2659" t="s">
        <v>76</v>
      </c>
      <c r="Q2659" t="s">
        <v>42</v>
      </c>
      <c r="R2659" s="1">
        <v>42702</v>
      </c>
      <c r="S2659" s="10">
        <f t="shared" si="175"/>
        <v>1.3712185116219076E-5</v>
      </c>
      <c r="U2659" t="str">
        <f t="shared" si="174"/>
        <v/>
      </c>
      <c r="V2659">
        <f t="array" ref="V2659">SUM(IF(B2659="Y",IF(D2659="Critical",(F2659:F6218),0)))</f>
        <v>0</v>
      </c>
      <c r="W2659">
        <f t="shared" si="176"/>
        <v>3</v>
      </c>
      <c r="X2659">
        <f t="shared" si="177"/>
        <v>0</v>
      </c>
    </row>
    <row r="2660" spans="1:24" x14ac:dyDescent="0.25">
      <c r="A2660">
        <v>32198</v>
      </c>
      <c r="B2660" t="s">
        <v>18</v>
      </c>
      <c r="C2660" s="1">
        <v>41952</v>
      </c>
      <c r="D2660" t="s">
        <v>43</v>
      </c>
      <c r="E2660">
        <v>31</v>
      </c>
      <c r="F2660">
        <v>240.63</v>
      </c>
      <c r="G2660">
        <v>0.02</v>
      </c>
      <c r="H2660" t="s">
        <v>20</v>
      </c>
      <c r="I2660">
        <v>-117.92</v>
      </c>
      <c r="J2660">
        <v>7.37</v>
      </c>
      <c r="K2660">
        <v>5.53</v>
      </c>
      <c r="L2660" t="s">
        <v>331</v>
      </c>
      <c r="M2660" t="s">
        <v>30</v>
      </c>
      <c r="N2660" t="s">
        <v>45</v>
      </c>
      <c r="O2660" t="s">
        <v>24</v>
      </c>
      <c r="P2660" t="s">
        <v>25</v>
      </c>
      <c r="Q2660" t="s">
        <v>26</v>
      </c>
      <c r="R2660" s="1">
        <v>41952</v>
      </c>
      <c r="S2660" s="10">
        <f t="shared" si="175"/>
        <v>3.8238070512409275E-5</v>
      </c>
      <c r="U2660" t="str">
        <f t="shared" si="174"/>
        <v/>
      </c>
      <c r="V2660">
        <f t="array" ref="V2660">SUM(IF(B2660="Y",IF(D2660="Critical",(F2660:F6219),0)))</f>
        <v>0</v>
      </c>
      <c r="W2660">
        <f t="shared" si="176"/>
        <v>0</v>
      </c>
      <c r="X2660">
        <f t="shared" si="177"/>
        <v>0</v>
      </c>
    </row>
    <row r="2661" spans="1:24" x14ac:dyDescent="0.25">
      <c r="A2661">
        <v>32199</v>
      </c>
      <c r="B2661" t="s">
        <v>18</v>
      </c>
      <c r="C2661" s="1">
        <v>42566</v>
      </c>
      <c r="D2661" t="s">
        <v>19</v>
      </c>
      <c r="E2661">
        <v>40</v>
      </c>
      <c r="F2661">
        <v>196.5</v>
      </c>
      <c r="G2661">
        <v>0.08</v>
      </c>
      <c r="H2661" t="s">
        <v>20</v>
      </c>
      <c r="I2661">
        <v>-99.76</v>
      </c>
      <c r="J2661">
        <v>4.91</v>
      </c>
      <c r="K2661">
        <v>4.97</v>
      </c>
      <c r="L2661" t="s">
        <v>239</v>
      </c>
      <c r="M2661" t="s">
        <v>56</v>
      </c>
      <c r="N2661" t="s">
        <v>23</v>
      </c>
      <c r="O2661" t="s">
        <v>34</v>
      </c>
      <c r="P2661" t="s">
        <v>68</v>
      </c>
      <c r="Q2661" t="s">
        <v>42</v>
      </c>
      <c r="R2661" s="1">
        <v>42567</v>
      </c>
      <c r="S2661" s="10">
        <f t="shared" si="175"/>
        <v>3.1225453416815948E-5</v>
      </c>
      <c r="U2661" t="str">
        <f t="shared" si="174"/>
        <v/>
      </c>
      <c r="V2661">
        <f t="array" ref="V2661">SUM(IF(B2661="Y",IF(D2661="Critical",(F2661:F6220),0)))</f>
        <v>0</v>
      </c>
      <c r="W2661">
        <f t="shared" si="176"/>
        <v>1</v>
      </c>
      <c r="X2661">
        <f t="shared" si="177"/>
        <v>0</v>
      </c>
    </row>
    <row r="2662" spans="1:24" x14ac:dyDescent="0.25">
      <c r="A2662">
        <v>32199</v>
      </c>
      <c r="B2662" t="s">
        <v>18</v>
      </c>
      <c r="C2662" s="1">
        <v>42566</v>
      </c>
      <c r="D2662" t="s">
        <v>19</v>
      </c>
      <c r="E2662">
        <v>1</v>
      </c>
      <c r="F2662">
        <v>3672.89</v>
      </c>
      <c r="G2662">
        <v>0.01</v>
      </c>
      <c r="H2662" t="s">
        <v>20</v>
      </c>
      <c r="I2662">
        <v>-3061.82</v>
      </c>
      <c r="J2662">
        <v>3499.99</v>
      </c>
      <c r="K2662">
        <v>24.49</v>
      </c>
      <c r="L2662" t="s">
        <v>239</v>
      </c>
      <c r="M2662" t="s">
        <v>56</v>
      </c>
      <c r="N2662" t="s">
        <v>23</v>
      </c>
      <c r="O2662" t="s">
        <v>24</v>
      </c>
      <c r="P2662" t="s">
        <v>131</v>
      </c>
      <c r="Q2662" t="s">
        <v>60</v>
      </c>
      <c r="R2662" s="1">
        <v>42567</v>
      </c>
      <c r="S2662" s="10">
        <f t="shared" si="175"/>
        <v>5.8365219134905416E-4</v>
      </c>
      <c r="U2662" t="str">
        <f t="shared" si="174"/>
        <v/>
      </c>
      <c r="V2662">
        <f t="array" ref="V2662">SUM(IF(B2662="Y",IF(D2662="Critical",(F2662:F6221),0)))</f>
        <v>0</v>
      </c>
      <c r="W2662">
        <f t="shared" si="176"/>
        <v>1</v>
      </c>
      <c r="X2662">
        <f t="shared" si="177"/>
        <v>0</v>
      </c>
    </row>
    <row r="2663" spans="1:24" x14ac:dyDescent="0.25">
      <c r="A2663">
        <v>32199</v>
      </c>
      <c r="B2663" t="s">
        <v>18</v>
      </c>
      <c r="C2663" s="1">
        <v>42566</v>
      </c>
      <c r="D2663" t="s">
        <v>19</v>
      </c>
      <c r="E2663">
        <v>8</v>
      </c>
      <c r="F2663">
        <v>46.97</v>
      </c>
      <c r="G2663">
        <v>0.03</v>
      </c>
      <c r="H2663" t="s">
        <v>20</v>
      </c>
      <c r="I2663">
        <v>-0.01</v>
      </c>
      <c r="J2663">
        <v>5.84</v>
      </c>
      <c r="K2663">
        <v>1.2</v>
      </c>
      <c r="L2663" t="s">
        <v>239</v>
      </c>
      <c r="M2663" t="s">
        <v>56</v>
      </c>
      <c r="N2663" t="s">
        <v>23</v>
      </c>
      <c r="O2663" t="s">
        <v>34</v>
      </c>
      <c r="P2663" t="s">
        <v>35</v>
      </c>
      <c r="Q2663" t="s">
        <v>36</v>
      </c>
      <c r="R2663" s="1">
        <v>42568</v>
      </c>
      <c r="S2663" s="10">
        <f t="shared" si="175"/>
        <v>7.4639162696582448E-6</v>
      </c>
      <c r="U2663" t="str">
        <f t="shared" si="174"/>
        <v/>
      </c>
      <c r="V2663">
        <f t="array" ref="V2663">SUM(IF(B2663="Y",IF(D2663="Critical",(F2663:F6222),0)))</f>
        <v>0</v>
      </c>
      <c r="W2663">
        <f t="shared" si="176"/>
        <v>2</v>
      </c>
      <c r="X2663">
        <f t="shared" si="177"/>
        <v>0</v>
      </c>
    </row>
    <row r="2664" spans="1:24" x14ac:dyDescent="0.25">
      <c r="A2664">
        <v>40321</v>
      </c>
      <c r="B2664" t="s">
        <v>18</v>
      </c>
      <c r="C2664" s="1">
        <v>41448</v>
      </c>
      <c r="D2664" t="s">
        <v>19</v>
      </c>
      <c r="E2664">
        <v>23</v>
      </c>
      <c r="F2664">
        <v>1484.49</v>
      </c>
      <c r="G2664">
        <v>0.09</v>
      </c>
      <c r="H2664" t="s">
        <v>20</v>
      </c>
      <c r="I2664">
        <v>230.5</v>
      </c>
      <c r="J2664">
        <v>67.28</v>
      </c>
      <c r="K2664">
        <v>19.989999999999998</v>
      </c>
      <c r="L2664" t="s">
        <v>301</v>
      </c>
      <c r="M2664" t="s">
        <v>22</v>
      </c>
      <c r="N2664" t="s">
        <v>45</v>
      </c>
      <c r="O2664" t="s">
        <v>34</v>
      </c>
      <c r="P2664" t="s">
        <v>68</v>
      </c>
      <c r="Q2664" t="s">
        <v>42</v>
      </c>
      <c r="R2664" s="1">
        <v>41450</v>
      </c>
      <c r="S2664" s="10">
        <f t="shared" si="175"/>
        <v>2.3589757426325248E-4</v>
      </c>
      <c r="U2664" t="str">
        <f t="shared" si="174"/>
        <v/>
      </c>
      <c r="V2664">
        <f t="array" ref="V2664">SUM(IF(B2664="Y",IF(D2664="Critical",(F2664:F6223),0)))</f>
        <v>0</v>
      </c>
      <c r="W2664">
        <f t="shared" si="176"/>
        <v>2</v>
      </c>
      <c r="X2664">
        <f t="shared" si="177"/>
        <v>0</v>
      </c>
    </row>
    <row r="2665" spans="1:24" x14ac:dyDescent="0.25">
      <c r="A2665">
        <v>34407</v>
      </c>
      <c r="B2665" t="s">
        <v>18</v>
      </c>
      <c r="C2665" s="1">
        <v>41486</v>
      </c>
      <c r="D2665" t="s">
        <v>47</v>
      </c>
      <c r="E2665">
        <v>41</v>
      </c>
      <c r="F2665">
        <v>1484.89</v>
      </c>
      <c r="G2665">
        <v>0.03</v>
      </c>
      <c r="H2665" t="s">
        <v>20</v>
      </c>
      <c r="I2665">
        <v>220.99</v>
      </c>
      <c r="J2665">
        <v>35.89</v>
      </c>
      <c r="K2665">
        <v>14.72</v>
      </c>
      <c r="L2665" t="s">
        <v>569</v>
      </c>
      <c r="M2665" t="s">
        <v>22</v>
      </c>
      <c r="N2665" t="s">
        <v>45</v>
      </c>
      <c r="O2665" t="s">
        <v>34</v>
      </c>
      <c r="P2665" t="s">
        <v>76</v>
      </c>
      <c r="Q2665" t="s">
        <v>42</v>
      </c>
      <c r="R2665" s="1">
        <v>41486</v>
      </c>
      <c r="S2665" s="10">
        <f t="shared" si="175"/>
        <v>2.3596113752720528E-4</v>
      </c>
      <c r="U2665" t="str">
        <f t="shared" si="174"/>
        <v/>
      </c>
      <c r="V2665">
        <f t="array" ref="V2665">SUM(IF(B2665="Y",IF(D2665="Critical",(F2665:F6224),0)))</f>
        <v>0</v>
      </c>
      <c r="W2665">
        <f t="shared" si="176"/>
        <v>0</v>
      </c>
      <c r="X2665">
        <f t="shared" si="177"/>
        <v>0</v>
      </c>
    </row>
    <row r="2666" spans="1:24" x14ac:dyDescent="0.25">
      <c r="A2666">
        <v>32230</v>
      </c>
      <c r="B2666" t="s">
        <v>18</v>
      </c>
      <c r="C2666" s="1">
        <v>42235</v>
      </c>
      <c r="D2666" t="s">
        <v>19</v>
      </c>
      <c r="E2666">
        <v>46</v>
      </c>
      <c r="F2666">
        <v>1753.75</v>
      </c>
      <c r="G2666">
        <v>7.0000000000000007E-2</v>
      </c>
      <c r="H2666" t="s">
        <v>20</v>
      </c>
      <c r="I2666">
        <v>215.11</v>
      </c>
      <c r="J2666">
        <v>39.979999999999997</v>
      </c>
      <c r="K2666">
        <v>9.1999999999999993</v>
      </c>
      <c r="L2666" t="s">
        <v>271</v>
      </c>
      <c r="M2666" t="s">
        <v>30</v>
      </c>
      <c r="N2666" t="s">
        <v>45</v>
      </c>
      <c r="O2666" t="s">
        <v>37</v>
      </c>
      <c r="P2666" t="s">
        <v>38</v>
      </c>
      <c r="Q2666" t="s">
        <v>36</v>
      </c>
      <c r="R2666" s="1">
        <v>42236</v>
      </c>
      <c r="S2666" s="10">
        <f t="shared" si="175"/>
        <v>2.7868518539308384E-4</v>
      </c>
      <c r="U2666" t="str">
        <f t="shared" si="174"/>
        <v/>
      </c>
      <c r="V2666">
        <f t="array" ref="V2666">SUM(IF(B2666="Y",IF(D2666="Critical",(F2666:F6225),0)))</f>
        <v>0</v>
      </c>
      <c r="W2666">
        <f t="shared" si="176"/>
        <v>1</v>
      </c>
      <c r="X2666">
        <f t="shared" si="177"/>
        <v>0</v>
      </c>
    </row>
    <row r="2667" spans="1:24" x14ac:dyDescent="0.25">
      <c r="A2667">
        <v>32231</v>
      </c>
      <c r="B2667" t="s">
        <v>18</v>
      </c>
      <c r="C2667" s="1">
        <v>42309</v>
      </c>
      <c r="D2667" t="s">
        <v>47</v>
      </c>
      <c r="E2667">
        <v>44</v>
      </c>
      <c r="F2667">
        <v>192.33</v>
      </c>
      <c r="G2667">
        <v>0.01</v>
      </c>
      <c r="H2667" t="s">
        <v>20</v>
      </c>
      <c r="I2667">
        <v>48.54</v>
      </c>
      <c r="J2667">
        <v>4.26</v>
      </c>
      <c r="K2667">
        <v>1.2</v>
      </c>
      <c r="L2667" t="s">
        <v>335</v>
      </c>
      <c r="M2667" t="s">
        <v>30</v>
      </c>
      <c r="N2667" t="s">
        <v>45</v>
      </c>
      <c r="O2667" t="s">
        <v>34</v>
      </c>
      <c r="P2667" t="s">
        <v>35</v>
      </c>
      <c r="Q2667" t="s">
        <v>36</v>
      </c>
      <c r="R2667" s="1">
        <v>42313</v>
      </c>
      <c r="S2667" s="10">
        <f t="shared" si="175"/>
        <v>3.056280639010795E-5</v>
      </c>
      <c r="U2667" t="str">
        <f t="shared" si="174"/>
        <v/>
      </c>
      <c r="V2667">
        <f t="array" ref="V2667">SUM(IF(B2667="Y",IF(D2667="Critical",(F2667:F6226),0)))</f>
        <v>0</v>
      </c>
      <c r="W2667">
        <f t="shared" si="176"/>
        <v>4</v>
      </c>
      <c r="X2667">
        <f t="shared" si="177"/>
        <v>0</v>
      </c>
    </row>
    <row r="2668" spans="1:24" x14ac:dyDescent="0.25">
      <c r="A2668">
        <v>32295</v>
      </c>
      <c r="B2668" t="s">
        <v>18</v>
      </c>
      <c r="C2668" s="1">
        <v>42377</v>
      </c>
      <c r="D2668" t="s">
        <v>19</v>
      </c>
      <c r="E2668">
        <v>11</v>
      </c>
      <c r="F2668">
        <v>607.59699999999998</v>
      </c>
      <c r="G2668">
        <v>7.0000000000000007E-2</v>
      </c>
      <c r="H2668" t="s">
        <v>20</v>
      </c>
      <c r="I2668">
        <v>-112.24</v>
      </c>
      <c r="J2668">
        <v>65.989999999999995</v>
      </c>
      <c r="K2668">
        <v>5.99</v>
      </c>
      <c r="L2668" t="s">
        <v>48</v>
      </c>
      <c r="M2668" t="s">
        <v>30</v>
      </c>
      <c r="N2668" t="s">
        <v>71</v>
      </c>
      <c r="O2668" t="s">
        <v>24</v>
      </c>
      <c r="P2668" t="s">
        <v>41</v>
      </c>
      <c r="Q2668" t="s">
        <v>42</v>
      </c>
      <c r="R2668" s="1">
        <v>42378</v>
      </c>
      <c r="S2668" s="10">
        <f t="shared" si="175"/>
        <v>9.6552121219832681E-5</v>
      </c>
      <c r="U2668" t="str">
        <f t="shared" si="174"/>
        <v/>
      </c>
      <c r="V2668">
        <f t="array" ref="V2668">SUM(IF(B2668="Y",IF(D2668="Critical",(F2668:F6227),0)))</f>
        <v>0</v>
      </c>
      <c r="W2668">
        <f t="shared" si="176"/>
        <v>1</v>
      </c>
      <c r="X2668">
        <f t="shared" si="177"/>
        <v>0</v>
      </c>
    </row>
    <row r="2669" spans="1:24" x14ac:dyDescent="0.25">
      <c r="A2669">
        <v>32327</v>
      </c>
      <c r="B2669" t="s">
        <v>18</v>
      </c>
      <c r="C2669" s="1">
        <v>42223</v>
      </c>
      <c r="D2669" t="s">
        <v>47</v>
      </c>
      <c r="E2669">
        <v>45</v>
      </c>
      <c r="F2669">
        <v>20333.815999999999</v>
      </c>
      <c r="G2669">
        <v>0.02</v>
      </c>
      <c r="H2669" t="s">
        <v>54</v>
      </c>
      <c r="I2669">
        <v>-1430.45</v>
      </c>
      <c r="J2669">
        <v>550.98</v>
      </c>
      <c r="K2669">
        <v>147.12</v>
      </c>
      <c r="L2669" t="s">
        <v>239</v>
      </c>
      <c r="M2669" t="s">
        <v>56</v>
      </c>
      <c r="N2669" t="s">
        <v>71</v>
      </c>
      <c r="O2669" t="s">
        <v>37</v>
      </c>
      <c r="P2669" t="s">
        <v>112</v>
      </c>
      <c r="Q2669" t="s">
        <v>58</v>
      </c>
      <c r="R2669" s="1">
        <v>42230</v>
      </c>
      <c r="S2669" s="10">
        <f t="shared" si="175"/>
        <v>3.2312092839394749E-3</v>
      </c>
      <c r="U2669" t="str">
        <f t="shared" si="174"/>
        <v/>
      </c>
      <c r="V2669">
        <f t="array" ref="V2669">SUM(IF(B2669="Y",IF(D2669="Critical",(F2669:F6228),0)))</f>
        <v>0</v>
      </c>
      <c r="W2669">
        <f t="shared" si="176"/>
        <v>7</v>
      </c>
      <c r="X2669">
        <f t="shared" si="177"/>
        <v>0</v>
      </c>
    </row>
    <row r="2670" spans="1:24" x14ac:dyDescent="0.25">
      <c r="A2670">
        <v>32356</v>
      </c>
      <c r="B2670" t="s">
        <v>18</v>
      </c>
      <c r="C2670" s="1">
        <v>42287</v>
      </c>
      <c r="D2670" t="s">
        <v>31</v>
      </c>
      <c r="E2670">
        <v>12</v>
      </c>
      <c r="F2670">
        <v>768.41</v>
      </c>
      <c r="G2670">
        <v>0.1</v>
      </c>
      <c r="H2670" t="s">
        <v>20</v>
      </c>
      <c r="I2670">
        <v>60.38</v>
      </c>
      <c r="J2670">
        <v>67.28</v>
      </c>
      <c r="K2670">
        <v>19.989999999999998</v>
      </c>
      <c r="L2670" t="s">
        <v>509</v>
      </c>
      <c r="M2670" t="s">
        <v>22</v>
      </c>
      <c r="N2670" t="s">
        <v>40</v>
      </c>
      <c r="O2670" t="s">
        <v>34</v>
      </c>
      <c r="P2670" t="s">
        <v>68</v>
      </c>
      <c r="Q2670" t="s">
        <v>42</v>
      </c>
      <c r="R2670" s="1">
        <v>42288</v>
      </c>
      <c r="S2670" s="10">
        <f t="shared" si="175"/>
        <v>1.2210661913493914E-4</v>
      </c>
      <c r="U2670" t="str">
        <f t="shared" si="174"/>
        <v/>
      </c>
      <c r="V2670">
        <f t="array" ref="V2670">SUM(IF(B2670="Y",IF(D2670="Critical",(F2670:F6229),0)))</f>
        <v>0</v>
      </c>
      <c r="W2670">
        <f t="shared" si="176"/>
        <v>1</v>
      </c>
      <c r="X2670">
        <f t="shared" si="177"/>
        <v>0</v>
      </c>
    </row>
    <row r="2671" spans="1:24" x14ac:dyDescent="0.25">
      <c r="A2671">
        <v>32356</v>
      </c>
      <c r="B2671" t="s">
        <v>18</v>
      </c>
      <c r="C2671" s="1">
        <v>42287</v>
      </c>
      <c r="D2671" t="s">
        <v>31</v>
      </c>
      <c r="E2671">
        <v>47</v>
      </c>
      <c r="F2671">
        <v>5238.192</v>
      </c>
      <c r="G2671">
        <v>0.08</v>
      </c>
      <c r="H2671" t="s">
        <v>54</v>
      </c>
      <c r="I2671">
        <v>-503.77</v>
      </c>
      <c r="J2671">
        <v>145.97999999999999</v>
      </c>
      <c r="K2671">
        <v>46.2</v>
      </c>
      <c r="L2671" t="s">
        <v>509</v>
      </c>
      <c r="M2671" t="s">
        <v>22</v>
      </c>
      <c r="N2671" t="s">
        <v>40</v>
      </c>
      <c r="O2671" t="s">
        <v>37</v>
      </c>
      <c r="P2671" t="s">
        <v>112</v>
      </c>
      <c r="Q2671" t="s">
        <v>58</v>
      </c>
      <c r="R2671" s="1">
        <v>42289</v>
      </c>
      <c r="S2671" s="10">
        <f t="shared" si="175"/>
        <v>8.3239145182869201E-4</v>
      </c>
      <c r="U2671" t="str">
        <f t="shared" si="174"/>
        <v/>
      </c>
      <c r="V2671">
        <f t="array" ref="V2671">SUM(IF(B2671="Y",IF(D2671="Critical",(F2671:F6230),0)))</f>
        <v>0</v>
      </c>
      <c r="W2671">
        <f t="shared" si="176"/>
        <v>2</v>
      </c>
      <c r="X2671">
        <f t="shared" si="177"/>
        <v>0</v>
      </c>
    </row>
    <row r="2672" spans="1:24" x14ac:dyDescent="0.25">
      <c r="A2672">
        <v>18530</v>
      </c>
      <c r="B2672" t="s">
        <v>18</v>
      </c>
      <c r="C2672" s="1">
        <v>41639</v>
      </c>
      <c r="D2672" t="s">
        <v>31</v>
      </c>
      <c r="E2672">
        <v>25</v>
      </c>
      <c r="F2672">
        <v>1491.5205000000001</v>
      </c>
      <c r="G2672">
        <v>0</v>
      </c>
      <c r="H2672" t="s">
        <v>20</v>
      </c>
      <c r="I2672">
        <v>286.36</v>
      </c>
      <c r="J2672">
        <v>65.989999999999995</v>
      </c>
      <c r="K2672">
        <v>5.99</v>
      </c>
      <c r="L2672" t="s">
        <v>267</v>
      </c>
      <c r="M2672" t="s">
        <v>22</v>
      </c>
      <c r="N2672" t="s">
        <v>23</v>
      </c>
      <c r="O2672" t="s">
        <v>24</v>
      </c>
      <c r="P2672" t="s">
        <v>41</v>
      </c>
      <c r="Q2672" t="s">
        <v>42</v>
      </c>
      <c r="R2672" s="1">
        <v>41641</v>
      </c>
      <c r="S2672" s="10">
        <f t="shared" si="175"/>
        <v>2.3701477808130299E-4</v>
      </c>
      <c r="U2672" t="str">
        <f t="shared" si="174"/>
        <v/>
      </c>
      <c r="V2672">
        <f t="array" ref="V2672">SUM(IF(B2672="Y",IF(D2672="Critical",(F2672:F6231),0)))</f>
        <v>0</v>
      </c>
      <c r="W2672">
        <f t="shared" si="176"/>
        <v>2</v>
      </c>
      <c r="X2672">
        <f t="shared" si="177"/>
        <v>0</v>
      </c>
    </row>
    <row r="2673" spans="1:24" x14ac:dyDescent="0.25">
      <c r="A2673">
        <v>32420</v>
      </c>
      <c r="B2673" t="s">
        <v>18</v>
      </c>
      <c r="C2673" s="1">
        <v>42580</v>
      </c>
      <c r="D2673" t="s">
        <v>43</v>
      </c>
      <c r="E2673">
        <v>35</v>
      </c>
      <c r="F2673">
        <v>175.08</v>
      </c>
      <c r="G2673">
        <v>7.0000000000000007E-2</v>
      </c>
      <c r="H2673" t="s">
        <v>20</v>
      </c>
      <c r="I2673">
        <v>-168.72</v>
      </c>
      <c r="J2673">
        <v>5.0199999999999996</v>
      </c>
      <c r="K2673">
        <v>5.14</v>
      </c>
      <c r="L2673" t="s">
        <v>190</v>
      </c>
      <c r="M2673" t="s">
        <v>56</v>
      </c>
      <c r="N2673" t="s">
        <v>45</v>
      </c>
      <c r="O2673" t="s">
        <v>24</v>
      </c>
      <c r="P2673" t="s">
        <v>25</v>
      </c>
      <c r="Q2673" t="s">
        <v>26</v>
      </c>
      <c r="R2673" s="1">
        <v>42582</v>
      </c>
      <c r="S2673" s="10">
        <f t="shared" si="175"/>
        <v>2.782164063214319E-5</v>
      </c>
      <c r="U2673" t="str">
        <f t="shared" si="174"/>
        <v/>
      </c>
      <c r="V2673">
        <f t="array" ref="V2673">SUM(IF(B2673="Y",IF(D2673="Critical",(F2673:F6232),0)))</f>
        <v>0</v>
      </c>
      <c r="W2673">
        <f t="shared" si="176"/>
        <v>2</v>
      </c>
      <c r="X2673">
        <f t="shared" si="177"/>
        <v>0</v>
      </c>
    </row>
    <row r="2674" spans="1:24" x14ac:dyDescent="0.25">
      <c r="A2674">
        <v>32420</v>
      </c>
      <c r="B2674" t="s">
        <v>18</v>
      </c>
      <c r="C2674" s="1">
        <v>42580</v>
      </c>
      <c r="D2674" t="s">
        <v>43</v>
      </c>
      <c r="E2674">
        <v>19</v>
      </c>
      <c r="F2674">
        <v>5369.46</v>
      </c>
      <c r="G2674">
        <v>7.0000000000000007E-2</v>
      </c>
      <c r="H2674" t="s">
        <v>54</v>
      </c>
      <c r="I2674">
        <v>-439.62</v>
      </c>
      <c r="J2674">
        <v>280.98</v>
      </c>
      <c r="K2674">
        <v>57</v>
      </c>
      <c r="L2674" t="s">
        <v>190</v>
      </c>
      <c r="M2674" t="s">
        <v>56</v>
      </c>
      <c r="N2674" t="s">
        <v>45</v>
      </c>
      <c r="O2674" t="s">
        <v>37</v>
      </c>
      <c r="P2674" t="s">
        <v>86</v>
      </c>
      <c r="Q2674" t="s">
        <v>74</v>
      </c>
      <c r="R2674" s="1">
        <v>42582</v>
      </c>
      <c r="S2674" s="10">
        <f t="shared" si="175"/>
        <v>8.5325100816008434E-4</v>
      </c>
      <c r="U2674" t="str">
        <f t="shared" si="174"/>
        <v/>
      </c>
      <c r="V2674">
        <f t="array" ref="V2674">SUM(IF(B2674="Y",IF(D2674="Critical",(F2674:F6233),0)))</f>
        <v>0</v>
      </c>
      <c r="W2674">
        <f t="shared" si="176"/>
        <v>2</v>
      </c>
      <c r="X2674">
        <f t="shared" si="177"/>
        <v>0</v>
      </c>
    </row>
    <row r="2675" spans="1:24" x14ac:dyDescent="0.25">
      <c r="A2675">
        <v>32451</v>
      </c>
      <c r="B2675" t="s">
        <v>18</v>
      </c>
      <c r="C2675" s="1">
        <v>42453</v>
      </c>
      <c r="D2675" t="s">
        <v>31</v>
      </c>
      <c r="E2675">
        <v>42</v>
      </c>
      <c r="F2675">
        <v>580.55999999999995</v>
      </c>
      <c r="G2675">
        <v>0.1</v>
      </c>
      <c r="H2675" t="s">
        <v>20</v>
      </c>
      <c r="I2675">
        <v>163.63</v>
      </c>
      <c r="J2675">
        <v>14.28</v>
      </c>
      <c r="K2675">
        <v>2.99</v>
      </c>
      <c r="L2675" t="s">
        <v>510</v>
      </c>
      <c r="M2675" t="s">
        <v>30</v>
      </c>
      <c r="N2675" t="s">
        <v>40</v>
      </c>
      <c r="O2675" t="s">
        <v>34</v>
      </c>
      <c r="P2675" t="s">
        <v>68</v>
      </c>
      <c r="Q2675" t="s">
        <v>42</v>
      </c>
      <c r="R2675" s="1">
        <v>42454</v>
      </c>
      <c r="S2675" s="10">
        <f t="shared" si="175"/>
        <v>9.2255721301102631E-5</v>
      </c>
      <c r="U2675" t="str">
        <f t="shared" si="174"/>
        <v/>
      </c>
      <c r="V2675">
        <f t="array" ref="V2675">SUM(IF(B2675="Y",IF(D2675="Critical",(F2675:F6234),0)))</f>
        <v>0</v>
      </c>
      <c r="W2675">
        <f t="shared" si="176"/>
        <v>1</v>
      </c>
      <c r="X2675">
        <f t="shared" si="177"/>
        <v>0</v>
      </c>
    </row>
    <row r="2676" spans="1:24" x14ac:dyDescent="0.25">
      <c r="A2676">
        <v>32452</v>
      </c>
      <c r="B2676" t="s">
        <v>18</v>
      </c>
      <c r="C2676" s="1">
        <v>41838</v>
      </c>
      <c r="D2676" t="s">
        <v>43</v>
      </c>
      <c r="E2676">
        <v>3</v>
      </c>
      <c r="F2676">
        <v>8.6</v>
      </c>
      <c r="G2676">
        <v>0.09</v>
      </c>
      <c r="H2676" t="s">
        <v>20</v>
      </c>
      <c r="I2676">
        <v>-2.0299999999999998</v>
      </c>
      <c r="J2676">
        <v>2.88</v>
      </c>
      <c r="K2676">
        <v>0.5</v>
      </c>
      <c r="L2676" t="s">
        <v>331</v>
      </c>
      <c r="M2676" t="s">
        <v>30</v>
      </c>
      <c r="N2676" t="s">
        <v>45</v>
      </c>
      <c r="O2676" t="s">
        <v>34</v>
      </c>
      <c r="P2676" t="s">
        <v>46</v>
      </c>
      <c r="Q2676" t="s">
        <v>42</v>
      </c>
      <c r="R2676" s="1">
        <v>41839</v>
      </c>
      <c r="S2676" s="10">
        <f t="shared" si="175"/>
        <v>1.3666101749853291E-6</v>
      </c>
      <c r="U2676" t="str">
        <f t="shared" si="174"/>
        <v/>
      </c>
      <c r="V2676">
        <f t="array" ref="V2676">SUM(IF(B2676="Y",IF(D2676="Critical",(F2676:F6235),0)))</f>
        <v>0</v>
      </c>
      <c r="W2676">
        <f t="shared" si="176"/>
        <v>1</v>
      </c>
      <c r="X2676">
        <f t="shared" si="177"/>
        <v>0</v>
      </c>
    </row>
    <row r="2677" spans="1:24" x14ac:dyDescent="0.25">
      <c r="A2677">
        <v>28832</v>
      </c>
      <c r="B2677" t="s">
        <v>18</v>
      </c>
      <c r="C2677" s="1">
        <v>41541</v>
      </c>
      <c r="D2677" t="s">
        <v>43</v>
      </c>
      <c r="E2677">
        <v>46</v>
      </c>
      <c r="F2677">
        <v>1500.84</v>
      </c>
      <c r="G2677">
        <v>0.1</v>
      </c>
      <c r="H2677" t="s">
        <v>32</v>
      </c>
      <c r="I2677">
        <v>91.56</v>
      </c>
      <c r="J2677">
        <v>35.89</v>
      </c>
      <c r="K2677">
        <v>14.72</v>
      </c>
      <c r="L2677" t="s">
        <v>416</v>
      </c>
      <c r="M2677" t="s">
        <v>22</v>
      </c>
      <c r="N2677" t="s">
        <v>23</v>
      </c>
      <c r="O2677" t="s">
        <v>34</v>
      </c>
      <c r="P2677" t="s">
        <v>76</v>
      </c>
      <c r="Q2677" t="s">
        <v>42</v>
      </c>
      <c r="R2677" s="1">
        <v>41542</v>
      </c>
      <c r="S2677" s="10">
        <f t="shared" si="175"/>
        <v>2.3849572267732339E-4</v>
      </c>
      <c r="U2677" t="str">
        <f t="shared" si="174"/>
        <v/>
      </c>
      <c r="V2677">
        <f t="array" ref="V2677">SUM(IF(B2677="Y",IF(D2677="Critical",(F2677:F6236),0)))</f>
        <v>0</v>
      </c>
      <c r="W2677">
        <f t="shared" si="176"/>
        <v>1</v>
      </c>
      <c r="X2677">
        <f t="shared" si="177"/>
        <v>0</v>
      </c>
    </row>
    <row r="2678" spans="1:24" x14ac:dyDescent="0.25">
      <c r="A2678">
        <v>32484</v>
      </c>
      <c r="B2678" t="s">
        <v>18</v>
      </c>
      <c r="C2678" s="1">
        <v>41674</v>
      </c>
      <c r="D2678" t="s">
        <v>31</v>
      </c>
      <c r="E2678">
        <v>9</v>
      </c>
      <c r="F2678">
        <v>2502.67</v>
      </c>
      <c r="G2678">
        <v>0.1</v>
      </c>
      <c r="H2678" t="s">
        <v>54</v>
      </c>
      <c r="I2678">
        <v>-198.8</v>
      </c>
      <c r="J2678">
        <v>300.98</v>
      </c>
      <c r="K2678">
        <v>64.73</v>
      </c>
      <c r="L2678" t="s">
        <v>255</v>
      </c>
      <c r="M2678" t="s">
        <v>22</v>
      </c>
      <c r="N2678" t="s">
        <v>23</v>
      </c>
      <c r="O2678" t="s">
        <v>37</v>
      </c>
      <c r="P2678" t="s">
        <v>86</v>
      </c>
      <c r="Q2678" t="s">
        <v>74</v>
      </c>
      <c r="R2678" s="1">
        <v>41675</v>
      </c>
      <c r="S2678" s="10">
        <f t="shared" si="175"/>
        <v>3.9769468449192254E-4</v>
      </c>
      <c r="U2678" t="str">
        <f t="shared" si="174"/>
        <v/>
      </c>
      <c r="V2678">
        <f t="array" ref="V2678">SUM(IF(B2678="Y",IF(D2678="Critical",(F2678:F6237),0)))</f>
        <v>0</v>
      </c>
      <c r="W2678">
        <f t="shared" si="176"/>
        <v>1</v>
      </c>
      <c r="X2678">
        <f t="shared" si="177"/>
        <v>0</v>
      </c>
    </row>
    <row r="2679" spans="1:24" x14ac:dyDescent="0.25">
      <c r="A2679">
        <v>29671</v>
      </c>
      <c r="B2679" t="s">
        <v>18</v>
      </c>
      <c r="C2679" s="1">
        <v>41355</v>
      </c>
      <c r="D2679" t="s">
        <v>28</v>
      </c>
      <c r="E2679">
        <v>43</v>
      </c>
      <c r="F2679">
        <v>1511.7</v>
      </c>
      <c r="G2679">
        <v>0.02</v>
      </c>
      <c r="H2679" t="s">
        <v>20</v>
      </c>
      <c r="I2679">
        <v>221.63</v>
      </c>
      <c r="J2679">
        <v>34.99</v>
      </c>
      <c r="K2679">
        <v>7.73</v>
      </c>
      <c r="L2679" t="s">
        <v>92</v>
      </c>
      <c r="M2679" t="s">
        <v>30</v>
      </c>
      <c r="N2679" t="s">
        <v>45</v>
      </c>
      <c r="O2679" t="s">
        <v>34</v>
      </c>
      <c r="P2679" t="s">
        <v>35</v>
      </c>
      <c r="Q2679" t="s">
        <v>42</v>
      </c>
      <c r="R2679" s="1">
        <v>41356</v>
      </c>
      <c r="S2679" s="10">
        <f t="shared" si="175"/>
        <v>2.4022146529364212E-4</v>
      </c>
      <c r="U2679" t="str">
        <f t="shared" si="174"/>
        <v/>
      </c>
      <c r="V2679">
        <f t="array" ref="V2679">SUM(IF(B2679="Y",IF(D2679="Critical",(F2679:F6238),0)))</f>
        <v>0</v>
      </c>
      <c r="W2679">
        <f t="shared" si="176"/>
        <v>1</v>
      </c>
      <c r="X2679">
        <f t="shared" si="177"/>
        <v>0</v>
      </c>
    </row>
    <row r="2680" spans="1:24" x14ac:dyDescent="0.25">
      <c r="A2680">
        <v>32580</v>
      </c>
      <c r="B2680" t="s">
        <v>18</v>
      </c>
      <c r="C2680" s="1">
        <v>41897</v>
      </c>
      <c r="D2680" t="s">
        <v>19</v>
      </c>
      <c r="E2680">
        <v>23</v>
      </c>
      <c r="F2680">
        <v>166.8</v>
      </c>
      <c r="G2680">
        <v>0.03</v>
      </c>
      <c r="H2680" t="s">
        <v>20</v>
      </c>
      <c r="I2680">
        <v>44.59</v>
      </c>
      <c r="J2680">
        <v>7.4</v>
      </c>
      <c r="K2680">
        <v>1.71</v>
      </c>
      <c r="L2680" t="s">
        <v>585</v>
      </c>
      <c r="M2680" t="s">
        <v>30</v>
      </c>
      <c r="N2680" t="s">
        <v>23</v>
      </c>
      <c r="O2680" t="s">
        <v>34</v>
      </c>
      <c r="P2680" t="s">
        <v>49</v>
      </c>
      <c r="Q2680" t="s">
        <v>36</v>
      </c>
      <c r="R2680" s="1">
        <v>41897</v>
      </c>
      <c r="S2680" s="10">
        <f t="shared" si="175"/>
        <v>2.6505881068320107E-5</v>
      </c>
      <c r="U2680" t="str">
        <f t="shared" si="174"/>
        <v/>
      </c>
      <c r="V2680">
        <f t="array" ref="V2680">SUM(IF(B2680="Y",IF(D2680="Critical",(F2680:F6239),0)))</f>
        <v>0</v>
      </c>
      <c r="W2680">
        <f t="shared" si="176"/>
        <v>0</v>
      </c>
      <c r="X2680">
        <f t="shared" si="177"/>
        <v>0</v>
      </c>
    </row>
    <row r="2681" spans="1:24" x14ac:dyDescent="0.25">
      <c r="A2681">
        <v>32580</v>
      </c>
      <c r="B2681" t="s">
        <v>18</v>
      </c>
      <c r="C2681" s="1">
        <v>41897</v>
      </c>
      <c r="D2681" t="s">
        <v>19</v>
      </c>
      <c r="E2681">
        <v>38</v>
      </c>
      <c r="F2681">
        <v>261.38</v>
      </c>
      <c r="G2681">
        <v>0.05</v>
      </c>
      <c r="H2681" t="s">
        <v>20</v>
      </c>
      <c r="I2681">
        <v>-172.35</v>
      </c>
      <c r="J2681">
        <v>6.48</v>
      </c>
      <c r="K2681">
        <v>8.74</v>
      </c>
      <c r="L2681" t="s">
        <v>585</v>
      </c>
      <c r="M2681" t="s">
        <v>30</v>
      </c>
      <c r="N2681" t="s">
        <v>23</v>
      </c>
      <c r="O2681" t="s">
        <v>34</v>
      </c>
      <c r="P2681" t="s">
        <v>49</v>
      </c>
      <c r="Q2681" t="s">
        <v>42</v>
      </c>
      <c r="R2681" s="1">
        <v>41899</v>
      </c>
      <c r="S2681" s="10">
        <f t="shared" si="175"/>
        <v>4.1535414829961087E-5</v>
      </c>
      <c r="U2681" t="str">
        <f t="shared" si="174"/>
        <v/>
      </c>
      <c r="V2681">
        <f t="array" ref="V2681">SUM(IF(B2681="Y",IF(D2681="Critical",(F2681:F6240),0)))</f>
        <v>0</v>
      </c>
      <c r="W2681">
        <f t="shared" si="176"/>
        <v>2</v>
      </c>
      <c r="X2681">
        <f t="shared" si="177"/>
        <v>0</v>
      </c>
    </row>
    <row r="2682" spans="1:24" x14ac:dyDescent="0.25">
      <c r="A2682">
        <v>32642</v>
      </c>
      <c r="B2682" t="s">
        <v>18</v>
      </c>
      <c r="C2682" s="1">
        <v>42092</v>
      </c>
      <c r="D2682" t="s">
        <v>43</v>
      </c>
      <c r="E2682">
        <v>50</v>
      </c>
      <c r="F2682">
        <v>1507.16</v>
      </c>
      <c r="G2682">
        <v>0.02</v>
      </c>
      <c r="H2682" t="s">
        <v>20</v>
      </c>
      <c r="I2682">
        <v>724.14</v>
      </c>
      <c r="J2682">
        <v>28.48</v>
      </c>
      <c r="K2682">
        <v>1.99</v>
      </c>
      <c r="L2682" t="s">
        <v>311</v>
      </c>
      <c r="M2682" t="s">
        <v>30</v>
      </c>
      <c r="N2682" t="s">
        <v>23</v>
      </c>
      <c r="O2682" t="s">
        <v>24</v>
      </c>
      <c r="P2682" t="s">
        <v>25</v>
      </c>
      <c r="Q2682" t="s">
        <v>26</v>
      </c>
      <c r="R2682" s="1">
        <v>42094</v>
      </c>
      <c r="S2682" s="10">
        <f t="shared" si="175"/>
        <v>2.3950002224777778E-4</v>
      </c>
      <c r="U2682" t="str">
        <f t="shared" si="174"/>
        <v/>
      </c>
      <c r="V2682">
        <f t="array" ref="V2682">SUM(IF(B2682="Y",IF(D2682="Critical",(F2682:F6241),0)))</f>
        <v>0</v>
      </c>
      <c r="W2682">
        <f t="shared" si="176"/>
        <v>2</v>
      </c>
      <c r="X2682">
        <f t="shared" si="177"/>
        <v>0</v>
      </c>
    </row>
    <row r="2683" spans="1:24" x14ac:dyDescent="0.25">
      <c r="A2683">
        <v>32647</v>
      </c>
      <c r="B2683" t="s">
        <v>18</v>
      </c>
      <c r="C2683" s="1">
        <v>41961</v>
      </c>
      <c r="D2683" t="s">
        <v>19</v>
      </c>
      <c r="E2683">
        <v>32</v>
      </c>
      <c r="F2683">
        <v>671.75</v>
      </c>
      <c r="G2683">
        <v>7.0000000000000007E-2</v>
      </c>
      <c r="H2683" t="s">
        <v>20</v>
      </c>
      <c r="I2683">
        <v>-56.83</v>
      </c>
      <c r="J2683">
        <v>20.97</v>
      </c>
      <c r="K2683">
        <v>4</v>
      </c>
      <c r="L2683" t="s">
        <v>586</v>
      </c>
      <c r="M2683" t="s">
        <v>22</v>
      </c>
      <c r="N2683" t="s">
        <v>45</v>
      </c>
      <c r="O2683" t="s">
        <v>24</v>
      </c>
      <c r="P2683" t="s">
        <v>25</v>
      </c>
      <c r="Q2683" t="s">
        <v>42</v>
      </c>
      <c r="R2683" s="1">
        <v>41963</v>
      </c>
      <c r="S2683" s="10">
        <f t="shared" si="175"/>
        <v>1.0674655640074359E-4</v>
      </c>
      <c r="U2683" t="str">
        <f t="shared" si="174"/>
        <v/>
      </c>
      <c r="V2683">
        <f t="array" ref="V2683">SUM(IF(B2683="Y",IF(D2683="Critical",(F2683:F6242),0)))</f>
        <v>0</v>
      </c>
      <c r="W2683">
        <f t="shared" si="176"/>
        <v>2</v>
      </c>
      <c r="X2683">
        <f t="shared" si="177"/>
        <v>0</v>
      </c>
    </row>
    <row r="2684" spans="1:24" x14ac:dyDescent="0.25">
      <c r="A2684">
        <v>32647</v>
      </c>
      <c r="B2684" t="s">
        <v>18</v>
      </c>
      <c r="C2684" s="1">
        <v>41961</v>
      </c>
      <c r="D2684" t="s">
        <v>19</v>
      </c>
      <c r="E2684">
        <v>27</v>
      </c>
      <c r="F2684">
        <v>9541.0400000000009</v>
      </c>
      <c r="G2684">
        <v>0.06</v>
      </c>
      <c r="H2684" t="s">
        <v>54</v>
      </c>
      <c r="I2684">
        <v>348.84</v>
      </c>
      <c r="J2684">
        <v>348.21</v>
      </c>
      <c r="K2684">
        <v>84.84</v>
      </c>
      <c r="L2684" t="s">
        <v>586</v>
      </c>
      <c r="M2684" t="s">
        <v>22</v>
      </c>
      <c r="N2684" t="s">
        <v>45</v>
      </c>
      <c r="O2684" t="s">
        <v>37</v>
      </c>
      <c r="P2684" t="s">
        <v>112</v>
      </c>
      <c r="Q2684" t="s">
        <v>58</v>
      </c>
      <c r="R2684" s="1">
        <v>41963</v>
      </c>
      <c r="S2684" s="10">
        <f t="shared" si="175"/>
        <v>1.5161491097607006E-3</v>
      </c>
      <c r="U2684" t="str">
        <f t="shared" si="174"/>
        <v/>
      </c>
      <c r="V2684">
        <f t="array" ref="V2684">SUM(IF(B2684="Y",IF(D2684="Critical",(F2684:F6243),0)))</f>
        <v>0</v>
      </c>
      <c r="W2684">
        <f t="shared" si="176"/>
        <v>2</v>
      </c>
      <c r="X2684">
        <f t="shared" si="177"/>
        <v>0</v>
      </c>
    </row>
    <row r="2685" spans="1:24" x14ac:dyDescent="0.25">
      <c r="A2685">
        <v>32675</v>
      </c>
      <c r="B2685" t="s">
        <v>18</v>
      </c>
      <c r="C2685" s="1">
        <v>42677</v>
      </c>
      <c r="D2685" t="s">
        <v>19</v>
      </c>
      <c r="E2685">
        <v>20</v>
      </c>
      <c r="F2685">
        <v>6865.19</v>
      </c>
      <c r="G2685">
        <v>0.09</v>
      </c>
      <c r="H2685" t="s">
        <v>54</v>
      </c>
      <c r="I2685">
        <v>1541.68</v>
      </c>
      <c r="J2685">
        <v>349.45</v>
      </c>
      <c r="K2685">
        <v>60</v>
      </c>
      <c r="L2685" t="s">
        <v>33</v>
      </c>
      <c r="M2685" t="s">
        <v>22</v>
      </c>
      <c r="N2685" t="s">
        <v>23</v>
      </c>
      <c r="O2685" t="s">
        <v>37</v>
      </c>
      <c r="P2685" t="s">
        <v>112</v>
      </c>
      <c r="Q2685" t="s">
        <v>74</v>
      </c>
      <c r="R2685" s="1">
        <v>42678</v>
      </c>
      <c r="S2685" s="10">
        <f t="shared" si="175"/>
        <v>1.0909347101404107E-3</v>
      </c>
      <c r="U2685" t="str">
        <f t="shared" si="174"/>
        <v/>
      </c>
      <c r="V2685">
        <f t="array" ref="V2685">SUM(IF(B2685="Y",IF(D2685="Critical",(F2685:F6244),0)))</f>
        <v>0</v>
      </c>
      <c r="W2685">
        <f t="shared" si="176"/>
        <v>1</v>
      </c>
      <c r="X2685">
        <f t="shared" si="177"/>
        <v>0</v>
      </c>
    </row>
    <row r="2686" spans="1:24" x14ac:dyDescent="0.25">
      <c r="A2686">
        <v>32676</v>
      </c>
      <c r="B2686" t="s">
        <v>18</v>
      </c>
      <c r="C2686" s="1">
        <v>42402</v>
      </c>
      <c r="D2686" t="s">
        <v>28</v>
      </c>
      <c r="E2686">
        <v>37</v>
      </c>
      <c r="F2686">
        <v>1697.44</v>
      </c>
      <c r="G2686">
        <v>0.06</v>
      </c>
      <c r="H2686" t="s">
        <v>20</v>
      </c>
      <c r="I2686">
        <v>523.42999999999995</v>
      </c>
      <c r="J2686">
        <v>45.19</v>
      </c>
      <c r="K2686">
        <v>1.99</v>
      </c>
      <c r="L2686" t="s">
        <v>354</v>
      </c>
      <c r="M2686" t="s">
        <v>56</v>
      </c>
      <c r="N2686" t="s">
        <v>23</v>
      </c>
      <c r="O2686" t="s">
        <v>24</v>
      </c>
      <c r="P2686" t="s">
        <v>25</v>
      </c>
      <c r="Q2686" t="s">
        <v>26</v>
      </c>
      <c r="R2686" s="1">
        <v>42405</v>
      </c>
      <c r="S2686" s="10">
        <f t="shared" si="175"/>
        <v>2.6973706691012759E-4</v>
      </c>
      <c r="U2686" t="str">
        <f t="shared" si="174"/>
        <v/>
      </c>
      <c r="V2686">
        <f t="array" ref="V2686">SUM(IF(B2686="Y",IF(D2686="Critical",(F2686:F6245),0)))</f>
        <v>0</v>
      </c>
      <c r="W2686">
        <f t="shared" si="176"/>
        <v>3</v>
      </c>
      <c r="X2686">
        <f t="shared" si="177"/>
        <v>0</v>
      </c>
    </row>
    <row r="2687" spans="1:24" x14ac:dyDescent="0.25">
      <c r="A2687">
        <v>32710</v>
      </c>
      <c r="B2687" t="s">
        <v>18</v>
      </c>
      <c r="C2687" s="1">
        <v>42690</v>
      </c>
      <c r="D2687" t="s">
        <v>19</v>
      </c>
      <c r="E2687">
        <v>43</v>
      </c>
      <c r="F2687">
        <v>540.33000000000004</v>
      </c>
      <c r="G2687">
        <v>0.04</v>
      </c>
      <c r="H2687" t="s">
        <v>20</v>
      </c>
      <c r="I2687">
        <v>-59.06</v>
      </c>
      <c r="J2687">
        <v>12.44</v>
      </c>
      <c r="K2687">
        <v>6.27</v>
      </c>
      <c r="L2687" t="s">
        <v>454</v>
      </c>
      <c r="M2687" t="s">
        <v>22</v>
      </c>
      <c r="N2687" t="s">
        <v>23</v>
      </c>
      <c r="O2687" t="s">
        <v>34</v>
      </c>
      <c r="P2687" t="s">
        <v>53</v>
      </c>
      <c r="Q2687" t="s">
        <v>52</v>
      </c>
      <c r="R2687" s="1">
        <v>42691</v>
      </c>
      <c r="S2687" s="10">
        <f t="shared" si="175"/>
        <v>8.5862846029049184E-5</v>
      </c>
      <c r="U2687" t="str">
        <f t="shared" si="174"/>
        <v/>
      </c>
      <c r="V2687">
        <f t="array" ref="V2687">SUM(IF(B2687="Y",IF(D2687="Critical",(F2687:F6246),0)))</f>
        <v>0</v>
      </c>
      <c r="W2687">
        <f t="shared" si="176"/>
        <v>1</v>
      </c>
      <c r="X2687">
        <f t="shared" si="177"/>
        <v>0</v>
      </c>
    </row>
    <row r="2688" spans="1:24" x14ac:dyDescent="0.25">
      <c r="A2688">
        <v>32737</v>
      </c>
      <c r="B2688" t="s">
        <v>18</v>
      </c>
      <c r="C2688" s="1">
        <v>42671</v>
      </c>
      <c r="D2688" t="s">
        <v>19</v>
      </c>
      <c r="E2688">
        <v>14</v>
      </c>
      <c r="F2688">
        <v>367.11</v>
      </c>
      <c r="G2688">
        <v>0.09</v>
      </c>
      <c r="H2688" t="s">
        <v>20</v>
      </c>
      <c r="I2688">
        <v>116.8</v>
      </c>
      <c r="J2688">
        <v>28.53</v>
      </c>
      <c r="K2688">
        <v>1.49</v>
      </c>
      <c r="L2688" t="s">
        <v>577</v>
      </c>
      <c r="M2688" t="s">
        <v>30</v>
      </c>
      <c r="N2688" t="s">
        <v>40</v>
      </c>
      <c r="O2688" t="s">
        <v>34</v>
      </c>
      <c r="P2688" t="s">
        <v>68</v>
      </c>
      <c r="Q2688" t="s">
        <v>42</v>
      </c>
      <c r="R2688" s="1">
        <v>42673</v>
      </c>
      <c r="S2688" s="10">
        <f t="shared" si="175"/>
        <v>5.8336774574286531E-5</v>
      </c>
      <c r="U2688" t="str">
        <f t="shared" si="174"/>
        <v/>
      </c>
      <c r="V2688">
        <f t="array" ref="V2688">SUM(IF(B2688="Y",IF(D2688="Critical",(F2688:F6247),0)))</f>
        <v>0</v>
      </c>
      <c r="W2688">
        <f t="shared" si="176"/>
        <v>2</v>
      </c>
      <c r="X2688">
        <f t="shared" si="177"/>
        <v>0</v>
      </c>
    </row>
    <row r="2689" spans="1:24" x14ac:dyDescent="0.25">
      <c r="A2689">
        <v>11456</v>
      </c>
      <c r="B2689" t="s">
        <v>18</v>
      </c>
      <c r="C2689" s="1">
        <v>41376</v>
      </c>
      <c r="D2689" t="s">
        <v>47</v>
      </c>
      <c r="E2689">
        <v>15</v>
      </c>
      <c r="F2689">
        <v>1519.9</v>
      </c>
      <c r="G2689">
        <v>0.09</v>
      </c>
      <c r="H2689" t="s">
        <v>20</v>
      </c>
      <c r="I2689">
        <v>399.37</v>
      </c>
      <c r="J2689">
        <v>105.34</v>
      </c>
      <c r="K2689">
        <v>24.49</v>
      </c>
      <c r="L2689" t="s">
        <v>375</v>
      </c>
      <c r="M2689" t="s">
        <v>341</v>
      </c>
      <c r="N2689" t="s">
        <v>23</v>
      </c>
      <c r="O2689" t="s">
        <v>37</v>
      </c>
      <c r="P2689" t="s">
        <v>38</v>
      </c>
      <c r="Q2689" t="s">
        <v>60</v>
      </c>
      <c r="R2689" s="1">
        <v>41383</v>
      </c>
      <c r="S2689" s="10">
        <f t="shared" si="175"/>
        <v>2.4152451220467463E-4</v>
      </c>
      <c r="U2689" t="str">
        <f t="shared" si="174"/>
        <v/>
      </c>
      <c r="V2689">
        <f t="array" ref="V2689">SUM(IF(B2689="Y",IF(D2689="Critical",(F2689:F6248),0)))</f>
        <v>0</v>
      </c>
      <c r="W2689">
        <f t="shared" si="176"/>
        <v>7</v>
      </c>
      <c r="X2689">
        <f t="shared" si="177"/>
        <v>0</v>
      </c>
    </row>
    <row r="2690" spans="1:24" x14ac:dyDescent="0.25">
      <c r="A2690">
        <v>32803</v>
      </c>
      <c r="B2690" t="s">
        <v>18</v>
      </c>
      <c r="C2690" s="1">
        <v>41989</v>
      </c>
      <c r="D2690" t="s">
        <v>43</v>
      </c>
      <c r="E2690">
        <v>49</v>
      </c>
      <c r="F2690">
        <v>371.95</v>
      </c>
      <c r="G2690">
        <v>0.08</v>
      </c>
      <c r="H2690" t="s">
        <v>32</v>
      </c>
      <c r="I2690">
        <v>-10.33</v>
      </c>
      <c r="J2690">
        <v>7.84</v>
      </c>
      <c r="K2690">
        <v>4.71</v>
      </c>
      <c r="L2690" t="s">
        <v>198</v>
      </c>
      <c r="M2690" t="s">
        <v>30</v>
      </c>
      <c r="N2690" t="s">
        <v>23</v>
      </c>
      <c r="O2690" t="s">
        <v>34</v>
      </c>
      <c r="P2690" t="s">
        <v>68</v>
      </c>
      <c r="Q2690" t="s">
        <v>42</v>
      </c>
      <c r="R2690" s="1">
        <v>41990</v>
      </c>
      <c r="S2690" s="10">
        <f t="shared" si="175"/>
        <v>5.9105890068115481E-5</v>
      </c>
      <c r="U2690" t="str">
        <f t="shared" ref="U2690:U2753" si="178">IF(T2690="Quality Check",VLOOKUP(S2690,Quality_Control,2),"")</f>
        <v/>
      </c>
      <c r="V2690">
        <f t="array" ref="V2690">SUM(IF(B2690="Y",IF(D2690="Critical",(F2690:F6249),0)))</f>
        <v>0</v>
      </c>
      <c r="W2690">
        <f t="shared" si="176"/>
        <v>1</v>
      </c>
      <c r="X2690">
        <f t="shared" si="177"/>
        <v>0</v>
      </c>
    </row>
    <row r="2691" spans="1:24" x14ac:dyDescent="0.25">
      <c r="A2691">
        <v>32803</v>
      </c>
      <c r="B2691" t="s">
        <v>18</v>
      </c>
      <c r="C2691" s="1">
        <v>41989</v>
      </c>
      <c r="D2691" t="s">
        <v>43</v>
      </c>
      <c r="E2691">
        <v>22</v>
      </c>
      <c r="F2691">
        <v>96.07</v>
      </c>
      <c r="G2691">
        <v>0.06</v>
      </c>
      <c r="H2691" t="s">
        <v>20</v>
      </c>
      <c r="I2691">
        <v>-4.3600000000000003</v>
      </c>
      <c r="J2691">
        <v>4.4800000000000004</v>
      </c>
      <c r="K2691">
        <v>2.5</v>
      </c>
      <c r="L2691" t="s">
        <v>198</v>
      </c>
      <c r="M2691" t="s">
        <v>30</v>
      </c>
      <c r="N2691" t="s">
        <v>23</v>
      </c>
      <c r="O2691" t="s">
        <v>34</v>
      </c>
      <c r="P2691" t="s">
        <v>76</v>
      </c>
      <c r="Q2691" t="s">
        <v>42</v>
      </c>
      <c r="R2691" s="1">
        <v>41991</v>
      </c>
      <c r="S2691" s="10">
        <f t="shared" ref="S2691:S2754" si="179">F2691/$F$3563</f>
        <v>1.5266306919865183E-5</v>
      </c>
      <c r="U2691" t="str">
        <f t="shared" si="178"/>
        <v/>
      </c>
      <c r="V2691">
        <f t="array" ref="V2691">SUM(IF(B2691="Y",IF(D2691="Critical",(F2691:F6250),0)))</f>
        <v>0</v>
      </c>
      <c r="W2691">
        <f t="shared" ref="W2691:W2754" si="180">R2691-C2691</f>
        <v>2</v>
      </c>
      <c r="X2691">
        <f t="shared" ref="X2691:X2754" si="181">IF(T2691="",0,1)</f>
        <v>0</v>
      </c>
    </row>
    <row r="2692" spans="1:24" x14ac:dyDescent="0.25">
      <c r="A2692">
        <v>32804</v>
      </c>
      <c r="B2692" t="s">
        <v>18</v>
      </c>
      <c r="C2692" s="1">
        <v>42256</v>
      </c>
      <c r="D2692" t="s">
        <v>43</v>
      </c>
      <c r="E2692">
        <v>49</v>
      </c>
      <c r="F2692">
        <v>174.81</v>
      </c>
      <c r="G2692">
        <v>7.0000000000000007E-2</v>
      </c>
      <c r="H2692" t="s">
        <v>20</v>
      </c>
      <c r="I2692">
        <v>74.819999999999993</v>
      </c>
      <c r="J2692">
        <v>3.75</v>
      </c>
      <c r="K2692">
        <v>0.5</v>
      </c>
      <c r="L2692" t="s">
        <v>181</v>
      </c>
      <c r="M2692" t="s">
        <v>22</v>
      </c>
      <c r="N2692" t="s">
        <v>23</v>
      </c>
      <c r="O2692" t="s">
        <v>34</v>
      </c>
      <c r="P2692" t="s">
        <v>46</v>
      </c>
      <c r="Q2692" t="s">
        <v>42</v>
      </c>
      <c r="R2692" s="1">
        <v>42257</v>
      </c>
      <c r="S2692" s="10">
        <f t="shared" si="179"/>
        <v>2.7778735428975047E-5</v>
      </c>
      <c r="U2692" t="str">
        <f t="shared" si="178"/>
        <v/>
      </c>
      <c r="V2692">
        <f t="array" ref="V2692">SUM(IF(B2692="Y",IF(D2692="Critical",(F2692:F6251),0)))</f>
        <v>0</v>
      </c>
      <c r="W2692">
        <f t="shared" si="180"/>
        <v>1</v>
      </c>
      <c r="X2692">
        <f t="shared" si="181"/>
        <v>0</v>
      </c>
    </row>
    <row r="2693" spans="1:24" x14ac:dyDescent="0.25">
      <c r="A2693">
        <v>32804</v>
      </c>
      <c r="B2693" t="s">
        <v>18</v>
      </c>
      <c r="C2693" s="1">
        <v>42256</v>
      </c>
      <c r="D2693" t="s">
        <v>43</v>
      </c>
      <c r="E2693">
        <v>20</v>
      </c>
      <c r="F2693">
        <v>89.51</v>
      </c>
      <c r="G2693">
        <v>0.02</v>
      </c>
      <c r="H2693" t="s">
        <v>20</v>
      </c>
      <c r="I2693">
        <v>-61.99</v>
      </c>
      <c r="J2693">
        <v>3.98</v>
      </c>
      <c r="K2693">
        <v>5.26</v>
      </c>
      <c r="L2693" t="s">
        <v>181</v>
      </c>
      <c r="M2693" t="s">
        <v>22</v>
      </c>
      <c r="N2693" t="s">
        <v>23</v>
      </c>
      <c r="O2693" t="s">
        <v>34</v>
      </c>
      <c r="P2693" t="s">
        <v>68</v>
      </c>
      <c r="Q2693" t="s">
        <v>42</v>
      </c>
      <c r="R2693" s="1">
        <v>42258</v>
      </c>
      <c r="S2693" s="10">
        <f t="shared" si="179"/>
        <v>1.4223869391039165E-5</v>
      </c>
      <c r="U2693" t="str">
        <f t="shared" si="178"/>
        <v/>
      </c>
      <c r="V2693">
        <f t="array" ref="V2693">SUM(IF(B2693="Y",IF(D2693="Critical",(F2693:F6252),0)))</f>
        <v>0</v>
      </c>
      <c r="W2693">
        <f t="shared" si="180"/>
        <v>2</v>
      </c>
      <c r="X2693">
        <f t="shared" si="181"/>
        <v>0</v>
      </c>
    </row>
    <row r="2694" spans="1:24" x14ac:dyDescent="0.25">
      <c r="A2694">
        <v>32806</v>
      </c>
      <c r="B2694" t="s">
        <v>18</v>
      </c>
      <c r="C2694" s="1">
        <v>41811</v>
      </c>
      <c r="D2694" t="s">
        <v>28</v>
      </c>
      <c r="E2694">
        <v>8</v>
      </c>
      <c r="F2694">
        <v>178.78</v>
      </c>
      <c r="G2694">
        <v>0.02</v>
      </c>
      <c r="H2694" t="s">
        <v>20</v>
      </c>
      <c r="I2694">
        <v>-28.34</v>
      </c>
      <c r="J2694">
        <v>20.239999999999998</v>
      </c>
      <c r="K2694">
        <v>8.99</v>
      </c>
      <c r="L2694" t="s">
        <v>458</v>
      </c>
      <c r="M2694" t="s">
        <v>341</v>
      </c>
      <c r="N2694" t="s">
        <v>40</v>
      </c>
      <c r="O2694" t="s">
        <v>37</v>
      </c>
      <c r="P2694" t="s">
        <v>38</v>
      </c>
      <c r="Q2694" t="s">
        <v>26</v>
      </c>
      <c r="R2694" s="1">
        <v>41812</v>
      </c>
      <c r="S2694" s="10">
        <f t="shared" si="179"/>
        <v>2.8409600823706646E-5</v>
      </c>
      <c r="U2694" t="str">
        <f t="shared" si="178"/>
        <v/>
      </c>
      <c r="V2694">
        <f t="array" ref="V2694">SUM(IF(B2694="Y",IF(D2694="Critical",(F2694:F6253),0)))</f>
        <v>0</v>
      </c>
      <c r="W2694">
        <f t="shared" si="180"/>
        <v>1</v>
      </c>
      <c r="X2694">
        <f t="shared" si="181"/>
        <v>0</v>
      </c>
    </row>
    <row r="2695" spans="1:24" x14ac:dyDescent="0.25">
      <c r="A2695">
        <v>32806</v>
      </c>
      <c r="B2695" t="s">
        <v>18</v>
      </c>
      <c r="C2695" s="1">
        <v>41811</v>
      </c>
      <c r="D2695" t="s">
        <v>19</v>
      </c>
      <c r="E2695">
        <v>48</v>
      </c>
      <c r="F2695">
        <v>175.99</v>
      </c>
      <c r="G2695">
        <v>0.1</v>
      </c>
      <c r="H2695" t="s">
        <v>32</v>
      </c>
      <c r="I2695">
        <v>77.3</v>
      </c>
      <c r="J2695">
        <v>3.69</v>
      </c>
      <c r="K2695">
        <v>0.5</v>
      </c>
      <c r="L2695" t="s">
        <v>181</v>
      </c>
      <c r="M2695" t="s">
        <v>22</v>
      </c>
      <c r="N2695" t="s">
        <v>40</v>
      </c>
      <c r="O2695" t="s">
        <v>34</v>
      </c>
      <c r="P2695" t="s">
        <v>46</v>
      </c>
      <c r="Q2695" t="s">
        <v>42</v>
      </c>
      <c r="R2695" s="1">
        <v>41812</v>
      </c>
      <c r="S2695" s="10">
        <f t="shared" si="179"/>
        <v>2.7966247057635824E-5</v>
      </c>
      <c r="U2695" t="str">
        <f t="shared" si="178"/>
        <v/>
      </c>
      <c r="V2695">
        <f t="array" ref="V2695">SUM(IF(B2695="Y",IF(D2695="Critical",(F2695:F6254),0)))</f>
        <v>0</v>
      </c>
      <c r="W2695">
        <f t="shared" si="180"/>
        <v>1</v>
      </c>
      <c r="X2695">
        <f t="shared" si="181"/>
        <v>0</v>
      </c>
    </row>
    <row r="2696" spans="1:24" x14ac:dyDescent="0.25">
      <c r="A2696">
        <v>32806</v>
      </c>
      <c r="B2696" t="s">
        <v>18</v>
      </c>
      <c r="C2696" s="1">
        <v>41811</v>
      </c>
      <c r="D2696" t="s">
        <v>19</v>
      </c>
      <c r="E2696">
        <v>33</v>
      </c>
      <c r="F2696">
        <v>221.23</v>
      </c>
      <c r="G2696">
        <v>0.02</v>
      </c>
      <c r="H2696" t="s">
        <v>20</v>
      </c>
      <c r="I2696">
        <v>-45.29</v>
      </c>
      <c r="J2696">
        <v>6.68</v>
      </c>
      <c r="K2696">
        <v>5.2</v>
      </c>
      <c r="L2696" t="s">
        <v>181</v>
      </c>
      <c r="M2696" t="s">
        <v>22</v>
      </c>
      <c r="N2696" t="s">
        <v>40</v>
      </c>
      <c r="O2696" t="s">
        <v>34</v>
      </c>
      <c r="P2696" t="s">
        <v>49</v>
      </c>
      <c r="Q2696" t="s">
        <v>42</v>
      </c>
      <c r="R2696" s="1">
        <v>41813</v>
      </c>
      <c r="S2696" s="10">
        <f t="shared" si="179"/>
        <v>3.5155252210698179E-5</v>
      </c>
      <c r="U2696" t="str">
        <f t="shared" si="178"/>
        <v/>
      </c>
      <c r="V2696">
        <f t="array" ref="V2696">SUM(IF(B2696="Y",IF(D2696="Critical",(F2696:F6255),0)))</f>
        <v>0</v>
      </c>
      <c r="W2696">
        <f t="shared" si="180"/>
        <v>2</v>
      </c>
      <c r="X2696">
        <f t="shared" si="181"/>
        <v>0</v>
      </c>
    </row>
    <row r="2697" spans="1:24" x14ac:dyDescent="0.25">
      <c r="A2697">
        <v>8933</v>
      </c>
      <c r="B2697" t="s">
        <v>18</v>
      </c>
      <c r="C2697" s="1">
        <v>41554</v>
      </c>
      <c r="D2697" t="s">
        <v>19</v>
      </c>
      <c r="E2697">
        <v>37</v>
      </c>
      <c r="F2697">
        <v>1520.26</v>
      </c>
      <c r="G2697">
        <v>0.04</v>
      </c>
      <c r="H2697" t="s">
        <v>20</v>
      </c>
      <c r="I2697">
        <v>640.84</v>
      </c>
      <c r="J2697">
        <v>42.8</v>
      </c>
      <c r="K2697">
        <v>2.99</v>
      </c>
      <c r="L2697" t="s">
        <v>156</v>
      </c>
      <c r="M2697" t="s">
        <v>56</v>
      </c>
      <c r="N2697" t="s">
        <v>45</v>
      </c>
      <c r="O2697" t="s">
        <v>34</v>
      </c>
      <c r="P2697" t="s">
        <v>68</v>
      </c>
      <c r="Q2697" t="s">
        <v>42</v>
      </c>
      <c r="R2697" s="1">
        <v>41555</v>
      </c>
      <c r="S2697" s="10">
        <f t="shared" si="179"/>
        <v>2.4158171914223214E-4</v>
      </c>
      <c r="U2697" t="str">
        <f t="shared" si="178"/>
        <v/>
      </c>
      <c r="V2697">
        <f t="array" ref="V2697">SUM(IF(B2697="Y",IF(D2697="Critical",(F2697:F6256),0)))</f>
        <v>0</v>
      </c>
      <c r="W2697">
        <f t="shared" si="180"/>
        <v>1</v>
      </c>
      <c r="X2697">
        <f t="shared" si="181"/>
        <v>0</v>
      </c>
    </row>
    <row r="2698" spans="1:24" x14ac:dyDescent="0.25">
      <c r="A2698">
        <v>32835</v>
      </c>
      <c r="B2698" t="s">
        <v>18</v>
      </c>
      <c r="C2698" s="1">
        <v>42192</v>
      </c>
      <c r="D2698" t="s">
        <v>43</v>
      </c>
      <c r="E2698">
        <v>15</v>
      </c>
      <c r="F2698">
        <v>572.4325</v>
      </c>
      <c r="G2698">
        <v>0.05</v>
      </c>
      <c r="H2698" t="s">
        <v>20</v>
      </c>
      <c r="I2698">
        <v>-19.440000000000001</v>
      </c>
      <c r="J2698">
        <v>45.99</v>
      </c>
      <c r="K2698">
        <v>4.99</v>
      </c>
      <c r="L2698" t="s">
        <v>354</v>
      </c>
      <c r="M2698" t="s">
        <v>56</v>
      </c>
      <c r="N2698" t="s">
        <v>23</v>
      </c>
      <c r="O2698" t="s">
        <v>24</v>
      </c>
      <c r="P2698" t="s">
        <v>41</v>
      </c>
      <c r="Q2698" t="s">
        <v>42</v>
      </c>
      <c r="R2698" s="1">
        <v>42194</v>
      </c>
      <c r="S2698" s="10">
        <f t="shared" si="179"/>
        <v>9.0964195231661558E-5</v>
      </c>
      <c r="U2698" t="str">
        <f t="shared" si="178"/>
        <v/>
      </c>
      <c r="V2698">
        <f t="array" ref="V2698">SUM(IF(B2698="Y",IF(D2698="Critical",(F2698:F6257),0)))</f>
        <v>0</v>
      </c>
      <c r="W2698">
        <f t="shared" si="180"/>
        <v>2</v>
      </c>
      <c r="X2698">
        <f t="shared" si="181"/>
        <v>0</v>
      </c>
    </row>
    <row r="2699" spans="1:24" x14ac:dyDescent="0.25">
      <c r="A2699">
        <v>32868</v>
      </c>
      <c r="B2699" t="s">
        <v>18</v>
      </c>
      <c r="C2699" s="1">
        <v>42387</v>
      </c>
      <c r="D2699" t="s">
        <v>31</v>
      </c>
      <c r="E2699">
        <v>39</v>
      </c>
      <c r="F2699">
        <v>1101.28</v>
      </c>
      <c r="G2699">
        <v>0.05</v>
      </c>
      <c r="H2699" t="s">
        <v>20</v>
      </c>
      <c r="I2699">
        <v>200.53</v>
      </c>
      <c r="J2699">
        <v>28.15</v>
      </c>
      <c r="K2699">
        <v>6.17</v>
      </c>
      <c r="L2699" t="s">
        <v>260</v>
      </c>
      <c r="M2699" t="s">
        <v>22</v>
      </c>
      <c r="N2699" t="s">
        <v>40</v>
      </c>
      <c r="O2699" t="s">
        <v>34</v>
      </c>
      <c r="P2699" t="s">
        <v>35</v>
      </c>
      <c r="Q2699" t="s">
        <v>26</v>
      </c>
      <c r="R2699" s="1">
        <v>42388</v>
      </c>
      <c r="S2699" s="10">
        <f t="shared" si="179"/>
        <v>1.7500237831486549E-4</v>
      </c>
      <c r="U2699" t="str">
        <f t="shared" si="178"/>
        <v/>
      </c>
      <c r="V2699">
        <f t="array" ref="V2699">SUM(IF(B2699="Y",IF(D2699="Critical",(F2699:F6258),0)))</f>
        <v>0</v>
      </c>
      <c r="W2699">
        <f t="shared" si="180"/>
        <v>1</v>
      </c>
      <c r="X2699">
        <f t="shared" si="181"/>
        <v>0</v>
      </c>
    </row>
    <row r="2700" spans="1:24" x14ac:dyDescent="0.25">
      <c r="A2700">
        <v>32869</v>
      </c>
      <c r="B2700" t="s">
        <v>18</v>
      </c>
      <c r="C2700" s="1">
        <v>42456</v>
      </c>
      <c r="D2700" t="s">
        <v>43</v>
      </c>
      <c r="E2700">
        <v>41</v>
      </c>
      <c r="F2700">
        <v>322.02999999999997</v>
      </c>
      <c r="G2700">
        <v>0.06</v>
      </c>
      <c r="H2700" t="s">
        <v>20</v>
      </c>
      <c r="I2700">
        <v>-82.83</v>
      </c>
      <c r="J2700">
        <v>8.1199999999999992</v>
      </c>
      <c r="K2700">
        <v>2.83</v>
      </c>
      <c r="L2700" t="s">
        <v>339</v>
      </c>
      <c r="M2700" t="s">
        <v>56</v>
      </c>
      <c r="N2700" t="s">
        <v>23</v>
      </c>
      <c r="O2700" t="s">
        <v>24</v>
      </c>
      <c r="P2700" t="s">
        <v>25</v>
      </c>
      <c r="Q2700" t="s">
        <v>26</v>
      </c>
      <c r="R2700" s="1">
        <v>42457</v>
      </c>
      <c r="S2700" s="10">
        <f t="shared" si="179"/>
        <v>5.1173194726805291E-5</v>
      </c>
      <c r="U2700" t="str">
        <f t="shared" si="178"/>
        <v/>
      </c>
      <c r="V2700">
        <f t="array" ref="V2700">SUM(IF(B2700="Y",IF(D2700="Critical",(F2700:F6259),0)))</f>
        <v>0</v>
      </c>
      <c r="W2700">
        <f t="shared" si="180"/>
        <v>1</v>
      </c>
      <c r="X2700">
        <f t="shared" si="181"/>
        <v>0</v>
      </c>
    </row>
    <row r="2701" spans="1:24" x14ac:dyDescent="0.25">
      <c r="A2701">
        <v>32869</v>
      </c>
      <c r="B2701" t="s">
        <v>18</v>
      </c>
      <c r="C2701" s="1">
        <v>42456</v>
      </c>
      <c r="D2701" t="s">
        <v>43</v>
      </c>
      <c r="E2701">
        <v>49</v>
      </c>
      <c r="F2701">
        <v>2470.84</v>
      </c>
      <c r="G2701">
        <v>0.05</v>
      </c>
      <c r="H2701" t="s">
        <v>20</v>
      </c>
      <c r="I2701">
        <v>25.04</v>
      </c>
      <c r="J2701">
        <v>51.65</v>
      </c>
      <c r="K2701">
        <v>18.45</v>
      </c>
      <c r="L2701" t="s">
        <v>339</v>
      </c>
      <c r="M2701" t="s">
        <v>56</v>
      </c>
      <c r="N2701" t="s">
        <v>23</v>
      </c>
      <c r="O2701" t="s">
        <v>37</v>
      </c>
      <c r="P2701" t="s">
        <v>38</v>
      </c>
      <c r="Q2701" t="s">
        <v>52</v>
      </c>
      <c r="R2701" s="1">
        <v>42457</v>
      </c>
      <c r="S2701" s="10">
        <f t="shared" si="179"/>
        <v>3.9263663776287802E-4</v>
      </c>
      <c r="U2701" t="str">
        <f t="shared" si="178"/>
        <v/>
      </c>
      <c r="V2701">
        <f t="array" ref="V2701">SUM(IF(B2701="Y",IF(D2701="Critical",(F2701:F6260),0)))</f>
        <v>0</v>
      </c>
      <c r="W2701">
        <f t="shared" si="180"/>
        <v>1</v>
      </c>
      <c r="X2701">
        <f t="shared" si="181"/>
        <v>0</v>
      </c>
    </row>
    <row r="2702" spans="1:24" x14ac:dyDescent="0.25">
      <c r="A2702">
        <v>32869</v>
      </c>
      <c r="B2702" t="s">
        <v>18</v>
      </c>
      <c r="C2702" s="1">
        <v>42456</v>
      </c>
      <c r="D2702" t="s">
        <v>43</v>
      </c>
      <c r="E2702">
        <v>2</v>
      </c>
      <c r="F2702">
        <v>15.26</v>
      </c>
      <c r="G2702">
        <v>0.01</v>
      </c>
      <c r="H2702" t="s">
        <v>20</v>
      </c>
      <c r="I2702">
        <v>-7.51</v>
      </c>
      <c r="J2702">
        <v>6.68</v>
      </c>
      <c r="K2702">
        <v>1.5</v>
      </c>
      <c r="L2702" t="s">
        <v>339</v>
      </c>
      <c r="M2702" t="s">
        <v>56</v>
      </c>
      <c r="N2702" t="s">
        <v>23</v>
      </c>
      <c r="O2702" t="s">
        <v>34</v>
      </c>
      <c r="P2702" t="s">
        <v>35</v>
      </c>
      <c r="Q2702" t="s">
        <v>36</v>
      </c>
      <c r="R2702" s="1">
        <v>42457</v>
      </c>
      <c r="S2702" s="10">
        <f t="shared" si="179"/>
        <v>2.4249385197995491E-6</v>
      </c>
      <c r="U2702" t="str">
        <f t="shared" si="178"/>
        <v/>
      </c>
      <c r="V2702">
        <f t="array" ref="V2702">SUM(IF(B2702="Y",IF(D2702="Critical",(F2702:F6261),0)))</f>
        <v>0</v>
      </c>
      <c r="W2702">
        <f t="shared" si="180"/>
        <v>1</v>
      </c>
      <c r="X2702">
        <f t="shared" si="181"/>
        <v>0</v>
      </c>
    </row>
    <row r="2703" spans="1:24" x14ac:dyDescent="0.25">
      <c r="A2703">
        <v>32869</v>
      </c>
      <c r="B2703" t="s">
        <v>18</v>
      </c>
      <c r="C2703" s="1">
        <v>42456</v>
      </c>
      <c r="D2703" t="s">
        <v>43</v>
      </c>
      <c r="E2703">
        <v>39</v>
      </c>
      <c r="F2703">
        <v>5250.6625000000004</v>
      </c>
      <c r="G2703">
        <v>0.1</v>
      </c>
      <c r="H2703" t="s">
        <v>20</v>
      </c>
      <c r="I2703">
        <v>930.99</v>
      </c>
      <c r="J2703">
        <v>175.99</v>
      </c>
      <c r="K2703">
        <v>8.99</v>
      </c>
      <c r="L2703" t="s">
        <v>339</v>
      </c>
      <c r="M2703" t="s">
        <v>56</v>
      </c>
      <c r="N2703" t="s">
        <v>23</v>
      </c>
      <c r="O2703" t="s">
        <v>24</v>
      </c>
      <c r="P2703" t="s">
        <v>41</v>
      </c>
      <c r="Q2703" t="s">
        <v>42</v>
      </c>
      <c r="R2703" s="1">
        <v>42457</v>
      </c>
      <c r="S2703" s="10">
        <f t="shared" si="179"/>
        <v>8.3437311603650074E-4</v>
      </c>
      <c r="U2703" t="str">
        <f t="shared" si="178"/>
        <v/>
      </c>
      <c r="V2703">
        <f t="array" ref="V2703">SUM(IF(B2703="Y",IF(D2703="Critical",(F2703:F6262),0)))</f>
        <v>0</v>
      </c>
      <c r="W2703">
        <f t="shared" si="180"/>
        <v>1</v>
      </c>
      <c r="X2703">
        <f t="shared" si="181"/>
        <v>0</v>
      </c>
    </row>
    <row r="2704" spans="1:24" x14ac:dyDescent="0.25">
      <c r="A2704">
        <v>32965</v>
      </c>
      <c r="B2704" t="s">
        <v>18</v>
      </c>
      <c r="C2704" s="1">
        <v>41694</v>
      </c>
      <c r="D2704" t="s">
        <v>19</v>
      </c>
      <c r="E2704">
        <v>2</v>
      </c>
      <c r="F2704">
        <v>11.15</v>
      </c>
      <c r="G2704">
        <v>0.04</v>
      </c>
      <c r="H2704" t="s">
        <v>20</v>
      </c>
      <c r="I2704">
        <v>-5.54</v>
      </c>
      <c r="J2704">
        <v>3.98</v>
      </c>
      <c r="K2704">
        <v>2.97</v>
      </c>
      <c r="L2704" t="s">
        <v>574</v>
      </c>
      <c r="M2704" t="s">
        <v>56</v>
      </c>
      <c r="N2704" t="s">
        <v>71</v>
      </c>
      <c r="O2704" t="s">
        <v>34</v>
      </c>
      <c r="P2704" t="s">
        <v>49</v>
      </c>
      <c r="Q2704" t="s">
        <v>36</v>
      </c>
      <c r="R2704" s="1">
        <v>41695</v>
      </c>
      <c r="S2704" s="10">
        <f t="shared" si="179"/>
        <v>1.7718259826844676E-6</v>
      </c>
      <c r="U2704" t="str">
        <f t="shared" si="178"/>
        <v/>
      </c>
      <c r="V2704">
        <f t="array" ref="V2704">SUM(IF(B2704="Y",IF(D2704="Critical",(F2704:F6263),0)))</f>
        <v>0</v>
      </c>
      <c r="W2704">
        <f t="shared" si="180"/>
        <v>1</v>
      </c>
      <c r="X2704">
        <f t="shared" si="181"/>
        <v>0</v>
      </c>
    </row>
    <row r="2705" spans="1:24" x14ac:dyDescent="0.25">
      <c r="A2705">
        <v>32966</v>
      </c>
      <c r="B2705" t="s">
        <v>18</v>
      </c>
      <c r="C2705" s="1">
        <v>42029</v>
      </c>
      <c r="D2705" t="s">
        <v>47</v>
      </c>
      <c r="E2705">
        <v>4</v>
      </c>
      <c r="F2705">
        <v>1035.2</v>
      </c>
      <c r="G2705">
        <v>0.08</v>
      </c>
      <c r="H2705" t="s">
        <v>54</v>
      </c>
      <c r="I2705">
        <v>-668.06</v>
      </c>
      <c r="J2705">
        <v>270.97000000000003</v>
      </c>
      <c r="K2705">
        <v>28.06</v>
      </c>
      <c r="L2705" t="s">
        <v>351</v>
      </c>
      <c r="M2705" t="s">
        <v>22</v>
      </c>
      <c r="N2705" t="s">
        <v>40</v>
      </c>
      <c r="O2705" t="s">
        <v>24</v>
      </c>
      <c r="P2705" t="s">
        <v>51</v>
      </c>
      <c r="Q2705" t="s">
        <v>74</v>
      </c>
      <c r="R2705" s="1">
        <v>42036</v>
      </c>
      <c r="S2705" s="10">
        <f t="shared" si="179"/>
        <v>1.6450172710986196E-4</v>
      </c>
      <c r="U2705" t="str">
        <f t="shared" si="178"/>
        <v/>
      </c>
      <c r="V2705">
        <f t="array" ref="V2705">SUM(IF(B2705="Y",IF(D2705="Critical",(F2705:F6264),0)))</f>
        <v>0</v>
      </c>
      <c r="W2705">
        <f t="shared" si="180"/>
        <v>7</v>
      </c>
      <c r="X2705">
        <f t="shared" si="181"/>
        <v>0</v>
      </c>
    </row>
    <row r="2706" spans="1:24" x14ac:dyDescent="0.25">
      <c r="A2706">
        <v>32966</v>
      </c>
      <c r="B2706" t="s">
        <v>18</v>
      </c>
      <c r="C2706" s="1">
        <v>42029</v>
      </c>
      <c r="D2706" t="s">
        <v>47</v>
      </c>
      <c r="E2706">
        <v>43</v>
      </c>
      <c r="F2706">
        <v>74.17</v>
      </c>
      <c r="G2706">
        <v>0.01</v>
      </c>
      <c r="H2706" t="s">
        <v>20</v>
      </c>
      <c r="I2706">
        <v>-13.4</v>
      </c>
      <c r="J2706">
        <v>1.6</v>
      </c>
      <c r="K2706">
        <v>1.29</v>
      </c>
      <c r="L2706" t="s">
        <v>351</v>
      </c>
      <c r="M2706" t="s">
        <v>22</v>
      </c>
      <c r="N2706" t="s">
        <v>40</v>
      </c>
      <c r="O2706" t="s">
        <v>34</v>
      </c>
      <c r="P2706" t="s">
        <v>35</v>
      </c>
      <c r="Q2706" t="s">
        <v>36</v>
      </c>
      <c r="R2706" s="1">
        <v>42033</v>
      </c>
      <c r="S2706" s="10">
        <f t="shared" si="179"/>
        <v>1.1786218218449053E-5</v>
      </c>
      <c r="U2706" t="str">
        <f t="shared" si="178"/>
        <v/>
      </c>
      <c r="V2706">
        <f t="array" ref="V2706">SUM(IF(B2706="Y",IF(D2706="Critical",(F2706:F6265),0)))</f>
        <v>0</v>
      </c>
      <c r="W2706">
        <f t="shared" si="180"/>
        <v>4</v>
      </c>
      <c r="X2706">
        <f t="shared" si="181"/>
        <v>0</v>
      </c>
    </row>
    <row r="2707" spans="1:24" x14ac:dyDescent="0.25">
      <c r="A2707">
        <v>16326</v>
      </c>
      <c r="B2707" t="s">
        <v>18</v>
      </c>
      <c r="C2707" s="1">
        <v>41404</v>
      </c>
      <c r="D2707" t="s">
        <v>19</v>
      </c>
      <c r="E2707">
        <v>39</v>
      </c>
      <c r="F2707">
        <v>1538.33</v>
      </c>
      <c r="G2707">
        <v>0.03</v>
      </c>
      <c r="H2707" t="s">
        <v>20</v>
      </c>
      <c r="I2707">
        <v>471.35</v>
      </c>
      <c r="J2707">
        <v>39.479999999999997</v>
      </c>
      <c r="K2707">
        <v>1.99</v>
      </c>
      <c r="L2707" t="s">
        <v>399</v>
      </c>
      <c r="M2707" t="s">
        <v>30</v>
      </c>
      <c r="N2707" t="s">
        <v>23</v>
      </c>
      <c r="O2707" t="s">
        <v>24</v>
      </c>
      <c r="P2707" t="s">
        <v>25</v>
      </c>
      <c r="Q2707" t="s">
        <v>26</v>
      </c>
      <c r="R2707" s="1">
        <v>41406</v>
      </c>
      <c r="S2707" s="10">
        <f t="shared" si="179"/>
        <v>2.4445318959130012E-4</v>
      </c>
      <c r="U2707" t="str">
        <f t="shared" si="178"/>
        <v/>
      </c>
      <c r="V2707">
        <f t="array" ref="V2707">SUM(IF(B2707="Y",IF(D2707="Critical",(F2707:F6266),0)))</f>
        <v>0</v>
      </c>
      <c r="W2707">
        <f t="shared" si="180"/>
        <v>2</v>
      </c>
      <c r="X2707">
        <f t="shared" si="181"/>
        <v>0</v>
      </c>
    </row>
    <row r="2708" spans="1:24" x14ac:dyDescent="0.25">
      <c r="A2708">
        <v>41632</v>
      </c>
      <c r="B2708" t="s">
        <v>18</v>
      </c>
      <c r="C2708" s="1">
        <v>41609</v>
      </c>
      <c r="D2708" t="s">
        <v>47</v>
      </c>
      <c r="E2708">
        <v>34</v>
      </c>
      <c r="F2708">
        <v>1541.4580000000001</v>
      </c>
      <c r="G2708">
        <v>0.05</v>
      </c>
      <c r="H2708" t="s">
        <v>20</v>
      </c>
      <c r="I2708">
        <v>-238.16</v>
      </c>
      <c r="J2708">
        <v>55.99</v>
      </c>
      <c r="K2708">
        <v>5</v>
      </c>
      <c r="L2708" t="s">
        <v>213</v>
      </c>
      <c r="M2708" t="s">
        <v>56</v>
      </c>
      <c r="N2708" t="s">
        <v>40</v>
      </c>
      <c r="O2708" t="s">
        <v>24</v>
      </c>
      <c r="P2708" t="s">
        <v>41</v>
      </c>
      <c r="Q2708" t="s">
        <v>26</v>
      </c>
      <c r="R2708" s="1">
        <v>41616</v>
      </c>
      <c r="S2708" s="10">
        <f t="shared" si="179"/>
        <v>2.4495025431541114E-4</v>
      </c>
      <c r="U2708" t="str">
        <f t="shared" si="178"/>
        <v/>
      </c>
      <c r="V2708">
        <f t="array" ref="V2708">SUM(IF(B2708="Y",IF(D2708="Critical",(F2708:F6267),0)))</f>
        <v>0</v>
      </c>
      <c r="W2708">
        <f t="shared" si="180"/>
        <v>7</v>
      </c>
      <c r="X2708">
        <f t="shared" si="181"/>
        <v>0</v>
      </c>
    </row>
    <row r="2709" spans="1:24" x14ac:dyDescent="0.25">
      <c r="A2709">
        <v>39842</v>
      </c>
      <c r="B2709" t="s">
        <v>18</v>
      </c>
      <c r="C2709" s="1">
        <v>41627</v>
      </c>
      <c r="D2709" t="s">
        <v>43</v>
      </c>
      <c r="E2709">
        <v>38</v>
      </c>
      <c r="F2709">
        <v>1554.21</v>
      </c>
      <c r="G2709">
        <v>0.08</v>
      </c>
      <c r="H2709" t="s">
        <v>32</v>
      </c>
      <c r="I2709">
        <v>114.45</v>
      </c>
      <c r="J2709">
        <v>41.32</v>
      </c>
      <c r="K2709">
        <v>8.66</v>
      </c>
      <c r="L2709" t="s">
        <v>523</v>
      </c>
      <c r="M2709" t="s">
        <v>56</v>
      </c>
      <c r="N2709" t="s">
        <v>45</v>
      </c>
      <c r="O2709" t="s">
        <v>37</v>
      </c>
      <c r="P2709" t="s">
        <v>38</v>
      </c>
      <c r="Q2709" t="s">
        <v>52</v>
      </c>
      <c r="R2709" s="1">
        <v>41627</v>
      </c>
      <c r="S2709" s="10">
        <f t="shared" si="179"/>
        <v>2.4697665117022656E-4</v>
      </c>
      <c r="U2709" t="str">
        <f t="shared" si="178"/>
        <v/>
      </c>
      <c r="V2709">
        <f t="array" ref="V2709">SUM(IF(B2709="Y",IF(D2709="Critical",(F2709:F6268),0)))</f>
        <v>0</v>
      </c>
      <c r="W2709">
        <f t="shared" si="180"/>
        <v>0</v>
      </c>
      <c r="X2709">
        <f t="shared" si="181"/>
        <v>0</v>
      </c>
    </row>
    <row r="2710" spans="1:24" x14ac:dyDescent="0.25">
      <c r="A2710">
        <v>32999</v>
      </c>
      <c r="B2710" t="s">
        <v>18</v>
      </c>
      <c r="C2710" s="1">
        <v>42474</v>
      </c>
      <c r="D2710" t="s">
        <v>47</v>
      </c>
      <c r="E2710">
        <v>14</v>
      </c>
      <c r="F2710">
        <v>1386.65</v>
      </c>
      <c r="G2710">
        <v>0.09</v>
      </c>
      <c r="H2710" t="s">
        <v>54</v>
      </c>
      <c r="I2710">
        <v>-193.58</v>
      </c>
      <c r="J2710">
        <v>100.98</v>
      </c>
      <c r="K2710">
        <v>35.840000000000003</v>
      </c>
      <c r="L2710" t="s">
        <v>466</v>
      </c>
      <c r="M2710" t="s">
        <v>56</v>
      </c>
      <c r="N2710" t="s">
        <v>40</v>
      </c>
      <c r="O2710" t="s">
        <v>37</v>
      </c>
      <c r="P2710" t="s">
        <v>57</v>
      </c>
      <c r="Q2710" t="s">
        <v>58</v>
      </c>
      <c r="R2710" s="1">
        <v>42479</v>
      </c>
      <c r="S2710" s="10">
        <f t="shared" si="179"/>
        <v>2.2034999990039612E-4</v>
      </c>
      <c r="U2710" t="str">
        <f t="shared" si="178"/>
        <v/>
      </c>
      <c r="V2710">
        <f t="array" ref="V2710">SUM(IF(B2710="Y",IF(D2710="Critical",(F2710:F6269),0)))</f>
        <v>0</v>
      </c>
      <c r="W2710">
        <f t="shared" si="180"/>
        <v>5</v>
      </c>
      <c r="X2710">
        <f t="shared" si="181"/>
        <v>0</v>
      </c>
    </row>
    <row r="2711" spans="1:24" x14ac:dyDescent="0.25">
      <c r="A2711">
        <v>8582</v>
      </c>
      <c r="B2711" t="s">
        <v>18</v>
      </c>
      <c r="C2711" s="1">
        <v>41598</v>
      </c>
      <c r="D2711" t="s">
        <v>47</v>
      </c>
      <c r="E2711">
        <v>15</v>
      </c>
      <c r="F2711">
        <v>1556.55</v>
      </c>
      <c r="G2711">
        <v>0.04</v>
      </c>
      <c r="H2711" t="s">
        <v>20</v>
      </c>
      <c r="I2711">
        <v>436.02</v>
      </c>
      <c r="J2711">
        <v>105.34</v>
      </c>
      <c r="K2711">
        <v>24.49</v>
      </c>
      <c r="L2711" t="s">
        <v>105</v>
      </c>
      <c r="M2711" t="s">
        <v>22</v>
      </c>
      <c r="N2711" t="s">
        <v>40</v>
      </c>
      <c r="O2711" t="s">
        <v>37</v>
      </c>
      <c r="P2711" t="s">
        <v>38</v>
      </c>
      <c r="Q2711" t="s">
        <v>60</v>
      </c>
      <c r="R2711" s="1">
        <v>41598</v>
      </c>
      <c r="S2711" s="10">
        <f t="shared" si="179"/>
        <v>2.4734849626435046E-4</v>
      </c>
      <c r="U2711" t="str">
        <f t="shared" si="178"/>
        <v/>
      </c>
      <c r="V2711">
        <f t="array" ref="V2711">SUM(IF(B2711="Y",IF(D2711="Critical",(F2711:F6270),0)))</f>
        <v>0</v>
      </c>
      <c r="W2711">
        <f t="shared" si="180"/>
        <v>0</v>
      </c>
      <c r="X2711">
        <f t="shared" si="181"/>
        <v>0</v>
      </c>
    </row>
    <row r="2712" spans="1:24" x14ac:dyDescent="0.25">
      <c r="A2712">
        <v>33091</v>
      </c>
      <c r="B2712" t="s">
        <v>18</v>
      </c>
      <c r="C2712" s="1">
        <v>41664</v>
      </c>
      <c r="D2712" t="s">
        <v>19</v>
      </c>
      <c r="E2712">
        <v>24</v>
      </c>
      <c r="F2712">
        <v>265.35000000000002</v>
      </c>
      <c r="G2712">
        <v>0.02</v>
      </c>
      <c r="H2712" t="s">
        <v>20</v>
      </c>
      <c r="I2712">
        <v>-128.69</v>
      </c>
      <c r="J2712">
        <v>9.99</v>
      </c>
      <c r="K2712">
        <v>11.59</v>
      </c>
      <c r="L2712" t="s">
        <v>184</v>
      </c>
      <c r="M2712" t="s">
        <v>30</v>
      </c>
      <c r="N2712" t="s">
        <v>40</v>
      </c>
      <c r="O2712" t="s">
        <v>34</v>
      </c>
      <c r="P2712" t="s">
        <v>49</v>
      </c>
      <c r="Q2712" t="s">
        <v>42</v>
      </c>
      <c r="R2712" s="1">
        <v>41666</v>
      </c>
      <c r="S2712" s="10">
        <f t="shared" si="179"/>
        <v>4.2166280224692689E-5</v>
      </c>
      <c r="U2712" t="str">
        <f t="shared" si="178"/>
        <v/>
      </c>
      <c r="V2712">
        <f t="array" ref="V2712">SUM(IF(B2712="Y",IF(D2712="Critical",(F2712:F6271),0)))</f>
        <v>0</v>
      </c>
      <c r="W2712">
        <f t="shared" si="180"/>
        <v>2</v>
      </c>
      <c r="X2712">
        <f t="shared" si="181"/>
        <v>0</v>
      </c>
    </row>
    <row r="2713" spans="1:24" x14ac:dyDescent="0.25">
      <c r="A2713">
        <v>3942</v>
      </c>
      <c r="B2713" t="s">
        <v>18</v>
      </c>
      <c r="C2713" s="1">
        <v>41452</v>
      </c>
      <c r="D2713" t="s">
        <v>31</v>
      </c>
      <c r="E2713">
        <v>22</v>
      </c>
      <c r="F2713">
        <v>1559.7755</v>
      </c>
      <c r="G2713">
        <v>0.03</v>
      </c>
      <c r="H2713" t="s">
        <v>20</v>
      </c>
      <c r="I2713">
        <v>-247.18</v>
      </c>
      <c r="J2713">
        <v>85.99</v>
      </c>
      <c r="K2713">
        <v>0.99</v>
      </c>
      <c r="L2713" t="s">
        <v>228</v>
      </c>
      <c r="M2713" t="s">
        <v>56</v>
      </c>
      <c r="N2713" t="s">
        <v>71</v>
      </c>
      <c r="O2713" t="s">
        <v>24</v>
      </c>
      <c r="P2713" t="s">
        <v>41</v>
      </c>
      <c r="Q2713" t="s">
        <v>36</v>
      </c>
      <c r="R2713" s="1">
        <v>41453</v>
      </c>
      <c r="S2713" s="10">
        <f t="shared" si="179"/>
        <v>2.478610545340499E-4</v>
      </c>
      <c r="U2713" t="str">
        <f t="shared" si="178"/>
        <v/>
      </c>
      <c r="V2713">
        <f t="array" ref="V2713">SUM(IF(B2713="Y",IF(D2713="Critical",(F2713:F6272),0)))</f>
        <v>0</v>
      </c>
      <c r="W2713">
        <f t="shared" si="180"/>
        <v>1</v>
      </c>
      <c r="X2713">
        <f t="shared" si="181"/>
        <v>0</v>
      </c>
    </row>
    <row r="2714" spans="1:24" x14ac:dyDescent="0.25">
      <c r="A2714">
        <v>33159</v>
      </c>
      <c r="B2714" t="s">
        <v>18</v>
      </c>
      <c r="C2714" s="1">
        <v>42121</v>
      </c>
      <c r="D2714" t="s">
        <v>43</v>
      </c>
      <c r="E2714">
        <v>3</v>
      </c>
      <c r="F2714">
        <v>56.695</v>
      </c>
      <c r="G2714">
        <v>0.01</v>
      </c>
      <c r="H2714" t="s">
        <v>20</v>
      </c>
      <c r="I2714">
        <v>-70.97</v>
      </c>
      <c r="J2714">
        <v>20.99</v>
      </c>
      <c r="K2714">
        <v>0.99</v>
      </c>
      <c r="L2714" t="s">
        <v>520</v>
      </c>
      <c r="M2714" t="s">
        <v>341</v>
      </c>
      <c r="N2714" t="s">
        <v>23</v>
      </c>
      <c r="O2714" t="s">
        <v>24</v>
      </c>
      <c r="P2714" t="s">
        <v>41</v>
      </c>
      <c r="Q2714" t="s">
        <v>36</v>
      </c>
      <c r="R2714" s="1">
        <v>42123</v>
      </c>
      <c r="S2714" s="10">
        <f t="shared" si="179"/>
        <v>9.0092981245108412E-6</v>
      </c>
      <c r="U2714" t="str">
        <f t="shared" si="178"/>
        <v/>
      </c>
      <c r="V2714">
        <f t="array" ref="V2714">SUM(IF(B2714="Y",IF(D2714="Critical",(F2714:F6273),0)))</f>
        <v>0</v>
      </c>
      <c r="W2714">
        <f t="shared" si="180"/>
        <v>2</v>
      </c>
      <c r="X2714">
        <f t="shared" si="181"/>
        <v>0</v>
      </c>
    </row>
    <row r="2715" spans="1:24" x14ac:dyDescent="0.25">
      <c r="A2715">
        <v>33184</v>
      </c>
      <c r="B2715" t="s">
        <v>18</v>
      </c>
      <c r="C2715" s="1">
        <v>42047</v>
      </c>
      <c r="D2715" t="s">
        <v>31</v>
      </c>
      <c r="E2715">
        <v>32</v>
      </c>
      <c r="F2715">
        <v>402.49</v>
      </c>
      <c r="G2715">
        <v>0</v>
      </c>
      <c r="H2715" t="s">
        <v>20</v>
      </c>
      <c r="I2715">
        <v>41.79</v>
      </c>
      <c r="J2715">
        <v>11.7</v>
      </c>
      <c r="K2715">
        <v>5.63</v>
      </c>
      <c r="L2715" t="s">
        <v>316</v>
      </c>
      <c r="M2715" t="s">
        <v>22</v>
      </c>
      <c r="N2715" t="s">
        <v>71</v>
      </c>
      <c r="O2715" t="s">
        <v>34</v>
      </c>
      <c r="P2715" t="s">
        <v>68</v>
      </c>
      <c r="Q2715" t="s">
        <v>42</v>
      </c>
      <c r="R2715" s="1">
        <v>42049</v>
      </c>
      <c r="S2715" s="10">
        <f t="shared" si="179"/>
        <v>6.3958945270912231E-5</v>
      </c>
      <c r="U2715" t="str">
        <f t="shared" si="178"/>
        <v/>
      </c>
      <c r="V2715">
        <f t="array" ref="V2715">SUM(IF(B2715="Y",IF(D2715="Critical",(F2715:F6274),0)))</f>
        <v>0</v>
      </c>
      <c r="W2715">
        <f t="shared" si="180"/>
        <v>2</v>
      </c>
      <c r="X2715">
        <f t="shared" si="181"/>
        <v>0</v>
      </c>
    </row>
    <row r="2716" spans="1:24" x14ac:dyDescent="0.25">
      <c r="A2716">
        <v>33184</v>
      </c>
      <c r="B2716" t="s">
        <v>18</v>
      </c>
      <c r="C2716" s="1">
        <v>42047</v>
      </c>
      <c r="D2716" t="s">
        <v>31</v>
      </c>
      <c r="E2716">
        <v>1</v>
      </c>
      <c r="F2716">
        <v>1754.29</v>
      </c>
      <c r="G2716">
        <v>0.09</v>
      </c>
      <c r="H2716" t="s">
        <v>20</v>
      </c>
      <c r="I2716">
        <v>-961.5</v>
      </c>
      <c r="J2716">
        <v>1889.99</v>
      </c>
      <c r="K2716">
        <v>19.989999999999998</v>
      </c>
      <c r="L2716" t="s">
        <v>316</v>
      </c>
      <c r="M2716" t="s">
        <v>22</v>
      </c>
      <c r="N2716" t="s">
        <v>71</v>
      </c>
      <c r="O2716" t="s">
        <v>34</v>
      </c>
      <c r="P2716" t="s">
        <v>68</v>
      </c>
      <c r="Q2716" t="s">
        <v>42</v>
      </c>
      <c r="R2716" s="1">
        <v>42049</v>
      </c>
      <c r="S2716" s="10">
        <f t="shared" si="179"/>
        <v>2.787709957994201E-4</v>
      </c>
      <c r="U2716" t="str">
        <f t="shared" si="178"/>
        <v/>
      </c>
      <c r="V2716">
        <f t="array" ref="V2716">SUM(IF(B2716="Y",IF(D2716="Critical",(F2716:F6275),0)))</f>
        <v>0</v>
      </c>
      <c r="W2716">
        <f t="shared" si="180"/>
        <v>2</v>
      </c>
      <c r="X2716">
        <f t="shared" si="181"/>
        <v>0</v>
      </c>
    </row>
    <row r="2717" spans="1:24" x14ac:dyDescent="0.25">
      <c r="A2717">
        <v>33186</v>
      </c>
      <c r="B2717" t="s">
        <v>18</v>
      </c>
      <c r="C2717" s="1">
        <v>42244</v>
      </c>
      <c r="D2717" t="s">
        <v>47</v>
      </c>
      <c r="E2717">
        <v>24</v>
      </c>
      <c r="F2717">
        <v>1350.5309999999999</v>
      </c>
      <c r="G2717">
        <v>0.01</v>
      </c>
      <c r="H2717" t="s">
        <v>20</v>
      </c>
      <c r="I2717">
        <v>221.18</v>
      </c>
      <c r="J2717">
        <v>65.989999999999995</v>
      </c>
      <c r="K2717">
        <v>5.26</v>
      </c>
      <c r="L2717" t="s">
        <v>373</v>
      </c>
      <c r="M2717" t="s">
        <v>341</v>
      </c>
      <c r="N2717" t="s">
        <v>23</v>
      </c>
      <c r="O2717" t="s">
        <v>24</v>
      </c>
      <c r="P2717" t="s">
        <v>41</v>
      </c>
      <c r="Q2717" t="s">
        <v>42</v>
      </c>
      <c r="R2717" s="1">
        <v>42246</v>
      </c>
      <c r="S2717" s="10">
        <f t="shared" si="179"/>
        <v>2.1461039607361762E-4</v>
      </c>
      <c r="U2717" t="str">
        <f t="shared" si="178"/>
        <v/>
      </c>
      <c r="V2717">
        <f t="array" ref="V2717">SUM(IF(B2717="Y",IF(D2717="Critical",(F2717:F6276),0)))</f>
        <v>0</v>
      </c>
      <c r="W2717">
        <f t="shared" si="180"/>
        <v>2</v>
      </c>
      <c r="X2717">
        <f t="shared" si="181"/>
        <v>0</v>
      </c>
    </row>
    <row r="2718" spans="1:24" x14ac:dyDescent="0.25">
      <c r="A2718">
        <v>24993</v>
      </c>
      <c r="B2718" t="s">
        <v>18</v>
      </c>
      <c r="C2718" s="1">
        <v>41344</v>
      </c>
      <c r="D2718" t="s">
        <v>19</v>
      </c>
      <c r="E2718">
        <v>36</v>
      </c>
      <c r="F2718">
        <v>1561.2204999999999</v>
      </c>
      <c r="G2718">
        <v>0.09</v>
      </c>
      <c r="H2718" t="s">
        <v>20</v>
      </c>
      <c r="I2718">
        <v>-226.82</v>
      </c>
      <c r="J2718">
        <v>55.99</v>
      </c>
      <c r="K2718">
        <v>2.5</v>
      </c>
      <c r="L2718" t="s">
        <v>481</v>
      </c>
      <c r="M2718" t="s">
        <v>22</v>
      </c>
      <c r="N2718" t="s">
        <v>71</v>
      </c>
      <c r="O2718" t="s">
        <v>24</v>
      </c>
      <c r="P2718" t="s">
        <v>41</v>
      </c>
      <c r="Q2718" t="s">
        <v>26</v>
      </c>
      <c r="R2718" s="1">
        <v>41346</v>
      </c>
      <c r="S2718" s="10">
        <f t="shared" si="179"/>
        <v>2.480906768250794E-4</v>
      </c>
      <c r="U2718" t="str">
        <f t="shared" si="178"/>
        <v/>
      </c>
      <c r="V2718">
        <f t="array" ref="V2718">SUM(IF(B2718="Y",IF(D2718="Critical",(F2718:F6277),0)))</f>
        <v>0</v>
      </c>
      <c r="W2718">
        <f t="shared" si="180"/>
        <v>2</v>
      </c>
      <c r="X2718">
        <f t="shared" si="181"/>
        <v>0</v>
      </c>
    </row>
    <row r="2719" spans="1:24" x14ac:dyDescent="0.25">
      <c r="A2719">
        <v>17956</v>
      </c>
      <c r="B2719" t="s">
        <v>18</v>
      </c>
      <c r="C2719" s="1">
        <v>41491</v>
      </c>
      <c r="D2719" t="s">
        <v>28</v>
      </c>
      <c r="E2719">
        <v>40</v>
      </c>
      <c r="F2719">
        <v>1567.51</v>
      </c>
      <c r="G2719">
        <v>0.01</v>
      </c>
      <c r="H2719" t="s">
        <v>32</v>
      </c>
      <c r="I2719">
        <v>711.74</v>
      </c>
      <c r="J2719">
        <v>37.94</v>
      </c>
      <c r="K2719">
        <v>5.08</v>
      </c>
      <c r="L2719" t="s">
        <v>113</v>
      </c>
      <c r="M2719" t="s">
        <v>30</v>
      </c>
      <c r="N2719" t="s">
        <v>23</v>
      </c>
      <c r="O2719" t="s">
        <v>34</v>
      </c>
      <c r="P2719" t="s">
        <v>49</v>
      </c>
      <c r="Q2719" t="s">
        <v>36</v>
      </c>
      <c r="R2719" s="1">
        <v>41494</v>
      </c>
      <c r="S2719" s="10">
        <f t="shared" si="179"/>
        <v>2.4909012969665737E-4</v>
      </c>
      <c r="U2719" t="str">
        <f t="shared" si="178"/>
        <v/>
      </c>
      <c r="V2719">
        <f t="array" ref="V2719">SUM(IF(B2719="Y",IF(D2719="Critical",(F2719:F6278),0)))</f>
        <v>0</v>
      </c>
      <c r="W2719">
        <f t="shared" si="180"/>
        <v>3</v>
      </c>
      <c r="X2719">
        <f t="shared" si="181"/>
        <v>0</v>
      </c>
    </row>
    <row r="2720" spans="1:24" x14ac:dyDescent="0.25">
      <c r="A2720">
        <v>33219</v>
      </c>
      <c r="B2720" t="s">
        <v>18</v>
      </c>
      <c r="C2720" s="1">
        <v>41983</v>
      </c>
      <c r="D2720" t="s">
        <v>19</v>
      </c>
      <c r="E2720">
        <v>32</v>
      </c>
      <c r="F2720">
        <v>7341.96</v>
      </c>
      <c r="G2720">
        <v>0</v>
      </c>
      <c r="H2720" t="s">
        <v>54</v>
      </c>
      <c r="I2720">
        <v>764.95</v>
      </c>
      <c r="J2720">
        <v>216.6</v>
      </c>
      <c r="K2720">
        <v>64.2</v>
      </c>
      <c r="L2720" t="s">
        <v>92</v>
      </c>
      <c r="M2720" t="s">
        <v>30</v>
      </c>
      <c r="N2720" t="s">
        <v>45</v>
      </c>
      <c r="O2720" t="s">
        <v>37</v>
      </c>
      <c r="P2720" t="s">
        <v>86</v>
      </c>
      <c r="Q2720" t="s">
        <v>74</v>
      </c>
      <c r="R2720" s="1">
        <v>41984</v>
      </c>
      <c r="S2720" s="10">
        <f t="shared" si="179"/>
        <v>1.166697353527359E-3</v>
      </c>
      <c r="U2720" t="str">
        <f t="shared" si="178"/>
        <v/>
      </c>
      <c r="V2720">
        <f t="array" ref="V2720">SUM(IF(B2720="Y",IF(D2720="Critical",(F2720:F6279),0)))</f>
        <v>0</v>
      </c>
      <c r="W2720">
        <f t="shared" si="180"/>
        <v>1</v>
      </c>
      <c r="X2720">
        <f t="shared" si="181"/>
        <v>0</v>
      </c>
    </row>
    <row r="2721" spans="1:24" x14ac:dyDescent="0.25">
      <c r="A2721">
        <v>33220</v>
      </c>
      <c r="B2721" t="s">
        <v>18</v>
      </c>
      <c r="C2721" s="1">
        <v>42475</v>
      </c>
      <c r="D2721" t="s">
        <v>31</v>
      </c>
      <c r="E2721">
        <v>49</v>
      </c>
      <c r="F2721">
        <v>3291.13</v>
      </c>
      <c r="G2721">
        <v>0.09</v>
      </c>
      <c r="H2721" t="s">
        <v>20</v>
      </c>
      <c r="I2721">
        <v>925.95</v>
      </c>
      <c r="J2721">
        <v>70.97</v>
      </c>
      <c r="K2721">
        <v>3.5</v>
      </c>
      <c r="L2721" t="s">
        <v>257</v>
      </c>
      <c r="M2721" t="s">
        <v>22</v>
      </c>
      <c r="N2721" t="s">
        <v>45</v>
      </c>
      <c r="O2721" t="s">
        <v>34</v>
      </c>
      <c r="P2721" t="s">
        <v>72</v>
      </c>
      <c r="Q2721" t="s">
        <v>42</v>
      </c>
      <c r="R2721" s="1">
        <v>42475</v>
      </c>
      <c r="S2721" s="10">
        <f t="shared" si="179"/>
        <v>5.2298741223249612E-4</v>
      </c>
      <c r="U2721" t="str">
        <f t="shared" si="178"/>
        <v/>
      </c>
      <c r="V2721">
        <f t="array" ref="V2721">SUM(IF(B2721="Y",IF(D2721="Critical",(F2721:F6280),0)))</f>
        <v>0</v>
      </c>
      <c r="W2721">
        <f t="shared" si="180"/>
        <v>0</v>
      </c>
      <c r="X2721">
        <f t="shared" si="181"/>
        <v>0</v>
      </c>
    </row>
    <row r="2722" spans="1:24" x14ac:dyDescent="0.25">
      <c r="A2722">
        <v>33220</v>
      </c>
      <c r="B2722" t="s">
        <v>18</v>
      </c>
      <c r="C2722" s="1">
        <v>42475</v>
      </c>
      <c r="D2722" t="s">
        <v>31</v>
      </c>
      <c r="E2722">
        <v>40</v>
      </c>
      <c r="F2722">
        <v>736.96</v>
      </c>
      <c r="G2722">
        <v>0.1</v>
      </c>
      <c r="H2722" t="s">
        <v>20</v>
      </c>
      <c r="I2722">
        <v>-34.29</v>
      </c>
      <c r="J2722">
        <v>19.98</v>
      </c>
      <c r="K2722">
        <v>10.49</v>
      </c>
      <c r="L2722" t="s">
        <v>257</v>
      </c>
      <c r="M2722" t="s">
        <v>22</v>
      </c>
      <c r="N2722" t="s">
        <v>45</v>
      </c>
      <c r="O2722" t="s">
        <v>37</v>
      </c>
      <c r="P2722" t="s">
        <v>38</v>
      </c>
      <c r="Q2722" t="s">
        <v>42</v>
      </c>
      <c r="R2722" s="1">
        <v>42478</v>
      </c>
      <c r="S2722" s="10">
        <f t="shared" si="179"/>
        <v>1.1710895750664979E-4</v>
      </c>
      <c r="U2722" t="str">
        <f t="shared" si="178"/>
        <v/>
      </c>
      <c r="V2722">
        <f t="array" ref="V2722">SUM(IF(B2722="Y",IF(D2722="Critical",(F2722:F6281),0)))</f>
        <v>0</v>
      </c>
      <c r="W2722">
        <f t="shared" si="180"/>
        <v>3</v>
      </c>
      <c r="X2722">
        <f t="shared" si="181"/>
        <v>0</v>
      </c>
    </row>
    <row r="2723" spans="1:24" x14ac:dyDescent="0.25">
      <c r="A2723">
        <v>33250</v>
      </c>
      <c r="B2723" t="s">
        <v>18</v>
      </c>
      <c r="C2723" s="1">
        <v>42546</v>
      </c>
      <c r="D2723" t="s">
        <v>31</v>
      </c>
      <c r="E2723">
        <v>40</v>
      </c>
      <c r="F2723">
        <v>7381.19</v>
      </c>
      <c r="G2723">
        <v>0.04</v>
      </c>
      <c r="H2723" t="s">
        <v>20</v>
      </c>
      <c r="I2723">
        <v>2998.88</v>
      </c>
      <c r="J2723">
        <v>177.98</v>
      </c>
      <c r="K2723">
        <v>0.99</v>
      </c>
      <c r="L2723" t="s">
        <v>270</v>
      </c>
      <c r="M2723" t="s">
        <v>30</v>
      </c>
      <c r="N2723" t="s">
        <v>23</v>
      </c>
      <c r="O2723" t="s">
        <v>34</v>
      </c>
      <c r="P2723" t="s">
        <v>72</v>
      </c>
      <c r="Q2723" t="s">
        <v>42</v>
      </c>
      <c r="R2723" s="1">
        <v>42548</v>
      </c>
      <c r="S2723" s="10">
        <f t="shared" si="179"/>
        <v>1.1729313206395304E-3</v>
      </c>
      <c r="U2723" t="str">
        <f t="shared" si="178"/>
        <v/>
      </c>
      <c r="V2723">
        <f t="array" ref="V2723">SUM(IF(B2723="Y",IF(D2723="Critical",(F2723:F6282),0)))</f>
        <v>0</v>
      </c>
      <c r="W2723">
        <f t="shared" si="180"/>
        <v>2</v>
      </c>
      <c r="X2723">
        <f t="shared" si="181"/>
        <v>0</v>
      </c>
    </row>
    <row r="2724" spans="1:24" x14ac:dyDescent="0.25">
      <c r="A2724">
        <v>33253</v>
      </c>
      <c r="B2724" t="s">
        <v>18</v>
      </c>
      <c r="C2724" s="1">
        <v>41973</v>
      </c>
      <c r="D2724" t="s">
        <v>31</v>
      </c>
      <c r="E2724">
        <v>17</v>
      </c>
      <c r="F2724">
        <v>524.21199999999999</v>
      </c>
      <c r="G2724">
        <v>0.04</v>
      </c>
      <c r="H2724" t="s">
        <v>20</v>
      </c>
      <c r="I2724">
        <v>127.85</v>
      </c>
      <c r="J2724">
        <v>35.99</v>
      </c>
      <c r="K2724">
        <v>3.3</v>
      </c>
      <c r="L2724" t="s">
        <v>343</v>
      </c>
      <c r="M2724" t="s">
        <v>56</v>
      </c>
      <c r="N2724" t="s">
        <v>40</v>
      </c>
      <c r="O2724" t="s">
        <v>24</v>
      </c>
      <c r="P2724" t="s">
        <v>41</v>
      </c>
      <c r="Q2724" t="s">
        <v>26</v>
      </c>
      <c r="R2724" s="1">
        <v>41975</v>
      </c>
      <c r="S2724" s="10">
        <f t="shared" si="179"/>
        <v>8.330156430807086E-5</v>
      </c>
      <c r="U2724" t="str">
        <f t="shared" si="178"/>
        <v/>
      </c>
      <c r="V2724">
        <f t="array" ref="V2724">SUM(IF(B2724="Y",IF(D2724="Critical",(F2724:F6283),0)))</f>
        <v>0</v>
      </c>
      <c r="W2724">
        <f t="shared" si="180"/>
        <v>2</v>
      </c>
      <c r="X2724">
        <f t="shared" si="181"/>
        <v>0</v>
      </c>
    </row>
    <row r="2725" spans="1:24" x14ac:dyDescent="0.25">
      <c r="A2725">
        <v>33254</v>
      </c>
      <c r="B2725" t="s">
        <v>18</v>
      </c>
      <c r="C2725" s="1">
        <v>41946</v>
      </c>
      <c r="D2725" t="s">
        <v>31</v>
      </c>
      <c r="E2725">
        <v>11</v>
      </c>
      <c r="F2725">
        <v>466.35</v>
      </c>
      <c r="G2725">
        <v>0.01</v>
      </c>
      <c r="H2725" t="s">
        <v>20</v>
      </c>
      <c r="I2725">
        <v>159.25</v>
      </c>
      <c r="J2725">
        <v>39.979999999999997</v>
      </c>
      <c r="K2725">
        <v>9.1999999999999993</v>
      </c>
      <c r="L2725" t="s">
        <v>39</v>
      </c>
      <c r="M2725" t="s">
        <v>22</v>
      </c>
      <c r="N2725" t="s">
        <v>40</v>
      </c>
      <c r="O2725" t="s">
        <v>37</v>
      </c>
      <c r="P2725" t="s">
        <v>38</v>
      </c>
      <c r="Q2725" t="s">
        <v>36</v>
      </c>
      <c r="R2725" s="1">
        <v>41948</v>
      </c>
      <c r="S2725" s="10">
        <f t="shared" si="179"/>
        <v>7.4106820360977702E-5</v>
      </c>
      <c r="U2725" t="str">
        <f t="shared" si="178"/>
        <v/>
      </c>
      <c r="V2725">
        <f t="array" ref="V2725">SUM(IF(B2725="Y",IF(D2725="Critical",(F2725:F6284),0)))</f>
        <v>0</v>
      </c>
      <c r="W2725">
        <f t="shared" si="180"/>
        <v>2</v>
      </c>
      <c r="X2725">
        <f t="shared" si="181"/>
        <v>0</v>
      </c>
    </row>
    <row r="2726" spans="1:24" x14ac:dyDescent="0.25">
      <c r="A2726">
        <v>32135</v>
      </c>
      <c r="B2726" t="s">
        <v>18</v>
      </c>
      <c r="C2726" s="1">
        <v>41603</v>
      </c>
      <c r="D2726" t="s">
        <v>19</v>
      </c>
      <c r="E2726">
        <v>37</v>
      </c>
      <c r="F2726">
        <v>1575.14</v>
      </c>
      <c r="G2726">
        <v>0</v>
      </c>
      <c r="H2726" t="s">
        <v>20</v>
      </c>
      <c r="I2726">
        <v>160.68</v>
      </c>
      <c r="J2726">
        <v>39.979999999999997</v>
      </c>
      <c r="K2726">
        <v>7.12</v>
      </c>
      <c r="L2726" t="s">
        <v>479</v>
      </c>
      <c r="M2726" t="s">
        <v>30</v>
      </c>
      <c r="N2726" t="s">
        <v>40</v>
      </c>
      <c r="O2726" t="s">
        <v>24</v>
      </c>
      <c r="P2726" t="s">
        <v>25</v>
      </c>
      <c r="Q2726" t="s">
        <v>42</v>
      </c>
      <c r="R2726" s="1">
        <v>41605</v>
      </c>
      <c r="S2726" s="10">
        <f t="shared" si="179"/>
        <v>2.5030259895655714E-4</v>
      </c>
      <c r="U2726" t="str">
        <f t="shared" si="178"/>
        <v/>
      </c>
      <c r="V2726">
        <f t="array" ref="V2726">SUM(IF(B2726="Y",IF(D2726="Critical",(F2726:F6285),0)))</f>
        <v>0</v>
      </c>
      <c r="W2726">
        <f t="shared" si="180"/>
        <v>2</v>
      </c>
      <c r="X2726">
        <f t="shared" si="181"/>
        <v>0</v>
      </c>
    </row>
    <row r="2727" spans="1:24" x14ac:dyDescent="0.25">
      <c r="A2727">
        <v>33285</v>
      </c>
      <c r="B2727" t="s">
        <v>18</v>
      </c>
      <c r="C2727" s="1">
        <v>42022</v>
      </c>
      <c r="D2727" t="s">
        <v>19</v>
      </c>
      <c r="E2727">
        <v>5</v>
      </c>
      <c r="F2727">
        <v>66.92</v>
      </c>
      <c r="G2727">
        <v>0.01</v>
      </c>
      <c r="H2727" t="s">
        <v>20</v>
      </c>
      <c r="I2727">
        <v>-23.29</v>
      </c>
      <c r="J2727">
        <v>12.28</v>
      </c>
      <c r="K2727">
        <v>6.13</v>
      </c>
      <c r="L2727" t="s">
        <v>425</v>
      </c>
      <c r="M2727" t="s">
        <v>22</v>
      </c>
      <c r="N2727" t="s">
        <v>71</v>
      </c>
      <c r="O2727" t="s">
        <v>34</v>
      </c>
      <c r="P2727" t="s">
        <v>53</v>
      </c>
      <c r="Q2727" t="s">
        <v>42</v>
      </c>
      <c r="R2727" s="1">
        <v>42023</v>
      </c>
      <c r="S2727" s="10">
        <f t="shared" si="179"/>
        <v>1.0634134059304444E-5</v>
      </c>
      <c r="U2727" t="str">
        <f t="shared" si="178"/>
        <v/>
      </c>
      <c r="V2727">
        <f t="array" ref="V2727">SUM(IF(B2727="Y",IF(D2727="Critical",(F2727:F6286),0)))</f>
        <v>0</v>
      </c>
      <c r="W2727">
        <f t="shared" si="180"/>
        <v>1</v>
      </c>
      <c r="X2727">
        <f t="shared" si="181"/>
        <v>0</v>
      </c>
    </row>
    <row r="2728" spans="1:24" x14ac:dyDescent="0.25">
      <c r="A2728">
        <v>33350</v>
      </c>
      <c r="B2728" t="s">
        <v>18</v>
      </c>
      <c r="C2728" s="1">
        <v>42572</v>
      </c>
      <c r="D2728" t="s">
        <v>31</v>
      </c>
      <c r="E2728">
        <v>1</v>
      </c>
      <c r="F2728">
        <v>1786.04</v>
      </c>
      <c r="G2728">
        <v>0.1</v>
      </c>
      <c r="H2728" t="s">
        <v>20</v>
      </c>
      <c r="I2728">
        <v>-924.99</v>
      </c>
      <c r="J2728">
        <v>1889.99</v>
      </c>
      <c r="K2728">
        <v>19.989999999999998</v>
      </c>
      <c r="L2728" t="s">
        <v>238</v>
      </c>
      <c r="M2728" t="s">
        <v>22</v>
      </c>
      <c r="N2728" t="s">
        <v>40</v>
      </c>
      <c r="O2728" t="s">
        <v>34</v>
      </c>
      <c r="P2728" t="s">
        <v>68</v>
      </c>
      <c r="Q2728" t="s">
        <v>42</v>
      </c>
      <c r="R2728" s="1">
        <v>42572</v>
      </c>
      <c r="S2728" s="10">
        <f t="shared" si="179"/>
        <v>2.8381632987567408E-4</v>
      </c>
      <c r="U2728" t="str">
        <f t="shared" si="178"/>
        <v/>
      </c>
      <c r="V2728">
        <f t="array" ref="V2728">SUM(IF(B2728="Y",IF(D2728="Critical",(F2728:F6287),0)))</f>
        <v>0</v>
      </c>
      <c r="W2728">
        <f t="shared" si="180"/>
        <v>0</v>
      </c>
      <c r="X2728">
        <f t="shared" si="181"/>
        <v>0</v>
      </c>
    </row>
    <row r="2729" spans="1:24" x14ac:dyDescent="0.25">
      <c r="A2729">
        <v>33377</v>
      </c>
      <c r="B2729" t="s">
        <v>18</v>
      </c>
      <c r="C2729" s="1">
        <v>41851</v>
      </c>
      <c r="D2729" t="s">
        <v>19</v>
      </c>
      <c r="E2729">
        <v>20</v>
      </c>
      <c r="F2729">
        <v>100.4</v>
      </c>
      <c r="G2729">
        <v>0.06</v>
      </c>
      <c r="H2729" t="s">
        <v>20</v>
      </c>
      <c r="I2729">
        <v>11.94</v>
      </c>
      <c r="J2729">
        <v>5.18</v>
      </c>
      <c r="K2729">
        <v>2.04</v>
      </c>
      <c r="L2729" t="s">
        <v>444</v>
      </c>
      <c r="M2729" t="s">
        <v>341</v>
      </c>
      <c r="N2729" t="s">
        <v>23</v>
      </c>
      <c r="O2729" t="s">
        <v>34</v>
      </c>
      <c r="P2729" t="s">
        <v>49</v>
      </c>
      <c r="Q2729" t="s">
        <v>36</v>
      </c>
      <c r="R2729" s="1">
        <v>41853</v>
      </c>
      <c r="S2729" s="10">
        <f t="shared" si="179"/>
        <v>1.5954379252154309E-5</v>
      </c>
      <c r="U2729" t="str">
        <f t="shared" si="178"/>
        <v/>
      </c>
      <c r="V2729">
        <f t="array" ref="V2729">SUM(IF(B2729="Y",IF(D2729="Critical",(F2729:F6288),0)))</f>
        <v>0</v>
      </c>
      <c r="W2729">
        <f t="shared" si="180"/>
        <v>2</v>
      </c>
      <c r="X2729">
        <f t="shared" si="181"/>
        <v>0</v>
      </c>
    </row>
    <row r="2730" spans="1:24" x14ac:dyDescent="0.25">
      <c r="A2730">
        <v>33377</v>
      </c>
      <c r="B2730" t="s">
        <v>18</v>
      </c>
      <c r="C2730" s="1">
        <v>41851</v>
      </c>
      <c r="D2730" t="s">
        <v>19</v>
      </c>
      <c r="E2730">
        <v>19</v>
      </c>
      <c r="F2730">
        <v>327.14999999999998</v>
      </c>
      <c r="G2730">
        <v>0.04</v>
      </c>
      <c r="H2730" t="s">
        <v>20</v>
      </c>
      <c r="I2730">
        <v>47.3</v>
      </c>
      <c r="J2730">
        <v>17.239999999999998</v>
      </c>
      <c r="K2730">
        <v>3.26</v>
      </c>
      <c r="L2730" t="s">
        <v>444</v>
      </c>
      <c r="M2730" t="s">
        <v>341</v>
      </c>
      <c r="N2730" t="s">
        <v>23</v>
      </c>
      <c r="O2730" t="s">
        <v>34</v>
      </c>
      <c r="P2730" t="s">
        <v>64</v>
      </c>
      <c r="Q2730" t="s">
        <v>26</v>
      </c>
      <c r="R2730" s="1">
        <v>41852</v>
      </c>
      <c r="S2730" s="10">
        <f t="shared" si="179"/>
        <v>5.1986804505401208E-5</v>
      </c>
      <c r="U2730" t="str">
        <f t="shared" si="178"/>
        <v/>
      </c>
      <c r="V2730">
        <f t="array" ref="V2730">SUM(IF(B2730="Y",IF(D2730="Critical",(F2730:F6289),0)))</f>
        <v>0</v>
      </c>
      <c r="W2730">
        <f t="shared" si="180"/>
        <v>1</v>
      </c>
      <c r="X2730">
        <f t="shared" si="181"/>
        <v>0</v>
      </c>
    </row>
    <row r="2731" spans="1:24" x14ac:dyDescent="0.25">
      <c r="A2731">
        <v>33378</v>
      </c>
      <c r="B2731" t="s">
        <v>18</v>
      </c>
      <c r="C2731" s="1">
        <v>42121</v>
      </c>
      <c r="D2731" t="s">
        <v>19</v>
      </c>
      <c r="E2731">
        <v>25</v>
      </c>
      <c r="F2731">
        <v>945.36</v>
      </c>
      <c r="G2731">
        <v>0.1</v>
      </c>
      <c r="H2731" t="s">
        <v>20</v>
      </c>
      <c r="I2731">
        <v>219.85</v>
      </c>
      <c r="J2731">
        <v>39.979999999999997</v>
      </c>
      <c r="K2731">
        <v>9.83</v>
      </c>
      <c r="L2731" t="s">
        <v>331</v>
      </c>
      <c r="M2731" t="s">
        <v>30</v>
      </c>
      <c r="N2731" t="s">
        <v>45</v>
      </c>
      <c r="O2731" t="s">
        <v>34</v>
      </c>
      <c r="P2731" t="s">
        <v>76</v>
      </c>
      <c r="Q2731" t="s">
        <v>42</v>
      </c>
      <c r="R2731" s="1">
        <v>42122</v>
      </c>
      <c r="S2731" s="10">
        <f t="shared" si="179"/>
        <v>1.5022541802606172E-4</v>
      </c>
      <c r="U2731" t="str">
        <f t="shared" si="178"/>
        <v/>
      </c>
      <c r="V2731">
        <f t="array" ref="V2731">SUM(IF(B2731="Y",IF(D2731="Critical",(F2731:F6290),0)))</f>
        <v>0</v>
      </c>
      <c r="W2731">
        <f t="shared" si="180"/>
        <v>1</v>
      </c>
      <c r="X2731">
        <f t="shared" si="181"/>
        <v>0</v>
      </c>
    </row>
    <row r="2732" spans="1:24" x14ac:dyDescent="0.25">
      <c r="A2732">
        <v>33444</v>
      </c>
      <c r="B2732" t="s">
        <v>18</v>
      </c>
      <c r="C2732" s="1">
        <v>42283</v>
      </c>
      <c r="D2732" t="s">
        <v>43</v>
      </c>
      <c r="E2732">
        <v>11</v>
      </c>
      <c r="F2732">
        <v>30.51</v>
      </c>
      <c r="G2732">
        <v>0.09</v>
      </c>
      <c r="H2732" t="s">
        <v>20</v>
      </c>
      <c r="I2732">
        <v>-17.68</v>
      </c>
      <c r="J2732">
        <v>2.6</v>
      </c>
      <c r="K2732">
        <v>2.4</v>
      </c>
      <c r="L2732" t="s">
        <v>358</v>
      </c>
      <c r="M2732" t="s">
        <v>341</v>
      </c>
      <c r="N2732" t="s">
        <v>23</v>
      </c>
      <c r="O2732" t="s">
        <v>34</v>
      </c>
      <c r="P2732" t="s">
        <v>35</v>
      </c>
      <c r="Q2732" t="s">
        <v>36</v>
      </c>
      <c r="R2732" s="1">
        <v>42284</v>
      </c>
      <c r="S2732" s="10">
        <f t="shared" si="179"/>
        <v>4.8482879580002782E-6</v>
      </c>
      <c r="U2732" t="str">
        <f t="shared" si="178"/>
        <v/>
      </c>
      <c r="V2732">
        <f t="array" ref="V2732">SUM(IF(B2732="Y",IF(D2732="Critical",(F2732:F6291),0)))</f>
        <v>0</v>
      </c>
      <c r="W2732">
        <f t="shared" si="180"/>
        <v>1</v>
      </c>
      <c r="X2732">
        <f t="shared" si="181"/>
        <v>0</v>
      </c>
    </row>
    <row r="2733" spans="1:24" x14ac:dyDescent="0.25">
      <c r="A2733">
        <v>33444</v>
      </c>
      <c r="B2733" t="s">
        <v>18</v>
      </c>
      <c r="C2733" s="1">
        <v>42283</v>
      </c>
      <c r="D2733" t="s">
        <v>43</v>
      </c>
      <c r="E2733">
        <v>8</v>
      </c>
      <c r="F2733">
        <v>127.8</v>
      </c>
      <c r="G2733">
        <v>7.0000000000000007E-2</v>
      </c>
      <c r="H2733" t="s">
        <v>20</v>
      </c>
      <c r="I2733">
        <v>-30.48</v>
      </c>
      <c r="J2733">
        <v>14.97</v>
      </c>
      <c r="K2733">
        <v>7.51</v>
      </c>
      <c r="L2733" t="s">
        <v>358</v>
      </c>
      <c r="M2733" t="s">
        <v>341</v>
      </c>
      <c r="N2733" t="s">
        <v>23</v>
      </c>
      <c r="O2733" t="s">
        <v>34</v>
      </c>
      <c r="P2733" t="s">
        <v>53</v>
      </c>
      <c r="Q2733" t="s">
        <v>42</v>
      </c>
      <c r="R2733" s="1">
        <v>42285</v>
      </c>
      <c r="S2733" s="10">
        <f t="shared" si="179"/>
        <v>2.0308462832921517E-5</v>
      </c>
      <c r="U2733" t="str">
        <f t="shared" si="178"/>
        <v/>
      </c>
      <c r="V2733">
        <f t="array" ref="V2733">SUM(IF(B2733="Y",IF(D2733="Critical",(F2733:F6292),0)))</f>
        <v>0</v>
      </c>
      <c r="W2733">
        <f t="shared" si="180"/>
        <v>2</v>
      </c>
      <c r="X2733">
        <f t="shared" si="181"/>
        <v>0</v>
      </c>
    </row>
    <row r="2734" spans="1:24" x14ac:dyDescent="0.25">
      <c r="A2734">
        <v>33473</v>
      </c>
      <c r="B2734" t="s">
        <v>18</v>
      </c>
      <c r="C2734" s="1">
        <v>41643</v>
      </c>
      <c r="D2734" t="s">
        <v>47</v>
      </c>
      <c r="E2734">
        <v>50</v>
      </c>
      <c r="F2734">
        <v>600.22</v>
      </c>
      <c r="G2734">
        <v>0.08</v>
      </c>
      <c r="H2734" t="s">
        <v>20</v>
      </c>
      <c r="I2734">
        <v>27.86</v>
      </c>
      <c r="J2734">
        <v>12.98</v>
      </c>
      <c r="K2734">
        <v>3.14</v>
      </c>
      <c r="L2734" t="s">
        <v>308</v>
      </c>
      <c r="M2734" t="s">
        <v>22</v>
      </c>
      <c r="N2734" t="s">
        <v>23</v>
      </c>
      <c r="O2734" t="s">
        <v>34</v>
      </c>
      <c r="P2734" t="s">
        <v>64</v>
      </c>
      <c r="Q2734" t="s">
        <v>26</v>
      </c>
      <c r="R2734" s="1">
        <v>41643</v>
      </c>
      <c r="S2734" s="10">
        <f t="shared" si="179"/>
        <v>9.5379855724383059E-5</v>
      </c>
      <c r="U2734" t="str">
        <f t="shared" si="178"/>
        <v/>
      </c>
      <c r="V2734">
        <f t="array" ref="V2734">SUM(IF(B2734="Y",IF(D2734="Critical",(F2734:F6293),0)))</f>
        <v>0</v>
      </c>
      <c r="W2734">
        <f t="shared" si="180"/>
        <v>0</v>
      </c>
      <c r="X2734">
        <f t="shared" si="181"/>
        <v>0</v>
      </c>
    </row>
    <row r="2735" spans="1:24" x14ac:dyDescent="0.25">
      <c r="A2735">
        <v>33477</v>
      </c>
      <c r="B2735" t="s">
        <v>27</v>
      </c>
      <c r="C2735" s="1">
        <v>42296</v>
      </c>
      <c r="D2735" t="s">
        <v>19</v>
      </c>
      <c r="E2735">
        <v>28</v>
      </c>
      <c r="F2735">
        <v>269.27999999999997</v>
      </c>
      <c r="G2735">
        <v>0.08</v>
      </c>
      <c r="H2735" t="s">
        <v>20</v>
      </c>
      <c r="I2735">
        <v>113.63</v>
      </c>
      <c r="J2735">
        <v>10.35</v>
      </c>
      <c r="K2735">
        <v>0.99</v>
      </c>
      <c r="L2735" t="s">
        <v>92</v>
      </c>
      <c r="M2735" t="s">
        <v>30</v>
      </c>
      <c r="N2735" t="s">
        <v>71</v>
      </c>
      <c r="O2735" t="s">
        <v>34</v>
      </c>
      <c r="P2735" t="s">
        <v>46</v>
      </c>
      <c r="Q2735" t="s">
        <v>42</v>
      </c>
      <c r="R2735" s="1">
        <v>42298</v>
      </c>
      <c r="S2735" s="10">
        <f t="shared" si="179"/>
        <v>4.2790789293029002E-5</v>
      </c>
      <c r="U2735" t="str">
        <f t="shared" si="178"/>
        <v/>
      </c>
      <c r="V2735">
        <f t="array" ref="V2735">SUM(IF(B2735="Y",IF(D2735="Critical",(F2735:F6294),0)))</f>
        <v>0</v>
      </c>
      <c r="W2735">
        <f t="shared" si="180"/>
        <v>2</v>
      </c>
      <c r="X2735">
        <f t="shared" si="181"/>
        <v>0</v>
      </c>
    </row>
    <row r="2736" spans="1:24" x14ac:dyDescent="0.25">
      <c r="A2736">
        <v>33479</v>
      </c>
      <c r="B2736" t="s">
        <v>18</v>
      </c>
      <c r="C2736" s="1">
        <v>42265</v>
      </c>
      <c r="D2736" t="s">
        <v>28</v>
      </c>
      <c r="E2736">
        <v>24</v>
      </c>
      <c r="F2736">
        <v>161.87</v>
      </c>
      <c r="G2736">
        <v>0.04</v>
      </c>
      <c r="H2736" t="s">
        <v>20</v>
      </c>
      <c r="I2736">
        <v>-31.27</v>
      </c>
      <c r="J2736">
        <v>6.48</v>
      </c>
      <c r="K2736">
        <v>5.1100000000000003</v>
      </c>
      <c r="L2736" t="s">
        <v>63</v>
      </c>
      <c r="M2736" t="s">
        <v>22</v>
      </c>
      <c r="N2736" t="s">
        <v>40</v>
      </c>
      <c r="O2736" t="s">
        <v>34</v>
      </c>
      <c r="P2736" t="s">
        <v>49</v>
      </c>
      <c r="Q2736" t="s">
        <v>42</v>
      </c>
      <c r="R2736" s="1">
        <v>42267</v>
      </c>
      <c r="S2736" s="10">
        <f t="shared" si="179"/>
        <v>2.572246384010177E-5</v>
      </c>
      <c r="U2736" t="str">
        <f t="shared" si="178"/>
        <v/>
      </c>
      <c r="V2736">
        <f t="array" ref="V2736">SUM(IF(B2736="Y",IF(D2736="Critical",(F2736:F6295),0)))</f>
        <v>0</v>
      </c>
      <c r="W2736">
        <f t="shared" si="180"/>
        <v>2</v>
      </c>
      <c r="X2736">
        <f t="shared" si="181"/>
        <v>0</v>
      </c>
    </row>
    <row r="2737" spans="1:24" x14ac:dyDescent="0.25">
      <c r="A2737">
        <v>14791</v>
      </c>
      <c r="B2737" t="s">
        <v>18</v>
      </c>
      <c r="C2737" s="1">
        <v>41319</v>
      </c>
      <c r="D2737" t="s">
        <v>43</v>
      </c>
      <c r="E2737">
        <v>29</v>
      </c>
      <c r="F2737">
        <v>1576.223</v>
      </c>
      <c r="G2737">
        <v>0.05</v>
      </c>
      <c r="H2737" t="s">
        <v>20</v>
      </c>
      <c r="I2737">
        <v>286.12</v>
      </c>
      <c r="J2737">
        <v>65.989999999999995</v>
      </c>
      <c r="K2737">
        <v>3.99</v>
      </c>
      <c r="L2737" t="s">
        <v>411</v>
      </c>
      <c r="M2737" t="s">
        <v>30</v>
      </c>
      <c r="N2737" t="s">
        <v>45</v>
      </c>
      <c r="O2737" t="s">
        <v>24</v>
      </c>
      <c r="P2737" t="s">
        <v>41</v>
      </c>
      <c r="Q2737" t="s">
        <v>42</v>
      </c>
      <c r="R2737" s="1">
        <v>41320</v>
      </c>
      <c r="S2737" s="10">
        <f t="shared" si="179"/>
        <v>2.5047469649370937E-4</v>
      </c>
      <c r="U2737" t="str">
        <f t="shared" si="178"/>
        <v/>
      </c>
      <c r="V2737">
        <f t="array" ref="V2737">SUM(IF(B2737="Y",IF(D2737="Critical",(F2737:F6296),0)))</f>
        <v>0</v>
      </c>
      <c r="W2737">
        <f t="shared" si="180"/>
        <v>1</v>
      </c>
      <c r="X2737">
        <f t="shared" si="181"/>
        <v>0</v>
      </c>
    </row>
    <row r="2738" spans="1:24" x14ac:dyDescent="0.25">
      <c r="A2738">
        <v>22913</v>
      </c>
      <c r="B2738" t="s">
        <v>18</v>
      </c>
      <c r="C2738" s="1">
        <v>41450</v>
      </c>
      <c r="D2738" t="s">
        <v>28</v>
      </c>
      <c r="E2738">
        <v>50</v>
      </c>
      <c r="F2738">
        <v>1579.028</v>
      </c>
      <c r="G2738">
        <v>0.02</v>
      </c>
      <c r="H2738" t="s">
        <v>20</v>
      </c>
      <c r="I2738">
        <v>624.98</v>
      </c>
      <c r="J2738">
        <v>35.99</v>
      </c>
      <c r="K2738">
        <v>5.99</v>
      </c>
      <c r="L2738" t="s">
        <v>248</v>
      </c>
      <c r="M2738" t="s">
        <v>22</v>
      </c>
      <c r="N2738" t="s">
        <v>23</v>
      </c>
      <c r="O2738" t="s">
        <v>24</v>
      </c>
      <c r="P2738" t="s">
        <v>41</v>
      </c>
      <c r="Q2738" t="s">
        <v>36</v>
      </c>
      <c r="R2738" s="1">
        <v>41451</v>
      </c>
      <c r="S2738" s="10">
        <f t="shared" si="179"/>
        <v>2.5092043388217841E-4</v>
      </c>
      <c r="U2738" t="str">
        <f t="shared" si="178"/>
        <v/>
      </c>
      <c r="V2738">
        <f t="array" ref="V2738">SUM(IF(B2738="Y",IF(D2738="Critical",(F2738:F6297),0)))</f>
        <v>0</v>
      </c>
      <c r="W2738">
        <f t="shared" si="180"/>
        <v>1</v>
      </c>
      <c r="X2738">
        <f t="shared" si="181"/>
        <v>0</v>
      </c>
    </row>
    <row r="2739" spans="1:24" x14ac:dyDescent="0.25">
      <c r="A2739">
        <v>14819</v>
      </c>
      <c r="B2739" t="s">
        <v>18</v>
      </c>
      <c r="C2739" s="1">
        <v>41299</v>
      </c>
      <c r="D2739" t="s">
        <v>31</v>
      </c>
      <c r="E2739">
        <v>27</v>
      </c>
      <c r="F2739">
        <v>1584.1</v>
      </c>
      <c r="G2739">
        <v>7.0000000000000007E-2</v>
      </c>
      <c r="H2739" t="s">
        <v>54</v>
      </c>
      <c r="I2739">
        <v>-478.22</v>
      </c>
      <c r="J2739">
        <v>58.14</v>
      </c>
      <c r="K2739">
        <v>36.61</v>
      </c>
      <c r="L2739" t="s">
        <v>400</v>
      </c>
      <c r="M2739" t="s">
        <v>341</v>
      </c>
      <c r="N2739" t="s">
        <v>40</v>
      </c>
      <c r="O2739" t="s">
        <v>37</v>
      </c>
      <c r="P2739" t="s">
        <v>57</v>
      </c>
      <c r="Q2739" t="s">
        <v>58</v>
      </c>
      <c r="R2739" s="1">
        <v>41300</v>
      </c>
      <c r="S2739" s="10">
        <f t="shared" si="179"/>
        <v>2.5172641606909999E-4</v>
      </c>
      <c r="U2739" t="str">
        <f t="shared" si="178"/>
        <v/>
      </c>
      <c r="V2739">
        <f t="array" ref="V2739">SUM(IF(B2739="Y",IF(D2739="Critical",(F2739:F6298),0)))</f>
        <v>0</v>
      </c>
      <c r="W2739">
        <f t="shared" si="180"/>
        <v>1</v>
      </c>
      <c r="X2739">
        <f t="shared" si="181"/>
        <v>0</v>
      </c>
    </row>
    <row r="2740" spans="1:24" x14ac:dyDescent="0.25">
      <c r="A2740">
        <v>20868</v>
      </c>
      <c r="B2740" t="s">
        <v>18</v>
      </c>
      <c r="C2740" s="1">
        <v>41556</v>
      </c>
      <c r="D2740" t="s">
        <v>47</v>
      </c>
      <c r="E2740">
        <v>9</v>
      </c>
      <c r="F2740">
        <v>1609.19</v>
      </c>
      <c r="G2740">
        <v>0.03</v>
      </c>
      <c r="H2740" t="s">
        <v>20</v>
      </c>
      <c r="I2740">
        <v>188.91</v>
      </c>
      <c r="J2740">
        <v>178.47</v>
      </c>
      <c r="K2740">
        <v>19.989999999999998</v>
      </c>
      <c r="L2740" t="s">
        <v>502</v>
      </c>
      <c r="M2740" t="s">
        <v>22</v>
      </c>
      <c r="N2740" t="s">
        <v>40</v>
      </c>
      <c r="O2740" t="s">
        <v>34</v>
      </c>
      <c r="P2740" t="s">
        <v>53</v>
      </c>
      <c r="Q2740" t="s">
        <v>42</v>
      </c>
      <c r="R2740" s="1">
        <v>41563</v>
      </c>
      <c r="S2740" s="10">
        <f t="shared" si="179"/>
        <v>2.5571342180053978E-4</v>
      </c>
      <c r="U2740" t="str">
        <f t="shared" si="178"/>
        <v/>
      </c>
      <c r="V2740">
        <f t="array" ref="V2740">SUM(IF(B2740="Y",IF(D2740="Critical",(F2740:F6299),0)))</f>
        <v>0</v>
      </c>
      <c r="W2740">
        <f t="shared" si="180"/>
        <v>7</v>
      </c>
      <c r="X2740">
        <f t="shared" si="181"/>
        <v>0</v>
      </c>
    </row>
    <row r="2741" spans="1:24" x14ac:dyDescent="0.25">
      <c r="A2741">
        <v>33569</v>
      </c>
      <c r="B2741" t="s">
        <v>18</v>
      </c>
      <c r="C2741" s="1">
        <v>42610</v>
      </c>
      <c r="D2741" t="s">
        <v>47</v>
      </c>
      <c r="E2741">
        <v>9</v>
      </c>
      <c r="F2741">
        <v>123.92</v>
      </c>
      <c r="G2741">
        <v>0.09</v>
      </c>
      <c r="H2741" t="s">
        <v>20</v>
      </c>
      <c r="I2741">
        <v>45.83</v>
      </c>
      <c r="J2741">
        <v>14.2</v>
      </c>
      <c r="K2741">
        <v>5.3</v>
      </c>
      <c r="L2741" t="s">
        <v>499</v>
      </c>
      <c r="M2741" t="s">
        <v>22</v>
      </c>
      <c r="N2741" t="s">
        <v>45</v>
      </c>
      <c r="O2741" t="s">
        <v>37</v>
      </c>
      <c r="P2741" t="s">
        <v>38</v>
      </c>
      <c r="Q2741" t="s">
        <v>36</v>
      </c>
      <c r="R2741" s="1">
        <v>42614</v>
      </c>
      <c r="S2741" s="10">
        <f t="shared" si="179"/>
        <v>1.9691899172579301E-5</v>
      </c>
      <c r="U2741" t="str">
        <f t="shared" si="178"/>
        <v/>
      </c>
      <c r="V2741">
        <f t="array" ref="V2741">SUM(IF(B2741="Y",IF(D2741="Critical",(F2741:F6300),0)))</f>
        <v>0</v>
      </c>
      <c r="W2741">
        <f t="shared" si="180"/>
        <v>4</v>
      </c>
      <c r="X2741">
        <f t="shared" si="181"/>
        <v>0</v>
      </c>
    </row>
    <row r="2742" spans="1:24" x14ac:dyDescent="0.25">
      <c r="A2742">
        <v>33571</v>
      </c>
      <c r="B2742" t="s">
        <v>18</v>
      </c>
      <c r="C2742" s="1">
        <v>41923</v>
      </c>
      <c r="D2742" t="s">
        <v>43</v>
      </c>
      <c r="E2742">
        <v>1</v>
      </c>
      <c r="F2742">
        <v>7.15</v>
      </c>
      <c r="G2742">
        <v>0.03</v>
      </c>
      <c r="H2742" t="s">
        <v>20</v>
      </c>
      <c r="I2742">
        <v>-2.5499999999999998</v>
      </c>
      <c r="J2742">
        <v>5.08</v>
      </c>
      <c r="K2742">
        <v>2.0299999999999998</v>
      </c>
      <c r="L2742" t="s">
        <v>219</v>
      </c>
      <c r="M2742" t="s">
        <v>22</v>
      </c>
      <c r="N2742" t="s">
        <v>45</v>
      </c>
      <c r="O2742" t="s">
        <v>37</v>
      </c>
      <c r="P2742" t="s">
        <v>38</v>
      </c>
      <c r="Q2742" t="s">
        <v>36</v>
      </c>
      <c r="R2742" s="1">
        <v>41926</v>
      </c>
      <c r="S2742" s="10">
        <f t="shared" si="179"/>
        <v>1.1361933431564075E-6</v>
      </c>
      <c r="U2742" t="str">
        <f t="shared" si="178"/>
        <v/>
      </c>
      <c r="V2742">
        <f t="array" ref="V2742">SUM(IF(B2742="Y",IF(D2742="Critical",(F2742:F6301),0)))</f>
        <v>0</v>
      </c>
      <c r="W2742">
        <f t="shared" si="180"/>
        <v>3</v>
      </c>
      <c r="X2742">
        <f t="shared" si="181"/>
        <v>0</v>
      </c>
    </row>
    <row r="2743" spans="1:24" x14ac:dyDescent="0.25">
      <c r="A2743">
        <v>33605</v>
      </c>
      <c r="B2743" t="s">
        <v>18</v>
      </c>
      <c r="C2743" s="1">
        <v>42097</v>
      </c>
      <c r="D2743" t="s">
        <v>28</v>
      </c>
      <c r="E2743">
        <v>42</v>
      </c>
      <c r="F2743">
        <v>153.01</v>
      </c>
      <c r="G2743">
        <v>0.04</v>
      </c>
      <c r="H2743" t="s">
        <v>20</v>
      </c>
      <c r="I2743">
        <v>-218.53</v>
      </c>
      <c r="J2743">
        <v>3.52</v>
      </c>
      <c r="K2743">
        <v>6.83</v>
      </c>
      <c r="L2743" t="s">
        <v>454</v>
      </c>
      <c r="M2743" t="s">
        <v>22</v>
      </c>
      <c r="N2743" t="s">
        <v>23</v>
      </c>
      <c r="O2743" t="s">
        <v>34</v>
      </c>
      <c r="P2743" t="s">
        <v>68</v>
      </c>
      <c r="Q2743" t="s">
        <v>42</v>
      </c>
      <c r="R2743" s="1">
        <v>42099</v>
      </c>
      <c r="S2743" s="10">
        <f t="shared" si="179"/>
        <v>2.4314537543547117E-5</v>
      </c>
      <c r="U2743" t="str">
        <f t="shared" si="178"/>
        <v/>
      </c>
      <c r="V2743">
        <f t="array" ref="V2743">SUM(IF(B2743="Y",IF(D2743="Critical",(F2743:F6302),0)))</f>
        <v>0</v>
      </c>
      <c r="W2743">
        <f t="shared" si="180"/>
        <v>2</v>
      </c>
      <c r="X2743">
        <f t="shared" si="181"/>
        <v>0</v>
      </c>
    </row>
    <row r="2744" spans="1:24" x14ac:dyDescent="0.25">
      <c r="A2744">
        <v>33637</v>
      </c>
      <c r="B2744" t="s">
        <v>27</v>
      </c>
      <c r="C2744" s="1">
        <v>42332</v>
      </c>
      <c r="D2744" t="s">
        <v>47</v>
      </c>
      <c r="E2744">
        <v>35</v>
      </c>
      <c r="F2744">
        <v>192.21</v>
      </c>
      <c r="G2744">
        <v>7.0000000000000007E-2</v>
      </c>
      <c r="H2744" t="s">
        <v>20</v>
      </c>
      <c r="I2744">
        <v>-61.36</v>
      </c>
      <c r="J2744">
        <v>5.47</v>
      </c>
      <c r="K2744">
        <v>5.26</v>
      </c>
      <c r="L2744" t="s">
        <v>425</v>
      </c>
      <c r="M2744" t="s">
        <v>22</v>
      </c>
      <c r="N2744" t="s">
        <v>71</v>
      </c>
      <c r="O2744" t="s">
        <v>37</v>
      </c>
      <c r="P2744" t="s">
        <v>38</v>
      </c>
      <c r="Q2744" t="s">
        <v>26</v>
      </c>
      <c r="R2744" s="1">
        <v>42334</v>
      </c>
      <c r="S2744" s="10">
        <f t="shared" si="179"/>
        <v>3.0543737410922108E-5</v>
      </c>
      <c r="U2744" t="str">
        <f t="shared" si="178"/>
        <v/>
      </c>
      <c r="V2744">
        <f t="array" ref="V2744">SUM(IF(B2744="Y",IF(D2744="Critical",(F2744:F6303),0)))</f>
        <v>0</v>
      </c>
      <c r="W2744">
        <f t="shared" si="180"/>
        <v>2</v>
      </c>
      <c r="X2744">
        <f t="shared" si="181"/>
        <v>0</v>
      </c>
    </row>
    <row r="2745" spans="1:24" x14ac:dyDescent="0.25">
      <c r="A2745">
        <v>33670</v>
      </c>
      <c r="B2745" t="s">
        <v>18</v>
      </c>
      <c r="C2745" s="1">
        <v>42121</v>
      </c>
      <c r="D2745" t="s">
        <v>19</v>
      </c>
      <c r="E2745">
        <v>50</v>
      </c>
      <c r="F2745">
        <v>207.54</v>
      </c>
      <c r="G2745">
        <v>0.03</v>
      </c>
      <c r="H2745" t="s">
        <v>20</v>
      </c>
      <c r="I2745">
        <v>24.21</v>
      </c>
      <c r="J2745">
        <v>4.13</v>
      </c>
      <c r="K2745">
        <v>1.23</v>
      </c>
      <c r="L2745" t="s">
        <v>211</v>
      </c>
      <c r="M2745" t="s">
        <v>22</v>
      </c>
      <c r="N2745" t="s">
        <v>40</v>
      </c>
      <c r="O2745" t="s">
        <v>34</v>
      </c>
      <c r="P2745" t="s">
        <v>35</v>
      </c>
      <c r="Q2745" t="s">
        <v>36</v>
      </c>
      <c r="R2745" s="1">
        <v>42123</v>
      </c>
      <c r="S2745" s="10">
        <f t="shared" si="179"/>
        <v>3.2979799501913394E-5</v>
      </c>
      <c r="U2745" t="str">
        <f t="shared" si="178"/>
        <v/>
      </c>
      <c r="V2745">
        <f t="array" ref="V2745">SUM(IF(B2745="Y",IF(D2745="Critical",(F2745:F6304),0)))</f>
        <v>0</v>
      </c>
      <c r="W2745">
        <f t="shared" si="180"/>
        <v>2</v>
      </c>
      <c r="X2745">
        <f t="shared" si="181"/>
        <v>0</v>
      </c>
    </row>
    <row r="2746" spans="1:24" x14ac:dyDescent="0.25">
      <c r="A2746">
        <v>33670</v>
      </c>
      <c r="B2746" t="s">
        <v>18</v>
      </c>
      <c r="C2746" s="1">
        <v>42121</v>
      </c>
      <c r="D2746" t="s">
        <v>19</v>
      </c>
      <c r="E2746">
        <v>4</v>
      </c>
      <c r="F2746">
        <v>17.329999999999998</v>
      </c>
      <c r="G2746">
        <v>0.06</v>
      </c>
      <c r="H2746" t="s">
        <v>20</v>
      </c>
      <c r="I2746">
        <v>-16.579999999999998</v>
      </c>
      <c r="J2746">
        <v>3.28</v>
      </c>
      <c r="K2746">
        <v>5</v>
      </c>
      <c r="L2746" t="s">
        <v>211</v>
      </c>
      <c r="M2746" t="s">
        <v>22</v>
      </c>
      <c r="N2746" t="s">
        <v>40</v>
      </c>
      <c r="O2746" t="s">
        <v>34</v>
      </c>
      <c r="P2746" t="s">
        <v>35</v>
      </c>
      <c r="Q2746" t="s">
        <v>36</v>
      </c>
      <c r="R2746" s="1">
        <v>42122</v>
      </c>
      <c r="S2746" s="10">
        <f t="shared" si="179"/>
        <v>2.7538784107553199E-6</v>
      </c>
      <c r="U2746" t="str">
        <f t="shared" si="178"/>
        <v/>
      </c>
      <c r="V2746">
        <f t="array" ref="V2746">SUM(IF(B2746="Y",IF(D2746="Critical",(F2746:F6305),0)))</f>
        <v>0</v>
      </c>
      <c r="W2746">
        <f t="shared" si="180"/>
        <v>1</v>
      </c>
      <c r="X2746">
        <f t="shared" si="181"/>
        <v>0</v>
      </c>
    </row>
    <row r="2747" spans="1:24" x14ac:dyDescent="0.25">
      <c r="A2747">
        <v>33699</v>
      </c>
      <c r="B2747" t="s">
        <v>18</v>
      </c>
      <c r="C2747" s="1">
        <v>42577</v>
      </c>
      <c r="D2747" t="s">
        <v>47</v>
      </c>
      <c r="E2747">
        <v>18</v>
      </c>
      <c r="F2747">
        <v>290.07</v>
      </c>
      <c r="G2747">
        <v>7.0000000000000007E-2</v>
      </c>
      <c r="H2747" t="s">
        <v>20</v>
      </c>
      <c r="I2747">
        <v>-114.2</v>
      </c>
      <c r="J2747">
        <v>16.739999999999998</v>
      </c>
      <c r="K2747">
        <v>7.04</v>
      </c>
      <c r="L2747" t="s">
        <v>488</v>
      </c>
      <c r="M2747" t="s">
        <v>56</v>
      </c>
      <c r="N2747" t="s">
        <v>71</v>
      </c>
      <c r="O2747" t="s">
        <v>34</v>
      </c>
      <c r="P2747" t="s">
        <v>53</v>
      </c>
      <c r="Q2747" t="s">
        <v>42</v>
      </c>
      <c r="R2747" s="1">
        <v>42584</v>
      </c>
      <c r="S2747" s="10">
        <f t="shared" si="179"/>
        <v>4.6094489936976097E-5</v>
      </c>
      <c r="U2747" t="str">
        <f t="shared" si="178"/>
        <v/>
      </c>
      <c r="V2747">
        <f t="array" ref="V2747">SUM(IF(B2747="Y",IF(D2747="Critical",(F2747:F6306),0)))</f>
        <v>0</v>
      </c>
      <c r="W2747">
        <f t="shared" si="180"/>
        <v>7</v>
      </c>
      <c r="X2747">
        <f t="shared" si="181"/>
        <v>0</v>
      </c>
    </row>
    <row r="2748" spans="1:24" x14ac:dyDescent="0.25">
      <c r="A2748">
        <v>33699</v>
      </c>
      <c r="B2748" t="s">
        <v>18</v>
      </c>
      <c r="C2748" s="1">
        <v>42577</v>
      </c>
      <c r="D2748" t="s">
        <v>47</v>
      </c>
      <c r="E2748">
        <v>31</v>
      </c>
      <c r="F2748">
        <v>196.81</v>
      </c>
      <c r="G2748">
        <v>0.06</v>
      </c>
      <c r="H2748" t="s">
        <v>20</v>
      </c>
      <c r="I2748">
        <v>70.39</v>
      </c>
      <c r="J2748">
        <v>6.45</v>
      </c>
      <c r="K2748">
        <v>1.34</v>
      </c>
      <c r="L2748" t="s">
        <v>488</v>
      </c>
      <c r="M2748" t="s">
        <v>56</v>
      </c>
      <c r="N2748" t="s">
        <v>71</v>
      </c>
      <c r="O2748" t="s">
        <v>34</v>
      </c>
      <c r="P2748" t="s">
        <v>49</v>
      </c>
      <c r="Q2748" t="s">
        <v>36</v>
      </c>
      <c r="R2748" s="1">
        <v>42582</v>
      </c>
      <c r="S2748" s="10">
        <f t="shared" si="179"/>
        <v>3.1274714946379374E-5</v>
      </c>
      <c r="U2748" t="str">
        <f t="shared" si="178"/>
        <v/>
      </c>
      <c r="V2748">
        <f t="array" ref="V2748">SUM(IF(B2748="Y",IF(D2748="Critical",(F2748:F6307),0)))</f>
        <v>0</v>
      </c>
      <c r="W2748">
        <f t="shared" si="180"/>
        <v>5</v>
      </c>
      <c r="X2748">
        <f t="shared" si="181"/>
        <v>0</v>
      </c>
    </row>
    <row r="2749" spans="1:24" x14ac:dyDescent="0.25">
      <c r="A2749">
        <v>33701</v>
      </c>
      <c r="B2749" t="s">
        <v>18</v>
      </c>
      <c r="C2749" s="1">
        <v>42644</v>
      </c>
      <c r="D2749" t="s">
        <v>43</v>
      </c>
      <c r="E2749">
        <v>35</v>
      </c>
      <c r="F2749">
        <v>2333.06</v>
      </c>
      <c r="G2749">
        <v>0.08</v>
      </c>
      <c r="H2749" t="s">
        <v>32</v>
      </c>
      <c r="I2749">
        <v>473.39</v>
      </c>
      <c r="J2749">
        <v>67.28</v>
      </c>
      <c r="K2749">
        <v>19.989999999999998</v>
      </c>
      <c r="L2749" t="s">
        <v>257</v>
      </c>
      <c r="M2749" t="s">
        <v>22</v>
      </c>
      <c r="N2749" t="s">
        <v>45</v>
      </c>
      <c r="O2749" t="s">
        <v>34</v>
      </c>
      <c r="P2749" t="s">
        <v>68</v>
      </c>
      <c r="Q2749" t="s">
        <v>42</v>
      </c>
      <c r="R2749" s="1">
        <v>42646</v>
      </c>
      <c r="S2749" s="10">
        <f t="shared" si="179"/>
        <v>3.7074227149433393E-4</v>
      </c>
      <c r="U2749" t="str">
        <f t="shared" si="178"/>
        <v/>
      </c>
      <c r="V2749">
        <f t="array" ref="V2749">SUM(IF(B2749="Y",IF(D2749="Critical",(F2749:F6308),0)))</f>
        <v>0</v>
      </c>
      <c r="W2749">
        <f t="shared" si="180"/>
        <v>2</v>
      </c>
      <c r="X2749">
        <f t="shared" si="181"/>
        <v>0</v>
      </c>
    </row>
    <row r="2750" spans="1:24" x14ac:dyDescent="0.25">
      <c r="A2750">
        <v>27077</v>
      </c>
      <c r="B2750" t="s">
        <v>18</v>
      </c>
      <c r="C2750" s="1">
        <v>41348</v>
      </c>
      <c r="D2750" t="s">
        <v>28</v>
      </c>
      <c r="E2750">
        <v>11</v>
      </c>
      <c r="F2750">
        <v>1612.93</v>
      </c>
      <c r="G2750">
        <v>0</v>
      </c>
      <c r="H2750" t="s">
        <v>20</v>
      </c>
      <c r="I2750">
        <v>321.25</v>
      </c>
      <c r="J2750">
        <v>140.99</v>
      </c>
      <c r="K2750">
        <v>13.99</v>
      </c>
      <c r="L2750" t="s">
        <v>258</v>
      </c>
      <c r="M2750" t="s">
        <v>30</v>
      </c>
      <c r="N2750" t="s">
        <v>71</v>
      </c>
      <c r="O2750" t="s">
        <v>24</v>
      </c>
      <c r="P2750" t="s">
        <v>51</v>
      </c>
      <c r="Q2750" t="s">
        <v>52</v>
      </c>
      <c r="R2750" s="1">
        <v>41350</v>
      </c>
      <c r="S2750" s="10">
        <f t="shared" si="179"/>
        <v>2.5630773831849851E-4</v>
      </c>
      <c r="U2750" t="str">
        <f t="shared" si="178"/>
        <v/>
      </c>
      <c r="V2750">
        <f t="array" ref="V2750">SUM(IF(B2750="Y",IF(D2750="Critical",(F2750:F6309),0)))</f>
        <v>0</v>
      </c>
      <c r="W2750">
        <f t="shared" si="180"/>
        <v>2</v>
      </c>
      <c r="X2750">
        <f t="shared" si="181"/>
        <v>0</v>
      </c>
    </row>
    <row r="2751" spans="1:24" x14ac:dyDescent="0.25">
      <c r="A2751">
        <v>20192</v>
      </c>
      <c r="B2751" t="s">
        <v>18</v>
      </c>
      <c r="C2751" s="1">
        <v>41553</v>
      </c>
      <c r="D2751" t="s">
        <v>47</v>
      </c>
      <c r="E2751">
        <v>35</v>
      </c>
      <c r="F2751">
        <v>1624.67</v>
      </c>
      <c r="G2751">
        <v>0.04</v>
      </c>
      <c r="H2751" t="s">
        <v>20</v>
      </c>
      <c r="I2751">
        <v>504.35</v>
      </c>
      <c r="J2751">
        <v>45.19</v>
      </c>
      <c r="K2751">
        <v>1.99</v>
      </c>
      <c r="L2751" t="s">
        <v>446</v>
      </c>
      <c r="M2751" t="s">
        <v>22</v>
      </c>
      <c r="N2751" t="s">
        <v>40</v>
      </c>
      <c r="O2751" t="s">
        <v>24</v>
      </c>
      <c r="P2751" t="s">
        <v>25</v>
      </c>
      <c r="Q2751" t="s">
        <v>26</v>
      </c>
      <c r="R2751" s="1">
        <v>41560</v>
      </c>
      <c r="S2751" s="10">
        <f t="shared" si="179"/>
        <v>2.5817332011551336E-4</v>
      </c>
      <c r="U2751" t="str">
        <f t="shared" si="178"/>
        <v/>
      </c>
      <c r="V2751">
        <f t="array" ref="V2751">SUM(IF(B2751="Y",IF(D2751="Critical",(F2751:F6310),0)))</f>
        <v>0</v>
      </c>
      <c r="W2751">
        <f t="shared" si="180"/>
        <v>7</v>
      </c>
      <c r="X2751">
        <f t="shared" si="181"/>
        <v>0</v>
      </c>
    </row>
    <row r="2752" spans="1:24" x14ac:dyDescent="0.25">
      <c r="A2752">
        <v>19174</v>
      </c>
      <c r="B2752" t="s">
        <v>18</v>
      </c>
      <c r="C2752" s="1">
        <v>41471</v>
      </c>
      <c r="D2752" t="s">
        <v>43</v>
      </c>
      <c r="E2752">
        <v>48</v>
      </c>
      <c r="F2752">
        <v>1631.04</v>
      </c>
      <c r="G2752">
        <v>0</v>
      </c>
      <c r="H2752" t="s">
        <v>20</v>
      </c>
      <c r="I2752">
        <v>665.63</v>
      </c>
      <c r="J2752">
        <v>33.979999999999997</v>
      </c>
      <c r="K2752">
        <v>1.99</v>
      </c>
      <c r="L2752" t="s">
        <v>389</v>
      </c>
      <c r="M2752" t="s">
        <v>56</v>
      </c>
      <c r="N2752" t="s">
        <v>71</v>
      </c>
      <c r="O2752" t="s">
        <v>24</v>
      </c>
      <c r="P2752" t="s">
        <v>25</v>
      </c>
      <c r="Q2752" t="s">
        <v>26</v>
      </c>
      <c r="R2752" s="1">
        <v>41473</v>
      </c>
      <c r="S2752" s="10">
        <f t="shared" si="179"/>
        <v>2.5918556509396174E-4</v>
      </c>
      <c r="U2752" t="str">
        <f t="shared" si="178"/>
        <v/>
      </c>
      <c r="V2752">
        <f t="array" ref="V2752">SUM(IF(B2752="Y",IF(D2752="Critical",(F2752:F6311),0)))</f>
        <v>0</v>
      </c>
      <c r="W2752">
        <f t="shared" si="180"/>
        <v>2</v>
      </c>
      <c r="X2752">
        <f t="shared" si="181"/>
        <v>0</v>
      </c>
    </row>
    <row r="2753" spans="1:24" x14ac:dyDescent="0.25">
      <c r="A2753">
        <v>33731</v>
      </c>
      <c r="B2753" t="s">
        <v>18</v>
      </c>
      <c r="C2753" s="1">
        <v>42285</v>
      </c>
      <c r="D2753" t="s">
        <v>19</v>
      </c>
      <c r="E2753">
        <v>27</v>
      </c>
      <c r="F2753">
        <v>8213.3700000000008</v>
      </c>
      <c r="G2753">
        <v>0.02</v>
      </c>
      <c r="H2753" t="s">
        <v>54</v>
      </c>
      <c r="I2753">
        <v>1148.8800000000001</v>
      </c>
      <c r="J2753">
        <v>284.98</v>
      </c>
      <c r="K2753">
        <v>69.55</v>
      </c>
      <c r="L2753" t="s">
        <v>33</v>
      </c>
      <c r="M2753" t="s">
        <v>22</v>
      </c>
      <c r="N2753" t="s">
        <v>23</v>
      </c>
      <c r="O2753" t="s">
        <v>37</v>
      </c>
      <c r="P2753" t="s">
        <v>86</v>
      </c>
      <c r="Q2753" t="s">
        <v>74</v>
      </c>
      <c r="R2753" s="1">
        <v>42286</v>
      </c>
      <c r="S2753" s="10">
        <f t="shared" si="179"/>
        <v>1.3051715131301457E-3</v>
      </c>
      <c r="U2753" t="str">
        <f t="shared" si="178"/>
        <v/>
      </c>
      <c r="V2753">
        <f t="array" ref="V2753">SUM(IF(B2753="Y",IF(D2753="Critical",(F2753:F6312),0)))</f>
        <v>0</v>
      </c>
      <c r="W2753">
        <f t="shared" si="180"/>
        <v>1</v>
      </c>
      <c r="X2753">
        <f t="shared" si="181"/>
        <v>0</v>
      </c>
    </row>
    <row r="2754" spans="1:24" x14ac:dyDescent="0.25">
      <c r="A2754">
        <v>33731</v>
      </c>
      <c r="B2754" t="s">
        <v>18</v>
      </c>
      <c r="C2754" s="1">
        <v>42285</v>
      </c>
      <c r="D2754" t="s">
        <v>19</v>
      </c>
      <c r="E2754">
        <v>32</v>
      </c>
      <c r="F2754">
        <v>109.01</v>
      </c>
      <c r="G2754">
        <v>0.09</v>
      </c>
      <c r="H2754" t="s">
        <v>20</v>
      </c>
      <c r="I2754">
        <v>8.4499999999999993</v>
      </c>
      <c r="J2754">
        <v>3.58</v>
      </c>
      <c r="K2754">
        <v>1.63</v>
      </c>
      <c r="L2754" t="s">
        <v>33</v>
      </c>
      <c r="M2754" t="s">
        <v>22</v>
      </c>
      <c r="N2754" t="s">
        <v>23</v>
      </c>
      <c r="O2754" t="s">
        <v>34</v>
      </c>
      <c r="P2754" t="s">
        <v>100</v>
      </c>
      <c r="Q2754" t="s">
        <v>36</v>
      </c>
      <c r="R2754" s="1">
        <v>42285</v>
      </c>
      <c r="S2754" s="10">
        <f t="shared" si="179"/>
        <v>1.7322578508738456E-5</v>
      </c>
      <c r="U2754" t="str">
        <f t="shared" ref="U2754:U2817" si="182">IF(T2754="Quality Check",VLOOKUP(S2754,Quality_Control,2),"")</f>
        <v/>
      </c>
      <c r="V2754">
        <f t="array" ref="V2754">SUM(IF(B2754="Y",IF(D2754="Critical",(F2754:F6313),0)))</f>
        <v>0</v>
      </c>
      <c r="W2754">
        <f t="shared" si="180"/>
        <v>0</v>
      </c>
      <c r="X2754">
        <f t="shared" si="181"/>
        <v>0</v>
      </c>
    </row>
    <row r="2755" spans="1:24" x14ac:dyDescent="0.25">
      <c r="A2755">
        <v>33731</v>
      </c>
      <c r="B2755" t="s">
        <v>18</v>
      </c>
      <c r="C2755" s="1">
        <v>42285</v>
      </c>
      <c r="D2755" t="s">
        <v>19</v>
      </c>
      <c r="E2755">
        <v>12</v>
      </c>
      <c r="F2755">
        <v>138.88</v>
      </c>
      <c r="G2755">
        <v>0.05</v>
      </c>
      <c r="H2755" t="s">
        <v>20</v>
      </c>
      <c r="I2755">
        <v>-23.99</v>
      </c>
      <c r="J2755">
        <v>11.29</v>
      </c>
      <c r="K2755">
        <v>5.03</v>
      </c>
      <c r="L2755" t="s">
        <v>33</v>
      </c>
      <c r="M2755" t="s">
        <v>22</v>
      </c>
      <c r="N2755" t="s">
        <v>23</v>
      </c>
      <c r="O2755" t="s">
        <v>34</v>
      </c>
      <c r="P2755" t="s">
        <v>53</v>
      </c>
      <c r="Q2755" t="s">
        <v>42</v>
      </c>
      <c r="R2755" s="1">
        <v>42287</v>
      </c>
      <c r="S2755" s="10">
        <f t="shared" ref="S2755:S2818" si="183">F2755/$F$3563</f>
        <v>2.2069165244414243E-5</v>
      </c>
      <c r="U2755" t="str">
        <f t="shared" si="182"/>
        <v/>
      </c>
      <c r="V2755">
        <f t="array" ref="V2755">SUM(IF(B2755="Y",IF(D2755="Critical",(F2755:F6314),0)))</f>
        <v>0</v>
      </c>
      <c r="W2755">
        <f t="shared" ref="W2755:W2818" si="184">R2755-C2755</f>
        <v>2</v>
      </c>
      <c r="X2755">
        <f t="shared" ref="X2755:X2818" si="185">IF(T2755="",0,1)</f>
        <v>0</v>
      </c>
    </row>
    <row r="2756" spans="1:24" x14ac:dyDescent="0.25">
      <c r="A2756">
        <v>33734</v>
      </c>
      <c r="B2756" t="s">
        <v>18</v>
      </c>
      <c r="C2756" s="1">
        <v>41929</v>
      </c>
      <c r="D2756" t="s">
        <v>31</v>
      </c>
      <c r="E2756">
        <v>13</v>
      </c>
      <c r="F2756">
        <v>371.94</v>
      </c>
      <c r="G2756">
        <v>0.05</v>
      </c>
      <c r="H2756" t="s">
        <v>20</v>
      </c>
      <c r="I2756">
        <v>106.53</v>
      </c>
      <c r="J2756">
        <v>29.14</v>
      </c>
      <c r="K2756">
        <v>4.8600000000000003</v>
      </c>
      <c r="L2756" t="s">
        <v>385</v>
      </c>
      <c r="M2756" t="s">
        <v>341</v>
      </c>
      <c r="N2756" t="s">
        <v>23</v>
      </c>
      <c r="O2756" t="s">
        <v>34</v>
      </c>
      <c r="P2756" t="s">
        <v>49</v>
      </c>
      <c r="Q2756" t="s">
        <v>36</v>
      </c>
      <c r="R2756" s="1">
        <v>41930</v>
      </c>
      <c r="S2756" s="10">
        <f t="shared" si="183"/>
        <v>5.9104300986516664E-5</v>
      </c>
      <c r="U2756" t="str">
        <f t="shared" si="182"/>
        <v/>
      </c>
      <c r="V2756">
        <f t="array" ref="V2756">SUM(IF(B2756="Y",IF(D2756="Critical",(F2756:F6315),0)))</f>
        <v>0</v>
      </c>
      <c r="W2756">
        <f t="shared" si="184"/>
        <v>1</v>
      </c>
      <c r="X2756">
        <f t="shared" si="185"/>
        <v>0</v>
      </c>
    </row>
    <row r="2757" spans="1:24" x14ac:dyDescent="0.25">
      <c r="A2757">
        <v>2339</v>
      </c>
      <c r="B2757" t="s">
        <v>18</v>
      </c>
      <c r="C2757" s="1">
        <v>41622</v>
      </c>
      <c r="D2757" t="s">
        <v>47</v>
      </c>
      <c r="E2757">
        <v>12</v>
      </c>
      <c r="F2757">
        <v>1634.98</v>
      </c>
      <c r="G2757">
        <v>0.09</v>
      </c>
      <c r="H2757" t="s">
        <v>20</v>
      </c>
      <c r="I2757">
        <v>-120.45</v>
      </c>
      <c r="J2757">
        <v>140.85</v>
      </c>
      <c r="K2757">
        <v>19.989999999999998</v>
      </c>
      <c r="L2757" t="s">
        <v>163</v>
      </c>
      <c r="M2757" t="s">
        <v>56</v>
      </c>
      <c r="N2757" t="s">
        <v>71</v>
      </c>
      <c r="O2757" t="s">
        <v>34</v>
      </c>
      <c r="P2757" t="s">
        <v>53</v>
      </c>
      <c r="Q2757" t="s">
        <v>42</v>
      </c>
      <c r="R2757" s="1">
        <v>41624</v>
      </c>
      <c r="S2757" s="10">
        <f t="shared" si="183"/>
        <v>2.5981166324389691E-4</v>
      </c>
      <c r="U2757" t="str">
        <f t="shared" si="182"/>
        <v/>
      </c>
      <c r="V2757">
        <f t="array" ref="V2757">SUM(IF(B2757="Y",IF(D2757="Critical",(F2757:F6316),0)))</f>
        <v>0</v>
      </c>
      <c r="W2757">
        <f t="shared" si="184"/>
        <v>2</v>
      </c>
      <c r="X2757">
        <f t="shared" si="185"/>
        <v>0</v>
      </c>
    </row>
    <row r="2758" spans="1:24" x14ac:dyDescent="0.25">
      <c r="A2758">
        <v>33793</v>
      </c>
      <c r="B2758" t="s">
        <v>18</v>
      </c>
      <c r="C2758" s="1">
        <v>42182</v>
      </c>
      <c r="D2758" t="s">
        <v>28</v>
      </c>
      <c r="E2758">
        <v>17</v>
      </c>
      <c r="F2758">
        <v>267.58</v>
      </c>
      <c r="G2758">
        <v>0.03</v>
      </c>
      <c r="H2758" t="s">
        <v>20</v>
      </c>
      <c r="I2758">
        <v>-137.75</v>
      </c>
      <c r="J2758">
        <v>15.16</v>
      </c>
      <c r="K2758">
        <v>15.09</v>
      </c>
      <c r="L2758" t="s">
        <v>413</v>
      </c>
      <c r="M2758" t="s">
        <v>22</v>
      </c>
      <c r="N2758" t="s">
        <v>40</v>
      </c>
      <c r="O2758" t="s">
        <v>34</v>
      </c>
      <c r="P2758" t="s">
        <v>68</v>
      </c>
      <c r="Q2758" t="s">
        <v>42</v>
      </c>
      <c r="R2758" s="1">
        <v>42183</v>
      </c>
      <c r="S2758" s="10">
        <f t="shared" si="183"/>
        <v>4.2520645421229577E-5</v>
      </c>
      <c r="U2758" t="str">
        <f t="shared" si="182"/>
        <v/>
      </c>
      <c r="V2758">
        <f t="array" ref="V2758">SUM(IF(B2758="Y",IF(D2758="Critical",(F2758:F6317),0)))</f>
        <v>0</v>
      </c>
      <c r="W2758">
        <f t="shared" si="184"/>
        <v>1</v>
      </c>
      <c r="X2758">
        <f t="shared" si="185"/>
        <v>0</v>
      </c>
    </row>
    <row r="2759" spans="1:24" x14ac:dyDescent="0.25">
      <c r="A2759">
        <v>33794</v>
      </c>
      <c r="B2759" t="s">
        <v>18</v>
      </c>
      <c r="C2759" s="1">
        <v>41692</v>
      </c>
      <c r="D2759" t="s">
        <v>28</v>
      </c>
      <c r="E2759">
        <v>18</v>
      </c>
      <c r="F2759">
        <v>92.77</v>
      </c>
      <c r="G2759">
        <v>0.06</v>
      </c>
      <c r="H2759" t="s">
        <v>20</v>
      </c>
      <c r="I2759">
        <v>-17.91</v>
      </c>
      <c r="J2759">
        <v>4.91</v>
      </c>
      <c r="K2759">
        <v>3.05</v>
      </c>
      <c r="L2759" t="s">
        <v>241</v>
      </c>
      <c r="M2759" t="s">
        <v>22</v>
      </c>
      <c r="N2759" t="s">
        <v>71</v>
      </c>
      <c r="O2759" t="s">
        <v>37</v>
      </c>
      <c r="P2759" t="s">
        <v>38</v>
      </c>
      <c r="Q2759" t="s">
        <v>26</v>
      </c>
      <c r="R2759" s="1">
        <v>41694</v>
      </c>
      <c r="S2759" s="10">
        <f t="shared" si="183"/>
        <v>1.4741909992254532E-5</v>
      </c>
      <c r="U2759" t="str">
        <f t="shared" si="182"/>
        <v/>
      </c>
      <c r="V2759">
        <f t="array" ref="V2759">SUM(IF(B2759="Y",IF(D2759="Critical",(F2759:F6318),0)))</f>
        <v>0</v>
      </c>
      <c r="W2759">
        <f t="shared" si="184"/>
        <v>2</v>
      </c>
      <c r="X2759">
        <f t="shared" si="185"/>
        <v>0</v>
      </c>
    </row>
    <row r="2760" spans="1:24" x14ac:dyDescent="0.25">
      <c r="A2760">
        <v>33797</v>
      </c>
      <c r="B2760" t="s">
        <v>18</v>
      </c>
      <c r="C2760" s="1">
        <v>42381</v>
      </c>
      <c r="D2760" t="s">
        <v>31</v>
      </c>
      <c r="E2760">
        <v>20</v>
      </c>
      <c r="F2760">
        <v>4531.34</v>
      </c>
      <c r="G2760">
        <v>0.08</v>
      </c>
      <c r="H2760" t="s">
        <v>54</v>
      </c>
      <c r="I2760">
        <v>653.67999999999995</v>
      </c>
      <c r="J2760">
        <v>297.64</v>
      </c>
      <c r="K2760">
        <v>14.7</v>
      </c>
      <c r="L2760" t="s">
        <v>196</v>
      </c>
      <c r="M2760" t="s">
        <v>56</v>
      </c>
      <c r="N2760" t="s">
        <v>71</v>
      </c>
      <c r="O2760" t="s">
        <v>24</v>
      </c>
      <c r="P2760" t="s">
        <v>51</v>
      </c>
      <c r="Q2760" t="s">
        <v>74</v>
      </c>
      <c r="R2760" s="1">
        <v>42381</v>
      </c>
      <c r="S2760" s="10">
        <f t="shared" si="183"/>
        <v>7.2006690119976997E-4</v>
      </c>
      <c r="U2760" t="str">
        <f t="shared" si="182"/>
        <v/>
      </c>
      <c r="V2760">
        <f t="array" ref="V2760">SUM(IF(B2760="Y",IF(D2760="Critical",(F2760:F6319),0)))</f>
        <v>0</v>
      </c>
      <c r="W2760">
        <f t="shared" si="184"/>
        <v>0</v>
      </c>
      <c r="X2760">
        <f t="shared" si="185"/>
        <v>0</v>
      </c>
    </row>
    <row r="2761" spans="1:24" x14ac:dyDescent="0.25">
      <c r="A2761">
        <v>33797</v>
      </c>
      <c r="B2761" t="s">
        <v>18</v>
      </c>
      <c r="C2761" s="1">
        <v>42381</v>
      </c>
      <c r="D2761" t="s">
        <v>31</v>
      </c>
      <c r="E2761">
        <v>44</v>
      </c>
      <c r="F2761">
        <v>574.5</v>
      </c>
      <c r="G2761">
        <v>0.02</v>
      </c>
      <c r="H2761" t="s">
        <v>20</v>
      </c>
      <c r="I2761">
        <v>-449.04</v>
      </c>
      <c r="J2761">
        <v>12.99</v>
      </c>
      <c r="K2761">
        <v>14.37</v>
      </c>
      <c r="L2761" t="s">
        <v>196</v>
      </c>
      <c r="M2761" t="s">
        <v>56</v>
      </c>
      <c r="N2761" t="s">
        <v>71</v>
      </c>
      <c r="O2761" t="s">
        <v>37</v>
      </c>
      <c r="P2761" t="s">
        <v>38</v>
      </c>
      <c r="Q2761" t="s">
        <v>60</v>
      </c>
      <c r="R2761" s="1">
        <v>42382</v>
      </c>
      <c r="S2761" s="10">
        <f t="shared" si="183"/>
        <v>9.1292737852217631E-5</v>
      </c>
      <c r="U2761" t="str">
        <f t="shared" si="182"/>
        <v/>
      </c>
      <c r="V2761">
        <f t="array" ref="V2761">SUM(IF(B2761="Y",IF(D2761="Critical",(F2761:F6320),0)))</f>
        <v>0</v>
      </c>
      <c r="W2761">
        <f t="shared" si="184"/>
        <v>1</v>
      </c>
      <c r="X2761">
        <f t="shared" si="185"/>
        <v>0</v>
      </c>
    </row>
    <row r="2762" spans="1:24" x14ac:dyDescent="0.25">
      <c r="A2762">
        <v>33797</v>
      </c>
      <c r="B2762" t="s">
        <v>18</v>
      </c>
      <c r="C2762" s="1">
        <v>42381</v>
      </c>
      <c r="D2762" t="s">
        <v>31</v>
      </c>
      <c r="E2762">
        <v>18</v>
      </c>
      <c r="F2762">
        <v>262.94</v>
      </c>
      <c r="G2762">
        <v>0.06</v>
      </c>
      <c r="H2762" t="s">
        <v>20</v>
      </c>
      <c r="I2762">
        <v>-22.37</v>
      </c>
      <c r="J2762">
        <v>14.42</v>
      </c>
      <c r="K2762">
        <v>6.75</v>
      </c>
      <c r="L2762" t="s">
        <v>196</v>
      </c>
      <c r="M2762" t="s">
        <v>56</v>
      </c>
      <c r="N2762" t="s">
        <v>71</v>
      </c>
      <c r="O2762" t="s">
        <v>34</v>
      </c>
      <c r="P2762" t="s">
        <v>72</v>
      </c>
      <c r="Q2762" t="s">
        <v>52</v>
      </c>
      <c r="R2762" s="1">
        <v>42382</v>
      </c>
      <c r="S2762" s="10">
        <f t="shared" si="183"/>
        <v>4.1783311559377028E-5</v>
      </c>
      <c r="U2762" t="str">
        <f t="shared" si="182"/>
        <v/>
      </c>
      <c r="V2762">
        <f t="array" ref="V2762">SUM(IF(B2762="Y",IF(D2762="Critical",(F2762:F6321),0)))</f>
        <v>0</v>
      </c>
      <c r="W2762">
        <f t="shared" si="184"/>
        <v>1</v>
      </c>
      <c r="X2762">
        <f t="shared" si="185"/>
        <v>0</v>
      </c>
    </row>
    <row r="2763" spans="1:24" x14ac:dyDescent="0.25">
      <c r="A2763">
        <v>27141</v>
      </c>
      <c r="B2763" t="s">
        <v>18</v>
      </c>
      <c r="C2763" s="1">
        <v>41309</v>
      </c>
      <c r="D2763" t="s">
        <v>31</v>
      </c>
      <c r="E2763">
        <v>28</v>
      </c>
      <c r="F2763">
        <v>1645.51</v>
      </c>
      <c r="G2763">
        <v>0.06</v>
      </c>
      <c r="H2763" t="s">
        <v>20</v>
      </c>
      <c r="I2763">
        <v>300.33999999999997</v>
      </c>
      <c r="J2763">
        <v>59.76</v>
      </c>
      <c r="K2763">
        <v>9.7100000000000009</v>
      </c>
      <c r="L2763" t="s">
        <v>175</v>
      </c>
      <c r="M2763" t="s">
        <v>22</v>
      </c>
      <c r="N2763" t="s">
        <v>23</v>
      </c>
      <c r="O2763" t="s">
        <v>34</v>
      </c>
      <c r="P2763" t="s">
        <v>53</v>
      </c>
      <c r="Q2763" t="s">
        <v>42</v>
      </c>
      <c r="R2763" s="1">
        <v>41310</v>
      </c>
      <c r="S2763" s="10">
        <f t="shared" si="183"/>
        <v>2.6148496616745451E-4</v>
      </c>
      <c r="U2763" t="str">
        <f t="shared" si="182"/>
        <v/>
      </c>
      <c r="V2763">
        <f t="array" ref="V2763">SUM(IF(B2763="Y",IF(D2763="Critical",(F2763:F6322),0)))</f>
        <v>0</v>
      </c>
      <c r="W2763">
        <f t="shared" si="184"/>
        <v>1</v>
      </c>
      <c r="X2763">
        <f t="shared" si="185"/>
        <v>0</v>
      </c>
    </row>
    <row r="2764" spans="1:24" x14ac:dyDescent="0.25">
      <c r="A2764">
        <v>24903</v>
      </c>
      <c r="B2764" t="s">
        <v>18</v>
      </c>
      <c r="C2764" s="1">
        <v>41566</v>
      </c>
      <c r="D2764" t="s">
        <v>47</v>
      </c>
      <c r="E2764">
        <v>33</v>
      </c>
      <c r="F2764">
        <v>1646.47</v>
      </c>
      <c r="G2764">
        <v>0.05</v>
      </c>
      <c r="H2764" t="s">
        <v>20</v>
      </c>
      <c r="I2764">
        <v>743.59</v>
      </c>
      <c r="J2764">
        <v>48.91</v>
      </c>
      <c r="K2764">
        <v>5.81</v>
      </c>
      <c r="L2764" t="s">
        <v>194</v>
      </c>
      <c r="M2764" t="s">
        <v>30</v>
      </c>
      <c r="N2764" t="s">
        <v>23</v>
      </c>
      <c r="O2764" t="s">
        <v>34</v>
      </c>
      <c r="P2764" t="s">
        <v>49</v>
      </c>
      <c r="Q2764" t="s">
        <v>42</v>
      </c>
      <c r="R2764" s="1">
        <v>41573</v>
      </c>
      <c r="S2764" s="10">
        <f t="shared" si="183"/>
        <v>2.6163751800094124E-4</v>
      </c>
      <c r="U2764" t="str">
        <f t="shared" si="182"/>
        <v/>
      </c>
      <c r="V2764">
        <f t="array" ref="V2764">SUM(IF(B2764="Y",IF(D2764="Critical",(F2764:F6323),0)))</f>
        <v>0</v>
      </c>
      <c r="W2764">
        <f t="shared" si="184"/>
        <v>7</v>
      </c>
      <c r="X2764">
        <f t="shared" si="185"/>
        <v>0</v>
      </c>
    </row>
    <row r="2765" spans="1:24" x14ac:dyDescent="0.25">
      <c r="A2765">
        <v>33888</v>
      </c>
      <c r="B2765" t="s">
        <v>18</v>
      </c>
      <c r="C2765" s="1">
        <v>42602</v>
      </c>
      <c r="D2765" t="s">
        <v>31</v>
      </c>
      <c r="E2765">
        <v>31</v>
      </c>
      <c r="F2765">
        <v>349.43</v>
      </c>
      <c r="G2765">
        <v>0.04</v>
      </c>
      <c r="H2765" t="s">
        <v>20</v>
      </c>
      <c r="I2765">
        <v>-44.92</v>
      </c>
      <c r="J2765">
        <v>11.5</v>
      </c>
      <c r="K2765">
        <v>7.19</v>
      </c>
      <c r="L2765" t="s">
        <v>531</v>
      </c>
      <c r="M2765" t="s">
        <v>341</v>
      </c>
      <c r="N2765" t="s">
        <v>40</v>
      </c>
      <c r="O2765" t="s">
        <v>34</v>
      </c>
      <c r="P2765" t="s">
        <v>68</v>
      </c>
      <c r="Q2765" t="s">
        <v>42</v>
      </c>
      <c r="R2765" s="1">
        <v>42605</v>
      </c>
      <c r="S2765" s="10">
        <f t="shared" si="183"/>
        <v>5.5527278307572509E-5</v>
      </c>
      <c r="U2765" t="str">
        <f t="shared" si="182"/>
        <v/>
      </c>
      <c r="V2765">
        <f t="array" ref="V2765">SUM(IF(B2765="Y",IF(D2765="Critical",(F2765:F6324),0)))</f>
        <v>0</v>
      </c>
      <c r="W2765">
        <f t="shared" si="184"/>
        <v>3</v>
      </c>
      <c r="X2765">
        <f t="shared" si="185"/>
        <v>0</v>
      </c>
    </row>
    <row r="2766" spans="1:24" x14ac:dyDescent="0.25">
      <c r="A2766">
        <v>33888</v>
      </c>
      <c r="B2766" t="s">
        <v>18</v>
      </c>
      <c r="C2766" s="1">
        <v>42602</v>
      </c>
      <c r="D2766" t="s">
        <v>31</v>
      </c>
      <c r="E2766">
        <v>3</v>
      </c>
      <c r="F2766">
        <v>58.33</v>
      </c>
      <c r="G2766">
        <v>0.02</v>
      </c>
      <c r="H2766" t="s">
        <v>20</v>
      </c>
      <c r="I2766">
        <v>-35.08</v>
      </c>
      <c r="J2766">
        <v>15.7</v>
      </c>
      <c r="K2766">
        <v>11.25</v>
      </c>
      <c r="L2766" t="s">
        <v>531</v>
      </c>
      <c r="M2766" t="s">
        <v>341</v>
      </c>
      <c r="N2766" t="s">
        <v>40</v>
      </c>
      <c r="O2766" t="s">
        <v>34</v>
      </c>
      <c r="P2766" t="s">
        <v>53</v>
      </c>
      <c r="Q2766" t="s">
        <v>42</v>
      </c>
      <c r="R2766" s="1">
        <v>42603</v>
      </c>
      <c r="S2766" s="10">
        <f t="shared" si="183"/>
        <v>9.2691129659179349E-6</v>
      </c>
      <c r="U2766" t="str">
        <f t="shared" si="182"/>
        <v/>
      </c>
      <c r="V2766">
        <f t="array" ref="V2766">SUM(IF(B2766="Y",IF(D2766="Critical",(F2766:F6325),0)))</f>
        <v>0</v>
      </c>
      <c r="W2766">
        <f t="shared" si="184"/>
        <v>1</v>
      </c>
      <c r="X2766">
        <f t="shared" si="185"/>
        <v>0</v>
      </c>
    </row>
    <row r="2767" spans="1:24" x14ac:dyDescent="0.25">
      <c r="A2767">
        <v>33888</v>
      </c>
      <c r="B2767" t="s">
        <v>18</v>
      </c>
      <c r="C2767" s="1">
        <v>42602</v>
      </c>
      <c r="D2767" t="s">
        <v>31</v>
      </c>
      <c r="E2767">
        <v>47</v>
      </c>
      <c r="F2767">
        <v>10377.219999999999</v>
      </c>
      <c r="G2767">
        <v>0.05</v>
      </c>
      <c r="H2767" t="s">
        <v>54</v>
      </c>
      <c r="I2767">
        <v>965.48</v>
      </c>
      <c r="J2767">
        <v>225.02</v>
      </c>
      <c r="K2767">
        <v>28.66</v>
      </c>
      <c r="L2767" t="s">
        <v>531</v>
      </c>
      <c r="M2767" t="s">
        <v>341</v>
      </c>
      <c r="N2767" t="s">
        <v>40</v>
      </c>
      <c r="O2767" t="s">
        <v>34</v>
      </c>
      <c r="P2767" t="s">
        <v>53</v>
      </c>
      <c r="Q2767" t="s">
        <v>74</v>
      </c>
      <c r="R2767" s="1">
        <v>42604</v>
      </c>
      <c r="S2767" s="10">
        <f t="shared" si="183"/>
        <v>1.6490249348908438E-3</v>
      </c>
      <c r="U2767" t="str">
        <f t="shared" si="182"/>
        <v/>
      </c>
      <c r="V2767">
        <f t="array" ref="V2767">SUM(IF(B2767="Y",IF(D2767="Critical",(F2767:F6326),0)))</f>
        <v>0</v>
      </c>
      <c r="W2767">
        <f t="shared" si="184"/>
        <v>2</v>
      </c>
      <c r="X2767">
        <f t="shared" si="185"/>
        <v>0</v>
      </c>
    </row>
    <row r="2768" spans="1:24" x14ac:dyDescent="0.25">
      <c r="A2768">
        <v>870</v>
      </c>
      <c r="B2768" t="s">
        <v>18</v>
      </c>
      <c r="C2768" s="1">
        <v>41444</v>
      </c>
      <c r="D2768" t="s">
        <v>31</v>
      </c>
      <c r="E2768">
        <v>23</v>
      </c>
      <c r="F2768">
        <v>1661.04</v>
      </c>
      <c r="G2768">
        <v>0.04</v>
      </c>
      <c r="H2768" t="s">
        <v>20</v>
      </c>
      <c r="I2768">
        <v>475.54</v>
      </c>
      <c r="J2768">
        <v>70.97</v>
      </c>
      <c r="K2768">
        <v>3.5</v>
      </c>
      <c r="L2768" t="s">
        <v>84</v>
      </c>
      <c r="M2768" t="s">
        <v>22</v>
      </c>
      <c r="N2768" t="s">
        <v>23</v>
      </c>
      <c r="O2768" t="s">
        <v>34</v>
      </c>
      <c r="P2768" t="s">
        <v>72</v>
      </c>
      <c r="Q2768" t="s">
        <v>42</v>
      </c>
      <c r="R2768" s="1">
        <v>41444</v>
      </c>
      <c r="S2768" s="10">
        <f t="shared" si="183"/>
        <v>2.6395280989042222E-4</v>
      </c>
      <c r="U2768" t="str">
        <f t="shared" si="182"/>
        <v/>
      </c>
      <c r="V2768">
        <f t="array" ref="V2768">SUM(IF(B2768="Y",IF(D2768="Critical",(F2768:F6327),0)))</f>
        <v>0</v>
      </c>
      <c r="W2768">
        <f t="shared" si="184"/>
        <v>0</v>
      </c>
      <c r="X2768">
        <f t="shared" si="185"/>
        <v>0</v>
      </c>
    </row>
    <row r="2769" spans="1:24" x14ac:dyDescent="0.25">
      <c r="A2769">
        <v>32998</v>
      </c>
      <c r="B2769" t="s">
        <v>27</v>
      </c>
      <c r="C2769" s="1">
        <v>41546</v>
      </c>
      <c r="D2769" t="s">
        <v>31</v>
      </c>
      <c r="E2769">
        <v>13</v>
      </c>
      <c r="F2769">
        <v>1663.83</v>
      </c>
      <c r="G2769">
        <v>0.1</v>
      </c>
      <c r="H2769" t="s">
        <v>54</v>
      </c>
      <c r="I2769">
        <v>-484.64</v>
      </c>
      <c r="J2769">
        <v>130.97999999999999</v>
      </c>
      <c r="K2769">
        <v>54.74</v>
      </c>
      <c r="L2769" t="s">
        <v>270</v>
      </c>
      <c r="M2769" t="s">
        <v>30</v>
      </c>
      <c r="N2769" t="s">
        <v>23</v>
      </c>
      <c r="O2769" t="s">
        <v>37</v>
      </c>
      <c r="P2769" t="s">
        <v>57</v>
      </c>
      <c r="Q2769" t="s">
        <v>58</v>
      </c>
      <c r="R2769" s="1">
        <v>41547</v>
      </c>
      <c r="S2769" s="10">
        <f t="shared" si="183"/>
        <v>2.6439616365649306E-4</v>
      </c>
      <c r="U2769" t="str">
        <f t="shared" si="182"/>
        <v/>
      </c>
      <c r="V2769">
        <f t="array" ref="V2769">SUM(IF(B2769="Y",IF(D2769="Critical",(F2769:F6328),0)))</f>
        <v>0</v>
      </c>
      <c r="W2769">
        <f t="shared" si="184"/>
        <v>1</v>
      </c>
      <c r="X2769">
        <f t="shared" si="185"/>
        <v>0</v>
      </c>
    </row>
    <row r="2770" spans="1:24" x14ac:dyDescent="0.25">
      <c r="A2770">
        <v>12483</v>
      </c>
      <c r="B2770" t="s">
        <v>27</v>
      </c>
      <c r="C2770" s="1">
        <v>41490</v>
      </c>
      <c r="D2770" t="s">
        <v>28</v>
      </c>
      <c r="E2770">
        <v>14</v>
      </c>
      <c r="F2770">
        <v>1676.44</v>
      </c>
      <c r="G2770">
        <v>0.02</v>
      </c>
      <c r="H2770" t="s">
        <v>20</v>
      </c>
      <c r="I2770">
        <v>607.5</v>
      </c>
      <c r="J2770">
        <v>120.98</v>
      </c>
      <c r="K2770">
        <v>9.07</v>
      </c>
      <c r="L2770" t="s">
        <v>414</v>
      </c>
      <c r="M2770" t="s">
        <v>22</v>
      </c>
      <c r="N2770" t="s">
        <v>40</v>
      </c>
      <c r="O2770" t="s">
        <v>34</v>
      </c>
      <c r="P2770" t="s">
        <v>68</v>
      </c>
      <c r="Q2770" t="s">
        <v>42</v>
      </c>
      <c r="R2770" s="1">
        <v>41490</v>
      </c>
      <c r="S2770" s="10">
        <f t="shared" si="183"/>
        <v>2.6639999555260526E-4</v>
      </c>
      <c r="T2770" t="str">
        <f>IF(B2770="Y", "Quality Check","")</f>
        <v>Quality Check</v>
      </c>
      <c r="U2770" t="str">
        <f t="shared" si="182"/>
        <v>Low Impact</v>
      </c>
      <c r="V2770">
        <f t="array" ref="V2770">SUM(IF(B2770="Y",IF(D2770="Critical",(F2770:F6329),0)))</f>
        <v>8522753.9550000075</v>
      </c>
      <c r="W2770">
        <f t="shared" si="184"/>
        <v>0</v>
      </c>
      <c r="X2770">
        <f t="shared" si="185"/>
        <v>1</v>
      </c>
    </row>
    <row r="2771" spans="1:24" x14ac:dyDescent="0.25">
      <c r="A2771">
        <v>20036</v>
      </c>
      <c r="B2771" t="s">
        <v>27</v>
      </c>
      <c r="C2771" s="1">
        <v>41613</v>
      </c>
      <c r="D2771" t="s">
        <v>31</v>
      </c>
      <c r="E2771">
        <v>21</v>
      </c>
      <c r="F2771">
        <v>1745.1179999999999</v>
      </c>
      <c r="G2771">
        <v>0.03</v>
      </c>
      <c r="H2771" t="s">
        <v>20</v>
      </c>
      <c r="I2771">
        <v>307.25</v>
      </c>
      <c r="J2771">
        <v>95.99</v>
      </c>
      <c r="K2771">
        <v>4.9000000000000004</v>
      </c>
      <c r="L2771" t="s">
        <v>454</v>
      </c>
      <c r="M2771" t="s">
        <v>22</v>
      </c>
      <c r="N2771" t="s">
        <v>23</v>
      </c>
      <c r="O2771" t="s">
        <v>24</v>
      </c>
      <c r="P2771" t="s">
        <v>41</v>
      </c>
      <c r="Q2771" t="s">
        <v>42</v>
      </c>
      <c r="R2771" s="1">
        <v>41615</v>
      </c>
      <c r="S2771" s="10">
        <f t="shared" si="183"/>
        <v>2.7731349015698228E-4</v>
      </c>
      <c r="U2771" t="str">
        <f t="shared" si="182"/>
        <v/>
      </c>
      <c r="V2771">
        <f t="array" ref="V2771">SUM(IF(B2771="Y",IF(D2771="Critical",(F2771:F6330),0)))</f>
        <v>0</v>
      </c>
      <c r="W2771">
        <f t="shared" si="184"/>
        <v>2</v>
      </c>
      <c r="X2771">
        <f t="shared" si="185"/>
        <v>0</v>
      </c>
    </row>
    <row r="2772" spans="1:24" x14ac:dyDescent="0.25">
      <c r="A2772">
        <v>12613</v>
      </c>
      <c r="B2772" t="s">
        <v>27</v>
      </c>
      <c r="C2772" s="1">
        <v>41374</v>
      </c>
      <c r="D2772" t="s">
        <v>43</v>
      </c>
      <c r="E2772">
        <v>28</v>
      </c>
      <c r="F2772">
        <v>1751.08</v>
      </c>
      <c r="G2772">
        <v>0</v>
      </c>
      <c r="H2772" t="s">
        <v>20</v>
      </c>
      <c r="I2772">
        <v>587.01</v>
      </c>
      <c r="J2772">
        <v>59.78</v>
      </c>
      <c r="K2772">
        <v>10.29</v>
      </c>
      <c r="L2772" t="s">
        <v>197</v>
      </c>
      <c r="M2772" t="s">
        <v>22</v>
      </c>
      <c r="N2772" t="s">
        <v>45</v>
      </c>
      <c r="O2772" t="s">
        <v>34</v>
      </c>
      <c r="P2772" t="s">
        <v>68</v>
      </c>
      <c r="Q2772" t="s">
        <v>42</v>
      </c>
      <c r="R2772" s="1">
        <v>41375</v>
      </c>
      <c r="S2772" s="10">
        <f t="shared" si="183"/>
        <v>2.7826090060619884E-4</v>
      </c>
      <c r="U2772" t="str">
        <f t="shared" si="182"/>
        <v/>
      </c>
      <c r="V2772">
        <f t="array" ref="V2772">SUM(IF(B2772="Y",IF(D2772="Critical",(F2772:F6331),0)))</f>
        <v>0</v>
      </c>
      <c r="W2772">
        <f t="shared" si="184"/>
        <v>1</v>
      </c>
      <c r="X2772">
        <f t="shared" si="185"/>
        <v>0</v>
      </c>
    </row>
    <row r="2773" spans="1:24" x14ac:dyDescent="0.25">
      <c r="A2773">
        <v>8998</v>
      </c>
      <c r="B2773" t="s">
        <v>18</v>
      </c>
      <c r="C2773" s="1">
        <v>41277</v>
      </c>
      <c r="D2773" t="s">
        <v>47</v>
      </c>
      <c r="E2773">
        <v>37</v>
      </c>
      <c r="F2773">
        <v>1767.88</v>
      </c>
      <c r="G2773">
        <v>7.0000000000000007E-2</v>
      </c>
      <c r="H2773" t="s">
        <v>20</v>
      </c>
      <c r="I2773">
        <v>66.47</v>
      </c>
      <c r="J2773">
        <v>50.98</v>
      </c>
      <c r="K2773">
        <v>13.66</v>
      </c>
      <c r="L2773" t="s">
        <v>133</v>
      </c>
      <c r="M2773" t="s">
        <v>22</v>
      </c>
      <c r="N2773" t="s">
        <v>45</v>
      </c>
      <c r="O2773" t="s">
        <v>34</v>
      </c>
      <c r="P2773" t="s">
        <v>72</v>
      </c>
      <c r="Q2773" t="s">
        <v>42</v>
      </c>
      <c r="R2773" s="1">
        <v>41281</v>
      </c>
      <c r="S2773" s="10">
        <f t="shared" si="183"/>
        <v>2.8093055769221672E-4</v>
      </c>
      <c r="U2773" t="str">
        <f t="shared" si="182"/>
        <v/>
      </c>
      <c r="V2773">
        <f t="array" ref="V2773">SUM(IF(B2773="Y",IF(D2773="Critical",(F2773:F6332),0)))</f>
        <v>0</v>
      </c>
      <c r="W2773">
        <f t="shared" si="184"/>
        <v>4</v>
      </c>
      <c r="X2773">
        <f t="shared" si="185"/>
        <v>0</v>
      </c>
    </row>
    <row r="2774" spans="1:24" x14ac:dyDescent="0.25">
      <c r="A2774">
        <v>12483</v>
      </c>
      <c r="B2774" t="s">
        <v>27</v>
      </c>
      <c r="C2774" s="1">
        <v>41490</v>
      </c>
      <c r="D2774" t="s">
        <v>28</v>
      </c>
      <c r="E2774">
        <v>30</v>
      </c>
      <c r="F2774">
        <v>1771.67</v>
      </c>
      <c r="G2774">
        <v>0.09</v>
      </c>
      <c r="H2774" t="s">
        <v>20</v>
      </c>
      <c r="I2774">
        <v>338.95</v>
      </c>
      <c r="J2774">
        <v>59.76</v>
      </c>
      <c r="K2774">
        <v>9.7100000000000009</v>
      </c>
      <c r="L2774" t="s">
        <v>414</v>
      </c>
      <c r="M2774" t="s">
        <v>22</v>
      </c>
      <c r="N2774" t="s">
        <v>40</v>
      </c>
      <c r="O2774" t="s">
        <v>34</v>
      </c>
      <c r="P2774" t="s">
        <v>53</v>
      </c>
      <c r="Q2774" t="s">
        <v>42</v>
      </c>
      <c r="R2774" s="1">
        <v>41491</v>
      </c>
      <c r="S2774" s="10">
        <f t="shared" si="183"/>
        <v>2.8153281961816953E-4</v>
      </c>
      <c r="T2774" t="str">
        <f>IF(B2774="Y", "Quality Check","")</f>
        <v>Quality Check</v>
      </c>
      <c r="U2774" t="str">
        <f t="shared" si="182"/>
        <v>Low Impact</v>
      </c>
      <c r="V2774">
        <f t="array" ref="V2774">SUM(IF(B2774="Y",IF(D2774="Critical",(F2774:F6333),0)))</f>
        <v>8515813.4370000083</v>
      </c>
      <c r="W2774">
        <f t="shared" si="184"/>
        <v>1</v>
      </c>
      <c r="X2774">
        <f t="shared" si="185"/>
        <v>1</v>
      </c>
    </row>
    <row r="2775" spans="1:24" x14ac:dyDescent="0.25">
      <c r="A2775">
        <v>11491</v>
      </c>
      <c r="B2775" t="s">
        <v>18</v>
      </c>
      <c r="C2775" s="1">
        <v>41503</v>
      </c>
      <c r="D2775" t="s">
        <v>47</v>
      </c>
      <c r="E2775">
        <v>38</v>
      </c>
      <c r="F2775">
        <v>1785.74</v>
      </c>
      <c r="G2775">
        <v>0.03</v>
      </c>
      <c r="H2775" t="s">
        <v>32</v>
      </c>
      <c r="I2775">
        <v>739.48</v>
      </c>
      <c r="J2775">
        <v>48.04</v>
      </c>
      <c r="K2775">
        <v>7.23</v>
      </c>
      <c r="L2775" t="s">
        <v>311</v>
      </c>
      <c r="M2775" t="s">
        <v>30</v>
      </c>
      <c r="N2775" t="s">
        <v>40</v>
      </c>
      <c r="O2775" t="s">
        <v>37</v>
      </c>
      <c r="P2775" t="s">
        <v>38</v>
      </c>
      <c r="Q2775" t="s">
        <v>42</v>
      </c>
      <c r="R2775" s="1">
        <v>41505</v>
      </c>
      <c r="S2775" s="10">
        <f t="shared" si="183"/>
        <v>2.8376865742770949E-4</v>
      </c>
      <c r="U2775" t="str">
        <f t="shared" si="182"/>
        <v/>
      </c>
      <c r="V2775">
        <f t="array" ref="V2775">SUM(IF(B2775="Y",IF(D2775="Critical",(F2775:F6334),0)))</f>
        <v>0</v>
      </c>
      <c r="W2775">
        <f t="shared" si="184"/>
        <v>2</v>
      </c>
      <c r="X2775">
        <f t="shared" si="185"/>
        <v>0</v>
      </c>
    </row>
    <row r="2776" spans="1:24" x14ac:dyDescent="0.25">
      <c r="A2776">
        <v>17286</v>
      </c>
      <c r="B2776" t="s">
        <v>18</v>
      </c>
      <c r="C2776" s="1">
        <v>41538</v>
      </c>
      <c r="D2776" t="s">
        <v>19</v>
      </c>
      <c r="E2776">
        <v>7</v>
      </c>
      <c r="F2776">
        <v>1810.67</v>
      </c>
      <c r="G2776">
        <v>0.09</v>
      </c>
      <c r="H2776" t="s">
        <v>54</v>
      </c>
      <c r="I2776">
        <v>-541.87</v>
      </c>
      <c r="J2776">
        <v>270.98</v>
      </c>
      <c r="K2776">
        <v>50</v>
      </c>
      <c r="L2776" t="s">
        <v>434</v>
      </c>
      <c r="M2776" t="s">
        <v>341</v>
      </c>
      <c r="N2776" t="s">
        <v>71</v>
      </c>
      <c r="O2776" t="s">
        <v>37</v>
      </c>
      <c r="P2776" t="s">
        <v>86</v>
      </c>
      <c r="Q2776" t="s">
        <v>74</v>
      </c>
      <c r="R2776" s="1">
        <v>41539</v>
      </c>
      <c r="S2776" s="10">
        <f t="shared" si="183"/>
        <v>2.8773023785356815E-4</v>
      </c>
      <c r="U2776" t="str">
        <f t="shared" si="182"/>
        <v/>
      </c>
      <c r="V2776">
        <f t="array" ref="V2776">SUM(IF(B2776="Y",IF(D2776="Critical",(F2776:F6335),0)))</f>
        <v>0</v>
      </c>
      <c r="W2776">
        <f t="shared" si="184"/>
        <v>1</v>
      </c>
      <c r="X2776">
        <f t="shared" si="185"/>
        <v>0</v>
      </c>
    </row>
    <row r="2777" spans="1:24" x14ac:dyDescent="0.25">
      <c r="A2777">
        <v>33958</v>
      </c>
      <c r="B2777" t="s">
        <v>18</v>
      </c>
      <c r="C2777" s="1">
        <v>41672</v>
      </c>
      <c r="D2777" t="s">
        <v>28</v>
      </c>
      <c r="E2777">
        <v>27</v>
      </c>
      <c r="F2777">
        <v>462.36599999999999</v>
      </c>
      <c r="G2777">
        <v>0.1</v>
      </c>
      <c r="H2777" t="s">
        <v>20</v>
      </c>
      <c r="I2777">
        <v>-120.05</v>
      </c>
      <c r="J2777">
        <v>20.99</v>
      </c>
      <c r="K2777">
        <v>3.3</v>
      </c>
      <c r="L2777" t="s">
        <v>253</v>
      </c>
      <c r="M2777" t="s">
        <v>56</v>
      </c>
      <c r="N2777" t="s">
        <v>71</v>
      </c>
      <c r="O2777" t="s">
        <v>24</v>
      </c>
      <c r="P2777" t="s">
        <v>41</v>
      </c>
      <c r="Q2777" t="s">
        <v>26</v>
      </c>
      <c r="R2777" s="1">
        <v>41674</v>
      </c>
      <c r="S2777" s="10">
        <f t="shared" si="183"/>
        <v>7.3473730252007755E-5</v>
      </c>
      <c r="U2777" t="str">
        <f t="shared" si="182"/>
        <v/>
      </c>
      <c r="V2777">
        <f t="array" ref="V2777">SUM(IF(B2777="Y",IF(D2777="Critical",(F2777:F6336),0)))</f>
        <v>0</v>
      </c>
      <c r="W2777">
        <f t="shared" si="184"/>
        <v>2</v>
      </c>
      <c r="X2777">
        <f t="shared" si="185"/>
        <v>0</v>
      </c>
    </row>
    <row r="2778" spans="1:24" x14ac:dyDescent="0.25">
      <c r="A2778">
        <v>33958</v>
      </c>
      <c r="B2778" t="s">
        <v>18</v>
      </c>
      <c r="C2778" s="1">
        <v>41672</v>
      </c>
      <c r="D2778" t="s">
        <v>28</v>
      </c>
      <c r="E2778">
        <v>14</v>
      </c>
      <c r="F2778">
        <v>336.48</v>
      </c>
      <c r="G2778">
        <v>0.09</v>
      </c>
      <c r="H2778" t="s">
        <v>20</v>
      </c>
      <c r="I2778">
        <v>5.56</v>
      </c>
      <c r="J2778">
        <v>25.99</v>
      </c>
      <c r="K2778">
        <v>5.37</v>
      </c>
      <c r="L2778" t="s">
        <v>253</v>
      </c>
      <c r="M2778" t="s">
        <v>56</v>
      </c>
      <c r="N2778" t="s">
        <v>71</v>
      </c>
      <c r="O2778" t="s">
        <v>34</v>
      </c>
      <c r="P2778" t="s">
        <v>35</v>
      </c>
      <c r="Q2778" t="s">
        <v>42</v>
      </c>
      <c r="R2778" s="1">
        <v>41674</v>
      </c>
      <c r="S2778" s="10">
        <f t="shared" si="183"/>
        <v>5.3469417637100419E-5</v>
      </c>
      <c r="U2778" t="str">
        <f t="shared" si="182"/>
        <v/>
      </c>
      <c r="V2778">
        <f t="array" ref="V2778">SUM(IF(B2778="Y",IF(D2778="Critical",(F2778:F6337),0)))</f>
        <v>0</v>
      </c>
      <c r="W2778">
        <f t="shared" si="184"/>
        <v>2</v>
      </c>
      <c r="X2778">
        <f t="shared" si="185"/>
        <v>0</v>
      </c>
    </row>
    <row r="2779" spans="1:24" x14ac:dyDescent="0.25">
      <c r="A2779">
        <v>33959</v>
      </c>
      <c r="B2779" t="s">
        <v>18</v>
      </c>
      <c r="C2779" s="1">
        <v>42582</v>
      </c>
      <c r="D2779" t="s">
        <v>28</v>
      </c>
      <c r="E2779">
        <v>23</v>
      </c>
      <c r="F2779">
        <v>367.53</v>
      </c>
      <c r="G2779">
        <v>0.03</v>
      </c>
      <c r="H2779" t="s">
        <v>54</v>
      </c>
      <c r="I2779">
        <v>11.65</v>
      </c>
      <c r="J2779">
        <v>15.23</v>
      </c>
      <c r="K2779">
        <v>27.75</v>
      </c>
      <c r="L2779" t="s">
        <v>202</v>
      </c>
      <c r="M2779" t="s">
        <v>56</v>
      </c>
      <c r="N2779" t="s">
        <v>23</v>
      </c>
      <c r="O2779" t="s">
        <v>37</v>
      </c>
      <c r="P2779" t="s">
        <v>112</v>
      </c>
      <c r="Q2779" t="s">
        <v>58</v>
      </c>
      <c r="R2779" s="1">
        <v>42583</v>
      </c>
      <c r="S2779" s="10">
        <f t="shared" si="183"/>
        <v>5.8403516001436976E-5</v>
      </c>
      <c r="U2779" t="str">
        <f t="shared" si="182"/>
        <v/>
      </c>
      <c r="V2779">
        <f t="array" ref="V2779">SUM(IF(B2779="Y",IF(D2779="Critical",(F2779:F6338),0)))</f>
        <v>0</v>
      </c>
      <c r="W2779">
        <f t="shared" si="184"/>
        <v>1</v>
      </c>
      <c r="X2779">
        <f t="shared" si="185"/>
        <v>0</v>
      </c>
    </row>
    <row r="2780" spans="1:24" x14ac:dyDescent="0.25">
      <c r="A2780">
        <v>34017</v>
      </c>
      <c r="B2780" t="s">
        <v>18</v>
      </c>
      <c r="C2780" s="1">
        <v>42452</v>
      </c>
      <c r="D2780" t="s">
        <v>19</v>
      </c>
      <c r="E2780">
        <v>20</v>
      </c>
      <c r="F2780">
        <v>103.39</v>
      </c>
      <c r="G2780">
        <v>0.05</v>
      </c>
      <c r="H2780" t="s">
        <v>32</v>
      </c>
      <c r="I2780">
        <v>29.17</v>
      </c>
      <c r="J2780">
        <v>4.84</v>
      </c>
      <c r="K2780">
        <v>0.71</v>
      </c>
      <c r="L2780" t="s">
        <v>194</v>
      </c>
      <c r="M2780" t="s">
        <v>30</v>
      </c>
      <c r="N2780" t="s">
        <v>23</v>
      </c>
      <c r="O2780" t="s">
        <v>34</v>
      </c>
      <c r="P2780" t="s">
        <v>35</v>
      </c>
      <c r="Q2780" t="s">
        <v>36</v>
      </c>
      <c r="R2780" s="1">
        <v>42452</v>
      </c>
      <c r="S2780" s="10">
        <f t="shared" si="183"/>
        <v>1.6429514650201532E-5</v>
      </c>
      <c r="U2780" t="str">
        <f t="shared" si="182"/>
        <v/>
      </c>
      <c r="V2780">
        <f t="array" ref="V2780">SUM(IF(B2780="Y",IF(D2780="Critical",(F2780:F6339),0)))</f>
        <v>0</v>
      </c>
      <c r="W2780">
        <f t="shared" si="184"/>
        <v>0</v>
      </c>
      <c r="X2780">
        <f t="shared" si="185"/>
        <v>0</v>
      </c>
    </row>
    <row r="2781" spans="1:24" x14ac:dyDescent="0.25">
      <c r="A2781">
        <v>34017</v>
      </c>
      <c r="B2781" t="s">
        <v>18</v>
      </c>
      <c r="C2781" s="1">
        <v>42452</v>
      </c>
      <c r="D2781" t="s">
        <v>19</v>
      </c>
      <c r="E2781">
        <v>28</v>
      </c>
      <c r="F2781">
        <v>435.39</v>
      </c>
      <c r="G2781">
        <v>0.01</v>
      </c>
      <c r="H2781" t="s">
        <v>20</v>
      </c>
      <c r="I2781">
        <v>-48.97</v>
      </c>
      <c r="J2781">
        <v>14.98</v>
      </c>
      <c r="K2781">
        <v>7.69</v>
      </c>
      <c r="L2781" t="s">
        <v>194</v>
      </c>
      <c r="M2781" t="s">
        <v>30</v>
      </c>
      <c r="N2781" t="s">
        <v>23</v>
      </c>
      <c r="O2781" t="s">
        <v>34</v>
      </c>
      <c r="P2781" t="s">
        <v>53</v>
      </c>
      <c r="Q2781" t="s">
        <v>42</v>
      </c>
      <c r="R2781" s="1">
        <v>42454</v>
      </c>
      <c r="S2781" s="10">
        <f t="shared" si="183"/>
        <v>6.9187023731030514E-5</v>
      </c>
      <c r="U2781" t="str">
        <f t="shared" si="182"/>
        <v/>
      </c>
      <c r="V2781">
        <f t="array" ref="V2781">SUM(IF(B2781="Y",IF(D2781="Critical",(F2781:F6340),0)))</f>
        <v>0</v>
      </c>
      <c r="W2781">
        <f t="shared" si="184"/>
        <v>2</v>
      </c>
      <c r="X2781">
        <f t="shared" si="185"/>
        <v>0</v>
      </c>
    </row>
    <row r="2782" spans="1:24" x14ac:dyDescent="0.25">
      <c r="A2782">
        <v>34048</v>
      </c>
      <c r="B2782" t="s">
        <v>18</v>
      </c>
      <c r="C2782" s="1">
        <v>41726</v>
      </c>
      <c r="D2782" t="s">
        <v>47</v>
      </c>
      <c r="E2782">
        <v>1</v>
      </c>
      <c r="F2782">
        <v>26.68</v>
      </c>
      <c r="G2782">
        <v>0.04</v>
      </c>
      <c r="H2782" t="s">
        <v>20</v>
      </c>
      <c r="I2782">
        <v>-10.74</v>
      </c>
      <c r="J2782">
        <v>22.23</v>
      </c>
      <c r="K2782">
        <v>3.63</v>
      </c>
      <c r="L2782" t="s">
        <v>339</v>
      </c>
      <c r="M2782" t="s">
        <v>56</v>
      </c>
      <c r="N2782" t="s">
        <v>23</v>
      </c>
      <c r="O2782" t="s">
        <v>37</v>
      </c>
      <c r="P2782" t="s">
        <v>38</v>
      </c>
      <c r="Q2782" t="s">
        <v>26</v>
      </c>
      <c r="R2782" s="1">
        <v>41728</v>
      </c>
      <c r="S2782" s="10">
        <f t="shared" si="183"/>
        <v>4.2396697056521603E-6</v>
      </c>
      <c r="U2782" t="str">
        <f t="shared" si="182"/>
        <v/>
      </c>
      <c r="V2782">
        <f t="array" ref="V2782">SUM(IF(B2782="Y",IF(D2782="Critical",(F2782:F6341),0)))</f>
        <v>0</v>
      </c>
      <c r="W2782">
        <f t="shared" si="184"/>
        <v>2</v>
      </c>
      <c r="X2782">
        <f t="shared" si="185"/>
        <v>0</v>
      </c>
    </row>
    <row r="2783" spans="1:24" x14ac:dyDescent="0.25">
      <c r="A2783">
        <v>34082</v>
      </c>
      <c r="B2783" t="s">
        <v>18</v>
      </c>
      <c r="C2783" s="1">
        <v>41940</v>
      </c>
      <c r="D2783" t="s">
        <v>31</v>
      </c>
      <c r="E2783">
        <v>19</v>
      </c>
      <c r="F2783">
        <v>2536.1799999999998</v>
      </c>
      <c r="G2783">
        <v>0.1</v>
      </c>
      <c r="H2783" t="s">
        <v>20</v>
      </c>
      <c r="I2783">
        <v>350.62</v>
      </c>
      <c r="J2783">
        <v>142.86000000000001</v>
      </c>
      <c r="K2783">
        <v>19.989999999999998</v>
      </c>
      <c r="L2783" t="s">
        <v>410</v>
      </c>
      <c r="M2783" t="s">
        <v>30</v>
      </c>
      <c r="N2783" t="s">
        <v>23</v>
      </c>
      <c r="O2783" t="s">
        <v>34</v>
      </c>
      <c r="P2783" t="s">
        <v>53</v>
      </c>
      <c r="Q2783" t="s">
        <v>42</v>
      </c>
      <c r="R2783" s="1">
        <v>41941</v>
      </c>
      <c r="S2783" s="10">
        <f t="shared" si="183"/>
        <v>4.0301969692956881E-4</v>
      </c>
      <c r="U2783" t="str">
        <f t="shared" si="182"/>
        <v/>
      </c>
      <c r="V2783">
        <f t="array" ref="V2783">SUM(IF(B2783="Y",IF(D2783="Critical",(F2783:F6342),0)))</f>
        <v>0</v>
      </c>
      <c r="W2783">
        <f t="shared" si="184"/>
        <v>1</v>
      </c>
      <c r="X2783">
        <f t="shared" si="185"/>
        <v>0</v>
      </c>
    </row>
    <row r="2784" spans="1:24" x14ac:dyDescent="0.25">
      <c r="A2784">
        <v>34082</v>
      </c>
      <c r="B2784" t="s">
        <v>18</v>
      </c>
      <c r="C2784" s="1">
        <v>41940</v>
      </c>
      <c r="D2784" t="s">
        <v>31</v>
      </c>
      <c r="E2784">
        <v>20</v>
      </c>
      <c r="F2784">
        <v>38.56</v>
      </c>
      <c r="G2784">
        <v>7.0000000000000007E-2</v>
      </c>
      <c r="H2784" t="s">
        <v>20</v>
      </c>
      <c r="I2784">
        <v>-10.25</v>
      </c>
      <c r="J2784">
        <v>1.88</v>
      </c>
      <c r="K2784">
        <v>1.49</v>
      </c>
      <c r="L2784" t="s">
        <v>410</v>
      </c>
      <c r="M2784" t="s">
        <v>30</v>
      </c>
      <c r="N2784" t="s">
        <v>23</v>
      </c>
      <c r="O2784" t="s">
        <v>34</v>
      </c>
      <c r="P2784" t="s">
        <v>68</v>
      </c>
      <c r="Q2784" t="s">
        <v>42</v>
      </c>
      <c r="R2784" s="1">
        <v>41941</v>
      </c>
      <c r="S2784" s="10">
        <f t="shared" si="183"/>
        <v>6.1274986450504995E-6</v>
      </c>
      <c r="U2784" t="str">
        <f t="shared" si="182"/>
        <v/>
      </c>
      <c r="V2784">
        <f t="array" ref="V2784">SUM(IF(B2784="Y",IF(D2784="Critical",(F2784:F6343),0)))</f>
        <v>0</v>
      </c>
      <c r="W2784">
        <f t="shared" si="184"/>
        <v>1</v>
      </c>
      <c r="X2784">
        <f t="shared" si="185"/>
        <v>0</v>
      </c>
    </row>
    <row r="2785" spans="1:24" x14ac:dyDescent="0.25">
      <c r="A2785">
        <v>34082</v>
      </c>
      <c r="B2785" t="s">
        <v>18</v>
      </c>
      <c r="C2785" s="1">
        <v>41940</v>
      </c>
      <c r="D2785" t="s">
        <v>31</v>
      </c>
      <c r="E2785">
        <v>35</v>
      </c>
      <c r="F2785">
        <v>764.32</v>
      </c>
      <c r="G2785">
        <v>0.02</v>
      </c>
      <c r="H2785" t="s">
        <v>20</v>
      </c>
      <c r="I2785">
        <v>-34.590000000000003</v>
      </c>
      <c r="J2785">
        <v>21.38</v>
      </c>
      <c r="K2785">
        <v>8.99</v>
      </c>
      <c r="L2785" t="s">
        <v>410</v>
      </c>
      <c r="M2785" t="s">
        <v>30</v>
      </c>
      <c r="N2785" t="s">
        <v>23</v>
      </c>
      <c r="O2785" t="s">
        <v>34</v>
      </c>
      <c r="P2785" t="s">
        <v>35</v>
      </c>
      <c r="Q2785" t="s">
        <v>26</v>
      </c>
      <c r="R2785" s="1">
        <v>41942</v>
      </c>
      <c r="S2785" s="10">
        <f t="shared" si="183"/>
        <v>1.2145668476102173E-4</v>
      </c>
      <c r="U2785" t="str">
        <f t="shared" si="182"/>
        <v/>
      </c>
      <c r="V2785">
        <f t="array" ref="V2785">SUM(IF(B2785="Y",IF(D2785="Critical",(F2785:F6344),0)))</f>
        <v>0</v>
      </c>
      <c r="W2785">
        <f t="shared" si="184"/>
        <v>2</v>
      </c>
      <c r="X2785">
        <f t="shared" si="185"/>
        <v>0</v>
      </c>
    </row>
    <row r="2786" spans="1:24" x14ac:dyDescent="0.25">
      <c r="A2786">
        <v>34086</v>
      </c>
      <c r="B2786" t="s">
        <v>18</v>
      </c>
      <c r="C2786" s="1">
        <v>42123</v>
      </c>
      <c r="D2786" t="s">
        <v>19</v>
      </c>
      <c r="E2786">
        <v>41</v>
      </c>
      <c r="F2786">
        <v>2251.9135000000001</v>
      </c>
      <c r="G2786">
        <v>0.04</v>
      </c>
      <c r="H2786" t="s">
        <v>20</v>
      </c>
      <c r="I2786">
        <v>655.91</v>
      </c>
      <c r="J2786">
        <v>65.989999999999995</v>
      </c>
      <c r="K2786">
        <v>2.5</v>
      </c>
      <c r="L2786" t="s">
        <v>272</v>
      </c>
      <c r="M2786" t="s">
        <v>30</v>
      </c>
      <c r="N2786" t="s">
        <v>45</v>
      </c>
      <c r="O2786" t="s">
        <v>24</v>
      </c>
      <c r="P2786" t="s">
        <v>41</v>
      </c>
      <c r="Q2786" t="s">
        <v>42</v>
      </c>
      <c r="R2786" s="1">
        <v>42125</v>
      </c>
      <c r="S2786" s="10">
        <f t="shared" si="183"/>
        <v>3.5784743049846804E-4</v>
      </c>
      <c r="U2786" t="str">
        <f t="shared" si="182"/>
        <v/>
      </c>
      <c r="V2786">
        <f t="array" ref="V2786">SUM(IF(B2786="Y",IF(D2786="Critical",(F2786:F6345),0)))</f>
        <v>0</v>
      </c>
      <c r="W2786">
        <f t="shared" si="184"/>
        <v>2</v>
      </c>
      <c r="X2786">
        <f t="shared" si="185"/>
        <v>0</v>
      </c>
    </row>
    <row r="2787" spans="1:24" x14ac:dyDescent="0.25">
      <c r="A2787">
        <v>34112</v>
      </c>
      <c r="B2787" t="s">
        <v>18</v>
      </c>
      <c r="C2787" s="1">
        <v>41883</v>
      </c>
      <c r="D2787" t="s">
        <v>28</v>
      </c>
      <c r="E2787">
        <v>13</v>
      </c>
      <c r="F2787">
        <v>315.79199999999997</v>
      </c>
      <c r="G2787">
        <v>0.1</v>
      </c>
      <c r="H2787" t="s">
        <v>20</v>
      </c>
      <c r="I2787">
        <v>-105.77</v>
      </c>
      <c r="J2787">
        <v>28.99</v>
      </c>
      <c r="K2787">
        <v>8.59</v>
      </c>
      <c r="L2787" t="s">
        <v>316</v>
      </c>
      <c r="M2787" t="s">
        <v>22</v>
      </c>
      <c r="N2787" t="s">
        <v>71</v>
      </c>
      <c r="O2787" t="s">
        <v>24</v>
      </c>
      <c r="P2787" t="s">
        <v>41</v>
      </c>
      <c r="Q2787" t="s">
        <v>52</v>
      </c>
      <c r="R2787" s="1">
        <v>41885</v>
      </c>
      <c r="S2787" s="10">
        <f t="shared" si="183"/>
        <v>5.0181925625461281E-5</v>
      </c>
      <c r="U2787" t="str">
        <f t="shared" si="182"/>
        <v/>
      </c>
      <c r="V2787">
        <f t="array" ref="V2787">SUM(IF(B2787="Y",IF(D2787="Critical",(F2787:F6346),0)))</f>
        <v>0</v>
      </c>
      <c r="W2787">
        <f t="shared" si="184"/>
        <v>2</v>
      </c>
      <c r="X2787">
        <f t="shared" si="185"/>
        <v>0</v>
      </c>
    </row>
    <row r="2788" spans="1:24" x14ac:dyDescent="0.25">
      <c r="A2788">
        <v>34151</v>
      </c>
      <c r="B2788" t="s">
        <v>18</v>
      </c>
      <c r="C2788" s="1">
        <v>41891</v>
      </c>
      <c r="D2788" t="s">
        <v>31</v>
      </c>
      <c r="E2788">
        <v>26</v>
      </c>
      <c r="F2788">
        <v>4097.1445000000003</v>
      </c>
      <c r="G2788">
        <v>0.1</v>
      </c>
      <c r="H2788" t="s">
        <v>20</v>
      </c>
      <c r="I2788">
        <v>501.54</v>
      </c>
      <c r="J2788">
        <v>205.99</v>
      </c>
      <c r="K2788">
        <v>8.99</v>
      </c>
      <c r="L2788" t="s">
        <v>44</v>
      </c>
      <c r="M2788" t="s">
        <v>22</v>
      </c>
      <c r="N2788" t="s">
        <v>23</v>
      </c>
      <c r="O2788" t="s">
        <v>24</v>
      </c>
      <c r="P2788" t="s">
        <v>41</v>
      </c>
      <c r="Q2788" t="s">
        <v>42</v>
      </c>
      <c r="R2788" s="1">
        <v>41892</v>
      </c>
      <c r="S2788" s="10">
        <f t="shared" si="183"/>
        <v>6.5106969326571848E-4</v>
      </c>
      <c r="U2788" t="str">
        <f t="shared" si="182"/>
        <v/>
      </c>
      <c r="V2788">
        <f t="array" ref="V2788">SUM(IF(B2788="Y",IF(D2788="Critical",(F2788:F6347),0)))</f>
        <v>0</v>
      </c>
      <c r="W2788">
        <f t="shared" si="184"/>
        <v>1</v>
      </c>
      <c r="X2788">
        <f t="shared" si="185"/>
        <v>0</v>
      </c>
    </row>
    <row r="2789" spans="1:24" x14ac:dyDescent="0.25">
      <c r="A2789">
        <v>34177</v>
      </c>
      <c r="B2789" t="s">
        <v>18</v>
      </c>
      <c r="C2789" s="1">
        <v>42597</v>
      </c>
      <c r="D2789" t="s">
        <v>19</v>
      </c>
      <c r="E2789">
        <v>13</v>
      </c>
      <c r="F2789">
        <v>34.42</v>
      </c>
      <c r="G2789">
        <v>0.02</v>
      </c>
      <c r="H2789" t="s">
        <v>20</v>
      </c>
      <c r="I2789">
        <v>9.4700000000000006</v>
      </c>
      <c r="J2789">
        <v>2.61</v>
      </c>
      <c r="K2789">
        <v>0.5</v>
      </c>
      <c r="L2789" t="s">
        <v>587</v>
      </c>
      <c r="M2789" t="s">
        <v>341</v>
      </c>
      <c r="N2789" t="s">
        <v>23</v>
      </c>
      <c r="O2789" t="s">
        <v>34</v>
      </c>
      <c r="P2789" t="s">
        <v>46</v>
      </c>
      <c r="Q2789" t="s">
        <v>42</v>
      </c>
      <c r="R2789" s="1">
        <v>42600</v>
      </c>
      <c r="S2789" s="10">
        <f t="shared" si="183"/>
        <v>5.4696188631389571E-6</v>
      </c>
      <c r="U2789" t="str">
        <f t="shared" si="182"/>
        <v/>
      </c>
      <c r="V2789">
        <f t="array" ref="V2789">SUM(IF(B2789="Y",IF(D2789="Critical",(F2789:F6348),0)))</f>
        <v>0</v>
      </c>
      <c r="W2789">
        <f t="shared" si="184"/>
        <v>3</v>
      </c>
      <c r="X2789">
        <f t="shared" si="185"/>
        <v>0</v>
      </c>
    </row>
    <row r="2790" spans="1:24" x14ac:dyDescent="0.25">
      <c r="A2790">
        <v>34177</v>
      </c>
      <c r="B2790" t="s">
        <v>18</v>
      </c>
      <c r="C2790" s="1">
        <v>42597</v>
      </c>
      <c r="D2790" t="s">
        <v>19</v>
      </c>
      <c r="E2790">
        <v>26</v>
      </c>
      <c r="F2790">
        <v>172.76</v>
      </c>
      <c r="G2790">
        <v>0.1</v>
      </c>
      <c r="H2790" t="s">
        <v>20</v>
      </c>
      <c r="I2790">
        <v>73.180000000000007</v>
      </c>
      <c r="J2790">
        <v>7.31</v>
      </c>
      <c r="K2790">
        <v>0.49</v>
      </c>
      <c r="L2790" t="s">
        <v>587</v>
      </c>
      <c r="M2790" t="s">
        <v>341</v>
      </c>
      <c r="N2790" t="s">
        <v>23</v>
      </c>
      <c r="O2790" t="s">
        <v>34</v>
      </c>
      <c r="P2790" t="s">
        <v>46</v>
      </c>
      <c r="Q2790" t="s">
        <v>42</v>
      </c>
      <c r="R2790" s="1">
        <v>42598</v>
      </c>
      <c r="S2790" s="10">
        <f t="shared" si="183"/>
        <v>2.7452973701216912E-5</v>
      </c>
      <c r="U2790" t="str">
        <f t="shared" si="182"/>
        <v/>
      </c>
      <c r="V2790">
        <f t="array" ref="V2790">SUM(IF(B2790="Y",IF(D2790="Critical",(F2790:F6349),0)))</f>
        <v>0</v>
      </c>
      <c r="W2790">
        <f t="shared" si="184"/>
        <v>1</v>
      </c>
      <c r="X2790">
        <f t="shared" si="185"/>
        <v>0</v>
      </c>
    </row>
    <row r="2791" spans="1:24" x14ac:dyDescent="0.25">
      <c r="A2791">
        <v>34177</v>
      </c>
      <c r="B2791" t="s">
        <v>18</v>
      </c>
      <c r="C2791" s="1">
        <v>42597</v>
      </c>
      <c r="D2791" t="s">
        <v>19</v>
      </c>
      <c r="E2791">
        <v>50</v>
      </c>
      <c r="F2791">
        <v>853.16200000000003</v>
      </c>
      <c r="G2791">
        <v>0.1</v>
      </c>
      <c r="H2791" t="s">
        <v>20</v>
      </c>
      <c r="I2791">
        <v>-83.95</v>
      </c>
      <c r="J2791">
        <v>20.99</v>
      </c>
      <c r="K2791">
        <v>2.5</v>
      </c>
      <c r="L2791" t="s">
        <v>587</v>
      </c>
      <c r="M2791" t="s">
        <v>341</v>
      </c>
      <c r="N2791" t="s">
        <v>23</v>
      </c>
      <c r="O2791" t="s">
        <v>24</v>
      </c>
      <c r="P2791" t="s">
        <v>41</v>
      </c>
      <c r="Q2791" t="s">
        <v>36</v>
      </c>
      <c r="R2791" s="1">
        <v>42598</v>
      </c>
      <c r="S2791" s="10">
        <f t="shared" si="183"/>
        <v>1.3557440350125971E-4</v>
      </c>
      <c r="U2791" t="str">
        <f t="shared" si="182"/>
        <v/>
      </c>
      <c r="V2791">
        <f t="array" ref="V2791">SUM(IF(B2791="Y",IF(D2791="Critical",(F2791:F6350),0)))</f>
        <v>0</v>
      </c>
      <c r="W2791">
        <f t="shared" si="184"/>
        <v>1</v>
      </c>
      <c r="X2791">
        <f t="shared" si="185"/>
        <v>0</v>
      </c>
    </row>
    <row r="2792" spans="1:24" x14ac:dyDescent="0.25">
      <c r="A2792">
        <v>34180</v>
      </c>
      <c r="B2792" t="s">
        <v>18</v>
      </c>
      <c r="C2792" s="1">
        <v>41885</v>
      </c>
      <c r="D2792" t="s">
        <v>19</v>
      </c>
      <c r="E2792">
        <v>2</v>
      </c>
      <c r="F2792">
        <v>27</v>
      </c>
      <c r="G2792">
        <v>0.02</v>
      </c>
      <c r="H2792" t="s">
        <v>32</v>
      </c>
      <c r="I2792">
        <v>-4.9000000000000004</v>
      </c>
      <c r="J2792">
        <v>5.78</v>
      </c>
      <c r="K2792">
        <v>8.09</v>
      </c>
      <c r="L2792" t="s">
        <v>320</v>
      </c>
      <c r="M2792" t="s">
        <v>22</v>
      </c>
      <c r="N2792" t="s">
        <v>23</v>
      </c>
      <c r="O2792" t="s">
        <v>34</v>
      </c>
      <c r="P2792" t="s">
        <v>49</v>
      </c>
      <c r="Q2792" t="s">
        <v>42</v>
      </c>
      <c r="R2792" s="1">
        <v>41885</v>
      </c>
      <c r="S2792" s="10">
        <f t="shared" si="183"/>
        <v>4.2905203168144055E-6</v>
      </c>
      <c r="U2792" t="str">
        <f t="shared" si="182"/>
        <v/>
      </c>
      <c r="V2792">
        <f t="array" ref="V2792">SUM(IF(B2792="Y",IF(D2792="Critical",(F2792:F6351),0)))</f>
        <v>0</v>
      </c>
      <c r="W2792">
        <f t="shared" si="184"/>
        <v>0</v>
      </c>
      <c r="X2792">
        <f t="shared" si="185"/>
        <v>0</v>
      </c>
    </row>
    <row r="2793" spans="1:24" x14ac:dyDescent="0.25">
      <c r="A2793">
        <v>23041</v>
      </c>
      <c r="B2793" t="s">
        <v>18</v>
      </c>
      <c r="C2793" s="1">
        <v>41475</v>
      </c>
      <c r="D2793" t="s">
        <v>47</v>
      </c>
      <c r="E2793">
        <v>5</v>
      </c>
      <c r="F2793">
        <v>1811.25</v>
      </c>
      <c r="G2793">
        <v>0.08</v>
      </c>
      <c r="H2793" t="s">
        <v>20</v>
      </c>
      <c r="I2793">
        <v>203.44</v>
      </c>
      <c r="J2793">
        <v>367.99</v>
      </c>
      <c r="K2793">
        <v>19.989999999999998</v>
      </c>
      <c r="L2793" t="s">
        <v>189</v>
      </c>
      <c r="M2793" t="s">
        <v>22</v>
      </c>
      <c r="N2793" t="s">
        <v>45</v>
      </c>
      <c r="O2793" t="s">
        <v>34</v>
      </c>
      <c r="P2793" t="s">
        <v>68</v>
      </c>
      <c r="Q2793" t="s">
        <v>42</v>
      </c>
      <c r="R2793" s="1">
        <v>41477</v>
      </c>
      <c r="S2793" s="10">
        <f t="shared" si="183"/>
        <v>2.8782240458629971E-4</v>
      </c>
      <c r="U2793" t="str">
        <f t="shared" si="182"/>
        <v/>
      </c>
      <c r="V2793">
        <f t="array" ref="V2793">SUM(IF(B2793="Y",IF(D2793="Critical",(F2793:F6352),0)))</f>
        <v>0</v>
      </c>
      <c r="W2793">
        <f t="shared" si="184"/>
        <v>2</v>
      </c>
      <c r="X2793">
        <f t="shared" si="185"/>
        <v>0</v>
      </c>
    </row>
    <row r="2794" spans="1:24" x14ac:dyDescent="0.25">
      <c r="A2794">
        <v>29475</v>
      </c>
      <c r="B2794" t="s">
        <v>18</v>
      </c>
      <c r="C2794" s="1">
        <v>41327</v>
      </c>
      <c r="D2794" t="s">
        <v>19</v>
      </c>
      <c r="E2794">
        <v>2</v>
      </c>
      <c r="F2794">
        <v>1814.82</v>
      </c>
      <c r="G2794">
        <v>0</v>
      </c>
      <c r="H2794" t="s">
        <v>54</v>
      </c>
      <c r="I2794">
        <v>-1128.6600000000001</v>
      </c>
      <c r="J2794">
        <v>880.98</v>
      </c>
      <c r="K2794">
        <v>44.55</v>
      </c>
      <c r="L2794" t="s">
        <v>204</v>
      </c>
      <c r="M2794" t="s">
        <v>30</v>
      </c>
      <c r="N2794" t="s">
        <v>40</v>
      </c>
      <c r="O2794" t="s">
        <v>37</v>
      </c>
      <c r="P2794" t="s">
        <v>57</v>
      </c>
      <c r="Q2794" t="s">
        <v>58</v>
      </c>
      <c r="R2794" s="1">
        <v>41330</v>
      </c>
      <c r="S2794" s="10">
        <f t="shared" si="183"/>
        <v>2.8838970671707847E-4</v>
      </c>
      <c r="U2794" t="str">
        <f t="shared" si="182"/>
        <v/>
      </c>
      <c r="V2794">
        <f t="array" ref="V2794">SUM(IF(B2794="Y",IF(D2794="Critical",(F2794:F6353),0)))</f>
        <v>0</v>
      </c>
      <c r="W2794">
        <f t="shared" si="184"/>
        <v>3</v>
      </c>
      <c r="X2794">
        <f t="shared" si="185"/>
        <v>0</v>
      </c>
    </row>
    <row r="2795" spans="1:24" x14ac:dyDescent="0.25">
      <c r="A2795">
        <v>34211</v>
      </c>
      <c r="B2795" t="s">
        <v>18</v>
      </c>
      <c r="C2795" s="1">
        <v>42047</v>
      </c>
      <c r="D2795" t="s">
        <v>31</v>
      </c>
      <c r="E2795">
        <v>15</v>
      </c>
      <c r="F2795">
        <v>136.49</v>
      </c>
      <c r="G2795">
        <v>0.1</v>
      </c>
      <c r="H2795" t="s">
        <v>20</v>
      </c>
      <c r="I2795">
        <v>36.229999999999997</v>
      </c>
      <c r="J2795">
        <v>9.93</v>
      </c>
      <c r="K2795">
        <v>1.0900000000000001</v>
      </c>
      <c r="L2795" t="s">
        <v>150</v>
      </c>
      <c r="M2795" t="s">
        <v>30</v>
      </c>
      <c r="N2795" t="s">
        <v>71</v>
      </c>
      <c r="O2795" t="s">
        <v>34</v>
      </c>
      <c r="P2795" t="s">
        <v>35</v>
      </c>
      <c r="Q2795" t="s">
        <v>36</v>
      </c>
      <c r="R2795" s="1">
        <v>42050</v>
      </c>
      <c r="S2795" s="10">
        <f t="shared" si="183"/>
        <v>2.1689374742296231E-5</v>
      </c>
      <c r="U2795" t="str">
        <f t="shared" si="182"/>
        <v/>
      </c>
      <c r="V2795">
        <f t="array" ref="V2795">SUM(IF(B2795="Y",IF(D2795="Critical",(F2795:F6354),0)))</f>
        <v>0</v>
      </c>
      <c r="W2795">
        <f t="shared" si="184"/>
        <v>3</v>
      </c>
      <c r="X2795">
        <f t="shared" si="185"/>
        <v>0</v>
      </c>
    </row>
    <row r="2796" spans="1:24" x14ac:dyDescent="0.25">
      <c r="A2796">
        <v>34215</v>
      </c>
      <c r="B2796" t="s">
        <v>18</v>
      </c>
      <c r="C2796" s="1">
        <v>41773</v>
      </c>
      <c r="D2796" t="s">
        <v>19</v>
      </c>
      <c r="E2796">
        <v>6</v>
      </c>
      <c r="F2796">
        <v>35.65</v>
      </c>
      <c r="G2796">
        <v>0.02</v>
      </c>
      <c r="H2796" t="s">
        <v>20</v>
      </c>
      <c r="I2796">
        <v>-5.92</v>
      </c>
      <c r="J2796">
        <v>5.34</v>
      </c>
      <c r="K2796">
        <v>2.99</v>
      </c>
      <c r="L2796" t="s">
        <v>515</v>
      </c>
      <c r="M2796" t="s">
        <v>341</v>
      </c>
      <c r="N2796" t="s">
        <v>40</v>
      </c>
      <c r="O2796" t="s">
        <v>34</v>
      </c>
      <c r="P2796" t="s">
        <v>68</v>
      </c>
      <c r="Q2796" t="s">
        <v>42</v>
      </c>
      <c r="R2796" s="1">
        <v>41774</v>
      </c>
      <c r="S2796" s="10">
        <f t="shared" si="183"/>
        <v>5.6650758997938352E-6</v>
      </c>
      <c r="U2796" t="str">
        <f t="shared" si="182"/>
        <v/>
      </c>
      <c r="V2796">
        <f t="array" ref="V2796">SUM(IF(B2796="Y",IF(D2796="Critical",(F2796:F6355),0)))</f>
        <v>0</v>
      </c>
      <c r="W2796">
        <f t="shared" si="184"/>
        <v>1</v>
      </c>
      <c r="X2796">
        <f t="shared" si="185"/>
        <v>0</v>
      </c>
    </row>
    <row r="2797" spans="1:24" x14ac:dyDescent="0.25">
      <c r="A2797">
        <v>12097</v>
      </c>
      <c r="B2797" t="s">
        <v>18</v>
      </c>
      <c r="C2797" s="1">
        <v>41587</v>
      </c>
      <c r="D2797" t="s">
        <v>28</v>
      </c>
      <c r="E2797">
        <v>25</v>
      </c>
      <c r="F2797">
        <v>1831.529</v>
      </c>
      <c r="G2797">
        <v>0</v>
      </c>
      <c r="H2797" t="s">
        <v>32</v>
      </c>
      <c r="I2797">
        <v>-139.97999999999999</v>
      </c>
      <c r="J2797">
        <v>85.99</v>
      </c>
      <c r="K2797">
        <v>0.99</v>
      </c>
      <c r="L2797" t="s">
        <v>121</v>
      </c>
      <c r="M2797" t="s">
        <v>22</v>
      </c>
      <c r="N2797" t="s">
        <v>45</v>
      </c>
      <c r="O2797" t="s">
        <v>24</v>
      </c>
      <c r="P2797" t="s">
        <v>41</v>
      </c>
      <c r="Q2797" t="s">
        <v>36</v>
      </c>
      <c r="R2797" s="1">
        <v>41587</v>
      </c>
      <c r="S2797" s="10">
        <f t="shared" si="183"/>
        <v>2.9104490316054707E-4</v>
      </c>
      <c r="U2797" t="str">
        <f t="shared" si="182"/>
        <v/>
      </c>
      <c r="V2797">
        <f t="array" ref="V2797">SUM(IF(B2797="Y",IF(D2797="Critical",(F2797:F6356),0)))</f>
        <v>0</v>
      </c>
      <c r="W2797">
        <f t="shared" si="184"/>
        <v>0</v>
      </c>
      <c r="X2797">
        <f t="shared" si="185"/>
        <v>0</v>
      </c>
    </row>
    <row r="2798" spans="1:24" x14ac:dyDescent="0.25">
      <c r="A2798">
        <v>14048</v>
      </c>
      <c r="B2798" t="s">
        <v>18</v>
      </c>
      <c r="C2798" s="1">
        <v>41411</v>
      </c>
      <c r="D2798" t="s">
        <v>31</v>
      </c>
      <c r="E2798">
        <v>47</v>
      </c>
      <c r="F2798">
        <v>1837.15</v>
      </c>
      <c r="G2798">
        <v>0.06</v>
      </c>
      <c r="H2798" t="s">
        <v>20</v>
      </c>
      <c r="I2798">
        <v>196.58</v>
      </c>
      <c r="J2798">
        <v>40.97</v>
      </c>
      <c r="K2798">
        <v>8.99</v>
      </c>
      <c r="L2798" t="s">
        <v>153</v>
      </c>
      <c r="M2798" t="s">
        <v>22</v>
      </c>
      <c r="N2798" t="s">
        <v>71</v>
      </c>
      <c r="O2798" t="s">
        <v>34</v>
      </c>
      <c r="P2798" t="s">
        <v>35</v>
      </c>
      <c r="Q2798" t="s">
        <v>26</v>
      </c>
      <c r="R2798" s="1">
        <v>41411</v>
      </c>
      <c r="S2798" s="10">
        <f t="shared" si="183"/>
        <v>2.9193812592724389E-4</v>
      </c>
      <c r="U2798" t="str">
        <f t="shared" si="182"/>
        <v/>
      </c>
      <c r="V2798">
        <f t="array" ref="V2798">SUM(IF(B2798="Y",IF(D2798="Critical",(F2798:F6357),0)))</f>
        <v>0</v>
      </c>
      <c r="W2798">
        <f t="shared" si="184"/>
        <v>0</v>
      </c>
      <c r="X2798">
        <f t="shared" si="185"/>
        <v>0</v>
      </c>
    </row>
    <row r="2799" spans="1:24" x14ac:dyDescent="0.25">
      <c r="A2799">
        <v>24227</v>
      </c>
      <c r="B2799" t="s">
        <v>18</v>
      </c>
      <c r="C2799" s="1">
        <v>41502</v>
      </c>
      <c r="D2799" t="s">
        <v>43</v>
      </c>
      <c r="E2799">
        <v>24</v>
      </c>
      <c r="F2799">
        <v>1840.8534999999999</v>
      </c>
      <c r="G2799">
        <v>0.01</v>
      </c>
      <c r="H2799" t="s">
        <v>20</v>
      </c>
      <c r="I2799">
        <v>424.64</v>
      </c>
      <c r="J2799">
        <v>85.99</v>
      </c>
      <c r="K2799">
        <v>2.79</v>
      </c>
      <c r="L2799" t="s">
        <v>324</v>
      </c>
      <c r="M2799" t="s">
        <v>56</v>
      </c>
      <c r="N2799" t="s">
        <v>45</v>
      </c>
      <c r="O2799" t="s">
        <v>24</v>
      </c>
      <c r="P2799" t="s">
        <v>41</v>
      </c>
      <c r="Q2799" t="s">
        <v>42</v>
      </c>
      <c r="R2799" s="1">
        <v>41504</v>
      </c>
      <c r="S2799" s="10">
        <f t="shared" si="183"/>
        <v>2.9252664229736692E-4</v>
      </c>
      <c r="U2799" t="str">
        <f t="shared" si="182"/>
        <v/>
      </c>
      <c r="V2799">
        <f t="array" ref="V2799">SUM(IF(B2799="Y",IF(D2799="Critical",(F2799:F6358),0)))</f>
        <v>0</v>
      </c>
      <c r="W2799">
        <f t="shared" si="184"/>
        <v>2</v>
      </c>
      <c r="X2799">
        <f t="shared" si="185"/>
        <v>0</v>
      </c>
    </row>
    <row r="2800" spans="1:24" x14ac:dyDescent="0.25">
      <c r="A2800">
        <v>24102</v>
      </c>
      <c r="B2800" t="s">
        <v>18</v>
      </c>
      <c r="C2800" s="1">
        <v>41608</v>
      </c>
      <c r="D2800" t="s">
        <v>28</v>
      </c>
      <c r="E2800">
        <v>50</v>
      </c>
      <c r="F2800">
        <v>1844.26</v>
      </c>
      <c r="G2800">
        <v>0.03</v>
      </c>
      <c r="H2800" t="s">
        <v>20</v>
      </c>
      <c r="I2800">
        <v>47.58</v>
      </c>
      <c r="J2800">
        <v>37.76</v>
      </c>
      <c r="K2800">
        <v>12.9</v>
      </c>
      <c r="L2800" t="s">
        <v>389</v>
      </c>
      <c r="M2800" t="s">
        <v>56</v>
      </c>
      <c r="N2800" t="s">
        <v>71</v>
      </c>
      <c r="O2800" t="s">
        <v>34</v>
      </c>
      <c r="P2800" t="s">
        <v>53</v>
      </c>
      <c r="Q2800" t="s">
        <v>42</v>
      </c>
      <c r="R2800" s="1">
        <v>41609</v>
      </c>
      <c r="S2800" s="10">
        <f t="shared" si="183"/>
        <v>2.9306796294400502E-4</v>
      </c>
      <c r="U2800" t="str">
        <f t="shared" si="182"/>
        <v/>
      </c>
      <c r="V2800">
        <f t="array" ref="V2800">SUM(IF(B2800="Y",IF(D2800="Critical",(F2800:F6359),0)))</f>
        <v>0</v>
      </c>
      <c r="W2800">
        <f t="shared" si="184"/>
        <v>1</v>
      </c>
      <c r="X2800">
        <f t="shared" si="185"/>
        <v>0</v>
      </c>
    </row>
    <row r="2801" spans="1:24" x14ac:dyDescent="0.25">
      <c r="A2801">
        <v>7015</v>
      </c>
      <c r="B2801" t="s">
        <v>18</v>
      </c>
      <c r="C2801" s="1">
        <v>41559</v>
      </c>
      <c r="D2801" t="s">
        <v>31</v>
      </c>
      <c r="E2801">
        <v>47</v>
      </c>
      <c r="F2801">
        <v>1880.8</v>
      </c>
      <c r="G2801">
        <v>7.0000000000000007E-2</v>
      </c>
      <c r="H2801" t="s">
        <v>20</v>
      </c>
      <c r="I2801">
        <v>775.88</v>
      </c>
      <c r="J2801">
        <v>40.98</v>
      </c>
      <c r="K2801">
        <v>1.99</v>
      </c>
      <c r="L2801" t="s">
        <v>66</v>
      </c>
      <c r="M2801" t="s">
        <v>56</v>
      </c>
      <c r="N2801" t="s">
        <v>40</v>
      </c>
      <c r="O2801" t="s">
        <v>24</v>
      </c>
      <c r="P2801" t="s">
        <v>25</v>
      </c>
      <c r="Q2801" t="s">
        <v>26</v>
      </c>
      <c r="R2801" s="1">
        <v>41561</v>
      </c>
      <c r="S2801" s="10">
        <f t="shared" si="183"/>
        <v>2.9887446710609385E-4</v>
      </c>
      <c r="U2801" t="str">
        <f t="shared" si="182"/>
        <v/>
      </c>
      <c r="V2801">
        <f t="array" ref="V2801">SUM(IF(B2801="Y",IF(D2801="Critical",(F2801:F6360),0)))</f>
        <v>0</v>
      </c>
      <c r="W2801">
        <f t="shared" si="184"/>
        <v>2</v>
      </c>
      <c r="X2801">
        <f t="shared" si="185"/>
        <v>0</v>
      </c>
    </row>
    <row r="2802" spans="1:24" x14ac:dyDescent="0.25">
      <c r="A2802">
        <v>34275</v>
      </c>
      <c r="B2802" t="s">
        <v>18</v>
      </c>
      <c r="C2802" s="1">
        <v>42552</v>
      </c>
      <c r="D2802" t="s">
        <v>47</v>
      </c>
      <c r="E2802">
        <v>27</v>
      </c>
      <c r="F2802">
        <v>123.46</v>
      </c>
      <c r="G2802">
        <v>7.0000000000000007E-2</v>
      </c>
      <c r="H2802" t="s">
        <v>20</v>
      </c>
      <c r="I2802">
        <v>26.66</v>
      </c>
      <c r="J2802">
        <v>4.84</v>
      </c>
      <c r="K2802">
        <v>0.71</v>
      </c>
      <c r="L2802" t="s">
        <v>422</v>
      </c>
      <c r="M2802" t="s">
        <v>56</v>
      </c>
      <c r="N2802" t="s">
        <v>71</v>
      </c>
      <c r="O2802" t="s">
        <v>34</v>
      </c>
      <c r="P2802" t="s">
        <v>35</v>
      </c>
      <c r="Q2802" t="s">
        <v>36</v>
      </c>
      <c r="R2802" s="1">
        <v>42554</v>
      </c>
      <c r="S2802" s="10">
        <f t="shared" si="183"/>
        <v>1.9618801419033574E-5</v>
      </c>
      <c r="U2802" t="str">
        <f t="shared" si="182"/>
        <v/>
      </c>
      <c r="V2802">
        <f t="array" ref="V2802">SUM(IF(B2802="Y",IF(D2802="Critical",(F2802:F6361),0)))</f>
        <v>0</v>
      </c>
      <c r="W2802">
        <f t="shared" si="184"/>
        <v>2</v>
      </c>
      <c r="X2802">
        <f t="shared" si="185"/>
        <v>0</v>
      </c>
    </row>
    <row r="2803" spans="1:24" x14ac:dyDescent="0.25">
      <c r="A2803">
        <v>34400</v>
      </c>
      <c r="B2803" t="s">
        <v>18</v>
      </c>
      <c r="C2803" s="1">
        <v>42362</v>
      </c>
      <c r="D2803" t="s">
        <v>47</v>
      </c>
      <c r="E2803">
        <v>25</v>
      </c>
      <c r="F2803">
        <v>92.53</v>
      </c>
      <c r="G2803">
        <v>0.01</v>
      </c>
      <c r="H2803" t="s">
        <v>20</v>
      </c>
      <c r="I2803">
        <v>-71.52</v>
      </c>
      <c r="J2803">
        <v>3.57</v>
      </c>
      <c r="K2803">
        <v>4.17</v>
      </c>
      <c r="L2803" t="s">
        <v>572</v>
      </c>
      <c r="M2803" t="s">
        <v>22</v>
      </c>
      <c r="N2803" t="s">
        <v>23</v>
      </c>
      <c r="O2803" t="s">
        <v>34</v>
      </c>
      <c r="P2803" t="s">
        <v>35</v>
      </c>
      <c r="Q2803" t="s">
        <v>26</v>
      </c>
      <c r="R2803" s="1">
        <v>42366</v>
      </c>
      <c r="S2803" s="10">
        <f t="shared" si="183"/>
        <v>1.4703772033882849E-5</v>
      </c>
      <c r="U2803" t="str">
        <f t="shared" si="182"/>
        <v/>
      </c>
      <c r="V2803">
        <f t="array" ref="V2803">SUM(IF(B2803="Y",IF(D2803="Critical",(F2803:F6362),0)))</f>
        <v>0</v>
      </c>
      <c r="W2803">
        <f t="shared" si="184"/>
        <v>4</v>
      </c>
      <c r="X2803">
        <f t="shared" si="185"/>
        <v>0</v>
      </c>
    </row>
    <row r="2804" spans="1:24" x14ac:dyDescent="0.25">
      <c r="A2804">
        <v>34400</v>
      </c>
      <c r="B2804" t="s">
        <v>18</v>
      </c>
      <c r="C2804" s="1">
        <v>42362</v>
      </c>
      <c r="D2804" t="s">
        <v>47</v>
      </c>
      <c r="E2804">
        <v>17</v>
      </c>
      <c r="F2804">
        <v>988.64350000000002</v>
      </c>
      <c r="G2804">
        <v>0.04</v>
      </c>
      <c r="H2804" t="s">
        <v>20</v>
      </c>
      <c r="I2804">
        <v>89.89</v>
      </c>
      <c r="J2804">
        <v>65.989999999999995</v>
      </c>
      <c r="K2804">
        <v>4.2</v>
      </c>
      <c r="L2804" t="s">
        <v>572</v>
      </c>
      <c r="M2804" t="s">
        <v>22</v>
      </c>
      <c r="N2804" t="s">
        <v>23</v>
      </c>
      <c r="O2804" t="s">
        <v>24</v>
      </c>
      <c r="P2804" t="s">
        <v>41</v>
      </c>
      <c r="Q2804" t="s">
        <v>42</v>
      </c>
      <c r="R2804" s="1">
        <v>42367</v>
      </c>
      <c r="S2804" s="10">
        <f t="shared" si="183"/>
        <v>1.5710351936431492E-4</v>
      </c>
      <c r="U2804" t="str">
        <f t="shared" si="182"/>
        <v/>
      </c>
      <c r="V2804">
        <f t="array" ref="V2804">SUM(IF(B2804="Y",IF(D2804="Critical",(F2804:F6363),0)))</f>
        <v>0</v>
      </c>
      <c r="W2804">
        <f t="shared" si="184"/>
        <v>5</v>
      </c>
      <c r="X2804">
        <f t="shared" si="185"/>
        <v>0</v>
      </c>
    </row>
    <row r="2805" spans="1:24" x14ac:dyDescent="0.25">
      <c r="A2805">
        <v>34246</v>
      </c>
      <c r="B2805" t="s">
        <v>18</v>
      </c>
      <c r="C2805" s="1">
        <v>41554</v>
      </c>
      <c r="D2805" t="s">
        <v>28</v>
      </c>
      <c r="E2805">
        <v>18</v>
      </c>
      <c r="F2805">
        <v>1888.02</v>
      </c>
      <c r="G2805">
        <v>0.03</v>
      </c>
      <c r="H2805" t="s">
        <v>20</v>
      </c>
      <c r="I2805">
        <v>192.33</v>
      </c>
      <c r="J2805">
        <v>99.99</v>
      </c>
      <c r="K2805">
        <v>19.989999999999998</v>
      </c>
      <c r="L2805" t="s">
        <v>467</v>
      </c>
      <c r="M2805" t="s">
        <v>341</v>
      </c>
      <c r="N2805" t="s">
        <v>40</v>
      </c>
      <c r="O2805" t="s">
        <v>24</v>
      </c>
      <c r="P2805" t="s">
        <v>51</v>
      </c>
      <c r="Q2805" t="s">
        <v>42</v>
      </c>
      <c r="R2805" s="1">
        <v>41555</v>
      </c>
      <c r="S2805" s="10">
        <f t="shared" si="183"/>
        <v>3.0002178402044197E-4</v>
      </c>
      <c r="U2805" t="str">
        <f t="shared" si="182"/>
        <v/>
      </c>
      <c r="V2805">
        <f t="array" ref="V2805">SUM(IF(B2805="Y",IF(D2805="Critical",(F2805:F6364),0)))</f>
        <v>0</v>
      </c>
      <c r="W2805">
        <f t="shared" si="184"/>
        <v>1</v>
      </c>
      <c r="X2805">
        <f t="shared" si="185"/>
        <v>0</v>
      </c>
    </row>
    <row r="2806" spans="1:24" x14ac:dyDescent="0.25">
      <c r="A2806">
        <v>44613</v>
      </c>
      <c r="B2806" t="s">
        <v>18</v>
      </c>
      <c r="C2806" s="1">
        <v>41516</v>
      </c>
      <c r="D2806" t="s">
        <v>19</v>
      </c>
      <c r="E2806">
        <v>34</v>
      </c>
      <c r="F2806">
        <v>1911.69</v>
      </c>
      <c r="G2806">
        <v>7.0000000000000007E-2</v>
      </c>
      <c r="H2806" t="s">
        <v>20</v>
      </c>
      <c r="I2806">
        <v>939.43</v>
      </c>
      <c r="J2806">
        <v>55.98</v>
      </c>
      <c r="K2806">
        <v>5.15</v>
      </c>
      <c r="L2806" t="s">
        <v>590</v>
      </c>
      <c r="M2806" t="s">
        <v>22</v>
      </c>
      <c r="N2806" t="s">
        <v>71</v>
      </c>
      <c r="O2806" t="s">
        <v>34</v>
      </c>
      <c r="P2806" t="s">
        <v>49</v>
      </c>
      <c r="Q2806" t="s">
        <v>42</v>
      </c>
      <c r="R2806" s="1">
        <v>41517</v>
      </c>
      <c r="S2806" s="10">
        <f t="shared" si="183"/>
        <v>3.0378314016484931E-4</v>
      </c>
      <c r="U2806" t="str">
        <f t="shared" si="182"/>
        <v/>
      </c>
      <c r="V2806">
        <f t="array" ref="V2806">SUM(IF(B2806="Y",IF(D2806="Critical",(F2806:F6365),0)))</f>
        <v>0</v>
      </c>
      <c r="W2806">
        <f t="shared" si="184"/>
        <v>1</v>
      </c>
      <c r="X2806">
        <f t="shared" si="185"/>
        <v>0</v>
      </c>
    </row>
    <row r="2807" spans="1:24" x14ac:dyDescent="0.25">
      <c r="A2807">
        <v>17956</v>
      </c>
      <c r="B2807" t="s">
        <v>18</v>
      </c>
      <c r="C2807" s="1">
        <v>41491</v>
      </c>
      <c r="D2807" t="s">
        <v>28</v>
      </c>
      <c r="E2807">
        <v>17</v>
      </c>
      <c r="F2807">
        <v>1914.65</v>
      </c>
      <c r="G2807">
        <v>0.01</v>
      </c>
      <c r="H2807" t="s">
        <v>20</v>
      </c>
      <c r="I2807">
        <v>73.45</v>
      </c>
      <c r="J2807">
        <v>111.03</v>
      </c>
      <c r="K2807">
        <v>8.64</v>
      </c>
      <c r="L2807" t="s">
        <v>113</v>
      </c>
      <c r="M2807" t="s">
        <v>30</v>
      </c>
      <c r="N2807" t="s">
        <v>23</v>
      </c>
      <c r="O2807" t="s">
        <v>34</v>
      </c>
      <c r="P2807" t="s">
        <v>53</v>
      </c>
      <c r="Q2807" t="s">
        <v>42</v>
      </c>
      <c r="R2807" s="1">
        <v>41492</v>
      </c>
      <c r="S2807" s="10">
        <f t="shared" si="183"/>
        <v>3.0425350831810006E-4</v>
      </c>
      <c r="U2807" t="str">
        <f t="shared" si="182"/>
        <v/>
      </c>
      <c r="V2807">
        <f t="array" ref="V2807">SUM(IF(B2807="Y",IF(D2807="Critical",(F2807:F6366),0)))</f>
        <v>0</v>
      </c>
      <c r="W2807">
        <f t="shared" si="184"/>
        <v>1</v>
      </c>
      <c r="X2807">
        <f t="shared" si="185"/>
        <v>0</v>
      </c>
    </row>
    <row r="2808" spans="1:24" x14ac:dyDescent="0.25">
      <c r="A2808">
        <v>34432</v>
      </c>
      <c r="B2808" t="s">
        <v>18</v>
      </c>
      <c r="C2808" s="1">
        <v>42467</v>
      </c>
      <c r="D2808" t="s">
        <v>31</v>
      </c>
      <c r="E2808">
        <v>20</v>
      </c>
      <c r="F2808">
        <v>244.39</v>
      </c>
      <c r="G2808">
        <v>0.08</v>
      </c>
      <c r="H2808" t="s">
        <v>20</v>
      </c>
      <c r="I2808">
        <v>114.1</v>
      </c>
      <c r="J2808">
        <v>12.53</v>
      </c>
      <c r="K2808">
        <v>0.5</v>
      </c>
      <c r="L2808" t="s">
        <v>496</v>
      </c>
      <c r="M2808" t="s">
        <v>22</v>
      </c>
      <c r="N2808" t="s">
        <v>40</v>
      </c>
      <c r="O2808" t="s">
        <v>34</v>
      </c>
      <c r="P2808" t="s">
        <v>46</v>
      </c>
      <c r="Q2808" t="s">
        <v>42</v>
      </c>
      <c r="R2808" s="1">
        <v>42468</v>
      </c>
      <c r="S2808" s="10">
        <f t="shared" si="183"/>
        <v>3.8835565193565645E-5</v>
      </c>
      <c r="U2808" t="str">
        <f t="shared" si="182"/>
        <v/>
      </c>
      <c r="V2808">
        <f t="array" ref="V2808">SUM(IF(B2808="Y",IF(D2808="Critical",(F2808:F6367),0)))</f>
        <v>0</v>
      </c>
      <c r="W2808">
        <f t="shared" si="184"/>
        <v>1</v>
      </c>
      <c r="X2808">
        <f t="shared" si="185"/>
        <v>0</v>
      </c>
    </row>
    <row r="2809" spans="1:24" x14ac:dyDescent="0.25">
      <c r="A2809">
        <v>34432</v>
      </c>
      <c r="B2809" t="s">
        <v>18</v>
      </c>
      <c r="C2809" s="1">
        <v>42467</v>
      </c>
      <c r="D2809" t="s">
        <v>31</v>
      </c>
      <c r="E2809">
        <v>3</v>
      </c>
      <c r="F2809">
        <v>581.41999999999996</v>
      </c>
      <c r="G2809">
        <v>0.02</v>
      </c>
      <c r="H2809" t="s">
        <v>20</v>
      </c>
      <c r="I2809">
        <v>-129.97</v>
      </c>
      <c r="J2809">
        <v>178.47</v>
      </c>
      <c r="K2809">
        <v>19.989999999999998</v>
      </c>
      <c r="L2809" t="s">
        <v>496</v>
      </c>
      <c r="M2809" t="s">
        <v>22</v>
      </c>
      <c r="N2809" t="s">
        <v>40</v>
      </c>
      <c r="O2809" t="s">
        <v>34</v>
      </c>
      <c r="P2809" t="s">
        <v>53</v>
      </c>
      <c r="Q2809" t="s">
        <v>42</v>
      </c>
      <c r="R2809" s="1">
        <v>42468</v>
      </c>
      <c r="S2809" s="10">
        <f t="shared" si="183"/>
        <v>9.2392382318601168E-5</v>
      </c>
      <c r="U2809" t="str">
        <f t="shared" si="182"/>
        <v/>
      </c>
      <c r="V2809">
        <f t="array" ref="V2809">SUM(IF(B2809="Y",IF(D2809="Critical",(F2809:F6368),0)))</f>
        <v>0</v>
      </c>
      <c r="W2809">
        <f t="shared" si="184"/>
        <v>1</v>
      </c>
      <c r="X2809">
        <f t="shared" si="185"/>
        <v>0</v>
      </c>
    </row>
    <row r="2810" spans="1:24" x14ac:dyDescent="0.25">
      <c r="A2810">
        <v>22627</v>
      </c>
      <c r="B2810" t="s">
        <v>27</v>
      </c>
      <c r="C2810" s="1">
        <v>41367</v>
      </c>
      <c r="D2810" t="s">
        <v>47</v>
      </c>
      <c r="E2810">
        <v>33</v>
      </c>
      <c r="F2810">
        <v>1934.6</v>
      </c>
      <c r="G2810">
        <v>0.09</v>
      </c>
      <c r="H2810" t="s">
        <v>20</v>
      </c>
      <c r="I2810">
        <v>614.03</v>
      </c>
      <c r="J2810">
        <v>63.94</v>
      </c>
      <c r="K2810">
        <v>14.48</v>
      </c>
      <c r="L2810" t="s">
        <v>178</v>
      </c>
      <c r="M2810" t="s">
        <v>56</v>
      </c>
      <c r="N2810" t="s">
        <v>71</v>
      </c>
      <c r="O2810" t="s">
        <v>37</v>
      </c>
      <c r="P2810" t="s">
        <v>38</v>
      </c>
      <c r="Q2810" t="s">
        <v>42</v>
      </c>
      <c r="R2810" s="1">
        <v>41372</v>
      </c>
      <c r="S2810" s="10">
        <f t="shared" si="183"/>
        <v>3.0742372610774622E-4</v>
      </c>
      <c r="U2810" t="str">
        <f t="shared" si="182"/>
        <v/>
      </c>
      <c r="V2810">
        <f t="array" ref="V2810">SUM(IF(B2810="Y",IF(D2810="Critical",(F2810:F6369),0)))</f>
        <v>0</v>
      </c>
      <c r="W2810">
        <f t="shared" si="184"/>
        <v>5</v>
      </c>
      <c r="X2810">
        <f t="shared" si="185"/>
        <v>0</v>
      </c>
    </row>
    <row r="2811" spans="1:24" x14ac:dyDescent="0.25">
      <c r="A2811">
        <v>34497</v>
      </c>
      <c r="B2811" t="s">
        <v>18</v>
      </c>
      <c r="C2811" s="1">
        <v>42439</v>
      </c>
      <c r="D2811" t="s">
        <v>43</v>
      </c>
      <c r="E2811">
        <v>36</v>
      </c>
      <c r="F2811">
        <v>175.35</v>
      </c>
      <c r="G2811">
        <v>0.1</v>
      </c>
      <c r="H2811" t="s">
        <v>20</v>
      </c>
      <c r="I2811">
        <v>-174.18</v>
      </c>
      <c r="J2811">
        <v>4.9800000000000004</v>
      </c>
      <c r="K2811">
        <v>7.54</v>
      </c>
      <c r="L2811" t="s">
        <v>588</v>
      </c>
      <c r="M2811" t="s">
        <v>22</v>
      </c>
      <c r="N2811" t="s">
        <v>45</v>
      </c>
      <c r="O2811" t="s">
        <v>34</v>
      </c>
      <c r="P2811" t="s">
        <v>49</v>
      </c>
      <c r="Q2811" t="s">
        <v>42</v>
      </c>
      <c r="R2811" s="1">
        <v>42440</v>
      </c>
      <c r="S2811" s="10">
        <f t="shared" si="183"/>
        <v>2.7864545835311333E-5</v>
      </c>
      <c r="U2811" t="str">
        <f t="shared" si="182"/>
        <v/>
      </c>
      <c r="V2811">
        <f t="array" ref="V2811">SUM(IF(B2811="Y",IF(D2811="Critical",(F2811:F6370),0)))</f>
        <v>0</v>
      </c>
      <c r="W2811">
        <f t="shared" si="184"/>
        <v>1</v>
      </c>
      <c r="X2811">
        <f t="shared" si="185"/>
        <v>0</v>
      </c>
    </row>
    <row r="2812" spans="1:24" x14ac:dyDescent="0.25">
      <c r="A2812">
        <v>34497</v>
      </c>
      <c r="B2812" t="s">
        <v>18</v>
      </c>
      <c r="C2812" s="1">
        <v>42439</v>
      </c>
      <c r="D2812" t="s">
        <v>43</v>
      </c>
      <c r="E2812">
        <v>25</v>
      </c>
      <c r="F2812">
        <v>590.6</v>
      </c>
      <c r="G2812">
        <v>0</v>
      </c>
      <c r="H2812" t="s">
        <v>20</v>
      </c>
      <c r="I2812">
        <v>117.73</v>
      </c>
      <c r="J2812">
        <v>22.84</v>
      </c>
      <c r="K2812">
        <v>8.18</v>
      </c>
      <c r="L2812" t="s">
        <v>588</v>
      </c>
      <c r="M2812" t="s">
        <v>22</v>
      </c>
      <c r="N2812" t="s">
        <v>45</v>
      </c>
      <c r="O2812" t="s">
        <v>34</v>
      </c>
      <c r="P2812" t="s">
        <v>49</v>
      </c>
      <c r="Q2812" t="s">
        <v>42</v>
      </c>
      <c r="R2812" s="1">
        <v>42441</v>
      </c>
      <c r="S2812" s="10">
        <f t="shared" si="183"/>
        <v>9.3851159226318077E-5</v>
      </c>
      <c r="U2812" t="str">
        <f t="shared" si="182"/>
        <v/>
      </c>
      <c r="V2812">
        <f t="array" ref="V2812">SUM(IF(B2812="Y",IF(D2812="Critical",(F2812:F6371),0)))</f>
        <v>0</v>
      </c>
      <c r="W2812">
        <f t="shared" si="184"/>
        <v>2</v>
      </c>
      <c r="X2812">
        <f t="shared" si="185"/>
        <v>0</v>
      </c>
    </row>
    <row r="2813" spans="1:24" x14ac:dyDescent="0.25">
      <c r="A2813">
        <v>34498</v>
      </c>
      <c r="B2813" t="s">
        <v>18</v>
      </c>
      <c r="C2813" s="1">
        <v>42416</v>
      </c>
      <c r="D2813" t="s">
        <v>47</v>
      </c>
      <c r="E2813">
        <v>4</v>
      </c>
      <c r="F2813">
        <v>47.12</v>
      </c>
      <c r="G2813">
        <v>0.09</v>
      </c>
      <c r="H2813" t="s">
        <v>32</v>
      </c>
      <c r="I2813">
        <v>10.8</v>
      </c>
      <c r="J2813">
        <v>8.74</v>
      </c>
      <c r="K2813">
        <v>1.39</v>
      </c>
      <c r="L2813" t="s">
        <v>589</v>
      </c>
      <c r="M2813" t="s">
        <v>22</v>
      </c>
      <c r="N2813" t="s">
        <v>71</v>
      </c>
      <c r="O2813" t="s">
        <v>34</v>
      </c>
      <c r="P2813" t="s">
        <v>76</v>
      </c>
      <c r="Q2813" t="s">
        <v>42</v>
      </c>
      <c r="R2813" s="1">
        <v>42421</v>
      </c>
      <c r="S2813" s="10">
        <f t="shared" si="183"/>
        <v>7.4877524936405475E-6</v>
      </c>
      <c r="U2813" t="str">
        <f t="shared" si="182"/>
        <v/>
      </c>
      <c r="V2813">
        <f t="array" ref="V2813">SUM(IF(B2813="Y",IF(D2813="Critical",(F2813:F6372),0)))</f>
        <v>0</v>
      </c>
      <c r="W2813">
        <f t="shared" si="184"/>
        <v>5</v>
      </c>
      <c r="X2813">
        <f t="shared" si="185"/>
        <v>0</v>
      </c>
    </row>
    <row r="2814" spans="1:24" x14ac:dyDescent="0.25">
      <c r="A2814">
        <v>34498</v>
      </c>
      <c r="B2814" t="s">
        <v>18</v>
      </c>
      <c r="C2814" s="1">
        <v>42416</v>
      </c>
      <c r="D2814" t="s">
        <v>47</v>
      </c>
      <c r="E2814">
        <v>3</v>
      </c>
      <c r="F2814">
        <v>62.89</v>
      </c>
      <c r="G2814">
        <v>0.09</v>
      </c>
      <c r="H2814" t="s">
        <v>20</v>
      </c>
      <c r="I2814">
        <v>-23.2</v>
      </c>
      <c r="J2814">
        <v>18.97</v>
      </c>
      <c r="K2814">
        <v>9.0299999999999994</v>
      </c>
      <c r="L2814" t="s">
        <v>589</v>
      </c>
      <c r="M2814" t="s">
        <v>22</v>
      </c>
      <c r="N2814" t="s">
        <v>71</v>
      </c>
      <c r="O2814" t="s">
        <v>34</v>
      </c>
      <c r="P2814" t="s">
        <v>49</v>
      </c>
      <c r="Q2814" t="s">
        <v>42</v>
      </c>
      <c r="R2814" s="1">
        <v>42421</v>
      </c>
      <c r="S2814" s="10">
        <f t="shared" si="183"/>
        <v>9.9937341749799242E-6</v>
      </c>
      <c r="U2814" t="str">
        <f t="shared" si="182"/>
        <v/>
      </c>
      <c r="V2814">
        <f t="array" ref="V2814">SUM(IF(B2814="Y",IF(D2814="Critical",(F2814:F6373),0)))</f>
        <v>0</v>
      </c>
      <c r="W2814">
        <f t="shared" si="184"/>
        <v>5</v>
      </c>
      <c r="X2814">
        <f t="shared" si="185"/>
        <v>0</v>
      </c>
    </row>
    <row r="2815" spans="1:24" x14ac:dyDescent="0.25">
      <c r="A2815">
        <v>5538</v>
      </c>
      <c r="B2815" t="s">
        <v>18</v>
      </c>
      <c r="C2815" s="1">
        <v>41632</v>
      </c>
      <c r="D2815" t="s">
        <v>28</v>
      </c>
      <c r="E2815">
        <v>13</v>
      </c>
      <c r="F2815">
        <v>1940.31</v>
      </c>
      <c r="G2815">
        <v>0.03</v>
      </c>
      <c r="H2815" t="s">
        <v>54</v>
      </c>
      <c r="I2815">
        <v>-668.19</v>
      </c>
      <c r="J2815">
        <v>146.05000000000001</v>
      </c>
      <c r="K2815">
        <v>80.2</v>
      </c>
      <c r="L2815" t="s">
        <v>210</v>
      </c>
      <c r="M2815" t="s">
        <v>22</v>
      </c>
      <c r="N2815" t="s">
        <v>45</v>
      </c>
      <c r="O2815" t="s">
        <v>37</v>
      </c>
      <c r="P2815" t="s">
        <v>112</v>
      </c>
      <c r="Q2815" t="s">
        <v>58</v>
      </c>
      <c r="R2815" s="1">
        <v>41633</v>
      </c>
      <c r="S2815" s="10">
        <f t="shared" si="183"/>
        <v>3.0833109170067257E-4</v>
      </c>
      <c r="U2815" t="str">
        <f t="shared" si="182"/>
        <v/>
      </c>
      <c r="V2815">
        <f t="array" ref="V2815">SUM(IF(B2815="Y",IF(D2815="Critical",(F2815:F6374),0)))</f>
        <v>0</v>
      </c>
      <c r="W2815">
        <f t="shared" si="184"/>
        <v>1</v>
      </c>
      <c r="X2815">
        <f t="shared" si="185"/>
        <v>0</v>
      </c>
    </row>
    <row r="2816" spans="1:24" x14ac:dyDescent="0.25">
      <c r="A2816">
        <v>34567</v>
      </c>
      <c r="B2816" t="s">
        <v>18</v>
      </c>
      <c r="C2816" s="1">
        <v>42486</v>
      </c>
      <c r="D2816" t="s">
        <v>47</v>
      </c>
      <c r="E2816">
        <v>18</v>
      </c>
      <c r="F2816">
        <v>3344.11</v>
      </c>
      <c r="G2816">
        <v>0.03</v>
      </c>
      <c r="H2816" t="s">
        <v>54</v>
      </c>
      <c r="I2816">
        <v>588.54</v>
      </c>
      <c r="J2816">
        <v>180.98</v>
      </c>
      <c r="K2816">
        <v>26.2</v>
      </c>
      <c r="L2816" t="s">
        <v>535</v>
      </c>
      <c r="M2816" t="s">
        <v>30</v>
      </c>
      <c r="N2816" t="s">
        <v>45</v>
      </c>
      <c r="O2816" t="s">
        <v>37</v>
      </c>
      <c r="P2816" t="s">
        <v>86</v>
      </c>
      <c r="Q2816" t="s">
        <v>74</v>
      </c>
      <c r="R2816" s="1">
        <v>42490</v>
      </c>
      <c r="S2816" s="10">
        <f t="shared" si="183"/>
        <v>5.3140636654304527E-4</v>
      </c>
      <c r="U2816" t="str">
        <f t="shared" si="182"/>
        <v/>
      </c>
      <c r="V2816">
        <f t="array" ref="V2816">SUM(IF(B2816="Y",IF(D2816="Critical",(F2816:F6375),0)))</f>
        <v>0</v>
      </c>
      <c r="W2816">
        <f t="shared" si="184"/>
        <v>4</v>
      </c>
      <c r="X2816">
        <f t="shared" si="185"/>
        <v>0</v>
      </c>
    </row>
    <row r="2817" spans="1:24" x14ac:dyDescent="0.25">
      <c r="A2817">
        <v>34631</v>
      </c>
      <c r="B2817" t="s">
        <v>18</v>
      </c>
      <c r="C2817" s="1">
        <v>42666</v>
      </c>
      <c r="D2817" t="s">
        <v>31</v>
      </c>
      <c r="E2817">
        <v>5</v>
      </c>
      <c r="F2817">
        <v>22.06</v>
      </c>
      <c r="G2817">
        <v>0.06</v>
      </c>
      <c r="H2817" t="s">
        <v>20</v>
      </c>
      <c r="I2817">
        <v>-22.28</v>
      </c>
      <c r="J2817">
        <v>3.36</v>
      </c>
      <c r="K2817">
        <v>6.27</v>
      </c>
      <c r="L2817" t="s">
        <v>401</v>
      </c>
      <c r="M2817" t="s">
        <v>341</v>
      </c>
      <c r="N2817" t="s">
        <v>23</v>
      </c>
      <c r="O2817" t="s">
        <v>34</v>
      </c>
      <c r="P2817" t="s">
        <v>68</v>
      </c>
      <c r="Q2817" t="s">
        <v>42</v>
      </c>
      <c r="R2817" s="1">
        <v>42667</v>
      </c>
      <c r="S2817" s="10">
        <f t="shared" si="183"/>
        <v>3.5055140069972512E-6</v>
      </c>
      <c r="U2817" t="str">
        <f t="shared" si="182"/>
        <v/>
      </c>
      <c r="V2817">
        <f t="array" ref="V2817">SUM(IF(B2817="Y",IF(D2817="Critical",(F2817:F6376),0)))</f>
        <v>0</v>
      </c>
      <c r="W2817">
        <f t="shared" si="184"/>
        <v>1</v>
      </c>
      <c r="X2817">
        <f t="shared" si="185"/>
        <v>0</v>
      </c>
    </row>
    <row r="2818" spans="1:24" x14ac:dyDescent="0.25">
      <c r="A2818">
        <v>34631</v>
      </c>
      <c r="B2818" t="s">
        <v>18</v>
      </c>
      <c r="C2818" s="1">
        <v>42666</v>
      </c>
      <c r="D2818" t="s">
        <v>31</v>
      </c>
      <c r="E2818">
        <v>19</v>
      </c>
      <c r="F2818">
        <v>12616.2</v>
      </c>
      <c r="G2818">
        <v>7.0000000000000007E-2</v>
      </c>
      <c r="H2818" t="s">
        <v>20</v>
      </c>
      <c r="I2818">
        <v>2808.22</v>
      </c>
      <c r="J2818">
        <v>699.99</v>
      </c>
      <c r="K2818">
        <v>24.49</v>
      </c>
      <c r="L2818" t="s">
        <v>401</v>
      </c>
      <c r="M2818" t="s">
        <v>341</v>
      </c>
      <c r="N2818" t="s">
        <v>23</v>
      </c>
      <c r="O2818" t="s">
        <v>24</v>
      </c>
      <c r="P2818" t="s">
        <v>131</v>
      </c>
      <c r="Q2818" t="s">
        <v>60</v>
      </c>
      <c r="R2818" s="1">
        <v>42668</v>
      </c>
      <c r="S2818" s="10">
        <f t="shared" si="183"/>
        <v>2.0048171267034779E-3</v>
      </c>
      <c r="U2818" t="str">
        <f t="shared" ref="U2818:U2881" si="186">IF(T2818="Quality Check",VLOOKUP(S2818,Quality_Control,2),"")</f>
        <v/>
      </c>
      <c r="V2818">
        <f t="array" ref="V2818">SUM(IF(B2818="Y",IF(D2818="Critical",(F2818:F6377),0)))</f>
        <v>0</v>
      </c>
      <c r="W2818">
        <f t="shared" si="184"/>
        <v>2</v>
      </c>
      <c r="X2818">
        <f t="shared" si="185"/>
        <v>0</v>
      </c>
    </row>
    <row r="2819" spans="1:24" x14ac:dyDescent="0.25">
      <c r="A2819">
        <v>18822</v>
      </c>
      <c r="B2819" t="s">
        <v>27</v>
      </c>
      <c r="C2819" s="1">
        <v>41629</v>
      </c>
      <c r="D2819" t="s">
        <v>47</v>
      </c>
      <c r="E2819">
        <v>34</v>
      </c>
      <c r="F2819">
        <v>1950.0360000000001</v>
      </c>
      <c r="G2819">
        <v>0.03</v>
      </c>
      <c r="H2819" t="s">
        <v>20</v>
      </c>
      <c r="I2819">
        <v>361.89</v>
      </c>
      <c r="J2819">
        <v>65.989999999999995</v>
      </c>
      <c r="K2819">
        <v>8.99</v>
      </c>
      <c r="L2819" t="s">
        <v>284</v>
      </c>
      <c r="M2819" t="s">
        <v>22</v>
      </c>
      <c r="N2819" t="s">
        <v>71</v>
      </c>
      <c r="O2819" t="s">
        <v>24</v>
      </c>
      <c r="P2819" t="s">
        <v>41</v>
      </c>
      <c r="Q2819" t="s">
        <v>42</v>
      </c>
      <c r="R2819" s="1">
        <v>41638</v>
      </c>
      <c r="S2819" s="10">
        <f t="shared" ref="S2819:S2882" si="187">F2819/$F$3563</f>
        <v>3.0987663246368505E-4</v>
      </c>
      <c r="U2819" t="str">
        <f t="shared" si="186"/>
        <v/>
      </c>
      <c r="V2819">
        <f t="array" ref="V2819">SUM(IF(B2819="Y",IF(D2819="Critical",(F2819:F6378),0)))</f>
        <v>0</v>
      </c>
      <c r="W2819">
        <f t="shared" ref="W2819:W2882" si="188">R2819-C2819</f>
        <v>9</v>
      </c>
      <c r="X2819">
        <f t="shared" ref="X2819:X2882" si="189">IF(T2819="",0,1)</f>
        <v>0</v>
      </c>
    </row>
    <row r="2820" spans="1:24" x14ac:dyDescent="0.25">
      <c r="A2820">
        <v>34659</v>
      </c>
      <c r="B2820" t="s">
        <v>18</v>
      </c>
      <c r="C2820" s="1">
        <v>42327</v>
      </c>
      <c r="D2820" t="s">
        <v>19</v>
      </c>
      <c r="E2820">
        <v>42</v>
      </c>
      <c r="F2820">
        <v>259.43</v>
      </c>
      <c r="G2820">
        <v>0</v>
      </c>
      <c r="H2820" t="s">
        <v>20</v>
      </c>
      <c r="I2820">
        <v>-52.52</v>
      </c>
      <c r="J2820">
        <v>5.77</v>
      </c>
      <c r="K2820">
        <v>4.97</v>
      </c>
      <c r="L2820" t="s">
        <v>170</v>
      </c>
      <c r="M2820" t="s">
        <v>22</v>
      </c>
      <c r="N2820" t="s">
        <v>45</v>
      </c>
      <c r="O2820" t="s">
        <v>34</v>
      </c>
      <c r="P2820" t="s">
        <v>68</v>
      </c>
      <c r="Q2820" t="s">
        <v>42</v>
      </c>
      <c r="R2820" s="1">
        <v>42329</v>
      </c>
      <c r="S2820" s="10">
        <f t="shared" si="187"/>
        <v>4.122554391819116E-5</v>
      </c>
      <c r="U2820" t="str">
        <f t="shared" si="186"/>
        <v/>
      </c>
      <c r="V2820">
        <f t="array" ref="V2820">SUM(IF(B2820="Y",IF(D2820="Critical",(F2820:F6379),0)))</f>
        <v>0</v>
      </c>
      <c r="W2820">
        <f t="shared" si="188"/>
        <v>2</v>
      </c>
      <c r="X2820">
        <f t="shared" si="189"/>
        <v>0</v>
      </c>
    </row>
    <row r="2821" spans="1:24" x14ac:dyDescent="0.25">
      <c r="A2821">
        <v>34660</v>
      </c>
      <c r="B2821" t="s">
        <v>18</v>
      </c>
      <c r="C2821" s="1">
        <v>41885</v>
      </c>
      <c r="D2821" t="s">
        <v>31</v>
      </c>
      <c r="E2821">
        <v>4</v>
      </c>
      <c r="F2821">
        <v>24.77</v>
      </c>
      <c r="G2821">
        <v>0.1</v>
      </c>
      <c r="H2821" t="s">
        <v>20</v>
      </c>
      <c r="I2821">
        <v>-17.07</v>
      </c>
      <c r="J2821">
        <v>4.91</v>
      </c>
      <c r="K2821">
        <v>5.68</v>
      </c>
      <c r="L2821" t="s">
        <v>450</v>
      </c>
      <c r="M2821" t="s">
        <v>22</v>
      </c>
      <c r="N2821" t="s">
        <v>40</v>
      </c>
      <c r="O2821" t="s">
        <v>34</v>
      </c>
      <c r="P2821" t="s">
        <v>68</v>
      </c>
      <c r="Q2821" t="s">
        <v>42</v>
      </c>
      <c r="R2821" s="1">
        <v>41886</v>
      </c>
      <c r="S2821" s="10">
        <f t="shared" si="187"/>
        <v>3.9361551202775121E-6</v>
      </c>
      <c r="U2821" t="str">
        <f t="shared" si="186"/>
        <v/>
      </c>
      <c r="V2821">
        <f t="array" ref="V2821">SUM(IF(B2821="Y",IF(D2821="Critical",(F2821:F6380),0)))</f>
        <v>0</v>
      </c>
      <c r="W2821">
        <f t="shared" si="188"/>
        <v>1</v>
      </c>
      <c r="X2821">
        <f t="shared" si="189"/>
        <v>0</v>
      </c>
    </row>
    <row r="2822" spans="1:24" x14ac:dyDescent="0.25">
      <c r="A2822">
        <v>34660</v>
      </c>
      <c r="B2822" t="s">
        <v>18</v>
      </c>
      <c r="C2822" s="1">
        <v>41885</v>
      </c>
      <c r="D2822" t="s">
        <v>31</v>
      </c>
      <c r="E2822">
        <v>36</v>
      </c>
      <c r="F2822">
        <v>3832.37</v>
      </c>
      <c r="G2822">
        <v>0.01</v>
      </c>
      <c r="H2822" t="s">
        <v>20</v>
      </c>
      <c r="I2822">
        <v>1322.07</v>
      </c>
      <c r="J2822">
        <v>107.53</v>
      </c>
      <c r="K2822">
        <v>5.81</v>
      </c>
      <c r="L2822" t="s">
        <v>450</v>
      </c>
      <c r="M2822" t="s">
        <v>22</v>
      </c>
      <c r="N2822" t="s">
        <v>40</v>
      </c>
      <c r="O2822" t="s">
        <v>37</v>
      </c>
      <c r="P2822" t="s">
        <v>38</v>
      </c>
      <c r="Q2822" t="s">
        <v>52</v>
      </c>
      <c r="R2822" s="1">
        <v>41887</v>
      </c>
      <c r="S2822" s="10">
        <f t="shared" si="187"/>
        <v>6.0899486468703786E-4</v>
      </c>
      <c r="U2822" t="str">
        <f t="shared" si="186"/>
        <v/>
      </c>
      <c r="V2822">
        <f t="array" ref="V2822">SUM(IF(B2822="Y",IF(D2822="Critical",(F2822:F6381),0)))</f>
        <v>0</v>
      </c>
      <c r="W2822">
        <f t="shared" si="188"/>
        <v>2</v>
      </c>
      <c r="X2822">
        <f t="shared" si="189"/>
        <v>0</v>
      </c>
    </row>
    <row r="2823" spans="1:24" x14ac:dyDescent="0.25">
      <c r="A2823">
        <v>31077</v>
      </c>
      <c r="B2823" t="s">
        <v>18</v>
      </c>
      <c r="C2823" s="1">
        <v>41570</v>
      </c>
      <c r="D2823" t="s">
        <v>31</v>
      </c>
      <c r="E2823">
        <v>36</v>
      </c>
      <c r="F2823">
        <v>1955.0764999999999</v>
      </c>
      <c r="G2823">
        <v>0.06</v>
      </c>
      <c r="H2823" t="s">
        <v>20</v>
      </c>
      <c r="I2823">
        <v>470.83</v>
      </c>
      <c r="J2823">
        <v>65.989999999999995</v>
      </c>
      <c r="K2823">
        <v>3.9</v>
      </c>
      <c r="L2823" t="s">
        <v>518</v>
      </c>
      <c r="M2823" t="s">
        <v>341</v>
      </c>
      <c r="N2823" t="s">
        <v>71</v>
      </c>
      <c r="O2823" t="s">
        <v>24</v>
      </c>
      <c r="P2823" t="s">
        <v>41</v>
      </c>
      <c r="Q2823" t="s">
        <v>42</v>
      </c>
      <c r="R2823" s="1">
        <v>41572</v>
      </c>
      <c r="S2823" s="10">
        <f t="shared" si="187"/>
        <v>3.1067760904357033E-4</v>
      </c>
      <c r="U2823" t="str">
        <f t="shared" si="186"/>
        <v/>
      </c>
      <c r="V2823">
        <f t="array" ref="V2823">SUM(IF(B2823="Y",IF(D2823="Critical",(F2823:F6382),0)))</f>
        <v>0</v>
      </c>
      <c r="W2823">
        <f t="shared" si="188"/>
        <v>2</v>
      </c>
      <c r="X2823">
        <f t="shared" si="189"/>
        <v>0</v>
      </c>
    </row>
    <row r="2824" spans="1:24" x14ac:dyDescent="0.25">
      <c r="A2824">
        <v>34663</v>
      </c>
      <c r="B2824" t="s">
        <v>18</v>
      </c>
      <c r="C2824" s="1">
        <v>41826</v>
      </c>
      <c r="D2824" t="s">
        <v>31</v>
      </c>
      <c r="E2824">
        <v>38</v>
      </c>
      <c r="F2824">
        <v>29186.49</v>
      </c>
      <c r="G2824">
        <v>0.05</v>
      </c>
      <c r="H2824" t="s">
        <v>54</v>
      </c>
      <c r="I2824">
        <v>11562.08</v>
      </c>
      <c r="J2824">
        <v>808.49</v>
      </c>
      <c r="K2824">
        <v>55.3</v>
      </c>
      <c r="L2824" t="s">
        <v>493</v>
      </c>
      <c r="M2824" t="s">
        <v>22</v>
      </c>
      <c r="N2824" t="s">
        <v>23</v>
      </c>
      <c r="O2824" t="s">
        <v>24</v>
      </c>
      <c r="P2824" t="s">
        <v>51</v>
      </c>
      <c r="Q2824" t="s">
        <v>74</v>
      </c>
      <c r="R2824" s="1">
        <v>41828</v>
      </c>
      <c r="S2824" s="10">
        <f t="shared" si="187"/>
        <v>4.6379714193148331E-3</v>
      </c>
      <c r="U2824" t="str">
        <f t="shared" si="186"/>
        <v/>
      </c>
      <c r="V2824">
        <f t="array" ref="V2824">SUM(IF(B2824="Y",IF(D2824="Critical",(F2824:F6383),0)))</f>
        <v>0</v>
      </c>
      <c r="W2824">
        <f t="shared" si="188"/>
        <v>2</v>
      </c>
      <c r="X2824">
        <f t="shared" si="189"/>
        <v>0</v>
      </c>
    </row>
    <row r="2825" spans="1:24" x14ac:dyDescent="0.25">
      <c r="A2825">
        <v>34723</v>
      </c>
      <c r="B2825" t="s">
        <v>18</v>
      </c>
      <c r="C2825" s="1">
        <v>42347</v>
      </c>
      <c r="D2825" t="s">
        <v>43</v>
      </c>
      <c r="E2825">
        <v>4</v>
      </c>
      <c r="F2825">
        <v>6095.14</v>
      </c>
      <c r="G2825">
        <v>0.06</v>
      </c>
      <c r="H2825" t="s">
        <v>54</v>
      </c>
      <c r="I2825">
        <v>-3001.28</v>
      </c>
      <c r="J2825">
        <v>1500.97</v>
      </c>
      <c r="K2825">
        <v>29.7</v>
      </c>
      <c r="L2825" t="s">
        <v>590</v>
      </c>
      <c r="M2825" t="s">
        <v>22</v>
      </c>
      <c r="N2825" t="s">
        <v>71</v>
      </c>
      <c r="O2825" t="s">
        <v>24</v>
      </c>
      <c r="P2825" t="s">
        <v>51</v>
      </c>
      <c r="Q2825" t="s">
        <v>74</v>
      </c>
      <c r="R2825" s="1">
        <v>42349</v>
      </c>
      <c r="S2825" s="10">
        <f t="shared" si="187"/>
        <v>9.6856748162326507E-4</v>
      </c>
      <c r="U2825" t="str">
        <f t="shared" si="186"/>
        <v/>
      </c>
      <c r="V2825">
        <f t="array" ref="V2825">SUM(IF(B2825="Y",IF(D2825="Critical",(F2825:F6384),0)))</f>
        <v>0</v>
      </c>
      <c r="W2825">
        <f t="shared" si="188"/>
        <v>2</v>
      </c>
      <c r="X2825">
        <f t="shared" si="189"/>
        <v>0</v>
      </c>
    </row>
    <row r="2826" spans="1:24" x14ac:dyDescent="0.25">
      <c r="A2826">
        <v>34723</v>
      </c>
      <c r="B2826" t="s">
        <v>18</v>
      </c>
      <c r="C2826" s="1">
        <v>42347</v>
      </c>
      <c r="D2826" t="s">
        <v>43</v>
      </c>
      <c r="E2826">
        <v>46</v>
      </c>
      <c r="F2826">
        <v>3776.28</v>
      </c>
      <c r="G2826">
        <v>0.06</v>
      </c>
      <c r="H2826" t="s">
        <v>54</v>
      </c>
      <c r="I2826">
        <v>579.79</v>
      </c>
      <c r="J2826">
        <v>80.97</v>
      </c>
      <c r="K2826">
        <v>30.06</v>
      </c>
      <c r="L2826" t="s">
        <v>590</v>
      </c>
      <c r="M2826" t="s">
        <v>22</v>
      </c>
      <c r="N2826" t="s">
        <v>71</v>
      </c>
      <c r="O2826" t="s">
        <v>24</v>
      </c>
      <c r="P2826" t="s">
        <v>51</v>
      </c>
      <c r="Q2826" t="s">
        <v>58</v>
      </c>
      <c r="R2826" s="1">
        <v>42350</v>
      </c>
      <c r="S2826" s="10">
        <f t="shared" si="187"/>
        <v>6.0008170599925572E-4</v>
      </c>
      <c r="U2826" t="str">
        <f t="shared" si="186"/>
        <v/>
      </c>
      <c r="V2826">
        <f t="array" ref="V2826">SUM(IF(B2826="Y",IF(D2826="Critical",(F2826:F6385),0)))</f>
        <v>0</v>
      </c>
      <c r="W2826">
        <f t="shared" si="188"/>
        <v>3</v>
      </c>
      <c r="X2826">
        <f t="shared" si="189"/>
        <v>0</v>
      </c>
    </row>
    <row r="2827" spans="1:24" x14ac:dyDescent="0.25">
      <c r="A2827">
        <v>34723</v>
      </c>
      <c r="B2827" t="s">
        <v>18</v>
      </c>
      <c r="C2827" s="1">
        <v>42347</v>
      </c>
      <c r="D2827" t="s">
        <v>43</v>
      </c>
      <c r="E2827">
        <v>29</v>
      </c>
      <c r="F2827">
        <v>1487.8995</v>
      </c>
      <c r="G2827">
        <v>0.09</v>
      </c>
      <c r="H2827" t="s">
        <v>20</v>
      </c>
      <c r="I2827">
        <v>79.319999999999993</v>
      </c>
      <c r="J2827">
        <v>65.989999999999995</v>
      </c>
      <c r="K2827">
        <v>8.99</v>
      </c>
      <c r="L2827" t="s">
        <v>590</v>
      </c>
      <c r="M2827" t="s">
        <v>22</v>
      </c>
      <c r="N2827" t="s">
        <v>71</v>
      </c>
      <c r="O2827" t="s">
        <v>24</v>
      </c>
      <c r="P2827" t="s">
        <v>41</v>
      </c>
      <c r="Q2827" t="s">
        <v>42</v>
      </c>
      <c r="R2827" s="1">
        <v>42349</v>
      </c>
      <c r="S2827" s="10">
        <f t="shared" si="187"/>
        <v>2.3643937163437021E-4</v>
      </c>
      <c r="U2827" t="str">
        <f t="shared" si="186"/>
        <v/>
      </c>
      <c r="V2827">
        <f t="array" ref="V2827">SUM(IF(B2827="Y",IF(D2827="Critical",(F2827:F6386),0)))</f>
        <v>0</v>
      </c>
      <c r="W2827">
        <f t="shared" si="188"/>
        <v>2</v>
      </c>
      <c r="X2827">
        <f t="shared" si="189"/>
        <v>0</v>
      </c>
    </row>
    <row r="2828" spans="1:24" x14ac:dyDescent="0.25">
      <c r="A2828">
        <v>34754</v>
      </c>
      <c r="B2828" t="s">
        <v>18</v>
      </c>
      <c r="C2828" s="1">
        <v>42159</v>
      </c>
      <c r="D2828" t="s">
        <v>28</v>
      </c>
      <c r="E2828">
        <v>16</v>
      </c>
      <c r="F2828">
        <v>623.35</v>
      </c>
      <c r="G2828">
        <v>0.03</v>
      </c>
      <c r="H2828" t="s">
        <v>20</v>
      </c>
      <c r="I2828">
        <v>235.51</v>
      </c>
      <c r="J2828">
        <v>37.94</v>
      </c>
      <c r="K2828">
        <v>5.08</v>
      </c>
      <c r="L2828" t="s">
        <v>213</v>
      </c>
      <c r="M2828" t="s">
        <v>56</v>
      </c>
      <c r="N2828" t="s">
        <v>40</v>
      </c>
      <c r="O2828" t="s">
        <v>34</v>
      </c>
      <c r="P2828" t="s">
        <v>49</v>
      </c>
      <c r="Q2828" t="s">
        <v>36</v>
      </c>
      <c r="R2828" s="1">
        <v>42161</v>
      </c>
      <c r="S2828" s="10">
        <f t="shared" si="187"/>
        <v>9.9055401462454066E-5</v>
      </c>
      <c r="U2828" t="str">
        <f t="shared" si="186"/>
        <v/>
      </c>
      <c r="V2828">
        <f t="array" ref="V2828">SUM(IF(B2828="Y",IF(D2828="Critical",(F2828:F6387),0)))</f>
        <v>0</v>
      </c>
      <c r="W2828">
        <f t="shared" si="188"/>
        <v>2</v>
      </c>
      <c r="X2828">
        <f t="shared" si="189"/>
        <v>0</v>
      </c>
    </row>
    <row r="2829" spans="1:24" x14ac:dyDescent="0.25">
      <c r="A2829">
        <v>34757</v>
      </c>
      <c r="B2829" t="s">
        <v>18</v>
      </c>
      <c r="C2829" s="1">
        <v>42152</v>
      </c>
      <c r="D2829" t="s">
        <v>19</v>
      </c>
      <c r="E2829">
        <v>40</v>
      </c>
      <c r="F2829">
        <v>250.6</v>
      </c>
      <c r="G2829">
        <v>0.1</v>
      </c>
      <c r="H2829" t="s">
        <v>32</v>
      </c>
      <c r="I2829">
        <v>-107.06</v>
      </c>
      <c r="J2829">
        <v>6.48</v>
      </c>
      <c r="K2829">
        <v>6.22</v>
      </c>
      <c r="L2829" t="s">
        <v>590</v>
      </c>
      <c r="M2829" t="s">
        <v>22</v>
      </c>
      <c r="N2829" t="s">
        <v>71</v>
      </c>
      <c r="O2829" t="s">
        <v>34</v>
      </c>
      <c r="P2829" t="s">
        <v>49</v>
      </c>
      <c r="Q2829" t="s">
        <v>42</v>
      </c>
      <c r="R2829" s="1">
        <v>42154</v>
      </c>
      <c r="S2829" s="10">
        <f t="shared" si="187"/>
        <v>3.9822384866432959E-5</v>
      </c>
      <c r="U2829" t="str">
        <f t="shared" si="186"/>
        <v/>
      </c>
      <c r="V2829">
        <f t="array" ref="V2829">SUM(IF(B2829="Y",IF(D2829="Critical",(F2829:F6388),0)))</f>
        <v>0</v>
      </c>
      <c r="W2829">
        <f t="shared" si="188"/>
        <v>2</v>
      </c>
      <c r="X2829">
        <f t="shared" si="189"/>
        <v>0</v>
      </c>
    </row>
    <row r="2830" spans="1:24" x14ac:dyDescent="0.25">
      <c r="A2830">
        <v>34788</v>
      </c>
      <c r="B2830" t="s">
        <v>18</v>
      </c>
      <c r="C2830" s="1">
        <v>42683</v>
      </c>
      <c r="D2830" t="s">
        <v>19</v>
      </c>
      <c r="E2830">
        <v>4</v>
      </c>
      <c r="F2830">
        <v>30.47</v>
      </c>
      <c r="G2830">
        <v>0.02</v>
      </c>
      <c r="H2830" t="s">
        <v>20</v>
      </c>
      <c r="I2830">
        <v>-10.7</v>
      </c>
      <c r="J2830">
        <v>5.98</v>
      </c>
      <c r="K2830">
        <v>5.15</v>
      </c>
      <c r="L2830" t="s">
        <v>150</v>
      </c>
      <c r="M2830" t="s">
        <v>30</v>
      </c>
      <c r="N2830" t="s">
        <v>23</v>
      </c>
      <c r="O2830" t="s">
        <v>34</v>
      </c>
      <c r="P2830" t="s">
        <v>49</v>
      </c>
      <c r="Q2830" t="s">
        <v>42</v>
      </c>
      <c r="R2830" s="1">
        <v>42685</v>
      </c>
      <c r="S2830" s="10">
        <f t="shared" si="187"/>
        <v>4.8419316316049978E-6</v>
      </c>
      <c r="U2830" t="str">
        <f t="shared" si="186"/>
        <v/>
      </c>
      <c r="V2830">
        <f t="array" ref="V2830">SUM(IF(B2830="Y",IF(D2830="Critical",(F2830:F6389),0)))</f>
        <v>0</v>
      </c>
      <c r="W2830">
        <f t="shared" si="188"/>
        <v>2</v>
      </c>
      <c r="X2830">
        <f t="shared" si="189"/>
        <v>0</v>
      </c>
    </row>
    <row r="2831" spans="1:24" x14ac:dyDescent="0.25">
      <c r="A2831">
        <v>10498</v>
      </c>
      <c r="B2831" t="s">
        <v>27</v>
      </c>
      <c r="C2831" s="1">
        <v>41570</v>
      </c>
      <c r="D2831" t="s">
        <v>47</v>
      </c>
      <c r="E2831">
        <v>47</v>
      </c>
      <c r="F2831">
        <v>1968.47</v>
      </c>
      <c r="G2831">
        <v>0.04</v>
      </c>
      <c r="H2831" t="s">
        <v>20</v>
      </c>
      <c r="I2831">
        <v>327.9</v>
      </c>
      <c r="J2831">
        <v>40.97</v>
      </c>
      <c r="K2831">
        <v>8.99</v>
      </c>
      <c r="L2831" t="s">
        <v>374</v>
      </c>
      <c r="M2831" t="s">
        <v>30</v>
      </c>
      <c r="N2831" t="s">
        <v>71</v>
      </c>
      <c r="O2831" t="s">
        <v>34</v>
      </c>
      <c r="P2831" t="s">
        <v>35</v>
      </c>
      <c r="Q2831" t="s">
        <v>26</v>
      </c>
      <c r="R2831" s="1">
        <v>41577</v>
      </c>
      <c r="S2831" s="10">
        <f t="shared" si="187"/>
        <v>3.1280594548295011E-4</v>
      </c>
      <c r="U2831" t="str">
        <f t="shared" si="186"/>
        <v/>
      </c>
      <c r="V2831">
        <f t="array" ref="V2831">SUM(IF(B2831="Y",IF(D2831="Critical",(F2831:F6390),0)))</f>
        <v>0</v>
      </c>
      <c r="W2831">
        <f t="shared" si="188"/>
        <v>7</v>
      </c>
      <c r="X2831">
        <f t="shared" si="189"/>
        <v>0</v>
      </c>
    </row>
    <row r="2832" spans="1:24" x14ac:dyDescent="0.25">
      <c r="A2832">
        <v>11047</v>
      </c>
      <c r="B2832" t="s">
        <v>18</v>
      </c>
      <c r="C2832" s="1">
        <v>41618</v>
      </c>
      <c r="D2832" t="s">
        <v>47</v>
      </c>
      <c r="E2832">
        <v>27</v>
      </c>
      <c r="F2832">
        <v>1991.26</v>
      </c>
      <c r="G2832">
        <v>0.01</v>
      </c>
      <c r="H2832" t="s">
        <v>54</v>
      </c>
      <c r="I2832">
        <v>-528.09</v>
      </c>
      <c r="J2832">
        <v>68.81</v>
      </c>
      <c r="K2832">
        <v>60</v>
      </c>
      <c r="L2832" t="s">
        <v>117</v>
      </c>
      <c r="M2832" t="s">
        <v>56</v>
      </c>
      <c r="N2832" t="s">
        <v>40</v>
      </c>
      <c r="O2832" t="s">
        <v>34</v>
      </c>
      <c r="P2832" t="s">
        <v>72</v>
      </c>
      <c r="Q2832" t="s">
        <v>74</v>
      </c>
      <c r="R2832" s="1">
        <v>41625</v>
      </c>
      <c r="S2832" s="10">
        <f t="shared" si="187"/>
        <v>3.1642746244666124E-4</v>
      </c>
      <c r="U2832" t="str">
        <f t="shared" si="186"/>
        <v/>
      </c>
      <c r="V2832">
        <f t="array" ref="V2832">SUM(IF(B2832="Y",IF(D2832="Critical",(F2832:F6391),0)))</f>
        <v>0</v>
      </c>
      <c r="W2832">
        <f t="shared" si="188"/>
        <v>7</v>
      </c>
      <c r="X2832">
        <f t="shared" si="189"/>
        <v>0</v>
      </c>
    </row>
    <row r="2833" spans="1:24" x14ac:dyDescent="0.25">
      <c r="A2833">
        <v>2593</v>
      </c>
      <c r="B2833" t="s">
        <v>18</v>
      </c>
      <c r="C2833" s="1">
        <v>41520</v>
      </c>
      <c r="D2833" t="s">
        <v>19</v>
      </c>
      <c r="E2833">
        <v>5</v>
      </c>
      <c r="F2833">
        <v>2004.12</v>
      </c>
      <c r="G2833">
        <v>0.1</v>
      </c>
      <c r="H2833" t="s">
        <v>32</v>
      </c>
      <c r="I2833">
        <v>276.68</v>
      </c>
      <c r="J2833">
        <v>420.98</v>
      </c>
      <c r="K2833">
        <v>19.989999999999998</v>
      </c>
      <c r="L2833" t="s">
        <v>172</v>
      </c>
      <c r="M2833" t="s">
        <v>22</v>
      </c>
      <c r="N2833" t="s">
        <v>23</v>
      </c>
      <c r="O2833" t="s">
        <v>34</v>
      </c>
      <c r="P2833" t="s">
        <v>68</v>
      </c>
      <c r="Q2833" t="s">
        <v>42</v>
      </c>
      <c r="R2833" s="1">
        <v>41522</v>
      </c>
      <c r="S2833" s="10">
        <f t="shared" si="187"/>
        <v>3.184710213827439E-4</v>
      </c>
      <c r="U2833" t="str">
        <f t="shared" si="186"/>
        <v/>
      </c>
      <c r="V2833">
        <f t="array" ref="V2833">SUM(IF(B2833="Y",IF(D2833="Critical",(F2833:F6392),0)))</f>
        <v>0</v>
      </c>
      <c r="W2833">
        <f t="shared" si="188"/>
        <v>2</v>
      </c>
      <c r="X2833">
        <f t="shared" si="189"/>
        <v>0</v>
      </c>
    </row>
    <row r="2834" spans="1:24" x14ac:dyDescent="0.25">
      <c r="A2834">
        <v>34880</v>
      </c>
      <c r="B2834" t="s">
        <v>18</v>
      </c>
      <c r="C2834" s="1">
        <v>42629</v>
      </c>
      <c r="D2834" t="s">
        <v>19</v>
      </c>
      <c r="E2834">
        <v>44</v>
      </c>
      <c r="F2834">
        <v>284.38</v>
      </c>
      <c r="G2834">
        <v>0.04</v>
      </c>
      <c r="H2834" t="s">
        <v>20</v>
      </c>
      <c r="I2834">
        <v>-62.43</v>
      </c>
      <c r="J2834">
        <v>6.48</v>
      </c>
      <c r="K2834">
        <v>5.19</v>
      </c>
      <c r="L2834" t="s">
        <v>220</v>
      </c>
      <c r="M2834" t="s">
        <v>56</v>
      </c>
      <c r="N2834" t="s">
        <v>40</v>
      </c>
      <c r="O2834" t="s">
        <v>34</v>
      </c>
      <c r="P2834" t="s">
        <v>49</v>
      </c>
      <c r="Q2834" t="s">
        <v>42</v>
      </c>
      <c r="R2834" s="1">
        <v>42630</v>
      </c>
      <c r="S2834" s="10">
        <f t="shared" si="187"/>
        <v>4.5190302507247428E-5</v>
      </c>
      <c r="U2834" t="str">
        <f t="shared" si="186"/>
        <v/>
      </c>
      <c r="V2834">
        <f t="array" ref="V2834">SUM(IF(B2834="Y",IF(D2834="Critical",(F2834:F6393),0)))</f>
        <v>0</v>
      </c>
      <c r="W2834">
        <f t="shared" si="188"/>
        <v>1</v>
      </c>
      <c r="X2834">
        <f t="shared" si="189"/>
        <v>0</v>
      </c>
    </row>
    <row r="2835" spans="1:24" x14ac:dyDescent="0.25">
      <c r="A2835">
        <v>34913</v>
      </c>
      <c r="B2835" t="s">
        <v>18</v>
      </c>
      <c r="C2835" s="1">
        <v>41965</v>
      </c>
      <c r="D2835" t="s">
        <v>43</v>
      </c>
      <c r="E2835">
        <v>15</v>
      </c>
      <c r="F2835">
        <v>107.63</v>
      </c>
      <c r="G2835">
        <v>0</v>
      </c>
      <c r="H2835" t="s">
        <v>20</v>
      </c>
      <c r="I2835">
        <v>-29.89</v>
      </c>
      <c r="J2835">
        <v>6.81</v>
      </c>
      <c r="K2835">
        <v>5.48</v>
      </c>
      <c r="L2835" t="s">
        <v>255</v>
      </c>
      <c r="M2835" t="s">
        <v>22</v>
      </c>
      <c r="N2835" t="s">
        <v>40</v>
      </c>
      <c r="O2835" t="s">
        <v>34</v>
      </c>
      <c r="P2835" t="s">
        <v>68</v>
      </c>
      <c r="Q2835" t="s">
        <v>42</v>
      </c>
      <c r="R2835" s="1">
        <v>41967</v>
      </c>
      <c r="S2835" s="10">
        <f t="shared" si="187"/>
        <v>1.7103285248101275E-5</v>
      </c>
      <c r="U2835" t="str">
        <f t="shared" si="186"/>
        <v/>
      </c>
      <c r="V2835">
        <f t="array" ref="V2835">SUM(IF(B2835="Y",IF(D2835="Critical",(F2835:F6394),0)))</f>
        <v>0</v>
      </c>
      <c r="W2835">
        <f t="shared" si="188"/>
        <v>2</v>
      </c>
      <c r="X2835">
        <f t="shared" si="189"/>
        <v>0</v>
      </c>
    </row>
    <row r="2836" spans="1:24" x14ac:dyDescent="0.25">
      <c r="A2836">
        <v>34918</v>
      </c>
      <c r="B2836" t="s">
        <v>18</v>
      </c>
      <c r="C2836" s="1">
        <v>42666</v>
      </c>
      <c r="D2836" t="s">
        <v>43</v>
      </c>
      <c r="E2836">
        <v>12</v>
      </c>
      <c r="F2836">
        <v>2230.9699999999998</v>
      </c>
      <c r="G2836">
        <v>0.06</v>
      </c>
      <c r="H2836" t="s">
        <v>54</v>
      </c>
      <c r="I2836">
        <v>273.27</v>
      </c>
      <c r="J2836">
        <v>180.98</v>
      </c>
      <c r="K2836">
        <v>26.2</v>
      </c>
      <c r="L2836" t="s">
        <v>508</v>
      </c>
      <c r="M2836" t="s">
        <v>30</v>
      </c>
      <c r="N2836" t="s">
        <v>23</v>
      </c>
      <c r="O2836" t="s">
        <v>37</v>
      </c>
      <c r="P2836" t="s">
        <v>86</v>
      </c>
      <c r="Q2836" t="s">
        <v>74</v>
      </c>
      <c r="R2836" s="1">
        <v>42667</v>
      </c>
      <c r="S2836" s="10">
        <f t="shared" si="187"/>
        <v>3.5451933745197898E-4</v>
      </c>
      <c r="U2836" t="str">
        <f t="shared" si="186"/>
        <v/>
      </c>
      <c r="V2836">
        <f t="array" ref="V2836">SUM(IF(B2836="Y",IF(D2836="Critical",(F2836:F6395),0)))</f>
        <v>0</v>
      </c>
      <c r="W2836">
        <f t="shared" si="188"/>
        <v>1</v>
      </c>
      <c r="X2836">
        <f t="shared" si="189"/>
        <v>0</v>
      </c>
    </row>
    <row r="2837" spans="1:24" x14ac:dyDescent="0.25">
      <c r="A2837">
        <v>34918</v>
      </c>
      <c r="B2837" t="s">
        <v>18</v>
      </c>
      <c r="C2837" s="1">
        <v>42666</v>
      </c>
      <c r="D2837" t="s">
        <v>43</v>
      </c>
      <c r="E2837">
        <v>25</v>
      </c>
      <c r="F2837">
        <v>200.77</v>
      </c>
      <c r="G2837">
        <v>0.01</v>
      </c>
      <c r="H2837" t="s">
        <v>20</v>
      </c>
      <c r="I2837">
        <v>-60.61</v>
      </c>
      <c r="J2837">
        <v>7.28</v>
      </c>
      <c r="K2837">
        <v>7.98</v>
      </c>
      <c r="L2837" t="s">
        <v>508</v>
      </c>
      <c r="M2837" t="s">
        <v>30</v>
      </c>
      <c r="N2837" t="s">
        <v>23</v>
      </c>
      <c r="O2837" t="s">
        <v>37</v>
      </c>
      <c r="P2837" t="s">
        <v>38</v>
      </c>
      <c r="Q2837" t="s">
        <v>36</v>
      </c>
      <c r="R2837" s="1">
        <v>42668</v>
      </c>
      <c r="S2837" s="10">
        <f t="shared" si="187"/>
        <v>3.1903991259512159E-5</v>
      </c>
      <c r="U2837" t="str">
        <f t="shared" si="186"/>
        <v/>
      </c>
      <c r="V2837">
        <f t="array" ref="V2837">SUM(IF(B2837="Y",IF(D2837="Critical",(F2837:F6396),0)))</f>
        <v>0</v>
      </c>
      <c r="W2837">
        <f t="shared" si="188"/>
        <v>2</v>
      </c>
      <c r="X2837">
        <f t="shared" si="189"/>
        <v>0</v>
      </c>
    </row>
    <row r="2838" spans="1:24" x14ac:dyDescent="0.25">
      <c r="A2838">
        <v>34978</v>
      </c>
      <c r="B2838" t="s">
        <v>18</v>
      </c>
      <c r="C2838" s="1">
        <v>41674</v>
      </c>
      <c r="D2838" t="s">
        <v>19</v>
      </c>
      <c r="E2838">
        <v>49</v>
      </c>
      <c r="F2838">
        <v>165.51</v>
      </c>
      <c r="G2838">
        <v>0.08</v>
      </c>
      <c r="H2838" t="s">
        <v>20</v>
      </c>
      <c r="I2838">
        <v>-269.91000000000003</v>
      </c>
      <c r="J2838">
        <v>3.52</v>
      </c>
      <c r="K2838">
        <v>6.83</v>
      </c>
      <c r="L2838" t="s">
        <v>421</v>
      </c>
      <c r="M2838" t="s">
        <v>56</v>
      </c>
      <c r="N2838" t="s">
        <v>45</v>
      </c>
      <c r="O2838" t="s">
        <v>34</v>
      </c>
      <c r="P2838" t="s">
        <v>68</v>
      </c>
      <c r="Q2838" t="s">
        <v>42</v>
      </c>
      <c r="R2838" s="1">
        <v>41676</v>
      </c>
      <c r="S2838" s="10">
        <f t="shared" si="187"/>
        <v>2.6300889542072305E-5</v>
      </c>
      <c r="U2838" t="str">
        <f t="shared" si="186"/>
        <v/>
      </c>
      <c r="V2838">
        <f t="array" ref="V2838">SUM(IF(B2838="Y",IF(D2838="Critical",(F2838:F6397),0)))</f>
        <v>0</v>
      </c>
      <c r="W2838">
        <f t="shared" si="188"/>
        <v>2</v>
      </c>
      <c r="X2838">
        <f t="shared" si="189"/>
        <v>0</v>
      </c>
    </row>
    <row r="2839" spans="1:24" x14ac:dyDescent="0.25">
      <c r="A2839">
        <v>35012</v>
      </c>
      <c r="B2839" t="s">
        <v>18</v>
      </c>
      <c r="C2839" s="1">
        <v>42163</v>
      </c>
      <c r="D2839" t="s">
        <v>43</v>
      </c>
      <c r="E2839">
        <v>10</v>
      </c>
      <c r="F2839">
        <v>126.79</v>
      </c>
      <c r="G2839">
        <v>0.04</v>
      </c>
      <c r="H2839" t="s">
        <v>20</v>
      </c>
      <c r="I2839">
        <v>-16.38</v>
      </c>
      <c r="J2839">
        <v>11.97</v>
      </c>
      <c r="K2839">
        <v>4.9800000000000004</v>
      </c>
      <c r="L2839" t="s">
        <v>95</v>
      </c>
      <c r="M2839" t="s">
        <v>30</v>
      </c>
      <c r="N2839" t="s">
        <v>23</v>
      </c>
      <c r="O2839" t="s">
        <v>34</v>
      </c>
      <c r="P2839" t="s">
        <v>72</v>
      </c>
      <c r="Q2839" t="s">
        <v>42</v>
      </c>
      <c r="R2839" s="1">
        <v>42163</v>
      </c>
      <c r="S2839" s="10">
        <f t="shared" si="187"/>
        <v>2.0147965591440686E-5</v>
      </c>
      <c r="U2839" t="str">
        <f t="shared" si="186"/>
        <v/>
      </c>
      <c r="V2839">
        <f t="array" ref="V2839">SUM(IF(B2839="Y",IF(D2839="Critical",(F2839:F6398),0)))</f>
        <v>0</v>
      </c>
      <c r="W2839">
        <f t="shared" si="188"/>
        <v>0</v>
      </c>
      <c r="X2839">
        <f t="shared" si="189"/>
        <v>0</v>
      </c>
    </row>
    <row r="2840" spans="1:24" x14ac:dyDescent="0.25">
      <c r="A2840">
        <v>35012</v>
      </c>
      <c r="B2840" t="s">
        <v>18</v>
      </c>
      <c r="C2840" s="1">
        <v>42163</v>
      </c>
      <c r="D2840" t="s">
        <v>43</v>
      </c>
      <c r="E2840">
        <v>11</v>
      </c>
      <c r="F2840">
        <v>1770.2014999999999</v>
      </c>
      <c r="G2840">
        <v>0.08</v>
      </c>
      <c r="H2840" t="s">
        <v>20</v>
      </c>
      <c r="I2840">
        <v>-165.95</v>
      </c>
      <c r="J2840">
        <v>195.99</v>
      </c>
      <c r="K2840">
        <v>4.2</v>
      </c>
      <c r="L2840" t="s">
        <v>95</v>
      </c>
      <c r="M2840" t="s">
        <v>30</v>
      </c>
      <c r="N2840" t="s">
        <v>23</v>
      </c>
      <c r="O2840" t="s">
        <v>24</v>
      </c>
      <c r="P2840" t="s">
        <v>41</v>
      </c>
      <c r="Q2840" t="s">
        <v>42</v>
      </c>
      <c r="R2840" s="1">
        <v>42164</v>
      </c>
      <c r="S2840" s="10">
        <f t="shared" si="187"/>
        <v>2.8129946298538277E-4</v>
      </c>
      <c r="U2840" t="str">
        <f t="shared" si="186"/>
        <v/>
      </c>
      <c r="V2840">
        <f t="array" ref="V2840">SUM(IF(B2840="Y",IF(D2840="Critical",(F2840:F6399),0)))</f>
        <v>0</v>
      </c>
      <c r="W2840">
        <f t="shared" si="188"/>
        <v>1</v>
      </c>
      <c r="X2840">
        <f t="shared" si="189"/>
        <v>0</v>
      </c>
    </row>
    <row r="2841" spans="1:24" x14ac:dyDescent="0.25">
      <c r="A2841">
        <v>35040</v>
      </c>
      <c r="B2841" t="s">
        <v>18</v>
      </c>
      <c r="C2841" s="1">
        <v>42112</v>
      </c>
      <c r="D2841" t="s">
        <v>31</v>
      </c>
      <c r="E2841">
        <v>44</v>
      </c>
      <c r="F2841">
        <v>486.63</v>
      </c>
      <c r="G2841">
        <v>0.03</v>
      </c>
      <c r="H2841" t="s">
        <v>20</v>
      </c>
      <c r="I2841">
        <v>-146.37</v>
      </c>
      <c r="J2841">
        <v>10.9</v>
      </c>
      <c r="K2841">
        <v>7.46</v>
      </c>
      <c r="L2841" t="s">
        <v>157</v>
      </c>
      <c r="M2841" t="s">
        <v>22</v>
      </c>
      <c r="N2841" t="s">
        <v>40</v>
      </c>
      <c r="O2841" t="s">
        <v>34</v>
      </c>
      <c r="P2841" t="s">
        <v>53</v>
      </c>
      <c r="Q2841" t="s">
        <v>42</v>
      </c>
      <c r="R2841" s="1">
        <v>42115</v>
      </c>
      <c r="S2841" s="10">
        <f t="shared" si="187"/>
        <v>7.7329477843384969E-5</v>
      </c>
      <c r="U2841" t="str">
        <f t="shared" si="186"/>
        <v/>
      </c>
      <c r="V2841">
        <f t="array" ref="V2841">SUM(IF(B2841="Y",IF(D2841="Critical",(F2841:F6400),0)))</f>
        <v>0</v>
      </c>
      <c r="W2841">
        <f t="shared" si="188"/>
        <v>3</v>
      </c>
      <c r="X2841">
        <f t="shared" si="189"/>
        <v>0</v>
      </c>
    </row>
    <row r="2842" spans="1:24" x14ac:dyDescent="0.25">
      <c r="A2842">
        <v>5830</v>
      </c>
      <c r="B2842" t="s">
        <v>18</v>
      </c>
      <c r="C2842" s="1">
        <v>41357</v>
      </c>
      <c r="D2842" t="s">
        <v>43</v>
      </c>
      <c r="E2842">
        <v>49</v>
      </c>
      <c r="F2842">
        <v>2016.14</v>
      </c>
      <c r="G2842">
        <v>7.0000000000000007E-2</v>
      </c>
      <c r="H2842" t="s">
        <v>20</v>
      </c>
      <c r="I2842">
        <v>241.74</v>
      </c>
      <c r="J2842">
        <v>40.97</v>
      </c>
      <c r="K2842">
        <v>14.45</v>
      </c>
      <c r="L2842" t="s">
        <v>269</v>
      </c>
      <c r="M2842" t="s">
        <v>56</v>
      </c>
      <c r="N2842" t="s">
        <v>23</v>
      </c>
      <c r="O2842" t="s">
        <v>37</v>
      </c>
      <c r="P2842" t="s">
        <v>38</v>
      </c>
      <c r="Q2842" t="s">
        <v>60</v>
      </c>
      <c r="R2842" s="1">
        <v>41358</v>
      </c>
      <c r="S2842" s="10">
        <f t="shared" si="187"/>
        <v>3.2038109746452577E-4</v>
      </c>
      <c r="U2842" t="str">
        <f t="shared" si="186"/>
        <v/>
      </c>
      <c r="V2842">
        <f t="array" ref="V2842">SUM(IF(B2842="Y",IF(D2842="Critical",(F2842:F6401),0)))</f>
        <v>0</v>
      </c>
      <c r="W2842">
        <f t="shared" si="188"/>
        <v>1</v>
      </c>
      <c r="X2842">
        <f t="shared" si="189"/>
        <v>0</v>
      </c>
    </row>
    <row r="2843" spans="1:24" x14ac:dyDescent="0.25">
      <c r="A2843">
        <v>7938</v>
      </c>
      <c r="B2843" t="s">
        <v>18</v>
      </c>
      <c r="C2843" s="1">
        <v>41346</v>
      </c>
      <c r="D2843" t="s">
        <v>43</v>
      </c>
      <c r="E2843">
        <v>16</v>
      </c>
      <c r="F2843">
        <v>2026.05</v>
      </c>
      <c r="G2843">
        <v>0.1</v>
      </c>
      <c r="H2843" t="s">
        <v>54</v>
      </c>
      <c r="I2843">
        <v>-357.65</v>
      </c>
      <c r="J2843">
        <v>135.99</v>
      </c>
      <c r="K2843">
        <v>28.63</v>
      </c>
      <c r="L2843" t="s">
        <v>243</v>
      </c>
      <c r="M2843" t="s">
        <v>22</v>
      </c>
      <c r="N2843" t="s">
        <v>23</v>
      </c>
      <c r="O2843" t="s">
        <v>37</v>
      </c>
      <c r="P2843" t="s">
        <v>86</v>
      </c>
      <c r="Q2843" t="s">
        <v>74</v>
      </c>
      <c r="R2843" s="1">
        <v>41348</v>
      </c>
      <c r="S2843" s="10">
        <f t="shared" si="187"/>
        <v>3.2195587732895652E-4</v>
      </c>
      <c r="U2843" t="str">
        <f t="shared" si="186"/>
        <v/>
      </c>
      <c r="V2843">
        <f t="array" ref="V2843">SUM(IF(B2843="Y",IF(D2843="Critical",(F2843:F6402),0)))</f>
        <v>0</v>
      </c>
      <c r="W2843">
        <f t="shared" si="188"/>
        <v>2</v>
      </c>
      <c r="X2843">
        <f t="shared" si="189"/>
        <v>0</v>
      </c>
    </row>
    <row r="2844" spans="1:24" x14ac:dyDescent="0.25">
      <c r="A2844">
        <v>23680</v>
      </c>
      <c r="B2844" t="s">
        <v>18</v>
      </c>
      <c r="C2844" s="1">
        <v>41584</v>
      </c>
      <c r="D2844" t="s">
        <v>31</v>
      </c>
      <c r="E2844">
        <v>8</v>
      </c>
      <c r="F2844">
        <v>2029.4960000000001</v>
      </c>
      <c r="G2844">
        <v>0.1</v>
      </c>
      <c r="H2844" t="s">
        <v>54</v>
      </c>
      <c r="I2844">
        <v>251.64</v>
      </c>
      <c r="J2844">
        <v>320.64</v>
      </c>
      <c r="K2844">
        <v>43.57</v>
      </c>
      <c r="L2844" t="s">
        <v>405</v>
      </c>
      <c r="M2844" t="s">
        <v>22</v>
      </c>
      <c r="N2844" t="s">
        <v>45</v>
      </c>
      <c r="O2844" t="s">
        <v>37</v>
      </c>
      <c r="P2844" t="s">
        <v>112</v>
      </c>
      <c r="Q2844" t="s">
        <v>58</v>
      </c>
      <c r="R2844" s="1">
        <v>41585</v>
      </c>
      <c r="S2844" s="10">
        <f t="shared" si="187"/>
        <v>3.2250347484790999E-4</v>
      </c>
      <c r="U2844" t="str">
        <f t="shared" si="186"/>
        <v/>
      </c>
      <c r="V2844">
        <f t="array" ref="V2844">SUM(IF(B2844="Y",IF(D2844="Critical",(F2844:F6403),0)))</f>
        <v>0</v>
      </c>
      <c r="W2844">
        <f t="shared" si="188"/>
        <v>1</v>
      </c>
      <c r="X2844">
        <f t="shared" si="189"/>
        <v>0</v>
      </c>
    </row>
    <row r="2845" spans="1:24" x14ac:dyDescent="0.25">
      <c r="A2845">
        <v>35045</v>
      </c>
      <c r="B2845" t="s">
        <v>18</v>
      </c>
      <c r="C2845" s="1">
        <v>42096</v>
      </c>
      <c r="D2845" t="s">
        <v>43</v>
      </c>
      <c r="E2845">
        <v>44</v>
      </c>
      <c r="F2845">
        <v>565.01</v>
      </c>
      <c r="G2845">
        <v>0.1</v>
      </c>
      <c r="H2845" t="s">
        <v>20</v>
      </c>
      <c r="I2845">
        <v>-10.33</v>
      </c>
      <c r="J2845">
        <v>13.48</v>
      </c>
      <c r="K2845">
        <v>4.51</v>
      </c>
      <c r="L2845" t="s">
        <v>591</v>
      </c>
      <c r="M2845" t="s">
        <v>22</v>
      </c>
      <c r="N2845" t="s">
        <v>71</v>
      </c>
      <c r="O2845" t="s">
        <v>34</v>
      </c>
      <c r="P2845" t="s">
        <v>53</v>
      </c>
      <c r="Q2845" t="s">
        <v>42</v>
      </c>
      <c r="R2845" s="1">
        <v>42098</v>
      </c>
      <c r="S2845" s="10">
        <f t="shared" si="187"/>
        <v>8.9784699414937309E-5</v>
      </c>
      <c r="U2845" t="str">
        <f t="shared" si="186"/>
        <v/>
      </c>
      <c r="V2845">
        <f t="array" ref="V2845">SUM(IF(B2845="Y",IF(D2845="Critical",(F2845:F6404),0)))</f>
        <v>0</v>
      </c>
      <c r="W2845">
        <f t="shared" si="188"/>
        <v>2</v>
      </c>
      <c r="X2845">
        <f t="shared" si="189"/>
        <v>0</v>
      </c>
    </row>
    <row r="2846" spans="1:24" x14ac:dyDescent="0.25">
      <c r="A2846">
        <v>230</v>
      </c>
      <c r="B2846" t="s">
        <v>27</v>
      </c>
      <c r="C2846" s="1">
        <v>41573</v>
      </c>
      <c r="D2846" t="s">
        <v>28</v>
      </c>
      <c r="E2846">
        <v>47</v>
      </c>
      <c r="F2846">
        <v>2029.75</v>
      </c>
      <c r="G2846">
        <v>0.06</v>
      </c>
      <c r="H2846" t="s">
        <v>20</v>
      </c>
      <c r="I2846">
        <v>320.37</v>
      </c>
      <c r="J2846">
        <v>43.98</v>
      </c>
      <c r="K2846">
        <v>8.99</v>
      </c>
      <c r="L2846" t="s">
        <v>69</v>
      </c>
      <c r="M2846" t="s">
        <v>30</v>
      </c>
      <c r="N2846" t="s">
        <v>23</v>
      </c>
      <c r="O2846" t="s">
        <v>34</v>
      </c>
      <c r="P2846" t="s">
        <v>35</v>
      </c>
      <c r="Q2846" t="s">
        <v>26</v>
      </c>
      <c r="R2846" s="1">
        <v>41575</v>
      </c>
      <c r="S2846" s="10">
        <f t="shared" si="187"/>
        <v>3.2254383752051996E-4</v>
      </c>
      <c r="T2846" t="str">
        <f>IF(B2846="Y", "Quality Check","")</f>
        <v>Quality Check</v>
      </c>
      <c r="U2846" t="str">
        <f t="shared" si="186"/>
        <v>Low Impact</v>
      </c>
      <c r="V2846">
        <f t="array" ref="V2846">SUM(IF(B2846="Y",IF(D2846="Critical",(F2846:F6405),0)))</f>
        <v>8388666.0835000072</v>
      </c>
      <c r="W2846">
        <f t="shared" si="188"/>
        <v>2</v>
      </c>
      <c r="X2846">
        <f t="shared" si="189"/>
        <v>1</v>
      </c>
    </row>
    <row r="2847" spans="1:24" x14ac:dyDescent="0.25">
      <c r="A2847">
        <v>45413</v>
      </c>
      <c r="B2847" t="s">
        <v>18</v>
      </c>
      <c r="C2847" s="1">
        <v>41433</v>
      </c>
      <c r="D2847" t="s">
        <v>19</v>
      </c>
      <c r="E2847">
        <v>17</v>
      </c>
      <c r="F2847">
        <v>2031.98</v>
      </c>
      <c r="G2847">
        <v>0.05</v>
      </c>
      <c r="H2847" t="s">
        <v>20</v>
      </c>
      <c r="I2847">
        <v>778.6</v>
      </c>
      <c r="J2847">
        <v>120.98</v>
      </c>
      <c r="K2847">
        <v>9.07</v>
      </c>
      <c r="L2847" t="s">
        <v>162</v>
      </c>
      <c r="M2847" t="s">
        <v>22</v>
      </c>
      <c r="N2847" t="s">
        <v>71</v>
      </c>
      <c r="O2847" t="s">
        <v>34</v>
      </c>
      <c r="P2847" t="s">
        <v>68</v>
      </c>
      <c r="Q2847" t="s">
        <v>42</v>
      </c>
      <c r="R2847" s="1">
        <v>41434</v>
      </c>
      <c r="S2847" s="10">
        <f t="shared" si="187"/>
        <v>3.2289820271705686E-4</v>
      </c>
      <c r="U2847" t="str">
        <f t="shared" si="186"/>
        <v/>
      </c>
      <c r="V2847">
        <f t="array" ref="V2847">SUM(IF(B2847="Y",IF(D2847="Critical",(F2847:F6406),0)))</f>
        <v>0</v>
      </c>
      <c r="W2847">
        <f t="shared" si="188"/>
        <v>1</v>
      </c>
      <c r="X2847">
        <f t="shared" si="189"/>
        <v>0</v>
      </c>
    </row>
    <row r="2848" spans="1:24" x14ac:dyDescent="0.25">
      <c r="A2848">
        <v>14048</v>
      </c>
      <c r="B2848" t="s">
        <v>18</v>
      </c>
      <c r="C2848" s="1">
        <v>41411</v>
      </c>
      <c r="D2848" t="s">
        <v>31</v>
      </c>
      <c r="E2848">
        <v>40</v>
      </c>
      <c r="F2848">
        <v>2035.393</v>
      </c>
      <c r="G2848">
        <v>0.01</v>
      </c>
      <c r="H2848" t="s">
        <v>20</v>
      </c>
      <c r="I2848">
        <v>1152.69</v>
      </c>
      <c r="J2848">
        <v>55.99</v>
      </c>
      <c r="K2848">
        <v>1.25</v>
      </c>
      <c r="L2848" t="s">
        <v>153</v>
      </c>
      <c r="M2848" t="s">
        <v>22</v>
      </c>
      <c r="N2848" t="s">
        <v>71</v>
      </c>
      <c r="O2848" t="s">
        <v>24</v>
      </c>
      <c r="P2848" t="s">
        <v>41</v>
      </c>
      <c r="Q2848" t="s">
        <v>26</v>
      </c>
      <c r="R2848" s="1">
        <v>41413</v>
      </c>
      <c r="S2848" s="10">
        <f t="shared" si="187"/>
        <v>3.2344055626673421E-4</v>
      </c>
      <c r="U2848" t="str">
        <f t="shared" si="186"/>
        <v/>
      </c>
      <c r="V2848">
        <f t="array" ref="V2848">SUM(IF(B2848="Y",IF(D2848="Critical",(F2848:F6407),0)))</f>
        <v>0</v>
      </c>
      <c r="W2848">
        <f t="shared" si="188"/>
        <v>2</v>
      </c>
      <c r="X2848">
        <f t="shared" si="189"/>
        <v>0</v>
      </c>
    </row>
    <row r="2849" spans="1:24" x14ac:dyDescent="0.25">
      <c r="A2849">
        <v>35104</v>
      </c>
      <c r="B2849" t="s">
        <v>18</v>
      </c>
      <c r="C2849" s="1">
        <v>42116</v>
      </c>
      <c r="D2849" t="s">
        <v>19</v>
      </c>
      <c r="E2849">
        <v>1</v>
      </c>
      <c r="F2849">
        <v>36.31</v>
      </c>
      <c r="G2849">
        <v>0.04</v>
      </c>
      <c r="H2849" t="s">
        <v>20</v>
      </c>
      <c r="I2849">
        <v>-74.45</v>
      </c>
      <c r="J2849">
        <v>29.99</v>
      </c>
      <c r="K2849">
        <v>5.5</v>
      </c>
      <c r="L2849" t="s">
        <v>399</v>
      </c>
      <c r="M2849" t="s">
        <v>30</v>
      </c>
      <c r="N2849" t="s">
        <v>71</v>
      </c>
      <c r="O2849" t="s">
        <v>24</v>
      </c>
      <c r="P2849" t="s">
        <v>25</v>
      </c>
      <c r="Q2849" t="s">
        <v>42</v>
      </c>
      <c r="R2849" s="1">
        <v>42119</v>
      </c>
      <c r="S2849" s="10">
        <f t="shared" si="187"/>
        <v>5.7699552853159654E-6</v>
      </c>
      <c r="U2849" t="str">
        <f t="shared" si="186"/>
        <v/>
      </c>
      <c r="V2849">
        <f t="array" ref="V2849">SUM(IF(B2849="Y",IF(D2849="Critical",(F2849:F6408),0)))</f>
        <v>0</v>
      </c>
      <c r="W2849">
        <f t="shared" si="188"/>
        <v>3</v>
      </c>
      <c r="X2849">
        <f t="shared" si="189"/>
        <v>0</v>
      </c>
    </row>
    <row r="2850" spans="1:24" x14ac:dyDescent="0.25">
      <c r="A2850">
        <v>35104</v>
      </c>
      <c r="B2850" t="s">
        <v>18</v>
      </c>
      <c r="C2850" s="1">
        <v>42116</v>
      </c>
      <c r="D2850" t="s">
        <v>19</v>
      </c>
      <c r="E2850">
        <v>18</v>
      </c>
      <c r="F2850">
        <v>388.15</v>
      </c>
      <c r="G2850">
        <v>0</v>
      </c>
      <c r="H2850" t="s">
        <v>20</v>
      </c>
      <c r="I2850">
        <v>-44.21</v>
      </c>
      <c r="J2850">
        <v>19.940000000000001</v>
      </c>
      <c r="K2850">
        <v>14.87</v>
      </c>
      <c r="L2850" t="s">
        <v>399</v>
      </c>
      <c r="M2850" t="s">
        <v>30</v>
      </c>
      <c r="N2850" t="s">
        <v>71</v>
      </c>
      <c r="O2850" t="s">
        <v>37</v>
      </c>
      <c r="P2850" t="s">
        <v>38</v>
      </c>
      <c r="Q2850" t="s">
        <v>60</v>
      </c>
      <c r="R2850" s="1">
        <v>42118</v>
      </c>
      <c r="S2850" s="10">
        <f t="shared" si="187"/>
        <v>6.1680202258204128E-5</v>
      </c>
      <c r="U2850" t="str">
        <f t="shared" si="186"/>
        <v/>
      </c>
      <c r="V2850">
        <f t="array" ref="V2850">SUM(IF(B2850="Y",IF(D2850="Critical",(F2850:F6409),0)))</f>
        <v>0</v>
      </c>
      <c r="W2850">
        <f t="shared" si="188"/>
        <v>2</v>
      </c>
      <c r="X2850">
        <f t="shared" si="189"/>
        <v>0</v>
      </c>
    </row>
    <row r="2851" spans="1:24" x14ac:dyDescent="0.25">
      <c r="A2851">
        <v>35110</v>
      </c>
      <c r="B2851" t="s">
        <v>27</v>
      </c>
      <c r="C2851" s="1">
        <v>41930</v>
      </c>
      <c r="D2851" t="s">
        <v>19</v>
      </c>
      <c r="E2851">
        <v>14</v>
      </c>
      <c r="F2851">
        <v>12805.25</v>
      </c>
      <c r="G2851">
        <v>0.01</v>
      </c>
      <c r="H2851" t="s">
        <v>20</v>
      </c>
      <c r="I2851">
        <v>5065.51</v>
      </c>
      <c r="J2851">
        <v>896.99</v>
      </c>
      <c r="K2851">
        <v>19.989999999999998</v>
      </c>
      <c r="L2851" t="s">
        <v>541</v>
      </c>
      <c r="M2851" t="s">
        <v>30</v>
      </c>
      <c r="N2851" t="s">
        <v>23</v>
      </c>
      <c r="O2851" t="s">
        <v>34</v>
      </c>
      <c r="P2851" t="s">
        <v>68</v>
      </c>
      <c r="Q2851" t="s">
        <v>42</v>
      </c>
      <c r="R2851" s="1">
        <v>41931</v>
      </c>
      <c r="S2851" s="10">
        <f t="shared" si="187"/>
        <v>2.0348587143291727E-3</v>
      </c>
      <c r="U2851" t="str">
        <f t="shared" si="186"/>
        <v/>
      </c>
      <c r="V2851">
        <f t="array" ref="V2851">SUM(IF(B2851="Y",IF(D2851="Critical",(F2851:F6410),0)))</f>
        <v>0</v>
      </c>
      <c r="W2851">
        <f t="shared" si="188"/>
        <v>1</v>
      </c>
      <c r="X2851">
        <f t="shared" si="189"/>
        <v>0</v>
      </c>
    </row>
    <row r="2852" spans="1:24" x14ac:dyDescent="0.25">
      <c r="A2852">
        <v>35110</v>
      </c>
      <c r="B2852" t="s">
        <v>27</v>
      </c>
      <c r="C2852" s="1">
        <v>41930</v>
      </c>
      <c r="D2852" t="s">
        <v>19</v>
      </c>
      <c r="E2852">
        <v>49</v>
      </c>
      <c r="F2852">
        <v>1435.32</v>
      </c>
      <c r="G2852">
        <v>0.02</v>
      </c>
      <c r="H2852" t="s">
        <v>20</v>
      </c>
      <c r="I2852">
        <v>485.95</v>
      </c>
      <c r="J2852">
        <v>29.89</v>
      </c>
      <c r="K2852">
        <v>1.99</v>
      </c>
      <c r="L2852" t="s">
        <v>541</v>
      </c>
      <c r="M2852" t="s">
        <v>30</v>
      </c>
      <c r="N2852" t="s">
        <v>23</v>
      </c>
      <c r="O2852" t="s">
        <v>24</v>
      </c>
      <c r="P2852" t="s">
        <v>25</v>
      </c>
      <c r="Q2852" t="s">
        <v>26</v>
      </c>
      <c r="R2852" s="1">
        <v>41932</v>
      </c>
      <c r="S2852" s="10">
        <f t="shared" si="187"/>
        <v>2.2808406004185379E-4</v>
      </c>
      <c r="U2852" t="str">
        <f t="shared" si="186"/>
        <v/>
      </c>
      <c r="V2852">
        <f t="array" ref="V2852">SUM(IF(B2852="Y",IF(D2852="Critical",(F2852:F6411),0)))</f>
        <v>0</v>
      </c>
      <c r="W2852">
        <f t="shared" si="188"/>
        <v>2</v>
      </c>
      <c r="X2852">
        <f t="shared" si="189"/>
        <v>0</v>
      </c>
    </row>
    <row r="2853" spans="1:24" x14ac:dyDescent="0.25">
      <c r="A2853">
        <v>35136</v>
      </c>
      <c r="B2853" t="s">
        <v>18</v>
      </c>
      <c r="C2853" s="1">
        <v>42651</v>
      </c>
      <c r="D2853" t="s">
        <v>28</v>
      </c>
      <c r="E2853">
        <v>23</v>
      </c>
      <c r="F2853">
        <v>68.73</v>
      </c>
      <c r="G2853">
        <v>7.0000000000000007E-2</v>
      </c>
      <c r="H2853" t="s">
        <v>20</v>
      </c>
      <c r="I2853">
        <v>17.170000000000002</v>
      </c>
      <c r="J2853">
        <v>2.94</v>
      </c>
      <c r="K2853">
        <v>0.81</v>
      </c>
      <c r="L2853" t="s">
        <v>67</v>
      </c>
      <c r="M2853" t="s">
        <v>22</v>
      </c>
      <c r="N2853" t="s">
        <v>23</v>
      </c>
      <c r="O2853" t="s">
        <v>34</v>
      </c>
      <c r="P2853" t="s">
        <v>35</v>
      </c>
      <c r="Q2853" t="s">
        <v>36</v>
      </c>
      <c r="R2853" s="1">
        <v>42652</v>
      </c>
      <c r="S2853" s="10">
        <f t="shared" si="187"/>
        <v>1.0921757828690893E-5</v>
      </c>
      <c r="U2853" t="str">
        <f t="shared" si="186"/>
        <v/>
      </c>
      <c r="V2853">
        <f t="array" ref="V2853">SUM(IF(B2853="Y",IF(D2853="Critical",(F2853:F6412),0)))</f>
        <v>0</v>
      </c>
      <c r="W2853">
        <f t="shared" si="188"/>
        <v>1</v>
      </c>
      <c r="X2853">
        <f t="shared" si="189"/>
        <v>0</v>
      </c>
    </row>
    <row r="2854" spans="1:24" x14ac:dyDescent="0.25">
      <c r="A2854">
        <v>5702</v>
      </c>
      <c r="B2854" t="s">
        <v>18</v>
      </c>
      <c r="C2854" s="1">
        <v>41523</v>
      </c>
      <c r="D2854" t="s">
        <v>31</v>
      </c>
      <c r="E2854">
        <v>20</v>
      </c>
      <c r="F2854">
        <v>2039.39</v>
      </c>
      <c r="G2854">
        <v>0.01</v>
      </c>
      <c r="H2854" t="s">
        <v>20</v>
      </c>
      <c r="I2854">
        <v>199.73</v>
      </c>
      <c r="J2854">
        <v>99.99</v>
      </c>
      <c r="K2854">
        <v>19.989999999999998</v>
      </c>
      <c r="L2854" t="s">
        <v>267</v>
      </c>
      <c r="M2854" t="s">
        <v>22</v>
      </c>
      <c r="N2854" t="s">
        <v>23</v>
      </c>
      <c r="O2854" t="s">
        <v>24</v>
      </c>
      <c r="P2854" t="s">
        <v>25</v>
      </c>
      <c r="Q2854" t="s">
        <v>42</v>
      </c>
      <c r="R2854" s="1">
        <v>41525</v>
      </c>
      <c r="S2854" s="10">
        <f t="shared" si="187"/>
        <v>3.2407571218178263E-4</v>
      </c>
      <c r="U2854" t="str">
        <f t="shared" si="186"/>
        <v/>
      </c>
      <c r="V2854">
        <f t="array" ref="V2854">SUM(IF(B2854="Y",IF(D2854="Critical",(F2854:F6413),0)))</f>
        <v>0</v>
      </c>
      <c r="W2854">
        <f t="shared" si="188"/>
        <v>2</v>
      </c>
      <c r="X2854">
        <f t="shared" si="189"/>
        <v>0</v>
      </c>
    </row>
    <row r="2855" spans="1:24" x14ac:dyDescent="0.25">
      <c r="A2855">
        <v>35141</v>
      </c>
      <c r="B2855" t="s">
        <v>18</v>
      </c>
      <c r="C2855" s="1">
        <v>41528</v>
      </c>
      <c r="D2855" t="s">
        <v>43</v>
      </c>
      <c r="E2855">
        <v>29</v>
      </c>
      <c r="F2855">
        <v>2046.81</v>
      </c>
      <c r="G2855">
        <v>0.02</v>
      </c>
      <c r="H2855" t="s">
        <v>20</v>
      </c>
      <c r="I2855">
        <v>469.28</v>
      </c>
      <c r="J2855">
        <v>67.28</v>
      </c>
      <c r="K2855">
        <v>19.989999999999998</v>
      </c>
      <c r="L2855" t="s">
        <v>163</v>
      </c>
      <c r="M2855" t="s">
        <v>56</v>
      </c>
      <c r="N2855" t="s">
        <v>71</v>
      </c>
      <c r="O2855" t="s">
        <v>34</v>
      </c>
      <c r="P2855" t="s">
        <v>68</v>
      </c>
      <c r="Q2855" t="s">
        <v>42</v>
      </c>
      <c r="R2855" s="1">
        <v>41529</v>
      </c>
      <c r="S2855" s="10">
        <f t="shared" si="187"/>
        <v>3.2525481072810713E-4</v>
      </c>
      <c r="U2855" t="str">
        <f t="shared" si="186"/>
        <v/>
      </c>
      <c r="V2855">
        <f t="array" ref="V2855">SUM(IF(B2855="Y",IF(D2855="Critical",(F2855:F6414),0)))</f>
        <v>0</v>
      </c>
      <c r="W2855">
        <f t="shared" si="188"/>
        <v>1</v>
      </c>
      <c r="X2855">
        <f t="shared" si="189"/>
        <v>0</v>
      </c>
    </row>
    <row r="2856" spans="1:24" x14ac:dyDescent="0.25">
      <c r="A2856">
        <v>12039</v>
      </c>
      <c r="B2856" t="s">
        <v>18</v>
      </c>
      <c r="C2856" s="1">
        <v>41441</v>
      </c>
      <c r="D2856" t="s">
        <v>19</v>
      </c>
      <c r="E2856">
        <v>13</v>
      </c>
      <c r="F2856">
        <v>2048.5680000000002</v>
      </c>
      <c r="G2856">
        <v>0.1</v>
      </c>
      <c r="H2856" t="s">
        <v>20</v>
      </c>
      <c r="I2856">
        <v>-259.99</v>
      </c>
      <c r="J2856">
        <v>205.99</v>
      </c>
      <c r="K2856">
        <v>8.99</v>
      </c>
      <c r="L2856" t="s">
        <v>243</v>
      </c>
      <c r="M2856" t="s">
        <v>22</v>
      </c>
      <c r="N2856" t="s">
        <v>23</v>
      </c>
      <c r="O2856" t="s">
        <v>24</v>
      </c>
      <c r="P2856" t="s">
        <v>41</v>
      </c>
      <c r="Q2856" t="s">
        <v>42</v>
      </c>
      <c r="R2856" s="1">
        <v>41443</v>
      </c>
      <c r="S2856" s="10">
        <f t="shared" si="187"/>
        <v>3.2553417127317977E-4</v>
      </c>
      <c r="U2856" t="str">
        <f t="shared" si="186"/>
        <v/>
      </c>
      <c r="V2856">
        <f t="array" ref="V2856">SUM(IF(B2856="Y",IF(D2856="Critical",(F2856:F6415),0)))</f>
        <v>0</v>
      </c>
      <c r="W2856">
        <f t="shared" si="188"/>
        <v>2</v>
      </c>
      <c r="X2856">
        <f t="shared" si="189"/>
        <v>0</v>
      </c>
    </row>
    <row r="2857" spans="1:24" x14ac:dyDescent="0.25">
      <c r="A2857">
        <v>13767</v>
      </c>
      <c r="B2857" t="s">
        <v>18</v>
      </c>
      <c r="C2857" s="1">
        <v>41512</v>
      </c>
      <c r="D2857" t="s">
        <v>19</v>
      </c>
      <c r="E2857">
        <v>12</v>
      </c>
      <c r="F2857">
        <v>2050.712</v>
      </c>
      <c r="G2857">
        <v>0.05</v>
      </c>
      <c r="H2857" t="s">
        <v>54</v>
      </c>
      <c r="I2857">
        <v>-381.04</v>
      </c>
      <c r="J2857">
        <v>218.75</v>
      </c>
      <c r="K2857">
        <v>69.64</v>
      </c>
      <c r="L2857" t="s">
        <v>140</v>
      </c>
      <c r="M2857" t="s">
        <v>56</v>
      </c>
      <c r="N2857" t="s">
        <v>23</v>
      </c>
      <c r="O2857" t="s">
        <v>37</v>
      </c>
      <c r="P2857" t="s">
        <v>112</v>
      </c>
      <c r="Q2857" t="s">
        <v>58</v>
      </c>
      <c r="R2857" s="1">
        <v>41514</v>
      </c>
      <c r="S2857" s="10">
        <f t="shared" si="187"/>
        <v>3.258748703679668E-4</v>
      </c>
      <c r="U2857" t="str">
        <f t="shared" si="186"/>
        <v/>
      </c>
      <c r="V2857">
        <f t="array" ref="V2857">SUM(IF(B2857="Y",IF(D2857="Critical",(F2857:F6416),0)))</f>
        <v>0</v>
      </c>
      <c r="W2857">
        <f t="shared" si="188"/>
        <v>2</v>
      </c>
      <c r="X2857">
        <f t="shared" si="189"/>
        <v>0</v>
      </c>
    </row>
    <row r="2858" spans="1:24" x14ac:dyDescent="0.25">
      <c r="A2858">
        <v>35200</v>
      </c>
      <c r="B2858" t="s">
        <v>18</v>
      </c>
      <c r="C2858" s="1">
        <v>42406</v>
      </c>
      <c r="D2858" t="s">
        <v>43</v>
      </c>
      <c r="E2858">
        <v>15</v>
      </c>
      <c r="F2858">
        <v>150.24</v>
      </c>
      <c r="G2858">
        <v>0.08</v>
      </c>
      <c r="H2858" t="s">
        <v>20</v>
      </c>
      <c r="I2858">
        <v>-102.93</v>
      </c>
      <c r="J2858">
        <v>9.98</v>
      </c>
      <c r="K2858">
        <v>12.52</v>
      </c>
      <c r="L2858" t="s">
        <v>544</v>
      </c>
      <c r="M2858" t="s">
        <v>22</v>
      </c>
      <c r="N2858" t="s">
        <v>23</v>
      </c>
      <c r="O2858" t="s">
        <v>37</v>
      </c>
      <c r="P2858" t="s">
        <v>38</v>
      </c>
      <c r="Q2858" t="s">
        <v>42</v>
      </c>
      <c r="R2858" s="1">
        <v>42408</v>
      </c>
      <c r="S2858" s="10">
        <f t="shared" si="187"/>
        <v>2.3874361940673937E-5</v>
      </c>
      <c r="U2858" t="str">
        <f t="shared" si="186"/>
        <v/>
      </c>
      <c r="V2858">
        <f t="array" ref="V2858">SUM(IF(B2858="Y",IF(D2858="Critical",(F2858:F6417),0)))</f>
        <v>0</v>
      </c>
      <c r="W2858">
        <f t="shared" si="188"/>
        <v>2</v>
      </c>
      <c r="X2858">
        <f t="shared" si="189"/>
        <v>0</v>
      </c>
    </row>
    <row r="2859" spans="1:24" x14ac:dyDescent="0.25">
      <c r="A2859">
        <v>35238</v>
      </c>
      <c r="B2859" t="s">
        <v>18</v>
      </c>
      <c r="C2859" s="1">
        <v>41757</v>
      </c>
      <c r="D2859" t="s">
        <v>47</v>
      </c>
      <c r="E2859">
        <v>27</v>
      </c>
      <c r="F2859">
        <v>1403.027</v>
      </c>
      <c r="G2859">
        <v>0.1</v>
      </c>
      <c r="H2859" t="s">
        <v>32</v>
      </c>
      <c r="I2859">
        <v>153.80000000000001</v>
      </c>
      <c r="J2859">
        <v>65.989999999999995</v>
      </c>
      <c r="K2859">
        <v>5.63</v>
      </c>
      <c r="L2859" t="s">
        <v>157</v>
      </c>
      <c r="M2859" t="s">
        <v>22</v>
      </c>
      <c r="N2859" t="s">
        <v>71</v>
      </c>
      <c r="O2859" t="s">
        <v>24</v>
      </c>
      <c r="P2859" t="s">
        <v>41</v>
      </c>
      <c r="Q2859" t="s">
        <v>42</v>
      </c>
      <c r="R2859" s="1">
        <v>41757</v>
      </c>
      <c r="S2859" s="10">
        <f t="shared" si="187"/>
        <v>2.2295243883478389E-4</v>
      </c>
      <c r="U2859" t="str">
        <f t="shared" si="186"/>
        <v/>
      </c>
      <c r="V2859">
        <f t="array" ref="V2859">SUM(IF(B2859="Y",IF(D2859="Critical",(F2859:F6418),0)))</f>
        <v>0</v>
      </c>
      <c r="W2859">
        <f t="shared" si="188"/>
        <v>0</v>
      </c>
      <c r="X2859">
        <f t="shared" si="189"/>
        <v>0</v>
      </c>
    </row>
    <row r="2860" spans="1:24" x14ac:dyDescent="0.25">
      <c r="A2860">
        <v>3461</v>
      </c>
      <c r="B2860" t="s">
        <v>18</v>
      </c>
      <c r="C2860" s="1">
        <v>41304</v>
      </c>
      <c r="D2860" t="s">
        <v>28</v>
      </c>
      <c r="E2860">
        <v>47</v>
      </c>
      <c r="F2860">
        <v>2053.3789999999999</v>
      </c>
      <c r="G2860">
        <v>0.1</v>
      </c>
      <c r="H2860" t="s">
        <v>20</v>
      </c>
      <c r="I2860">
        <v>1040.4000000000001</v>
      </c>
      <c r="J2860">
        <v>55.99</v>
      </c>
      <c r="K2860">
        <v>1.25</v>
      </c>
      <c r="L2860" t="s">
        <v>209</v>
      </c>
      <c r="M2860" t="s">
        <v>22</v>
      </c>
      <c r="N2860" t="s">
        <v>40</v>
      </c>
      <c r="O2860" t="s">
        <v>24</v>
      </c>
      <c r="P2860" t="s">
        <v>41</v>
      </c>
      <c r="Q2860" t="s">
        <v>26</v>
      </c>
      <c r="R2860" s="1">
        <v>41306</v>
      </c>
      <c r="S2860" s="10">
        <f t="shared" si="187"/>
        <v>3.2629867843037209E-4</v>
      </c>
      <c r="U2860" t="str">
        <f t="shared" si="186"/>
        <v/>
      </c>
      <c r="V2860">
        <f t="array" ref="V2860">SUM(IF(B2860="Y",IF(D2860="Critical",(F2860:F6419),0)))</f>
        <v>0</v>
      </c>
      <c r="W2860">
        <f t="shared" si="188"/>
        <v>2</v>
      </c>
      <c r="X2860">
        <f t="shared" si="189"/>
        <v>0</v>
      </c>
    </row>
    <row r="2861" spans="1:24" x14ac:dyDescent="0.25">
      <c r="A2861">
        <v>35079</v>
      </c>
      <c r="B2861" t="s">
        <v>18</v>
      </c>
      <c r="C2861" s="1">
        <v>41500</v>
      </c>
      <c r="D2861" t="s">
        <v>19</v>
      </c>
      <c r="E2861">
        <v>32</v>
      </c>
      <c r="F2861">
        <v>2062.75</v>
      </c>
      <c r="G2861">
        <v>0.01</v>
      </c>
      <c r="H2861" t="s">
        <v>32</v>
      </c>
      <c r="I2861">
        <v>559.59</v>
      </c>
      <c r="J2861">
        <v>60.98</v>
      </c>
      <c r="K2861">
        <v>19.989999999999998</v>
      </c>
      <c r="L2861" t="s">
        <v>311</v>
      </c>
      <c r="M2861" t="s">
        <v>30</v>
      </c>
      <c r="N2861" t="s">
        <v>45</v>
      </c>
      <c r="O2861" t="s">
        <v>37</v>
      </c>
      <c r="P2861" t="s">
        <v>112</v>
      </c>
      <c r="Q2861" t="s">
        <v>60</v>
      </c>
      <c r="R2861" s="1">
        <v>41502</v>
      </c>
      <c r="S2861" s="10">
        <f t="shared" si="187"/>
        <v>3.2778780679662648E-4</v>
      </c>
      <c r="U2861" t="str">
        <f t="shared" si="186"/>
        <v/>
      </c>
      <c r="V2861">
        <f t="array" ref="V2861">SUM(IF(B2861="Y",IF(D2861="Critical",(F2861:F6420),0)))</f>
        <v>0</v>
      </c>
      <c r="W2861">
        <f t="shared" si="188"/>
        <v>2</v>
      </c>
      <c r="X2861">
        <f t="shared" si="189"/>
        <v>0</v>
      </c>
    </row>
    <row r="2862" spans="1:24" x14ac:dyDescent="0.25">
      <c r="A2862">
        <v>12452</v>
      </c>
      <c r="B2862" t="s">
        <v>18</v>
      </c>
      <c r="C2862" s="1">
        <v>41615</v>
      </c>
      <c r="D2862" t="s">
        <v>43</v>
      </c>
      <c r="E2862">
        <v>38</v>
      </c>
      <c r="F2862">
        <v>2063.42</v>
      </c>
      <c r="G2862">
        <v>0.03</v>
      </c>
      <c r="H2862" t="s">
        <v>20</v>
      </c>
      <c r="I2862">
        <v>989.95</v>
      </c>
      <c r="J2862">
        <v>55.98</v>
      </c>
      <c r="K2862">
        <v>5.15</v>
      </c>
      <c r="L2862" t="s">
        <v>399</v>
      </c>
      <c r="M2862" t="s">
        <v>30</v>
      </c>
      <c r="N2862" t="s">
        <v>23</v>
      </c>
      <c r="O2862" t="s">
        <v>34</v>
      </c>
      <c r="P2862" t="s">
        <v>49</v>
      </c>
      <c r="Q2862" t="s">
        <v>42</v>
      </c>
      <c r="R2862" s="1">
        <v>41617</v>
      </c>
      <c r="S2862" s="10">
        <f t="shared" si="187"/>
        <v>3.2789427526374741E-4</v>
      </c>
      <c r="U2862" t="str">
        <f t="shared" si="186"/>
        <v/>
      </c>
      <c r="V2862">
        <f t="array" ref="V2862">SUM(IF(B2862="Y",IF(D2862="Critical",(F2862:F6421),0)))</f>
        <v>0</v>
      </c>
      <c r="W2862">
        <f t="shared" si="188"/>
        <v>2</v>
      </c>
      <c r="X2862">
        <f t="shared" si="189"/>
        <v>0</v>
      </c>
    </row>
    <row r="2863" spans="1:24" x14ac:dyDescent="0.25">
      <c r="A2863">
        <v>35266</v>
      </c>
      <c r="B2863" t="s">
        <v>18</v>
      </c>
      <c r="C2863" s="1">
        <v>41649</v>
      </c>
      <c r="D2863" t="s">
        <v>31</v>
      </c>
      <c r="E2863">
        <v>39</v>
      </c>
      <c r="F2863">
        <v>217.25</v>
      </c>
      <c r="G2863">
        <v>7.0000000000000007E-2</v>
      </c>
      <c r="H2863" t="s">
        <v>20</v>
      </c>
      <c r="I2863">
        <v>33.5</v>
      </c>
      <c r="J2863">
        <v>5.84</v>
      </c>
      <c r="K2863">
        <v>1.2</v>
      </c>
      <c r="L2863" t="s">
        <v>444</v>
      </c>
      <c r="M2863" t="s">
        <v>341</v>
      </c>
      <c r="N2863" t="s">
        <v>23</v>
      </c>
      <c r="O2863" t="s">
        <v>34</v>
      </c>
      <c r="P2863" t="s">
        <v>35</v>
      </c>
      <c r="Q2863" t="s">
        <v>36</v>
      </c>
      <c r="R2863" s="1">
        <v>41649</v>
      </c>
      <c r="S2863" s="10">
        <f t="shared" si="187"/>
        <v>3.4522797734367759E-5</v>
      </c>
      <c r="U2863" t="str">
        <f t="shared" si="186"/>
        <v/>
      </c>
      <c r="V2863">
        <f t="array" ref="V2863">SUM(IF(B2863="Y",IF(D2863="Critical",(F2863:F6422),0)))</f>
        <v>0</v>
      </c>
      <c r="W2863">
        <f t="shared" si="188"/>
        <v>0</v>
      </c>
      <c r="X2863">
        <f t="shared" si="189"/>
        <v>0</v>
      </c>
    </row>
    <row r="2864" spans="1:24" x14ac:dyDescent="0.25">
      <c r="A2864">
        <v>35266</v>
      </c>
      <c r="B2864" t="s">
        <v>18</v>
      </c>
      <c r="C2864" s="1">
        <v>41649</v>
      </c>
      <c r="D2864" t="s">
        <v>31</v>
      </c>
      <c r="E2864">
        <v>28</v>
      </c>
      <c r="F2864">
        <v>5993.74</v>
      </c>
      <c r="G2864">
        <v>7.0000000000000007E-2</v>
      </c>
      <c r="H2864" t="s">
        <v>54</v>
      </c>
      <c r="I2864">
        <v>-998.94</v>
      </c>
      <c r="J2864">
        <v>218.75</v>
      </c>
      <c r="K2864">
        <v>69.64</v>
      </c>
      <c r="L2864" t="s">
        <v>444</v>
      </c>
      <c r="M2864" t="s">
        <v>341</v>
      </c>
      <c r="N2864" t="s">
        <v>23</v>
      </c>
      <c r="O2864" t="s">
        <v>37</v>
      </c>
      <c r="P2864" t="s">
        <v>112</v>
      </c>
      <c r="Q2864" t="s">
        <v>58</v>
      </c>
      <c r="R2864" s="1">
        <v>41651</v>
      </c>
      <c r="S2864" s="10">
        <f t="shared" si="187"/>
        <v>9.5245419421122863E-4</v>
      </c>
      <c r="U2864" t="str">
        <f t="shared" si="186"/>
        <v/>
      </c>
      <c r="V2864">
        <f t="array" ref="V2864">SUM(IF(B2864="Y",IF(D2864="Critical",(F2864:F6423),0)))</f>
        <v>0</v>
      </c>
      <c r="W2864">
        <f t="shared" si="188"/>
        <v>2</v>
      </c>
      <c r="X2864">
        <f t="shared" si="189"/>
        <v>0</v>
      </c>
    </row>
    <row r="2865" spans="1:24" x14ac:dyDescent="0.25">
      <c r="A2865">
        <v>773</v>
      </c>
      <c r="B2865" t="s">
        <v>18</v>
      </c>
      <c r="C2865" s="1">
        <v>41542</v>
      </c>
      <c r="D2865" t="s">
        <v>43</v>
      </c>
      <c r="E2865">
        <v>38</v>
      </c>
      <c r="F2865">
        <v>2071.3395</v>
      </c>
      <c r="G2865">
        <v>0.06</v>
      </c>
      <c r="H2865" t="s">
        <v>20</v>
      </c>
      <c r="I2865">
        <v>324.93</v>
      </c>
      <c r="J2865">
        <v>65.989999999999995</v>
      </c>
      <c r="K2865">
        <v>8.99</v>
      </c>
      <c r="L2865" t="s">
        <v>98</v>
      </c>
      <c r="M2865" t="s">
        <v>56</v>
      </c>
      <c r="N2865" t="s">
        <v>40</v>
      </c>
      <c r="O2865" t="s">
        <v>24</v>
      </c>
      <c r="P2865" t="s">
        <v>41</v>
      </c>
      <c r="Q2865" t="s">
        <v>42</v>
      </c>
      <c r="R2865" s="1">
        <v>41543</v>
      </c>
      <c r="S2865" s="10">
        <f t="shared" si="187"/>
        <v>3.2915274843593306E-4</v>
      </c>
      <c r="U2865" t="str">
        <f t="shared" si="186"/>
        <v/>
      </c>
      <c r="V2865">
        <f t="array" ref="V2865">SUM(IF(B2865="Y",IF(D2865="Critical",(F2865:F6424),0)))</f>
        <v>0</v>
      </c>
      <c r="W2865">
        <f t="shared" si="188"/>
        <v>1</v>
      </c>
      <c r="X2865">
        <f t="shared" si="189"/>
        <v>0</v>
      </c>
    </row>
    <row r="2866" spans="1:24" x14ac:dyDescent="0.25">
      <c r="A2866">
        <v>35299</v>
      </c>
      <c r="B2866" t="s">
        <v>18</v>
      </c>
      <c r="C2866" s="1">
        <v>42226</v>
      </c>
      <c r="D2866" t="s">
        <v>31</v>
      </c>
      <c r="E2866">
        <v>41</v>
      </c>
      <c r="F2866">
        <v>4359</v>
      </c>
      <c r="G2866">
        <v>0.02</v>
      </c>
      <c r="H2866" t="s">
        <v>20</v>
      </c>
      <c r="I2866">
        <v>907.67</v>
      </c>
      <c r="J2866">
        <v>99.99</v>
      </c>
      <c r="K2866">
        <v>19.989999999999998</v>
      </c>
      <c r="L2866" t="s">
        <v>250</v>
      </c>
      <c r="M2866" t="s">
        <v>22</v>
      </c>
      <c r="N2866" t="s">
        <v>23</v>
      </c>
      <c r="O2866" t="s">
        <v>24</v>
      </c>
      <c r="P2866" t="s">
        <v>25</v>
      </c>
      <c r="Q2866" t="s">
        <v>42</v>
      </c>
      <c r="R2866" s="1">
        <v>42228</v>
      </c>
      <c r="S2866" s="10">
        <f t="shared" si="187"/>
        <v>6.9268066892570345E-4</v>
      </c>
      <c r="U2866" t="str">
        <f t="shared" si="186"/>
        <v/>
      </c>
      <c r="V2866">
        <f t="array" ref="V2866">SUM(IF(B2866="Y",IF(D2866="Critical",(F2866:F6425),0)))</f>
        <v>0</v>
      </c>
      <c r="W2866">
        <f t="shared" si="188"/>
        <v>2</v>
      </c>
      <c r="X2866">
        <f t="shared" si="189"/>
        <v>0</v>
      </c>
    </row>
    <row r="2867" spans="1:24" x14ac:dyDescent="0.25">
      <c r="A2867">
        <v>45190</v>
      </c>
      <c r="B2867" t="s">
        <v>18</v>
      </c>
      <c r="C2867" s="1">
        <v>41597</v>
      </c>
      <c r="D2867" t="s">
        <v>19</v>
      </c>
      <c r="E2867">
        <v>13</v>
      </c>
      <c r="F2867">
        <v>2084.96</v>
      </c>
      <c r="G2867">
        <v>0</v>
      </c>
      <c r="H2867" t="s">
        <v>54</v>
      </c>
      <c r="I2867">
        <v>135.26</v>
      </c>
      <c r="J2867">
        <v>150.97999999999999</v>
      </c>
      <c r="K2867">
        <v>43.71</v>
      </c>
      <c r="L2867" t="s">
        <v>418</v>
      </c>
      <c r="M2867" t="s">
        <v>30</v>
      </c>
      <c r="N2867" t="s">
        <v>71</v>
      </c>
      <c r="O2867" t="s">
        <v>37</v>
      </c>
      <c r="P2867" t="s">
        <v>86</v>
      </c>
      <c r="Q2867" t="s">
        <v>74</v>
      </c>
      <c r="R2867" s="1">
        <v>41597</v>
      </c>
      <c r="S2867" s="10">
        <f t="shared" si="187"/>
        <v>3.3131715702760606E-4</v>
      </c>
      <c r="U2867" t="str">
        <f t="shared" si="186"/>
        <v/>
      </c>
      <c r="V2867">
        <f t="array" ref="V2867">SUM(IF(B2867="Y",IF(D2867="Critical",(F2867:F6426),0)))</f>
        <v>0</v>
      </c>
      <c r="W2867">
        <f t="shared" si="188"/>
        <v>0</v>
      </c>
      <c r="X2867">
        <f t="shared" si="189"/>
        <v>0</v>
      </c>
    </row>
    <row r="2868" spans="1:24" x14ac:dyDescent="0.25">
      <c r="A2868">
        <v>26693</v>
      </c>
      <c r="B2868" t="s">
        <v>18</v>
      </c>
      <c r="C2868" s="1">
        <v>41507</v>
      </c>
      <c r="D2868" t="s">
        <v>43</v>
      </c>
      <c r="E2868">
        <v>44</v>
      </c>
      <c r="F2868">
        <v>2094.9780000000001</v>
      </c>
      <c r="G2868">
        <v>0.06</v>
      </c>
      <c r="H2868" t="s">
        <v>32</v>
      </c>
      <c r="I2868">
        <v>697.29</v>
      </c>
      <c r="J2868">
        <v>55.99</v>
      </c>
      <c r="K2868">
        <v>1.25</v>
      </c>
      <c r="L2868" t="s">
        <v>255</v>
      </c>
      <c r="M2868" t="s">
        <v>22</v>
      </c>
      <c r="N2868" t="s">
        <v>23</v>
      </c>
      <c r="O2868" t="s">
        <v>24</v>
      </c>
      <c r="P2868" t="s">
        <v>41</v>
      </c>
      <c r="Q2868" t="s">
        <v>26</v>
      </c>
      <c r="R2868" s="1">
        <v>41509</v>
      </c>
      <c r="S2868" s="10">
        <f t="shared" si="187"/>
        <v>3.3290909897330405E-4</v>
      </c>
      <c r="U2868" t="str">
        <f t="shared" si="186"/>
        <v/>
      </c>
      <c r="V2868">
        <f t="array" ref="V2868">SUM(IF(B2868="Y",IF(D2868="Critical",(F2868:F6427),0)))</f>
        <v>0</v>
      </c>
      <c r="W2868">
        <f t="shared" si="188"/>
        <v>2</v>
      </c>
      <c r="X2868">
        <f t="shared" si="189"/>
        <v>0</v>
      </c>
    </row>
    <row r="2869" spans="1:24" x14ac:dyDescent="0.25">
      <c r="A2869">
        <v>12710</v>
      </c>
      <c r="B2869" t="s">
        <v>27</v>
      </c>
      <c r="C2869" s="1">
        <v>41503</v>
      </c>
      <c r="D2869" t="s">
        <v>28</v>
      </c>
      <c r="E2869">
        <v>37</v>
      </c>
      <c r="F2869">
        <v>2116.62</v>
      </c>
      <c r="G2869">
        <v>0.06</v>
      </c>
      <c r="H2869" t="s">
        <v>20</v>
      </c>
      <c r="I2869">
        <v>745.45</v>
      </c>
      <c r="J2869">
        <v>55.98</v>
      </c>
      <c r="K2869">
        <v>13.88</v>
      </c>
      <c r="L2869" t="s">
        <v>252</v>
      </c>
      <c r="M2869" t="s">
        <v>56</v>
      </c>
      <c r="N2869" t="s">
        <v>71</v>
      </c>
      <c r="O2869" t="s">
        <v>34</v>
      </c>
      <c r="P2869" t="s">
        <v>49</v>
      </c>
      <c r="Q2869" t="s">
        <v>42</v>
      </c>
      <c r="R2869" s="1">
        <v>41503</v>
      </c>
      <c r="S2869" s="10">
        <f t="shared" si="187"/>
        <v>3.3634818936947061E-4</v>
      </c>
      <c r="T2869" t="str">
        <f>IF(B2869="Y", "Quality Check","")</f>
        <v>Quality Check</v>
      </c>
      <c r="U2869" t="str">
        <f t="shared" si="186"/>
        <v>Low Impact</v>
      </c>
      <c r="V2869">
        <f t="array" ref="V2869">SUM(IF(B2869="Y",IF(D2869="Critical",(F2869:F6428),0)))</f>
        <v>8335095.6370000066</v>
      </c>
      <c r="W2869">
        <f t="shared" si="188"/>
        <v>0</v>
      </c>
      <c r="X2869">
        <f t="shared" si="189"/>
        <v>1</v>
      </c>
    </row>
    <row r="2870" spans="1:24" x14ac:dyDescent="0.25">
      <c r="A2870">
        <v>35392</v>
      </c>
      <c r="B2870" t="s">
        <v>18</v>
      </c>
      <c r="C2870" s="1">
        <v>42057</v>
      </c>
      <c r="D2870" t="s">
        <v>19</v>
      </c>
      <c r="E2870">
        <v>9</v>
      </c>
      <c r="F2870">
        <v>70.88</v>
      </c>
      <c r="G2870">
        <v>0.01</v>
      </c>
      <c r="H2870" t="s">
        <v>20</v>
      </c>
      <c r="I2870">
        <v>-50.2</v>
      </c>
      <c r="J2870">
        <v>6.48</v>
      </c>
      <c r="K2870">
        <v>9.68</v>
      </c>
      <c r="L2870" t="s">
        <v>476</v>
      </c>
      <c r="M2870" t="s">
        <v>56</v>
      </c>
      <c r="N2870" t="s">
        <v>71</v>
      </c>
      <c r="O2870" t="s">
        <v>34</v>
      </c>
      <c r="P2870" t="s">
        <v>49</v>
      </c>
      <c r="Q2870" t="s">
        <v>42</v>
      </c>
      <c r="R2870" s="1">
        <v>42057</v>
      </c>
      <c r="S2870" s="10">
        <f t="shared" si="187"/>
        <v>1.1263410372437224E-5</v>
      </c>
      <c r="U2870" t="str">
        <f t="shared" si="186"/>
        <v/>
      </c>
      <c r="V2870">
        <f t="array" ref="V2870">SUM(IF(B2870="Y",IF(D2870="Critical",(F2870:F6429),0)))</f>
        <v>0</v>
      </c>
      <c r="W2870">
        <f t="shared" si="188"/>
        <v>0</v>
      </c>
      <c r="X2870">
        <f t="shared" si="189"/>
        <v>0</v>
      </c>
    </row>
    <row r="2871" spans="1:24" x14ac:dyDescent="0.25">
      <c r="A2871">
        <v>35399</v>
      </c>
      <c r="B2871" t="s">
        <v>18</v>
      </c>
      <c r="C2871" s="1">
        <v>41660</v>
      </c>
      <c r="D2871" t="s">
        <v>47</v>
      </c>
      <c r="E2871">
        <v>38</v>
      </c>
      <c r="F2871">
        <v>188.38</v>
      </c>
      <c r="G2871">
        <v>0.04</v>
      </c>
      <c r="H2871" t="s">
        <v>20</v>
      </c>
      <c r="I2871">
        <v>-120.12</v>
      </c>
      <c r="J2871">
        <v>4.91</v>
      </c>
      <c r="K2871">
        <v>5.68</v>
      </c>
      <c r="L2871" t="s">
        <v>593</v>
      </c>
      <c r="M2871" t="s">
        <v>22</v>
      </c>
      <c r="N2871" t="s">
        <v>23</v>
      </c>
      <c r="O2871" t="s">
        <v>34</v>
      </c>
      <c r="P2871" t="s">
        <v>68</v>
      </c>
      <c r="Q2871" t="s">
        <v>42</v>
      </c>
      <c r="R2871" s="1">
        <v>41662</v>
      </c>
      <c r="S2871" s="10">
        <f t="shared" si="187"/>
        <v>2.9935119158573989E-5</v>
      </c>
      <c r="U2871" t="str">
        <f t="shared" si="186"/>
        <v/>
      </c>
      <c r="V2871">
        <f t="array" ref="V2871">SUM(IF(B2871="Y",IF(D2871="Critical",(F2871:F6430),0)))</f>
        <v>0</v>
      </c>
      <c r="W2871">
        <f t="shared" si="188"/>
        <v>2</v>
      </c>
      <c r="X2871">
        <f t="shared" si="189"/>
        <v>0</v>
      </c>
    </row>
    <row r="2872" spans="1:24" x14ac:dyDescent="0.25">
      <c r="A2872">
        <v>31492</v>
      </c>
      <c r="B2872" t="s">
        <v>18</v>
      </c>
      <c r="C2872" s="1">
        <v>41562</v>
      </c>
      <c r="D2872" t="s">
        <v>28</v>
      </c>
      <c r="E2872">
        <v>23</v>
      </c>
      <c r="F2872">
        <v>2149.0300000000002</v>
      </c>
      <c r="G2872">
        <v>0.03</v>
      </c>
      <c r="H2872" t="s">
        <v>20</v>
      </c>
      <c r="I2872">
        <v>-235.56</v>
      </c>
      <c r="J2872">
        <v>95.43</v>
      </c>
      <c r="K2872">
        <v>19.989999999999998</v>
      </c>
      <c r="L2872" t="s">
        <v>483</v>
      </c>
      <c r="M2872" t="s">
        <v>341</v>
      </c>
      <c r="N2872" t="s">
        <v>71</v>
      </c>
      <c r="O2872" t="s">
        <v>34</v>
      </c>
      <c r="P2872" t="s">
        <v>53</v>
      </c>
      <c r="Q2872" t="s">
        <v>42</v>
      </c>
      <c r="R2872" s="1">
        <v>41563</v>
      </c>
      <c r="S2872" s="10">
        <f t="shared" si="187"/>
        <v>3.4149840283124674E-4</v>
      </c>
      <c r="U2872" t="str">
        <f t="shared" si="186"/>
        <v/>
      </c>
      <c r="V2872">
        <f t="array" ref="V2872">SUM(IF(B2872="Y",IF(D2872="Critical",(F2872:F6431),0)))</f>
        <v>0</v>
      </c>
      <c r="W2872">
        <f t="shared" si="188"/>
        <v>1</v>
      </c>
      <c r="X2872">
        <f t="shared" si="189"/>
        <v>0</v>
      </c>
    </row>
    <row r="2873" spans="1:24" x14ac:dyDescent="0.25">
      <c r="A2873">
        <v>1542</v>
      </c>
      <c r="B2873" t="s">
        <v>18</v>
      </c>
      <c r="C2873" s="1">
        <v>41531</v>
      </c>
      <c r="D2873" t="s">
        <v>43</v>
      </c>
      <c r="E2873">
        <v>47</v>
      </c>
      <c r="F2873">
        <v>2150.25</v>
      </c>
      <c r="G2873">
        <v>0.06</v>
      </c>
      <c r="H2873" t="s">
        <v>20</v>
      </c>
      <c r="I2873">
        <v>586.92999999999995</v>
      </c>
      <c r="J2873">
        <v>48.58</v>
      </c>
      <c r="K2873">
        <v>3.99</v>
      </c>
      <c r="L2873" t="s">
        <v>133</v>
      </c>
      <c r="M2873" t="s">
        <v>22</v>
      </c>
      <c r="N2873" t="s">
        <v>45</v>
      </c>
      <c r="O2873" t="s">
        <v>34</v>
      </c>
      <c r="P2873" t="s">
        <v>72</v>
      </c>
      <c r="Q2873" t="s">
        <v>42</v>
      </c>
      <c r="R2873" s="1">
        <v>41533</v>
      </c>
      <c r="S2873" s="10">
        <f t="shared" si="187"/>
        <v>3.4169227078630277E-4</v>
      </c>
      <c r="U2873" t="str">
        <f t="shared" si="186"/>
        <v/>
      </c>
      <c r="V2873">
        <f t="array" ref="V2873">SUM(IF(B2873="Y",IF(D2873="Critical",(F2873:F6432),0)))</f>
        <v>0</v>
      </c>
      <c r="W2873">
        <f t="shared" si="188"/>
        <v>2</v>
      </c>
      <c r="X2873">
        <f t="shared" si="189"/>
        <v>0</v>
      </c>
    </row>
    <row r="2874" spans="1:24" x14ac:dyDescent="0.25">
      <c r="A2874">
        <v>35456</v>
      </c>
      <c r="B2874" t="s">
        <v>18</v>
      </c>
      <c r="C2874" s="1">
        <v>42309</v>
      </c>
      <c r="D2874" t="s">
        <v>28</v>
      </c>
      <c r="E2874">
        <v>37</v>
      </c>
      <c r="F2874">
        <v>46.37</v>
      </c>
      <c r="G2874">
        <v>0.03</v>
      </c>
      <c r="H2874" t="s">
        <v>20</v>
      </c>
      <c r="I2874">
        <v>-19.809999999999999</v>
      </c>
      <c r="J2874">
        <v>1.26</v>
      </c>
      <c r="K2874">
        <v>0.7</v>
      </c>
      <c r="L2874" t="s">
        <v>170</v>
      </c>
      <c r="M2874" t="s">
        <v>22</v>
      </c>
      <c r="N2874" t="s">
        <v>23</v>
      </c>
      <c r="O2874" t="s">
        <v>34</v>
      </c>
      <c r="P2874" t="s">
        <v>100</v>
      </c>
      <c r="Q2874" t="s">
        <v>36</v>
      </c>
      <c r="R2874" s="1">
        <v>42311</v>
      </c>
      <c r="S2874" s="10">
        <f t="shared" si="187"/>
        <v>7.3685713737290356E-6</v>
      </c>
      <c r="U2874" t="str">
        <f t="shared" si="186"/>
        <v/>
      </c>
      <c r="V2874">
        <f t="array" ref="V2874">SUM(IF(B2874="Y",IF(D2874="Critical",(F2874:F6433),0)))</f>
        <v>0</v>
      </c>
      <c r="W2874">
        <f t="shared" si="188"/>
        <v>2</v>
      </c>
      <c r="X2874">
        <f t="shared" si="189"/>
        <v>0</v>
      </c>
    </row>
    <row r="2875" spans="1:24" x14ac:dyDescent="0.25">
      <c r="A2875">
        <v>35461</v>
      </c>
      <c r="B2875" t="s">
        <v>18</v>
      </c>
      <c r="C2875" s="1">
        <v>42522</v>
      </c>
      <c r="D2875" t="s">
        <v>28</v>
      </c>
      <c r="E2875">
        <v>11</v>
      </c>
      <c r="F2875">
        <v>48.75</v>
      </c>
      <c r="G2875">
        <v>0.08</v>
      </c>
      <c r="H2875" t="s">
        <v>20</v>
      </c>
      <c r="I2875">
        <v>3.5</v>
      </c>
      <c r="J2875">
        <v>4.49</v>
      </c>
      <c r="K2875">
        <v>1.49</v>
      </c>
      <c r="L2875" t="s">
        <v>594</v>
      </c>
      <c r="M2875" t="s">
        <v>22</v>
      </c>
      <c r="N2875" t="s">
        <v>23</v>
      </c>
      <c r="O2875" t="s">
        <v>34</v>
      </c>
      <c r="P2875" t="s">
        <v>68</v>
      </c>
      <c r="Q2875" t="s">
        <v>42</v>
      </c>
      <c r="R2875" s="1">
        <v>42522</v>
      </c>
      <c r="S2875" s="10">
        <f t="shared" si="187"/>
        <v>7.7467727942482326E-6</v>
      </c>
      <c r="U2875" t="str">
        <f t="shared" si="186"/>
        <v/>
      </c>
      <c r="V2875">
        <f t="array" ref="V2875">SUM(IF(B2875="Y",IF(D2875="Critical",(F2875:F6434),0)))</f>
        <v>0</v>
      </c>
      <c r="W2875">
        <f t="shared" si="188"/>
        <v>0</v>
      </c>
      <c r="X2875">
        <f t="shared" si="189"/>
        <v>0</v>
      </c>
    </row>
    <row r="2876" spans="1:24" x14ac:dyDescent="0.25">
      <c r="A2876">
        <v>35461</v>
      </c>
      <c r="B2876" t="s">
        <v>18</v>
      </c>
      <c r="C2876" s="1">
        <v>42522</v>
      </c>
      <c r="D2876" t="s">
        <v>28</v>
      </c>
      <c r="E2876">
        <v>30</v>
      </c>
      <c r="F2876">
        <v>112.6</v>
      </c>
      <c r="G2876">
        <v>0.04</v>
      </c>
      <c r="H2876" t="s">
        <v>20</v>
      </c>
      <c r="I2876">
        <v>-25.99</v>
      </c>
      <c r="J2876">
        <v>3.68</v>
      </c>
      <c r="K2876">
        <v>1.32</v>
      </c>
      <c r="L2876" t="s">
        <v>594</v>
      </c>
      <c r="M2876" t="s">
        <v>22</v>
      </c>
      <c r="N2876" t="s">
        <v>23</v>
      </c>
      <c r="O2876" t="s">
        <v>34</v>
      </c>
      <c r="P2876" t="s">
        <v>64</v>
      </c>
      <c r="Q2876" t="s">
        <v>36</v>
      </c>
      <c r="R2876" s="1">
        <v>42523</v>
      </c>
      <c r="S2876" s="10">
        <f t="shared" si="187"/>
        <v>1.7893058802714891E-5</v>
      </c>
      <c r="U2876" t="str">
        <f t="shared" si="186"/>
        <v/>
      </c>
      <c r="V2876">
        <f t="array" ref="V2876">SUM(IF(B2876="Y",IF(D2876="Critical",(F2876:F6435),0)))</f>
        <v>0</v>
      </c>
      <c r="W2876">
        <f t="shared" si="188"/>
        <v>1</v>
      </c>
      <c r="X2876">
        <f t="shared" si="189"/>
        <v>0</v>
      </c>
    </row>
    <row r="2877" spans="1:24" x14ac:dyDescent="0.25">
      <c r="A2877">
        <v>35554</v>
      </c>
      <c r="B2877" t="s">
        <v>27</v>
      </c>
      <c r="C2877" s="1">
        <v>42271</v>
      </c>
      <c r="D2877" t="s">
        <v>31</v>
      </c>
      <c r="E2877">
        <v>34</v>
      </c>
      <c r="F2877">
        <v>4581.54</v>
      </c>
      <c r="G2877">
        <v>0.05</v>
      </c>
      <c r="H2877" t="s">
        <v>54</v>
      </c>
      <c r="I2877">
        <v>-614.37</v>
      </c>
      <c r="J2877">
        <v>130.97999999999999</v>
      </c>
      <c r="K2877">
        <v>54.74</v>
      </c>
      <c r="L2877" t="s">
        <v>311</v>
      </c>
      <c r="M2877" t="s">
        <v>30</v>
      </c>
      <c r="N2877" t="s">
        <v>45</v>
      </c>
      <c r="O2877" t="s">
        <v>37</v>
      </c>
      <c r="P2877" t="s">
        <v>57</v>
      </c>
      <c r="Q2877" t="s">
        <v>58</v>
      </c>
      <c r="R2877" s="1">
        <v>42273</v>
      </c>
      <c r="S2877" s="10">
        <f t="shared" si="187"/>
        <v>7.2804409082584713E-4</v>
      </c>
      <c r="U2877" t="str">
        <f t="shared" si="186"/>
        <v/>
      </c>
      <c r="V2877">
        <f t="array" ref="V2877">SUM(IF(B2877="Y",IF(D2877="Critical",(F2877:F6436),0)))</f>
        <v>0</v>
      </c>
      <c r="W2877">
        <f t="shared" si="188"/>
        <v>2</v>
      </c>
      <c r="X2877">
        <f t="shared" si="189"/>
        <v>0</v>
      </c>
    </row>
    <row r="2878" spans="1:24" x14ac:dyDescent="0.25">
      <c r="A2878">
        <v>35555</v>
      </c>
      <c r="B2878" t="s">
        <v>18</v>
      </c>
      <c r="C2878" s="1">
        <v>41702</v>
      </c>
      <c r="D2878" t="s">
        <v>43</v>
      </c>
      <c r="E2878">
        <v>50</v>
      </c>
      <c r="F2878">
        <v>11266.4</v>
      </c>
      <c r="G2878">
        <v>0.08</v>
      </c>
      <c r="H2878" t="s">
        <v>54</v>
      </c>
      <c r="I2878">
        <v>1902.99</v>
      </c>
      <c r="J2878">
        <v>243.98</v>
      </c>
      <c r="K2878">
        <v>43.32</v>
      </c>
      <c r="L2878" t="s">
        <v>198</v>
      </c>
      <c r="M2878" t="s">
        <v>30</v>
      </c>
      <c r="N2878" t="s">
        <v>23</v>
      </c>
      <c r="O2878" t="s">
        <v>37</v>
      </c>
      <c r="P2878" t="s">
        <v>86</v>
      </c>
      <c r="Q2878" t="s">
        <v>74</v>
      </c>
      <c r="R2878" s="1">
        <v>41703</v>
      </c>
      <c r="S2878" s="10">
        <f t="shared" si="187"/>
        <v>1.7903228924947339E-3</v>
      </c>
      <c r="U2878" t="str">
        <f t="shared" si="186"/>
        <v/>
      </c>
      <c r="V2878">
        <f t="array" ref="V2878">SUM(IF(B2878="Y",IF(D2878="Critical",(F2878:F6437),0)))</f>
        <v>0</v>
      </c>
      <c r="W2878">
        <f t="shared" si="188"/>
        <v>1</v>
      </c>
      <c r="X2878">
        <f t="shared" si="189"/>
        <v>0</v>
      </c>
    </row>
    <row r="2879" spans="1:24" x14ac:dyDescent="0.25">
      <c r="A2879">
        <v>35555</v>
      </c>
      <c r="B2879" t="s">
        <v>18</v>
      </c>
      <c r="C2879" s="1">
        <v>41702</v>
      </c>
      <c r="D2879" t="s">
        <v>43</v>
      </c>
      <c r="E2879">
        <v>15</v>
      </c>
      <c r="F2879">
        <v>71.61</v>
      </c>
      <c r="G2879">
        <v>0.1</v>
      </c>
      <c r="H2879" t="s">
        <v>20</v>
      </c>
      <c r="I2879">
        <v>-70.31</v>
      </c>
      <c r="J2879">
        <v>4.8899999999999997</v>
      </c>
      <c r="K2879">
        <v>4.93</v>
      </c>
      <c r="L2879" t="s">
        <v>198</v>
      </c>
      <c r="M2879" t="s">
        <v>30</v>
      </c>
      <c r="N2879" t="s">
        <v>23</v>
      </c>
      <c r="O2879" t="s">
        <v>24</v>
      </c>
      <c r="P2879" t="s">
        <v>25</v>
      </c>
      <c r="Q2879" t="s">
        <v>26</v>
      </c>
      <c r="R2879" s="1">
        <v>41704</v>
      </c>
      <c r="S2879" s="10">
        <f t="shared" si="187"/>
        <v>1.1379413329151095E-5</v>
      </c>
      <c r="U2879" t="str">
        <f t="shared" si="186"/>
        <v/>
      </c>
      <c r="V2879">
        <f t="array" ref="V2879">SUM(IF(B2879="Y",IF(D2879="Critical",(F2879:F6438),0)))</f>
        <v>0</v>
      </c>
      <c r="W2879">
        <f t="shared" si="188"/>
        <v>2</v>
      </c>
      <c r="X2879">
        <f t="shared" si="189"/>
        <v>0</v>
      </c>
    </row>
    <row r="2880" spans="1:24" x14ac:dyDescent="0.25">
      <c r="A2880">
        <v>35555</v>
      </c>
      <c r="B2880" t="s">
        <v>18</v>
      </c>
      <c r="C2880" s="1">
        <v>41702</v>
      </c>
      <c r="D2880" t="s">
        <v>43</v>
      </c>
      <c r="E2880">
        <v>2</v>
      </c>
      <c r="F2880">
        <v>10.43</v>
      </c>
      <c r="G2880">
        <v>7.0000000000000007E-2</v>
      </c>
      <c r="H2880" t="s">
        <v>20</v>
      </c>
      <c r="I2880">
        <v>-4.72</v>
      </c>
      <c r="J2880">
        <v>4.9800000000000004</v>
      </c>
      <c r="K2880">
        <v>0.8</v>
      </c>
      <c r="L2880" t="s">
        <v>198</v>
      </c>
      <c r="M2880" t="s">
        <v>30</v>
      </c>
      <c r="N2880" t="s">
        <v>23</v>
      </c>
      <c r="O2880" t="s">
        <v>34</v>
      </c>
      <c r="P2880" t="s">
        <v>49</v>
      </c>
      <c r="Q2880" t="s">
        <v>36</v>
      </c>
      <c r="R2880" s="1">
        <v>41702</v>
      </c>
      <c r="S2880" s="10">
        <f t="shared" si="187"/>
        <v>1.6574121075694166E-6</v>
      </c>
      <c r="U2880" t="str">
        <f t="shared" si="186"/>
        <v/>
      </c>
      <c r="V2880">
        <f t="array" ref="V2880">SUM(IF(B2880="Y",IF(D2880="Critical",(F2880:F6439),0)))</f>
        <v>0</v>
      </c>
      <c r="W2880">
        <f t="shared" si="188"/>
        <v>0</v>
      </c>
      <c r="X2880">
        <f t="shared" si="189"/>
        <v>0</v>
      </c>
    </row>
    <row r="2881" spans="1:24" x14ac:dyDescent="0.25">
      <c r="A2881">
        <v>35558</v>
      </c>
      <c r="B2881" t="s">
        <v>18</v>
      </c>
      <c r="C2881" s="1">
        <v>42628</v>
      </c>
      <c r="D2881" t="s">
        <v>28</v>
      </c>
      <c r="E2881">
        <v>2</v>
      </c>
      <c r="F2881">
        <v>34.880000000000003</v>
      </c>
      <c r="G2881">
        <v>0.09</v>
      </c>
      <c r="H2881" t="s">
        <v>20</v>
      </c>
      <c r="I2881">
        <v>-22.12</v>
      </c>
      <c r="J2881">
        <v>13.79</v>
      </c>
      <c r="K2881">
        <v>8.7799999999999994</v>
      </c>
      <c r="L2881" t="s">
        <v>421</v>
      </c>
      <c r="M2881" t="s">
        <v>56</v>
      </c>
      <c r="N2881" t="s">
        <v>45</v>
      </c>
      <c r="O2881" t="s">
        <v>37</v>
      </c>
      <c r="P2881" t="s">
        <v>38</v>
      </c>
      <c r="Q2881" t="s">
        <v>42</v>
      </c>
      <c r="R2881" s="1">
        <v>42630</v>
      </c>
      <c r="S2881" s="10">
        <f t="shared" si="187"/>
        <v>5.5427166166846843E-6</v>
      </c>
      <c r="U2881" t="str">
        <f t="shared" si="186"/>
        <v/>
      </c>
      <c r="V2881">
        <f t="array" ref="V2881">SUM(IF(B2881="Y",IF(D2881="Critical",(F2881:F6440),0)))</f>
        <v>0</v>
      </c>
      <c r="W2881">
        <f t="shared" si="188"/>
        <v>2</v>
      </c>
      <c r="X2881">
        <f t="shared" si="189"/>
        <v>0</v>
      </c>
    </row>
    <row r="2882" spans="1:24" x14ac:dyDescent="0.25">
      <c r="A2882">
        <v>35584</v>
      </c>
      <c r="B2882" t="s">
        <v>18</v>
      </c>
      <c r="C2882" s="1">
        <v>41762</v>
      </c>
      <c r="D2882" t="s">
        <v>43</v>
      </c>
      <c r="E2882">
        <v>15</v>
      </c>
      <c r="F2882">
        <v>150.33000000000001</v>
      </c>
      <c r="G2882">
        <v>0.08</v>
      </c>
      <c r="H2882" t="s">
        <v>32</v>
      </c>
      <c r="I2882">
        <v>-98.23</v>
      </c>
      <c r="J2882">
        <v>9.7100000000000009</v>
      </c>
      <c r="K2882">
        <v>9.4499999999999993</v>
      </c>
      <c r="L2882" t="s">
        <v>592</v>
      </c>
      <c r="M2882" t="s">
        <v>30</v>
      </c>
      <c r="N2882" t="s">
        <v>23</v>
      </c>
      <c r="O2882" t="s">
        <v>34</v>
      </c>
      <c r="P2882" t="s">
        <v>53</v>
      </c>
      <c r="Q2882" t="s">
        <v>42</v>
      </c>
      <c r="R2882" s="1">
        <v>41762</v>
      </c>
      <c r="S2882" s="10">
        <f t="shared" si="187"/>
        <v>2.388866367506332E-5</v>
      </c>
      <c r="U2882" t="str">
        <f t="shared" ref="U2882:U2945" si="190">IF(T2882="Quality Check",VLOOKUP(S2882,Quality_Control,2),"")</f>
        <v/>
      </c>
      <c r="V2882">
        <f t="array" ref="V2882">SUM(IF(B2882="Y",IF(D2882="Critical",(F2882:F6441),0)))</f>
        <v>0</v>
      </c>
      <c r="W2882">
        <f t="shared" si="188"/>
        <v>0</v>
      </c>
      <c r="X2882">
        <f t="shared" si="189"/>
        <v>0</v>
      </c>
    </row>
    <row r="2883" spans="1:24" x14ac:dyDescent="0.25">
      <c r="A2883">
        <v>35590</v>
      </c>
      <c r="B2883" t="s">
        <v>18</v>
      </c>
      <c r="C2883" s="1">
        <v>42340</v>
      </c>
      <c r="D2883" t="s">
        <v>28</v>
      </c>
      <c r="E2883">
        <v>4</v>
      </c>
      <c r="F2883">
        <v>423.95</v>
      </c>
      <c r="G2883">
        <v>0</v>
      </c>
      <c r="H2883" t="s">
        <v>20</v>
      </c>
      <c r="I2883">
        <v>-263.95</v>
      </c>
      <c r="J2883">
        <v>99.99</v>
      </c>
      <c r="K2883">
        <v>19.989999999999998</v>
      </c>
      <c r="L2883" t="s">
        <v>241</v>
      </c>
      <c r="M2883" t="s">
        <v>22</v>
      </c>
      <c r="N2883" t="s">
        <v>71</v>
      </c>
      <c r="O2883" t="s">
        <v>24</v>
      </c>
      <c r="P2883" t="s">
        <v>25</v>
      </c>
      <c r="Q2883" t="s">
        <v>42</v>
      </c>
      <c r="R2883" s="1">
        <v>42341</v>
      </c>
      <c r="S2883" s="10">
        <f t="shared" ref="S2883:S2946" si="191">F2883/$F$3563</f>
        <v>6.7369114381980258E-5</v>
      </c>
      <c r="U2883" t="str">
        <f t="shared" si="190"/>
        <v/>
      </c>
      <c r="V2883">
        <f t="array" ref="V2883">SUM(IF(B2883="Y",IF(D2883="Critical",(F2883:F6442),0)))</f>
        <v>0</v>
      </c>
      <c r="W2883">
        <f t="shared" ref="W2883:W2946" si="192">R2883-C2883</f>
        <v>1</v>
      </c>
      <c r="X2883">
        <f t="shared" ref="X2883:X2946" si="193">IF(T2883="",0,1)</f>
        <v>0</v>
      </c>
    </row>
    <row r="2884" spans="1:24" x14ac:dyDescent="0.25">
      <c r="A2884">
        <v>35687</v>
      </c>
      <c r="B2884" t="s">
        <v>27</v>
      </c>
      <c r="C2884" s="1">
        <v>41961</v>
      </c>
      <c r="D2884" t="s">
        <v>31</v>
      </c>
      <c r="E2884">
        <v>48</v>
      </c>
      <c r="F2884">
        <v>620.23</v>
      </c>
      <c r="G2884">
        <v>0.06</v>
      </c>
      <c r="H2884" t="s">
        <v>32</v>
      </c>
      <c r="I2884">
        <v>115.24</v>
      </c>
      <c r="J2884">
        <v>12.64</v>
      </c>
      <c r="K2884">
        <v>4.9800000000000004</v>
      </c>
      <c r="L2884" t="s">
        <v>323</v>
      </c>
      <c r="M2884" t="s">
        <v>22</v>
      </c>
      <c r="N2884" t="s">
        <v>40</v>
      </c>
      <c r="O2884" t="s">
        <v>37</v>
      </c>
      <c r="P2884" t="s">
        <v>38</v>
      </c>
      <c r="Q2884" t="s">
        <v>26</v>
      </c>
      <c r="R2884" s="1">
        <v>41962</v>
      </c>
      <c r="S2884" s="10">
        <f t="shared" si="191"/>
        <v>9.8559608003622183E-5</v>
      </c>
      <c r="U2884" t="str">
        <f t="shared" si="190"/>
        <v/>
      </c>
      <c r="V2884">
        <f t="array" ref="V2884">SUM(IF(B2884="Y",IF(D2884="Critical",(F2884:F6443),0)))</f>
        <v>0</v>
      </c>
      <c r="W2884">
        <f t="shared" si="192"/>
        <v>1</v>
      </c>
      <c r="X2884">
        <f t="shared" si="193"/>
        <v>0</v>
      </c>
    </row>
    <row r="2885" spans="1:24" x14ac:dyDescent="0.25">
      <c r="A2885">
        <v>35713</v>
      </c>
      <c r="B2885" t="s">
        <v>18</v>
      </c>
      <c r="C2885" s="1">
        <v>42294</v>
      </c>
      <c r="D2885" t="s">
        <v>43</v>
      </c>
      <c r="E2885">
        <v>49</v>
      </c>
      <c r="F2885">
        <v>1355.47</v>
      </c>
      <c r="G2885">
        <v>0.04</v>
      </c>
      <c r="H2885" t="s">
        <v>20</v>
      </c>
      <c r="I2885">
        <v>590.04</v>
      </c>
      <c r="J2885">
        <v>28.53</v>
      </c>
      <c r="K2885">
        <v>1.49</v>
      </c>
      <c r="L2885" t="s">
        <v>297</v>
      </c>
      <c r="M2885" t="s">
        <v>30</v>
      </c>
      <c r="N2885" t="s">
        <v>23</v>
      </c>
      <c r="O2885" t="s">
        <v>34</v>
      </c>
      <c r="P2885" t="s">
        <v>68</v>
      </c>
      <c r="Q2885" t="s">
        <v>42</v>
      </c>
      <c r="R2885" s="1">
        <v>42294</v>
      </c>
      <c r="S2885" s="10">
        <f t="shared" si="191"/>
        <v>2.1539524347527489E-4</v>
      </c>
      <c r="U2885" t="str">
        <f t="shared" si="190"/>
        <v/>
      </c>
      <c r="V2885">
        <f t="array" ref="V2885">SUM(IF(B2885="Y",IF(D2885="Critical",(F2885:F6444),0)))</f>
        <v>0</v>
      </c>
      <c r="W2885">
        <f t="shared" si="192"/>
        <v>0</v>
      </c>
      <c r="X2885">
        <f t="shared" si="193"/>
        <v>0</v>
      </c>
    </row>
    <row r="2886" spans="1:24" x14ac:dyDescent="0.25">
      <c r="A2886">
        <v>35776</v>
      </c>
      <c r="B2886" t="s">
        <v>18</v>
      </c>
      <c r="C2886" s="1">
        <v>42405</v>
      </c>
      <c r="D2886" t="s">
        <v>43</v>
      </c>
      <c r="E2886">
        <v>9</v>
      </c>
      <c r="F2886">
        <v>118.66</v>
      </c>
      <c r="G2886">
        <v>0.05</v>
      </c>
      <c r="H2886" t="s">
        <v>20</v>
      </c>
      <c r="I2886">
        <v>32.68</v>
      </c>
      <c r="J2886">
        <v>12.97</v>
      </c>
      <c r="K2886">
        <v>1.49</v>
      </c>
      <c r="L2886" t="s">
        <v>583</v>
      </c>
      <c r="M2886" t="s">
        <v>22</v>
      </c>
      <c r="N2886" t="s">
        <v>45</v>
      </c>
      <c r="O2886" t="s">
        <v>34</v>
      </c>
      <c r="P2886" t="s">
        <v>68</v>
      </c>
      <c r="Q2886" t="s">
        <v>42</v>
      </c>
      <c r="R2886" s="1">
        <v>42407</v>
      </c>
      <c r="S2886" s="10">
        <f t="shared" si="191"/>
        <v>1.8856042251599901E-5</v>
      </c>
      <c r="U2886" t="str">
        <f t="shared" si="190"/>
        <v/>
      </c>
      <c r="V2886">
        <f t="array" ref="V2886">SUM(IF(B2886="Y",IF(D2886="Critical",(F2886:F6445),0)))</f>
        <v>0</v>
      </c>
      <c r="W2886">
        <f t="shared" si="192"/>
        <v>2</v>
      </c>
      <c r="X2886">
        <f t="shared" si="193"/>
        <v>0</v>
      </c>
    </row>
    <row r="2887" spans="1:24" x14ac:dyDescent="0.25">
      <c r="A2887">
        <v>35776</v>
      </c>
      <c r="B2887" t="s">
        <v>18</v>
      </c>
      <c r="C2887" s="1">
        <v>42405</v>
      </c>
      <c r="D2887" t="s">
        <v>43</v>
      </c>
      <c r="E2887">
        <v>36</v>
      </c>
      <c r="F2887">
        <v>213.74</v>
      </c>
      <c r="G2887">
        <v>0.06</v>
      </c>
      <c r="H2887" t="s">
        <v>20</v>
      </c>
      <c r="I2887">
        <v>-32.15</v>
      </c>
      <c r="J2887">
        <v>5.81</v>
      </c>
      <c r="K2887">
        <v>3.37</v>
      </c>
      <c r="L2887" t="s">
        <v>583</v>
      </c>
      <c r="M2887" t="s">
        <v>22</v>
      </c>
      <c r="N2887" t="s">
        <v>45</v>
      </c>
      <c r="O2887" t="s">
        <v>34</v>
      </c>
      <c r="P2887" t="s">
        <v>100</v>
      </c>
      <c r="Q2887" t="s">
        <v>36</v>
      </c>
      <c r="R2887" s="1">
        <v>42407</v>
      </c>
      <c r="S2887" s="10">
        <f t="shared" si="191"/>
        <v>3.3965030093181891E-5</v>
      </c>
      <c r="U2887" t="str">
        <f t="shared" si="190"/>
        <v/>
      </c>
      <c r="V2887">
        <f t="array" ref="V2887">SUM(IF(B2887="Y",IF(D2887="Critical",(F2887:F6446),0)))</f>
        <v>0</v>
      </c>
      <c r="W2887">
        <f t="shared" si="192"/>
        <v>2</v>
      </c>
      <c r="X2887">
        <f t="shared" si="193"/>
        <v>0</v>
      </c>
    </row>
    <row r="2888" spans="1:24" x14ac:dyDescent="0.25">
      <c r="A2888">
        <v>15906</v>
      </c>
      <c r="B2888" t="s">
        <v>18</v>
      </c>
      <c r="C2888" s="1">
        <v>41544</v>
      </c>
      <c r="D2888" t="s">
        <v>47</v>
      </c>
      <c r="E2888">
        <v>8</v>
      </c>
      <c r="F2888">
        <v>2174.96</v>
      </c>
      <c r="G2888">
        <v>0.05</v>
      </c>
      <c r="H2888" t="s">
        <v>54</v>
      </c>
      <c r="I2888">
        <v>-223.89</v>
      </c>
      <c r="J2888">
        <v>264.98</v>
      </c>
      <c r="K2888">
        <v>17.86</v>
      </c>
      <c r="L2888" t="s">
        <v>182</v>
      </c>
      <c r="M2888" t="s">
        <v>22</v>
      </c>
      <c r="N2888" t="s">
        <v>23</v>
      </c>
      <c r="O2888" t="s">
        <v>24</v>
      </c>
      <c r="P2888" t="s">
        <v>51</v>
      </c>
      <c r="Q2888" t="s">
        <v>74</v>
      </c>
      <c r="R2888" s="1">
        <v>41546</v>
      </c>
      <c r="S2888" s="10">
        <f t="shared" si="191"/>
        <v>3.4561889141698738E-4</v>
      </c>
      <c r="U2888" t="str">
        <f t="shared" si="190"/>
        <v/>
      </c>
      <c r="V2888">
        <f t="array" ref="V2888">SUM(IF(B2888="Y",IF(D2888="Critical",(F2888:F6447),0)))</f>
        <v>0</v>
      </c>
      <c r="W2888">
        <f t="shared" si="192"/>
        <v>2</v>
      </c>
      <c r="X2888">
        <f t="shared" si="193"/>
        <v>0</v>
      </c>
    </row>
    <row r="2889" spans="1:24" x14ac:dyDescent="0.25">
      <c r="A2889">
        <v>35782</v>
      </c>
      <c r="B2889" t="s">
        <v>18</v>
      </c>
      <c r="C2889" s="1">
        <v>41856</v>
      </c>
      <c r="D2889" t="s">
        <v>47</v>
      </c>
      <c r="E2889">
        <v>42</v>
      </c>
      <c r="F2889">
        <v>6427.18</v>
      </c>
      <c r="G2889">
        <v>0.09</v>
      </c>
      <c r="H2889" t="s">
        <v>20</v>
      </c>
      <c r="I2889">
        <v>2097.1</v>
      </c>
      <c r="J2889">
        <v>165.98</v>
      </c>
      <c r="K2889">
        <v>19.989999999999998</v>
      </c>
      <c r="L2889" t="s">
        <v>594</v>
      </c>
      <c r="M2889" t="s">
        <v>22</v>
      </c>
      <c r="N2889" t="s">
        <v>23</v>
      </c>
      <c r="O2889" t="s">
        <v>34</v>
      </c>
      <c r="P2889" t="s">
        <v>68</v>
      </c>
      <c r="Q2889" t="s">
        <v>42</v>
      </c>
      <c r="R2889" s="1">
        <v>41863</v>
      </c>
      <c r="S2889" s="10">
        <f t="shared" si="191"/>
        <v>1.0213313470304893E-3</v>
      </c>
      <c r="U2889" t="str">
        <f t="shared" si="190"/>
        <v/>
      </c>
      <c r="V2889">
        <f t="array" ref="V2889">SUM(IF(B2889="Y",IF(D2889="Critical",(F2889:F6448),0)))</f>
        <v>0</v>
      </c>
      <c r="W2889">
        <f t="shared" si="192"/>
        <v>7</v>
      </c>
      <c r="X2889">
        <f t="shared" si="193"/>
        <v>0</v>
      </c>
    </row>
    <row r="2890" spans="1:24" x14ac:dyDescent="0.25">
      <c r="A2890">
        <v>35782</v>
      </c>
      <c r="B2890" t="s">
        <v>18</v>
      </c>
      <c r="C2890" s="1">
        <v>41856</v>
      </c>
      <c r="D2890" t="s">
        <v>47</v>
      </c>
      <c r="E2890">
        <v>13</v>
      </c>
      <c r="F2890">
        <v>1330.73</v>
      </c>
      <c r="G2890">
        <v>0.06</v>
      </c>
      <c r="H2890" t="s">
        <v>54</v>
      </c>
      <c r="I2890">
        <v>-450.1</v>
      </c>
      <c r="J2890">
        <v>105.49</v>
      </c>
      <c r="K2890">
        <v>41.64</v>
      </c>
      <c r="L2890" t="s">
        <v>594</v>
      </c>
      <c r="M2890" t="s">
        <v>22</v>
      </c>
      <c r="N2890" t="s">
        <v>23</v>
      </c>
      <c r="O2890" t="s">
        <v>37</v>
      </c>
      <c r="P2890" t="s">
        <v>112</v>
      </c>
      <c r="Q2890" t="s">
        <v>58</v>
      </c>
      <c r="R2890" s="1">
        <v>41861</v>
      </c>
      <c r="S2890" s="10">
        <f t="shared" si="191"/>
        <v>2.1146385559979385E-4</v>
      </c>
      <c r="U2890" t="str">
        <f t="shared" si="190"/>
        <v/>
      </c>
      <c r="V2890">
        <f t="array" ref="V2890">SUM(IF(B2890="Y",IF(D2890="Critical",(F2890:F6449),0)))</f>
        <v>0</v>
      </c>
      <c r="W2890">
        <f t="shared" si="192"/>
        <v>5</v>
      </c>
      <c r="X2890">
        <f t="shared" si="193"/>
        <v>0</v>
      </c>
    </row>
    <row r="2891" spans="1:24" x14ac:dyDescent="0.25">
      <c r="A2891">
        <v>35813</v>
      </c>
      <c r="B2891" t="s">
        <v>18</v>
      </c>
      <c r="C2891" s="1">
        <v>42481</v>
      </c>
      <c r="D2891" t="s">
        <v>28</v>
      </c>
      <c r="E2891">
        <v>21</v>
      </c>
      <c r="F2891">
        <v>7841.57</v>
      </c>
      <c r="G2891">
        <v>0.05</v>
      </c>
      <c r="H2891" t="s">
        <v>32</v>
      </c>
      <c r="I2891">
        <v>2347.1799999999998</v>
      </c>
      <c r="J2891">
        <v>363.25</v>
      </c>
      <c r="K2891">
        <v>19.989999999999998</v>
      </c>
      <c r="L2891" t="s">
        <v>449</v>
      </c>
      <c r="M2891" t="s">
        <v>22</v>
      </c>
      <c r="N2891" t="s">
        <v>23</v>
      </c>
      <c r="O2891" t="s">
        <v>34</v>
      </c>
      <c r="P2891" t="s">
        <v>72</v>
      </c>
      <c r="Q2891" t="s">
        <v>42</v>
      </c>
      <c r="R2891" s="1">
        <v>42481</v>
      </c>
      <c r="S2891" s="10">
        <f t="shared" si="191"/>
        <v>1.2460894592860124E-3</v>
      </c>
      <c r="U2891" t="str">
        <f t="shared" si="190"/>
        <v/>
      </c>
      <c r="V2891">
        <f t="array" ref="V2891">SUM(IF(B2891="Y",IF(D2891="Critical",(F2891:F6450),0)))</f>
        <v>0</v>
      </c>
      <c r="W2891">
        <f t="shared" si="192"/>
        <v>0</v>
      </c>
      <c r="X2891">
        <f t="shared" si="193"/>
        <v>0</v>
      </c>
    </row>
    <row r="2892" spans="1:24" x14ac:dyDescent="0.25">
      <c r="A2892">
        <v>35813</v>
      </c>
      <c r="B2892" t="s">
        <v>18</v>
      </c>
      <c r="C2892" s="1">
        <v>42481</v>
      </c>
      <c r="D2892" t="s">
        <v>28</v>
      </c>
      <c r="E2892">
        <v>21</v>
      </c>
      <c r="F2892">
        <v>156.31</v>
      </c>
      <c r="G2892">
        <v>0.06</v>
      </c>
      <c r="H2892" t="s">
        <v>32</v>
      </c>
      <c r="I2892">
        <v>-9.81</v>
      </c>
      <c r="J2892">
        <v>7.59</v>
      </c>
      <c r="K2892">
        <v>4</v>
      </c>
      <c r="L2892" t="s">
        <v>449</v>
      </c>
      <c r="M2892" t="s">
        <v>22</v>
      </c>
      <c r="N2892" t="s">
        <v>23</v>
      </c>
      <c r="O2892" t="s">
        <v>37</v>
      </c>
      <c r="P2892" t="s">
        <v>38</v>
      </c>
      <c r="Q2892" t="s">
        <v>36</v>
      </c>
      <c r="R2892" s="1">
        <v>42481</v>
      </c>
      <c r="S2892" s="10">
        <f t="shared" si="191"/>
        <v>2.4838934471157767E-5</v>
      </c>
      <c r="U2892" t="str">
        <f t="shared" si="190"/>
        <v/>
      </c>
      <c r="V2892">
        <f t="array" ref="V2892">SUM(IF(B2892="Y",IF(D2892="Critical",(F2892:F6451),0)))</f>
        <v>0</v>
      </c>
      <c r="W2892">
        <f t="shared" si="192"/>
        <v>0</v>
      </c>
      <c r="X2892">
        <f t="shared" si="193"/>
        <v>0</v>
      </c>
    </row>
    <row r="2893" spans="1:24" x14ac:dyDescent="0.25">
      <c r="A2893">
        <v>15234</v>
      </c>
      <c r="B2893" t="s">
        <v>18</v>
      </c>
      <c r="C2893" s="1">
        <v>41345</v>
      </c>
      <c r="D2893" t="s">
        <v>31</v>
      </c>
      <c r="E2893">
        <v>21</v>
      </c>
      <c r="F2893">
        <v>2185.9535000000001</v>
      </c>
      <c r="G2893">
        <v>0.1</v>
      </c>
      <c r="H2893" t="s">
        <v>20</v>
      </c>
      <c r="I2893">
        <v>268.01</v>
      </c>
      <c r="J2893">
        <v>125.99</v>
      </c>
      <c r="K2893">
        <v>8.99</v>
      </c>
      <c r="L2893" t="s">
        <v>459</v>
      </c>
      <c r="M2893" t="s">
        <v>22</v>
      </c>
      <c r="N2893" t="s">
        <v>45</v>
      </c>
      <c r="O2893" t="s">
        <v>24</v>
      </c>
      <c r="P2893" t="s">
        <v>41</v>
      </c>
      <c r="Q2893" t="s">
        <v>42</v>
      </c>
      <c r="R2893" s="1">
        <v>41346</v>
      </c>
      <c r="S2893" s="10">
        <f t="shared" si="191"/>
        <v>3.4736584827265034E-4</v>
      </c>
      <c r="U2893" t="str">
        <f t="shared" si="190"/>
        <v/>
      </c>
      <c r="V2893">
        <f t="array" ref="V2893">SUM(IF(B2893="Y",IF(D2893="Critical",(F2893:F6452),0)))</f>
        <v>0</v>
      </c>
      <c r="W2893">
        <f t="shared" si="192"/>
        <v>1</v>
      </c>
      <c r="X2893">
        <f t="shared" si="193"/>
        <v>0</v>
      </c>
    </row>
    <row r="2894" spans="1:24" x14ac:dyDescent="0.25">
      <c r="A2894">
        <v>43207</v>
      </c>
      <c r="B2894" t="s">
        <v>18</v>
      </c>
      <c r="C2894" s="1">
        <v>41434</v>
      </c>
      <c r="D2894" t="s">
        <v>47</v>
      </c>
      <c r="E2894">
        <v>45</v>
      </c>
      <c r="F2894">
        <v>2207.9</v>
      </c>
      <c r="G2894">
        <v>0.02</v>
      </c>
      <c r="H2894" t="s">
        <v>20</v>
      </c>
      <c r="I2894">
        <v>579.76</v>
      </c>
      <c r="J2894">
        <v>49.34</v>
      </c>
      <c r="K2894">
        <v>10.25</v>
      </c>
      <c r="L2894" t="s">
        <v>210</v>
      </c>
      <c r="M2894" t="s">
        <v>22</v>
      </c>
      <c r="N2894" t="s">
        <v>45</v>
      </c>
      <c r="O2894" t="s">
        <v>37</v>
      </c>
      <c r="P2894" t="s">
        <v>38</v>
      </c>
      <c r="Q2894" t="s">
        <v>60</v>
      </c>
      <c r="R2894" s="1">
        <v>41438</v>
      </c>
      <c r="S2894" s="10">
        <f t="shared" si="191"/>
        <v>3.5085332620350099E-4</v>
      </c>
      <c r="U2894" t="str">
        <f t="shared" si="190"/>
        <v/>
      </c>
      <c r="V2894">
        <f t="array" ref="V2894">SUM(IF(B2894="Y",IF(D2894="Critical",(F2894:F6453),0)))</f>
        <v>0</v>
      </c>
      <c r="W2894">
        <f t="shared" si="192"/>
        <v>4</v>
      </c>
      <c r="X2894">
        <f t="shared" si="193"/>
        <v>0</v>
      </c>
    </row>
    <row r="2895" spans="1:24" x14ac:dyDescent="0.25">
      <c r="A2895">
        <v>35842</v>
      </c>
      <c r="B2895" t="s">
        <v>18</v>
      </c>
      <c r="C2895" s="1">
        <v>42148</v>
      </c>
      <c r="D2895" t="s">
        <v>19</v>
      </c>
      <c r="E2895">
        <v>18</v>
      </c>
      <c r="F2895">
        <v>53.79</v>
      </c>
      <c r="G2895">
        <v>0.03</v>
      </c>
      <c r="H2895" t="s">
        <v>20</v>
      </c>
      <c r="I2895">
        <v>11.55</v>
      </c>
      <c r="J2895">
        <v>2.88</v>
      </c>
      <c r="K2895">
        <v>0.99</v>
      </c>
      <c r="L2895" t="s">
        <v>378</v>
      </c>
      <c r="M2895" t="s">
        <v>22</v>
      </c>
      <c r="N2895" t="s">
        <v>40</v>
      </c>
      <c r="O2895" t="s">
        <v>34</v>
      </c>
      <c r="P2895" t="s">
        <v>46</v>
      </c>
      <c r="Q2895" t="s">
        <v>42</v>
      </c>
      <c r="R2895" s="1">
        <v>42150</v>
      </c>
      <c r="S2895" s="10">
        <f t="shared" si="191"/>
        <v>8.5476699200535872E-6</v>
      </c>
      <c r="U2895" t="str">
        <f t="shared" si="190"/>
        <v/>
      </c>
      <c r="V2895">
        <f t="array" ref="V2895">SUM(IF(B2895="Y",IF(D2895="Critical",(F2895:F6454),0)))</f>
        <v>0</v>
      </c>
      <c r="W2895">
        <f t="shared" si="192"/>
        <v>2</v>
      </c>
      <c r="X2895">
        <f t="shared" si="193"/>
        <v>0</v>
      </c>
    </row>
    <row r="2896" spans="1:24" x14ac:dyDescent="0.25">
      <c r="A2896">
        <v>35847</v>
      </c>
      <c r="B2896" t="s">
        <v>18</v>
      </c>
      <c r="C2896" s="1">
        <v>42400</v>
      </c>
      <c r="D2896" t="s">
        <v>28</v>
      </c>
      <c r="E2896">
        <v>23</v>
      </c>
      <c r="F2896">
        <v>361.65</v>
      </c>
      <c r="G2896">
        <v>0.08</v>
      </c>
      <c r="H2896" t="s">
        <v>32</v>
      </c>
      <c r="I2896">
        <v>-144.27000000000001</v>
      </c>
      <c r="J2896">
        <v>15.98</v>
      </c>
      <c r="K2896">
        <v>8.99</v>
      </c>
      <c r="L2896" t="s">
        <v>415</v>
      </c>
      <c r="M2896" t="s">
        <v>341</v>
      </c>
      <c r="N2896" t="s">
        <v>23</v>
      </c>
      <c r="O2896" t="s">
        <v>24</v>
      </c>
      <c r="P2896" t="s">
        <v>25</v>
      </c>
      <c r="Q2896" t="s">
        <v>26</v>
      </c>
      <c r="R2896" s="1">
        <v>42400</v>
      </c>
      <c r="S2896" s="10">
        <f t="shared" si="191"/>
        <v>5.7469136021330729E-5</v>
      </c>
      <c r="U2896" t="str">
        <f t="shared" si="190"/>
        <v/>
      </c>
      <c r="V2896">
        <f t="array" ref="V2896">SUM(IF(B2896="Y",IF(D2896="Critical",(F2896:F6455),0)))</f>
        <v>0</v>
      </c>
      <c r="W2896">
        <f t="shared" si="192"/>
        <v>0</v>
      </c>
      <c r="X2896">
        <f t="shared" si="193"/>
        <v>0</v>
      </c>
    </row>
    <row r="2897" spans="1:24" x14ac:dyDescent="0.25">
      <c r="A2897">
        <v>12261</v>
      </c>
      <c r="B2897" t="s">
        <v>18</v>
      </c>
      <c r="C2897" s="1">
        <v>41570</v>
      </c>
      <c r="D2897" t="s">
        <v>47</v>
      </c>
      <c r="E2897">
        <v>12</v>
      </c>
      <c r="F2897">
        <v>2237.7600000000002</v>
      </c>
      <c r="G2897">
        <v>0.1</v>
      </c>
      <c r="H2897" t="s">
        <v>54</v>
      </c>
      <c r="I2897">
        <v>151.86000000000001</v>
      </c>
      <c r="J2897">
        <v>200.98</v>
      </c>
      <c r="K2897">
        <v>23.76</v>
      </c>
      <c r="L2897" t="s">
        <v>125</v>
      </c>
      <c r="M2897" t="s">
        <v>30</v>
      </c>
      <c r="N2897" t="s">
        <v>23</v>
      </c>
      <c r="O2897" t="s">
        <v>37</v>
      </c>
      <c r="P2897" t="s">
        <v>86</v>
      </c>
      <c r="Q2897" t="s">
        <v>74</v>
      </c>
      <c r="R2897" s="1">
        <v>41575</v>
      </c>
      <c r="S2897" s="10">
        <f t="shared" si="191"/>
        <v>3.5559832385757795E-4</v>
      </c>
      <c r="U2897" t="str">
        <f t="shared" si="190"/>
        <v/>
      </c>
      <c r="V2897">
        <f t="array" ref="V2897">SUM(IF(B2897="Y",IF(D2897="Critical",(F2897:F6456),0)))</f>
        <v>0</v>
      </c>
      <c r="W2897">
        <f t="shared" si="192"/>
        <v>5</v>
      </c>
      <c r="X2897">
        <f t="shared" si="193"/>
        <v>0</v>
      </c>
    </row>
    <row r="2898" spans="1:24" x14ac:dyDescent="0.25">
      <c r="A2898">
        <v>41570</v>
      </c>
      <c r="B2898" t="s">
        <v>18</v>
      </c>
      <c r="C2898" s="1">
        <v>41611</v>
      </c>
      <c r="D2898" t="s">
        <v>31</v>
      </c>
      <c r="E2898">
        <v>24</v>
      </c>
      <c r="F2898">
        <v>2289.92</v>
      </c>
      <c r="G2898">
        <v>0.09</v>
      </c>
      <c r="H2898" t="s">
        <v>20</v>
      </c>
      <c r="I2898">
        <v>1037.55</v>
      </c>
      <c r="J2898">
        <v>104.85</v>
      </c>
      <c r="K2898">
        <v>4.6500000000000004</v>
      </c>
      <c r="L2898" t="s">
        <v>91</v>
      </c>
      <c r="M2898" t="s">
        <v>56</v>
      </c>
      <c r="N2898" t="s">
        <v>45</v>
      </c>
      <c r="O2898" t="s">
        <v>34</v>
      </c>
      <c r="P2898" t="s">
        <v>49</v>
      </c>
      <c r="Q2898" t="s">
        <v>42</v>
      </c>
      <c r="R2898" s="1">
        <v>41613</v>
      </c>
      <c r="S2898" s="10">
        <f t="shared" si="191"/>
        <v>3.6388697347702382E-4</v>
      </c>
      <c r="U2898" t="str">
        <f t="shared" si="190"/>
        <v/>
      </c>
      <c r="V2898">
        <f t="array" ref="V2898">SUM(IF(B2898="Y",IF(D2898="Critical",(F2898:F6457),0)))</f>
        <v>0</v>
      </c>
      <c r="W2898">
        <f t="shared" si="192"/>
        <v>2</v>
      </c>
      <c r="X2898">
        <f t="shared" si="193"/>
        <v>0</v>
      </c>
    </row>
    <row r="2899" spans="1:24" x14ac:dyDescent="0.25">
      <c r="A2899">
        <v>7457</v>
      </c>
      <c r="B2899" t="s">
        <v>18</v>
      </c>
      <c r="C2899" s="1">
        <v>41547</v>
      </c>
      <c r="D2899" t="s">
        <v>31</v>
      </c>
      <c r="E2899">
        <v>36</v>
      </c>
      <c r="F2899">
        <v>2300.4499999999998</v>
      </c>
      <c r="G2899">
        <v>0.02</v>
      </c>
      <c r="H2899" t="s">
        <v>20</v>
      </c>
      <c r="I2899">
        <v>624.64</v>
      </c>
      <c r="J2899">
        <v>60.98</v>
      </c>
      <c r="K2899">
        <v>19.989999999999998</v>
      </c>
      <c r="L2899" t="s">
        <v>306</v>
      </c>
      <c r="M2899" t="s">
        <v>22</v>
      </c>
      <c r="N2899" t="s">
        <v>71</v>
      </c>
      <c r="O2899" t="s">
        <v>34</v>
      </c>
      <c r="P2899" t="s">
        <v>76</v>
      </c>
      <c r="Q2899" t="s">
        <v>42</v>
      </c>
      <c r="R2899" s="1">
        <v>41550</v>
      </c>
      <c r="S2899" s="10">
        <f t="shared" si="191"/>
        <v>3.6556027640058142E-4</v>
      </c>
      <c r="U2899" t="str">
        <f t="shared" si="190"/>
        <v/>
      </c>
      <c r="V2899">
        <f t="array" ref="V2899">SUM(IF(B2899="Y",IF(D2899="Critical",(F2899:F6458),0)))</f>
        <v>0</v>
      </c>
      <c r="W2899">
        <f t="shared" si="192"/>
        <v>3</v>
      </c>
      <c r="X2899">
        <f t="shared" si="193"/>
        <v>0</v>
      </c>
    </row>
    <row r="2900" spans="1:24" x14ac:dyDescent="0.25">
      <c r="A2900">
        <v>14406</v>
      </c>
      <c r="B2900" t="s">
        <v>27</v>
      </c>
      <c r="C2900" s="1">
        <v>41341</v>
      </c>
      <c r="D2900" t="s">
        <v>43</v>
      </c>
      <c r="E2900">
        <v>35</v>
      </c>
      <c r="F2900">
        <v>2329.6460000000002</v>
      </c>
      <c r="G2900">
        <v>0.1</v>
      </c>
      <c r="H2900" t="s">
        <v>32</v>
      </c>
      <c r="I2900">
        <v>-310.24</v>
      </c>
      <c r="J2900">
        <v>85.99</v>
      </c>
      <c r="K2900">
        <v>0.99</v>
      </c>
      <c r="L2900" t="s">
        <v>447</v>
      </c>
      <c r="M2900" t="s">
        <v>56</v>
      </c>
      <c r="N2900" t="s">
        <v>23</v>
      </c>
      <c r="O2900" t="s">
        <v>24</v>
      </c>
      <c r="P2900" t="s">
        <v>41</v>
      </c>
      <c r="Q2900" t="s">
        <v>36</v>
      </c>
      <c r="R2900" s="1">
        <v>41343</v>
      </c>
      <c r="S2900" s="10">
        <f t="shared" si="191"/>
        <v>3.7019975903649678E-4</v>
      </c>
      <c r="U2900" t="str">
        <f t="shared" si="190"/>
        <v/>
      </c>
      <c r="V2900">
        <f t="array" ref="V2900">SUM(IF(B2900="Y",IF(D2900="Critical",(F2900:F6459),0)))</f>
        <v>0</v>
      </c>
      <c r="W2900">
        <f t="shared" si="192"/>
        <v>2</v>
      </c>
      <c r="X2900">
        <f t="shared" si="193"/>
        <v>0</v>
      </c>
    </row>
    <row r="2901" spans="1:24" x14ac:dyDescent="0.25">
      <c r="A2901">
        <v>11841</v>
      </c>
      <c r="B2901" t="s">
        <v>18</v>
      </c>
      <c r="C2901" s="1">
        <v>41384</v>
      </c>
      <c r="D2901" t="s">
        <v>43</v>
      </c>
      <c r="E2901">
        <v>44</v>
      </c>
      <c r="F2901">
        <v>2339.52</v>
      </c>
      <c r="G2901">
        <v>0.1</v>
      </c>
      <c r="H2901" t="s">
        <v>20</v>
      </c>
      <c r="I2901">
        <v>886.03</v>
      </c>
      <c r="J2901">
        <v>54.96</v>
      </c>
      <c r="K2901">
        <v>10.75</v>
      </c>
      <c r="L2901" t="s">
        <v>371</v>
      </c>
      <c r="M2901" t="s">
        <v>30</v>
      </c>
      <c r="N2901" t="s">
        <v>23</v>
      </c>
      <c r="O2901" t="s">
        <v>34</v>
      </c>
      <c r="P2901" t="s">
        <v>49</v>
      </c>
      <c r="Q2901" t="s">
        <v>42</v>
      </c>
      <c r="R2901" s="1">
        <v>41386</v>
      </c>
      <c r="S2901" s="10">
        <f t="shared" si="191"/>
        <v>3.7176881820717174E-4</v>
      </c>
      <c r="U2901" t="str">
        <f t="shared" si="190"/>
        <v/>
      </c>
      <c r="V2901">
        <f t="array" ref="V2901">SUM(IF(B2901="Y",IF(D2901="Critical",(F2901:F6460),0)))</f>
        <v>0</v>
      </c>
      <c r="W2901">
        <f t="shared" si="192"/>
        <v>2</v>
      </c>
      <c r="X2901">
        <f t="shared" si="193"/>
        <v>0</v>
      </c>
    </row>
    <row r="2902" spans="1:24" x14ac:dyDescent="0.25">
      <c r="A2902">
        <v>21539</v>
      </c>
      <c r="B2902" t="s">
        <v>18</v>
      </c>
      <c r="C2902" s="1">
        <v>41464</v>
      </c>
      <c r="D2902" t="s">
        <v>43</v>
      </c>
      <c r="E2902">
        <v>39</v>
      </c>
      <c r="F2902">
        <v>2339.84</v>
      </c>
      <c r="G2902">
        <v>0.05</v>
      </c>
      <c r="H2902" t="s">
        <v>20</v>
      </c>
      <c r="I2902">
        <v>-1730.3</v>
      </c>
      <c r="J2902">
        <v>71.37</v>
      </c>
      <c r="K2902">
        <v>69</v>
      </c>
      <c r="L2902" t="s">
        <v>190</v>
      </c>
      <c r="M2902" t="s">
        <v>22</v>
      </c>
      <c r="N2902" t="s">
        <v>45</v>
      </c>
      <c r="O2902" t="s">
        <v>37</v>
      </c>
      <c r="P2902" t="s">
        <v>112</v>
      </c>
      <c r="Q2902" t="s">
        <v>60</v>
      </c>
      <c r="R2902" s="1">
        <v>41464</v>
      </c>
      <c r="S2902" s="10">
        <f t="shared" si="191"/>
        <v>3.7181966881833406E-4</v>
      </c>
      <c r="U2902" t="str">
        <f t="shared" si="190"/>
        <v/>
      </c>
      <c r="V2902">
        <f t="array" ref="V2902">SUM(IF(B2902="Y",IF(D2902="Critical",(F2902:F6461),0)))</f>
        <v>0</v>
      </c>
      <c r="W2902">
        <f t="shared" si="192"/>
        <v>0</v>
      </c>
      <c r="X2902">
        <f t="shared" si="193"/>
        <v>0</v>
      </c>
    </row>
    <row r="2903" spans="1:24" x14ac:dyDescent="0.25">
      <c r="A2903">
        <v>24197</v>
      </c>
      <c r="B2903" t="s">
        <v>18</v>
      </c>
      <c r="C2903" s="1">
        <v>41308</v>
      </c>
      <c r="D2903" t="s">
        <v>47</v>
      </c>
      <c r="E2903">
        <v>41</v>
      </c>
      <c r="F2903">
        <v>2354.4</v>
      </c>
      <c r="G2903">
        <v>0</v>
      </c>
      <c r="H2903" t="s">
        <v>32</v>
      </c>
      <c r="I2903">
        <v>246.54</v>
      </c>
      <c r="J2903">
        <v>55.94</v>
      </c>
      <c r="K2903">
        <v>6.55</v>
      </c>
      <c r="L2903" t="s">
        <v>452</v>
      </c>
      <c r="M2903" t="s">
        <v>30</v>
      </c>
      <c r="N2903" t="s">
        <v>71</v>
      </c>
      <c r="O2903" t="s">
        <v>24</v>
      </c>
      <c r="P2903" t="s">
        <v>25</v>
      </c>
      <c r="Q2903" t="s">
        <v>42</v>
      </c>
      <c r="R2903" s="1">
        <v>41315</v>
      </c>
      <c r="S2903" s="10">
        <f t="shared" si="191"/>
        <v>3.7413337162621615E-4</v>
      </c>
      <c r="U2903" t="str">
        <f t="shared" si="190"/>
        <v/>
      </c>
      <c r="V2903">
        <f t="array" ref="V2903">SUM(IF(B2903="Y",IF(D2903="Critical",(F2903:F6462),0)))</f>
        <v>0</v>
      </c>
      <c r="W2903">
        <f t="shared" si="192"/>
        <v>7</v>
      </c>
      <c r="X2903">
        <f t="shared" si="193"/>
        <v>0</v>
      </c>
    </row>
    <row r="2904" spans="1:24" x14ac:dyDescent="0.25">
      <c r="A2904">
        <v>36001</v>
      </c>
      <c r="B2904" t="s">
        <v>18</v>
      </c>
      <c r="C2904" s="1">
        <v>41726</v>
      </c>
      <c r="D2904" t="s">
        <v>47</v>
      </c>
      <c r="E2904">
        <v>45</v>
      </c>
      <c r="F2904">
        <v>1038.82</v>
      </c>
      <c r="G2904">
        <v>0.05</v>
      </c>
      <c r="H2904" t="s">
        <v>20</v>
      </c>
      <c r="I2904">
        <v>-78.36</v>
      </c>
      <c r="J2904">
        <v>22.38</v>
      </c>
      <c r="K2904">
        <v>15.1</v>
      </c>
      <c r="L2904" t="s">
        <v>406</v>
      </c>
      <c r="M2904" t="s">
        <v>341</v>
      </c>
      <c r="N2904" t="s">
        <v>40</v>
      </c>
      <c r="O2904" t="s">
        <v>34</v>
      </c>
      <c r="P2904" t="s">
        <v>68</v>
      </c>
      <c r="Q2904" t="s">
        <v>42</v>
      </c>
      <c r="R2904" s="1">
        <v>41728</v>
      </c>
      <c r="S2904" s="10">
        <f t="shared" si="191"/>
        <v>1.6507697464863483E-4</v>
      </c>
      <c r="U2904" t="str">
        <f t="shared" si="190"/>
        <v/>
      </c>
      <c r="V2904">
        <f t="array" ref="V2904">SUM(IF(B2904="Y",IF(D2904="Critical",(F2904:F6463),0)))</f>
        <v>0</v>
      </c>
      <c r="W2904">
        <f t="shared" si="192"/>
        <v>2</v>
      </c>
      <c r="X2904">
        <f t="shared" si="193"/>
        <v>0</v>
      </c>
    </row>
    <row r="2905" spans="1:24" x14ac:dyDescent="0.25">
      <c r="A2905">
        <v>36001</v>
      </c>
      <c r="B2905" t="s">
        <v>18</v>
      </c>
      <c r="C2905" s="1">
        <v>41726</v>
      </c>
      <c r="D2905" t="s">
        <v>47</v>
      </c>
      <c r="E2905">
        <v>47</v>
      </c>
      <c r="F2905">
        <v>564.39</v>
      </c>
      <c r="G2905">
        <v>0.09</v>
      </c>
      <c r="H2905" t="s">
        <v>20</v>
      </c>
      <c r="I2905">
        <v>51.82</v>
      </c>
      <c r="J2905">
        <v>12.95</v>
      </c>
      <c r="K2905">
        <v>4.9800000000000004</v>
      </c>
      <c r="L2905" t="s">
        <v>406</v>
      </c>
      <c r="M2905" t="s">
        <v>341</v>
      </c>
      <c r="N2905" t="s">
        <v>40</v>
      </c>
      <c r="O2905" t="s">
        <v>34</v>
      </c>
      <c r="P2905" t="s">
        <v>68</v>
      </c>
      <c r="Q2905" t="s">
        <v>42</v>
      </c>
      <c r="R2905" s="1">
        <v>41730</v>
      </c>
      <c r="S2905" s="10">
        <f t="shared" si="191"/>
        <v>8.9686176355810457E-5</v>
      </c>
      <c r="U2905" t="str">
        <f t="shared" si="190"/>
        <v/>
      </c>
      <c r="V2905">
        <f t="array" ref="V2905">SUM(IF(B2905="Y",IF(D2905="Critical",(F2905:F6464),0)))</f>
        <v>0</v>
      </c>
      <c r="W2905">
        <f t="shared" si="192"/>
        <v>4</v>
      </c>
      <c r="X2905">
        <f t="shared" si="193"/>
        <v>0</v>
      </c>
    </row>
    <row r="2906" spans="1:24" x14ac:dyDescent="0.25">
      <c r="A2906">
        <v>12612</v>
      </c>
      <c r="B2906" t="s">
        <v>18</v>
      </c>
      <c r="C2906" s="1">
        <v>41629</v>
      </c>
      <c r="D2906" t="s">
        <v>47</v>
      </c>
      <c r="E2906">
        <v>29</v>
      </c>
      <c r="F2906">
        <v>2360.98</v>
      </c>
      <c r="G2906">
        <v>0.02</v>
      </c>
      <c r="H2906" t="s">
        <v>20</v>
      </c>
      <c r="I2906">
        <v>611.92999999999995</v>
      </c>
      <c r="J2906">
        <v>78.650000000000006</v>
      </c>
      <c r="K2906">
        <v>13.99</v>
      </c>
      <c r="L2906" t="s">
        <v>342</v>
      </c>
      <c r="M2906" t="s">
        <v>22</v>
      </c>
      <c r="N2906" t="s">
        <v>40</v>
      </c>
      <c r="O2906" t="s">
        <v>34</v>
      </c>
      <c r="P2906" t="s">
        <v>72</v>
      </c>
      <c r="Q2906" t="s">
        <v>52</v>
      </c>
      <c r="R2906" s="1">
        <v>41629</v>
      </c>
      <c r="S2906" s="10">
        <f t="shared" si="191"/>
        <v>3.751789873182398E-4</v>
      </c>
      <c r="U2906" t="str">
        <f t="shared" si="190"/>
        <v/>
      </c>
      <c r="V2906">
        <f t="array" ref="V2906">SUM(IF(B2906="Y",IF(D2906="Critical",(F2906:F6465),0)))</f>
        <v>0</v>
      </c>
      <c r="W2906">
        <f t="shared" si="192"/>
        <v>0</v>
      </c>
      <c r="X2906">
        <f t="shared" si="193"/>
        <v>0</v>
      </c>
    </row>
    <row r="2907" spans="1:24" x14ac:dyDescent="0.25">
      <c r="A2907">
        <v>21319</v>
      </c>
      <c r="B2907" t="s">
        <v>18</v>
      </c>
      <c r="C2907" s="1">
        <v>41393</v>
      </c>
      <c r="D2907" t="s">
        <v>43</v>
      </c>
      <c r="E2907">
        <v>5</v>
      </c>
      <c r="F2907">
        <v>2361.1</v>
      </c>
      <c r="G2907">
        <v>0.01</v>
      </c>
      <c r="H2907" t="s">
        <v>54</v>
      </c>
      <c r="I2907">
        <v>-1042.71</v>
      </c>
      <c r="J2907">
        <v>449.99</v>
      </c>
      <c r="K2907">
        <v>49</v>
      </c>
      <c r="L2907" t="s">
        <v>402</v>
      </c>
      <c r="M2907" t="s">
        <v>56</v>
      </c>
      <c r="N2907" t="s">
        <v>45</v>
      </c>
      <c r="O2907" t="s">
        <v>24</v>
      </c>
      <c r="P2907" t="s">
        <v>131</v>
      </c>
      <c r="Q2907" t="s">
        <v>74</v>
      </c>
      <c r="R2907" s="1">
        <v>41394</v>
      </c>
      <c r="S2907" s="10">
        <f t="shared" si="191"/>
        <v>3.7519805629742563E-4</v>
      </c>
      <c r="U2907" t="str">
        <f t="shared" si="190"/>
        <v/>
      </c>
      <c r="V2907">
        <f t="array" ref="V2907">SUM(IF(B2907="Y",IF(D2907="Critical",(F2907:F6466),0)))</f>
        <v>0</v>
      </c>
      <c r="W2907">
        <f t="shared" si="192"/>
        <v>1</v>
      </c>
      <c r="X2907">
        <f t="shared" si="193"/>
        <v>0</v>
      </c>
    </row>
    <row r="2908" spans="1:24" x14ac:dyDescent="0.25">
      <c r="A2908">
        <v>15271</v>
      </c>
      <c r="B2908" t="s">
        <v>18</v>
      </c>
      <c r="C2908" s="1">
        <v>41480</v>
      </c>
      <c r="D2908" t="s">
        <v>28</v>
      </c>
      <c r="E2908">
        <v>18</v>
      </c>
      <c r="F2908">
        <v>2389.3000000000002</v>
      </c>
      <c r="G2908">
        <v>0.01</v>
      </c>
      <c r="H2908" t="s">
        <v>20</v>
      </c>
      <c r="I2908">
        <v>589.38</v>
      </c>
      <c r="J2908">
        <v>128.24</v>
      </c>
      <c r="K2908">
        <v>12.65</v>
      </c>
      <c r="L2908" t="s">
        <v>160</v>
      </c>
      <c r="M2908" t="s">
        <v>56</v>
      </c>
      <c r="N2908" t="s">
        <v>45</v>
      </c>
      <c r="O2908" t="s">
        <v>37</v>
      </c>
      <c r="P2908" t="s">
        <v>86</v>
      </c>
      <c r="Q2908" t="s">
        <v>52</v>
      </c>
      <c r="R2908" s="1">
        <v>41480</v>
      </c>
      <c r="S2908" s="10">
        <f t="shared" si="191"/>
        <v>3.7967926640609852E-4</v>
      </c>
      <c r="U2908" t="str">
        <f t="shared" si="190"/>
        <v/>
      </c>
      <c r="V2908">
        <f t="array" ref="V2908">SUM(IF(B2908="Y",IF(D2908="Critical",(F2908:F6467),0)))</f>
        <v>0</v>
      </c>
      <c r="W2908">
        <f t="shared" si="192"/>
        <v>0</v>
      </c>
      <c r="X2908">
        <f t="shared" si="193"/>
        <v>0</v>
      </c>
    </row>
    <row r="2909" spans="1:24" x14ac:dyDescent="0.25">
      <c r="A2909">
        <v>36069</v>
      </c>
      <c r="B2909" t="s">
        <v>18</v>
      </c>
      <c r="C2909" s="1">
        <v>42709</v>
      </c>
      <c r="D2909" t="s">
        <v>47</v>
      </c>
      <c r="E2909">
        <v>13</v>
      </c>
      <c r="F2909">
        <v>453.09</v>
      </c>
      <c r="G2909">
        <v>0.09</v>
      </c>
      <c r="H2909" t="s">
        <v>20</v>
      </c>
      <c r="I2909">
        <v>107.74</v>
      </c>
      <c r="J2909">
        <v>35.94</v>
      </c>
      <c r="K2909">
        <v>6.66</v>
      </c>
      <c r="L2909" t="s">
        <v>259</v>
      </c>
      <c r="M2909" t="s">
        <v>22</v>
      </c>
      <c r="N2909" t="s">
        <v>40</v>
      </c>
      <c r="O2909" t="s">
        <v>34</v>
      </c>
      <c r="P2909" t="s">
        <v>76</v>
      </c>
      <c r="Q2909" t="s">
        <v>42</v>
      </c>
      <c r="R2909" s="1">
        <v>42714</v>
      </c>
      <c r="S2909" s="10">
        <f t="shared" si="191"/>
        <v>7.1999698160942185E-5</v>
      </c>
      <c r="U2909" t="str">
        <f t="shared" si="190"/>
        <v/>
      </c>
      <c r="V2909">
        <f t="array" ref="V2909">SUM(IF(B2909="Y",IF(D2909="Critical",(F2909:F6468),0)))</f>
        <v>0</v>
      </c>
      <c r="W2909">
        <f t="shared" si="192"/>
        <v>5</v>
      </c>
      <c r="X2909">
        <f t="shared" si="193"/>
        <v>0</v>
      </c>
    </row>
    <row r="2910" spans="1:24" x14ac:dyDescent="0.25">
      <c r="A2910">
        <v>36069</v>
      </c>
      <c r="B2910" t="s">
        <v>18</v>
      </c>
      <c r="C2910" s="1">
        <v>42709</v>
      </c>
      <c r="D2910" t="s">
        <v>47</v>
      </c>
      <c r="E2910">
        <v>15</v>
      </c>
      <c r="F2910">
        <v>2758.22</v>
      </c>
      <c r="G2910">
        <v>0</v>
      </c>
      <c r="H2910" t="s">
        <v>20</v>
      </c>
      <c r="I2910">
        <v>966.81</v>
      </c>
      <c r="J2910">
        <v>170.98</v>
      </c>
      <c r="K2910">
        <v>13.99</v>
      </c>
      <c r="L2910" t="s">
        <v>259</v>
      </c>
      <c r="M2910" t="s">
        <v>22</v>
      </c>
      <c r="N2910" t="s">
        <v>40</v>
      </c>
      <c r="O2910" t="s">
        <v>37</v>
      </c>
      <c r="P2910" t="s">
        <v>38</v>
      </c>
      <c r="Q2910" t="s">
        <v>52</v>
      </c>
      <c r="R2910" s="1">
        <v>42716</v>
      </c>
      <c r="S2910" s="10">
        <f t="shared" si="191"/>
        <v>4.3830366474977142E-4</v>
      </c>
      <c r="U2910" t="str">
        <f t="shared" si="190"/>
        <v/>
      </c>
      <c r="V2910">
        <f t="array" ref="V2910">SUM(IF(B2910="Y",IF(D2910="Critical",(F2910:F6469),0)))</f>
        <v>0</v>
      </c>
      <c r="W2910">
        <f t="shared" si="192"/>
        <v>7</v>
      </c>
      <c r="X2910">
        <f t="shared" si="193"/>
        <v>0</v>
      </c>
    </row>
    <row r="2911" spans="1:24" x14ac:dyDescent="0.25">
      <c r="A2911">
        <v>36069</v>
      </c>
      <c r="B2911" t="s">
        <v>18</v>
      </c>
      <c r="C2911" s="1">
        <v>42709</v>
      </c>
      <c r="D2911" t="s">
        <v>47</v>
      </c>
      <c r="E2911">
        <v>20</v>
      </c>
      <c r="F2911">
        <v>102.61</v>
      </c>
      <c r="G2911">
        <v>0.09</v>
      </c>
      <c r="H2911" t="s">
        <v>20</v>
      </c>
      <c r="I2911">
        <v>-92.01</v>
      </c>
      <c r="J2911">
        <v>4.9800000000000004</v>
      </c>
      <c r="K2911">
        <v>7.44</v>
      </c>
      <c r="L2911" t="s">
        <v>259</v>
      </c>
      <c r="M2911" t="s">
        <v>22</v>
      </c>
      <c r="N2911" t="s">
        <v>40</v>
      </c>
      <c r="O2911" t="s">
        <v>34</v>
      </c>
      <c r="P2911" t="s">
        <v>49</v>
      </c>
      <c r="Q2911" t="s">
        <v>42</v>
      </c>
      <c r="R2911" s="1">
        <v>42711</v>
      </c>
      <c r="S2911" s="10">
        <f t="shared" si="191"/>
        <v>1.6305566285493562E-5</v>
      </c>
      <c r="U2911" t="str">
        <f t="shared" si="190"/>
        <v/>
      </c>
      <c r="V2911">
        <f t="array" ref="V2911">SUM(IF(B2911="Y",IF(D2911="Critical",(F2911:F6470),0)))</f>
        <v>0</v>
      </c>
      <c r="W2911">
        <f t="shared" si="192"/>
        <v>2</v>
      </c>
      <c r="X2911">
        <f t="shared" si="193"/>
        <v>0</v>
      </c>
    </row>
    <row r="2912" spans="1:24" x14ac:dyDescent="0.25">
      <c r="A2912">
        <v>30243</v>
      </c>
      <c r="B2912" t="s">
        <v>18</v>
      </c>
      <c r="C2912" s="1">
        <v>41399</v>
      </c>
      <c r="D2912" t="s">
        <v>28</v>
      </c>
      <c r="E2912">
        <v>44</v>
      </c>
      <c r="F2912">
        <v>2435.3200000000002</v>
      </c>
      <c r="G2912">
        <v>0.09</v>
      </c>
      <c r="H2912" t="s">
        <v>20</v>
      </c>
      <c r="I2912">
        <v>650.55999999999995</v>
      </c>
      <c r="J2912">
        <v>60.22</v>
      </c>
      <c r="K2912">
        <v>3.5</v>
      </c>
      <c r="L2912" t="s">
        <v>395</v>
      </c>
      <c r="M2912" t="s">
        <v>56</v>
      </c>
      <c r="N2912" t="s">
        <v>23</v>
      </c>
      <c r="O2912" t="s">
        <v>34</v>
      </c>
      <c r="P2912" t="s">
        <v>72</v>
      </c>
      <c r="Q2912" t="s">
        <v>42</v>
      </c>
      <c r="R2912" s="1">
        <v>41401</v>
      </c>
      <c r="S2912" s="10">
        <f t="shared" si="191"/>
        <v>3.8699221992386884E-4</v>
      </c>
      <c r="U2912" t="str">
        <f t="shared" si="190"/>
        <v/>
      </c>
      <c r="V2912">
        <f t="array" ref="V2912">SUM(IF(B2912="Y",IF(D2912="Critical",(F2912:F6471),0)))</f>
        <v>0</v>
      </c>
      <c r="W2912">
        <f t="shared" si="192"/>
        <v>2</v>
      </c>
      <c r="X2912">
        <f t="shared" si="193"/>
        <v>0</v>
      </c>
    </row>
    <row r="2913" spans="1:24" x14ac:dyDescent="0.25">
      <c r="A2913">
        <v>36103</v>
      </c>
      <c r="B2913" t="s">
        <v>18</v>
      </c>
      <c r="C2913" s="1">
        <v>42123</v>
      </c>
      <c r="D2913" t="s">
        <v>28</v>
      </c>
      <c r="E2913">
        <v>10</v>
      </c>
      <c r="F2913">
        <v>55.82</v>
      </c>
      <c r="G2913">
        <v>0.01</v>
      </c>
      <c r="H2913" t="s">
        <v>20</v>
      </c>
      <c r="I2913">
        <v>-28.85</v>
      </c>
      <c r="J2913">
        <v>4.82</v>
      </c>
      <c r="K2913">
        <v>5.72</v>
      </c>
      <c r="L2913" t="s">
        <v>281</v>
      </c>
      <c r="M2913" t="s">
        <v>56</v>
      </c>
      <c r="N2913" t="s">
        <v>40</v>
      </c>
      <c r="O2913" t="s">
        <v>37</v>
      </c>
      <c r="P2913" t="s">
        <v>38</v>
      </c>
      <c r="Q2913" t="s">
        <v>26</v>
      </c>
      <c r="R2913" s="1">
        <v>42125</v>
      </c>
      <c r="S2913" s="10">
        <f t="shared" si="191"/>
        <v>8.8702534846140784E-6</v>
      </c>
      <c r="U2913" t="str">
        <f t="shared" si="190"/>
        <v/>
      </c>
      <c r="V2913">
        <f t="array" ref="V2913">SUM(IF(B2913="Y",IF(D2913="Critical",(F2913:F6472),0)))</f>
        <v>0</v>
      </c>
      <c r="W2913">
        <f t="shared" si="192"/>
        <v>2</v>
      </c>
      <c r="X2913">
        <f t="shared" si="193"/>
        <v>0</v>
      </c>
    </row>
    <row r="2914" spans="1:24" x14ac:dyDescent="0.25">
      <c r="A2914">
        <v>36103</v>
      </c>
      <c r="B2914" t="s">
        <v>18</v>
      </c>
      <c r="C2914" s="1">
        <v>42123</v>
      </c>
      <c r="D2914" t="s">
        <v>28</v>
      </c>
      <c r="E2914">
        <v>45</v>
      </c>
      <c r="F2914">
        <v>1335.316</v>
      </c>
      <c r="G2914">
        <v>0.03</v>
      </c>
      <c r="H2914" t="s">
        <v>20</v>
      </c>
      <c r="I2914">
        <v>701.66</v>
      </c>
      <c r="J2914">
        <v>35.99</v>
      </c>
      <c r="K2914">
        <v>0.99</v>
      </c>
      <c r="L2914" t="s">
        <v>281</v>
      </c>
      <c r="M2914" t="s">
        <v>56</v>
      </c>
      <c r="N2914" t="s">
        <v>40</v>
      </c>
      <c r="O2914" t="s">
        <v>24</v>
      </c>
      <c r="P2914" t="s">
        <v>41</v>
      </c>
      <c r="Q2914" t="s">
        <v>26</v>
      </c>
      <c r="R2914" s="1">
        <v>42125</v>
      </c>
      <c r="S2914" s="10">
        <f t="shared" si="191"/>
        <v>2.1219260842101278E-4</v>
      </c>
      <c r="U2914" t="str">
        <f t="shared" si="190"/>
        <v/>
      </c>
      <c r="V2914">
        <f t="array" ref="V2914">SUM(IF(B2914="Y",IF(D2914="Critical",(F2914:F6473),0)))</f>
        <v>0</v>
      </c>
      <c r="W2914">
        <f t="shared" si="192"/>
        <v>2</v>
      </c>
      <c r="X2914">
        <f t="shared" si="193"/>
        <v>0</v>
      </c>
    </row>
    <row r="2915" spans="1:24" x14ac:dyDescent="0.25">
      <c r="A2915">
        <v>36131</v>
      </c>
      <c r="B2915" t="s">
        <v>18</v>
      </c>
      <c r="C2915" s="1">
        <v>42507</v>
      </c>
      <c r="D2915" t="s">
        <v>19</v>
      </c>
      <c r="E2915">
        <v>43</v>
      </c>
      <c r="F2915">
        <v>354.96</v>
      </c>
      <c r="G2915">
        <v>7.0000000000000007E-2</v>
      </c>
      <c r="H2915" t="s">
        <v>20</v>
      </c>
      <c r="I2915">
        <v>151.27000000000001</v>
      </c>
      <c r="J2915">
        <v>8.34</v>
      </c>
      <c r="K2915">
        <v>1.43</v>
      </c>
      <c r="L2915" t="s">
        <v>138</v>
      </c>
      <c r="M2915" t="s">
        <v>22</v>
      </c>
      <c r="N2915" t="s">
        <v>40</v>
      </c>
      <c r="O2915" t="s">
        <v>34</v>
      </c>
      <c r="P2915" t="s">
        <v>49</v>
      </c>
      <c r="Q2915" t="s">
        <v>36</v>
      </c>
      <c r="R2915" s="1">
        <v>42509</v>
      </c>
      <c r="S2915" s="10">
        <f t="shared" si="191"/>
        <v>5.6406040431720046E-5</v>
      </c>
      <c r="U2915" t="str">
        <f t="shared" si="190"/>
        <v/>
      </c>
      <c r="V2915">
        <f t="array" ref="V2915">SUM(IF(B2915="Y",IF(D2915="Critical",(F2915:F6474),0)))</f>
        <v>0</v>
      </c>
      <c r="W2915">
        <f t="shared" si="192"/>
        <v>2</v>
      </c>
      <c r="X2915">
        <f t="shared" si="193"/>
        <v>0</v>
      </c>
    </row>
    <row r="2916" spans="1:24" x14ac:dyDescent="0.25">
      <c r="A2916">
        <v>36131</v>
      </c>
      <c r="B2916" t="s">
        <v>18</v>
      </c>
      <c r="C2916" s="1">
        <v>42507</v>
      </c>
      <c r="D2916" t="s">
        <v>19</v>
      </c>
      <c r="E2916">
        <v>26</v>
      </c>
      <c r="F2916">
        <v>130.97</v>
      </c>
      <c r="G2916">
        <v>0.09</v>
      </c>
      <c r="H2916" t="s">
        <v>20</v>
      </c>
      <c r="I2916">
        <v>-83.42</v>
      </c>
      <c r="J2916">
        <v>4.9800000000000004</v>
      </c>
      <c r="K2916">
        <v>6.07</v>
      </c>
      <c r="L2916" t="s">
        <v>138</v>
      </c>
      <c r="M2916" t="s">
        <v>22</v>
      </c>
      <c r="N2916" t="s">
        <v>40</v>
      </c>
      <c r="O2916" t="s">
        <v>34</v>
      </c>
      <c r="P2916" t="s">
        <v>49</v>
      </c>
      <c r="Q2916" t="s">
        <v>42</v>
      </c>
      <c r="R2916" s="1">
        <v>42508</v>
      </c>
      <c r="S2916" s="10">
        <f t="shared" si="191"/>
        <v>2.0812201699747507E-5</v>
      </c>
      <c r="U2916" t="str">
        <f t="shared" si="190"/>
        <v/>
      </c>
      <c r="V2916">
        <f t="array" ref="V2916">SUM(IF(B2916="Y",IF(D2916="Critical",(F2916:F6475),0)))</f>
        <v>0</v>
      </c>
      <c r="W2916">
        <f t="shared" si="192"/>
        <v>1</v>
      </c>
      <c r="X2916">
        <f t="shared" si="193"/>
        <v>0</v>
      </c>
    </row>
    <row r="2917" spans="1:24" x14ac:dyDescent="0.25">
      <c r="A2917">
        <v>16194</v>
      </c>
      <c r="B2917" t="s">
        <v>18</v>
      </c>
      <c r="C2917" s="1">
        <v>41554</v>
      </c>
      <c r="D2917" t="s">
        <v>31</v>
      </c>
      <c r="E2917">
        <v>24</v>
      </c>
      <c r="F2917">
        <v>2435.5135</v>
      </c>
      <c r="G2917">
        <v>0.08</v>
      </c>
      <c r="H2917" t="s">
        <v>20</v>
      </c>
      <c r="I2917">
        <v>315.49</v>
      </c>
      <c r="J2917">
        <v>125.99</v>
      </c>
      <c r="K2917">
        <v>4.2</v>
      </c>
      <c r="L2917" t="s">
        <v>462</v>
      </c>
      <c r="M2917" t="s">
        <v>56</v>
      </c>
      <c r="N2917" t="s">
        <v>71</v>
      </c>
      <c r="O2917" t="s">
        <v>24</v>
      </c>
      <c r="P2917" t="s">
        <v>41</v>
      </c>
      <c r="Q2917" t="s">
        <v>42</v>
      </c>
      <c r="R2917" s="1">
        <v>41556</v>
      </c>
      <c r="S2917" s="10">
        <f t="shared" si="191"/>
        <v>3.8702296865280596E-4</v>
      </c>
      <c r="U2917" t="str">
        <f t="shared" si="190"/>
        <v/>
      </c>
      <c r="V2917">
        <f t="array" ref="V2917">SUM(IF(B2917="Y",IF(D2917="Critical",(F2917:F6476),0)))</f>
        <v>0</v>
      </c>
      <c r="W2917">
        <f t="shared" si="192"/>
        <v>2</v>
      </c>
      <c r="X2917">
        <f t="shared" si="193"/>
        <v>0</v>
      </c>
    </row>
    <row r="2918" spans="1:24" x14ac:dyDescent="0.25">
      <c r="A2918">
        <v>36135</v>
      </c>
      <c r="B2918" t="s">
        <v>18</v>
      </c>
      <c r="C2918" s="1">
        <v>41789</v>
      </c>
      <c r="D2918" t="s">
        <v>31</v>
      </c>
      <c r="E2918">
        <v>33</v>
      </c>
      <c r="F2918">
        <v>999.226</v>
      </c>
      <c r="G2918">
        <v>0.02</v>
      </c>
      <c r="H2918" t="s">
        <v>20</v>
      </c>
      <c r="I2918">
        <v>381.17</v>
      </c>
      <c r="J2918">
        <v>35.99</v>
      </c>
      <c r="K2918">
        <v>3.3</v>
      </c>
      <c r="L2918" t="s">
        <v>340</v>
      </c>
      <c r="M2918" t="s">
        <v>341</v>
      </c>
      <c r="N2918" t="s">
        <v>45</v>
      </c>
      <c r="O2918" t="s">
        <v>24</v>
      </c>
      <c r="P2918" t="s">
        <v>41</v>
      </c>
      <c r="Q2918" t="s">
        <v>26</v>
      </c>
      <c r="R2918" s="1">
        <v>41790</v>
      </c>
      <c r="S2918" s="10">
        <f t="shared" si="191"/>
        <v>1.5878516496626633E-4</v>
      </c>
      <c r="U2918" t="str">
        <f t="shared" si="190"/>
        <v/>
      </c>
      <c r="V2918">
        <f t="array" ref="V2918">SUM(IF(B2918="Y",IF(D2918="Critical",(F2918:F6477),0)))</f>
        <v>0</v>
      </c>
      <c r="W2918">
        <f t="shared" si="192"/>
        <v>1</v>
      </c>
      <c r="X2918">
        <f t="shared" si="193"/>
        <v>0</v>
      </c>
    </row>
    <row r="2919" spans="1:24" x14ac:dyDescent="0.25">
      <c r="A2919">
        <v>36163</v>
      </c>
      <c r="B2919" t="s">
        <v>18</v>
      </c>
      <c r="C2919" s="1">
        <v>42313</v>
      </c>
      <c r="D2919" t="s">
        <v>47</v>
      </c>
      <c r="E2919">
        <v>32</v>
      </c>
      <c r="F2919">
        <v>463</v>
      </c>
      <c r="G2919">
        <v>7.0000000000000007E-2</v>
      </c>
      <c r="H2919" t="s">
        <v>20</v>
      </c>
      <c r="I2919">
        <v>24.61</v>
      </c>
      <c r="J2919">
        <v>14.45</v>
      </c>
      <c r="K2919">
        <v>7.17</v>
      </c>
      <c r="L2919" t="s">
        <v>312</v>
      </c>
      <c r="M2919" t="s">
        <v>30</v>
      </c>
      <c r="N2919" t="s">
        <v>71</v>
      </c>
      <c r="O2919" t="s">
        <v>34</v>
      </c>
      <c r="P2919" t="s">
        <v>68</v>
      </c>
      <c r="Q2919" t="s">
        <v>42</v>
      </c>
      <c r="R2919" s="1">
        <v>42313</v>
      </c>
      <c r="S2919" s="10">
        <f t="shared" si="191"/>
        <v>7.3574478025372958E-5</v>
      </c>
      <c r="U2919" t="str">
        <f t="shared" si="190"/>
        <v/>
      </c>
      <c r="V2919">
        <f t="array" ref="V2919">SUM(IF(B2919="Y",IF(D2919="Critical",(F2919:F6478),0)))</f>
        <v>0</v>
      </c>
      <c r="W2919">
        <f t="shared" si="192"/>
        <v>0</v>
      </c>
      <c r="X2919">
        <f t="shared" si="193"/>
        <v>0</v>
      </c>
    </row>
    <row r="2920" spans="1:24" x14ac:dyDescent="0.25">
      <c r="A2920">
        <v>36196</v>
      </c>
      <c r="B2920" t="s">
        <v>18</v>
      </c>
      <c r="C2920" s="1">
        <v>41857</v>
      </c>
      <c r="D2920" t="s">
        <v>31</v>
      </c>
      <c r="E2920">
        <v>6</v>
      </c>
      <c r="F2920">
        <v>62.03</v>
      </c>
      <c r="G2920">
        <v>0.09</v>
      </c>
      <c r="H2920" t="s">
        <v>20</v>
      </c>
      <c r="I2920">
        <v>17.309999999999999</v>
      </c>
      <c r="J2920">
        <v>9.77</v>
      </c>
      <c r="K2920">
        <v>6.02</v>
      </c>
      <c r="L2920" t="s">
        <v>190</v>
      </c>
      <c r="M2920" t="s">
        <v>56</v>
      </c>
      <c r="N2920" t="s">
        <v>45</v>
      </c>
      <c r="O2920" t="s">
        <v>37</v>
      </c>
      <c r="P2920" t="s">
        <v>38</v>
      </c>
      <c r="Q2920" t="s">
        <v>52</v>
      </c>
      <c r="R2920" s="1">
        <v>41858</v>
      </c>
      <c r="S2920" s="10">
        <f t="shared" si="191"/>
        <v>9.8570731574813908E-6</v>
      </c>
      <c r="U2920" t="str">
        <f t="shared" si="190"/>
        <v/>
      </c>
      <c r="V2920">
        <f t="array" ref="V2920">SUM(IF(B2920="Y",IF(D2920="Critical",(F2920:F6479),0)))</f>
        <v>0</v>
      </c>
      <c r="W2920">
        <f t="shared" si="192"/>
        <v>1</v>
      </c>
      <c r="X2920">
        <f t="shared" si="193"/>
        <v>0</v>
      </c>
    </row>
    <row r="2921" spans="1:24" x14ac:dyDescent="0.25">
      <c r="A2921">
        <v>36224</v>
      </c>
      <c r="B2921" t="s">
        <v>18</v>
      </c>
      <c r="C2921" s="1">
        <v>42493</v>
      </c>
      <c r="D2921" t="s">
        <v>43</v>
      </c>
      <c r="E2921">
        <v>15</v>
      </c>
      <c r="F2921">
        <v>1765.45</v>
      </c>
      <c r="G2921">
        <v>0.09</v>
      </c>
      <c r="H2921" t="s">
        <v>32</v>
      </c>
      <c r="I2921">
        <v>374.82</v>
      </c>
      <c r="J2921">
        <v>120.98</v>
      </c>
      <c r="K2921">
        <v>3.99</v>
      </c>
      <c r="L2921" t="s">
        <v>254</v>
      </c>
      <c r="M2921" t="s">
        <v>22</v>
      </c>
      <c r="N2921" t="s">
        <v>23</v>
      </c>
      <c r="O2921" t="s">
        <v>34</v>
      </c>
      <c r="P2921" t="s">
        <v>72</v>
      </c>
      <c r="Q2921" t="s">
        <v>42</v>
      </c>
      <c r="R2921" s="1">
        <v>42495</v>
      </c>
      <c r="S2921" s="10">
        <f t="shared" si="191"/>
        <v>2.8054441086370344E-4</v>
      </c>
      <c r="U2921" t="str">
        <f t="shared" si="190"/>
        <v/>
      </c>
      <c r="V2921">
        <f t="array" ref="V2921">SUM(IF(B2921="Y",IF(D2921="Critical",(F2921:F6480),0)))</f>
        <v>0</v>
      </c>
      <c r="W2921">
        <f t="shared" si="192"/>
        <v>2</v>
      </c>
      <c r="X2921">
        <f t="shared" si="193"/>
        <v>0</v>
      </c>
    </row>
    <row r="2922" spans="1:24" x14ac:dyDescent="0.25">
      <c r="A2922">
        <v>36229</v>
      </c>
      <c r="B2922" t="s">
        <v>18</v>
      </c>
      <c r="C2922" s="1">
        <v>42268</v>
      </c>
      <c r="D2922" t="s">
        <v>31</v>
      </c>
      <c r="E2922">
        <v>12</v>
      </c>
      <c r="F2922">
        <v>1465.29</v>
      </c>
      <c r="G2922">
        <v>0.02</v>
      </c>
      <c r="H2922" t="s">
        <v>20</v>
      </c>
      <c r="I2922">
        <v>373.5</v>
      </c>
      <c r="J2922">
        <v>120.97</v>
      </c>
      <c r="K2922">
        <v>7.11</v>
      </c>
      <c r="L2922" t="s">
        <v>517</v>
      </c>
      <c r="M2922" t="s">
        <v>30</v>
      </c>
      <c r="N2922" t="s">
        <v>40</v>
      </c>
      <c r="O2922" t="s">
        <v>24</v>
      </c>
      <c r="P2922" t="s">
        <v>51</v>
      </c>
      <c r="Q2922" t="s">
        <v>52</v>
      </c>
      <c r="R2922" s="1">
        <v>42271</v>
      </c>
      <c r="S2922" s="10">
        <f t="shared" si="191"/>
        <v>2.3284653759351778E-4</v>
      </c>
      <c r="U2922" t="str">
        <f t="shared" si="190"/>
        <v/>
      </c>
      <c r="V2922">
        <f t="array" ref="V2922">SUM(IF(B2922="Y",IF(D2922="Critical",(F2922:F6481),0)))</f>
        <v>0</v>
      </c>
      <c r="W2922">
        <f t="shared" si="192"/>
        <v>3</v>
      </c>
      <c r="X2922">
        <f t="shared" si="193"/>
        <v>0</v>
      </c>
    </row>
    <row r="2923" spans="1:24" x14ac:dyDescent="0.25">
      <c r="A2923">
        <v>36229</v>
      </c>
      <c r="B2923" t="s">
        <v>18</v>
      </c>
      <c r="C2923" s="1">
        <v>42268</v>
      </c>
      <c r="D2923" t="s">
        <v>31</v>
      </c>
      <c r="E2923">
        <v>24</v>
      </c>
      <c r="F2923">
        <v>3590.33</v>
      </c>
      <c r="G2923">
        <v>0.01</v>
      </c>
      <c r="H2923" t="s">
        <v>54</v>
      </c>
      <c r="I2923">
        <v>-31.73</v>
      </c>
      <c r="J2923">
        <v>146.34</v>
      </c>
      <c r="K2923">
        <v>43.75</v>
      </c>
      <c r="L2923" t="s">
        <v>517</v>
      </c>
      <c r="M2923" t="s">
        <v>30</v>
      </c>
      <c r="N2923" t="s">
        <v>40</v>
      </c>
      <c r="O2923" t="s">
        <v>37</v>
      </c>
      <c r="P2923" t="s">
        <v>112</v>
      </c>
      <c r="Q2923" t="s">
        <v>58</v>
      </c>
      <c r="R2923" s="1">
        <v>42270</v>
      </c>
      <c r="S2923" s="10">
        <f t="shared" si="191"/>
        <v>5.7053273366919495E-4</v>
      </c>
      <c r="U2923" t="str">
        <f t="shared" si="190"/>
        <v/>
      </c>
      <c r="V2923">
        <f t="array" ref="V2923">SUM(IF(B2923="Y",IF(D2923="Critical",(F2923:F6482),0)))</f>
        <v>0</v>
      </c>
      <c r="W2923">
        <f t="shared" si="192"/>
        <v>2</v>
      </c>
      <c r="X2923">
        <f t="shared" si="193"/>
        <v>0</v>
      </c>
    </row>
    <row r="2924" spans="1:24" x14ac:dyDescent="0.25">
      <c r="A2924">
        <v>36230</v>
      </c>
      <c r="B2924" t="s">
        <v>18</v>
      </c>
      <c r="C2924" s="1">
        <v>42531</v>
      </c>
      <c r="D2924" t="s">
        <v>19</v>
      </c>
      <c r="E2924">
        <v>7</v>
      </c>
      <c r="F2924">
        <v>57.03</v>
      </c>
      <c r="G2924">
        <v>0</v>
      </c>
      <c r="H2924" t="s">
        <v>20</v>
      </c>
      <c r="I2924">
        <v>-31.38</v>
      </c>
      <c r="J2924">
        <v>7.28</v>
      </c>
      <c r="K2924">
        <v>3.52</v>
      </c>
      <c r="L2924" t="s">
        <v>215</v>
      </c>
      <c r="M2924" t="s">
        <v>56</v>
      </c>
      <c r="N2924" t="s">
        <v>71</v>
      </c>
      <c r="O2924" t="s">
        <v>24</v>
      </c>
      <c r="P2924" t="s">
        <v>25</v>
      </c>
      <c r="Q2924" t="s">
        <v>26</v>
      </c>
      <c r="R2924" s="1">
        <v>42531</v>
      </c>
      <c r="S2924" s="10">
        <f t="shared" si="191"/>
        <v>9.0625323580713158E-6</v>
      </c>
      <c r="U2924" t="str">
        <f t="shared" si="190"/>
        <v/>
      </c>
      <c r="V2924">
        <f t="array" ref="V2924">SUM(IF(B2924="Y",IF(D2924="Critical",(F2924:F6483),0)))</f>
        <v>0</v>
      </c>
      <c r="W2924">
        <f t="shared" si="192"/>
        <v>0</v>
      </c>
      <c r="X2924">
        <f t="shared" si="193"/>
        <v>0</v>
      </c>
    </row>
    <row r="2925" spans="1:24" x14ac:dyDescent="0.25">
      <c r="A2925">
        <v>37603</v>
      </c>
      <c r="B2925" t="s">
        <v>18</v>
      </c>
      <c r="C2925" s="1">
        <v>41602</v>
      </c>
      <c r="D2925" t="s">
        <v>43</v>
      </c>
      <c r="E2925">
        <v>50</v>
      </c>
      <c r="F2925">
        <v>2440.2600000000002</v>
      </c>
      <c r="G2925">
        <v>0</v>
      </c>
      <c r="H2925" t="s">
        <v>20</v>
      </c>
      <c r="I2925">
        <v>917.28</v>
      </c>
      <c r="J2925">
        <v>45.19</v>
      </c>
      <c r="K2925">
        <v>1.99</v>
      </c>
      <c r="L2925" t="s">
        <v>567</v>
      </c>
      <c r="M2925" t="s">
        <v>22</v>
      </c>
      <c r="N2925" t="s">
        <v>45</v>
      </c>
      <c r="O2925" t="s">
        <v>24</v>
      </c>
      <c r="P2925" t="s">
        <v>25</v>
      </c>
      <c r="Q2925" t="s">
        <v>26</v>
      </c>
      <c r="R2925" s="1">
        <v>41604</v>
      </c>
      <c r="S2925" s="10">
        <f t="shared" si="191"/>
        <v>3.8777722623368598E-4</v>
      </c>
      <c r="U2925" t="str">
        <f t="shared" si="190"/>
        <v/>
      </c>
      <c r="V2925">
        <f t="array" ref="V2925">SUM(IF(B2925="Y",IF(D2925="Critical",(F2925:F6484),0)))</f>
        <v>0</v>
      </c>
      <c r="W2925">
        <f t="shared" si="192"/>
        <v>2</v>
      </c>
      <c r="X2925">
        <f t="shared" si="193"/>
        <v>0</v>
      </c>
    </row>
    <row r="2926" spans="1:24" x14ac:dyDescent="0.25">
      <c r="A2926">
        <v>33505</v>
      </c>
      <c r="B2926" t="s">
        <v>18</v>
      </c>
      <c r="C2926" s="1">
        <v>41542</v>
      </c>
      <c r="D2926" t="s">
        <v>47</v>
      </c>
      <c r="E2926">
        <v>35</v>
      </c>
      <c r="F2926">
        <v>2463.2404999999999</v>
      </c>
      <c r="G2926">
        <v>7.0000000000000007E-2</v>
      </c>
      <c r="H2926" t="s">
        <v>32</v>
      </c>
      <c r="I2926">
        <v>310.57</v>
      </c>
      <c r="J2926">
        <v>85.99</v>
      </c>
      <c r="K2926">
        <v>10.78</v>
      </c>
      <c r="L2926" t="s">
        <v>158</v>
      </c>
      <c r="M2926" t="s">
        <v>30</v>
      </c>
      <c r="N2926" t="s">
        <v>45</v>
      </c>
      <c r="O2926" t="s">
        <v>24</v>
      </c>
      <c r="P2926" t="s">
        <v>41</v>
      </c>
      <c r="Q2926" t="s">
        <v>42</v>
      </c>
      <c r="R2926" s="1">
        <v>41542</v>
      </c>
      <c r="S2926" s="10">
        <f t="shared" si="191"/>
        <v>3.9142901520185458E-4</v>
      </c>
      <c r="U2926" t="str">
        <f t="shared" si="190"/>
        <v/>
      </c>
      <c r="V2926">
        <f t="array" ref="V2926">SUM(IF(B2926="Y",IF(D2926="Critical",(F2926:F6485),0)))</f>
        <v>0</v>
      </c>
      <c r="W2926">
        <f t="shared" si="192"/>
        <v>0</v>
      </c>
      <c r="X2926">
        <f t="shared" si="193"/>
        <v>0</v>
      </c>
    </row>
    <row r="2927" spans="1:24" x14ac:dyDescent="0.25">
      <c r="A2927">
        <v>36294</v>
      </c>
      <c r="B2927" t="s">
        <v>18</v>
      </c>
      <c r="C2927" s="1">
        <v>42236</v>
      </c>
      <c r="D2927" t="s">
        <v>43</v>
      </c>
      <c r="E2927">
        <v>46</v>
      </c>
      <c r="F2927">
        <v>611.16</v>
      </c>
      <c r="G2927">
        <v>0.04</v>
      </c>
      <c r="H2927" t="s">
        <v>20</v>
      </c>
      <c r="I2927">
        <v>100.22</v>
      </c>
      <c r="J2927">
        <v>12.95</v>
      </c>
      <c r="K2927">
        <v>4.9800000000000004</v>
      </c>
      <c r="L2927" t="s">
        <v>377</v>
      </c>
      <c r="M2927" t="s">
        <v>56</v>
      </c>
      <c r="N2927" t="s">
        <v>23</v>
      </c>
      <c r="O2927" t="s">
        <v>34</v>
      </c>
      <c r="P2927" t="s">
        <v>68</v>
      </c>
      <c r="Q2927" t="s">
        <v>42</v>
      </c>
      <c r="R2927" s="1">
        <v>42238</v>
      </c>
      <c r="S2927" s="10">
        <f t="shared" si="191"/>
        <v>9.7118310993492298E-5</v>
      </c>
      <c r="U2927" t="str">
        <f t="shared" si="190"/>
        <v/>
      </c>
      <c r="V2927">
        <f t="array" ref="V2927">SUM(IF(B2927="Y",IF(D2927="Critical",(F2927:F6486),0)))</f>
        <v>0</v>
      </c>
      <c r="W2927">
        <f t="shared" si="192"/>
        <v>2</v>
      </c>
      <c r="X2927">
        <f t="shared" si="193"/>
        <v>0</v>
      </c>
    </row>
    <row r="2928" spans="1:24" x14ac:dyDescent="0.25">
      <c r="A2928">
        <v>43329</v>
      </c>
      <c r="B2928" t="s">
        <v>18</v>
      </c>
      <c r="C2928" s="1">
        <v>41340</v>
      </c>
      <c r="D2928" t="s">
        <v>43</v>
      </c>
      <c r="E2928">
        <v>42</v>
      </c>
      <c r="F2928">
        <v>2475.83</v>
      </c>
      <c r="G2928">
        <v>0.09</v>
      </c>
      <c r="H2928" t="s">
        <v>20</v>
      </c>
      <c r="I2928">
        <v>752.37</v>
      </c>
      <c r="J2928">
        <v>59.98</v>
      </c>
      <c r="K2928">
        <v>3.99</v>
      </c>
      <c r="L2928" t="s">
        <v>375</v>
      </c>
      <c r="M2928" t="s">
        <v>341</v>
      </c>
      <c r="N2928" t="s">
        <v>23</v>
      </c>
      <c r="O2928" t="s">
        <v>34</v>
      </c>
      <c r="P2928" t="s">
        <v>72</v>
      </c>
      <c r="Q2928" t="s">
        <v>42</v>
      </c>
      <c r="R2928" s="1">
        <v>41343</v>
      </c>
      <c r="S2928" s="10">
        <f t="shared" si="191"/>
        <v>3.9342958948068924E-4</v>
      </c>
      <c r="U2928" t="str">
        <f t="shared" si="190"/>
        <v/>
      </c>
      <c r="V2928">
        <f t="array" ref="V2928">SUM(IF(B2928="Y",IF(D2928="Critical",(F2928:F6487),0)))</f>
        <v>0</v>
      </c>
      <c r="W2928">
        <f t="shared" si="192"/>
        <v>3</v>
      </c>
      <c r="X2928">
        <f t="shared" si="193"/>
        <v>0</v>
      </c>
    </row>
    <row r="2929" spans="1:24" x14ac:dyDescent="0.25">
      <c r="A2929">
        <v>25350</v>
      </c>
      <c r="B2929" t="s">
        <v>18</v>
      </c>
      <c r="C2929" s="1">
        <v>41611</v>
      </c>
      <c r="D2929" t="s">
        <v>31</v>
      </c>
      <c r="E2929">
        <v>30</v>
      </c>
      <c r="F2929">
        <v>2477.9899999999998</v>
      </c>
      <c r="G2929">
        <v>0</v>
      </c>
      <c r="H2929" t="s">
        <v>20</v>
      </c>
      <c r="I2929">
        <v>747.68</v>
      </c>
      <c r="J2929">
        <v>80.98</v>
      </c>
      <c r="K2929">
        <v>4.5</v>
      </c>
      <c r="L2929" t="s">
        <v>177</v>
      </c>
      <c r="M2929" t="s">
        <v>22</v>
      </c>
      <c r="N2929" t="s">
        <v>40</v>
      </c>
      <c r="O2929" t="s">
        <v>34</v>
      </c>
      <c r="P2929" t="s">
        <v>72</v>
      </c>
      <c r="Q2929" t="s">
        <v>42</v>
      </c>
      <c r="R2929" s="1">
        <v>41613</v>
      </c>
      <c r="S2929" s="10">
        <f t="shared" si="191"/>
        <v>3.9377283110603433E-4</v>
      </c>
      <c r="U2929" t="str">
        <f t="shared" si="190"/>
        <v/>
      </c>
      <c r="V2929">
        <f t="array" ref="V2929">SUM(IF(B2929="Y",IF(D2929="Critical",(F2929:F6488),0)))</f>
        <v>0</v>
      </c>
      <c r="W2929">
        <f t="shared" si="192"/>
        <v>2</v>
      </c>
      <c r="X2929">
        <f t="shared" si="193"/>
        <v>0</v>
      </c>
    </row>
    <row r="2930" spans="1:24" x14ac:dyDescent="0.25">
      <c r="A2930">
        <v>36354</v>
      </c>
      <c r="B2930" t="s">
        <v>18</v>
      </c>
      <c r="C2930" s="1">
        <v>42160</v>
      </c>
      <c r="D2930" t="s">
        <v>43</v>
      </c>
      <c r="E2930">
        <v>13</v>
      </c>
      <c r="F2930">
        <v>4567.3599999999997</v>
      </c>
      <c r="G2930">
        <v>7.0000000000000007E-2</v>
      </c>
      <c r="H2930" t="s">
        <v>20</v>
      </c>
      <c r="I2930">
        <v>889.31</v>
      </c>
      <c r="J2930">
        <v>363.25</v>
      </c>
      <c r="K2930">
        <v>19.989999999999998</v>
      </c>
      <c r="L2930" t="s">
        <v>446</v>
      </c>
      <c r="M2930" t="s">
        <v>22</v>
      </c>
      <c r="N2930" t="s">
        <v>40</v>
      </c>
      <c r="O2930" t="s">
        <v>34</v>
      </c>
      <c r="P2930" t="s">
        <v>72</v>
      </c>
      <c r="Q2930" t="s">
        <v>42</v>
      </c>
      <c r="R2930" s="1">
        <v>42162</v>
      </c>
      <c r="S2930" s="10">
        <f t="shared" si="191"/>
        <v>7.2579077311872001E-4</v>
      </c>
      <c r="U2930" t="str">
        <f t="shared" si="190"/>
        <v/>
      </c>
      <c r="V2930">
        <f t="array" ref="V2930">SUM(IF(B2930="Y",IF(D2930="Critical",(F2930:F6489),0)))</f>
        <v>0</v>
      </c>
      <c r="W2930">
        <f t="shared" si="192"/>
        <v>2</v>
      </c>
      <c r="X2930">
        <f t="shared" si="193"/>
        <v>0</v>
      </c>
    </row>
    <row r="2931" spans="1:24" x14ac:dyDescent="0.25">
      <c r="A2931">
        <v>36390</v>
      </c>
      <c r="B2931" t="s">
        <v>18</v>
      </c>
      <c r="C2931" s="1">
        <v>42289</v>
      </c>
      <c r="D2931" t="s">
        <v>19</v>
      </c>
      <c r="E2931">
        <v>3</v>
      </c>
      <c r="F2931">
        <v>329.63</v>
      </c>
      <c r="G2931">
        <v>0.05</v>
      </c>
      <c r="H2931" t="s">
        <v>20</v>
      </c>
      <c r="I2931">
        <v>-541.33000000000004</v>
      </c>
      <c r="J2931">
        <v>125.99</v>
      </c>
      <c r="K2931">
        <v>8.99</v>
      </c>
      <c r="L2931" t="s">
        <v>349</v>
      </c>
      <c r="M2931" t="s">
        <v>56</v>
      </c>
      <c r="N2931" t="s">
        <v>23</v>
      </c>
      <c r="O2931" t="s">
        <v>24</v>
      </c>
      <c r="P2931" t="s">
        <v>41</v>
      </c>
      <c r="Q2931" t="s">
        <v>42</v>
      </c>
      <c r="R2931" s="1">
        <v>42291</v>
      </c>
      <c r="S2931" s="10">
        <f t="shared" si="191"/>
        <v>5.2380896741908611E-5</v>
      </c>
      <c r="U2931" t="str">
        <f t="shared" si="190"/>
        <v/>
      </c>
      <c r="V2931">
        <f t="array" ref="V2931">SUM(IF(B2931="Y",IF(D2931="Critical",(F2931:F6490),0)))</f>
        <v>0</v>
      </c>
      <c r="W2931">
        <f t="shared" si="192"/>
        <v>2</v>
      </c>
      <c r="X2931">
        <f t="shared" si="193"/>
        <v>0</v>
      </c>
    </row>
    <row r="2932" spans="1:24" x14ac:dyDescent="0.25">
      <c r="A2932">
        <v>45766</v>
      </c>
      <c r="B2932" t="s">
        <v>18</v>
      </c>
      <c r="C2932" s="1">
        <v>41401</v>
      </c>
      <c r="D2932" t="s">
        <v>19</v>
      </c>
      <c r="E2932">
        <v>37</v>
      </c>
      <c r="F2932">
        <v>2522.21</v>
      </c>
      <c r="G2932">
        <v>0</v>
      </c>
      <c r="H2932" t="s">
        <v>20</v>
      </c>
      <c r="I2932">
        <v>1026.07</v>
      </c>
      <c r="J2932">
        <v>63.94</v>
      </c>
      <c r="K2932">
        <v>14.48</v>
      </c>
      <c r="L2932" t="s">
        <v>560</v>
      </c>
      <c r="M2932" t="s">
        <v>341</v>
      </c>
      <c r="N2932" t="s">
        <v>40</v>
      </c>
      <c r="O2932" t="s">
        <v>37</v>
      </c>
      <c r="P2932" t="s">
        <v>38</v>
      </c>
      <c r="Q2932" t="s">
        <v>42</v>
      </c>
      <c r="R2932" s="1">
        <v>41403</v>
      </c>
      <c r="S2932" s="10">
        <f t="shared" si="191"/>
        <v>4.0079974993601712E-4</v>
      </c>
      <c r="U2932" t="str">
        <f t="shared" si="190"/>
        <v/>
      </c>
      <c r="V2932">
        <f t="array" ref="V2932">SUM(IF(B2932="Y",IF(D2932="Critical",(F2932:F6491),0)))</f>
        <v>0</v>
      </c>
      <c r="W2932">
        <f t="shared" si="192"/>
        <v>2</v>
      </c>
      <c r="X2932">
        <f t="shared" si="193"/>
        <v>0</v>
      </c>
    </row>
    <row r="2933" spans="1:24" x14ac:dyDescent="0.25">
      <c r="A2933">
        <v>29349</v>
      </c>
      <c r="B2933" t="s">
        <v>18</v>
      </c>
      <c r="C2933" s="1">
        <v>41435</v>
      </c>
      <c r="D2933" t="s">
        <v>19</v>
      </c>
      <c r="E2933">
        <v>46</v>
      </c>
      <c r="F2933">
        <v>2526.54</v>
      </c>
      <c r="G2933">
        <v>0.04</v>
      </c>
      <c r="H2933" t="s">
        <v>20</v>
      </c>
      <c r="I2933">
        <v>772.11</v>
      </c>
      <c r="J2933">
        <v>65.989999999999995</v>
      </c>
      <c r="K2933">
        <v>2.5</v>
      </c>
      <c r="L2933" t="s">
        <v>441</v>
      </c>
      <c r="M2933" t="s">
        <v>56</v>
      </c>
      <c r="N2933" t="s">
        <v>71</v>
      </c>
      <c r="O2933" t="s">
        <v>24</v>
      </c>
      <c r="P2933" t="s">
        <v>41</v>
      </c>
      <c r="Q2933" t="s">
        <v>42</v>
      </c>
      <c r="R2933" s="1">
        <v>41437</v>
      </c>
      <c r="S2933" s="10">
        <f t="shared" si="191"/>
        <v>4.0148782226830619E-4</v>
      </c>
      <c r="U2933" t="str">
        <f t="shared" si="190"/>
        <v/>
      </c>
      <c r="V2933">
        <f t="array" ref="V2933">SUM(IF(B2933="Y",IF(D2933="Critical",(F2933:F6492),0)))</f>
        <v>0</v>
      </c>
      <c r="W2933">
        <f t="shared" si="192"/>
        <v>2</v>
      </c>
      <c r="X2933">
        <f t="shared" si="193"/>
        <v>0</v>
      </c>
    </row>
    <row r="2934" spans="1:24" x14ac:dyDescent="0.25">
      <c r="A2934">
        <v>29445</v>
      </c>
      <c r="B2934" t="s">
        <v>18</v>
      </c>
      <c r="C2934" s="1">
        <v>41546</v>
      </c>
      <c r="D2934" t="s">
        <v>19</v>
      </c>
      <c r="E2934">
        <v>28</v>
      </c>
      <c r="F2934">
        <v>2531.35</v>
      </c>
      <c r="G2934">
        <v>0.09</v>
      </c>
      <c r="H2934" t="s">
        <v>54</v>
      </c>
      <c r="I2934">
        <v>415.55</v>
      </c>
      <c r="J2934">
        <v>90.97</v>
      </c>
      <c r="K2934">
        <v>28</v>
      </c>
      <c r="L2934" t="s">
        <v>91</v>
      </c>
      <c r="M2934" t="s">
        <v>56</v>
      </c>
      <c r="N2934" t="s">
        <v>45</v>
      </c>
      <c r="O2934" t="s">
        <v>24</v>
      </c>
      <c r="P2934" t="s">
        <v>51</v>
      </c>
      <c r="Q2934" t="s">
        <v>74</v>
      </c>
      <c r="R2934" s="1">
        <v>41548</v>
      </c>
      <c r="S2934" s="10">
        <f t="shared" si="191"/>
        <v>4.0225217051733872E-4</v>
      </c>
      <c r="U2934" t="str">
        <f t="shared" si="190"/>
        <v/>
      </c>
      <c r="V2934">
        <f t="array" ref="V2934">SUM(IF(B2934="Y",IF(D2934="Critical",(F2934:F6493),0)))</f>
        <v>0</v>
      </c>
      <c r="W2934">
        <f t="shared" si="192"/>
        <v>2</v>
      </c>
      <c r="X2934">
        <f t="shared" si="193"/>
        <v>0</v>
      </c>
    </row>
    <row r="2935" spans="1:24" x14ac:dyDescent="0.25">
      <c r="A2935">
        <v>36452</v>
      </c>
      <c r="B2935" t="s">
        <v>18</v>
      </c>
      <c r="C2935" s="1">
        <v>42465</v>
      </c>
      <c r="D2935" t="s">
        <v>19</v>
      </c>
      <c r="E2935">
        <v>26</v>
      </c>
      <c r="F2935">
        <v>564.98</v>
      </c>
      <c r="G2935">
        <v>0.1</v>
      </c>
      <c r="H2935" t="s">
        <v>20</v>
      </c>
      <c r="I2935">
        <v>-107.51</v>
      </c>
      <c r="J2935">
        <v>22.38</v>
      </c>
      <c r="K2935">
        <v>15.1</v>
      </c>
      <c r="L2935" t="s">
        <v>597</v>
      </c>
      <c r="M2935" t="s">
        <v>30</v>
      </c>
      <c r="N2935" t="s">
        <v>40</v>
      </c>
      <c r="O2935" t="s">
        <v>34</v>
      </c>
      <c r="P2935" t="s">
        <v>68</v>
      </c>
      <c r="Q2935" t="s">
        <v>42</v>
      </c>
      <c r="R2935" s="1">
        <v>42466</v>
      </c>
      <c r="S2935" s="10">
        <f t="shared" si="191"/>
        <v>8.977993217014085E-5</v>
      </c>
      <c r="U2935" t="str">
        <f t="shared" si="190"/>
        <v/>
      </c>
      <c r="V2935">
        <f t="array" ref="V2935">SUM(IF(B2935="Y",IF(D2935="Critical",(F2935:F6494),0)))</f>
        <v>0</v>
      </c>
      <c r="W2935">
        <f t="shared" si="192"/>
        <v>1</v>
      </c>
      <c r="X2935">
        <f t="shared" si="193"/>
        <v>0</v>
      </c>
    </row>
    <row r="2936" spans="1:24" x14ac:dyDescent="0.25">
      <c r="A2936">
        <v>36452</v>
      </c>
      <c r="B2936" t="s">
        <v>18</v>
      </c>
      <c r="C2936" s="1">
        <v>42465</v>
      </c>
      <c r="D2936" t="s">
        <v>19</v>
      </c>
      <c r="E2936">
        <v>18</v>
      </c>
      <c r="F2936">
        <v>129.47999999999999</v>
      </c>
      <c r="G2936">
        <v>0.04</v>
      </c>
      <c r="H2936" t="s">
        <v>20</v>
      </c>
      <c r="I2936">
        <v>46.01</v>
      </c>
      <c r="J2936">
        <v>6.98</v>
      </c>
      <c r="K2936">
        <v>2.83</v>
      </c>
      <c r="L2936" t="s">
        <v>597</v>
      </c>
      <c r="M2936" t="s">
        <v>30</v>
      </c>
      <c r="N2936" t="s">
        <v>40</v>
      </c>
      <c r="O2936" t="s">
        <v>37</v>
      </c>
      <c r="P2936" t="s">
        <v>38</v>
      </c>
      <c r="Q2936" t="s">
        <v>26</v>
      </c>
      <c r="R2936" s="1">
        <v>42467</v>
      </c>
      <c r="S2936" s="10">
        <f t="shared" si="191"/>
        <v>2.0575428541523304E-5</v>
      </c>
      <c r="U2936" t="str">
        <f t="shared" si="190"/>
        <v/>
      </c>
      <c r="V2936">
        <f t="array" ref="V2936">SUM(IF(B2936="Y",IF(D2936="Critical",(F2936:F6495),0)))</f>
        <v>0</v>
      </c>
      <c r="W2936">
        <f t="shared" si="192"/>
        <v>2</v>
      </c>
      <c r="X2936">
        <f t="shared" si="193"/>
        <v>0</v>
      </c>
    </row>
    <row r="2937" spans="1:24" x14ac:dyDescent="0.25">
      <c r="A2937">
        <v>36454</v>
      </c>
      <c r="B2937" t="s">
        <v>18</v>
      </c>
      <c r="C2937" s="1">
        <v>41688</v>
      </c>
      <c r="D2937" t="s">
        <v>28</v>
      </c>
      <c r="E2937">
        <v>8</v>
      </c>
      <c r="F2937">
        <v>69.569999999999993</v>
      </c>
      <c r="G2937">
        <v>0.05</v>
      </c>
      <c r="H2937" t="s">
        <v>20</v>
      </c>
      <c r="I2937">
        <v>-36.06</v>
      </c>
      <c r="J2937">
        <v>7.98</v>
      </c>
      <c r="K2937">
        <v>6.5</v>
      </c>
      <c r="L2937" t="s">
        <v>234</v>
      </c>
      <c r="M2937" t="s">
        <v>56</v>
      </c>
      <c r="N2937" t="s">
        <v>71</v>
      </c>
      <c r="O2937" t="s">
        <v>34</v>
      </c>
      <c r="P2937" t="s">
        <v>53</v>
      </c>
      <c r="Q2937" t="s">
        <v>52</v>
      </c>
      <c r="R2937" s="1">
        <v>41691</v>
      </c>
      <c r="S2937" s="10">
        <f t="shared" si="191"/>
        <v>1.1055240682991783E-5</v>
      </c>
      <c r="U2937" t="str">
        <f t="shared" si="190"/>
        <v/>
      </c>
      <c r="V2937">
        <f t="array" ref="V2937">SUM(IF(B2937="Y",IF(D2937="Critical",(F2937:F6496),0)))</f>
        <v>0</v>
      </c>
      <c r="W2937">
        <f t="shared" si="192"/>
        <v>3</v>
      </c>
      <c r="X2937">
        <f t="shared" si="193"/>
        <v>0</v>
      </c>
    </row>
    <row r="2938" spans="1:24" x14ac:dyDescent="0.25">
      <c r="A2938">
        <v>36484</v>
      </c>
      <c r="B2938" t="s">
        <v>18</v>
      </c>
      <c r="C2938" s="1">
        <v>42031</v>
      </c>
      <c r="D2938" t="s">
        <v>28</v>
      </c>
      <c r="E2938">
        <v>41</v>
      </c>
      <c r="F2938">
        <v>2380.5695000000001</v>
      </c>
      <c r="G2938">
        <v>0.01</v>
      </c>
      <c r="H2938" t="s">
        <v>32</v>
      </c>
      <c r="I2938">
        <v>740.48</v>
      </c>
      <c r="J2938">
        <v>65.989999999999995</v>
      </c>
      <c r="K2938">
        <v>3.9</v>
      </c>
      <c r="L2938" t="s">
        <v>595</v>
      </c>
      <c r="M2938" t="s">
        <v>30</v>
      </c>
      <c r="N2938" t="s">
        <v>23</v>
      </c>
      <c r="O2938" t="s">
        <v>24</v>
      </c>
      <c r="P2938" t="s">
        <v>41</v>
      </c>
      <c r="Q2938" t="s">
        <v>42</v>
      </c>
      <c r="R2938" s="1">
        <v>42032</v>
      </c>
      <c r="S2938" s="10">
        <f t="shared" si="191"/>
        <v>3.7829191871624853E-4</v>
      </c>
      <c r="U2938" t="str">
        <f t="shared" si="190"/>
        <v/>
      </c>
      <c r="V2938">
        <f t="array" ref="V2938">SUM(IF(B2938="Y",IF(D2938="Critical",(F2938:F6497),0)))</f>
        <v>0</v>
      </c>
      <c r="W2938">
        <f t="shared" si="192"/>
        <v>1</v>
      </c>
      <c r="X2938">
        <f t="shared" si="193"/>
        <v>0</v>
      </c>
    </row>
    <row r="2939" spans="1:24" x14ac:dyDescent="0.25">
      <c r="A2939">
        <v>36512</v>
      </c>
      <c r="B2939" t="s">
        <v>18</v>
      </c>
      <c r="C2939" s="1">
        <v>42091</v>
      </c>
      <c r="D2939" t="s">
        <v>31</v>
      </c>
      <c r="E2939">
        <v>30</v>
      </c>
      <c r="F2939">
        <v>10413.67</v>
      </c>
      <c r="G2939">
        <v>0.04</v>
      </c>
      <c r="H2939" t="s">
        <v>54</v>
      </c>
      <c r="I2939">
        <v>1099.29</v>
      </c>
      <c r="J2939">
        <v>355.98</v>
      </c>
      <c r="K2939">
        <v>58.92</v>
      </c>
      <c r="L2939" t="s">
        <v>70</v>
      </c>
      <c r="M2939" t="s">
        <v>22</v>
      </c>
      <c r="N2939" t="s">
        <v>71</v>
      </c>
      <c r="O2939" t="s">
        <v>37</v>
      </c>
      <c r="P2939" t="s">
        <v>86</v>
      </c>
      <c r="Q2939" t="s">
        <v>74</v>
      </c>
      <c r="R2939" s="1">
        <v>42092</v>
      </c>
      <c r="S2939" s="10">
        <f t="shared" si="191"/>
        <v>1.6548171373185433E-3</v>
      </c>
      <c r="U2939" t="str">
        <f t="shared" si="190"/>
        <v/>
      </c>
      <c r="V2939">
        <f t="array" ref="V2939">SUM(IF(B2939="Y",IF(D2939="Critical",(F2939:F6498),0)))</f>
        <v>0</v>
      </c>
      <c r="W2939">
        <f t="shared" si="192"/>
        <v>1</v>
      </c>
      <c r="X2939">
        <f t="shared" si="193"/>
        <v>0</v>
      </c>
    </row>
    <row r="2940" spans="1:24" x14ac:dyDescent="0.25">
      <c r="A2940">
        <v>36512</v>
      </c>
      <c r="B2940" t="s">
        <v>18</v>
      </c>
      <c r="C2940" s="1">
        <v>42091</v>
      </c>
      <c r="D2940" t="s">
        <v>31</v>
      </c>
      <c r="E2940">
        <v>3</v>
      </c>
      <c r="F2940">
        <v>71.489999999999995</v>
      </c>
      <c r="G2940">
        <v>0.06</v>
      </c>
      <c r="H2940" t="s">
        <v>20</v>
      </c>
      <c r="I2940">
        <v>41.98</v>
      </c>
      <c r="J2940">
        <v>19.989999999999998</v>
      </c>
      <c r="K2940">
        <v>11.17</v>
      </c>
      <c r="L2940" t="s">
        <v>70</v>
      </c>
      <c r="M2940" t="s">
        <v>22</v>
      </c>
      <c r="N2940" t="s">
        <v>71</v>
      </c>
      <c r="O2940" t="s">
        <v>37</v>
      </c>
      <c r="P2940" t="s">
        <v>38</v>
      </c>
      <c r="Q2940" t="s">
        <v>60</v>
      </c>
      <c r="R2940" s="1">
        <v>42094</v>
      </c>
      <c r="S2940" s="10">
        <f t="shared" si="191"/>
        <v>1.1360344349965253E-5</v>
      </c>
      <c r="U2940" t="str">
        <f t="shared" si="190"/>
        <v/>
      </c>
      <c r="V2940">
        <f t="array" ref="V2940">SUM(IF(B2940="Y",IF(D2940="Critical",(F2940:F6499),0)))</f>
        <v>0</v>
      </c>
      <c r="W2940">
        <f t="shared" si="192"/>
        <v>3</v>
      </c>
      <c r="X2940">
        <f t="shared" si="193"/>
        <v>0</v>
      </c>
    </row>
    <row r="2941" spans="1:24" x14ac:dyDescent="0.25">
      <c r="A2941">
        <v>36516</v>
      </c>
      <c r="B2941" t="s">
        <v>18</v>
      </c>
      <c r="C2941" s="1">
        <v>41845</v>
      </c>
      <c r="D2941" t="s">
        <v>43</v>
      </c>
      <c r="E2941">
        <v>9</v>
      </c>
      <c r="F2941">
        <v>883.37</v>
      </c>
      <c r="G2941">
        <v>0.1</v>
      </c>
      <c r="H2941" t="s">
        <v>20</v>
      </c>
      <c r="I2941">
        <v>51.3</v>
      </c>
      <c r="J2941">
        <v>100.98</v>
      </c>
      <c r="K2941">
        <v>7.18</v>
      </c>
      <c r="L2941" t="s">
        <v>214</v>
      </c>
      <c r="M2941" t="s">
        <v>56</v>
      </c>
      <c r="N2941" t="s">
        <v>40</v>
      </c>
      <c r="O2941" t="s">
        <v>24</v>
      </c>
      <c r="P2941" t="s">
        <v>25</v>
      </c>
      <c r="Q2941" t="s">
        <v>42</v>
      </c>
      <c r="R2941" s="1">
        <v>41848</v>
      </c>
      <c r="S2941" s="10">
        <f t="shared" si="191"/>
        <v>1.4037470119497561E-4</v>
      </c>
      <c r="U2941" t="str">
        <f t="shared" si="190"/>
        <v/>
      </c>
      <c r="V2941">
        <f t="array" ref="V2941">SUM(IF(B2941="Y",IF(D2941="Critical",(F2941:F6500),0)))</f>
        <v>0</v>
      </c>
      <c r="W2941">
        <f t="shared" si="192"/>
        <v>3</v>
      </c>
      <c r="X2941">
        <f t="shared" si="193"/>
        <v>0</v>
      </c>
    </row>
    <row r="2942" spans="1:24" x14ac:dyDescent="0.25">
      <c r="A2942">
        <v>36609</v>
      </c>
      <c r="B2942" t="s">
        <v>18</v>
      </c>
      <c r="C2942" s="1">
        <v>42504</v>
      </c>
      <c r="D2942" t="s">
        <v>31</v>
      </c>
      <c r="E2942">
        <v>8</v>
      </c>
      <c r="F2942">
        <v>45.73</v>
      </c>
      <c r="G2942">
        <v>0</v>
      </c>
      <c r="H2942" t="s">
        <v>20</v>
      </c>
      <c r="I2942">
        <v>-23.29</v>
      </c>
      <c r="J2942">
        <v>4.9800000000000004</v>
      </c>
      <c r="K2942">
        <v>5.49</v>
      </c>
      <c r="L2942" t="s">
        <v>62</v>
      </c>
      <c r="M2942" t="s">
        <v>56</v>
      </c>
      <c r="N2942" t="s">
        <v>40</v>
      </c>
      <c r="O2942" t="s">
        <v>34</v>
      </c>
      <c r="P2942" t="s">
        <v>49</v>
      </c>
      <c r="Q2942" t="s">
        <v>42</v>
      </c>
      <c r="R2942" s="1">
        <v>42506</v>
      </c>
      <c r="S2942" s="10">
        <f t="shared" si="191"/>
        <v>7.266870151404546E-6</v>
      </c>
      <c r="U2942" t="str">
        <f t="shared" si="190"/>
        <v/>
      </c>
      <c r="V2942">
        <f t="array" ref="V2942">SUM(IF(B2942="Y",IF(D2942="Critical",(F2942:F6501),0)))</f>
        <v>0</v>
      </c>
      <c r="W2942">
        <f t="shared" si="192"/>
        <v>2</v>
      </c>
      <c r="X2942">
        <f t="shared" si="193"/>
        <v>0</v>
      </c>
    </row>
    <row r="2943" spans="1:24" x14ac:dyDescent="0.25">
      <c r="A2943">
        <v>36640</v>
      </c>
      <c r="B2943" t="s">
        <v>18</v>
      </c>
      <c r="C2943" s="1">
        <v>41961</v>
      </c>
      <c r="D2943" t="s">
        <v>31</v>
      </c>
      <c r="E2943">
        <v>18</v>
      </c>
      <c r="F2943">
        <v>416.39</v>
      </c>
      <c r="G2943">
        <v>0.06</v>
      </c>
      <c r="H2943" t="s">
        <v>32</v>
      </c>
      <c r="I2943">
        <v>119.47</v>
      </c>
      <c r="J2943">
        <v>22.24</v>
      </c>
      <c r="K2943">
        <v>1.99</v>
      </c>
      <c r="L2943" t="s">
        <v>512</v>
      </c>
      <c r="M2943" t="s">
        <v>22</v>
      </c>
      <c r="N2943" t="s">
        <v>23</v>
      </c>
      <c r="O2943" t="s">
        <v>24</v>
      </c>
      <c r="P2943" t="s">
        <v>25</v>
      </c>
      <c r="Q2943" t="s">
        <v>26</v>
      </c>
      <c r="R2943" s="1">
        <v>41963</v>
      </c>
      <c r="S2943" s="10">
        <f t="shared" si="191"/>
        <v>6.6167768693272235E-5</v>
      </c>
      <c r="U2943" t="str">
        <f t="shared" si="190"/>
        <v/>
      </c>
      <c r="V2943">
        <f t="array" ref="V2943">SUM(IF(B2943="Y",IF(D2943="Critical",(F2943:F6502),0)))</f>
        <v>0</v>
      </c>
      <c r="W2943">
        <f t="shared" si="192"/>
        <v>2</v>
      </c>
      <c r="X2943">
        <f t="shared" si="193"/>
        <v>0</v>
      </c>
    </row>
    <row r="2944" spans="1:24" x14ac:dyDescent="0.25">
      <c r="A2944">
        <v>36643</v>
      </c>
      <c r="B2944" t="s">
        <v>18</v>
      </c>
      <c r="C2944" s="1">
        <v>42424</v>
      </c>
      <c r="D2944" t="s">
        <v>28</v>
      </c>
      <c r="E2944">
        <v>17</v>
      </c>
      <c r="F2944">
        <v>240.87</v>
      </c>
      <c r="G2944">
        <v>0.01</v>
      </c>
      <c r="H2944" t="s">
        <v>20</v>
      </c>
      <c r="I2944">
        <v>-36.770000000000003</v>
      </c>
      <c r="J2944">
        <v>13.79</v>
      </c>
      <c r="K2944">
        <v>8.7799999999999994</v>
      </c>
      <c r="L2944" t="s">
        <v>473</v>
      </c>
      <c r="M2944" t="s">
        <v>30</v>
      </c>
      <c r="N2944" t="s">
        <v>23</v>
      </c>
      <c r="O2944" t="s">
        <v>37</v>
      </c>
      <c r="P2944" t="s">
        <v>38</v>
      </c>
      <c r="Q2944" t="s">
        <v>42</v>
      </c>
      <c r="R2944" s="1">
        <v>42426</v>
      </c>
      <c r="S2944" s="10">
        <f t="shared" si="191"/>
        <v>3.8276208470780959E-5</v>
      </c>
      <c r="U2944" t="str">
        <f t="shared" si="190"/>
        <v/>
      </c>
      <c r="V2944">
        <f t="array" ref="V2944">SUM(IF(B2944="Y",IF(D2944="Critical",(F2944:F6503),0)))</f>
        <v>0</v>
      </c>
      <c r="W2944">
        <f t="shared" si="192"/>
        <v>2</v>
      </c>
      <c r="X2944">
        <f t="shared" si="193"/>
        <v>0</v>
      </c>
    </row>
    <row r="2945" spans="1:24" x14ac:dyDescent="0.25">
      <c r="A2945">
        <v>36643</v>
      </c>
      <c r="B2945" t="s">
        <v>18</v>
      </c>
      <c r="C2945" s="1">
        <v>42424</v>
      </c>
      <c r="D2945" t="s">
        <v>28</v>
      </c>
      <c r="E2945">
        <v>30</v>
      </c>
      <c r="F2945">
        <v>1025.02</v>
      </c>
      <c r="G2945">
        <v>0.04</v>
      </c>
      <c r="H2945" t="s">
        <v>20</v>
      </c>
      <c r="I2945">
        <v>87.03</v>
      </c>
      <c r="J2945">
        <v>33.29</v>
      </c>
      <c r="K2945">
        <v>8.74</v>
      </c>
      <c r="L2945" t="s">
        <v>473</v>
      </c>
      <c r="M2945" t="s">
        <v>30</v>
      </c>
      <c r="N2945" t="s">
        <v>23</v>
      </c>
      <c r="O2945" t="s">
        <v>34</v>
      </c>
      <c r="P2945" t="s">
        <v>53</v>
      </c>
      <c r="Q2945" t="s">
        <v>42</v>
      </c>
      <c r="R2945" s="1">
        <v>42425</v>
      </c>
      <c r="S2945" s="10">
        <f t="shared" si="191"/>
        <v>1.6288404204226303E-4</v>
      </c>
      <c r="U2945" t="str">
        <f t="shared" si="190"/>
        <v/>
      </c>
      <c r="V2945">
        <f t="array" ref="V2945">SUM(IF(B2945="Y",IF(D2945="Critical",(F2945:F6504),0)))</f>
        <v>0</v>
      </c>
      <c r="W2945">
        <f t="shared" si="192"/>
        <v>1</v>
      </c>
      <c r="X2945">
        <f t="shared" si="193"/>
        <v>0</v>
      </c>
    </row>
    <row r="2946" spans="1:24" x14ac:dyDescent="0.25">
      <c r="A2946">
        <v>36644</v>
      </c>
      <c r="B2946" t="s">
        <v>18</v>
      </c>
      <c r="C2946" s="1">
        <v>42137</v>
      </c>
      <c r="D2946" t="s">
        <v>19</v>
      </c>
      <c r="E2946">
        <v>24</v>
      </c>
      <c r="F2946">
        <v>2298.3200000000002</v>
      </c>
      <c r="G2946">
        <v>0.06</v>
      </c>
      <c r="H2946" t="s">
        <v>20</v>
      </c>
      <c r="I2946">
        <v>218.72</v>
      </c>
      <c r="J2946">
        <v>99.99</v>
      </c>
      <c r="K2946">
        <v>19.989999999999998</v>
      </c>
      <c r="L2946" t="s">
        <v>491</v>
      </c>
      <c r="M2946" t="s">
        <v>341</v>
      </c>
      <c r="N2946" t="s">
        <v>23</v>
      </c>
      <c r="O2946" t="s">
        <v>24</v>
      </c>
      <c r="P2946" t="s">
        <v>25</v>
      </c>
      <c r="Q2946" t="s">
        <v>42</v>
      </c>
      <c r="R2946" s="1">
        <v>42138</v>
      </c>
      <c r="S2946" s="10">
        <f t="shared" si="191"/>
        <v>3.6522180202003279E-4</v>
      </c>
      <c r="U2946" t="str">
        <f t="shared" ref="U2946:U3009" si="194">IF(T2946="Quality Check",VLOOKUP(S2946,Quality_Control,2),"")</f>
        <v/>
      </c>
      <c r="V2946">
        <f t="array" ref="V2946">SUM(IF(B2946="Y",IF(D2946="Critical",(F2946:F6505),0)))</f>
        <v>0</v>
      </c>
      <c r="W2946">
        <f t="shared" si="192"/>
        <v>1</v>
      </c>
      <c r="X2946">
        <f t="shared" si="193"/>
        <v>0</v>
      </c>
    </row>
    <row r="2947" spans="1:24" x14ac:dyDescent="0.25">
      <c r="A2947">
        <v>3905</v>
      </c>
      <c r="B2947" t="s">
        <v>18</v>
      </c>
      <c r="C2947" s="1">
        <v>41628</v>
      </c>
      <c r="D2947" t="s">
        <v>31</v>
      </c>
      <c r="E2947">
        <v>42</v>
      </c>
      <c r="F2947">
        <v>2537.88</v>
      </c>
      <c r="G2947">
        <v>0.03</v>
      </c>
      <c r="H2947" t="s">
        <v>54</v>
      </c>
      <c r="I2947">
        <v>-377.25</v>
      </c>
      <c r="J2947">
        <v>60.89</v>
      </c>
      <c r="K2947">
        <v>32.409999999999997</v>
      </c>
      <c r="L2947" t="s">
        <v>227</v>
      </c>
      <c r="M2947" t="s">
        <v>56</v>
      </c>
      <c r="N2947" t="s">
        <v>45</v>
      </c>
      <c r="O2947" t="s">
        <v>37</v>
      </c>
      <c r="P2947" t="s">
        <v>86</v>
      </c>
      <c r="Q2947" t="s">
        <v>74</v>
      </c>
      <c r="R2947" s="1">
        <v>41629</v>
      </c>
      <c r="S2947" s="10">
        <f t="shared" ref="S2947:S3010" si="195">F2947/$F$3563</f>
        <v>4.0328984080136829E-4</v>
      </c>
      <c r="U2947" t="str">
        <f t="shared" si="194"/>
        <v/>
      </c>
      <c r="V2947">
        <f t="array" ref="V2947">SUM(IF(B2947="Y",IF(D2947="Critical",(F2947:F6506),0)))</f>
        <v>0</v>
      </c>
      <c r="W2947">
        <f t="shared" ref="W2947:W3010" si="196">R2947-C2947</f>
        <v>1</v>
      </c>
      <c r="X2947">
        <f t="shared" ref="X2947:X3010" si="197">IF(T2947="",0,1)</f>
        <v>0</v>
      </c>
    </row>
    <row r="2948" spans="1:24" x14ac:dyDescent="0.25">
      <c r="A2948">
        <v>36675</v>
      </c>
      <c r="B2948" t="s">
        <v>18</v>
      </c>
      <c r="C2948" s="1">
        <v>41823</v>
      </c>
      <c r="D2948" t="s">
        <v>19</v>
      </c>
      <c r="E2948">
        <v>39</v>
      </c>
      <c r="F2948">
        <v>113.09</v>
      </c>
      <c r="G2948">
        <v>0.04</v>
      </c>
      <c r="H2948" t="s">
        <v>20</v>
      </c>
      <c r="I2948">
        <v>29.76</v>
      </c>
      <c r="J2948">
        <v>2.94</v>
      </c>
      <c r="K2948">
        <v>0.81</v>
      </c>
      <c r="L2948" t="s">
        <v>231</v>
      </c>
      <c r="M2948" t="s">
        <v>30</v>
      </c>
      <c r="N2948" t="s">
        <v>71</v>
      </c>
      <c r="O2948" t="s">
        <v>34</v>
      </c>
      <c r="P2948" t="s">
        <v>35</v>
      </c>
      <c r="Q2948" t="s">
        <v>36</v>
      </c>
      <c r="R2948" s="1">
        <v>41826</v>
      </c>
      <c r="S2948" s="10">
        <f t="shared" si="195"/>
        <v>1.797092380105708E-5</v>
      </c>
      <c r="U2948" t="str">
        <f t="shared" si="194"/>
        <v/>
      </c>
      <c r="V2948">
        <f t="array" ref="V2948">SUM(IF(B2948="Y",IF(D2948="Critical",(F2948:F6507),0)))</f>
        <v>0</v>
      </c>
      <c r="W2948">
        <f t="shared" si="196"/>
        <v>3</v>
      </c>
      <c r="X2948">
        <f t="shared" si="197"/>
        <v>0</v>
      </c>
    </row>
    <row r="2949" spans="1:24" x14ac:dyDescent="0.25">
      <c r="A2949">
        <v>36676</v>
      </c>
      <c r="B2949" t="s">
        <v>27</v>
      </c>
      <c r="C2949" s="1">
        <v>41876</v>
      </c>
      <c r="D2949" t="s">
        <v>31</v>
      </c>
      <c r="E2949">
        <v>32</v>
      </c>
      <c r="F2949">
        <v>3046.01</v>
      </c>
      <c r="G2949">
        <v>0.08</v>
      </c>
      <c r="H2949" t="s">
        <v>54</v>
      </c>
      <c r="I2949">
        <v>998.65</v>
      </c>
      <c r="J2949">
        <v>100.97</v>
      </c>
      <c r="K2949">
        <v>14</v>
      </c>
      <c r="L2949" t="s">
        <v>123</v>
      </c>
      <c r="M2949" t="s">
        <v>22</v>
      </c>
      <c r="N2949" t="s">
        <v>23</v>
      </c>
      <c r="O2949" t="s">
        <v>24</v>
      </c>
      <c r="P2949" t="s">
        <v>51</v>
      </c>
      <c r="Q2949" t="s">
        <v>74</v>
      </c>
      <c r="R2949" s="1">
        <v>41878</v>
      </c>
      <c r="S2949" s="10">
        <f t="shared" si="195"/>
        <v>4.8403584408221662E-4</v>
      </c>
      <c r="U2949" t="str">
        <f t="shared" si="194"/>
        <v/>
      </c>
      <c r="V2949">
        <f t="array" ref="V2949">SUM(IF(B2949="Y",IF(D2949="Critical",(F2949:F6508),0)))</f>
        <v>0</v>
      </c>
      <c r="W2949">
        <f t="shared" si="196"/>
        <v>2</v>
      </c>
      <c r="X2949">
        <f t="shared" si="197"/>
        <v>0</v>
      </c>
    </row>
    <row r="2950" spans="1:24" x14ac:dyDescent="0.25">
      <c r="A2950">
        <v>36676</v>
      </c>
      <c r="B2950" t="s">
        <v>27</v>
      </c>
      <c r="C2950" s="1">
        <v>41876</v>
      </c>
      <c r="D2950" t="s">
        <v>31</v>
      </c>
      <c r="E2950">
        <v>15</v>
      </c>
      <c r="F2950">
        <v>353.52</v>
      </c>
      <c r="G2950">
        <v>0.04</v>
      </c>
      <c r="H2950" t="s">
        <v>20</v>
      </c>
      <c r="I2950">
        <v>51.53</v>
      </c>
      <c r="J2950">
        <v>22.84</v>
      </c>
      <c r="K2950">
        <v>8.18</v>
      </c>
      <c r="L2950" t="s">
        <v>123</v>
      </c>
      <c r="M2950" t="s">
        <v>22</v>
      </c>
      <c r="N2950" t="s">
        <v>23</v>
      </c>
      <c r="O2950" t="s">
        <v>34</v>
      </c>
      <c r="P2950" t="s">
        <v>49</v>
      </c>
      <c r="Q2950" t="s">
        <v>42</v>
      </c>
      <c r="R2950" s="1">
        <v>41877</v>
      </c>
      <c r="S2950" s="10">
        <f t="shared" si="195"/>
        <v>5.6177212681489947E-5</v>
      </c>
      <c r="U2950" t="str">
        <f t="shared" si="194"/>
        <v/>
      </c>
      <c r="V2950">
        <f t="array" ref="V2950">SUM(IF(B2950="Y",IF(D2950="Critical",(F2950:F6509),0)))</f>
        <v>0</v>
      </c>
      <c r="W2950">
        <f t="shared" si="196"/>
        <v>1</v>
      </c>
      <c r="X2950">
        <f t="shared" si="197"/>
        <v>0</v>
      </c>
    </row>
    <row r="2951" spans="1:24" x14ac:dyDescent="0.25">
      <c r="A2951">
        <v>36677</v>
      </c>
      <c r="B2951" t="s">
        <v>18</v>
      </c>
      <c r="C2951" s="1">
        <v>42727</v>
      </c>
      <c r="D2951" t="s">
        <v>47</v>
      </c>
      <c r="E2951">
        <v>38</v>
      </c>
      <c r="F2951">
        <v>23255.61</v>
      </c>
      <c r="G2951">
        <v>0</v>
      </c>
      <c r="H2951" t="s">
        <v>20</v>
      </c>
      <c r="I2951">
        <v>-734.33</v>
      </c>
      <c r="J2951">
        <v>599.99</v>
      </c>
      <c r="K2951">
        <v>24.49</v>
      </c>
      <c r="L2951" t="s">
        <v>230</v>
      </c>
      <c r="M2951" t="s">
        <v>56</v>
      </c>
      <c r="N2951" t="s">
        <v>23</v>
      </c>
      <c r="O2951" t="s">
        <v>24</v>
      </c>
      <c r="P2951" t="s">
        <v>131</v>
      </c>
      <c r="Q2951" t="s">
        <v>60</v>
      </c>
      <c r="R2951" s="1">
        <v>42729</v>
      </c>
      <c r="S2951" s="10">
        <f t="shared" si="195"/>
        <v>3.6955061920337872E-3</v>
      </c>
      <c r="U2951" t="str">
        <f t="shared" si="194"/>
        <v/>
      </c>
      <c r="V2951">
        <f t="array" ref="V2951">SUM(IF(B2951="Y",IF(D2951="Critical",(F2951:F6510),0)))</f>
        <v>0</v>
      </c>
      <c r="W2951">
        <f t="shared" si="196"/>
        <v>2</v>
      </c>
      <c r="X2951">
        <f t="shared" si="197"/>
        <v>0</v>
      </c>
    </row>
    <row r="2952" spans="1:24" x14ac:dyDescent="0.25">
      <c r="A2952">
        <v>36679</v>
      </c>
      <c r="B2952" t="s">
        <v>27</v>
      </c>
      <c r="C2952" s="1">
        <v>41881</v>
      </c>
      <c r="D2952" t="s">
        <v>28</v>
      </c>
      <c r="E2952">
        <v>28</v>
      </c>
      <c r="F2952">
        <v>1491.8264999999999</v>
      </c>
      <c r="G2952">
        <v>0.1</v>
      </c>
      <c r="H2952" t="s">
        <v>20</v>
      </c>
      <c r="I2952">
        <v>124.83</v>
      </c>
      <c r="J2952">
        <v>65.989999999999995</v>
      </c>
      <c r="K2952">
        <v>8.99</v>
      </c>
      <c r="L2952" t="s">
        <v>282</v>
      </c>
      <c r="M2952" t="s">
        <v>30</v>
      </c>
      <c r="N2952" t="s">
        <v>23</v>
      </c>
      <c r="O2952" t="s">
        <v>24</v>
      </c>
      <c r="P2952" t="s">
        <v>41</v>
      </c>
      <c r="Q2952" t="s">
        <v>42</v>
      </c>
      <c r="R2952" s="1">
        <v>41884</v>
      </c>
      <c r="S2952" s="10">
        <f t="shared" si="195"/>
        <v>2.3706340397822685E-4</v>
      </c>
      <c r="T2952" t="str">
        <f>IF(B2952="Y", "Quality Check","")</f>
        <v>Quality Check</v>
      </c>
      <c r="U2952" t="str">
        <f t="shared" si="194"/>
        <v>Low Impact</v>
      </c>
      <c r="V2952">
        <f t="array" ref="V2952">SUM(IF(B2952="Y",IF(D2952="Critical",(F2952:F6511),0)))</f>
        <v>8172464.0320000071</v>
      </c>
      <c r="W2952">
        <f t="shared" si="196"/>
        <v>3</v>
      </c>
      <c r="X2952">
        <f t="shared" si="197"/>
        <v>1</v>
      </c>
    </row>
    <row r="2953" spans="1:24" x14ac:dyDescent="0.25">
      <c r="A2953">
        <v>36706</v>
      </c>
      <c r="B2953" t="s">
        <v>18</v>
      </c>
      <c r="C2953" s="1">
        <v>42471</v>
      </c>
      <c r="D2953" t="s">
        <v>31</v>
      </c>
      <c r="E2953">
        <v>47</v>
      </c>
      <c r="F2953">
        <v>887.45</v>
      </c>
      <c r="G2953">
        <v>0.1</v>
      </c>
      <c r="H2953" t="s">
        <v>20</v>
      </c>
      <c r="I2953">
        <v>365.79</v>
      </c>
      <c r="J2953">
        <v>20.98</v>
      </c>
      <c r="K2953">
        <v>1.49</v>
      </c>
      <c r="L2953" t="s">
        <v>463</v>
      </c>
      <c r="M2953" t="s">
        <v>30</v>
      </c>
      <c r="N2953" t="s">
        <v>71</v>
      </c>
      <c r="O2953" t="s">
        <v>34</v>
      </c>
      <c r="P2953" t="s">
        <v>68</v>
      </c>
      <c r="Q2953" t="s">
        <v>42</v>
      </c>
      <c r="R2953" s="1">
        <v>42473</v>
      </c>
      <c r="S2953" s="10">
        <f t="shared" si="195"/>
        <v>1.4102304648729423E-4</v>
      </c>
      <c r="U2953" t="str">
        <f t="shared" si="194"/>
        <v/>
      </c>
      <c r="V2953">
        <f t="array" ref="V2953">SUM(IF(B2953="Y",IF(D2953="Critical",(F2953:F6512),0)))</f>
        <v>0</v>
      </c>
      <c r="W2953">
        <f t="shared" si="196"/>
        <v>2</v>
      </c>
      <c r="X2953">
        <f t="shared" si="197"/>
        <v>0</v>
      </c>
    </row>
    <row r="2954" spans="1:24" x14ac:dyDescent="0.25">
      <c r="A2954">
        <v>36706</v>
      </c>
      <c r="B2954" t="s">
        <v>18</v>
      </c>
      <c r="C2954" s="1">
        <v>42471</v>
      </c>
      <c r="D2954" t="s">
        <v>31</v>
      </c>
      <c r="E2954">
        <v>7</v>
      </c>
      <c r="F2954">
        <v>355.97</v>
      </c>
      <c r="G2954">
        <v>0.03</v>
      </c>
      <c r="H2954" t="s">
        <v>20</v>
      </c>
      <c r="I2954">
        <v>-4.46</v>
      </c>
      <c r="J2954">
        <v>48.04</v>
      </c>
      <c r="K2954">
        <v>19.989999999999998</v>
      </c>
      <c r="L2954" t="s">
        <v>463</v>
      </c>
      <c r="M2954" t="s">
        <v>30</v>
      </c>
      <c r="N2954" t="s">
        <v>71</v>
      </c>
      <c r="O2954" t="s">
        <v>34</v>
      </c>
      <c r="P2954" t="s">
        <v>49</v>
      </c>
      <c r="Q2954" t="s">
        <v>42</v>
      </c>
      <c r="R2954" s="1">
        <v>42473</v>
      </c>
      <c r="S2954" s="10">
        <f t="shared" si="195"/>
        <v>5.6566537673200891E-5</v>
      </c>
      <c r="U2954" t="str">
        <f t="shared" si="194"/>
        <v/>
      </c>
      <c r="V2954">
        <f t="array" ref="V2954">SUM(IF(B2954="Y",IF(D2954="Critical",(F2954:F6513),0)))</f>
        <v>0</v>
      </c>
      <c r="W2954">
        <f t="shared" si="196"/>
        <v>2</v>
      </c>
      <c r="X2954">
        <f t="shared" si="197"/>
        <v>0</v>
      </c>
    </row>
    <row r="2955" spans="1:24" x14ac:dyDescent="0.25">
      <c r="A2955">
        <v>36707</v>
      </c>
      <c r="B2955" t="s">
        <v>27</v>
      </c>
      <c r="C2955" s="1">
        <v>42703</v>
      </c>
      <c r="D2955" t="s">
        <v>43</v>
      </c>
      <c r="E2955">
        <v>47</v>
      </c>
      <c r="F2955">
        <v>181.78</v>
      </c>
      <c r="G2955">
        <v>0.02</v>
      </c>
      <c r="H2955" t="s">
        <v>20</v>
      </c>
      <c r="I2955">
        <v>71.56</v>
      </c>
      <c r="J2955">
        <v>3.78</v>
      </c>
      <c r="K2955">
        <v>0.71</v>
      </c>
      <c r="L2955" t="s">
        <v>560</v>
      </c>
      <c r="M2955" t="s">
        <v>341</v>
      </c>
      <c r="N2955" t="s">
        <v>40</v>
      </c>
      <c r="O2955" t="s">
        <v>34</v>
      </c>
      <c r="P2955" t="s">
        <v>100</v>
      </c>
      <c r="Q2955" t="s">
        <v>36</v>
      </c>
      <c r="R2955" s="1">
        <v>42704</v>
      </c>
      <c r="S2955" s="10">
        <f t="shared" si="195"/>
        <v>2.888632530335269E-5</v>
      </c>
      <c r="U2955" t="str">
        <f t="shared" si="194"/>
        <v/>
      </c>
      <c r="V2955">
        <f t="array" ref="V2955">SUM(IF(B2955="Y",IF(D2955="Critical",(F2955:F6514),0)))</f>
        <v>0</v>
      </c>
      <c r="W2955">
        <f t="shared" si="196"/>
        <v>1</v>
      </c>
      <c r="X2955">
        <f t="shared" si="197"/>
        <v>0</v>
      </c>
    </row>
    <row r="2956" spans="1:24" x14ac:dyDescent="0.25">
      <c r="A2956">
        <v>36708</v>
      </c>
      <c r="B2956" t="s">
        <v>18</v>
      </c>
      <c r="C2956" s="1">
        <v>41901</v>
      </c>
      <c r="D2956" t="s">
        <v>31</v>
      </c>
      <c r="E2956">
        <v>46</v>
      </c>
      <c r="F2956">
        <v>636.5</v>
      </c>
      <c r="G2956">
        <v>0.01</v>
      </c>
      <c r="H2956" t="s">
        <v>20</v>
      </c>
      <c r="I2956">
        <v>-71.98</v>
      </c>
      <c r="J2956">
        <v>12.99</v>
      </c>
      <c r="K2956">
        <v>9.44</v>
      </c>
      <c r="L2956" t="s">
        <v>255</v>
      </c>
      <c r="M2956" t="s">
        <v>22</v>
      </c>
      <c r="N2956" t="s">
        <v>23</v>
      </c>
      <c r="O2956" t="s">
        <v>24</v>
      </c>
      <c r="P2956" t="s">
        <v>51</v>
      </c>
      <c r="Q2956" t="s">
        <v>52</v>
      </c>
      <c r="R2956" s="1">
        <v>41903</v>
      </c>
      <c r="S2956" s="10">
        <f t="shared" si="195"/>
        <v>1.0114504376490256E-4</v>
      </c>
      <c r="U2956" t="str">
        <f t="shared" si="194"/>
        <v/>
      </c>
      <c r="V2956">
        <f t="array" ref="V2956">SUM(IF(B2956="Y",IF(D2956="Critical",(F2956:F6515),0)))</f>
        <v>0</v>
      </c>
      <c r="W2956">
        <f t="shared" si="196"/>
        <v>2</v>
      </c>
      <c r="X2956">
        <f t="shared" si="197"/>
        <v>0</v>
      </c>
    </row>
    <row r="2957" spans="1:24" x14ac:dyDescent="0.25">
      <c r="A2957">
        <v>36708</v>
      </c>
      <c r="B2957" t="s">
        <v>18</v>
      </c>
      <c r="C2957" s="1">
        <v>41901</v>
      </c>
      <c r="D2957" t="s">
        <v>31</v>
      </c>
      <c r="E2957">
        <v>25</v>
      </c>
      <c r="F2957">
        <v>2614.3705</v>
      </c>
      <c r="G2957">
        <v>7.0000000000000007E-2</v>
      </c>
      <c r="H2957" t="s">
        <v>20</v>
      </c>
      <c r="I2957">
        <v>384.01</v>
      </c>
      <c r="J2957">
        <v>125.99</v>
      </c>
      <c r="K2957">
        <v>7.69</v>
      </c>
      <c r="L2957" t="s">
        <v>255</v>
      </c>
      <c r="M2957" t="s">
        <v>22</v>
      </c>
      <c r="N2957" t="s">
        <v>23</v>
      </c>
      <c r="O2957" t="s">
        <v>24</v>
      </c>
      <c r="P2957" t="s">
        <v>41</v>
      </c>
      <c r="Q2957" t="s">
        <v>42</v>
      </c>
      <c r="R2957" s="1">
        <v>41903</v>
      </c>
      <c r="S2957" s="10">
        <f t="shared" si="195"/>
        <v>4.1544480540482357E-4</v>
      </c>
      <c r="U2957" t="str">
        <f t="shared" si="194"/>
        <v/>
      </c>
      <c r="V2957">
        <f t="array" ref="V2957">SUM(IF(B2957="Y",IF(D2957="Critical",(F2957:F6516),0)))</f>
        <v>0</v>
      </c>
      <c r="W2957">
        <f t="shared" si="196"/>
        <v>2</v>
      </c>
      <c r="X2957">
        <f t="shared" si="197"/>
        <v>0</v>
      </c>
    </row>
    <row r="2958" spans="1:24" x14ac:dyDescent="0.25">
      <c r="A2958">
        <v>36709</v>
      </c>
      <c r="B2958" t="s">
        <v>18</v>
      </c>
      <c r="C2958" s="1">
        <v>42239</v>
      </c>
      <c r="D2958" t="s">
        <v>28</v>
      </c>
      <c r="E2958">
        <v>42</v>
      </c>
      <c r="F2958">
        <v>2245.6914999999999</v>
      </c>
      <c r="G2958">
        <v>0.05</v>
      </c>
      <c r="H2958" t="s">
        <v>20</v>
      </c>
      <c r="I2958">
        <v>369.08</v>
      </c>
      <c r="J2958">
        <v>65.989999999999995</v>
      </c>
      <c r="K2958">
        <v>8.99</v>
      </c>
      <c r="L2958" t="s">
        <v>598</v>
      </c>
      <c r="M2958" t="s">
        <v>22</v>
      </c>
      <c r="N2958" t="s">
        <v>23</v>
      </c>
      <c r="O2958" t="s">
        <v>24</v>
      </c>
      <c r="P2958" t="s">
        <v>41</v>
      </c>
      <c r="Q2958" t="s">
        <v>42</v>
      </c>
      <c r="R2958" s="1">
        <v>42241</v>
      </c>
      <c r="S2958" s="10">
        <f t="shared" si="195"/>
        <v>3.5685870392768209E-4</v>
      </c>
      <c r="U2958" t="str">
        <f t="shared" si="194"/>
        <v/>
      </c>
      <c r="V2958">
        <f t="array" ref="V2958">SUM(IF(B2958="Y",IF(D2958="Critical",(F2958:F6517),0)))</f>
        <v>0</v>
      </c>
      <c r="W2958">
        <f t="shared" si="196"/>
        <v>2</v>
      </c>
      <c r="X2958">
        <f t="shared" si="197"/>
        <v>0</v>
      </c>
    </row>
    <row r="2959" spans="1:24" x14ac:dyDescent="0.25">
      <c r="A2959">
        <v>20033</v>
      </c>
      <c r="B2959" t="s">
        <v>18</v>
      </c>
      <c r="C2959" s="1">
        <v>41415</v>
      </c>
      <c r="D2959" t="s">
        <v>28</v>
      </c>
      <c r="E2959">
        <v>5</v>
      </c>
      <c r="F2959">
        <v>2543.9499999999998</v>
      </c>
      <c r="G2959">
        <v>0.04</v>
      </c>
      <c r="H2959" t="s">
        <v>20</v>
      </c>
      <c r="I2959">
        <v>-1011.32</v>
      </c>
      <c r="J2959">
        <v>499.99</v>
      </c>
      <c r="K2959">
        <v>24.49</v>
      </c>
      <c r="L2959" t="s">
        <v>230</v>
      </c>
      <c r="M2959" t="s">
        <v>56</v>
      </c>
      <c r="N2959" t="s">
        <v>23</v>
      </c>
      <c r="O2959" t="s">
        <v>24</v>
      </c>
      <c r="P2959" t="s">
        <v>131</v>
      </c>
      <c r="Q2959" t="s">
        <v>60</v>
      </c>
      <c r="R2959" s="1">
        <v>41417</v>
      </c>
      <c r="S2959" s="10">
        <f t="shared" si="195"/>
        <v>4.0425441333185208E-4</v>
      </c>
      <c r="U2959" t="str">
        <f t="shared" si="194"/>
        <v/>
      </c>
      <c r="V2959">
        <f t="array" ref="V2959">SUM(IF(B2959="Y",IF(D2959="Critical",(F2959:F6518),0)))</f>
        <v>0</v>
      </c>
      <c r="W2959">
        <f t="shared" si="196"/>
        <v>2</v>
      </c>
      <c r="X2959">
        <f t="shared" si="197"/>
        <v>0</v>
      </c>
    </row>
    <row r="2960" spans="1:24" x14ac:dyDescent="0.25">
      <c r="A2960">
        <v>29957</v>
      </c>
      <c r="B2960" t="s">
        <v>18</v>
      </c>
      <c r="C2960" s="1">
        <v>41346</v>
      </c>
      <c r="D2960" t="s">
        <v>28</v>
      </c>
      <c r="E2960">
        <v>28</v>
      </c>
      <c r="F2960">
        <v>2555.37</v>
      </c>
      <c r="G2960">
        <v>0.08</v>
      </c>
      <c r="H2960" t="s">
        <v>54</v>
      </c>
      <c r="I2960">
        <v>-824.91</v>
      </c>
      <c r="J2960">
        <v>95.98</v>
      </c>
      <c r="K2960">
        <v>58.2</v>
      </c>
      <c r="L2960" t="s">
        <v>381</v>
      </c>
      <c r="M2960" t="s">
        <v>22</v>
      </c>
      <c r="N2960" t="s">
        <v>23</v>
      </c>
      <c r="O2960" t="s">
        <v>37</v>
      </c>
      <c r="P2960" t="s">
        <v>86</v>
      </c>
      <c r="Q2960" t="s">
        <v>74</v>
      </c>
      <c r="R2960" s="1">
        <v>41347</v>
      </c>
      <c r="S2960" s="10">
        <f t="shared" si="195"/>
        <v>4.0606914451770472E-4</v>
      </c>
      <c r="U2960" t="str">
        <f t="shared" si="194"/>
        <v/>
      </c>
      <c r="V2960">
        <f t="array" ref="V2960">SUM(IF(B2960="Y",IF(D2960="Critical",(F2960:F6519),0)))</f>
        <v>0</v>
      </c>
      <c r="W2960">
        <f t="shared" si="196"/>
        <v>1</v>
      </c>
      <c r="X2960">
        <f t="shared" si="197"/>
        <v>0</v>
      </c>
    </row>
    <row r="2961" spans="1:24" x14ac:dyDescent="0.25">
      <c r="A2961">
        <v>14855</v>
      </c>
      <c r="B2961" t="s">
        <v>18</v>
      </c>
      <c r="C2961" s="1">
        <v>41394</v>
      </c>
      <c r="D2961" t="s">
        <v>31</v>
      </c>
      <c r="E2961">
        <v>19</v>
      </c>
      <c r="F2961">
        <v>2557.5100000000002</v>
      </c>
      <c r="G2961">
        <v>0.01</v>
      </c>
      <c r="H2961" t="s">
        <v>54</v>
      </c>
      <c r="I2961">
        <v>-168.48</v>
      </c>
      <c r="J2961">
        <v>124.49</v>
      </c>
      <c r="K2961">
        <v>51.94</v>
      </c>
      <c r="L2961" t="s">
        <v>454</v>
      </c>
      <c r="M2961" t="s">
        <v>22</v>
      </c>
      <c r="N2961" t="s">
        <v>23</v>
      </c>
      <c r="O2961" t="s">
        <v>37</v>
      </c>
      <c r="P2961" t="s">
        <v>112</v>
      </c>
      <c r="Q2961" t="s">
        <v>58</v>
      </c>
      <c r="R2961" s="1">
        <v>41396</v>
      </c>
      <c r="S2961" s="10">
        <f t="shared" si="195"/>
        <v>4.0640920797985224E-4</v>
      </c>
      <c r="U2961" t="str">
        <f t="shared" si="194"/>
        <v/>
      </c>
      <c r="V2961">
        <f t="array" ref="V2961">SUM(IF(B2961="Y",IF(D2961="Critical",(F2961:F6520),0)))</f>
        <v>0</v>
      </c>
      <c r="W2961">
        <f t="shared" si="196"/>
        <v>2</v>
      </c>
      <c r="X2961">
        <f t="shared" si="197"/>
        <v>0</v>
      </c>
    </row>
    <row r="2962" spans="1:24" x14ac:dyDescent="0.25">
      <c r="A2962">
        <v>23041</v>
      </c>
      <c r="B2962" t="s">
        <v>18</v>
      </c>
      <c r="C2962" s="1">
        <v>41475</v>
      </c>
      <c r="D2962" t="s">
        <v>47</v>
      </c>
      <c r="E2962">
        <v>10</v>
      </c>
      <c r="F2962">
        <v>2642.95</v>
      </c>
      <c r="G2962">
        <v>0.08</v>
      </c>
      <c r="H2962" t="s">
        <v>54</v>
      </c>
      <c r="I2962">
        <v>-474.49</v>
      </c>
      <c r="J2962">
        <v>262.11</v>
      </c>
      <c r="K2962">
        <v>62.74</v>
      </c>
      <c r="L2962" t="s">
        <v>189</v>
      </c>
      <c r="M2962" t="s">
        <v>22</v>
      </c>
      <c r="N2962" t="s">
        <v>45</v>
      </c>
      <c r="O2962" t="s">
        <v>37</v>
      </c>
      <c r="P2962" t="s">
        <v>112</v>
      </c>
      <c r="Q2962" t="s">
        <v>58</v>
      </c>
      <c r="R2962" s="1">
        <v>41482</v>
      </c>
      <c r="S2962" s="10">
        <f t="shared" si="195"/>
        <v>4.1998632116017155E-4</v>
      </c>
      <c r="U2962" t="str">
        <f t="shared" si="194"/>
        <v/>
      </c>
      <c r="V2962">
        <f t="array" ref="V2962">SUM(IF(B2962="Y",IF(D2962="Critical",(F2962:F6521),0)))</f>
        <v>0</v>
      </c>
      <c r="W2962">
        <f t="shared" si="196"/>
        <v>7</v>
      </c>
      <c r="X2962">
        <f t="shared" si="197"/>
        <v>0</v>
      </c>
    </row>
    <row r="2963" spans="1:24" x14ac:dyDescent="0.25">
      <c r="A2963">
        <v>36807</v>
      </c>
      <c r="B2963" t="s">
        <v>18</v>
      </c>
      <c r="C2963" s="1">
        <v>42445</v>
      </c>
      <c r="D2963" t="s">
        <v>43</v>
      </c>
      <c r="E2963">
        <v>14</v>
      </c>
      <c r="F2963">
        <v>211.88</v>
      </c>
      <c r="G2963">
        <v>0.1</v>
      </c>
      <c r="H2963" t="s">
        <v>20</v>
      </c>
      <c r="I2963">
        <v>78.45</v>
      </c>
      <c r="J2963">
        <v>15.57</v>
      </c>
      <c r="K2963">
        <v>1.39</v>
      </c>
      <c r="L2963" t="s">
        <v>564</v>
      </c>
      <c r="M2963" t="s">
        <v>30</v>
      </c>
      <c r="N2963" t="s">
        <v>23</v>
      </c>
      <c r="O2963" t="s">
        <v>34</v>
      </c>
      <c r="P2963" t="s">
        <v>76</v>
      </c>
      <c r="Q2963" t="s">
        <v>42</v>
      </c>
      <c r="R2963" s="1">
        <v>42446</v>
      </c>
      <c r="S2963" s="10">
        <f t="shared" si="195"/>
        <v>3.366946091580134E-5</v>
      </c>
      <c r="U2963" t="str">
        <f t="shared" si="194"/>
        <v/>
      </c>
      <c r="V2963">
        <f t="array" ref="V2963">SUM(IF(B2963="Y",IF(D2963="Critical",(F2963:F6522),0)))</f>
        <v>0</v>
      </c>
      <c r="W2963">
        <f t="shared" si="196"/>
        <v>1</v>
      </c>
      <c r="X2963">
        <f t="shared" si="197"/>
        <v>0</v>
      </c>
    </row>
    <row r="2964" spans="1:24" x14ac:dyDescent="0.25">
      <c r="A2964">
        <v>36835</v>
      </c>
      <c r="B2964" t="s">
        <v>18</v>
      </c>
      <c r="C2964" s="1">
        <v>42663</v>
      </c>
      <c r="D2964" t="s">
        <v>28</v>
      </c>
      <c r="E2964">
        <v>39</v>
      </c>
      <c r="F2964">
        <v>12073.06</v>
      </c>
      <c r="G2964">
        <v>0.03</v>
      </c>
      <c r="H2964" t="s">
        <v>20</v>
      </c>
      <c r="I2964">
        <v>5081.87</v>
      </c>
      <c r="J2964">
        <v>315.98</v>
      </c>
      <c r="K2964">
        <v>19.989999999999998</v>
      </c>
      <c r="L2964" t="s">
        <v>255</v>
      </c>
      <c r="M2964" t="s">
        <v>22</v>
      </c>
      <c r="N2964" t="s">
        <v>40</v>
      </c>
      <c r="O2964" t="s">
        <v>34</v>
      </c>
      <c r="P2964" t="s">
        <v>68</v>
      </c>
      <c r="Q2964" t="s">
        <v>42</v>
      </c>
      <c r="R2964" s="1">
        <v>42665</v>
      </c>
      <c r="S2964" s="10">
        <f t="shared" si="195"/>
        <v>1.9185077487451601E-3</v>
      </c>
      <c r="U2964" t="str">
        <f t="shared" si="194"/>
        <v/>
      </c>
      <c r="V2964">
        <f t="array" ref="V2964">SUM(IF(B2964="Y",IF(D2964="Critical",(F2964:F6523),0)))</f>
        <v>0</v>
      </c>
      <c r="W2964">
        <f t="shared" si="196"/>
        <v>2</v>
      </c>
      <c r="X2964">
        <f t="shared" si="197"/>
        <v>0</v>
      </c>
    </row>
    <row r="2965" spans="1:24" x14ac:dyDescent="0.25">
      <c r="A2965">
        <v>36835</v>
      </c>
      <c r="B2965" t="s">
        <v>18</v>
      </c>
      <c r="C2965" s="1">
        <v>42663</v>
      </c>
      <c r="D2965" t="s">
        <v>28</v>
      </c>
      <c r="E2965">
        <v>25</v>
      </c>
      <c r="F2965">
        <v>6685.05</v>
      </c>
      <c r="G2965">
        <v>0.09</v>
      </c>
      <c r="H2965" t="s">
        <v>20</v>
      </c>
      <c r="I2965">
        <v>1653.6</v>
      </c>
      <c r="J2965">
        <v>276.2</v>
      </c>
      <c r="K2965">
        <v>24.49</v>
      </c>
      <c r="L2965" t="s">
        <v>255</v>
      </c>
      <c r="M2965" t="s">
        <v>22</v>
      </c>
      <c r="N2965" t="s">
        <v>40</v>
      </c>
      <c r="O2965" t="s">
        <v>37</v>
      </c>
      <c r="P2965" t="s">
        <v>86</v>
      </c>
      <c r="Q2965" t="s">
        <v>60</v>
      </c>
      <c r="R2965" s="1">
        <v>42664</v>
      </c>
      <c r="S2965" s="10">
        <f t="shared" si="195"/>
        <v>1.0623089942192645E-3</v>
      </c>
      <c r="U2965" t="str">
        <f t="shared" si="194"/>
        <v/>
      </c>
      <c r="V2965">
        <f t="array" ref="V2965">SUM(IF(B2965="Y",IF(D2965="Critical",(F2965:F6524),0)))</f>
        <v>0</v>
      </c>
      <c r="W2965">
        <f t="shared" si="196"/>
        <v>1</v>
      </c>
      <c r="X2965">
        <f t="shared" si="197"/>
        <v>0</v>
      </c>
    </row>
    <row r="2966" spans="1:24" x14ac:dyDescent="0.25">
      <c r="A2966">
        <v>36835</v>
      </c>
      <c r="B2966" t="s">
        <v>18</v>
      </c>
      <c r="C2966" s="1">
        <v>42663</v>
      </c>
      <c r="D2966" t="s">
        <v>28</v>
      </c>
      <c r="E2966">
        <v>18</v>
      </c>
      <c r="F2966">
        <v>1175.53</v>
      </c>
      <c r="G2966">
        <v>0.03</v>
      </c>
      <c r="H2966" t="s">
        <v>20</v>
      </c>
      <c r="I2966">
        <v>257.58999999999997</v>
      </c>
      <c r="J2966">
        <v>63.94</v>
      </c>
      <c r="K2966">
        <v>14.48</v>
      </c>
      <c r="L2966" t="s">
        <v>255</v>
      </c>
      <c r="M2966" t="s">
        <v>22</v>
      </c>
      <c r="N2966" t="s">
        <v>40</v>
      </c>
      <c r="O2966" t="s">
        <v>37</v>
      </c>
      <c r="P2966" t="s">
        <v>38</v>
      </c>
      <c r="Q2966" t="s">
        <v>42</v>
      </c>
      <c r="R2966" s="1">
        <v>42664</v>
      </c>
      <c r="S2966" s="10">
        <f t="shared" si="195"/>
        <v>1.8680130918610511E-4</v>
      </c>
      <c r="U2966" t="str">
        <f t="shared" si="194"/>
        <v/>
      </c>
      <c r="V2966">
        <f t="array" ref="V2966">SUM(IF(B2966="Y",IF(D2966="Critical",(F2966:F6525),0)))</f>
        <v>0</v>
      </c>
      <c r="W2966">
        <f t="shared" si="196"/>
        <v>1</v>
      </c>
      <c r="X2966">
        <f t="shared" si="197"/>
        <v>0</v>
      </c>
    </row>
    <row r="2967" spans="1:24" x14ac:dyDescent="0.25">
      <c r="A2967">
        <v>36838</v>
      </c>
      <c r="B2967" t="s">
        <v>18</v>
      </c>
      <c r="C2967" s="1">
        <v>42468</v>
      </c>
      <c r="D2967" t="s">
        <v>47</v>
      </c>
      <c r="E2967">
        <v>3</v>
      </c>
      <c r="F2967">
        <v>32.76</v>
      </c>
      <c r="G2967">
        <v>0.06</v>
      </c>
      <c r="H2967" t="s">
        <v>32</v>
      </c>
      <c r="I2967">
        <v>11.29</v>
      </c>
      <c r="J2967">
        <v>6.3</v>
      </c>
      <c r="K2967">
        <v>0.5</v>
      </c>
      <c r="L2967" t="s">
        <v>320</v>
      </c>
      <c r="M2967" t="s">
        <v>22</v>
      </c>
      <c r="N2967" t="s">
        <v>23</v>
      </c>
      <c r="O2967" t="s">
        <v>34</v>
      </c>
      <c r="P2967" t="s">
        <v>46</v>
      </c>
      <c r="Q2967" t="s">
        <v>42</v>
      </c>
      <c r="R2967" s="1">
        <v>42477</v>
      </c>
      <c r="S2967" s="10">
        <f t="shared" si="195"/>
        <v>5.2058313177348114E-6</v>
      </c>
      <c r="U2967" t="str">
        <f t="shared" si="194"/>
        <v/>
      </c>
      <c r="V2967">
        <f t="array" ref="V2967">SUM(IF(B2967="Y",IF(D2967="Critical",(F2967:F6526),0)))</f>
        <v>0</v>
      </c>
      <c r="W2967">
        <f t="shared" si="196"/>
        <v>9</v>
      </c>
      <c r="X2967">
        <f t="shared" si="197"/>
        <v>0</v>
      </c>
    </row>
    <row r="2968" spans="1:24" x14ac:dyDescent="0.25">
      <c r="A2968">
        <v>17988</v>
      </c>
      <c r="B2968" t="s">
        <v>27</v>
      </c>
      <c r="C2968" s="1">
        <v>41539</v>
      </c>
      <c r="D2968" t="s">
        <v>47</v>
      </c>
      <c r="E2968">
        <v>46</v>
      </c>
      <c r="F2968">
        <v>2660.6104999999998</v>
      </c>
      <c r="G2968">
        <v>0.03</v>
      </c>
      <c r="H2968" t="s">
        <v>20</v>
      </c>
      <c r="I2968">
        <v>618.07000000000005</v>
      </c>
      <c r="J2968">
        <v>65.989999999999995</v>
      </c>
      <c r="K2968">
        <v>8.99</v>
      </c>
      <c r="L2968" t="s">
        <v>234</v>
      </c>
      <c r="M2968" t="s">
        <v>22</v>
      </c>
      <c r="N2968" t="s">
        <v>71</v>
      </c>
      <c r="O2968" t="s">
        <v>24</v>
      </c>
      <c r="P2968" t="s">
        <v>41</v>
      </c>
      <c r="Q2968" t="s">
        <v>42</v>
      </c>
      <c r="R2968" s="1">
        <v>41541</v>
      </c>
      <c r="S2968" s="10">
        <f t="shared" si="195"/>
        <v>4.2279271871776788E-4</v>
      </c>
      <c r="U2968" t="str">
        <f t="shared" si="194"/>
        <v/>
      </c>
      <c r="V2968">
        <f t="array" ref="V2968">SUM(IF(B2968="Y",IF(D2968="Critical",(F2968:F6527),0)))</f>
        <v>0</v>
      </c>
      <c r="W2968">
        <f t="shared" si="196"/>
        <v>2</v>
      </c>
      <c r="X2968">
        <f t="shared" si="197"/>
        <v>0</v>
      </c>
    </row>
    <row r="2969" spans="1:24" x14ac:dyDescent="0.25">
      <c r="A2969">
        <v>36929</v>
      </c>
      <c r="B2969" t="s">
        <v>18</v>
      </c>
      <c r="C2969" s="1">
        <v>42149</v>
      </c>
      <c r="D2969" t="s">
        <v>47</v>
      </c>
      <c r="E2969">
        <v>45</v>
      </c>
      <c r="F2969">
        <v>3638.27</v>
      </c>
      <c r="G2969">
        <v>0.04</v>
      </c>
      <c r="H2969" t="s">
        <v>20</v>
      </c>
      <c r="I2969">
        <v>1123.79</v>
      </c>
      <c r="J2969">
        <v>80.98</v>
      </c>
      <c r="K2969">
        <v>4.5</v>
      </c>
      <c r="L2969" t="s">
        <v>508</v>
      </c>
      <c r="M2969" t="s">
        <v>30</v>
      </c>
      <c r="N2969" t="s">
        <v>71</v>
      </c>
      <c r="O2969" t="s">
        <v>34</v>
      </c>
      <c r="P2969" t="s">
        <v>72</v>
      </c>
      <c r="Q2969" t="s">
        <v>42</v>
      </c>
      <c r="R2969" s="1">
        <v>42149</v>
      </c>
      <c r="S2969" s="10">
        <f t="shared" si="195"/>
        <v>5.781507908539388E-4</v>
      </c>
      <c r="U2969" t="str">
        <f t="shared" si="194"/>
        <v/>
      </c>
      <c r="V2969">
        <f t="array" ref="V2969">SUM(IF(B2969="Y",IF(D2969="Critical",(F2969:F6528),0)))</f>
        <v>0</v>
      </c>
      <c r="W2969">
        <f t="shared" si="196"/>
        <v>0</v>
      </c>
      <c r="X2969">
        <f t="shared" si="197"/>
        <v>0</v>
      </c>
    </row>
    <row r="2970" spans="1:24" x14ac:dyDescent="0.25">
      <c r="A2970">
        <v>36929</v>
      </c>
      <c r="B2970" t="s">
        <v>18</v>
      </c>
      <c r="C2970" s="1">
        <v>42149</v>
      </c>
      <c r="D2970" t="s">
        <v>47</v>
      </c>
      <c r="E2970">
        <v>37</v>
      </c>
      <c r="F2970">
        <v>1326.69</v>
      </c>
      <c r="G2970">
        <v>0</v>
      </c>
      <c r="H2970" t="s">
        <v>20</v>
      </c>
      <c r="I2970">
        <v>185.37</v>
      </c>
      <c r="J2970">
        <v>33.29</v>
      </c>
      <c r="K2970">
        <v>8.74</v>
      </c>
      <c r="L2970" t="s">
        <v>508</v>
      </c>
      <c r="M2970" t="s">
        <v>30</v>
      </c>
      <c r="N2970" t="s">
        <v>71</v>
      </c>
      <c r="O2970" t="s">
        <v>34</v>
      </c>
      <c r="P2970" t="s">
        <v>53</v>
      </c>
      <c r="Q2970" t="s">
        <v>42</v>
      </c>
      <c r="R2970" s="1">
        <v>42153</v>
      </c>
      <c r="S2970" s="10">
        <f t="shared" si="195"/>
        <v>2.1082186663387052E-4</v>
      </c>
      <c r="U2970" t="str">
        <f t="shared" si="194"/>
        <v/>
      </c>
      <c r="V2970">
        <f t="array" ref="V2970">SUM(IF(B2970="Y",IF(D2970="Critical",(F2970:F6529),0)))</f>
        <v>0</v>
      </c>
      <c r="W2970">
        <f t="shared" si="196"/>
        <v>4</v>
      </c>
      <c r="X2970">
        <f t="shared" si="197"/>
        <v>0</v>
      </c>
    </row>
    <row r="2971" spans="1:24" x14ac:dyDescent="0.25">
      <c r="A2971">
        <v>36931</v>
      </c>
      <c r="B2971" t="s">
        <v>18</v>
      </c>
      <c r="C2971" s="1">
        <v>41658</v>
      </c>
      <c r="D2971" t="s">
        <v>31</v>
      </c>
      <c r="E2971">
        <v>46</v>
      </c>
      <c r="F2971">
        <v>180.56</v>
      </c>
      <c r="G2971">
        <v>0.1</v>
      </c>
      <c r="H2971" t="s">
        <v>20</v>
      </c>
      <c r="I2971">
        <v>-15.79</v>
      </c>
      <c r="J2971">
        <v>4.28</v>
      </c>
      <c r="K2971">
        <v>1.6</v>
      </c>
      <c r="L2971" t="s">
        <v>259</v>
      </c>
      <c r="M2971" t="s">
        <v>22</v>
      </c>
      <c r="N2971" t="s">
        <v>40</v>
      </c>
      <c r="O2971" t="s">
        <v>34</v>
      </c>
      <c r="P2971" t="s">
        <v>35</v>
      </c>
      <c r="Q2971" t="s">
        <v>36</v>
      </c>
      <c r="R2971" s="1">
        <v>41658</v>
      </c>
      <c r="S2971" s="10">
        <f t="shared" si="195"/>
        <v>2.869245734829663E-5</v>
      </c>
      <c r="U2971" t="str">
        <f t="shared" si="194"/>
        <v/>
      </c>
      <c r="V2971">
        <f t="array" ref="V2971">SUM(IF(B2971="Y",IF(D2971="Critical",(F2971:F6530),0)))</f>
        <v>0</v>
      </c>
      <c r="W2971">
        <f t="shared" si="196"/>
        <v>0</v>
      </c>
      <c r="X2971">
        <f t="shared" si="197"/>
        <v>0</v>
      </c>
    </row>
    <row r="2972" spans="1:24" x14ac:dyDescent="0.25">
      <c r="A2972">
        <v>36932</v>
      </c>
      <c r="B2972" t="s">
        <v>27</v>
      </c>
      <c r="C2972" s="1">
        <v>42558</v>
      </c>
      <c r="D2972" t="s">
        <v>47</v>
      </c>
      <c r="E2972">
        <v>20</v>
      </c>
      <c r="F2972">
        <v>668.8</v>
      </c>
      <c r="G2972">
        <v>0.04</v>
      </c>
      <c r="H2972" t="s">
        <v>20</v>
      </c>
      <c r="I2972">
        <v>92.34</v>
      </c>
      <c r="J2972">
        <v>33.89</v>
      </c>
      <c r="K2972">
        <v>5.0999999999999996</v>
      </c>
      <c r="L2972" t="s">
        <v>177</v>
      </c>
      <c r="M2972" t="s">
        <v>22</v>
      </c>
      <c r="N2972" t="s">
        <v>40</v>
      </c>
      <c r="O2972" t="s">
        <v>34</v>
      </c>
      <c r="P2972" t="s">
        <v>53</v>
      </c>
      <c r="Q2972" t="s">
        <v>42</v>
      </c>
      <c r="R2972" s="1">
        <v>42563</v>
      </c>
      <c r="S2972" s="10">
        <f t="shared" si="195"/>
        <v>1.0627777732909164E-4</v>
      </c>
      <c r="U2972" t="str">
        <f t="shared" si="194"/>
        <v/>
      </c>
      <c r="V2972">
        <f t="array" ref="V2972">SUM(IF(B2972="Y",IF(D2972="Critical",(F2972:F6531),0)))</f>
        <v>0</v>
      </c>
      <c r="W2972">
        <f t="shared" si="196"/>
        <v>5</v>
      </c>
      <c r="X2972">
        <f t="shared" si="197"/>
        <v>0</v>
      </c>
    </row>
    <row r="2973" spans="1:24" x14ac:dyDescent="0.25">
      <c r="A2973">
        <v>36933</v>
      </c>
      <c r="B2973" t="s">
        <v>18</v>
      </c>
      <c r="C2973" s="1">
        <v>41832</v>
      </c>
      <c r="D2973" t="s">
        <v>19</v>
      </c>
      <c r="E2973">
        <v>32</v>
      </c>
      <c r="F2973">
        <v>115.81</v>
      </c>
      <c r="G2973">
        <v>7.0000000000000007E-2</v>
      </c>
      <c r="H2973" t="s">
        <v>20</v>
      </c>
      <c r="I2973">
        <v>47.56</v>
      </c>
      <c r="J2973">
        <v>3.69</v>
      </c>
      <c r="K2973">
        <v>0.5</v>
      </c>
      <c r="L2973" t="s">
        <v>152</v>
      </c>
      <c r="M2973" t="s">
        <v>30</v>
      </c>
      <c r="N2973" t="s">
        <v>71</v>
      </c>
      <c r="O2973" t="s">
        <v>34</v>
      </c>
      <c r="P2973" t="s">
        <v>46</v>
      </c>
      <c r="Q2973" t="s">
        <v>42</v>
      </c>
      <c r="R2973" s="1">
        <v>41833</v>
      </c>
      <c r="S2973" s="10">
        <f t="shared" si="195"/>
        <v>1.8403153995936161E-5</v>
      </c>
      <c r="U2973" t="str">
        <f t="shared" si="194"/>
        <v/>
      </c>
      <c r="V2973">
        <f t="array" ref="V2973">SUM(IF(B2973="Y",IF(D2973="Critical",(F2973:F6532),0)))</f>
        <v>0</v>
      </c>
      <c r="W2973">
        <f t="shared" si="196"/>
        <v>1</v>
      </c>
      <c r="X2973">
        <f t="shared" si="197"/>
        <v>0</v>
      </c>
    </row>
    <row r="2974" spans="1:24" x14ac:dyDescent="0.25">
      <c r="A2974">
        <v>36992</v>
      </c>
      <c r="B2974" t="s">
        <v>18</v>
      </c>
      <c r="C2974" s="1">
        <v>42711</v>
      </c>
      <c r="D2974" t="s">
        <v>43</v>
      </c>
      <c r="E2974">
        <v>34</v>
      </c>
      <c r="F2974">
        <v>459.08</v>
      </c>
      <c r="G2974">
        <v>0.04</v>
      </c>
      <c r="H2974" t="s">
        <v>32</v>
      </c>
      <c r="I2974">
        <v>61.57</v>
      </c>
      <c r="J2974">
        <v>12.98</v>
      </c>
      <c r="K2974">
        <v>3.14</v>
      </c>
      <c r="L2974" t="s">
        <v>138</v>
      </c>
      <c r="M2974" t="s">
        <v>22</v>
      </c>
      <c r="N2974" t="s">
        <v>23</v>
      </c>
      <c r="O2974" t="s">
        <v>34</v>
      </c>
      <c r="P2974" t="s">
        <v>64</v>
      </c>
      <c r="Q2974" t="s">
        <v>26</v>
      </c>
      <c r="R2974" s="1">
        <v>42713</v>
      </c>
      <c r="S2974" s="10">
        <f t="shared" si="195"/>
        <v>7.2951558038635456E-5</v>
      </c>
      <c r="U2974" t="str">
        <f t="shared" si="194"/>
        <v/>
      </c>
      <c r="V2974">
        <f t="array" ref="V2974">SUM(IF(B2974="Y",IF(D2974="Critical",(F2974:F6533),0)))</f>
        <v>0</v>
      </c>
      <c r="W2974">
        <f t="shared" si="196"/>
        <v>2</v>
      </c>
      <c r="X2974">
        <f t="shared" si="197"/>
        <v>0</v>
      </c>
    </row>
    <row r="2975" spans="1:24" x14ac:dyDescent="0.25">
      <c r="A2975">
        <v>36999</v>
      </c>
      <c r="B2975" t="s">
        <v>27</v>
      </c>
      <c r="C2975" s="1">
        <v>42716</v>
      </c>
      <c r="D2975" t="s">
        <v>43</v>
      </c>
      <c r="E2975">
        <v>28</v>
      </c>
      <c r="F2975">
        <v>14475.74</v>
      </c>
      <c r="G2975">
        <v>0.06</v>
      </c>
      <c r="H2975" t="s">
        <v>54</v>
      </c>
      <c r="I2975">
        <v>4963.8900000000003</v>
      </c>
      <c r="J2975">
        <v>549.99</v>
      </c>
      <c r="K2975">
        <v>49</v>
      </c>
      <c r="L2975" t="s">
        <v>595</v>
      </c>
      <c r="M2975" t="s">
        <v>30</v>
      </c>
      <c r="N2975" t="s">
        <v>23</v>
      </c>
      <c r="O2975" t="s">
        <v>24</v>
      </c>
      <c r="P2975" t="s">
        <v>131</v>
      </c>
      <c r="Q2975" t="s">
        <v>74</v>
      </c>
      <c r="R2975" s="1">
        <v>42717</v>
      </c>
      <c r="S2975" s="10">
        <f t="shared" si="195"/>
        <v>2.3003132063304801E-3</v>
      </c>
      <c r="U2975" t="str">
        <f t="shared" si="194"/>
        <v/>
      </c>
      <c r="V2975">
        <f t="array" ref="V2975">SUM(IF(B2975="Y",IF(D2975="Critical",(F2975:F6534),0)))</f>
        <v>0</v>
      </c>
      <c r="W2975">
        <f t="shared" si="196"/>
        <v>1</v>
      </c>
      <c r="X2975">
        <f t="shared" si="197"/>
        <v>0</v>
      </c>
    </row>
    <row r="2976" spans="1:24" x14ac:dyDescent="0.25">
      <c r="A2976">
        <v>36999</v>
      </c>
      <c r="B2976" t="s">
        <v>27</v>
      </c>
      <c r="C2976" s="1">
        <v>42716</v>
      </c>
      <c r="D2976" t="s">
        <v>43</v>
      </c>
      <c r="E2976">
        <v>3</v>
      </c>
      <c r="F2976">
        <v>306.62049999999999</v>
      </c>
      <c r="G2976">
        <v>0.08</v>
      </c>
      <c r="H2976" t="s">
        <v>32</v>
      </c>
      <c r="I2976">
        <v>-479.08</v>
      </c>
      <c r="J2976">
        <v>115.99</v>
      </c>
      <c r="K2976">
        <v>5.99</v>
      </c>
      <c r="L2976" t="s">
        <v>595</v>
      </c>
      <c r="M2976" t="s">
        <v>30</v>
      </c>
      <c r="N2976" t="s">
        <v>23</v>
      </c>
      <c r="O2976" t="s">
        <v>24</v>
      </c>
      <c r="P2976" t="s">
        <v>41</v>
      </c>
      <c r="Q2976" t="s">
        <v>42</v>
      </c>
      <c r="R2976" s="1">
        <v>42717</v>
      </c>
      <c r="S2976" s="10">
        <f t="shared" si="195"/>
        <v>4.8724499437103385E-5</v>
      </c>
      <c r="U2976" t="str">
        <f t="shared" si="194"/>
        <v/>
      </c>
      <c r="V2976">
        <f t="array" ref="V2976">SUM(IF(B2976="Y",IF(D2976="Critical",(F2976:F6535),0)))</f>
        <v>0</v>
      </c>
      <c r="W2976">
        <f t="shared" si="196"/>
        <v>1</v>
      </c>
      <c r="X2976">
        <f t="shared" si="197"/>
        <v>0</v>
      </c>
    </row>
    <row r="2977" spans="1:24" x14ac:dyDescent="0.25">
      <c r="A2977">
        <v>37025</v>
      </c>
      <c r="B2977" t="s">
        <v>18</v>
      </c>
      <c r="C2977" s="1">
        <v>42684</v>
      </c>
      <c r="D2977" t="s">
        <v>19</v>
      </c>
      <c r="E2977">
        <v>37</v>
      </c>
      <c r="F2977">
        <v>641.89</v>
      </c>
      <c r="G2977">
        <v>0.03</v>
      </c>
      <c r="H2977" t="s">
        <v>20</v>
      </c>
      <c r="I2977">
        <v>207.3</v>
      </c>
      <c r="J2977">
        <v>17.48</v>
      </c>
      <c r="K2977">
        <v>1.99</v>
      </c>
      <c r="L2977" t="s">
        <v>449</v>
      </c>
      <c r="M2977" t="s">
        <v>22</v>
      </c>
      <c r="N2977" t="s">
        <v>23</v>
      </c>
      <c r="O2977" t="s">
        <v>24</v>
      </c>
      <c r="P2977" t="s">
        <v>25</v>
      </c>
      <c r="Q2977" t="s">
        <v>26</v>
      </c>
      <c r="R2977" s="1">
        <v>42685</v>
      </c>
      <c r="S2977" s="10">
        <f t="shared" si="195"/>
        <v>1.0200155874666661E-4</v>
      </c>
      <c r="U2977" t="str">
        <f t="shared" si="194"/>
        <v/>
      </c>
      <c r="V2977">
        <f t="array" ref="V2977">SUM(IF(B2977="Y",IF(D2977="Critical",(F2977:F6536),0)))</f>
        <v>0</v>
      </c>
      <c r="W2977">
        <f t="shared" si="196"/>
        <v>1</v>
      </c>
      <c r="X2977">
        <f t="shared" si="197"/>
        <v>0</v>
      </c>
    </row>
    <row r="2978" spans="1:24" x14ac:dyDescent="0.25">
      <c r="A2978">
        <v>37121</v>
      </c>
      <c r="B2978" t="s">
        <v>18</v>
      </c>
      <c r="C2978" s="1">
        <v>41713</v>
      </c>
      <c r="D2978" t="s">
        <v>31</v>
      </c>
      <c r="E2978">
        <v>44</v>
      </c>
      <c r="F2978">
        <v>9499.2999999999993</v>
      </c>
      <c r="G2978">
        <v>0.01</v>
      </c>
      <c r="H2978" t="s">
        <v>54</v>
      </c>
      <c r="I2978">
        <v>618.36</v>
      </c>
      <c r="J2978">
        <v>216.6</v>
      </c>
      <c r="K2978">
        <v>64.2</v>
      </c>
      <c r="L2978" t="s">
        <v>399</v>
      </c>
      <c r="M2978" t="s">
        <v>30</v>
      </c>
      <c r="N2978" t="s">
        <v>23</v>
      </c>
      <c r="O2978" t="s">
        <v>37</v>
      </c>
      <c r="P2978" t="s">
        <v>86</v>
      </c>
      <c r="Q2978" t="s">
        <v>74</v>
      </c>
      <c r="R2978" s="1">
        <v>41714</v>
      </c>
      <c r="S2978" s="10">
        <f t="shared" si="195"/>
        <v>1.5095162831672252E-3</v>
      </c>
      <c r="U2978" t="str">
        <f t="shared" si="194"/>
        <v/>
      </c>
      <c r="V2978">
        <f t="array" ref="V2978">SUM(IF(B2978="Y",IF(D2978="Critical",(F2978:F6537),0)))</f>
        <v>0</v>
      </c>
      <c r="W2978">
        <f t="shared" si="196"/>
        <v>1</v>
      </c>
      <c r="X2978">
        <f t="shared" si="197"/>
        <v>0</v>
      </c>
    </row>
    <row r="2979" spans="1:24" x14ac:dyDescent="0.25">
      <c r="A2979">
        <v>37124</v>
      </c>
      <c r="B2979" t="s">
        <v>18</v>
      </c>
      <c r="C2979" s="1">
        <v>42093</v>
      </c>
      <c r="D2979" t="s">
        <v>47</v>
      </c>
      <c r="E2979">
        <v>33</v>
      </c>
      <c r="F2979">
        <v>21205.5</v>
      </c>
      <c r="G2979">
        <v>0.1</v>
      </c>
      <c r="H2979" t="s">
        <v>20</v>
      </c>
      <c r="I2979">
        <v>241.3</v>
      </c>
      <c r="J2979">
        <v>699.99</v>
      </c>
      <c r="K2979">
        <v>24.49</v>
      </c>
      <c r="L2979" t="s">
        <v>594</v>
      </c>
      <c r="M2979" t="s">
        <v>22</v>
      </c>
      <c r="N2979" t="s">
        <v>23</v>
      </c>
      <c r="O2979" t="s">
        <v>24</v>
      </c>
      <c r="P2979" t="s">
        <v>131</v>
      </c>
      <c r="Q2979" t="s">
        <v>60</v>
      </c>
      <c r="R2979" s="1">
        <v>42095</v>
      </c>
      <c r="S2979" s="10">
        <f t="shared" si="195"/>
        <v>3.3697269843780695E-3</v>
      </c>
      <c r="U2979" t="str">
        <f t="shared" si="194"/>
        <v/>
      </c>
      <c r="V2979">
        <f t="array" ref="V2979">SUM(IF(B2979="Y",IF(D2979="Critical",(F2979:F6538),0)))</f>
        <v>0</v>
      </c>
      <c r="W2979">
        <f t="shared" si="196"/>
        <v>2</v>
      </c>
      <c r="X2979">
        <f t="shared" si="197"/>
        <v>0</v>
      </c>
    </row>
    <row r="2980" spans="1:24" x14ac:dyDescent="0.25">
      <c r="A2980">
        <v>24097</v>
      </c>
      <c r="B2980" t="s">
        <v>18</v>
      </c>
      <c r="C2980" s="1">
        <v>41490</v>
      </c>
      <c r="D2980" t="s">
        <v>19</v>
      </c>
      <c r="E2980">
        <v>27</v>
      </c>
      <c r="F2980">
        <v>2689.48</v>
      </c>
      <c r="G2980">
        <v>0.04</v>
      </c>
      <c r="H2980" t="s">
        <v>20</v>
      </c>
      <c r="I2980">
        <v>399.93</v>
      </c>
      <c r="J2980">
        <v>99.99</v>
      </c>
      <c r="K2980">
        <v>19.989999999999998</v>
      </c>
      <c r="L2980" t="s">
        <v>386</v>
      </c>
      <c r="M2980" t="s">
        <v>341</v>
      </c>
      <c r="N2980" t="s">
        <v>71</v>
      </c>
      <c r="O2980" t="s">
        <v>24</v>
      </c>
      <c r="P2980" t="s">
        <v>25</v>
      </c>
      <c r="Q2980" t="s">
        <v>42</v>
      </c>
      <c r="R2980" s="1">
        <v>41492</v>
      </c>
      <c r="S2980" s="10">
        <f t="shared" si="195"/>
        <v>4.2738031783948178E-4</v>
      </c>
      <c r="U2980" t="str">
        <f t="shared" si="194"/>
        <v/>
      </c>
      <c r="V2980">
        <f t="array" ref="V2980">SUM(IF(B2980="Y",IF(D2980="Critical",(F2980:F6539),0)))</f>
        <v>0</v>
      </c>
      <c r="W2980">
        <f t="shared" si="196"/>
        <v>2</v>
      </c>
      <c r="X2980">
        <f t="shared" si="197"/>
        <v>0</v>
      </c>
    </row>
    <row r="2981" spans="1:24" x14ac:dyDescent="0.25">
      <c r="A2981">
        <v>37152</v>
      </c>
      <c r="B2981" t="s">
        <v>18</v>
      </c>
      <c r="C2981" s="1">
        <v>41781</v>
      </c>
      <c r="D2981" t="s">
        <v>43</v>
      </c>
      <c r="E2981">
        <v>39</v>
      </c>
      <c r="F2981">
        <v>4647.6899999999996</v>
      </c>
      <c r="G2981">
        <v>0.02</v>
      </c>
      <c r="H2981" t="s">
        <v>54</v>
      </c>
      <c r="I2981">
        <v>182.53</v>
      </c>
      <c r="J2981">
        <v>113.98</v>
      </c>
      <c r="K2981">
        <v>30</v>
      </c>
      <c r="L2981" t="s">
        <v>95</v>
      </c>
      <c r="M2981" t="s">
        <v>30</v>
      </c>
      <c r="N2981" t="s">
        <v>23</v>
      </c>
      <c r="O2981" t="s">
        <v>37</v>
      </c>
      <c r="P2981" t="s">
        <v>86</v>
      </c>
      <c r="Q2981" t="s">
        <v>74</v>
      </c>
      <c r="R2981" s="1">
        <v>41783</v>
      </c>
      <c r="S2981" s="10">
        <f t="shared" si="195"/>
        <v>7.3855586560204231E-4</v>
      </c>
      <c r="U2981" t="str">
        <f t="shared" si="194"/>
        <v/>
      </c>
      <c r="V2981">
        <f t="array" ref="V2981">SUM(IF(B2981="Y",IF(D2981="Critical",(F2981:F6540),0)))</f>
        <v>0</v>
      </c>
      <c r="W2981">
        <f t="shared" si="196"/>
        <v>2</v>
      </c>
      <c r="X2981">
        <f t="shared" si="197"/>
        <v>0</v>
      </c>
    </row>
    <row r="2982" spans="1:24" x14ac:dyDescent="0.25">
      <c r="A2982">
        <v>37152</v>
      </c>
      <c r="B2982" t="s">
        <v>18</v>
      </c>
      <c r="C2982" s="1">
        <v>41781</v>
      </c>
      <c r="D2982" t="s">
        <v>43</v>
      </c>
      <c r="E2982">
        <v>45</v>
      </c>
      <c r="F2982">
        <v>2503.3265000000001</v>
      </c>
      <c r="G2982">
        <v>0.04</v>
      </c>
      <c r="H2982" t="s">
        <v>20</v>
      </c>
      <c r="I2982">
        <v>447.12</v>
      </c>
      <c r="J2982">
        <v>65.989999999999995</v>
      </c>
      <c r="K2982">
        <v>8.8000000000000007</v>
      </c>
      <c r="L2982" t="s">
        <v>95</v>
      </c>
      <c r="M2982" t="s">
        <v>30</v>
      </c>
      <c r="N2982" t="s">
        <v>23</v>
      </c>
      <c r="O2982" t="s">
        <v>24</v>
      </c>
      <c r="P2982" t="s">
        <v>41</v>
      </c>
      <c r="Q2982" t="s">
        <v>42</v>
      </c>
      <c r="R2982" s="1">
        <v>41783</v>
      </c>
      <c r="S2982" s="10">
        <f t="shared" si="195"/>
        <v>3.977990076988851E-4</v>
      </c>
      <c r="U2982" t="str">
        <f t="shared" si="194"/>
        <v/>
      </c>
      <c r="V2982">
        <f t="array" ref="V2982">SUM(IF(B2982="Y",IF(D2982="Critical",(F2982:F6541),0)))</f>
        <v>0</v>
      </c>
      <c r="W2982">
        <f t="shared" si="196"/>
        <v>2</v>
      </c>
      <c r="X2982">
        <f t="shared" si="197"/>
        <v>0</v>
      </c>
    </row>
    <row r="2983" spans="1:24" x14ac:dyDescent="0.25">
      <c r="A2983">
        <v>34658</v>
      </c>
      <c r="B2983" t="s">
        <v>27</v>
      </c>
      <c r="C2983" s="1">
        <v>41596</v>
      </c>
      <c r="D2983" t="s">
        <v>43</v>
      </c>
      <c r="E2983">
        <v>33</v>
      </c>
      <c r="F2983">
        <v>2701.69</v>
      </c>
      <c r="G2983">
        <v>0.05</v>
      </c>
      <c r="H2983" t="s">
        <v>54</v>
      </c>
      <c r="I2983">
        <v>-926.33</v>
      </c>
      <c r="J2983">
        <v>81.94</v>
      </c>
      <c r="K2983">
        <v>55.81</v>
      </c>
      <c r="L2983" t="s">
        <v>150</v>
      </c>
      <c r="M2983" t="s">
        <v>30</v>
      </c>
      <c r="N2983" t="s">
        <v>71</v>
      </c>
      <c r="O2983" t="s">
        <v>37</v>
      </c>
      <c r="P2983" t="s">
        <v>57</v>
      </c>
      <c r="Q2983" t="s">
        <v>58</v>
      </c>
      <c r="R2983" s="1">
        <v>41596</v>
      </c>
      <c r="S2983" s="10">
        <f t="shared" si="195"/>
        <v>4.2932058647164118E-4</v>
      </c>
      <c r="U2983" t="str">
        <f t="shared" si="194"/>
        <v/>
      </c>
      <c r="V2983">
        <f t="array" ref="V2983">SUM(IF(B2983="Y",IF(D2983="Critical",(F2983:F6542),0)))</f>
        <v>0</v>
      </c>
      <c r="W2983">
        <f t="shared" si="196"/>
        <v>0</v>
      </c>
      <c r="X2983">
        <f t="shared" si="197"/>
        <v>0</v>
      </c>
    </row>
    <row r="2984" spans="1:24" x14ac:dyDescent="0.25">
      <c r="A2984">
        <v>37185</v>
      </c>
      <c r="B2984" t="s">
        <v>18</v>
      </c>
      <c r="C2984" s="1">
        <v>42308</v>
      </c>
      <c r="D2984" t="s">
        <v>19</v>
      </c>
      <c r="E2984">
        <v>8</v>
      </c>
      <c r="F2984">
        <v>23.19</v>
      </c>
      <c r="G2984">
        <v>0.02</v>
      </c>
      <c r="H2984" t="s">
        <v>20</v>
      </c>
      <c r="I2984">
        <v>-13.27</v>
      </c>
      <c r="J2984">
        <v>2.6</v>
      </c>
      <c r="K2984">
        <v>2.4</v>
      </c>
      <c r="L2984" t="s">
        <v>118</v>
      </c>
      <c r="M2984" t="s">
        <v>56</v>
      </c>
      <c r="N2984" t="s">
        <v>23</v>
      </c>
      <c r="O2984" t="s">
        <v>34</v>
      </c>
      <c r="P2984" t="s">
        <v>35</v>
      </c>
      <c r="Q2984" t="s">
        <v>36</v>
      </c>
      <c r="R2984" s="1">
        <v>42309</v>
      </c>
      <c r="S2984" s="10">
        <f t="shared" si="195"/>
        <v>3.6850802276639286E-6</v>
      </c>
      <c r="U2984" t="str">
        <f t="shared" si="194"/>
        <v/>
      </c>
      <c r="V2984">
        <f t="array" ref="V2984">SUM(IF(B2984="Y",IF(D2984="Critical",(F2984:F6543),0)))</f>
        <v>0</v>
      </c>
      <c r="W2984">
        <f t="shared" si="196"/>
        <v>1</v>
      </c>
      <c r="X2984">
        <f t="shared" si="197"/>
        <v>0</v>
      </c>
    </row>
    <row r="2985" spans="1:24" x14ac:dyDescent="0.25">
      <c r="A2985">
        <v>12261</v>
      </c>
      <c r="B2985" t="s">
        <v>18</v>
      </c>
      <c r="C2985" s="1">
        <v>41570</v>
      </c>
      <c r="D2985" t="s">
        <v>47</v>
      </c>
      <c r="E2985">
        <v>15</v>
      </c>
      <c r="F2985">
        <v>2746.57</v>
      </c>
      <c r="G2985">
        <v>0.03</v>
      </c>
      <c r="H2985" t="s">
        <v>20</v>
      </c>
      <c r="I2985">
        <v>617.4</v>
      </c>
      <c r="J2985">
        <v>178.47</v>
      </c>
      <c r="K2985">
        <v>19.989999999999998</v>
      </c>
      <c r="L2985" t="s">
        <v>125</v>
      </c>
      <c r="M2985" t="s">
        <v>30</v>
      </c>
      <c r="N2985" t="s">
        <v>23</v>
      </c>
      <c r="O2985" t="s">
        <v>34</v>
      </c>
      <c r="P2985" t="s">
        <v>53</v>
      </c>
      <c r="Q2985" t="s">
        <v>42</v>
      </c>
      <c r="R2985" s="1">
        <v>41575</v>
      </c>
      <c r="S2985" s="10">
        <f t="shared" si="195"/>
        <v>4.36452384687146E-4</v>
      </c>
      <c r="U2985" t="str">
        <f t="shared" si="194"/>
        <v/>
      </c>
      <c r="V2985">
        <f t="array" ref="V2985">SUM(IF(B2985="Y",IF(D2985="Critical",(F2985:F6544),0)))</f>
        <v>0</v>
      </c>
      <c r="W2985">
        <f t="shared" si="196"/>
        <v>5</v>
      </c>
      <c r="X2985">
        <f t="shared" si="197"/>
        <v>0</v>
      </c>
    </row>
    <row r="2986" spans="1:24" x14ac:dyDescent="0.25">
      <c r="A2986">
        <v>37223</v>
      </c>
      <c r="B2986" t="s">
        <v>18</v>
      </c>
      <c r="C2986" s="1">
        <v>41953</v>
      </c>
      <c r="D2986" t="s">
        <v>47</v>
      </c>
      <c r="E2986">
        <v>21</v>
      </c>
      <c r="F2986">
        <v>2731.73</v>
      </c>
      <c r="G2986">
        <v>7.0000000000000007E-2</v>
      </c>
      <c r="H2986" t="s">
        <v>32</v>
      </c>
      <c r="I2986">
        <v>310.58999999999997</v>
      </c>
      <c r="J2986">
        <v>155.99</v>
      </c>
      <c r="K2986">
        <v>8.99</v>
      </c>
      <c r="L2986" t="s">
        <v>577</v>
      </c>
      <c r="M2986" t="s">
        <v>30</v>
      </c>
      <c r="N2986" t="s">
        <v>40</v>
      </c>
      <c r="O2986" t="s">
        <v>24</v>
      </c>
      <c r="P2986" t="s">
        <v>41</v>
      </c>
      <c r="Q2986" t="s">
        <v>42</v>
      </c>
      <c r="R2986" s="1">
        <v>41957</v>
      </c>
      <c r="S2986" s="10">
        <f t="shared" si="195"/>
        <v>4.340941875944969E-4</v>
      </c>
      <c r="U2986" t="str">
        <f t="shared" si="194"/>
        <v/>
      </c>
      <c r="V2986">
        <f t="array" ref="V2986">SUM(IF(B2986="Y",IF(D2986="Critical",(F2986:F6545),0)))</f>
        <v>0</v>
      </c>
      <c r="W2986">
        <f t="shared" si="196"/>
        <v>4</v>
      </c>
      <c r="X2986">
        <f t="shared" si="197"/>
        <v>0</v>
      </c>
    </row>
    <row r="2987" spans="1:24" x14ac:dyDescent="0.25">
      <c r="A2987">
        <v>37223</v>
      </c>
      <c r="B2987" t="s">
        <v>18</v>
      </c>
      <c r="C2987" s="1">
        <v>41953</v>
      </c>
      <c r="D2987" t="s">
        <v>47</v>
      </c>
      <c r="E2987">
        <v>40</v>
      </c>
      <c r="F2987">
        <v>679.52</v>
      </c>
      <c r="G2987">
        <v>0.09</v>
      </c>
      <c r="H2987" t="s">
        <v>20</v>
      </c>
      <c r="I2987">
        <v>-152.4</v>
      </c>
      <c r="J2987">
        <v>17.7</v>
      </c>
      <c r="K2987">
        <v>9.4700000000000006</v>
      </c>
      <c r="L2987" t="s">
        <v>577</v>
      </c>
      <c r="M2987" t="s">
        <v>30</v>
      </c>
      <c r="N2987" t="s">
        <v>40</v>
      </c>
      <c r="O2987" t="s">
        <v>34</v>
      </c>
      <c r="P2987" t="s">
        <v>53</v>
      </c>
      <c r="Q2987" t="s">
        <v>42</v>
      </c>
      <c r="R2987" s="1">
        <v>41960</v>
      </c>
      <c r="S2987" s="10">
        <f t="shared" si="195"/>
        <v>1.0798127280302684E-4</v>
      </c>
      <c r="U2987" t="str">
        <f t="shared" si="194"/>
        <v/>
      </c>
      <c r="V2987">
        <f t="array" ref="V2987">SUM(IF(B2987="Y",IF(D2987="Critical",(F2987:F6546),0)))</f>
        <v>0</v>
      </c>
      <c r="W2987">
        <f t="shared" si="196"/>
        <v>7</v>
      </c>
      <c r="X2987">
        <f t="shared" si="197"/>
        <v>0</v>
      </c>
    </row>
    <row r="2988" spans="1:24" x14ac:dyDescent="0.25">
      <c r="A2988">
        <v>37223</v>
      </c>
      <c r="B2988" t="s">
        <v>18</v>
      </c>
      <c r="C2988" s="1">
        <v>41953</v>
      </c>
      <c r="D2988" t="s">
        <v>47</v>
      </c>
      <c r="E2988">
        <v>38</v>
      </c>
      <c r="F2988">
        <v>5176.2700000000004</v>
      </c>
      <c r="G2988">
        <v>0.01</v>
      </c>
      <c r="H2988" t="s">
        <v>20</v>
      </c>
      <c r="I2988">
        <v>-743.45</v>
      </c>
      <c r="J2988">
        <v>135.31</v>
      </c>
      <c r="K2988">
        <v>35</v>
      </c>
      <c r="L2988" t="s">
        <v>577</v>
      </c>
      <c r="M2988" t="s">
        <v>30</v>
      </c>
      <c r="N2988" t="s">
        <v>40</v>
      </c>
      <c r="O2988" t="s">
        <v>34</v>
      </c>
      <c r="P2988" t="s">
        <v>53</v>
      </c>
      <c r="Q2988" t="s">
        <v>60</v>
      </c>
      <c r="R2988" s="1">
        <v>41958</v>
      </c>
      <c r="S2988" s="10">
        <f t="shared" si="195"/>
        <v>8.2255154075247798E-4</v>
      </c>
      <c r="U2988" t="str">
        <f t="shared" si="194"/>
        <v/>
      </c>
      <c r="V2988">
        <f t="array" ref="V2988">SUM(IF(B2988="Y",IF(D2988="Critical",(F2988:F6547),0)))</f>
        <v>0</v>
      </c>
      <c r="W2988">
        <f t="shared" si="196"/>
        <v>5</v>
      </c>
      <c r="X2988">
        <f t="shared" si="197"/>
        <v>0</v>
      </c>
    </row>
    <row r="2989" spans="1:24" x14ac:dyDescent="0.25">
      <c r="A2989">
        <v>37252</v>
      </c>
      <c r="B2989" t="s">
        <v>18</v>
      </c>
      <c r="C2989" s="1">
        <v>41962</v>
      </c>
      <c r="D2989" t="s">
        <v>47</v>
      </c>
      <c r="E2989">
        <v>21</v>
      </c>
      <c r="F2989">
        <v>1503.49</v>
      </c>
      <c r="G2989">
        <v>0.03</v>
      </c>
      <c r="H2989" t="s">
        <v>20</v>
      </c>
      <c r="I2989">
        <v>408.73</v>
      </c>
      <c r="J2989">
        <v>70.97</v>
      </c>
      <c r="K2989">
        <v>3.5</v>
      </c>
      <c r="L2989" t="s">
        <v>300</v>
      </c>
      <c r="M2989" t="s">
        <v>22</v>
      </c>
      <c r="N2989" t="s">
        <v>23</v>
      </c>
      <c r="O2989" t="s">
        <v>34</v>
      </c>
      <c r="P2989" t="s">
        <v>72</v>
      </c>
      <c r="Q2989" t="s">
        <v>42</v>
      </c>
      <c r="R2989" s="1">
        <v>41964</v>
      </c>
      <c r="S2989" s="10">
        <f t="shared" si="195"/>
        <v>2.3891682930101077E-4</v>
      </c>
      <c r="U2989" t="str">
        <f t="shared" si="194"/>
        <v/>
      </c>
      <c r="V2989">
        <f t="array" ref="V2989">SUM(IF(B2989="Y",IF(D2989="Critical",(F2989:F6548),0)))</f>
        <v>0</v>
      </c>
      <c r="W2989">
        <f t="shared" si="196"/>
        <v>2</v>
      </c>
      <c r="X2989">
        <f t="shared" si="197"/>
        <v>0</v>
      </c>
    </row>
    <row r="2990" spans="1:24" x14ac:dyDescent="0.25">
      <c r="A2990">
        <v>37252</v>
      </c>
      <c r="B2990" t="s">
        <v>18</v>
      </c>
      <c r="C2990" s="1">
        <v>41962</v>
      </c>
      <c r="D2990" t="s">
        <v>47</v>
      </c>
      <c r="E2990">
        <v>1</v>
      </c>
      <c r="F2990">
        <v>10.62</v>
      </c>
      <c r="G2990">
        <v>0.02</v>
      </c>
      <c r="H2990" t="s">
        <v>20</v>
      </c>
      <c r="I2990">
        <v>-31.2</v>
      </c>
      <c r="J2990">
        <v>8.32</v>
      </c>
      <c r="K2990">
        <v>2.38</v>
      </c>
      <c r="L2990" t="s">
        <v>300</v>
      </c>
      <c r="M2990" t="s">
        <v>22</v>
      </c>
      <c r="N2990" t="s">
        <v>23</v>
      </c>
      <c r="O2990" t="s">
        <v>24</v>
      </c>
      <c r="P2990" t="s">
        <v>25</v>
      </c>
      <c r="Q2990" t="s">
        <v>26</v>
      </c>
      <c r="R2990" s="1">
        <v>41966</v>
      </c>
      <c r="S2990" s="10">
        <f t="shared" si="195"/>
        <v>1.6876046579469994E-6</v>
      </c>
      <c r="U2990" t="str">
        <f t="shared" si="194"/>
        <v/>
      </c>
      <c r="V2990">
        <f t="array" ref="V2990">SUM(IF(B2990="Y",IF(D2990="Critical",(F2990:F6549),0)))</f>
        <v>0</v>
      </c>
      <c r="W2990">
        <f t="shared" si="196"/>
        <v>4</v>
      </c>
      <c r="X2990">
        <f t="shared" si="197"/>
        <v>0</v>
      </c>
    </row>
    <row r="2991" spans="1:24" x14ac:dyDescent="0.25">
      <c r="A2991">
        <v>37252</v>
      </c>
      <c r="B2991" t="s">
        <v>18</v>
      </c>
      <c r="C2991" s="1">
        <v>41962</v>
      </c>
      <c r="D2991" t="s">
        <v>47</v>
      </c>
      <c r="E2991">
        <v>50</v>
      </c>
      <c r="F2991">
        <v>2337.0300000000002</v>
      </c>
      <c r="G2991">
        <v>0.1</v>
      </c>
      <c r="H2991" t="s">
        <v>20</v>
      </c>
      <c r="I2991">
        <v>-37.19</v>
      </c>
      <c r="J2991">
        <v>49.99</v>
      </c>
      <c r="K2991">
        <v>19.989999999999998</v>
      </c>
      <c r="L2991" t="s">
        <v>300</v>
      </c>
      <c r="M2991" t="s">
        <v>22</v>
      </c>
      <c r="N2991" t="s">
        <v>23</v>
      </c>
      <c r="O2991" t="s">
        <v>24</v>
      </c>
      <c r="P2991" t="s">
        <v>25</v>
      </c>
      <c r="Q2991" t="s">
        <v>42</v>
      </c>
      <c r="R2991" s="1">
        <v>41964</v>
      </c>
      <c r="S2991" s="10">
        <f t="shared" si="195"/>
        <v>3.713731368890656E-4</v>
      </c>
      <c r="U2991" t="str">
        <f t="shared" si="194"/>
        <v/>
      </c>
      <c r="V2991">
        <f t="array" ref="V2991">SUM(IF(B2991="Y",IF(D2991="Critical",(F2991:F6550),0)))</f>
        <v>0</v>
      </c>
      <c r="W2991">
        <f t="shared" si="196"/>
        <v>2</v>
      </c>
      <c r="X2991">
        <f t="shared" si="197"/>
        <v>0</v>
      </c>
    </row>
    <row r="2992" spans="1:24" x14ac:dyDescent="0.25">
      <c r="A2992">
        <v>37252</v>
      </c>
      <c r="B2992" t="s">
        <v>18</v>
      </c>
      <c r="C2992" s="1">
        <v>41962</v>
      </c>
      <c r="D2992" t="s">
        <v>47</v>
      </c>
      <c r="E2992">
        <v>34</v>
      </c>
      <c r="F2992">
        <v>29345.27</v>
      </c>
      <c r="G2992">
        <v>0.03</v>
      </c>
      <c r="H2992" t="s">
        <v>54</v>
      </c>
      <c r="I2992">
        <v>7497.55</v>
      </c>
      <c r="J2992">
        <v>880.98</v>
      </c>
      <c r="K2992">
        <v>44.55</v>
      </c>
      <c r="L2992" t="s">
        <v>300</v>
      </c>
      <c r="M2992" t="s">
        <v>22</v>
      </c>
      <c r="N2992" t="s">
        <v>23</v>
      </c>
      <c r="O2992" t="s">
        <v>37</v>
      </c>
      <c r="P2992" t="s">
        <v>57</v>
      </c>
      <c r="Q2992" t="s">
        <v>58</v>
      </c>
      <c r="R2992" s="1">
        <v>41967</v>
      </c>
      <c r="S2992" s="10">
        <f t="shared" si="195"/>
        <v>4.6632028569408993E-3</v>
      </c>
      <c r="U2992" t="str">
        <f t="shared" si="194"/>
        <v/>
      </c>
      <c r="V2992">
        <f t="array" ref="V2992">SUM(IF(B2992="Y",IF(D2992="Critical",(F2992:F6551),0)))</f>
        <v>0</v>
      </c>
      <c r="W2992">
        <f t="shared" si="196"/>
        <v>5</v>
      </c>
      <c r="X2992">
        <f t="shared" si="197"/>
        <v>0</v>
      </c>
    </row>
    <row r="2993" spans="1:24" x14ac:dyDescent="0.25">
      <c r="A2993">
        <v>37253</v>
      </c>
      <c r="B2993" t="s">
        <v>18</v>
      </c>
      <c r="C2993" s="1">
        <v>42248</v>
      </c>
      <c r="D2993" t="s">
        <v>19</v>
      </c>
      <c r="E2993">
        <v>46</v>
      </c>
      <c r="F2993">
        <v>1184.32</v>
      </c>
      <c r="G2993">
        <v>0.09</v>
      </c>
      <c r="H2993" t="s">
        <v>20</v>
      </c>
      <c r="I2993">
        <v>-99.55</v>
      </c>
      <c r="J2993">
        <v>26.31</v>
      </c>
      <c r="K2993">
        <v>5.89</v>
      </c>
      <c r="L2993" t="s">
        <v>434</v>
      </c>
      <c r="M2993" t="s">
        <v>341</v>
      </c>
      <c r="N2993" t="s">
        <v>71</v>
      </c>
      <c r="O2993" t="s">
        <v>24</v>
      </c>
      <c r="P2993" t="s">
        <v>25</v>
      </c>
      <c r="Q2993" t="s">
        <v>42</v>
      </c>
      <c r="R2993" s="1">
        <v>42248</v>
      </c>
      <c r="S2993" s="10">
        <f t="shared" si="195"/>
        <v>1.8819811191146801E-4</v>
      </c>
      <c r="U2993" t="str">
        <f t="shared" si="194"/>
        <v/>
      </c>
      <c r="V2993">
        <f t="array" ref="V2993">SUM(IF(B2993="Y",IF(D2993="Critical",(F2993:F6552),0)))</f>
        <v>0</v>
      </c>
      <c r="W2993">
        <f t="shared" si="196"/>
        <v>0</v>
      </c>
      <c r="X2993">
        <f t="shared" si="197"/>
        <v>0</v>
      </c>
    </row>
    <row r="2994" spans="1:24" x14ac:dyDescent="0.25">
      <c r="A2994">
        <v>37254</v>
      </c>
      <c r="B2994" t="s">
        <v>18</v>
      </c>
      <c r="C2994" s="1">
        <v>42631</v>
      </c>
      <c r="D2994" t="s">
        <v>19</v>
      </c>
      <c r="E2994">
        <v>28</v>
      </c>
      <c r="F2994">
        <v>739.94</v>
      </c>
      <c r="G2994">
        <v>0.01</v>
      </c>
      <c r="H2994" t="s">
        <v>20</v>
      </c>
      <c r="I2994">
        <v>370.23</v>
      </c>
      <c r="J2994">
        <v>26.17</v>
      </c>
      <c r="K2994">
        <v>1.39</v>
      </c>
      <c r="L2994" t="s">
        <v>535</v>
      </c>
      <c r="M2994" t="s">
        <v>30</v>
      </c>
      <c r="N2994" t="s">
        <v>45</v>
      </c>
      <c r="O2994" t="s">
        <v>34</v>
      </c>
      <c r="P2994" t="s">
        <v>76</v>
      </c>
      <c r="Q2994" t="s">
        <v>42</v>
      </c>
      <c r="R2994" s="1">
        <v>42632</v>
      </c>
      <c r="S2994" s="10">
        <f t="shared" si="195"/>
        <v>1.175825038230982E-4</v>
      </c>
      <c r="U2994" t="str">
        <f t="shared" si="194"/>
        <v/>
      </c>
      <c r="V2994">
        <f t="array" ref="V2994">SUM(IF(B2994="Y",IF(D2994="Critical",(F2994:F6553),0)))</f>
        <v>0</v>
      </c>
      <c r="W2994">
        <f t="shared" si="196"/>
        <v>1</v>
      </c>
      <c r="X2994">
        <f t="shared" si="197"/>
        <v>0</v>
      </c>
    </row>
    <row r="2995" spans="1:24" x14ac:dyDescent="0.25">
      <c r="A2995">
        <v>37287</v>
      </c>
      <c r="B2995" t="s">
        <v>18</v>
      </c>
      <c r="C2995" s="1">
        <v>42309</v>
      </c>
      <c r="D2995" t="s">
        <v>47</v>
      </c>
      <c r="E2995">
        <v>45</v>
      </c>
      <c r="F2995">
        <v>130.25</v>
      </c>
      <c r="G2995">
        <v>0.05</v>
      </c>
      <c r="H2995" t="s">
        <v>20</v>
      </c>
      <c r="I2995">
        <v>0.89</v>
      </c>
      <c r="J2995">
        <v>2.98</v>
      </c>
      <c r="K2995">
        <v>1.58</v>
      </c>
      <c r="L2995" t="s">
        <v>62</v>
      </c>
      <c r="M2995" t="s">
        <v>56</v>
      </c>
      <c r="N2995" t="s">
        <v>23</v>
      </c>
      <c r="O2995" t="s">
        <v>34</v>
      </c>
      <c r="P2995" t="s">
        <v>100</v>
      </c>
      <c r="Q2995" t="s">
        <v>36</v>
      </c>
      <c r="R2995" s="1">
        <v>42314</v>
      </c>
      <c r="S2995" s="10">
        <f t="shared" si="195"/>
        <v>2.0697787824632454E-5</v>
      </c>
      <c r="U2995" t="str">
        <f t="shared" si="194"/>
        <v/>
      </c>
      <c r="V2995">
        <f t="array" ref="V2995">SUM(IF(B2995="Y",IF(D2995="Critical",(F2995:F6554),0)))</f>
        <v>0</v>
      </c>
      <c r="W2995">
        <f t="shared" si="196"/>
        <v>5</v>
      </c>
      <c r="X2995">
        <f t="shared" si="197"/>
        <v>0</v>
      </c>
    </row>
    <row r="2996" spans="1:24" x14ac:dyDescent="0.25">
      <c r="A2996">
        <v>37287</v>
      </c>
      <c r="B2996" t="s">
        <v>18</v>
      </c>
      <c r="C2996" s="1">
        <v>42309</v>
      </c>
      <c r="D2996" t="s">
        <v>47</v>
      </c>
      <c r="E2996">
        <v>18</v>
      </c>
      <c r="F2996">
        <v>122.41</v>
      </c>
      <c r="G2996">
        <v>0.09</v>
      </c>
      <c r="H2996" t="s">
        <v>20</v>
      </c>
      <c r="I2996">
        <v>2.37</v>
      </c>
      <c r="J2996">
        <v>6.64</v>
      </c>
      <c r="K2996">
        <v>4.95</v>
      </c>
      <c r="L2996" t="s">
        <v>62</v>
      </c>
      <c r="M2996" t="s">
        <v>56</v>
      </c>
      <c r="N2996" t="s">
        <v>23</v>
      </c>
      <c r="O2996" t="s">
        <v>37</v>
      </c>
      <c r="P2996" t="s">
        <v>38</v>
      </c>
      <c r="Q2996" t="s">
        <v>26</v>
      </c>
      <c r="R2996" s="1">
        <v>42313</v>
      </c>
      <c r="S2996" s="10">
        <f t="shared" si="195"/>
        <v>1.9451947851157457E-5</v>
      </c>
      <c r="U2996" t="str">
        <f t="shared" si="194"/>
        <v/>
      </c>
      <c r="V2996">
        <f t="array" ref="V2996">SUM(IF(B2996="Y",IF(D2996="Critical",(F2996:F6555),0)))</f>
        <v>0</v>
      </c>
      <c r="W2996">
        <f t="shared" si="196"/>
        <v>4</v>
      </c>
      <c r="X2996">
        <f t="shared" si="197"/>
        <v>0</v>
      </c>
    </row>
    <row r="2997" spans="1:24" x14ac:dyDescent="0.25">
      <c r="A2997">
        <v>37314</v>
      </c>
      <c r="B2997" t="s">
        <v>18</v>
      </c>
      <c r="C2997" s="1">
        <v>41763</v>
      </c>
      <c r="D2997" t="s">
        <v>43</v>
      </c>
      <c r="E2997">
        <v>21</v>
      </c>
      <c r="F2997">
        <v>210.86</v>
      </c>
      <c r="G2997">
        <v>0.04</v>
      </c>
      <c r="H2997" t="s">
        <v>20</v>
      </c>
      <c r="I2997">
        <v>5.5</v>
      </c>
      <c r="J2997">
        <v>9.77</v>
      </c>
      <c r="K2997">
        <v>6.02</v>
      </c>
      <c r="L2997" t="s">
        <v>584</v>
      </c>
      <c r="M2997" t="s">
        <v>30</v>
      </c>
      <c r="N2997" t="s">
        <v>40</v>
      </c>
      <c r="O2997" t="s">
        <v>37</v>
      </c>
      <c r="P2997" t="s">
        <v>38</v>
      </c>
      <c r="Q2997" t="s">
        <v>52</v>
      </c>
      <c r="R2997" s="1">
        <v>41764</v>
      </c>
      <c r="S2997" s="10">
        <f t="shared" si="195"/>
        <v>3.3507374592721685E-5</v>
      </c>
      <c r="U2997" t="str">
        <f t="shared" si="194"/>
        <v/>
      </c>
      <c r="V2997">
        <f t="array" ref="V2997">SUM(IF(B2997="Y",IF(D2997="Critical",(F2997:F6556),0)))</f>
        <v>0</v>
      </c>
      <c r="W2997">
        <f t="shared" si="196"/>
        <v>1</v>
      </c>
      <c r="X2997">
        <f t="shared" si="197"/>
        <v>0</v>
      </c>
    </row>
    <row r="2998" spans="1:24" x14ac:dyDescent="0.25">
      <c r="A2998">
        <v>22368</v>
      </c>
      <c r="B2998" t="s">
        <v>18</v>
      </c>
      <c r="C2998" s="1">
        <v>41324</v>
      </c>
      <c r="D2998" t="s">
        <v>43</v>
      </c>
      <c r="E2998">
        <v>34</v>
      </c>
      <c r="F2998">
        <v>2788.04</v>
      </c>
      <c r="G2998">
        <v>0.01</v>
      </c>
      <c r="H2998" t="s">
        <v>20</v>
      </c>
      <c r="I2998">
        <v>-849.18</v>
      </c>
      <c r="J2998">
        <v>80.98</v>
      </c>
      <c r="K2998">
        <v>35</v>
      </c>
      <c r="L2998" t="s">
        <v>93</v>
      </c>
      <c r="M2998" t="s">
        <v>56</v>
      </c>
      <c r="N2998" t="s">
        <v>45</v>
      </c>
      <c r="O2998" t="s">
        <v>34</v>
      </c>
      <c r="P2998" t="s">
        <v>53</v>
      </c>
      <c r="Q2998" t="s">
        <v>60</v>
      </c>
      <c r="R2998" s="1">
        <v>41325</v>
      </c>
      <c r="S2998" s="10">
        <f t="shared" si="195"/>
        <v>4.4304230607745314E-4</v>
      </c>
      <c r="U2998" t="str">
        <f t="shared" si="194"/>
        <v/>
      </c>
      <c r="V2998">
        <f t="array" ref="V2998">SUM(IF(B2998="Y",IF(D2998="Critical",(F2998:F6557),0)))</f>
        <v>0</v>
      </c>
      <c r="W2998">
        <f t="shared" si="196"/>
        <v>1</v>
      </c>
      <c r="X2998">
        <f t="shared" si="197"/>
        <v>0</v>
      </c>
    </row>
    <row r="2999" spans="1:24" x14ac:dyDescent="0.25">
      <c r="A2999">
        <v>28033</v>
      </c>
      <c r="B2999" t="s">
        <v>18</v>
      </c>
      <c r="C2999" s="1">
        <v>41531</v>
      </c>
      <c r="D2999" t="s">
        <v>19</v>
      </c>
      <c r="E2999">
        <v>16</v>
      </c>
      <c r="F2999">
        <v>2826.9</v>
      </c>
      <c r="G2999">
        <v>7.0000000000000007E-2</v>
      </c>
      <c r="H2999" t="s">
        <v>54</v>
      </c>
      <c r="I2999">
        <v>337.29</v>
      </c>
      <c r="J2999">
        <v>180.98</v>
      </c>
      <c r="K2999">
        <v>26.2</v>
      </c>
      <c r="L2999" t="s">
        <v>410</v>
      </c>
      <c r="M2999" t="s">
        <v>30</v>
      </c>
      <c r="N2999" t="s">
        <v>23</v>
      </c>
      <c r="O2999" t="s">
        <v>37</v>
      </c>
      <c r="P2999" t="s">
        <v>86</v>
      </c>
      <c r="Q2999" t="s">
        <v>74</v>
      </c>
      <c r="R2999" s="1">
        <v>41533</v>
      </c>
      <c r="S2999" s="10">
        <f t="shared" si="195"/>
        <v>4.4921747717046825E-4</v>
      </c>
      <c r="U2999" t="str">
        <f t="shared" si="194"/>
        <v/>
      </c>
      <c r="V2999">
        <f t="array" ref="V2999">SUM(IF(B2999="Y",IF(D2999="Critical",(F2999:F6558),0)))</f>
        <v>0</v>
      </c>
      <c r="W2999">
        <f t="shared" si="196"/>
        <v>2</v>
      </c>
      <c r="X2999">
        <f t="shared" si="197"/>
        <v>0</v>
      </c>
    </row>
    <row r="3000" spans="1:24" x14ac:dyDescent="0.25">
      <c r="A3000">
        <v>37350</v>
      </c>
      <c r="B3000" t="s">
        <v>18</v>
      </c>
      <c r="C3000" s="1">
        <v>42144</v>
      </c>
      <c r="D3000" t="s">
        <v>28</v>
      </c>
      <c r="E3000">
        <v>7</v>
      </c>
      <c r="F3000">
        <v>163.13999999999999</v>
      </c>
      <c r="G3000">
        <v>7.0000000000000007E-2</v>
      </c>
      <c r="H3000" t="s">
        <v>20</v>
      </c>
      <c r="I3000">
        <v>-37.5</v>
      </c>
      <c r="J3000">
        <v>22.99</v>
      </c>
      <c r="K3000">
        <v>8.99</v>
      </c>
      <c r="L3000" t="s">
        <v>238</v>
      </c>
      <c r="M3000" t="s">
        <v>22</v>
      </c>
      <c r="N3000" t="s">
        <v>40</v>
      </c>
      <c r="O3000" t="s">
        <v>34</v>
      </c>
      <c r="P3000" t="s">
        <v>35</v>
      </c>
      <c r="Q3000" t="s">
        <v>26</v>
      </c>
      <c r="R3000" s="1">
        <v>42145</v>
      </c>
      <c r="S3000" s="10">
        <f t="shared" si="195"/>
        <v>2.5924277203151927E-5</v>
      </c>
      <c r="U3000" t="str">
        <f t="shared" si="194"/>
        <v/>
      </c>
      <c r="V3000">
        <f t="array" ref="V3000">SUM(IF(B3000="Y",IF(D3000="Critical",(F3000:F6559),0)))</f>
        <v>0</v>
      </c>
      <c r="W3000">
        <f t="shared" si="196"/>
        <v>1</v>
      </c>
      <c r="X3000">
        <f t="shared" si="197"/>
        <v>0</v>
      </c>
    </row>
    <row r="3001" spans="1:24" x14ac:dyDescent="0.25">
      <c r="A3001">
        <v>31590</v>
      </c>
      <c r="B3001" t="s">
        <v>18</v>
      </c>
      <c r="C3001" s="1">
        <v>41430</v>
      </c>
      <c r="D3001" t="s">
        <v>28</v>
      </c>
      <c r="E3001">
        <v>27</v>
      </c>
      <c r="F3001">
        <v>2854.76</v>
      </c>
      <c r="G3001">
        <v>0.06</v>
      </c>
      <c r="H3001" t="s">
        <v>20</v>
      </c>
      <c r="I3001">
        <v>61.13</v>
      </c>
      <c r="J3001">
        <v>111.03</v>
      </c>
      <c r="K3001">
        <v>8.64</v>
      </c>
      <c r="L3001" t="s">
        <v>109</v>
      </c>
      <c r="M3001" t="s">
        <v>22</v>
      </c>
      <c r="N3001" t="s">
        <v>23</v>
      </c>
      <c r="O3001" t="s">
        <v>34</v>
      </c>
      <c r="P3001" t="s">
        <v>53</v>
      </c>
      <c r="Q3001" t="s">
        <v>42</v>
      </c>
      <c r="R3001" s="1">
        <v>41432</v>
      </c>
      <c r="S3001" s="10">
        <f t="shared" si="195"/>
        <v>4.536446585047812E-4</v>
      </c>
      <c r="U3001" t="str">
        <f t="shared" si="194"/>
        <v/>
      </c>
      <c r="V3001">
        <f t="array" ref="V3001">SUM(IF(B3001="Y",IF(D3001="Critical",(F3001:F6560),0)))</f>
        <v>0</v>
      </c>
      <c r="W3001">
        <f t="shared" si="196"/>
        <v>2</v>
      </c>
      <c r="X3001">
        <f t="shared" si="197"/>
        <v>0</v>
      </c>
    </row>
    <row r="3002" spans="1:24" x14ac:dyDescent="0.25">
      <c r="A3002">
        <v>37441</v>
      </c>
      <c r="B3002" t="s">
        <v>18</v>
      </c>
      <c r="C3002" s="1">
        <v>42425</v>
      </c>
      <c r="D3002" t="s">
        <v>28</v>
      </c>
      <c r="E3002">
        <v>46</v>
      </c>
      <c r="F3002">
        <v>14740.51</v>
      </c>
      <c r="G3002">
        <v>0</v>
      </c>
      <c r="H3002" t="s">
        <v>54</v>
      </c>
      <c r="I3002">
        <v>3407.73</v>
      </c>
      <c r="J3002">
        <v>300.98</v>
      </c>
      <c r="K3002">
        <v>164.73</v>
      </c>
      <c r="L3002" t="s">
        <v>535</v>
      </c>
      <c r="M3002" t="s">
        <v>30</v>
      </c>
      <c r="N3002" t="s">
        <v>40</v>
      </c>
      <c r="O3002" t="s">
        <v>37</v>
      </c>
      <c r="P3002" t="s">
        <v>86</v>
      </c>
      <c r="Q3002" t="s">
        <v>74</v>
      </c>
      <c r="R3002" s="1">
        <v>42426</v>
      </c>
      <c r="S3002" s="10">
        <f t="shared" si="195"/>
        <v>2.3423873198224411E-3</v>
      </c>
      <c r="U3002" t="str">
        <f t="shared" si="194"/>
        <v/>
      </c>
      <c r="V3002">
        <f t="array" ref="V3002">SUM(IF(B3002="Y",IF(D3002="Critical",(F3002:F6561),0)))</f>
        <v>0</v>
      </c>
      <c r="W3002">
        <f t="shared" si="196"/>
        <v>1</v>
      </c>
      <c r="X3002">
        <f t="shared" si="197"/>
        <v>0</v>
      </c>
    </row>
    <row r="3003" spans="1:24" x14ac:dyDescent="0.25">
      <c r="A3003">
        <v>37441</v>
      </c>
      <c r="B3003" t="s">
        <v>18</v>
      </c>
      <c r="C3003" s="1">
        <v>42425</v>
      </c>
      <c r="D3003" t="s">
        <v>28</v>
      </c>
      <c r="E3003">
        <v>1</v>
      </c>
      <c r="F3003">
        <v>3.77</v>
      </c>
      <c r="G3003">
        <v>0.09</v>
      </c>
      <c r="H3003" t="s">
        <v>20</v>
      </c>
      <c r="I3003">
        <v>-1.84</v>
      </c>
      <c r="J3003">
        <v>2.94</v>
      </c>
      <c r="K3003">
        <v>0.96</v>
      </c>
      <c r="L3003" t="s">
        <v>535</v>
      </c>
      <c r="M3003" t="s">
        <v>30</v>
      </c>
      <c r="N3003" t="s">
        <v>40</v>
      </c>
      <c r="O3003" t="s">
        <v>34</v>
      </c>
      <c r="P3003" t="s">
        <v>35</v>
      </c>
      <c r="Q3003" t="s">
        <v>36</v>
      </c>
      <c r="R3003" s="1">
        <v>42427</v>
      </c>
      <c r="S3003" s="10">
        <f t="shared" si="195"/>
        <v>5.9908376275519666E-7</v>
      </c>
      <c r="U3003" t="str">
        <f t="shared" si="194"/>
        <v/>
      </c>
      <c r="V3003">
        <f t="array" ref="V3003">SUM(IF(B3003="Y",IF(D3003="Critical",(F3003:F6562),0)))</f>
        <v>0</v>
      </c>
      <c r="W3003">
        <f t="shared" si="196"/>
        <v>2</v>
      </c>
      <c r="X3003">
        <f t="shared" si="197"/>
        <v>0</v>
      </c>
    </row>
    <row r="3004" spans="1:24" x14ac:dyDescent="0.25">
      <c r="A3004">
        <v>23361</v>
      </c>
      <c r="B3004" t="s">
        <v>18</v>
      </c>
      <c r="C3004" s="1">
        <v>41458</v>
      </c>
      <c r="D3004" t="s">
        <v>28</v>
      </c>
      <c r="E3004">
        <v>36</v>
      </c>
      <c r="F3004">
        <v>2861.66</v>
      </c>
      <c r="G3004">
        <v>0.04</v>
      </c>
      <c r="H3004" t="s">
        <v>20</v>
      </c>
      <c r="I3004">
        <v>-921.68</v>
      </c>
      <c r="J3004">
        <v>80.98</v>
      </c>
      <c r="K3004">
        <v>35</v>
      </c>
      <c r="L3004" t="s">
        <v>512</v>
      </c>
      <c r="M3004" t="s">
        <v>22</v>
      </c>
      <c r="N3004" t="s">
        <v>23</v>
      </c>
      <c r="O3004" t="s">
        <v>34</v>
      </c>
      <c r="P3004" t="s">
        <v>53</v>
      </c>
      <c r="Q3004" t="s">
        <v>60</v>
      </c>
      <c r="R3004" s="1">
        <v>41459</v>
      </c>
      <c r="S3004" s="10">
        <f t="shared" si="195"/>
        <v>4.5474112480796706E-4</v>
      </c>
      <c r="U3004" t="str">
        <f t="shared" si="194"/>
        <v/>
      </c>
      <c r="V3004">
        <f t="array" ref="V3004">SUM(IF(B3004="Y",IF(D3004="Critical",(F3004:F6563),0)))</f>
        <v>0</v>
      </c>
      <c r="W3004">
        <f t="shared" si="196"/>
        <v>1</v>
      </c>
      <c r="X3004">
        <f t="shared" si="197"/>
        <v>0</v>
      </c>
    </row>
    <row r="3005" spans="1:24" x14ac:dyDescent="0.25">
      <c r="A3005">
        <v>37447</v>
      </c>
      <c r="B3005" t="s">
        <v>18</v>
      </c>
      <c r="C3005" s="1">
        <v>42559</v>
      </c>
      <c r="D3005" t="s">
        <v>47</v>
      </c>
      <c r="E3005">
        <v>23</v>
      </c>
      <c r="F3005">
        <v>139.44999999999999</v>
      </c>
      <c r="G3005">
        <v>0.02</v>
      </c>
      <c r="H3005" t="s">
        <v>20</v>
      </c>
      <c r="I3005">
        <v>-137.49</v>
      </c>
      <c r="J3005">
        <v>5.81</v>
      </c>
      <c r="K3005">
        <v>8.49</v>
      </c>
      <c r="L3005" t="s">
        <v>130</v>
      </c>
      <c r="M3005" t="s">
        <v>56</v>
      </c>
      <c r="N3005" t="s">
        <v>40</v>
      </c>
      <c r="O3005" t="s">
        <v>34</v>
      </c>
      <c r="P3005" t="s">
        <v>68</v>
      </c>
      <c r="Q3005" t="s">
        <v>42</v>
      </c>
      <c r="R3005" s="1">
        <v>42563</v>
      </c>
      <c r="S3005" s="10">
        <f t="shared" si="195"/>
        <v>2.2159742895546992E-5</v>
      </c>
      <c r="U3005" t="str">
        <f t="shared" si="194"/>
        <v/>
      </c>
      <c r="V3005">
        <f t="array" ref="V3005">SUM(IF(B3005="Y",IF(D3005="Critical",(F3005:F6564),0)))</f>
        <v>0</v>
      </c>
      <c r="W3005">
        <f t="shared" si="196"/>
        <v>4</v>
      </c>
      <c r="X3005">
        <f t="shared" si="197"/>
        <v>0</v>
      </c>
    </row>
    <row r="3006" spans="1:24" x14ac:dyDescent="0.25">
      <c r="A3006">
        <v>25952</v>
      </c>
      <c r="B3006" t="s">
        <v>27</v>
      </c>
      <c r="C3006" s="1">
        <v>41521</v>
      </c>
      <c r="D3006" t="s">
        <v>19</v>
      </c>
      <c r="E3006">
        <v>50</v>
      </c>
      <c r="F3006">
        <v>2864.1005</v>
      </c>
      <c r="G3006">
        <v>0.03</v>
      </c>
      <c r="H3006" t="s">
        <v>20</v>
      </c>
      <c r="I3006">
        <v>697.82</v>
      </c>
      <c r="J3006">
        <v>65.989999999999995</v>
      </c>
      <c r="K3006">
        <v>8.99</v>
      </c>
      <c r="L3006" t="s">
        <v>115</v>
      </c>
      <c r="M3006" t="s">
        <v>22</v>
      </c>
      <c r="N3006" t="s">
        <v>40</v>
      </c>
      <c r="O3006" t="s">
        <v>24</v>
      </c>
      <c r="P3006" t="s">
        <v>41</v>
      </c>
      <c r="Q3006" t="s">
        <v>42</v>
      </c>
      <c r="R3006" s="1">
        <v>41522</v>
      </c>
      <c r="S3006" s="10">
        <f t="shared" si="195"/>
        <v>4.5512894017215916E-4</v>
      </c>
      <c r="U3006" t="str">
        <f t="shared" si="194"/>
        <v/>
      </c>
      <c r="V3006">
        <f t="array" ref="V3006">SUM(IF(B3006="Y",IF(D3006="Critical",(F3006:F6565),0)))</f>
        <v>0</v>
      </c>
      <c r="W3006">
        <f t="shared" si="196"/>
        <v>1</v>
      </c>
      <c r="X3006">
        <f t="shared" si="197"/>
        <v>0</v>
      </c>
    </row>
    <row r="3007" spans="1:24" x14ac:dyDescent="0.25">
      <c r="A3007">
        <v>38979</v>
      </c>
      <c r="B3007" t="s">
        <v>18</v>
      </c>
      <c r="C3007" s="1">
        <v>41331</v>
      </c>
      <c r="D3007" t="s">
        <v>47</v>
      </c>
      <c r="E3007">
        <v>34</v>
      </c>
      <c r="F3007">
        <v>2864.55</v>
      </c>
      <c r="G3007">
        <v>0.06</v>
      </c>
      <c r="H3007" t="s">
        <v>20</v>
      </c>
      <c r="I3007">
        <v>1021.07</v>
      </c>
      <c r="J3007">
        <v>82.99</v>
      </c>
      <c r="K3007">
        <v>5.5</v>
      </c>
      <c r="L3007" t="s">
        <v>300</v>
      </c>
      <c r="M3007" t="s">
        <v>22</v>
      </c>
      <c r="N3007" t="s">
        <v>23</v>
      </c>
      <c r="O3007" t="s">
        <v>24</v>
      </c>
      <c r="P3007" t="s">
        <v>25</v>
      </c>
      <c r="Q3007" t="s">
        <v>42</v>
      </c>
      <c r="R3007" s="1">
        <v>41336</v>
      </c>
      <c r="S3007" s="10">
        <f t="shared" si="195"/>
        <v>4.5520036939002617E-4</v>
      </c>
      <c r="U3007" t="str">
        <f t="shared" si="194"/>
        <v/>
      </c>
      <c r="V3007">
        <f t="array" ref="V3007">SUM(IF(B3007="Y",IF(D3007="Critical",(F3007:F6566),0)))</f>
        <v>0</v>
      </c>
      <c r="W3007">
        <f t="shared" si="196"/>
        <v>5</v>
      </c>
      <c r="X3007">
        <f t="shared" si="197"/>
        <v>0</v>
      </c>
    </row>
    <row r="3008" spans="1:24" x14ac:dyDescent="0.25">
      <c r="A3008">
        <v>37443</v>
      </c>
      <c r="B3008" t="s">
        <v>18</v>
      </c>
      <c r="C3008" s="1">
        <v>41379</v>
      </c>
      <c r="D3008" t="s">
        <v>31</v>
      </c>
      <c r="E3008">
        <v>50</v>
      </c>
      <c r="F3008">
        <v>2869.44</v>
      </c>
      <c r="G3008">
        <v>0.08</v>
      </c>
      <c r="H3008" t="s">
        <v>20</v>
      </c>
      <c r="I3008">
        <v>840.55</v>
      </c>
      <c r="J3008">
        <v>59.98</v>
      </c>
      <c r="K3008">
        <v>3.99</v>
      </c>
      <c r="L3008" t="s">
        <v>529</v>
      </c>
      <c r="M3008" t="s">
        <v>56</v>
      </c>
      <c r="N3008" t="s">
        <v>71</v>
      </c>
      <c r="O3008" t="s">
        <v>34</v>
      </c>
      <c r="P3008" t="s">
        <v>72</v>
      </c>
      <c r="Q3008" t="s">
        <v>42</v>
      </c>
      <c r="R3008" s="1">
        <v>41379</v>
      </c>
      <c r="S3008" s="10">
        <f t="shared" si="195"/>
        <v>4.5597743029184918E-4</v>
      </c>
      <c r="U3008" t="str">
        <f t="shared" si="194"/>
        <v/>
      </c>
      <c r="V3008">
        <f t="array" ref="V3008">SUM(IF(B3008="Y",IF(D3008="Critical",(F3008:F6567),0)))</f>
        <v>0</v>
      </c>
      <c r="W3008">
        <f t="shared" si="196"/>
        <v>0</v>
      </c>
      <c r="X3008">
        <f t="shared" si="197"/>
        <v>0</v>
      </c>
    </row>
    <row r="3009" spans="1:24" x14ac:dyDescent="0.25">
      <c r="A3009">
        <v>37543</v>
      </c>
      <c r="B3009" t="s">
        <v>18</v>
      </c>
      <c r="C3009" s="1">
        <v>42004</v>
      </c>
      <c r="D3009" t="s">
        <v>43</v>
      </c>
      <c r="E3009">
        <v>6</v>
      </c>
      <c r="F3009">
        <v>241.85</v>
      </c>
      <c r="G3009">
        <v>0.01</v>
      </c>
      <c r="H3009" t="s">
        <v>20</v>
      </c>
      <c r="I3009">
        <v>-4.5</v>
      </c>
      <c r="J3009">
        <v>36.549999999999997</v>
      </c>
      <c r="K3009">
        <v>13.89</v>
      </c>
      <c r="L3009" t="s">
        <v>115</v>
      </c>
      <c r="M3009" t="s">
        <v>22</v>
      </c>
      <c r="N3009" t="s">
        <v>40</v>
      </c>
      <c r="O3009" t="s">
        <v>34</v>
      </c>
      <c r="P3009" t="s">
        <v>35</v>
      </c>
      <c r="Q3009" t="s">
        <v>36</v>
      </c>
      <c r="R3009" s="1">
        <v>42005</v>
      </c>
      <c r="S3009" s="10">
        <f t="shared" si="195"/>
        <v>3.8431938467465331E-5</v>
      </c>
      <c r="U3009" t="str">
        <f t="shared" si="194"/>
        <v/>
      </c>
      <c r="V3009">
        <f t="array" ref="V3009">SUM(IF(B3009="Y",IF(D3009="Critical",(F3009:F6568),0)))</f>
        <v>0</v>
      </c>
      <c r="W3009">
        <f t="shared" si="196"/>
        <v>1</v>
      </c>
      <c r="X3009">
        <f t="shared" si="197"/>
        <v>0</v>
      </c>
    </row>
    <row r="3010" spans="1:24" x14ac:dyDescent="0.25">
      <c r="A3010">
        <v>20545</v>
      </c>
      <c r="B3010" t="s">
        <v>18</v>
      </c>
      <c r="C3010" s="1">
        <v>41556</v>
      </c>
      <c r="D3010" t="s">
        <v>31</v>
      </c>
      <c r="E3010">
        <v>40</v>
      </c>
      <c r="F3010">
        <v>2894.68</v>
      </c>
      <c r="G3010">
        <v>0.02</v>
      </c>
      <c r="H3010" t="s">
        <v>20</v>
      </c>
      <c r="I3010">
        <v>-1754.39</v>
      </c>
      <c r="J3010">
        <v>71.37</v>
      </c>
      <c r="K3010">
        <v>69</v>
      </c>
      <c r="L3010" t="s">
        <v>266</v>
      </c>
      <c r="M3010" t="s">
        <v>30</v>
      </c>
      <c r="N3010" t="s">
        <v>71</v>
      </c>
      <c r="O3010" t="s">
        <v>37</v>
      </c>
      <c r="P3010" t="s">
        <v>112</v>
      </c>
      <c r="Q3010" t="s">
        <v>60</v>
      </c>
      <c r="R3010" s="1">
        <v>41558</v>
      </c>
      <c r="S3010" s="10">
        <f t="shared" si="195"/>
        <v>4.5998827224727121E-4</v>
      </c>
      <c r="U3010" t="str">
        <f t="shared" ref="U3010:U3073" si="198">IF(T3010="Quality Check",VLOOKUP(S3010,Quality_Control,2),"")</f>
        <v/>
      </c>
      <c r="V3010">
        <f t="array" ref="V3010">SUM(IF(B3010="Y",IF(D3010="Critical",(F3010:F6569),0)))</f>
        <v>0</v>
      </c>
      <c r="W3010">
        <f t="shared" si="196"/>
        <v>2</v>
      </c>
      <c r="X3010">
        <f t="shared" si="197"/>
        <v>0</v>
      </c>
    </row>
    <row r="3011" spans="1:24" x14ac:dyDescent="0.25">
      <c r="A3011">
        <v>23238</v>
      </c>
      <c r="B3011" t="s">
        <v>18</v>
      </c>
      <c r="C3011" s="1">
        <v>41364</v>
      </c>
      <c r="D3011" t="s">
        <v>31</v>
      </c>
      <c r="E3011">
        <v>25</v>
      </c>
      <c r="F3011">
        <v>2976.19</v>
      </c>
      <c r="G3011">
        <v>0.05</v>
      </c>
      <c r="H3011" t="s">
        <v>54</v>
      </c>
      <c r="I3011">
        <v>-44.52</v>
      </c>
      <c r="J3011">
        <v>115.99</v>
      </c>
      <c r="K3011">
        <v>56.14</v>
      </c>
      <c r="L3011" t="s">
        <v>196</v>
      </c>
      <c r="M3011" t="s">
        <v>22</v>
      </c>
      <c r="N3011" t="s">
        <v>71</v>
      </c>
      <c r="O3011" t="s">
        <v>24</v>
      </c>
      <c r="P3011" t="s">
        <v>51</v>
      </c>
      <c r="Q3011" t="s">
        <v>74</v>
      </c>
      <c r="R3011" s="1">
        <v>41366</v>
      </c>
      <c r="S3011" s="10">
        <f t="shared" ref="S3011:S3074" si="199">F3011/$F$3563</f>
        <v>4.729408763592543E-4</v>
      </c>
      <c r="U3011" t="str">
        <f t="shared" si="198"/>
        <v/>
      </c>
      <c r="V3011">
        <f t="array" ref="V3011">SUM(IF(B3011="Y",IF(D3011="Critical",(F3011:F6570),0)))</f>
        <v>0</v>
      </c>
      <c r="W3011">
        <f t="shared" ref="W3011:W3074" si="200">R3011-C3011</f>
        <v>2</v>
      </c>
      <c r="X3011">
        <f t="shared" ref="X3011:X3074" si="201">IF(T3011="",0,1)</f>
        <v>0</v>
      </c>
    </row>
    <row r="3012" spans="1:24" x14ac:dyDescent="0.25">
      <c r="A3012">
        <v>37634</v>
      </c>
      <c r="B3012" t="s">
        <v>18</v>
      </c>
      <c r="C3012" s="1">
        <v>42145</v>
      </c>
      <c r="D3012" t="s">
        <v>43</v>
      </c>
      <c r="E3012">
        <v>32</v>
      </c>
      <c r="F3012">
        <v>368.18</v>
      </c>
      <c r="G3012">
        <v>7.0000000000000007E-2</v>
      </c>
      <c r="H3012" t="s">
        <v>20</v>
      </c>
      <c r="I3012">
        <v>-36.78</v>
      </c>
      <c r="J3012">
        <v>12.21</v>
      </c>
      <c r="K3012">
        <v>4.8099999999999996</v>
      </c>
      <c r="L3012" t="s">
        <v>401</v>
      </c>
      <c r="M3012" t="s">
        <v>341</v>
      </c>
      <c r="N3012" t="s">
        <v>23</v>
      </c>
      <c r="O3012" t="s">
        <v>34</v>
      </c>
      <c r="P3012" t="s">
        <v>53</v>
      </c>
      <c r="Q3012" t="s">
        <v>42</v>
      </c>
      <c r="R3012" s="1">
        <v>42146</v>
      </c>
      <c r="S3012" s="10">
        <f t="shared" si="199"/>
        <v>5.8506806305360287E-5</v>
      </c>
      <c r="U3012" t="str">
        <f t="shared" si="198"/>
        <v/>
      </c>
      <c r="V3012">
        <f t="array" ref="V3012">SUM(IF(B3012="Y",IF(D3012="Critical",(F3012:F6571),0)))</f>
        <v>0</v>
      </c>
      <c r="W3012">
        <f t="shared" si="200"/>
        <v>1</v>
      </c>
      <c r="X3012">
        <f t="shared" si="201"/>
        <v>0</v>
      </c>
    </row>
    <row r="3013" spans="1:24" x14ac:dyDescent="0.25">
      <c r="A3013">
        <v>37667</v>
      </c>
      <c r="B3013" t="s">
        <v>18</v>
      </c>
      <c r="C3013" s="1">
        <v>41975</v>
      </c>
      <c r="D3013" t="s">
        <v>19</v>
      </c>
      <c r="E3013">
        <v>31</v>
      </c>
      <c r="F3013">
        <v>472.35</v>
      </c>
      <c r="G3013">
        <v>0.03</v>
      </c>
      <c r="H3013" t="s">
        <v>20</v>
      </c>
      <c r="I3013">
        <v>61.68</v>
      </c>
      <c r="J3013">
        <v>14.48</v>
      </c>
      <c r="K3013">
        <v>6.46</v>
      </c>
      <c r="L3013" t="s">
        <v>67</v>
      </c>
      <c r="M3013" t="s">
        <v>22</v>
      </c>
      <c r="N3013" t="s">
        <v>45</v>
      </c>
      <c r="O3013" t="s">
        <v>34</v>
      </c>
      <c r="P3013" t="s">
        <v>68</v>
      </c>
      <c r="Q3013" t="s">
        <v>42</v>
      </c>
      <c r="R3013" s="1">
        <v>41976</v>
      </c>
      <c r="S3013" s="10">
        <f t="shared" si="199"/>
        <v>7.5060269320269797E-5</v>
      </c>
      <c r="U3013" t="str">
        <f t="shared" si="198"/>
        <v/>
      </c>
      <c r="V3013">
        <f t="array" ref="V3013">SUM(IF(B3013="Y",IF(D3013="Critical",(F3013:F6572),0)))</f>
        <v>0</v>
      </c>
      <c r="W3013">
        <f t="shared" si="200"/>
        <v>1</v>
      </c>
      <c r="X3013">
        <f t="shared" si="201"/>
        <v>0</v>
      </c>
    </row>
    <row r="3014" spans="1:24" x14ac:dyDescent="0.25">
      <c r="A3014">
        <v>37696</v>
      </c>
      <c r="B3014" t="s">
        <v>18</v>
      </c>
      <c r="C3014" s="1">
        <v>42560</v>
      </c>
      <c r="D3014" t="s">
        <v>31</v>
      </c>
      <c r="E3014">
        <v>5</v>
      </c>
      <c r="F3014">
        <v>24.09</v>
      </c>
      <c r="G3014">
        <v>0.04</v>
      </c>
      <c r="H3014" t="s">
        <v>20</v>
      </c>
      <c r="I3014">
        <v>-20.23</v>
      </c>
      <c r="J3014">
        <v>3.81</v>
      </c>
      <c r="K3014">
        <v>5.44</v>
      </c>
      <c r="L3014" t="s">
        <v>84</v>
      </c>
      <c r="M3014" t="s">
        <v>22</v>
      </c>
      <c r="N3014" t="s">
        <v>23</v>
      </c>
      <c r="O3014" t="s">
        <v>34</v>
      </c>
      <c r="P3014" t="s">
        <v>68</v>
      </c>
      <c r="Q3014" t="s">
        <v>42</v>
      </c>
      <c r="R3014" s="1">
        <v>42562</v>
      </c>
      <c r="S3014" s="10">
        <f t="shared" si="199"/>
        <v>3.828097571557742E-6</v>
      </c>
      <c r="U3014" t="str">
        <f t="shared" si="198"/>
        <v/>
      </c>
      <c r="V3014">
        <f t="array" ref="V3014">SUM(IF(B3014="Y",IF(D3014="Critical",(F3014:F6573),0)))</f>
        <v>0</v>
      </c>
      <c r="W3014">
        <f t="shared" si="200"/>
        <v>2</v>
      </c>
      <c r="X3014">
        <f t="shared" si="201"/>
        <v>0</v>
      </c>
    </row>
    <row r="3015" spans="1:24" x14ac:dyDescent="0.25">
      <c r="A3015">
        <v>37696</v>
      </c>
      <c r="B3015" t="s">
        <v>18</v>
      </c>
      <c r="C3015" s="1">
        <v>42560</v>
      </c>
      <c r="D3015" t="s">
        <v>31</v>
      </c>
      <c r="E3015">
        <v>41</v>
      </c>
      <c r="F3015">
        <v>173.27</v>
      </c>
      <c r="G3015">
        <v>0.02</v>
      </c>
      <c r="H3015" t="s">
        <v>20</v>
      </c>
      <c r="I3015">
        <v>51.29</v>
      </c>
      <c r="J3015">
        <v>4</v>
      </c>
      <c r="K3015">
        <v>1.3</v>
      </c>
      <c r="L3015" t="s">
        <v>84</v>
      </c>
      <c r="M3015" t="s">
        <v>22</v>
      </c>
      <c r="N3015" t="s">
        <v>23</v>
      </c>
      <c r="O3015" t="s">
        <v>34</v>
      </c>
      <c r="P3015" t="s">
        <v>49</v>
      </c>
      <c r="Q3015" t="s">
        <v>36</v>
      </c>
      <c r="R3015" s="1">
        <v>42560</v>
      </c>
      <c r="S3015" s="10">
        <f t="shared" si="199"/>
        <v>2.7534016862756743E-5</v>
      </c>
      <c r="U3015" t="str">
        <f t="shared" si="198"/>
        <v/>
      </c>
      <c r="V3015">
        <f t="array" ref="V3015">SUM(IF(B3015="Y",IF(D3015="Critical",(F3015:F6574),0)))</f>
        <v>0</v>
      </c>
      <c r="W3015">
        <f t="shared" si="200"/>
        <v>0</v>
      </c>
      <c r="X3015">
        <f t="shared" si="201"/>
        <v>0</v>
      </c>
    </row>
    <row r="3016" spans="1:24" x14ac:dyDescent="0.25">
      <c r="A3016">
        <v>37702</v>
      </c>
      <c r="B3016" t="s">
        <v>18</v>
      </c>
      <c r="C3016" s="1">
        <v>41800</v>
      </c>
      <c r="D3016" t="s">
        <v>31</v>
      </c>
      <c r="E3016">
        <v>44</v>
      </c>
      <c r="F3016">
        <v>601.78</v>
      </c>
      <c r="G3016">
        <v>0.05</v>
      </c>
      <c r="H3016" t="s">
        <v>20</v>
      </c>
      <c r="I3016">
        <v>26.44</v>
      </c>
      <c r="J3016">
        <v>13.48</v>
      </c>
      <c r="K3016">
        <v>4.51</v>
      </c>
      <c r="L3016" t="s">
        <v>133</v>
      </c>
      <c r="M3016" t="s">
        <v>22</v>
      </c>
      <c r="N3016" t="s">
        <v>45</v>
      </c>
      <c r="O3016" t="s">
        <v>34</v>
      </c>
      <c r="P3016" t="s">
        <v>53</v>
      </c>
      <c r="Q3016" t="s">
        <v>42</v>
      </c>
      <c r="R3016" s="1">
        <v>41802</v>
      </c>
      <c r="S3016" s="10">
        <f t="shared" si="199"/>
        <v>9.5627752453798987E-5</v>
      </c>
      <c r="U3016" t="str">
        <f t="shared" si="198"/>
        <v/>
      </c>
      <c r="V3016">
        <f t="array" ref="V3016">SUM(IF(B3016="Y",IF(D3016="Critical",(F3016:F6575),0)))</f>
        <v>0</v>
      </c>
      <c r="W3016">
        <f t="shared" si="200"/>
        <v>2</v>
      </c>
      <c r="X3016">
        <f t="shared" si="201"/>
        <v>0</v>
      </c>
    </row>
    <row r="3017" spans="1:24" x14ac:dyDescent="0.25">
      <c r="A3017">
        <v>37765</v>
      </c>
      <c r="B3017" t="s">
        <v>18</v>
      </c>
      <c r="C3017" s="1">
        <v>42332</v>
      </c>
      <c r="D3017" t="s">
        <v>47</v>
      </c>
      <c r="E3017">
        <v>7</v>
      </c>
      <c r="F3017">
        <v>42.66</v>
      </c>
      <c r="G3017">
        <v>0.09</v>
      </c>
      <c r="H3017" t="s">
        <v>32</v>
      </c>
      <c r="I3017">
        <v>-30.74</v>
      </c>
      <c r="J3017">
        <v>4.0599999999999996</v>
      </c>
      <c r="K3017">
        <v>6.89</v>
      </c>
      <c r="L3017" t="s">
        <v>534</v>
      </c>
      <c r="M3017" t="s">
        <v>22</v>
      </c>
      <c r="N3017" t="s">
        <v>45</v>
      </c>
      <c r="O3017" t="s">
        <v>34</v>
      </c>
      <c r="P3017" t="s">
        <v>72</v>
      </c>
      <c r="Q3017" t="s">
        <v>42</v>
      </c>
      <c r="R3017" s="1">
        <v>42337</v>
      </c>
      <c r="S3017" s="10">
        <f t="shared" si="199"/>
        <v>6.7790221005667598E-6</v>
      </c>
      <c r="U3017" t="str">
        <f t="shared" si="198"/>
        <v/>
      </c>
      <c r="V3017">
        <f t="array" ref="V3017">SUM(IF(B3017="Y",IF(D3017="Critical",(F3017:F6576),0)))</f>
        <v>0</v>
      </c>
      <c r="W3017">
        <f t="shared" si="200"/>
        <v>5</v>
      </c>
      <c r="X3017">
        <f t="shared" si="201"/>
        <v>0</v>
      </c>
    </row>
    <row r="3018" spans="1:24" x14ac:dyDescent="0.25">
      <c r="A3018">
        <v>37765</v>
      </c>
      <c r="B3018" t="s">
        <v>18</v>
      </c>
      <c r="C3018" s="1">
        <v>42332</v>
      </c>
      <c r="D3018" t="s">
        <v>47</v>
      </c>
      <c r="E3018">
        <v>18</v>
      </c>
      <c r="F3018">
        <v>655.58</v>
      </c>
      <c r="G3018">
        <v>0.01</v>
      </c>
      <c r="H3018" t="s">
        <v>20</v>
      </c>
      <c r="I3018">
        <v>250.67</v>
      </c>
      <c r="J3018">
        <v>35.44</v>
      </c>
      <c r="K3018">
        <v>5.09</v>
      </c>
      <c r="L3018" t="s">
        <v>534</v>
      </c>
      <c r="M3018" t="s">
        <v>22</v>
      </c>
      <c r="N3018" t="s">
        <v>45</v>
      </c>
      <c r="O3018" t="s">
        <v>34</v>
      </c>
      <c r="P3018" t="s">
        <v>49</v>
      </c>
      <c r="Q3018" t="s">
        <v>42</v>
      </c>
      <c r="R3018" s="1">
        <v>42336</v>
      </c>
      <c r="S3018" s="10">
        <f t="shared" si="199"/>
        <v>1.0417701145545142E-4</v>
      </c>
      <c r="U3018" t="str">
        <f t="shared" si="198"/>
        <v/>
      </c>
      <c r="V3018">
        <f t="array" ref="V3018">SUM(IF(B3018="Y",IF(D3018="Critical",(F3018:F6577),0)))</f>
        <v>0</v>
      </c>
      <c r="W3018">
        <f t="shared" si="200"/>
        <v>4</v>
      </c>
      <c r="X3018">
        <f t="shared" si="201"/>
        <v>0</v>
      </c>
    </row>
    <row r="3019" spans="1:24" x14ac:dyDescent="0.25">
      <c r="A3019">
        <v>37765</v>
      </c>
      <c r="B3019" t="s">
        <v>18</v>
      </c>
      <c r="C3019" s="1">
        <v>42332</v>
      </c>
      <c r="D3019" t="s">
        <v>47</v>
      </c>
      <c r="E3019">
        <v>12</v>
      </c>
      <c r="F3019">
        <v>1465.33</v>
      </c>
      <c r="G3019">
        <v>0.01</v>
      </c>
      <c r="H3019" t="s">
        <v>54</v>
      </c>
      <c r="I3019">
        <v>-66.38</v>
      </c>
      <c r="J3019">
        <v>113.98</v>
      </c>
      <c r="K3019">
        <v>30</v>
      </c>
      <c r="L3019" t="s">
        <v>534</v>
      </c>
      <c r="M3019" t="s">
        <v>22</v>
      </c>
      <c r="N3019" t="s">
        <v>45</v>
      </c>
      <c r="O3019" t="s">
        <v>37</v>
      </c>
      <c r="P3019" t="s">
        <v>86</v>
      </c>
      <c r="Q3019" t="s">
        <v>74</v>
      </c>
      <c r="R3019" s="1">
        <v>42337</v>
      </c>
      <c r="S3019" s="10">
        <f t="shared" si="199"/>
        <v>2.3285289391991305E-4</v>
      </c>
      <c r="U3019" t="str">
        <f t="shared" si="198"/>
        <v/>
      </c>
      <c r="V3019">
        <f t="array" ref="V3019">SUM(IF(B3019="Y",IF(D3019="Critical",(F3019:F6578),0)))</f>
        <v>0</v>
      </c>
      <c r="W3019">
        <f t="shared" si="200"/>
        <v>5</v>
      </c>
      <c r="X3019">
        <f t="shared" si="201"/>
        <v>0</v>
      </c>
    </row>
    <row r="3020" spans="1:24" x14ac:dyDescent="0.25">
      <c r="A3020">
        <v>37792</v>
      </c>
      <c r="B3020" t="s">
        <v>18</v>
      </c>
      <c r="C3020" s="1">
        <v>42002</v>
      </c>
      <c r="D3020" t="s">
        <v>19</v>
      </c>
      <c r="E3020">
        <v>49</v>
      </c>
      <c r="F3020">
        <v>183.08</v>
      </c>
      <c r="G3020">
        <v>0.01</v>
      </c>
      <c r="H3020" t="s">
        <v>20</v>
      </c>
      <c r="I3020">
        <v>82.49</v>
      </c>
      <c r="J3020">
        <v>3.69</v>
      </c>
      <c r="K3020">
        <v>0.5</v>
      </c>
      <c r="L3020" t="s">
        <v>557</v>
      </c>
      <c r="M3020" t="s">
        <v>56</v>
      </c>
      <c r="N3020" t="s">
        <v>23</v>
      </c>
      <c r="O3020" t="s">
        <v>34</v>
      </c>
      <c r="P3020" t="s">
        <v>46</v>
      </c>
      <c r="Q3020" t="s">
        <v>42</v>
      </c>
      <c r="R3020" s="1">
        <v>42004</v>
      </c>
      <c r="S3020" s="10">
        <f t="shared" si="199"/>
        <v>2.9092905911199312E-5</v>
      </c>
      <c r="U3020" t="str">
        <f t="shared" si="198"/>
        <v/>
      </c>
      <c r="V3020">
        <f t="array" ref="V3020">SUM(IF(B3020="Y",IF(D3020="Critical",(F3020:F6579),0)))</f>
        <v>0</v>
      </c>
      <c r="W3020">
        <f t="shared" si="200"/>
        <v>2</v>
      </c>
      <c r="X3020">
        <f t="shared" si="201"/>
        <v>0</v>
      </c>
    </row>
    <row r="3021" spans="1:24" x14ac:dyDescent="0.25">
      <c r="A3021">
        <v>37793</v>
      </c>
      <c r="B3021" t="s">
        <v>18</v>
      </c>
      <c r="C3021" s="1">
        <v>42682</v>
      </c>
      <c r="D3021" t="s">
        <v>31</v>
      </c>
      <c r="E3021">
        <v>16</v>
      </c>
      <c r="F3021">
        <v>224.47</v>
      </c>
      <c r="G3021">
        <v>0.08</v>
      </c>
      <c r="H3021" t="s">
        <v>20</v>
      </c>
      <c r="I3021">
        <v>-49.31</v>
      </c>
      <c r="J3021">
        <v>13.9</v>
      </c>
      <c r="K3021">
        <v>7.59</v>
      </c>
      <c r="L3021" t="s">
        <v>491</v>
      </c>
      <c r="M3021" t="s">
        <v>341</v>
      </c>
      <c r="N3021" t="s">
        <v>23</v>
      </c>
      <c r="O3021" t="s">
        <v>34</v>
      </c>
      <c r="P3021" t="s">
        <v>64</v>
      </c>
      <c r="Q3021" t="s">
        <v>26</v>
      </c>
      <c r="R3021" s="1">
        <v>42683</v>
      </c>
      <c r="S3021" s="10">
        <f t="shared" si="199"/>
        <v>3.5670114648715911E-5</v>
      </c>
      <c r="U3021" t="str">
        <f t="shared" si="198"/>
        <v/>
      </c>
      <c r="V3021">
        <f t="array" ref="V3021">SUM(IF(B3021="Y",IF(D3021="Critical",(F3021:F6580),0)))</f>
        <v>0</v>
      </c>
      <c r="W3021">
        <f t="shared" si="200"/>
        <v>1</v>
      </c>
      <c r="X3021">
        <f t="shared" si="201"/>
        <v>0</v>
      </c>
    </row>
    <row r="3022" spans="1:24" x14ac:dyDescent="0.25">
      <c r="A3022">
        <v>37794</v>
      </c>
      <c r="B3022" t="s">
        <v>18</v>
      </c>
      <c r="C3022" s="1">
        <v>42453</v>
      </c>
      <c r="D3022" t="s">
        <v>47</v>
      </c>
      <c r="E3022">
        <v>6</v>
      </c>
      <c r="F3022">
        <v>60.67</v>
      </c>
      <c r="G3022">
        <v>0.08</v>
      </c>
      <c r="H3022" t="s">
        <v>20</v>
      </c>
      <c r="I3022">
        <v>10.29</v>
      </c>
      <c r="J3022">
        <v>9.48</v>
      </c>
      <c r="K3022">
        <v>7.29</v>
      </c>
      <c r="L3022" t="s">
        <v>425</v>
      </c>
      <c r="M3022" t="s">
        <v>22</v>
      </c>
      <c r="N3022" t="s">
        <v>71</v>
      </c>
      <c r="O3022" t="s">
        <v>37</v>
      </c>
      <c r="P3022" t="s">
        <v>38</v>
      </c>
      <c r="Q3022" t="s">
        <v>26</v>
      </c>
      <c r="R3022" s="1">
        <v>42455</v>
      </c>
      <c r="S3022" s="10">
        <f t="shared" si="199"/>
        <v>9.6409580600418506E-6</v>
      </c>
      <c r="U3022" t="str">
        <f t="shared" si="198"/>
        <v/>
      </c>
      <c r="V3022">
        <f t="array" ref="V3022">SUM(IF(B3022="Y",IF(D3022="Critical",(F3022:F6581),0)))</f>
        <v>0</v>
      </c>
      <c r="W3022">
        <f t="shared" si="200"/>
        <v>2</v>
      </c>
      <c r="X3022">
        <f t="shared" si="201"/>
        <v>0</v>
      </c>
    </row>
    <row r="3023" spans="1:24" x14ac:dyDescent="0.25">
      <c r="A3023">
        <v>37794</v>
      </c>
      <c r="B3023" t="s">
        <v>18</v>
      </c>
      <c r="C3023" s="1">
        <v>42453</v>
      </c>
      <c r="D3023" t="s">
        <v>47</v>
      </c>
      <c r="E3023">
        <v>32</v>
      </c>
      <c r="F3023">
        <v>6195.87</v>
      </c>
      <c r="G3023">
        <v>0.03</v>
      </c>
      <c r="H3023" t="s">
        <v>20</v>
      </c>
      <c r="I3023">
        <v>781.03</v>
      </c>
      <c r="J3023">
        <v>193.17</v>
      </c>
      <c r="K3023">
        <v>19.989999999999998</v>
      </c>
      <c r="L3023" t="s">
        <v>425</v>
      </c>
      <c r="M3023" t="s">
        <v>22</v>
      </c>
      <c r="N3023" t="s">
        <v>71</v>
      </c>
      <c r="O3023" t="s">
        <v>34</v>
      </c>
      <c r="P3023" t="s">
        <v>53</v>
      </c>
      <c r="Q3023" t="s">
        <v>42</v>
      </c>
      <c r="R3023" s="1">
        <v>42457</v>
      </c>
      <c r="S3023" s="10">
        <f t="shared" si="199"/>
        <v>9.8457430056818037E-4</v>
      </c>
      <c r="U3023" t="str">
        <f t="shared" si="198"/>
        <v/>
      </c>
      <c r="V3023">
        <f t="array" ref="V3023">SUM(IF(B3023="Y",IF(D3023="Critical",(F3023:F6582),0)))</f>
        <v>0</v>
      </c>
      <c r="W3023">
        <f t="shared" si="200"/>
        <v>4</v>
      </c>
      <c r="X3023">
        <f t="shared" si="201"/>
        <v>0</v>
      </c>
    </row>
    <row r="3024" spans="1:24" x14ac:dyDescent="0.25">
      <c r="A3024">
        <v>37825</v>
      </c>
      <c r="B3024" t="s">
        <v>18</v>
      </c>
      <c r="C3024" s="1">
        <v>42573</v>
      </c>
      <c r="D3024" t="s">
        <v>47</v>
      </c>
      <c r="E3024">
        <v>44</v>
      </c>
      <c r="F3024">
        <v>505.01</v>
      </c>
      <c r="G3024">
        <v>0.06</v>
      </c>
      <c r="H3024" t="s">
        <v>20</v>
      </c>
      <c r="I3024">
        <v>-43.52</v>
      </c>
      <c r="J3024">
        <v>11.97</v>
      </c>
      <c r="K3024">
        <v>4.9800000000000004</v>
      </c>
      <c r="L3024" t="s">
        <v>561</v>
      </c>
      <c r="M3024" t="s">
        <v>22</v>
      </c>
      <c r="N3024" t="s">
        <v>40</v>
      </c>
      <c r="O3024" t="s">
        <v>34</v>
      </c>
      <c r="P3024" t="s">
        <v>72</v>
      </c>
      <c r="Q3024" t="s">
        <v>42</v>
      </c>
      <c r="R3024" s="1">
        <v>42575</v>
      </c>
      <c r="S3024" s="10">
        <f t="shared" si="199"/>
        <v>8.0250209822016396E-5</v>
      </c>
      <c r="U3024" t="str">
        <f t="shared" si="198"/>
        <v/>
      </c>
      <c r="V3024">
        <f t="array" ref="V3024">SUM(IF(B3024="Y",IF(D3024="Critical",(F3024:F6583),0)))</f>
        <v>0</v>
      </c>
      <c r="W3024">
        <f t="shared" si="200"/>
        <v>2</v>
      </c>
      <c r="X3024">
        <f t="shared" si="201"/>
        <v>0</v>
      </c>
    </row>
    <row r="3025" spans="1:24" x14ac:dyDescent="0.25">
      <c r="A3025">
        <v>37825</v>
      </c>
      <c r="B3025" t="s">
        <v>18</v>
      </c>
      <c r="C3025" s="1">
        <v>42573</v>
      </c>
      <c r="D3025" t="s">
        <v>47</v>
      </c>
      <c r="E3025">
        <v>41</v>
      </c>
      <c r="F3025">
        <v>286.75</v>
      </c>
      <c r="G3025">
        <v>0.06</v>
      </c>
      <c r="H3025" t="s">
        <v>20</v>
      </c>
      <c r="I3025">
        <v>98.44</v>
      </c>
      <c r="J3025">
        <v>6.98</v>
      </c>
      <c r="K3025">
        <v>1.6</v>
      </c>
      <c r="L3025" t="s">
        <v>561</v>
      </c>
      <c r="M3025" t="s">
        <v>22</v>
      </c>
      <c r="N3025" t="s">
        <v>40</v>
      </c>
      <c r="O3025" t="s">
        <v>34</v>
      </c>
      <c r="P3025" t="s">
        <v>49</v>
      </c>
      <c r="Q3025" t="s">
        <v>36</v>
      </c>
      <c r="R3025" s="1">
        <v>42580</v>
      </c>
      <c r="S3025" s="10">
        <f t="shared" si="199"/>
        <v>4.5566914846167805E-5</v>
      </c>
      <c r="U3025" t="str">
        <f t="shared" si="198"/>
        <v/>
      </c>
      <c r="V3025">
        <f t="array" ref="V3025">SUM(IF(B3025="Y",IF(D3025="Critical",(F3025:F6584),0)))</f>
        <v>0</v>
      </c>
      <c r="W3025">
        <f t="shared" si="200"/>
        <v>7</v>
      </c>
      <c r="X3025">
        <f t="shared" si="201"/>
        <v>0</v>
      </c>
    </row>
    <row r="3026" spans="1:24" x14ac:dyDescent="0.25">
      <c r="A3026">
        <v>37826</v>
      </c>
      <c r="B3026" t="s">
        <v>18</v>
      </c>
      <c r="C3026" s="1">
        <v>41752</v>
      </c>
      <c r="D3026" t="s">
        <v>43</v>
      </c>
      <c r="E3026">
        <v>45</v>
      </c>
      <c r="F3026">
        <v>325.8</v>
      </c>
      <c r="G3026">
        <v>0.03</v>
      </c>
      <c r="H3026" t="s">
        <v>20</v>
      </c>
      <c r="I3026">
        <v>-84.85</v>
      </c>
      <c r="J3026">
        <v>6.78</v>
      </c>
      <c r="K3026">
        <v>6.18</v>
      </c>
      <c r="L3026" t="s">
        <v>310</v>
      </c>
      <c r="M3026" t="s">
        <v>22</v>
      </c>
      <c r="N3026" t="s">
        <v>45</v>
      </c>
      <c r="O3026" t="s">
        <v>34</v>
      </c>
      <c r="P3026" t="s">
        <v>49</v>
      </c>
      <c r="Q3026" t="s">
        <v>42</v>
      </c>
      <c r="R3026" s="1">
        <v>41754</v>
      </c>
      <c r="S3026" s="10">
        <f t="shared" si="199"/>
        <v>5.1772278489560492E-5</v>
      </c>
      <c r="U3026" t="str">
        <f t="shared" si="198"/>
        <v/>
      </c>
      <c r="V3026">
        <f t="array" ref="V3026">SUM(IF(B3026="Y",IF(D3026="Critical",(F3026:F6585),0)))</f>
        <v>0</v>
      </c>
      <c r="W3026">
        <f t="shared" si="200"/>
        <v>2</v>
      </c>
      <c r="X3026">
        <f t="shared" si="201"/>
        <v>0</v>
      </c>
    </row>
    <row r="3027" spans="1:24" x14ac:dyDescent="0.25">
      <c r="A3027">
        <v>37828</v>
      </c>
      <c r="B3027" t="s">
        <v>18</v>
      </c>
      <c r="C3027" s="1">
        <v>41749</v>
      </c>
      <c r="D3027" t="s">
        <v>47</v>
      </c>
      <c r="E3027">
        <v>23</v>
      </c>
      <c r="F3027">
        <v>490.17</v>
      </c>
      <c r="G3027">
        <v>0.04</v>
      </c>
      <c r="H3027" t="s">
        <v>20</v>
      </c>
      <c r="I3027">
        <v>-57.09</v>
      </c>
      <c r="J3027">
        <v>20.97</v>
      </c>
      <c r="K3027">
        <v>4</v>
      </c>
      <c r="L3027" t="s">
        <v>541</v>
      </c>
      <c r="M3027" t="s">
        <v>30</v>
      </c>
      <c r="N3027" t="s">
        <v>23</v>
      </c>
      <c r="O3027" t="s">
        <v>24</v>
      </c>
      <c r="P3027" t="s">
        <v>25</v>
      </c>
      <c r="Q3027" t="s">
        <v>42</v>
      </c>
      <c r="R3027" s="1">
        <v>41754</v>
      </c>
      <c r="S3027" s="10">
        <f t="shared" si="199"/>
        <v>7.7892012729367303E-5</v>
      </c>
      <c r="U3027" t="str">
        <f t="shared" si="198"/>
        <v/>
      </c>
      <c r="V3027">
        <f t="array" ref="V3027">SUM(IF(B3027="Y",IF(D3027="Critical",(F3027:F6586),0)))</f>
        <v>0</v>
      </c>
      <c r="W3027">
        <f t="shared" si="200"/>
        <v>5</v>
      </c>
      <c r="X3027">
        <f t="shared" si="201"/>
        <v>0</v>
      </c>
    </row>
    <row r="3028" spans="1:24" x14ac:dyDescent="0.25">
      <c r="A3028">
        <v>37828</v>
      </c>
      <c r="B3028" t="s">
        <v>18</v>
      </c>
      <c r="C3028" s="1">
        <v>41749</v>
      </c>
      <c r="D3028" t="s">
        <v>47</v>
      </c>
      <c r="E3028">
        <v>42</v>
      </c>
      <c r="F3028">
        <v>206.2</v>
      </c>
      <c r="G3028">
        <v>0.01</v>
      </c>
      <c r="H3028" t="s">
        <v>20</v>
      </c>
      <c r="I3028">
        <v>101.14</v>
      </c>
      <c r="J3028">
        <v>4.91</v>
      </c>
      <c r="K3028">
        <v>0.5</v>
      </c>
      <c r="L3028" t="s">
        <v>541</v>
      </c>
      <c r="M3028" t="s">
        <v>30</v>
      </c>
      <c r="N3028" t="s">
        <v>23</v>
      </c>
      <c r="O3028" t="s">
        <v>34</v>
      </c>
      <c r="P3028" t="s">
        <v>46</v>
      </c>
      <c r="Q3028" t="s">
        <v>42</v>
      </c>
      <c r="R3028" s="1">
        <v>41751</v>
      </c>
      <c r="S3028" s="10">
        <f t="shared" si="199"/>
        <v>3.2766862567671495E-5</v>
      </c>
      <c r="U3028" t="str">
        <f t="shared" si="198"/>
        <v/>
      </c>
      <c r="V3028">
        <f t="array" ref="V3028">SUM(IF(B3028="Y",IF(D3028="Critical",(F3028:F6587),0)))</f>
        <v>0</v>
      </c>
      <c r="W3028">
        <f t="shared" si="200"/>
        <v>2</v>
      </c>
      <c r="X3028">
        <f t="shared" si="201"/>
        <v>0</v>
      </c>
    </row>
    <row r="3029" spans="1:24" x14ac:dyDescent="0.25">
      <c r="A3029">
        <v>39139</v>
      </c>
      <c r="B3029" t="s">
        <v>18</v>
      </c>
      <c r="C3029" s="1">
        <v>41591</v>
      </c>
      <c r="D3029" t="s">
        <v>31</v>
      </c>
      <c r="E3029">
        <v>50</v>
      </c>
      <c r="F3029">
        <v>3000.88</v>
      </c>
      <c r="G3029">
        <v>0.01</v>
      </c>
      <c r="H3029" t="s">
        <v>54</v>
      </c>
      <c r="I3029">
        <v>-719.17</v>
      </c>
      <c r="J3029">
        <v>58.14</v>
      </c>
      <c r="K3029">
        <v>36.61</v>
      </c>
      <c r="L3029" t="s">
        <v>115</v>
      </c>
      <c r="M3029" t="s">
        <v>22</v>
      </c>
      <c r="N3029" t="s">
        <v>40</v>
      </c>
      <c r="O3029" t="s">
        <v>37</v>
      </c>
      <c r="P3029" t="s">
        <v>57</v>
      </c>
      <c r="Q3029" t="s">
        <v>58</v>
      </c>
      <c r="R3029" s="1">
        <v>41593</v>
      </c>
      <c r="S3029" s="10">
        <f t="shared" si="199"/>
        <v>4.7686431882674123E-4</v>
      </c>
      <c r="U3029" t="str">
        <f t="shared" si="198"/>
        <v/>
      </c>
      <c r="V3029">
        <f t="array" ref="V3029">SUM(IF(B3029="Y",IF(D3029="Critical",(F3029:F6588),0)))</f>
        <v>0</v>
      </c>
      <c r="W3029">
        <f t="shared" si="200"/>
        <v>2</v>
      </c>
      <c r="X3029">
        <f t="shared" si="201"/>
        <v>0</v>
      </c>
    </row>
    <row r="3030" spans="1:24" x14ac:dyDescent="0.25">
      <c r="A3030">
        <v>37831</v>
      </c>
      <c r="B3030" t="s">
        <v>18</v>
      </c>
      <c r="C3030" s="1">
        <v>42211</v>
      </c>
      <c r="D3030" t="s">
        <v>31</v>
      </c>
      <c r="E3030">
        <v>30</v>
      </c>
      <c r="F3030">
        <v>453.87</v>
      </c>
      <c r="G3030">
        <v>0.08</v>
      </c>
      <c r="H3030" t="s">
        <v>20</v>
      </c>
      <c r="I3030">
        <v>76.59</v>
      </c>
      <c r="J3030">
        <v>15.98</v>
      </c>
      <c r="K3030">
        <v>4</v>
      </c>
      <c r="L3030" t="s">
        <v>330</v>
      </c>
      <c r="M3030" t="s">
        <v>56</v>
      </c>
      <c r="N3030" t="s">
        <v>23</v>
      </c>
      <c r="O3030" t="s">
        <v>24</v>
      </c>
      <c r="P3030" t="s">
        <v>25</v>
      </c>
      <c r="Q3030" t="s">
        <v>42</v>
      </c>
      <c r="R3030" s="1">
        <v>42213</v>
      </c>
      <c r="S3030" s="10">
        <f t="shared" si="199"/>
        <v>7.2123646525650156E-5</v>
      </c>
      <c r="U3030" t="str">
        <f t="shared" si="198"/>
        <v/>
      </c>
      <c r="V3030">
        <f t="array" ref="V3030">SUM(IF(B3030="Y",IF(D3030="Critical",(F3030:F6589),0)))</f>
        <v>0</v>
      </c>
      <c r="W3030">
        <f t="shared" si="200"/>
        <v>2</v>
      </c>
      <c r="X3030">
        <f t="shared" si="201"/>
        <v>0</v>
      </c>
    </row>
    <row r="3031" spans="1:24" x14ac:dyDescent="0.25">
      <c r="A3031">
        <v>34402</v>
      </c>
      <c r="B3031" t="s">
        <v>18</v>
      </c>
      <c r="C3031" s="1">
        <v>41396</v>
      </c>
      <c r="D3031" t="s">
        <v>19</v>
      </c>
      <c r="E3031">
        <v>38</v>
      </c>
      <c r="F3031">
        <v>3016.85</v>
      </c>
      <c r="G3031">
        <v>0.05</v>
      </c>
      <c r="H3031" t="s">
        <v>20</v>
      </c>
      <c r="I3031">
        <v>-967.67</v>
      </c>
      <c r="J3031">
        <v>80.98</v>
      </c>
      <c r="K3031">
        <v>35</v>
      </c>
      <c r="L3031" t="s">
        <v>123</v>
      </c>
      <c r="M3031" t="s">
        <v>22</v>
      </c>
      <c r="N3031" t="s">
        <v>23</v>
      </c>
      <c r="O3031" t="s">
        <v>34</v>
      </c>
      <c r="P3031" t="s">
        <v>53</v>
      </c>
      <c r="Q3031" t="s">
        <v>60</v>
      </c>
      <c r="R3031" s="1">
        <v>41398</v>
      </c>
      <c r="S3031" s="10">
        <f t="shared" si="199"/>
        <v>4.7940208214005699E-4</v>
      </c>
      <c r="U3031" t="str">
        <f t="shared" si="198"/>
        <v/>
      </c>
      <c r="V3031">
        <f t="array" ref="V3031">SUM(IF(B3031="Y",IF(D3031="Critical",(F3031:F6590),0)))</f>
        <v>0</v>
      </c>
      <c r="W3031">
        <f t="shared" si="200"/>
        <v>2</v>
      </c>
      <c r="X3031">
        <f t="shared" si="201"/>
        <v>0</v>
      </c>
    </row>
    <row r="3032" spans="1:24" x14ac:dyDescent="0.25">
      <c r="A3032">
        <v>37861</v>
      </c>
      <c r="B3032" t="s">
        <v>18</v>
      </c>
      <c r="C3032" s="1">
        <v>42001</v>
      </c>
      <c r="D3032" t="s">
        <v>31</v>
      </c>
      <c r="E3032">
        <v>32</v>
      </c>
      <c r="F3032">
        <v>980.07</v>
      </c>
      <c r="G3032">
        <v>0.09</v>
      </c>
      <c r="H3032" t="s">
        <v>20</v>
      </c>
      <c r="I3032">
        <v>337.25</v>
      </c>
      <c r="J3032">
        <v>30.98</v>
      </c>
      <c r="K3032">
        <v>5.76</v>
      </c>
      <c r="L3032" t="s">
        <v>175</v>
      </c>
      <c r="M3032" t="s">
        <v>22</v>
      </c>
      <c r="N3032" t="s">
        <v>23</v>
      </c>
      <c r="O3032" t="s">
        <v>34</v>
      </c>
      <c r="P3032" t="s">
        <v>49</v>
      </c>
      <c r="Q3032" t="s">
        <v>42</v>
      </c>
      <c r="R3032" s="1">
        <v>42003</v>
      </c>
      <c r="S3032" s="10">
        <f t="shared" si="199"/>
        <v>1.5574112025556648E-4</v>
      </c>
      <c r="U3032" t="str">
        <f t="shared" si="198"/>
        <v/>
      </c>
      <c r="V3032">
        <f t="array" ref="V3032">SUM(IF(B3032="Y",IF(D3032="Critical",(F3032:F6591),0)))</f>
        <v>0</v>
      </c>
      <c r="W3032">
        <f t="shared" si="200"/>
        <v>2</v>
      </c>
      <c r="X3032">
        <f t="shared" si="201"/>
        <v>0</v>
      </c>
    </row>
    <row r="3033" spans="1:24" x14ac:dyDescent="0.25">
      <c r="A3033">
        <v>37862</v>
      </c>
      <c r="B3033" t="s">
        <v>27</v>
      </c>
      <c r="C3033" s="1">
        <v>42382</v>
      </c>
      <c r="D3033" t="s">
        <v>31</v>
      </c>
      <c r="E3033">
        <v>27</v>
      </c>
      <c r="F3033">
        <v>1603.27</v>
      </c>
      <c r="G3033">
        <v>0.01</v>
      </c>
      <c r="H3033" t="s">
        <v>20</v>
      </c>
      <c r="I3033">
        <v>452.49</v>
      </c>
      <c r="J3033">
        <v>59.98</v>
      </c>
      <c r="K3033">
        <v>3.99</v>
      </c>
      <c r="L3033" t="s">
        <v>270</v>
      </c>
      <c r="M3033" t="s">
        <v>30</v>
      </c>
      <c r="N3033" t="s">
        <v>23</v>
      </c>
      <c r="O3033" t="s">
        <v>34</v>
      </c>
      <c r="P3033" t="s">
        <v>72</v>
      </c>
      <c r="Q3033" t="s">
        <v>42</v>
      </c>
      <c r="R3033" s="1">
        <v>42385</v>
      </c>
      <c r="S3033" s="10">
        <f t="shared" si="199"/>
        <v>2.5477268549403822E-4</v>
      </c>
      <c r="U3033" t="str">
        <f t="shared" si="198"/>
        <v/>
      </c>
      <c r="V3033">
        <f t="array" ref="V3033">SUM(IF(B3033="Y",IF(D3033="Critical",(F3033:F6592),0)))</f>
        <v>0</v>
      </c>
      <c r="W3033">
        <f t="shared" si="200"/>
        <v>3</v>
      </c>
      <c r="X3033">
        <f t="shared" si="201"/>
        <v>0</v>
      </c>
    </row>
    <row r="3034" spans="1:24" x14ac:dyDescent="0.25">
      <c r="A3034">
        <v>37888</v>
      </c>
      <c r="B3034" t="s">
        <v>18</v>
      </c>
      <c r="C3034" s="1">
        <v>42726</v>
      </c>
      <c r="D3034" t="s">
        <v>28</v>
      </c>
      <c r="E3034">
        <v>31</v>
      </c>
      <c r="F3034">
        <v>639.19000000000005</v>
      </c>
      <c r="G3034">
        <v>0.09</v>
      </c>
      <c r="H3034" t="s">
        <v>20</v>
      </c>
      <c r="I3034">
        <v>274.89999999999998</v>
      </c>
      <c r="J3034">
        <v>20.98</v>
      </c>
      <c r="K3034">
        <v>1.49</v>
      </c>
      <c r="L3034" t="s">
        <v>395</v>
      </c>
      <c r="M3034" t="s">
        <v>56</v>
      </c>
      <c r="N3034" t="s">
        <v>23</v>
      </c>
      <c r="O3034" t="s">
        <v>34</v>
      </c>
      <c r="P3034" t="s">
        <v>68</v>
      </c>
      <c r="Q3034" t="s">
        <v>42</v>
      </c>
      <c r="R3034" s="1">
        <v>42728</v>
      </c>
      <c r="S3034" s="10">
        <f t="shared" si="199"/>
        <v>1.0157250671498519E-4</v>
      </c>
      <c r="U3034" t="str">
        <f t="shared" si="198"/>
        <v/>
      </c>
      <c r="V3034">
        <f t="array" ref="V3034">SUM(IF(B3034="Y",IF(D3034="Critical",(F3034:F6593),0)))</f>
        <v>0</v>
      </c>
      <c r="W3034">
        <f t="shared" si="200"/>
        <v>2</v>
      </c>
      <c r="X3034">
        <f t="shared" si="201"/>
        <v>0</v>
      </c>
    </row>
    <row r="3035" spans="1:24" x14ac:dyDescent="0.25">
      <c r="A3035">
        <v>24515</v>
      </c>
      <c r="B3035" t="s">
        <v>18</v>
      </c>
      <c r="C3035" s="1">
        <v>41400</v>
      </c>
      <c r="D3035" t="s">
        <v>28</v>
      </c>
      <c r="E3035">
        <v>41</v>
      </c>
      <c r="F3035">
        <v>3051.27</v>
      </c>
      <c r="G3035">
        <v>0.1</v>
      </c>
      <c r="H3035" t="s">
        <v>54</v>
      </c>
      <c r="I3035">
        <v>121.48</v>
      </c>
      <c r="J3035">
        <v>80.97</v>
      </c>
      <c r="K3035">
        <v>33.6</v>
      </c>
      <c r="L3035" t="s">
        <v>415</v>
      </c>
      <c r="M3035" t="s">
        <v>341</v>
      </c>
      <c r="N3035" t="s">
        <v>40</v>
      </c>
      <c r="O3035" t="s">
        <v>24</v>
      </c>
      <c r="P3035" t="s">
        <v>51</v>
      </c>
      <c r="Q3035" t="s">
        <v>74</v>
      </c>
      <c r="R3035" s="1">
        <v>41402</v>
      </c>
      <c r="S3035" s="10">
        <f t="shared" si="199"/>
        <v>4.8487170100319597E-4</v>
      </c>
      <c r="U3035" t="str">
        <f t="shared" si="198"/>
        <v/>
      </c>
      <c r="V3035">
        <f t="array" ref="V3035">SUM(IF(B3035="Y",IF(D3035="Critical",(F3035:F6594),0)))</f>
        <v>0</v>
      </c>
      <c r="W3035">
        <f t="shared" si="200"/>
        <v>2</v>
      </c>
      <c r="X3035">
        <f t="shared" si="201"/>
        <v>0</v>
      </c>
    </row>
    <row r="3036" spans="1:24" x14ac:dyDescent="0.25">
      <c r="A3036">
        <v>31682</v>
      </c>
      <c r="B3036" t="s">
        <v>27</v>
      </c>
      <c r="C3036" s="1">
        <v>41342</v>
      </c>
      <c r="D3036" t="s">
        <v>47</v>
      </c>
      <c r="E3036">
        <v>42</v>
      </c>
      <c r="F3036">
        <v>3186.77</v>
      </c>
      <c r="G3036">
        <v>0.09</v>
      </c>
      <c r="H3036" t="s">
        <v>20</v>
      </c>
      <c r="I3036">
        <v>455.42</v>
      </c>
      <c r="J3036">
        <v>76.72</v>
      </c>
      <c r="K3036">
        <v>19.95</v>
      </c>
      <c r="L3036" t="s">
        <v>243</v>
      </c>
      <c r="M3036" t="s">
        <v>56</v>
      </c>
      <c r="N3036" t="s">
        <v>23</v>
      </c>
      <c r="O3036" t="s">
        <v>34</v>
      </c>
      <c r="P3036" t="s">
        <v>72</v>
      </c>
      <c r="Q3036" t="s">
        <v>60</v>
      </c>
      <c r="R3036" s="1">
        <v>41351</v>
      </c>
      <c r="S3036" s="10">
        <f t="shared" si="199"/>
        <v>5.0640375666720903E-4</v>
      </c>
      <c r="U3036" t="str">
        <f t="shared" si="198"/>
        <v/>
      </c>
      <c r="V3036">
        <f t="array" ref="V3036">SUM(IF(B3036="Y",IF(D3036="Critical",(F3036:F6595),0)))</f>
        <v>0</v>
      </c>
      <c r="W3036">
        <f t="shared" si="200"/>
        <v>9</v>
      </c>
      <c r="X3036">
        <f t="shared" si="201"/>
        <v>0</v>
      </c>
    </row>
    <row r="3037" spans="1:24" x14ac:dyDescent="0.25">
      <c r="A3037">
        <v>37924</v>
      </c>
      <c r="B3037" t="s">
        <v>27</v>
      </c>
      <c r="C3037" s="1">
        <v>42703</v>
      </c>
      <c r="D3037" t="s">
        <v>19</v>
      </c>
      <c r="E3037">
        <v>49</v>
      </c>
      <c r="F3037">
        <v>8094.55</v>
      </c>
      <c r="G3037">
        <v>0.05</v>
      </c>
      <c r="H3037" t="s">
        <v>20</v>
      </c>
      <c r="I3037">
        <v>2008.71</v>
      </c>
      <c r="J3037">
        <v>165.2</v>
      </c>
      <c r="K3037">
        <v>19.989999999999998</v>
      </c>
      <c r="L3037" t="s">
        <v>423</v>
      </c>
      <c r="M3037" t="s">
        <v>22</v>
      </c>
      <c r="N3037" t="s">
        <v>40</v>
      </c>
      <c r="O3037" t="s">
        <v>34</v>
      </c>
      <c r="P3037" t="s">
        <v>53</v>
      </c>
      <c r="Q3037" t="s">
        <v>42</v>
      </c>
      <c r="R3037" s="1">
        <v>42703</v>
      </c>
      <c r="S3037" s="10">
        <f t="shared" si="199"/>
        <v>1.2862900455729647E-3</v>
      </c>
      <c r="U3037" t="str">
        <f t="shared" si="198"/>
        <v/>
      </c>
      <c r="V3037">
        <f t="array" ref="V3037">SUM(IF(B3037="Y",IF(D3037="Critical",(F3037:F6596),0)))</f>
        <v>0</v>
      </c>
      <c r="W3037">
        <f t="shared" si="200"/>
        <v>0</v>
      </c>
      <c r="X3037">
        <f t="shared" si="201"/>
        <v>0</v>
      </c>
    </row>
    <row r="3038" spans="1:24" x14ac:dyDescent="0.25">
      <c r="A3038">
        <v>37926</v>
      </c>
      <c r="B3038" t="s">
        <v>18</v>
      </c>
      <c r="C3038" s="1">
        <v>42621</v>
      </c>
      <c r="D3038" t="s">
        <v>28</v>
      </c>
      <c r="E3038">
        <v>31</v>
      </c>
      <c r="F3038">
        <v>353.25</v>
      </c>
      <c r="G3038">
        <v>0.02</v>
      </c>
      <c r="H3038" t="s">
        <v>20</v>
      </c>
      <c r="I3038">
        <v>60.06</v>
      </c>
      <c r="J3038">
        <v>11.55</v>
      </c>
      <c r="K3038">
        <v>2.36</v>
      </c>
      <c r="L3038" t="s">
        <v>262</v>
      </c>
      <c r="M3038" t="s">
        <v>22</v>
      </c>
      <c r="N3038" t="s">
        <v>23</v>
      </c>
      <c r="O3038" t="s">
        <v>34</v>
      </c>
      <c r="P3038" t="s">
        <v>35</v>
      </c>
      <c r="Q3038" t="s">
        <v>36</v>
      </c>
      <c r="R3038" s="1">
        <v>42623</v>
      </c>
      <c r="S3038" s="10">
        <f t="shared" si="199"/>
        <v>5.6134307478321804E-5</v>
      </c>
      <c r="U3038" t="str">
        <f t="shared" si="198"/>
        <v/>
      </c>
      <c r="V3038">
        <f t="array" ref="V3038">SUM(IF(B3038="Y",IF(D3038="Critical",(F3038:F6597),0)))</f>
        <v>0</v>
      </c>
      <c r="W3038">
        <f t="shared" si="200"/>
        <v>2</v>
      </c>
      <c r="X3038">
        <f t="shared" si="201"/>
        <v>0</v>
      </c>
    </row>
    <row r="3039" spans="1:24" x14ac:dyDescent="0.25">
      <c r="A3039">
        <v>37987</v>
      </c>
      <c r="B3039" t="s">
        <v>18</v>
      </c>
      <c r="C3039" s="1">
        <v>42554</v>
      </c>
      <c r="D3039" t="s">
        <v>19</v>
      </c>
      <c r="E3039">
        <v>26</v>
      </c>
      <c r="F3039">
        <v>299.07</v>
      </c>
      <c r="G3039">
        <v>0.1</v>
      </c>
      <c r="H3039" t="s">
        <v>20</v>
      </c>
      <c r="I3039">
        <v>137.47</v>
      </c>
      <c r="J3039">
        <v>12.53</v>
      </c>
      <c r="K3039">
        <v>0.49</v>
      </c>
      <c r="L3039" t="s">
        <v>167</v>
      </c>
      <c r="M3039" t="s">
        <v>22</v>
      </c>
      <c r="N3039" t="s">
        <v>23</v>
      </c>
      <c r="O3039" t="s">
        <v>34</v>
      </c>
      <c r="P3039" t="s">
        <v>46</v>
      </c>
      <c r="Q3039" t="s">
        <v>42</v>
      </c>
      <c r="R3039" s="1">
        <v>42555</v>
      </c>
      <c r="S3039" s="10">
        <f t="shared" si="199"/>
        <v>4.7524663375914233E-5</v>
      </c>
      <c r="U3039" t="str">
        <f t="shared" si="198"/>
        <v/>
      </c>
      <c r="V3039">
        <f t="array" ref="V3039">SUM(IF(B3039="Y",IF(D3039="Critical",(F3039:F6598),0)))</f>
        <v>0</v>
      </c>
      <c r="W3039">
        <f t="shared" si="200"/>
        <v>1</v>
      </c>
      <c r="X3039">
        <f t="shared" si="201"/>
        <v>0</v>
      </c>
    </row>
    <row r="3040" spans="1:24" x14ac:dyDescent="0.25">
      <c r="A3040">
        <v>37987</v>
      </c>
      <c r="B3040" t="s">
        <v>18</v>
      </c>
      <c r="C3040" s="1">
        <v>42554</v>
      </c>
      <c r="D3040" t="s">
        <v>19</v>
      </c>
      <c r="E3040">
        <v>5</v>
      </c>
      <c r="F3040">
        <v>708.87</v>
      </c>
      <c r="G3040">
        <v>0.1</v>
      </c>
      <c r="H3040" t="s">
        <v>54</v>
      </c>
      <c r="I3040">
        <v>-270.85000000000002</v>
      </c>
      <c r="J3040">
        <v>146.34</v>
      </c>
      <c r="K3040">
        <v>43.75</v>
      </c>
      <c r="L3040" t="s">
        <v>167</v>
      </c>
      <c r="M3040" t="s">
        <v>22</v>
      </c>
      <c r="N3040" t="s">
        <v>23</v>
      </c>
      <c r="O3040" t="s">
        <v>37</v>
      </c>
      <c r="P3040" t="s">
        <v>112</v>
      </c>
      <c r="Q3040" t="s">
        <v>58</v>
      </c>
      <c r="R3040" s="1">
        <v>42555</v>
      </c>
      <c r="S3040" s="10">
        <f t="shared" si="199"/>
        <v>1.1264522729556398E-4</v>
      </c>
      <c r="U3040" t="str">
        <f t="shared" si="198"/>
        <v/>
      </c>
      <c r="V3040">
        <f t="array" ref="V3040">SUM(IF(B3040="Y",IF(D3040="Critical",(F3040:F6599),0)))</f>
        <v>0</v>
      </c>
      <c r="W3040">
        <f t="shared" si="200"/>
        <v>1</v>
      </c>
      <c r="X3040">
        <f t="shared" si="201"/>
        <v>0</v>
      </c>
    </row>
    <row r="3041" spans="1:24" x14ac:dyDescent="0.25">
      <c r="A3041">
        <v>40257</v>
      </c>
      <c r="B3041" t="s">
        <v>18</v>
      </c>
      <c r="C3041" s="1">
        <v>41507</v>
      </c>
      <c r="D3041" t="s">
        <v>31</v>
      </c>
      <c r="E3041">
        <v>24</v>
      </c>
      <c r="F3041">
        <v>3201.16</v>
      </c>
      <c r="G3041">
        <v>0.06</v>
      </c>
      <c r="H3041" t="s">
        <v>20</v>
      </c>
      <c r="I3041">
        <v>405.5</v>
      </c>
      <c r="J3041">
        <v>140.81</v>
      </c>
      <c r="K3041">
        <v>24.49</v>
      </c>
      <c r="L3041" t="s">
        <v>511</v>
      </c>
      <c r="M3041" t="s">
        <v>22</v>
      </c>
      <c r="N3041" t="s">
        <v>45</v>
      </c>
      <c r="O3041" t="s">
        <v>37</v>
      </c>
      <c r="P3041" t="s">
        <v>86</v>
      </c>
      <c r="Q3041" t="s">
        <v>60</v>
      </c>
      <c r="R3041" s="1">
        <v>41508</v>
      </c>
      <c r="S3041" s="10">
        <f t="shared" si="199"/>
        <v>5.086904450879112E-4</v>
      </c>
      <c r="U3041" t="str">
        <f t="shared" si="198"/>
        <v/>
      </c>
      <c r="V3041">
        <f t="array" ref="V3041">SUM(IF(B3041="Y",IF(D3041="Critical",(F3041:F6600),0)))</f>
        <v>0</v>
      </c>
      <c r="W3041">
        <f t="shared" si="200"/>
        <v>1</v>
      </c>
      <c r="X3041">
        <f t="shared" si="201"/>
        <v>0</v>
      </c>
    </row>
    <row r="3042" spans="1:24" x14ac:dyDescent="0.25">
      <c r="A3042">
        <v>3461</v>
      </c>
      <c r="B3042" t="s">
        <v>18</v>
      </c>
      <c r="C3042" s="1">
        <v>41304</v>
      </c>
      <c r="D3042" t="s">
        <v>28</v>
      </c>
      <c r="E3042">
        <v>35</v>
      </c>
      <c r="F3042">
        <v>3206.3955000000001</v>
      </c>
      <c r="G3042">
        <v>0.08</v>
      </c>
      <c r="H3042" t="s">
        <v>20</v>
      </c>
      <c r="I3042">
        <v>784.77</v>
      </c>
      <c r="J3042">
        <v>115.99</v>
      </c>
      <c r="K3042">
        <v>2.5</v>
      </c>
      <c r="L3042" t="s">
        <v>209</v>
      </c>
      <c r="M3042" t="s">
        <v>22</v>
      </c>
      <c r="N3042" t="s">
        <v>40</v>
      </c>
      <c r="O3042" t="s">
        <v>24</v>
      </c>
      <c r="P3042" t="s">
        <v>41</v>
      </c>
      <c r="Q3042" t="s">
        <v>42</v>
      </c>
      <c r="R3042" s="1">
        <v>41306</v>
      </c>
      <c r="S3042" s="10">
        <f t="shared" si="199"/>
        <v>5.0952240875897349E-4</v>
      </c>
      <c r="U3042" t="str">
        <f t="shared" si="198"/>
        <v/>
      </c>
      <c r="V3042">
        <f t="array" ref="V3042">SUM(IF(B3042="Y",IF(D3042="Critical",(F3042:F6601),0)))</f>
        <v>0</v>
      </c>
      <c r="W3042">
        <f t="shared" si="200"/>
        <v>2</v>
      </c>
      <c r="X3042">
        <f t="shared" si="201"/>
        <v>0</v>
      </c>
    </row>
    <row r="3043" spans="1:24" x14ac:dyDescent="0.25">
      <c r="A3043">
        <v>29121</v>
      </c>
      <c r="B3043" t="s">
        <v>18</v>
      </c>
      <c r="C3043" s="1">
        <v>41375</v>
      </c>
      <c r="D3043" t="s">
        <v>43</v>
      </c>
      <c r="E3043">
        <v>31</v>
      </c>
      <c r="F3043">
        <v>3206.9650000000001</v>
      </c>
      <c r="G3043">
        <v>0.08</v>
      </c>
      <c r="H3043" t="s">
        <v>20</v>
      </c>
      <c r="I3043">
        <v>575.33000000000004</v>
      </c>
      <c r="J3043">
        <v>125.99</v>
      </c>
      <c r="K3043">
        <v>7.69</v>
      </c>
      <c r="L3043" t="s">
        <v>230</v>
      </c>
      <c r="M3043" t="s">
        <v>56</v>
      </c>
      <c r="N3043" t="s">
        <v>23</v>
      </c>
      <c r="O3043" t="s">
        <v>24</v>
      </c>
      <c r="P3043" t="s">
        <v>41</v>
      </c>
      <c r="Q3043" t="s">
        <v>42</v>
      </c>
      <c r="R3043" s="1">
        <v>41377</v>
      </c>
      <c r="S3043" s="10">
        <f t="shared" si="199"/>
        <v>5.0961290695602634E-4</v>
      </c>
      <c r="U3043" t="str">
        <f t="shared" si="198"/>
        <v/>
      </c>
      <c r="V3043">
        <f t="array" ref="V3043">SUM(IF(B3043="Y",IF(D3043="Critical",(F3043:F6602),0)))</f>
        <v>0</v>
      </c>
      <c r="W3043">
        <f t="shared" si="200"/>
        <v>2</v>
      </c>
      <c r="X3043">
        <f t="shared" si="201"/>
        <v>0</v>
      </c>
    </row>
    <row r="3044" spans="1:24" x14ac:dyDescent="0.25">
      <c r="A3044">
        <v>38052</v>
      </c>
      <c r="B3044" t="s">
        <v>18</v>
      </c>
      <c r="C3044" s="1">
        <v>42049</v>
      </c>
      <c r="D3044" t="s">
        <v>47</v>
      </c>
      <c r="E3044">
        <v>13</v>
      </c>
      <c r="F3044">
        <v>542.6</v>
      </c>
      <c r="G3044">
        <v>0.03</v>
      </c>
      <c r="H3044" t="s">
        <v>20</v>
      </c>
      <c r="I3044">
        <v>118.4</v>
      </c>
      <c r="J3044">
        <v>40.98</v>
      </c>
      <c r="K3044">
        <v>1.99</v>
      </c>
      <c r="L3044" t="s">
        <v>295</v>
      </c>
      <c r="M3044" t="s">
        <v>30</v>
      </c>
      <c r="N3044" t="s">
        <v>45</v>
      </c>
      <c r="O3044" t="s">
        <v>24</v>
      </c>
      <c r="P3044" t="s">
        <v>25</v>
      </c>
      <c r="Q3044" t="s">
        <v>26</v>
      </c>
      <c r="R3044" s="1">
        <v>42049</v>
      </c>
      <c r="S3044" s="10">
        <f t="shared" si="199"/>
        <v>8.6223567551981355E-5</v>
      </c>
      <c r="U3044" t="str">
        <f t="shared" si="198"/>
        <v/>
      </c>
      <c r="V3044">
        <f t="array" ref="V3044">SUM(IF(B3044="Y",IF(D3044="Critical",(F3044:F6603),0)))</f>
        <v>0</v>
      </c>
      <c r="W3044">
        <f t="shared" si="200"/>
        <v>0</v>
      </c>
      <c r="X3044">
        <f t="shared" si="201"/>
        <v>0</v>
      </c>
    </row>
    <row r="3045" spans="1:24" x14ac:dyDescent="0.25">
      <c r="A3045">
        <v>38080</v>
      </c>
      <c r="B3045" t="s">
        <v>18</v>
      </c>
      <c r="C3045" s="1">
        <v>42627</v>
      </c>
      <c r="D3045" t="s">
        <v>31</v>
      </c>
      <c r="E3045">
        <v>26</v>
      </c>
      <c r="F3045">
        <v>125.01</v>
      </c>
      <c r="G3045">
        <v>0.08</v>
      </c>
      <c r="H3045" t="s">
        <v>20</v>
      </c>
      <c r="I3045">
        <v>-56.35</v>
      </c>
      <c r="J3045">
        <v>4.9800000000000004</v>
      </c>
      <c r="K3045">
        <v>4.7</v>
      </c>
      <c r="L3045" t="s">
        <v>430</v>
      </c>
      <c r="M3045" t="s">
        <v>30</v>
      </c>
      <c r="N3045" t="s">
        <v>45</v>
      </c>
      <c r="O3045" t="s">
        <v>34</v>
      </c>
      <c r="P3045" t="s">
        <v>49</v>
      </c>
      <c r="Q3045" t="s">
        <v>42</v>
      </c>
      <c r="R3045" s="1">
        <v>42628</v>
      </c>
      <c r="S3045" s="10">
        <f t="shared" si="199"/>
        <v>1.9865109066850698E-5</v>
      </c>
      <c r="U3045" t="str">
        <f t="shared" si="198"/>
        <v/>
      </c>
      <c r="V3045">
        <f t="array" ref="V3045">SUM(IF(B3045="Y",IF(D3045="Critical",(F3045:F6604),0)))</f>
        <v>0</v>
      </c>
      <c r="W3045">
        <f t="shared" si="200"/>
        <v>1</v>
      </c>
      <c r="X3045">
        <f t="shared" si="201"/>
        <v>0</v>
      </c>
    </row>
    <row r="3046" spans="1:24" x14ac:dyDescent="0.25">
      <c r="A3046">
        <v>38084</v>
      </c>
      <c r="B3046" t="s">
        <v>18</v>
      </c>
      <c r="C3046" s="1">
        <v>42449</v>
      </c>
      <c r="D3046" t="s">
        <v>31</v>
      </c>
      <c r="E3046">
        <v>11</v>
      </c>
      <c r="F3046">
        <v>100.36</v>
      </c>
      <c r="G3046">
        <v>0.02</v>
      </c>
      <c r="H3046" t="s">
        <v>20</v>
      </c>
      <c r="I3046">
        <v>18.41</v>
      </c>
      <c r="J3046">
        <v>9.11</v>
      </c>
      <c r="K3046">
        <v>2.15</v>
      </c>
      <c r="L3046" t="s">
        <v>577</v>
      </c>
      <c r="M3046" t="s">
        <v>30</v>
      </c>
      <c r="N3046" t="s">
        <v>40</v>
      </c>
      <c r="O3046" t="s">
        <v>34</v>
      </c>
      <c r="P3046" t="s">
        <v>49</v>
      </c>
      <c r="Q3046" t="s">
        <v>36</v>
      </c>
      <c r="R3046" s="1">
        <v>42451</v>
      </c>
      <c r="S3046" s="10">
        <f t="shared" si="199"/>
        <v>1.5948022925759026E-5</v>
      </c>
      <c r="U3046" t="str">
        <f t="shared" si="198"/>
        <v/>
      </c>
      <c r="V3046">
        <f t="array" ref="V3046">SUM(IF(B3046="Y",IF(D3046="Critical",(F3046:F6605),0)))</f>
        <v>0</v>
      </c>
      <c r="W3046">
        <f t="shared" si="200"/>
        <v>2</v>
      </c>
      <c r="X3046">
        <f t="shared" si="201"/>
        <v>0</v>
      </c>
    </row>
    <row r="3047" spans="1:24" x14ac:dyDescent="0.25">
      <c r="A3047">
        <v>38084</v>
      </c>
      <c r="B3047" t="s">
        <v>18</v>
      </c>
      <c r="C3047" s="1">
        <v>42449</v>
      </c>
      <c r="D3047" t="s">
        <v>31</v>
      </c>
      <c r="E3047">
        <v>33</v>
      </c>
      <c r="F3047">
        <v>404.91</v>
      </c>
      <c r="G3047">
        <v>0.06</v>
      </c>
      <c r="H3047" t="s">
        <v>20</v>
      </c>
      <c r="I3047">
        <v>65.63</v>
      </c>
      <c r="J3047">
        <v>12.64</v>
      </c>
      <c r="K3047">
        <v>4.9800000000000004</v>
      </c>
      <c r="L3047" t="s">
        <v>577</v>
      </c>
      <c r="M3047" t="s">
        <v>30</v>
      </c>
      <c r="N3047" t="s">
        <v>40</v>
      </c>
      <c r="O3047" t="s">
        <v>37</v>
      </c>
      <c r="P3047" t="s">
        <v>38</v>
      </c>
      <c r="Q3047" t="s">
        <v>26</v>
      </c>
      <c r="R3047" s="1">
        <v>42451</v>
      </c>
      <c r="S3047" s="10">
        <f t="shared" si="199"/>
        <v>6.4343503017826709E-5</v>
      </c>
      <c r="U3047" t="str">
        <f t="shared" si="198"/>
        <v/>
      </c>
      <c r="V3047">
        <f t="array" ref="V3047">SUM(IF(B3047="Y",IF(D3047="Critical",(F3047:F6606),0)))</f>
        <v>0</v>
      </c>
      <c r="W3047">
        <f t="shared" si="200"/>
        <v>2</v>
      </c>
      <c r="X3047">
        <f t="shared" si="201"/>
        <v>0</v>
      </c>
    </row>
    <row r="3048" spans="1:24" x14ac:dyDescent="0.25">
      <c r="A3048">
        <v>38087</v>
      </c>
      <c r="B3048" t="s">
        <v>18</v>
      </c>
      <c r="C3048" s="1">
        <v>42422</v>
      </c>
      <c r="D3048" t="s">
        <v>28</v>
      </c>
      <c r="E3048">
        <v>18</v>
      </c>
      <c r="F3048">
        <v>901.81</v>
      </c>
      <c r="G3048">
        <v>0.02</v>
      </c>
      <c r="H3048" t="s">
        <v>20</v>
      </c>
      <c r="I3048">
        <v>-76.89</v>
      </c>
      <c r="J3048">
        <v>49.99</v>
      </c>
      <c r="K3048">
        <v>19.989999999999998</v>
      </c>
      <c r="L3048" t="s">
        <v>217</v>
      </c>
      <c r="M3048" t="s">
        <v>56</v>
      </c>
      <c r="N3048" t="s">
        <v>71</v>
      </c>
      <c r="O3048" t="s">
        <v>24</v>
      </c>
      <c r="P3048" t="s">
        <v>25</v>
      </c>
      <c r="Q3048" t="s">
        <v>42</v>
      </c>
      <c r="R3048" s="1">
        <v>42422</v>
      </c>
      <c r="S3048" s="10">
        <f t="shared" si="199"/>
        <v>1.4330496766319994E-4</v>
      </c>
      <c r="U3048" t="str">
        <f t="shared" si="198"/>
        <v/>
      </c>
      <c r="V3048">
        <f t="array" ref="V3048">SUM(IF(B3048="Y",IF(D3048="Critical",(F3048:F6607),0)))</f>
        <v>0</v>
      </c>
      <c r="W3048">
        <f t="shared" si="200"/>
        <v>0</v>
      </c>
      <c r="X3048">
        <f t="shared" si="201"/>
        <v>0</v>
      </c>
    </row>
    <row r="3049" spans="1:24" x14ac:dyDescent="0.25">
      <c r="A3049">
        <v>38118</v>
      </c>
      <c r="B3049" t="s">
        <v>18</v>
      </c>
      <c r="C3049" s="1">
        <v>41747</v>
      </c>
      <c r="D3049" t="s">
        <v>31</v>
      </c>
      <c r="E3049">
        <v>7</v>
      </c>
      <c r="F3049">
        <v>138.91</v>
      </c>
      <c r="G3049">
        <v>0.09</v>
      </c>
      <c r="H3049" t="s">
        <v>20</v>
      </c>
      <c r="I3049">
        <v>-64.11</v>
      </c>
      <c r="J3049">
        <v>19.98</v>
      </c>
      <c r="K3049">
        <v>4</v>
      </c>
      <c r="L3049" t="s">
        <v>157</v>
      </c>
      <c r="M3049" t="s">
        <v>22</v>
      </c>
      <c r="N3049" t="s">
        <v>71</v>
      </c>
      <c r="O3049" t="s">
        <v>24</v>
      </c>
      <c r="P3049" t="s">
        <v>25</v>
      </c>
      <c r="Q3049" t="s">
        <v>42</v>
      </c>
      <c r="R3049" s="1">
        <v>41749</v>
      </c>
      <c r="S3049" s="10">
        <f t="shared" si="199"/>
        <v>2.2073932489210705E-5</v>
      </c>
      <c r="U3049" t="str">
        <f t="shared" si="198"/>
        <v/>
      </c>
      <c r="V3049">
        <f t="array" ref="V3049">SUM(IF(B3049="Y",IF(D3049="Critical",(F3049:F6608),0)))</f>
        <v>0</v>
      </c>
      <c r="W3049">
        <f t="shared" si="200"/>
        <v>2</v>
      </c>
      <c r="X3049">
        <f t="shared" si="201"/>
        <v>0</v>
      </c>
    </row>
    <row r="3050" spans="1:24" x14ac:dyDescent="0.25">
      <c r="A3050">
        <v>38145</v>
      </c>
      <c r="B3050" t="s">
        <v>18</v>
      </c>
      <c r="C3050" s="1">
        <v>42625</v>
      </c>
      <c r="D3050" t="s">
        <v>31</v>
      </c>
      <c r="E3050">
        <v>33</v>
      </c>
      <c r="F3050">
        <v>60.92</v>
      </c>
      <c r="G3050">
        <v>7.0000000000000007E-2</v>
      </c>
      <c r="H3050" t="s">
        <v>20</v>
      </c>
      <c r="I3050">
        <v>-17.2</v>
      </c>
      <c r="J3050">
        <v>1.88</v>
      </c>
      <c r="K3050">
        <v>1.49</v>
      </c>
      <c r="L3050" t="s">
        <v>508</v>
      </c>
      <c r="M3050" t="s">
        <v>30</v>
      </c>
      <c r="N3050" t="s">
        <v>71</v>
      </c>
      <c r="O3050" t="s">
        <v>34</v>
      </c>
      <c r="P3050" t="s">
        <v>68</v>
      </c>
      <c r="Q3050" t="s">
        <v>42</v>
      </c>
      <c r="R3050" s="1">
        <v>42627</v>
      </c>
      <c r="S3050" s="10">
        <f t="shared" si="199"/>
        <v>9.6806851000123557E-6</v>
      </c>
      <c r="U3050" t="str">
        <f t="shared" si="198"/>
        <v/>
      </c>
      <c r="V3050">
        <f t="array" ref="V3050">SUM(IF(B3050="Y",IF(D3050="Critical",(F3050:F6609),0)))</f>
        <v>0</v>
      </c>
      <c r="W3050">
        <f t="shared" si="200"/>
        <v>2</v>
      </c>
      <c r="X3050">
        <f t="shared" si="201"/>
        <v>0</v>
      </c>
    </row>
    <row r="3051" spans="1:24" x14ac:dyDescent="0.25">
      <c r="A3051">
        <v>38145</v>
      </c>
      <c r="B3051" t="s">
        <v>18</v>
      </c>
      <c r="C3051" s="1">
        <v>42625</v>
      </c>
      <c r="D3051" t="s">
        <v>31</v>
      </c>
      <c r="E3051">
        <v>8</v>
      </c>
      <c r="F3051">
        <v>387.17</v>
      </c>
      <c r="G3051">
        <v>0.01</v>
      </c>
      <c r="H3051" t="s">
        <v>20</v>
      </c>
      <c r="I3051">
        <v>190.6</v>
      </c>
      <c r="J3051">
        <v>45.98</v>
      </c>
      <c r="K3051">
        <v>4.8</v>
      </c>
      <c r="L3051" t="s">
        <v>508</v>
      </c>
      <c r="M3051" t="s">
        <v>30</v>
      </c>
      <c r="N3051" t="s">
        <v>71</v>
      </c>
      <c r="O3051" t="s">
        <v>37</v>
      </c>
      <c r="P3051" t="s">
        <v>38</v>
      </c>
      <c r="Q3051" t="s">
        <v>36</v>
      </c>
      <c r="R3051" s="1">
        <v>42626</v>
      </c>
      <c r="S3051" s="10">
        <f t="shared" si="199"/>
        <v>6.1524472261519756E-5</v>
      </c>
      <c r="U3051" t="str">
        <f t="shared" si="198"/>
        <v/>
      </c>
      <c r="V3051">
        <f t="array" ref="V3051">SUM(IF(B3051="Y",IF(D3051="Critical",(F3051:F6610),0)))</f>
        <v>0</v>
      </c>
      <c r="W3051">
        <f t="shared" si="200"/>
        <v>1</v>
      </c>
      <c r="X3051">
        <f t="shared" si="201"/>
        <v>0</v>
      </c>
    </row>
    <row r="3052" spans="1:24" x14ac:dyDescent="0.25">
      <c r="A3052">
        <v>6272</v>
      </c>
      <c r="B3052" t="s">
        <v>27</v>
      </c>
      <c r="C3052" s="1">
        <v>41332</v>
      </c>
      <c r="D3052" t="s">
        <v>19</v>
      </c>
      <c r="E3052">
        <v>31</v>
      </c>
      <c r="F3052">
        <v>3232.68</v>
      </c>
      <c r="G3052">
        <v>0.03</v>
      </c>
      <c r="H3052" t="s">
        <v>20</v>
      </c>
      <c r="I3052">
        <v>875.45</v>
      </c>
      <c r="J3052">
        <v>105.98</v>
      </c>
      <c r="K3052">
        <v>13.99</v>
      </c>
      <c r="L3052" t="s">
        <v>260</v>
      </c>
      <c r="M3052" t="s">
        <v>22</v>
      </c>
      <c r="N3052" t="s">
        <v>23</v>
      </c>
      <c r="O3052" t="s">
        <v>37</v>
      </c>
      <c r="P3052" t="s">
        <v>38</v>
      </c>
      <c r="Q3052" t="s">
        <v>52</v>
      </c>
      <c r="R3052" s="1">
        <v>41334</v>
      </c>
      <c r="S3052" s="10">
        <f t="shared" si="199"/>
        <v>5.1369923028739229E-4</v>
      </c>
      <c r="U3052" t="str">
        <f t="shared" si="198"/>
        <v/>
      </c>
      <c r="V3052">
        <f t="array" ref="V3052">SUM(IF(B3052="Y",IF(D3052="Critical",(F3052:F6611),0)))</f>
        <v>0</v>
      </c>
      <c r="W3052">
        <f t="shared" si="200"/>
        <v>2</v>
      </c>
      <c r="X3052">
        <f t="shared" si="201"/>
        <v>0</v>
      </c>
    </row>
    <row r="3053" spans="1:24" x14ac:dyDescent="0.25">
      <c r="A3053">
        <v>44390</v>
      </c>
      <c r="B3053" t="s">
        <v>18</v>
      </c>
      <c r="C3053" s="1">
        <v>41611</v>
      </c>
      <c r="D3053" t="s">
        <v>31</v>
      </c>
      <c r="E3053">
        <v>32</v>
      </c>
      <c r="F3053">
        <v>3234.1</v>
      </c>
      <c r="G3053">
        <v>0.03</v>
      </c>
      <c r="H3053" t="s">
        <v>20</v>
      </c>
      <c r="I3053">
        <v>2033.5</v>
      </c>
      <c r="J3053">
        <v>99.23</v>
      </c>
      <c r="K3053">
        <v>8.99</v>
      </c>
      <c r="L3053" t="s">
        <v>130</v>
      </c>
      <c r="M3053" t="s">
        <v>30</v>
      </c>
      <c r="N3053" t="s">
        <v>40</v>
      </c>
      <c r="O3053" t="s">
        <v>37</v>
      </c>
      <c r="P3053" t="s">
        <v>38</v>
      </c>
      <c r="Q3053" t="s">
        <v>26</v>
      </c>
      <c r="R3053" s="1">
        <v>41613</v>
      </c>
      <c r="S3053" s="10">
        <f t="shared" si="199"/>
        <v>5.1392487987442475E-4</v>
      </c>
      <c r="U3053" t="str">
        <f t="shared" si="198"/>
        <v/>
      </c>
      <c r="V3053">
        <f t="array" ref="V3053">SUM(IF(B3053="Y",IF(D3053="Critical",(F3053:F6612),0)))</f>
        <v>0</v>
      </c>
      <c r="W3053">
        <f t="shared" si="200"/>
        <v>2</v>
      </c>
      <c r="X3053">
        <f t="shared" si="201"/>
        <v>0</v>
      </c>
    </row>
    <row r="3054" spans="1:24" x14ac:dyDescent="0.25">
      <c r="A3054">
        <v>38182</v>
      </c>
      <c r="B3054" t="s">
        <v>18</v>
      </c>
      <c r="C3054" s="1">
        <v>42146</v>
      </c>
      <c r="D3054" t="s">
        <v>19</v>
      </c>
      <c r="E3054">
        <v>45</v>
      </c>
      <c r="F3054">
        <v>2848.83</v>
      </c>
      <c r="G3054">
        <v>7.0000000000000007E-2</v>
      </c>
      <c r="H3054" t="s">
        <v>20</v>
      </c>
      <c r="I3054">
        <v>-1182.8699999999999</v>
      </c>
      <c r="J3054">
        <v>64.650000000000006</v>
      </c>
      <c r="K3054">
        <v>35</v>
      </c>
      <c r="L3054" t="s">
        <v>260</v>
      </c>
      <c r="M3054" t="s">
        <v>22</v>
      </c>
      <c r="N3054" t="s">
        <v>40</v>
      </c>
      <c r="O3054" t="s">
        <v>34</v>
      </c>
      <c r="P3054" t="s">
        <v>53</v>
      </c>
      <c r="Q3054" t="s">
        <v>60</v>
      </c>
      <c r="R3054" s="1">
        <v>42146</v>
      </c>
      <c r="S3054" s="10">
        <f t="shared" si="199"/>
        <v>4.5270233311668081E-4</v>
      </c>
      <c r="U3054" t="str">
        <f t="shared" si="198"/>
        <v/>
      </c>
      <c r="V3054">
        <f t="array" ref="V3054">SUM(IF(B3054="Y",IF(D3054="Critical",(F3054:F6613),0)))</f>
        <v>0</v>
      </c>
      <c r="W3054">
        <f t="shared" si="200"/>
        <v>0</v>
      </c>
      <c r="X3054">
        <f t="shared" si="201"/>
        <v>0</v>
      </c>
    </row>
    <row r="3055" spans="1:24" x14ac:dyDescent="0.25">
      <c r="A3055">
        <v>19556</v>
      </c>
      <c r="B3055" t="s">
        <v>18</v>
      </c>
      <c r="C3055" s="1">
        <v>41638</v>
      </c>
      <c r="D3055" t="s">
        <v>31</v>
      </c>
      <c r="E3055">
        <v>35</v>
      </c>
      <c r="F3055">
        <v>3238.143</v>
      </c>
      <c r="G3055">
        <v>0.08</v>
      </c>
      <c r="H3055" t="s">
        <v>20</v>
      </c>
      <c r="I3055">
        <v>727.36</v>
      </c>
      <c r="J3055">
        <v>115.99</v>
      </c>
      <c r="K3055">
        <v>4.2300000000000004</v>
      </c>
      <c r="L3055" t="s">
        <v>187</v>
      </c>
      <c r="M3055" t="s">
        <v>22</v>
      </c>
      <c r="N3055" t="s">
        <v>45</v>
      </c>
      <c r="O3055" t="s">
        <v>24</v>
      </c>
      <c r="P3055" t="s">
        <v>41</v>
      </c>
      <c r="Q3055" t="s">
        <v>42</v>
      </c>
      <c r="R3055" s="1">
        <v>41666</v>
      </c>
      <c r="S3055" s="10">
        <f t="shared" si="199"/>
        <v>5.1456734556482779E-4</v>
      </c>
      <c r="U3055" t="str">
        <f t="shared" si="198"/>
        <v/>
      </c>
      <c r="V3055">
        <f t="array" ref="V3055">SUM(IF(B3055="Y",IF(D3055="Critical",(F3055:F6614),0)))</f>
        <v>0</v>
      </c>
      <c r="W3055">
        <f t="shared" si="200"/>
        <v>28</v>
      </c>
      <c r="X3055">
        <f t="shared" si="201"/>
        <v>0</v>
      </c>
    </row>
    <row r="3056" spans="1:24" x14ac:dyDescent="0.25">
      <c r="A3056">
        <v>29762</v>
      </c>
      <c r="B3056" t="s">
        <v>18</v>
      </c>
      <c r="C3056" s="1">
        <v>41489</v>
      </c>
      <c r="D3056" t="s">
        <v>28</v>
      </c>
      <c r="E3056">
        <v>33</v>
      </c>
      <c r="F3056">
        <v>3268.56</v>
      </c>
      <c r="G3056">
        <v>0.03</v>
      </c>
      <c r="H3056" t="s">
        <v>54</v>
      </c>
      <c r="I3056">
        <v>-1181.71</v>
      </c>
      <c r="J3056">
        <v>95.95</v>
      </c>
      <c r="K3056">
        <v>74.349999999999994</v>
      </c>
      <c r="L3056" t="s">
        <v>220</v>
      </c>
      <c r="M3056" t="s">
        <v>30</v>
      </c>
      <c r="N3056" t="s">
        <v>40</v>
      </c>
      <c r="O3056" t="s">
        <v>37</v>
      </c>
      <c r="P3056" t="s">
        <v>86</v>
      </c>
      <c r="Q3056" t="s">
        <v>74</v>
      </c>
      <c r="R3056" s="1">
        <v>41490</v>
      </c>
      <c r="S3056" s="10">
        <f t="shared" si="199"/>
        <v>5.1940085506395903E-4</v>
      </c>
      <c r="U3056" t="str">
        <f t="shared" si="198"/>
        <v/>
      </c>
      <c r="V3056">
        <f t="array" ref="V3056">SUM(IF(B3056="Y",IF(D3056="Critical",(F3056:F6615),0)))</f>
        <v>0</v>
      </c>
      <c r="W3056">
        <f t="shared" si="200"/>
        <v>1</v>
      </c>
      <c r="X3056">
        <f t="shared" si="201"/>
        <v>0</v>
      </c>
    </row>
    <row r="3057" spans="1:24" x14ac:dyDescent="0.25">
      <c r="A3057">
        <v>38240</v>
      </c>
      <c r="B3057" t="s">
        <v>27</v>
      </c>
      <c r="C3057" s="1">
        <v>42723</v>
      </c>
      <c r="D3057" t="s">
        <v>19</v>
      </c>
      <c r="E3057">
        <v>4</v>
      </c>
      <c r="F3057">
        <v>41.53</v>
      </c>
      <c r="G3057">
        <v>0.04</v>
      </c>
      <c r="H3057" t="s">
        <v>20</v>
      </c>
      <c r="I3057">
        <v>-15.53</v>
      </c>
      <c r="J3057">
        <v>8.6</v>
      </c>
      <c r="K3057">
        <v>6.19</v>
      </c>
      <c r="L3057" t="s">
        <v>335</v>
      </c>
      <c r="M3057" t="s">
        <v>30</v>
      </c>
      <c r="N3057" t="s">
        <v>45</v>
      </c>
      <c r="O3057" t="s">
        <v>34</v>
      </c>
      <c r="P3057" t="s">
        <v>68</v>
      </c>
      <c r="Q3057" t="s">
        <v>42</v>
      </c>
      <c r="R3057" s="1">
        <v>42723</v>
      </c>
      <c r="S3057" s="10">
        <f t="shared" si="199"/>
        <v>6.5994558799000841E-6</v>
      </c>
      <c r="U3057" t="str">
        <f t="shared" si="198"/>
        <v/>
      </c>
      <c r="V3057">
        <f t="array" ref="V3057">SUM(IF(B3057="Y",IF(D3057="Critical",(F3057:F6616),0)))</f>
        <v>0</v>
      </c>
      <c r="W3057">
        <f t="shared" si="200"/>
        <v>0</v>
      </c>
      <c r="X3057">
        <f t="shared" si="201"/>
        <v>0</v>
      </c>
    </row>
    <row r="3058" spans="1:24" x14ac:dyDescent="0.25">
      <c r="A3058">
        <v>38304</v>
      </c>
      <c r="B3058" t="s">
        <v>18</v>
      </c>
      <c r="C3058" s="1">
        <v>41720</v>
      </c>
      <c r="D3058" t="s">
        <v>19</v>
      </c>
      <c r="E3058">
        <v>7</v>
      </c>
      <c r="F3058">
        <v>30.1</v>
      </c>
      <c r="G3058">
        <v>0.09</v>
      </c>
      <c r="H3058" t="s">
        <v>20</v>
      </c>
      <c r="I3058">
        <v>-28.31</v>
      </c>
      <c r="J3058">
        <v>3.58</v>
      </c>
      <c r="K3058">
        <v>5.47</v>
      </c>
      <c r="L3058" t="s">
        <v>559</v>
      </c>
      <c r="M3058" t="s">
        <v>22</v>
      </c>
      <c r="N3058" t="s">
        <v>45</v>
      </c>
      <c r="O3058" t="s">
        <v>34</v>
      </c>
      <c r="P3058" t="s">
        <v>68</v>
      </c>
      <c r="Q3058" t="s">
        <v>42</v>
      </c>
      <c r="R3058" s="1">
        <v>41722</v>
      </c>
      <c r="S3058" s="10">
        <f t="shared" si="199"/>
        <v>4.7831356124486522E-6</v>
      </c>
      <c r="U3058" t="str">
        <f t="shared" si="198"/>
        <v/>
      </c>
      <c r="V3058">
        <f t="array" ref="V3058">SUM(IF(B3058="Y",IF(D3058="Critical",(F3058:F6617),0)))</f>
        <v>0</v>
      </c>
      <c r="W3058">
        <f t="shared" si="200"/>
        <v>2</v>
      </c>
      <c r="X3058">
        <f t="shared" si="201"/>
        <v>0</v>
      </c>
    </row>
    <row r="3059" spans="1:24" x14ac:dyDescent="0.25">
      <c r="A3059">
        <v>38310</v>
      </c>
      <c r="B3059" t="s">
        <v>18</v>
      </c>
      <c r="C3059" s="1">
        <v>42108</v>
      </c>
      <c r="D3059" t="s">
        <v>19</v>
      </c>
      <c r="E3059">
        <v>4</v>
      </c>
      <c r="F3059">
        <v>62.45</v>
      </c>
      <c r="G3059">
        <v>0.08</v>
      </c>
      <c r="H3059" t="s">
        <v>20</v>
      </c>
      <c r="I3059">
        <v>-141.76</v>
      </c>
      <c r="J3059">
        <v>3.48</v>
      </c>
      <c r="K3059">
        <v>49</v>
      </c>
      <c r="L3059" t="s">
        <v>230</v>
      </c>
      <c r="M3059" t="s">
        <v>56</v>
      </c>
      <c r="N3059" t="s">
        <v>23</v>
      </c>
      <c r="O3059" t="s">
        <v>34</v>
      </c>
      <c r="P3059" t="s">
        <v>72</v>
      </c>
      <c r="Q3059" t="s">
        <v>60</v>
      </c>
      <c r="R3059" s="1">
        <v>42111</v>
      </c>
      <c r="S3059" s="10">
        <f t="shared" si="199"/>
        <v>9.9238145846318384E-6</v>
      </c>
      <c r="U3059" t="str">
        <f t="shared" si="198"/>
        <v/>
      </c>
      <c r="V3059">
        <f t="array" ref="V3059">SUM(IF(B3059="Y",IF(D3059="Critical",(F3059:F6618),0)))</f>
        <v>0</v>
      </c>
      <c r="W3059">
        <f t="shared" si="200"/>
        <v>3</v>
      </c>
      <c r="X3059">
        <f t="shared" si="201"/>
        <v>0</v>
      </c>
    </row>
    <row r="3060" spans="1:24" x14ac:dyDescent="0.25">
      <c r="A3060">
        <v>38340</v>
      </c>
      <c r="B3060" t="s">
        <v>18</v>
      </c>
      <c r="C3060" s="1">
        <v>42390</v>
      </c>
      <c r="D3060" t="s">
        <v>28</v>
      </c>
      <c r="E3060">
        <v>36</v>
      </c>
      <c r="F3060">
        <v>2167.0500000000002</v>
      </c>
      <c r="G3060">
        <v>0.02</v>
      </c>
      <c r="H3060" t="s">
        <v>20</v>
      </c>
      <c r="I3060">
        <v>684.9</v>
      </c>
      <c r="J3060">
        <v>60.22</v>
      </c>
      <c r="K3060">
        <v>3.5</v>
      </c>
      <c r="L3060" t="s">
        <v>121</v>
      </c>
      <c r="M3060" t="s">
        <v>22</v>
      </c>
      <c r="N3060" t="s">
        <v>23</v>
      </c>
      <c r="O3060" t="s">
        <v>34</v>
      </c>
      <c r="P3060" t="s">
        <v>72</v>
      </c>
      <c r="Q3060" t="s">
        <v>42</v>
      </c>
      <c r="R3060" s="1">
        <v>42391</v>
      </c>
      <c r="S3060" s="10">
        <f t="shared" si="199"/>
        <v>3.4436192787232065E-4</v>
      </c>
      <c r="U3060" t="str">
        <f t="shared" si="198"/>
        <v/>
      </c>
      <c r="V3060">
        <f t="array" ref="V3060">SUM(IF(B3060="Y",IF(D3060="Critical",(F3060:F6619),0)))</f>
        <v>0</v>
      </c>
      <c r="W3060">
        <f t="shared" si="200"/>
        <v>1</v>
      </c>
      <c r="X3060">
        <f t="shared" si="201"/>
        <v>0</v>
      </c>
    </row>
    <row r="3061" spans="1:24" x14ac:dyDescent="0.25">
      <c r="A3061">
        <v>38341</v>
      </c>
      <c r="B3061" t="s">
        <v>18</v>
      </c>
      <c r="C3061" s="1">
        <v>42508</v>
      </c>
      <c r="D3061" t="s">
        <v>43</v>
      </c>
      <c r="E3061">
        <v>38</v>
      </c>
      <c r="F3061">
        <v>623.12649999999996</v>
      </c>
      <c r="G3061">
        <v>0.09</v>
      </c>
      <c r="H3061" t="s">
        <v>20</v>
      </c>
      <c r="I3061">
        <v>122.29</v>
      </c>
      <c r="J3061">
        <v>20.99</v>
      </c>
      <c r="K3061">
        <v>0.99</v>
      </c>
      <c r="L3061" t="s">
        <v>506</v>
      </c>
      <c r="M3061" t="s">
        <v>56</v>
      </c>
      <c r="N3061" t="s">
        <v>23</v>
      </c>
      <c r="O3061" t="s">
        <v>24</v>
      </c>
      <c r="P3061" t="s">
        <v>41</v>
      </c>
      <c r="Q3061" t="s">
        <v>36</v>
      </c>
      <c r="R3061" s="1">
        <v>42508</v>
      </c>
      <c r="S3061" s="10">
        <f t="shared" si="199"/>
        <v>9.9019885488720429E-5</v>
      </c>
      <c r="U3061" t="str">
        <f t="shared" si="198"/>
        <v/>
      </c>
      <c r="V3061">
        <f t="array" ref="V3061">SUM(IF(B3061="Y",IF(D3061="Critical",(F3061:F6620),0)))</f>
        <v>0</v>
      </c>
      <c r="W3061">
        <f t="shared" si="200"/>
        <v>0</v>
      </c>
      <c r="X3061">
        <f t="shared" si="201"/>
        <v>0</v>
      </c>
    </row>
    <row r="3062" spans="1:24" x14ac:dyDescent="0.25">
      <c r="A3062">
        <v>38341</v>
      </c>
      <c r="B3062" t="s">
        <v>18</v>
      </c>
      <c r="C3062" s="1">
        <v>42508</v>
      </c>
      <c r="D3062" t="s">
        <v>43</v>
      </c>
      <c r="E3062">
        <v>15</v>
      </c>
      <c r="F3062">
        <v>62.62</v>
      </c>
      <c r="G3062">
        <v>0.1</v>
      </c>
      <c r="H3062" t="s">
        <v>32</v>
      </c>
      <c r="I3062">
        <v>-67.06</v>
      </c>
      <c r="J3062">
        <v>3.36</v>
      </c>
      <c r="K3062">
        <v>6.27</v>
      </c>
      <c r="L3062" t="s">
        <v>506</v>
      </c>
      <c r="M3062" t="s">
        <v>56</v>
      </c>
      <c r="N3062" t="s">
        <v>23</v>
      </c>
      <c r="O3062" t="s">
        <v>34</v>
      </c>
      <c r="P3062" t="s">
        <v>68</v>
      </c>
      <c r="Q3062" t="s">
        <v>42</v>
      </c>
      <c r="R3062" s="1">
        <v>42509</v>
      </c>
      <c r="S3062" s="10">
        <f t="shared" si="199"/>
        <v>9.9508289718117793E-6</v>
      </c>
      <c r="U3062" t="str">
        <f t="shared" si="198"/>
        <v/>
      </c>
      <c r="V3062">
        <f t="array" ref="V3062">SUM(IF(B3062="Y",IF(D3062="Critical",(F3062:F6621),0)))</f>
        <v>0</v>
      </c>
      <c r="W3062">
        <f t="shared" si="200"/>
        <v>1</v>
      </c>
      <c r="X3062">
        <f t="shared" si="201"/>
        <v>0</v>
      </c>
    </row>
    <row r="3063" spans="1:24" x14ac:dyDescent="0.25">
      <c r="A3063">
        <v>38341</v>
      </c>
      <c r="B3063" t="s">
        <v>18</v>
      </c>
      <c r="C3063" s="1">
        <v>42508</v>
      </c>
      <c r="D3063" t="s">
        <v>43</v>
      </c>
      <c r="E3063">
        <v>5</v>
      </c>
      <c r="F3063">
        <v>64.25</v>
      </c>
      <c r="G3063">
        <v>7.0000000000000007E-2</v>
      </c>
      <c r="H3063" t="s">
        <v>20</v>
      </c>
      <c r="I3063">
        <v>-7.94</v>
      </c>
      <c r="J3063">
        <v>12.28</v>
      </c>
      <c r="K3063">
        <v>4.8600000000000003</v>
      </c>
      <c r="L3063" t="s">
        <v>506</v>
      </c>
      <c r="M3063" t="s">
        <v>56</v>
      </c>
      <c r="N3063" t="s">
        <v>23</v>
      </c>
      <c r="O3063" t="s">
        <v>34</v>
      </c>
      <c r="P3063" t="s">
        <v>49</v>
      </c>
      <c r="Q3063" t="s">
        <v>42</v>
      </c>
      <c r="R3063" s="1">
        <v>42510</v>
      </c>
      <c r="S3063" s="10">
        <f t="shared" si="199"/>
        <v>1.0209849272419464E-5</v>
      </c>
      <c r="U3063" t="str">
        <f t="shared" si="198"/>
        <v/>
      </c>
      <c r="V3063">
        <f t="array" ref="V3063">SUM(IF(B3063="Y",IF(D3063="Critical",(F3063:F6622),0)))</f>
        <v>0</v>
      </c>
      <c r="W3063">
        <f t="shared" si="200"/>
        <v>2</v>
      </c>
      <c r="X3063">
        <f t="shared" si="201"/>
        <v>0</v>
      </c>
    </row>
    <row r="3064" spans="1:24" x14ac:dyDescent="0.25">
      <c r="A3064">
        <v>41702</v>
      </c>
      <c r="B3064" t="s">
        <v>18</v>
      </c>
      <c r="C3064" s="1">
        <v>41630</v>
      </c>
      <c r="D3064" t="s">
        <v>31</v>
      </c>
      <c r="E3064">
        <v>21</v>
      </c>
      <c r="F3064">
        <v>3323.44</v>
      </c>
      <c r="G3064">
        <v>0.03</v>
      </c>
      <c r="H3064" t="s">
        <v>20</v>
      </c>
      <c r="I3064">
        <v>99.88</v>
      </c>
      <c r="J3064">
        <v>152.47999999999999</v>
      </c>
      <c r="K3064">
        <v>4</v>
      </c>
      <c r="L3064" t="s">
        <v>249</v>
      </c>
      <c r="M3064" t="s">
        <v>30</v>
      </c>
      <c r="N3064" t="s">
        <v>23</v>
      </c>
      <c r="O3064" t="s">
        <v>24</v>
      </c>
      <c r="P3064" t="s">
        <v>25</v>
      </c>
      <c r="Q3064" t="s">
        <v>42</v>
      </c>
      <c r="R3064" s="1">
        <v>41631</v>
      </c>
      <c r="S3064" s="10">
        <f t="shared" si="199"/>
        <v>5.2812173487828398E-4</v>
      </c>
      <c r="U3064" t="str">
        <f t="shared" si="198"/>
        <v/>
      </c>
      <c r="V3064">
        <f t="array" ref="V3064">SUM(IF(B3064="Y",IF(D3064="Critical",(F3064:F6623),0)))</f>
        <v>0</v>
      </c>
      <c r="W3064">
        <f t="shared" si="200"/>
        <v>1</v>
      </c>
      <c r="X3064">
        <f t="shared" si="201"/>
        <v>0</v>
      </c>
    </row>
    <row r="3065" spans="1:24" x14ac:dyDescent="0.25">
      <c r="A3065">
        <v>38437</v>
      </c>
      <c r="B3065" t="s">
        <v>18</v>
      </c>
      <c r="C3065" s="1">
        <v>42132</v>
      </c>
      <c r="D3065" t="s">
        <v>28</v>
      </c>
      <c r="E3065">
        <v>19</v>
      </c>
      <c r="F3065">
        <v>4201.47</v>
      </c>
      <c r="G3065">
        <v>0.04</v>
      </c>
      <c r="H3065" t="s">
        <v>54</v>
      </c>
      <c r="I3065">
        <v>199.25</v>
      </c>
      <c r="J3065">
        <v>212.6</v>
      </c>
      <c r="K3065">
        <v>52.2</v>
      </c>
      <c r="L3065" t="s">
        <v>284</v>
      </c>
      <c r="M3065" t="s">
        <v>30</v>
      </c>
      <c r="N3065" t="s">
        <v>71</v>
      </c>
      <c r="O3065" t="s">
        <v>37</v>
      </c>
      <c r="P3065" t="s">
        <v>112</v>
      </c>
      <c r="Q3065" t="s">
        <v>58</v>
      </c>
      <c r="R3065" s="1">
        <v>42133</v>
      </c>
      <c r="S3065" s="10">
        <f t="shared" si="199"/>
        <v>6.6764786649948962E-4</v>
      </c>
      <c r="U3065" t="str">
        <f t="shared" si="198"/>
        <v/>
      </c>
      <c r="V3065">
        <f t="array" ref="V3065">SUM(IF(B3065="Y",IF(D3065="Critical",(F3065:F6624),0)))</f>
        <v>0</v>
      </c>
      <c r="W3065">
        <f t="shared" si="200"/>
        <v>1</v>
      </c>
      <c r="X3065">
        <f t="shared" si="201"/>
        <v>0</v>
      </c>
    </row>
    <row r="3066" spans="1:24" x14ac:dyDescent="0.25">
      <c r="A3066">
        <v>38437</v>
      </c>
      <c r="B3066" t="s">
        <v>18</v>
      </c>
      <c r="C3066" s="1">
        <v>42132</v>
      </c>
      <c r="D3066" t="s">
        <v>28</v>
      </c>
      <c r="E3066">
        <v>17</v>
      </c>
      <c r="F3066">
        <v>55.66</v>
      </c>
      <c r="G3066">
        <v>0.08</v>
      </c>
      <c r="H3066" t="s">
        <v>20</v>
      </c>
      <c r="I3066">
        <v>-21.4</v>
      </c>
      <c r="J3066">
        <v>3.28</v>
      </c>
      <c r="K3066">
        <v>2.31</v>
      </c>
      <c r="L3066" t="s">
        <v>284</v>
      </c>
      <c r="M3066" t="s">
        <v>30</v>
      </c>
      <c r="N3066" t="s">
        <v>71</v>
      </c>
      <c r="O3066" t="s">
        <v>34</v>
      </c>
      <c r="P3066" t="s">
        <v>35</v>
      </c>
      <c r="Q3066" t="s">
        <v>36</v>
      </c>
      <c r="R3066" s="1">
        <v>42133</v>
      </c>
      <c r="S3066" s="10">
        <f t="shared" si="199"/>
        <v>8.8448281790329549E-6</v>
      </c>
      <c r="U3066" t="str">
        <f t="shared" si="198"/>
        <v/>
      </c>
      <c r="V3066">
        <f t="array" ref="V3066">SUM(IF(B3066="Y",IF(D3066="Critical",(F3066:F6625),0)))</f>
        <v>0</v>
      </c>
      <c r="W3066">
        <f t="shared" si="200"/>
        <v>1</v>
      </c>
      <c r="X3066">
        <f t="shared" si="201"/>
        <v>0</v>
      </c>
    </row>
    <row r="3067" spans="1:24" x14ac:dyDescent="0.25">
      <c r="A3067">
        <v>43904</v>
      </c>
      <c r="B3067" t="s">
        <v>18</v>
      </c>
      <c r="C3067" s="1">
        <v>41395</v>
      </c>
      <c r="D3067" t="s">
        <v>31</v>
      </c>
      <c r="E3067">
        <v>30</v>
      </c>
      <c r="F3067">
        <v>3339.65</v>
      </c>
      <c r="G3067">
        <v>0.01</v>
      </c>
      <c r="H3067" t="s">
        <v>20</v>
      </c>
      <c r="I3067">
        <v>788.51</v>
      </c>
      <c r="J3067">
        <v>125.99</v>
      </c>
      <c r="K3067">
        <v>7.69</v>
      </c>
      <c r="L3067" t="s">
        <v>425</v>
      </c>
      <c r="M3067" t="s">
        <v>22</v>
      </c>
      <c r="N3067" t="s">
        <v>71</v>
      </c>
      <c r="O3067" t="s">
        <v>24</v>
      </c>
      <c r="P3067" t="s">
        <v>41</v>
      </c>
      <c r="Q3067" t="s">
        <v>42</v>
      </c>
      <c r="R3067" s="1">
        <v>41396</v>
      </c>
      <c r="S3067" s="10">
        <f t="shared" si="199"/>
        <v>5.3069763614997146E-4</v>
      </c>
      <c r="U3067" t="str">
        <f t="shared" si="198"/>
        <v/>
      </c>
      <c r="V3067">
        <f t="array" ref="V3067">SUM(IF(B3067="Y",IF(D3067="Critical",(F3067:F6626),0)))</f>
        <v>0</v>
      </c>
      <c r="W3067">
        <f t="shared" si="200"/>
        <v>1</v>
      </c>
      <c r="X3067">
        <f t="shared" si="201"/>
        <v>0</v>
      </c>
    </row>
    <row r="3068" spans="1:24" x14ac:dyDescent="0.25">
      <c r="A3068">
        <v>38503</v>
      </c>
      <c r="B3068" t="s">
        <v>18</v>
      </c>
      <c r="C3068" s="1">
        <v>42495</v>
      </c>
      <c r="D3068" t="s">
        <v>47</v>
      </c>
      <c r="E3068">
        <v>47</v>
      </c>
      <c r="F3068">
        <v>5567.79</v>
      </c>
      <c r="G3068">
        <v>0.04</v>
      </c>
      <c r="H3068" t="s">
        <v>20</v>
      </c>
      <c r="I3068">
        <v>1726.66</v>
      </c>
      <c r="J3068">
        <v>120.98</v>
      </c>
      <c r="K3068">
        <v>3.99</v>
      </c>
      <c r="L3068" t="s">
        <v>371</v>
      </c>
      <c r="M3068" t="s">
        <v>30</v>
      </c>
      <c r="N3068" t="s">
        <v>23</v>
      </c>
      <c r="O3068" t="s">
        <v>34</v>
      </c>
      <c r="P3068" t="s">
        <v>72</v>
      </c>
      <c r="Q3068" t="s">
        <v>42</v>
      </c>
      <c r="R3068" s="1">
        <v>42495</v>
      </c>
      <c r="S3068" s="10">
        <f t="shared" si="199"/>
        <v>8.8476726350948437E-4</v>
      </c>
      <c r="U3068" t="str">
        <f t="shared" si="198"/>
        <v/>
      </c>
      <c r="V3068">
        <f t="array" ref="V3068">SUM(IF(B3068="Y",IF(D3068="Critical",(F3068:F6627),0)))</f>
        <v>0</v>
      </c>
      <c r="W3068">
        <f t="shared" si="200"/>
        <v>0</v>
      </c>
      <c r="X3068">
        <f t="shared" si="201"/>
        <v>0</v>
      </c>
    </row>
    <row r="3069" spans="1:24" x14ac:dyDescent="0.25">
      <c r="A3069">
        <v>38503</v>
      </c>
      <c r="B3069" t="s">
        <v>18</v>
      </c>
      <c r="C3069" s="1">
        <v>42495</v>
      </c>
      <c r="D3069" t="s">
        <v>47</v>
      </c>
      <c r="E3069">
        <v>10</v>
      </c>
      <c r="F3069">
        <v>503.29349999999999</v>
      </c>
      <c r="G3069">
        <v>0.02</v>
      </c>
      <c r="H3069" t="s">
        <v>20</v>
      </c>
      <c r="I3069">
        <v>-222.82</v>
      </c>
      <c r="J3069">
        <v>55.99</v>
      </c>
      <c r="K3069">
        <v>5</v>
      </c>
      <c r="L3069" t="s">
        <v>371</v>
      </c>
      <c r="M3069" t="s">
        <v>30</v>
      </c>
      <c r="N3069" t="s">
        <v>23</v>
      </c>
      <c r="O3069" t="s">
        <v>24</v>
      </c>
      <c r="P3069" t="s">
        <v>41</v>
      </c>
      <c r="Q3069" t="s">
        <v>26</v>
      </c>
      <c r="R3069" s="1">
        <v>42495</v>
      </c>
      <c r="S3069" s="10">
        <f t="shared" si="199"/>
        <v>7.9977443965578924E-5</v>
      </c>
      <c r="U3069" t="str">
        <f t="shared" si="198"/>
        <v/>
      </c>
      <c r="V3069">
        <f t="array" ref="V3069">SUM(IF(B3069="Y",IF(D3069="Critical",(F3069:F6628),0)))</f>
        <v>0</v>
      </c>
      <c r="W3069">
        <f t="shared" si="200"/>
        <v>0</v>
      </c>
      <c r="X3069">
        <f t="shared" si="201"/>
        <v>0</v>
      </c>
    </row>
    <row r="3070" spans="1:24" x14ac:dyDescent="0.25">
      <c r="A3070">
        <v>38503</v>
      </c>
      <c r="B3070" t="s">
        <v>18</v>
      </c>
      <c r="C3070" s="1">
        <v>42495</v>
      </c>
      <c r="D3070" t="s">
        <v>47</v>
      </c>
      <c r="E3070">
        <v>32</v>
      </c>
      <c r="F3070">
        <v>796.03</v>
      </c>
      <c r="G3070">
        <v>0.05</v>
      </c>
      <c r="H3070" t="s">
        <v>54</v>
      </c>
      <c r="I3070">
        <v>-133.71</v>
      </c>
      <c r="J3070">
        <v>23.99</v>
      </c>
      <c r="K3070">
        <v>15.68</v>
      </c>
      <c r="L3070" t="s">
        <v>371</v>
      </c>
      <c r="M3070" t="s">
        <v>30</v>
      </c>
      <c r="N3070" t="s">
        <v>23</v>
      </c>
      <c r="O3070" t="s">
        <v>37</v>
      </c>
      <c r="P3070" t="s">
        <v>38</v>
      </c>
      <c r="Q3070" t="s">
        <v>74</v>
      </c>
      <c r="R3070" s="1">
        <v>42499</v>
      </c>
      <c r="S3070" s="10">
        <f t="shared" si="199"/>
        <v>1.264956625108804E-4</v>
      </c>
      <c r="U3070" t="str">
        <f t="shared" si="198"/>
        <v/>
      </c>
      <c r="V3070">
        <f t="array" ref="V3070">SUM(IF(B3070="Y",IF(D3070="Critical",(F3070:F6629),0)))</f>
        <v>0</v>
      </c>
      <c r="W3070">
        <f t="shared" si="200"/>
        <v>4</v>
      </c>
      <c r="X3070">
        <f t="shared" si="201"/>
        <v>0</v>
      </c>
    </row>
    <row r="3071" spans="1:24" x14ac:dyDescent="0.25">
      <c r="A3071">
        <v>38528</v>
      </c>
      <c r="B3071" t="s">
        <v>18</v>
      </c>
      <c r="C3071" s="1">
        <v>41993</v>
      </c>
      <c r="D3071" t="s">
        <v>28</v>
      </c>
      <c r="E3071">
        <v>36</v>
      </c>
      <c r="F3071">
        <v>2544.9850000000001</v>
      </c>
      <c r="G3071">
        <v>7.0000000000000007E-2</v>
      </c>
      <c r="H3071" t="s">
        <v>20</v>
      </c>
      <c r="I3071">
        <v>-113.06</v>
      </c>
      <c r="J3071">
        <v>85.99</v>
      </c>
      <c r="K3071">
        <v>0.99</v>
      </c>
      <c r="L3071" t="s">
        <v>345</v>
      </c>
      <c r="M3071" t="s">
        <v>30</v>
      </c>
      <c r="N3071" t="s">
        <v>71</v>
      </c>
      <c r="O3071" t="s">
        <v>24</v>
      </c>
      <c r="P3071" t="s">
        <v>41</v>
      </c>
      <c r="Q3071" t="s">
        <v>36</v>
      </c>
      <c r="R3071" s="1">
        <v>41994</v>
      </c>
      <c r="S3071" s="10">
        <f t="shared" si="199"/>
        <v>4.0441888327733E-4</v>
      </c>
      <c r="U3071" t="str">
        <f t="shared" si="198"/>
        <v/>
      </c>
      <c r="V3071">
        <f t="array" ref="V3071">SUM(IF(B3071="Y",IF(D3071="Critical",(F3071:F6630),0)))</f>
        <v>0</v>
      </c>
      <c r="W3071">
        <f t="shared" si="200"/>
        <v>1</v>
      </c>
      <c r="X3071">
        <f t="shared" si="201"/>
        <v>0</v>
      </c>
    </row>
    <row r="3072" spans="1:24" x14ac:dyDescent="0.25">
      <c r="A3072">
        <v>38528</v>
      </c>
      <c r="B3072" t="s">
        <v>18</v>
      </c>
      <c r="C3072" s="1">
        <v>41993</v>
      </c>
      <c r="D3072" t="s">
        <v>28</v>
      </c>
      <c r="E3072">
        <v>10</v>
      </c>
      <c r="F3072">
        <v>70.02</v>
      </c>
      <c r="G3072">
        <v>7.0000000000000007E-2</v>
      </c>
      <c r="H3072" t="s">
        <v>20</v>
      </c>
      <c r="I3072">
        <v>22.62</v>
      </c>
      <c r="J3072">
        <v>7.31</v>
      </c>
      <c r="K3072">
        <v>0.5</v>
      </c>
      <c r="L3072" t="s">
        <v>345</v>
      </c>
      <c r="M3072" t="s">
        <v>22</v>
      </c>
      <c r="N3072" t="s">
        <v>71</v>
      </c>
      <c r="O3072" t="s">
        <v>34</v>
      </c>
      <c r="P3072" t="s">
        <v>46</v>
      </c>
      <c r="Q3072" t="s">
        <v>42</v>
      </c>
      <c r="R3072" s="1">
        <v>41995</v>
      </c>
      <c r="S3072" s="10">
        <f t="shared" si="199"/>
        <v>1.1126749354938691E-5</v>
      </c>
      <c r="U3072" t="str">
        <f t="shared" si="198"/>
        <v/>
      </c>
      <c r="V3072">
        <f t="array" ref="V3072">SUM(IF(B3072="Y",IF(D3072="Critical",(F3072:F6631),0)))</f>
        <v>0</v>
      </c>
      <c r="W3072">
        <f t="shared" si="200"/>
        <v>2</v>
      </c>
      <c r="X3072">
        <f t="shared" si="201"/>
        <v>0</v>
      </c>
    </row>
    <row r="3073" spans="1:24" x14ac:dyDescent="0.25">
      <c r="A3073">
        <v>38530</v>
      </c>
      <c r="B3073" t="s">
        <v>18</v>
      </c>
      <c r="C3073" s="1">
        <v>41746</v>
      </c>
      <c r="D3073" t="s">
        <v>28</v>
      </c>
      <c r="E3073">
        <v>13</v>
      </c>
      <c r="F3073">
        <v>642.66</v>
      </c>
      <c r="G3073">
        <v>0.05</v>
      </c>
      <c r="H3073" t="s">
        <v>20</v>
      </c>
      <c r="I3073">
        <v>-82.35</v>
      </c>
      <c r="J3073">
        <v>49.43</v>
      </c>
      <c r="K3073">
        <v>19.989999999999998</v>
      </c>
      <c r="L3073" t="s">
        <v>424</v>
      </c>
      <c r="M3073" t="s">
        <v>30</v>
      </c>
      <c r="N3073" t="s">
        <v>40</v>
      </c>
      <c r="O3073" t="s">
        <v>34</v>
      </c>
      <c r="P3073" t="s">
        <v>72</v>
      </c>
      <c r="Q3073" t="s">
        <v>42</v>
      </c>
      <c r="R3073" s="1">
        <v>41746</v>
      </c>
      <c r="S3073" s="10">
        <f t="shared" si="199"/>
        <v>1.0212391802977577E-4</v>
      </c>
      <c r="U3073" t="str">
        <f t="shared" si="198"/>
        <v/>
      </c>
      <c r="V3073">
        <f t="array" ref="V3073">SUM(IF(B3073="Y",IF(D3073="Critical",(F3073:F6632),0)))</f>
        <v>0</v>
      </c>
      <c r="W3073">
        <f t="shared" si="200"/>
        <v>0</v>
      </c>
      <c r="X3073">
        <f t="shared" si="201"/>
        <v>0</v>
      </c>
    </row>
    <row r="3074" spans="1:24" x14ac:dyDescent="0.25">
      <c r="A3074">
        <v>38530</v>
      </c>
      <c r="B3074" t="s">
        <v>27</v>
      </c>
      <c r="C3074" s="1">
        <v>41746</v>
      </c>
      <c r="D3074" t="s">
        <v>28</v>
      </c>
      <c r="E3074">
        <v>47</v>
      </c>
      <c r="F3074">
        <v>1980.37</v>
      </c>
      <c r="G3074">
        <v>0.03</v>
      </c>
      <c r="H3074" t="s">
        <v>20</v>
      </c>
      <c r="I3074">
        <v>904.83</v>
      </c>
      <c r="J3074">
        <v>40.98</v>
      </c>
      <c r="K3074">
        <v>2.99</v>
      </c>
      <c r="L3074" t="s">
        <v>424</v>
      </c>
      <c r="M3074" t="s">
        <v>30</v>
      </c>
      <c r="N3074" t="s">
        <v>40</v>
      </c>
      <c r="O3074" t="s">
        <v>34</v>
      </c>
      <c r="P3074" t="s">
        <v>68</v>
      </c>
      <c r="Q3074" t="s">
        <v>42</v>
      </c>
      <c r="R3074" s="1">
        <v>41746</v>
      </c>
      <c r="S3074" s="10">
        <f t="shared" si="199"/>
        <v>3.1469695258554608E-4</v>
      </c>
      <c r="T3074" t="str">
        <f>IF(B3074="Y", "Quality Check","")</f>
        <v>Quality Check</v>
      </c>
      <c r="U3074" t="str">
        <f t="shared" ref="U3074:U3137" si="202">IF(T3074="Quality Check",VLOOKUP(S3074,Quality_Control,2),"")</f>
        <v>Low Impact</v>
      </c>
      <c r="V3074">
        <f t="array" ref="V3074">SUM(IF(B3074="Y",IF(D3074="Critical",(F3074:F6633),0)))</f>
        <v>7887956.997000007</v>
      </c>
      <c r="W3074">
        <f t="shared" si="200"/>
        <v>0</v>
      </c>
      <c r="X3074">
        <f t="shared" si="201"/>
        <v>1</v>
      </c>
    </row>
    <row r="3075" spans="1:24" x14ac:dyDescent="0.25">
      <c r="A3075">
        <v>38531</v>
      </c>
      <c r="B3075" t="s">
        <v>18</v>
      </c>
      <c r="C3075" s="1">
        <v>41978</v>
      </c>
      <c r="D3075" t="s">
        <v>47</v>
      </c>
      <c r="E3075">
        <v>26</v>
      </c>
      <c r="F3075">
        <v>118.43</v>
      </c>
      <c r="G3075">
        <v>0.02</v>
      </c>
      <c r="H3075" t="s">
        <v>32</v>
      </c>
      <c r="I3075">
        <v>11.96</v>
      </c>
      <c r="J3075">
        <v>4.2</v>
      </c>
      <c r="K3075">
        <v>2.2599999999999998</v>
      </c>
      <c r="L3075" t="s">
        <v>117</v>
      </c>
      <c r="M3075" t="s">
        <v>56</v>
      </c>
      <c r="N3075" t="s">
        <v>40</v>
      </c>
      <c r="O3075" t="s">
        <v>34</v>
      </c>
      <c r="P3075" t="s">
        <v>49</v>
      </c>
      <c r="Q3075" t="s">
        <v>36</v>
      </c>
      <c r="R3075" s="1">
        <v>41985</v>
      </c>
      <c r="S3075" s="10">
        <f t="shared" ref="S3075:S3138" si="203">F3075/$F$3563</f>
        <v>1.881949337482704E-5</v>
      </c>
      <c r="U3075" t="str">
        <f t="shared" si="202"/>
        <v/>
      </c>
      <c r="V3075">
        <f t="array" ref="V3075">SUM(IF(B3075="Y",IF(D3075="Critical",(F3075:F6634),0)))</f>
        <v>0</v>
      </c>
      <c r="W3075">
        <f t="shared" ref="W3075:W3138" si="204">R3075-C3075</f>
        <v>7</v>
      </c>
      <c r="X3075">
        <f t="shared" ref="X3075:X3138" si="205">IF(T3075="",0,1)</f>
        <v>0</v>
      </c>
    </row>
    <row r="3076" spans="1:24" x14ac:dyDescent="0.25">
      <c r="A3076">
        <v>38561</v>
      </c>
      <c r="B3076" t="s">
        <v>18</v>
      </c>
      <c r="C3076" s="1">
        <v>41881</v>
      </c>
      <c r="D3076" t="s">
        <v>28</v>
      </c>
      <c r="E3076">
        <v>19</v>
      </c>
      <c r="F3076">
        <v>169.4</v>
      </c>
      <c r="G3076">
        <v>0.1</v>
      </c>
      <c r="H3076" t="s">
        <v>20</v>
      </c>
      <c r="I3076">
        <v>-59.64</v>
      </c>
      <c r="J3076">
        <v>9.48</v>
      </c>
      <c r="K3076">
        <v>7.29</v>
      </c>
      <c r="L3076" t="s">
        <v>600</v>
      </c>
      <c r="M3076" t="s">
        <v>22</v>
      </c>
      <c r="N3076" t="s">
        <v>40</v>
      </c>
      <c r="O3076" t="s">
        <v>37</v>
      </c>
      <c r="P3076" t="s">
        <v>38</v>
      </c>
      <c r="Q3076" t="s">
        <v>26</v>
      </c>
      <c r="R3076" s="1">
        <v>41883</v>
      </c>
      <c r="S3076" s="10">
        <f t="shared" si="203"/>
        <v>2.6919042284013345E-5</v>
      </c>
      <c r="U3076" t="str">
        <f t="shared" si="202"/>
        <v/>
      </c>
      <c r="V3076">
        <f t="array" ref="V3076">SUM(IF(B3076="Y",IF(D3076="Critical",(F3076:F6635),0)))</f>
        <v>0</v>
      </c>
      <c r="W3076">
        <f t="shared" si="204"/>
        <v>2</v>
      </c>
      <c r="X3076">
        <f t="shared" si="205"/>
        <v>0</v>
      </c>
    </row>
    <row r="3077" spans="1:24" x14ac:dyDescent="0.25">
      <c r="A3077">
        <v>17090</v>
      </c>
      <c r="B3077" t="s">
        <v>18</v>
      </c>
      <c r="C3077" s="1">
        <v>41392</v>
      </c>
      <c r="D3077" t="s">
        <v>47</v>
      </c>
      <c r="E3077">
        <v>26</v>
      </c>
      <c r="F3077">
        <v>3351.08</v>
      </c>
      <c r="G3077">
        <v>0.05</v>
      </c>
      <c r="H3077" t="s">
        <v>54</v>
      </c>
      <c r="I3077">
        <v>-1086.43</v>
      </c>
      <c r="J3077">
        <v>122.99</v>
      </c>
      <c r="K3077">
        <v>70.2</v>
      </c>
      <c r="L3077" t="s">
        <v>422</v>
      </c>
      <c r="M3077" t="s">
        <v>56</v>
      </c>
      <c r="N3077" t="s">
        <v>23</v>
      </c>
      <c r="O3077" t="s">
        <v>37</v>
      </c>
      <c r="P3077" t="s">
        <v>86</v>
      </c>
      <c r="Q3077" t="s">
        <v>74</v>
      </c>
      <c r="R3077" s="1">
        <v>41397</v>
      </c>
      <c r="S3077" s="10">
        <f t="shared" si="203"/>
        <v>5.3251395641742288E-4</v>
      </c>
      <c r="U3077" t="str">
        <f t="shared" si="202"/>
        <v/>
      </c>
      <c r="V3077">
        <f t="array" ref="V3077">SUM(IF(B3077="Y",IF(D3077="Critical",(F3077:F6636),0)))</f>
        <v>0</v>
      </c>
      <c r="W3077">
        <f t="shared" si="204"/>
        <v>5</v>
      </c>
      <c r="X3077">
        <f t="shared" si="205"/>
        <v>0</v>
      </c>
    </row>
    <row r="3078" spans="1:24" x14ac:dyDescent="0.25">
      <c r="A3078">
        <v>38599</v>
      </c>
      <c r="B3078" t="s">
        <v>18</v>
      </c>
      <c r="C3078" s="1">
        <v>42669</v>
      </c>
      <c r="D3078" t="s">
        <v>19</v>
      </c>
      <c r="E3078">
        <v>27</v>
      </c>
      <c r="F3078">
        <v>2651.23</v>
      </c>
      <c r="G3078">
        <v>0.09</v>
      </c>
      <c r="H3078" t="s">
        <v>20</v>
      </c>
      <c r="I3078">
        <v>-741.81</v>
      </c>
      <c r="J3078">
        <v>101.41</v>
      </c>
      <c r="K3078">
        <v>35</v>
      </c>
      <c r="L3078" t="s">
        <v>402</v>
      </c>
      <c r="M3078" t="s">
        <v>56</v>
      </c>
      <c r="N3078" t="s">
        <v>45</v>
      </c>
      <c r="O3078" t="s">
        <v>34</v>
      </c>
      <c r="P3078" t="s">
        <v>53</v>
      </c>
      <c r="Q3078" t="s">
        <v>60</v>
      </c>
      <c r="R3078" s="1">
        <v>42670</v>
      </c>
      <c r="S3078" s="10">
        <f t="shared" si="203"/>
        <v>4.2130208072399468E-4</v>
      </c>
      <c r="U3078" t="str">
        <f t="shared" si="202"/>
        <v/>
      </c>
      <c r="V3078">
        <f t="array" ref="V3078">SUM(IF(B3078="Y",IF(D3078="Critical",(F3078:F6637),0)))</f>
        <v>0</v>
      </c>
      <c r="W3078">
        <f t="shared" si="204"/>
        <v>1</v>
      </c>
      <c r="X3078">
        <f t="shared" si="205"/>
        <v>0</v>
      </c>
    </row>
    <row r="3079" spans="1:24" x14ac:dyDescent="0.25">
      <c r="A3079">
        <v>38979</v>
      </c>
      <c r="B3079" t="s">
        <v>18</v>
      </c>
      <c r="C3079" s="1">
        <v>41331</v>
      </c>
      <c r="D3079" t="s">
        <v>47</v>
      </c>
      <c r="E3079">
        <v>48</v>
      </c>
      <c r="F3079">
        <v>3355.1</v>
      </c>
      <c r="G3079">
        <v>7.0000000000000007E-2</v>
      </c>
      <c r="H3079" t="s">
        <v>54</v>
      </c>
      <c r="I3079">
        <v>-1701.96</v>
      </c>
      <c r="J3079">
        <v>70.98</v>
      </c>
      <c r="K3079">
        <v>59.81</v>
      </c>
      <c r="L3079" t="s">
        <v>300</v>
      </c>
      <c r="M3079" t="s">
        <v>22</v>
      </c>
      <c r="N3079" t="s">
        <v>23</v>
      </c>
      <c r="O3079" t="s">
        <v>37</v>
      </c>
      <c r="P3079" t="s">
        <v>86</v>
      </c>
      <c r="Q3079" t="s">
        <v>74</v>
      </c>
      <c r="R3079" s="1">
        <v>41331</v>
      </c>
      <c r="S3079" s="10">
        <f t="shared" si="203"/>
        <v>5.3315276722014858E-4</v>
      </c>
      <c r="U3079" t="str">
        <f t="shared" si="202"/>
        <v/>
      </c>
      <c r="V3079">
        <f t="array" ref="V3079">SUM(IF(B3079="Y",IF(D3079="Critical",(F3079:F6638),0)))</f>
        <v>0</v>
      </c>
      <c r="W3079">
        <f t="shared" si="204"/>
        <v>0</v>
      </c>
      <c r="X3079">
        <f t="shared" si="205"/>
        <v>0</v>
      </c>
    </row>
    <row r="3080" spans="1:24" x14ac:dyDescent="0.25">
      <c r="A3080">
        <v>4034</v>
      </c>
      <c r="B3080" t="s">
        <v>18</v>
      </c>
      <c r="C3080" s="1">
        <v>41591</v>
      </c>
      <c r="D3080" t="s">
        <v>31</v>
      </c>
      <c r="E3080">
        <v>44</v>
      </c>
      <c r="F3080">
        <v>3367.24</v>
      </c>
      <c r="G3080">
        <v>7.0000000000000007E-2</v>
      </c>
      <c r="H3080" t="s">
        <v>20</v>
      </c>
      <c r="I3080">
        <v>-1183.69</v>
      </c>
      <c r="J3080">
        <v>79.52</v>
      </c>
      <c r="K3080">
        <v>48.2</v>
      </c>
      <c r="L3080" t="s">
        <v>231</v>
      </c>
      <c r="M3080" t="s">
        <v>22</v>
      </c>
      <c r="N3080" t="s">
        <v>71</v>
      </c>
      <c r="O3080" t="s">
        <v>37</v>
      </c>
      <c r="P3080" t="s">
        <v>38</v>
      </c>
      <c r="Q3080" t="s">
        <v>52</v>
      </c>
      <c r="R3080" s="1">
        <v>41592</v>
      </c>
      <c r="S3080" s="10">
        <f t="shared" si="203"/>
        <v>5.3508191228111618E-4</v>
      </c>
      <c r="U3080" t="str">
        <f t="shared" si="202"/>
        <v/>
      </c>
      <c r="V3080">
        <f t="array" ref="V3080">SUM(IF(B3080="Y",IF(D3080="Critical",(F3080:F6639),0)))</f>
        <v>0</v>
      </c>
      <c r="W3080">
        <f t="shared" si="204"/>
        <v>1</v>
      </c>
      <c r="X3080">
        <f t="shared" si="205"/>
        <v>0</v>
      </c>
    </row>
    <row r="3081" spans="1:24" x14ac:dyDescent="0.25">
      <c r="A3081">
        <v>38693</v>
      </c>
      <c r="B3081" t="s">
        <v>18</v>
      </c>
      <c r="C3081" s="1">
        <v>41804</v>
      </c>
      <c r="D3081" t="s">
        <v>47</v>
      </c>
      <c r="E3081">
        <v>3</v>
      </c>
      <c r="F3081">
        <v>2222.61</v>
      </c>
      <c r="G3081">
        <v>0.02</v>
      </c>
      <c r="H3081" t="s">
        <v>20</v>
      </c>
      <c r="I3081">
        <v>196.08</v>
      </c>
      <c r="J3081">
        <v>699.99</v>
      </c>
      <c r="K3081">
        <v>24.49</v>
      </c>
      <c r="L3081" t="s">
        <v>181</v>
      </c>
      <c r="M3081" t="s">
        <v>30</v>
      </c>
      <c r="N3081" t="s">
        <v>40</v>
      </c>
      <c r="O3081" t="s">
        <v>24</v>
      </c>
      <c r="P3081" t="s">
        <v>131</v>
      </c>
      <c r="Q3081" t="s">
        <v>60</v>
      </c>
      <c r="R3081" s="1">
        <v>41811</v>
      </c>
      <c r="S3081" s="10">
        <f t="shared" si="203"/>
        <v>3.5319086523536542E-4</v>
      </c>
      <c r="U3081" t="str">
        <f t="shared" si="202"/>
        <v/>
      </c>
      <c r="V3081">
        <f t="array" ref="V3081">SUM(IF(B3081="Y",IF(D3081="Critical",(F3081:F6640),0)))</f>
        <v>0</v>
      </c>
      <c r="W3081">
        <f t="shared" si="204"/>
        <v>7</v>
      </c>
      <c r="X3081">
        <f t="shared" si="205"/>
        <v>0</v>
      </c>
    </row>
    <row r="3082" spans="1:24" x14ac:dyDescent="0.25">
      <c r="A3082">
        <v>38721</v>
      </c>
      <c r="B3082" t="s">
        <v>18</v>
      </c>
      <c r="C3082" s="1">
        <v>42453</v>
      </c>
      <c r="D3082" t="s">
        <v>28</v>
      </c>
      <c r="E3082">
        <v>17</v>
      </c>
      <c r="F3082">
        <v>107.56</v>
      </c>
      <c r="G3082">
        <v>0.1</v>
      </c>
      <c r="H3082" t="s">
        <v>20</v>
      </c>
      <c r="I3082">
        <v>-25</v>
      </c>
      <c r="J3082">
        <v>6.64</v>
      </c>
      <c r="K3082">
        <v>54.95</v>
      </c>
      <c r="L3082" t="s">
        <v>488</v>
      </c>
      <c r="M3082" t="s">
        <v>56</v>
      </c>
      <c r="N3082" t="s">
        <v>71</v>
      </c>
      <c r="O3082" t="s">
        <v>37</v>
      </c>
      <c r="P3082" t="s">
        <v>38</v>
      </c>
      <c r="Q3082" t="s">
        <v>26</v>
      </c>
      <c r="R3082" s="1">
        <v>42455</v>
      </c>
      <c r="S3082" s="10">
        <f t="shared" si="203"/>
        <v>1.7092161676909536E-5</v>
      </c>
      <c r="U3082" t="str">
        <f t="shared" si="202"/>
        <v/>
      </c>
      <c r="V3082">
        <f t="array" ref="V3082">SUM(IF(B3082="Y",IF(D3082="Critical",(F3082:F6641),0)))</f>
        <v>0</v>
      </c>
      <c r="W3082">
        <f t="shared" si="204"/>
        <v>2</v>
      </c>
      <c r="X3082">
        <f t="shared" si="205"/>
        <v>0</v>
      </c>
    </row>
    <row r="3083" spans="1:24" x14ac:dyDescent="0.25">
      <c r="A3083">
        <v>38721</v>
      </c>
      <c r="B3083" t="s">
        <v>18</v>
      </c>
      <c r="C3083" s="1">
        <v>42453</v>
      </c>
      <c r="D3083" t="s">
        <v>28</v>
      </c>
      <c r="E3083">
        <v>15</v>
      </c>
      <c r="F3083">
        <v>1386.69</v>
      </c>
      <c r="G3083">
        <v>0.05</v>
      </c>
      <c r="H3083" t="s">
        <v>20</v>
      </c>
      <c r="I3083">
        <v>363</v>
      </c>
      <c r="J3083">
        <v>90.48</v>
      </c>
      <c r="K3083">
        <v>19.989999999999998</v>
      </c>
      <c r="L3083" t="s">
        <v>488</v>
      </c>
      <c r="M3083" t="s">
        <v>56</v>
      </c>
      <c r="N3083" t="s">
        <v>71</v>
      </c>
      <c r="O3083" t="s">
        <v>34</v>
      </c>
      <c r="P3083" t="s">
        <v>76</v>
      </c>
      <c r="Q3083" t="s">
        <v>42</v>
      </c>
      <c r="R3083" s="1">
        <v>42454</v>
      </c>
      <c r="S3083" s="10">
        <f t="shared" si="203"/>
        <v>2.2035635622679142E-4</v>
      </c>
      <c r="U3083" t="str">
        <f t="shared" si="202"/>
        <v/>
      </c>
      <c r="V3083">
        <f t="array" ref="V3083">SUM(IF(B3083="Y",IF(D3083="Critical",(F3083:F6642),0)))</f>
        <v>0</v>
      </c>
      <c r="W3083">
        <f t="shared" si="204"/>
        <v>1</v>
      </c>
      <c r="X3083">
        <f t="shared" si="205"/>
        <v>0</v>
      </c>
    </row>
    <row r="3084" spans="1:24" x14ac:dyDescent="0.25">
      <c r="A3084">
        <v>38723</v>
      </c>
      <c r="B3084" t="s">
        <v>18</v>
      </c>
      <c r="C3084" s="1">
        <v>42267</v>
      </c>
      <c r="D3084" t="s">
        <v>28</v>
      </c>
      <c r="E3084">
        <v>39</v>
      </c>
      <c r="F3084">
        <v>2617.13</v>
      </c>
      <c r="G3084">
        <v>0</v>
      </c>
      <c r="H3084" t="s">
        <v>20</v>
      </c>
      <c r="I3084">
        <v>368.87</v>
      </c>
      <c r="J3084">
        <v>64.98</v>
      </c>
      <c r="K3084">
        <v>6.88</v>
      </c>
      <c r="L3084" t="s">
        <v>542</v>
      </c>
      <c r="M3084" t="s">
        <v>56</v>
      </c>
      <c r="N3084" t="s">
        <v>40</v>
      </c>
      <c r="O3084" t="s">
        <v>34</v>
      </c>
      <c r="P3084" t="s">
        <v>53</v>
      </c>
      <c r="Q3084" t="s">
        <v>42</v>
      </c>
      <c r="R3084" s="1">
        <v>42269</v>
      </c>
      <c r="S3084" s="10">
        <f t="shared" si="203"/>
        <v>4.1588331247201796E-4</v>
      </c>
      <c r="U3084" t="str">
        <f t="shared" si="202"/>
        <v/>
      </c>
      <c r="V3084">
        <f t="array" ref="V3084">SUM(IF(B3084="Y",IF(D3084="Critical",(F3084:F6643),0)))</f>
        <v>0</v>
      </c>
      <c r="W3084">
        <f t="shared" si="204"/>
        <v>2</v>
      </c>
      <c r="X3084">
        <f t="shared" si="205"/>
        <v>0</v>
      </c>
    </row>
    <row r="3085" spans="1:24" x14ac:dyDescent="0.25">
      <c r="A3085">
        <v>38726</v>
      </c>
      <c r="B3085" t="s">
        <v>18</v>
      </c>
      <c r="C3085" s="1">
        <v>42511</v>
      </c>
      <c r="D3085" t="s">
        <v>43</v>
      </c>
      <c r="E3085">
        <v>44</v>
      </c>
      <c r="F3085">
        <v>92.86</v>
      </c>
      <c r="G3085">
        <v>0.04</v>
      </c>
      <c r="H3085" t="s">
        <v>20</v>
      </c>
      <c r="I3085">
        <v>-11.28</v>
      </c>
      <c r="J3085">
        <v>2.08</v>
      </c>
      <c r="K3085">
        <v>1.49</v>
      </c>
      <c r="L3085" t="s">
        <v>356</v>
      </c>
      <c r="M3085" t="s">
        <v>30</v>
      </c>
      <c r="N3085" t="s">
        <v>40</v>
      </c>
      <c r="O3085" t="s">
        <v>34</v>
      </c>
      <c r="P3085" t="s">
        <v>68</v>
      </c>
      <c r="Q3085" t="s">
        <v>42</v>
      </c>
      <c r="R3085" s="1">
        <v>42513</v>
      </c>
      <c r="S3085" s="10">
        <f t="shared" si="203"/>
        <v>1.4756211726643915E-5</v>
      </c>
      <c r="U3085" t="str">
        <f t="shared" si="202"/>
        <v/>
      </c>
      <c r="V3085">
        <f t="array" ref="V3085">SUM(IF(B3085="Y",IF(D3085="Critical",(F3085:F6644),0)))</f>
        <v>0</v>
      </c>
      <c r="W3085">
        <f t="shared" si="204"/>
        <v>2</v>
      </c>
      <c r="X3085">
        <f t="shared" si="205"/>
        <v>0</v>
      </c>
    </row>
    <row r="3086" spans="1:24" x14ac:dyDescent="0.25">
      <c r="A3086">
        <v>38786</v>
      </c>
      <c r="B3086" t="s">
        <v>18</v>
      </c>
      <c r="C3086" s="1">
        <v>41808</v>
      </c>
      <c r="D3086" t="s">
        <v>43</v>
      </c>
      <c r="E3086">
        <v>10</v>
      </c>
      <c r="F3086">
        <v>236.17</v>
      </c>
      <c r="G3086">
        <v>0.09</v>
      </c>
      <c r="H3086" t="s">
        <v>54</v>
      </c>
      <c r="I3086">
        <v>-21.39</v>
      </c>
      <c r="J3086">
        <v>23.99</v>
      </c>
      <c r="K3086">
        <v>15.68</v>
      </c>
      <c r="L3086" t="s">
        <v>588</v>
      </c>
      <c r="M3086" t="s">
        <v>22</v>
      </c>
      <c r="N3086" t="s">
        <v>45</v>
      </c>
      <c r="O3086" t="s">
        <v>37</v>
      </c>
      <c r="P3086" t="s">
        <v>38</v>
      </c>
      <c r="Q3086" t="s">
        <v>74</v>
      </c>
      <c r="R3086" s="1">
        <v>41810</v>
      </c>
      <c r="S3086" s="10">
        <f t="shared" si="203"/>
        <v>3.7529340119335486E-5</v>
      </c>
      <c r="U3086" t="str">
        <f t="shared" si="202"/>
        <v/>
      </c>
      <c r="V3086">
        <f t="array" ref="V3086">SUM(IF(B3086="Y",IF(D3086="Critical",(F3086:F6645),0)))</f>
        <v>0</v>
      </c>
      <c r="W3086">
        <f t="shared" si="204"/>
        <v>2</v>
      </c>
      <c r="X3086">
        <f t="shared" si="205"/>
        <v>0</v>
      </c>
    </row>
    <row r="3087" spans="1:24" x14ac:dyDescent="0.25">
      <c r="A3087">
        <v>38851</v>
      </c>
      <c r="B3087" t="s">
        <v>18</v>
      </c>
      <c r="C3087" s="1">
        <v>42165</v>
      </c>
      <c r="D3087" t="s">
        <v>28</v>
      </c>
      <c r="E3087">
        <v>1</v>
      </c>
      <c r="F3087">
        <v>8.49</v>
      </c>
      <c r="G3087">
        <v>0.06</v>
      </c>
      <c r="H3087" t="s">
        <v>20</v>
      </c>
      <c r="I3087">
        <v>-5.74</v>
      </c>
      <c r="J3087">
        <v>3.74</v>
      </c>
      <c r="K3087">
        <v>4.6900000000000004</v>
      </c>
      <c r="L3087" t="s">
        <v>62</v>
      </c>
      <c r="M3087" t="s">
        <v>56</v>
      </c>
      <c r="N3087" t="s">
        <v>23</v>
      </c>
      <c r="O3087" t="s">
        <v>34</v>
      </c>
      <c r="P3087" t="s">
        <v>68</v>
      </c>
      <c r="Q3087" t="s">
        <v>42</v>
      </c>
      <c r="R3087" s="1">
        <v>42166</v>
      </c>
      <c r="S3087" s="10">
        <f t="shared" si="203"/>
        <v>1.3491302773983075E-6</v>
      </c>
      <c r="U3087" t="str">
        <f t="shared" si="202"/>
        <v/>
      </c>
      <c r="V3087">
        <f t="array" ref="V3087">SUM(IF(B3087="Y",IF(D3087="Critical",(F3087:F6646),0)))</f>
        <v>0</v>
      </c>
      <c r="W3087">
        <f t="shared" si="204"/>
        <v>1</v>
      </c>
      <c r="X3087">
        <f t="shared" si="205"/>
        <v>0</v>
      </c>
    </row>
    <row r="3088" spans="1:24" x14ac:dyDescent="0.25">
      <c r="A3088">
        <v>38852</v>
      </c>
      <c r="B3088" t="s">
        <v>18</v>
      </c>
      <c r="C3088" s="1">
        <v>42675</v>
      </c>
      <c r="D3088" t="s">
        <v>31</v>
      </c>
      <c r="E3088">
        <v>25</v>
      </c>
      <c r="F3088">
        <v>152.31</v>
      </c>
      <c r="G3088">
        <v>0.03</v>
      </c>
      <c r="H3088" t="s">
        <v>20</v>
      </c>
      <c r="I3088">
        <v>38.08</v>
      </c>
      <c r="J3088">
        <v>5.98</v>
      </c>
      <c r="K3088">
        <v>1.49</v>
      </c>
      <c r="L3088" t="s">
        <v>162</v>
      </c>
      <c r="M3088" t="s">
        <v>22</v>
      </c>
      <c r="N3088" t="s">
        <v>71</v>
      </c>
      <c r="O3088" t="s">
        <v>34</v>
      </c>
      <c r="P3088" t="s">
        <v>68</v>
      </c>
      <c r="Q3088" t="s">
        <v>42</v>
      </c>
      <c r="R3088" s="1">
        <v>42677</v>
      </c>
      <c r="S3088" s="10">
        <f t="shared" si="203"/>
        <v>2.4203301831629706E-5</v>
      </c>
      <c r="U3088" t="str">
        <f t="shared" si="202"/>
        <v/>
      </c>
      <c r="V3088">
        <f t="array" ref="V3088">SUM(IF(B3088="Y",IF(D3088="Critical",(F3088:F6647),0)))</f>
        <v>0</v>
      </c>
      <c r="W3088">
        <f t="shared" si="204"/>
        <v>2</v>
      </c>
      <c r="X3088">
        <f t="shared" si="205"/>
        <v>0</v>
      </c>
    </row>
    <row r="3089" spans="1:24" x14ac:dyDescent="0.25">
      <c r="A3089">
        <v>38853</v>
      </c>
      <c r="B3089" t="s">
        <v>18</v>
      </c>
      <c r="C3089" s="1">
        <v>42086</v>
      </c>
      <c r="D3089" t="s">
        <v>47</v>
      </c>
      <c r="E3089">
        <v>13</v>
      </c>
      <c r="F3089">
        <v>728.02499999999998</v>
      </c>
      <c r="G3089">
        <v>0.04</v>
      </c>
      <c r="H3089" t="s">
        <v>20</v>
      </c>
      <c r="I3089">
        <v>20</v>
      </c>
      <c r="J3089">
        <v>65.989999999999995</v>
      </c>
      <c r="K3089">
        <v>2.5</v>
      </c>
      <c r="L3089" t="s">
        <v>490</v>
      </c>
      <c r="M3089" t="s">
        <v>30</v>
      </c>
      <c r="N3089" t="s">
        <v>40</v>
      </c>
      <c r="O3089" t="s">
        <v>24</v>
      </c>
      <c r="P3089" t="s">
        <v>41</v>
      </c>
      <c r="Q3089" t="s">
        <v>42</v>
      </c>
      <c r="R3089" s="1">
        <v>42090</v>
      </c>
      <c r="S3089" s="10">
        <f t="shared" si="203"/>
        <v>1.1568911309810399E-4</v>
      </c>
      <c r="U3089" t="str">
        <f t="shared" si="202"/>
        <v/>
      </c>
      <c r="V3089">
        <f t="array" ref="V3089">SUM(IF(B3089="Y",IF(D3089="Critical",(F3089:F6648),0)))</f>
        <v>0</v>
      </c>
      <c r="W3089">
        <f t="shared" si="204"/>
        <v>4</v>
      </c>
      <c r="X3089">
        <f t="shared" si="205"/>
        <v>0</v>
      </c>
    </row>
    <row r="3090" spans="1:24" x14ac:dyDescent="0.25">
      <c r="A3090">
        <v>38882</v>
      </c>
      <c r="B3090" t="s">
        <v>18</v>
      </c>
      <c r="C3090" s="1">
        <v>42718</v>
      </c>
      <c r="D3090" t="s">
        <v>28</v>
      </c>
      <c r="E3090">
        <v>40</v>
      </c>
      <c r="F3090">
        <v>2169.4899999999998</v>
      </c>
      <c r="G3090">
        <v>0.06</v>
      </c>
      <c r="H3090" t="s">
        <v>20</v>
      </c>
      <c r="I3090">
        <v>1043.43</v>
      </c>
      <c r="J3090">
        <v>55.48</v>
      </c>
      <c r="K3090">
        <v>4.8499999999999996</v>
      </c>
      <c r="L3090" t="s">
        <v>355</v>
      </c>
      <c r="M3090" t="s">
        <v>56</v>
      </c>
      <c r="N3090" t="s">
        <v>45</v>
      </c>
      <c r="O3090" t="s">
        <v>34</v>
      </c>
      <c r="P3090" t="s">
        <v>49</v>
      </c>
      <c r="Q3090" t="s">
        <v>42</v>
      </c>
      <c r="R3090" s="1">
        <v>42718</v>
      </c>
      <c r="S3090" s="10">
        <f t="shared" si="203"/>
        <v>3.4474966378243271E-4</v>
      </c>
      <c r="U3090" t="str">
        <f t="shared" si="202"/>
        <v/>
      </c>
      <c r="V3090">
        <f t="array" ref="V3090">SUM(IF(B3090="Y",IF(D3090="Critical",(F3090:F6649),0)))</f>
        <v>0</v>
      </c>
      <c r="W3090">
        <f t="shared" si="204"/>
        <v>0</v>
      </c>
      <c r="X3090">
        <f t="shared" si="205"/>
        <v>0</v>
      </c>
    </row>
    <row r="3091" spans="1:24" x14ac:dyDescent="0.25">
      <c r="A3091">
        <v>38884</v>
      </c>
      <c r="B3091" t="s">
        <v>18</v>
      </c>
      <c r="C3091" s="1">
        <v>42233</v>
      </c>
      <c r="D3091" t="s">
        <v>19</v>
      </c>
      <c r="E3091">
        <v>47</v>
      </c>
      <c r="F3091">
        <v>256</v>
      </c>
      <c r="G3091">
        <v>0.03</v>
      </c>
      <c r="H3091" t="s">
        <v>20</v>
      </c>
      <c r="I3091">
        <v>-119.84</v>
      </c>
      <c r="J3091">
        <v>5.28</v>
      </c>
      <c r="K3091">
        <v>5.66</v>
      </c>
      <c r="L3091" t="s">
        <v>404</v>
      </c>
      <c r="M3091" t="s">
        <v>341</v>
      </c>
      <c r="N3091" t="s">
        <v>45</v>
      </c>
      <c r="O3091" t="s">
        <v>34</v>
      </c>
      <c r="P3091" t="s">
        <v>49</v>
      </c>
      <c r="Q3091" t="s">
        <v>42</v>
      </c>
      <c r="R3091" s="1">
        <v>42234</v>
      </c>
      <c r="S3091" s="10">
        <f t="shared" si="203"/>
        <v>4.0680488929795844E-5</v>
      </c>
      <c r="U3091" t="str">
        <f t="shared" si="202"/>
        <v/>
      </c>
      <c r="V3091">
        <f t="array" ref="V3091">SUM(IF(B3091="Y",IF(D3091="Critical",(F3091:F6650),0)))</f>
        <v>0</v>
      </c>
      <c r="W3091">
        <f t="shared" si="204"/>
        <v>1</v>
      </c>
      <c r="X3091">
        <f t="shared" si="205"/>
        <v>0</v>
      </c>
    </row>
    <row r="3092" spans="1:24" x14ac:dyDescent="0.25">
      <c r="A3092">
        <v>38884</v>
      </c>
      <c r="B3092" t="s">
        <v>18</v>
      </c>
      <c r="C3092" s="1">
        <v>42233</v>
      </c>
      <c r="D3092" t="s">
        <v>19</v>
      </c>
      <c r="E3092">
        <v>20</v>
      </c>
      <c r="F3092">
        <v>6067.76</v>
      </c>
      <c r="G3092">
        <v>0.06</v>
      </c>
      <c r="H3092" t="s">
        <v>54</v>
      </c>
      <c r="I3092">
        <v>-98.05</v>
      </c>
      <c r="J3092">
        <v>296.18</v>
      </c>
      <c r="K3092">
        <v>54.12</v>
      </c>
      <c r="L3092" t="s">
        <v>404</v>
      </c>
      <c r="M3092" t="s">
        <v>341</v>
      </c>
      <c r="N3092" t="s">
        <v>45</v>
      </c>
      <c r="O3092" t="s">
        <v>37</v>
      </c>
      <c r="P3092" t="s">
        <v>112</v>
      </c>
      <c r="Q3092" t="s">
        <v>58</v>
      </c>
      <c r="R3092" s="1">
        <v>42234</v>
      </c>
      <c r="S3092" s="10">
        <f t="shared" si="203"/>
        <v>9.6421657620569552E-4</v>
      </c>
      <c r="U3092" t="str">
        <f t="shared" si="202"/>
        <v/>
      </c>
      <c r="V3092">
        <f t="array" ref="V3092">SUM(IF(B3092="Y",IF(D3092="Critical",(F3092:F6651),0)))</f>
        <v>0</v>
      </c>
      <c r="W3092">
        <f t="shared" si="204"/>
        <v>1</v>
      </c>
      <c r="X3092">
        <f t="shared" si="205"/>
        <v>0</v>
      </c>
    </row>
    <row r="3093" spans="1:24" x14ac:dyDescent="0.25">
      <c r="A3093">
        <v>38912</v>
      </c>
      <c r="B3093" t="s">
        <v>18</v>
      </c>
      <c r="C3093" s="1">
        <v>42305</v>
      </c>
      <c r="D3093" t="s">
        <v>47</v>
      </c>
      <c r="E3093">
        <v>26</v>
      </c>
      <c r="F3093">
        <v>1514.9635000000001</v>
      </c>
      <c r="G3093">
        <v>0.02</v>
      </c>
      <c r="H3093" t="s">
        <v>20</v>
      </c>
      <c r="I3093">
        <v>310.19</v>
      </c>
      <c r="J3093">
        <v>65.989999999999995</v>
      </c>
      <c r="K3093">
        <v>4.99</v>
      </c>
      <c r="L3093" t="s">
        <v>202</v>
      </c>
      <c r="M3093" t="s">
        <v>56</v>
      </c>
      <c r="N3093" t="s">
        <v>23</v>
      </c>
      <c r="O3093" t="s">
        <v>24</v>
      </c>
      <c r="P3093" t="s">
        <v>41</v>
      </c>
      <c r="Q3093" t="s">
        <v>42</v>
      </c>
      <c r="R3093" s="1">
        <v>42312</v>
      </c>
      <c r="S3093" s="10">
        <f t="shared" si="203"/>
        <v>2.4074006207341707E-4</v>
      </c>
      <c r="U3093" t="str">
        <f t="shared" si="202"/>
        <v/>
      </c>
      <c r="V3093">
        <f t="array" ref="V3093">SUM(IF(B3093="Y",IF(D3093="Critical",(F3093:F6652),0)))</f>
        <v>0</v>
      </c>
      <c r="W3093">
        <f t="shared" si="204"/>
        <v>7</v>
      </c>
      <c r="X3093">
        <f t="shared" si="205"/>
        <v>0</v>
      </c>
    </row>
    <row r="3094" spans="1:24" x14ac:dyDescent="0.25">
      <c r="A3094">
        <v>32834</v>
      </c>
      <c r="B3094" t="s">
        <v>18</v>
      </c>
      <c r="C3094" s="1">
        <v>41513</v>
      </c>
      <c r="D3094" t="s">
        <v>28</v>
      </c>
      <c r="E3094">
        <v>39</v>
      </c>
      <c r="F3094">
        <v>3460.5625</v>
      </c>
      <c r="G3094">
        <v>0.1</v>
      </c>
      <c r="H3094" t="s">
        <v>20</v>
      </c>
      <c r="I3094">
        <v>573.05999999999995</v>
      </c>
      <c r="J3094">
        <v>115.99</v>
      </c>
      <c r="K3094">
        <v>5.92</v>
      </c>
      <c r="L3094" t="s">
        <v>547</v>
      </c>
      <c r="M3094" t="s">
        <v>30</v>
      </c>
      <c r="N3094" t="s">
        <v>40</v>
      </c>
      <c r="O3094" t="s">
        <v>24</v>
      </c>
      <c r="P3094" t="s">
        <v>41</v>
      </c>
      <c r="Q3094" t="s">
        <v>42</v>
      </c>
      <c r="R3094" s="1">
        <v>41514</v>
      </c>
      <c r="S3094" s="10">
        <f t="shared" si="203"/>
        <v>5.499116190317056E-4</v>
      </c>
      <c r="U3094" t="str">
        <f t="shared" si="202"/>
        <v/>
      </c>
      <c r="V3094">
        <f t="array" ref="V3094">SUM(IF(B3094="Y",IF(D3094="Critical",(F3094:F6653),0)))</f>
        <v>0</v>
      </c>
      <c r="W3094">
        <f t="shared" si="204"/>
        <v>1</v>
      </c>
      <c r="X3094">
        <f t="shared" si="205"/>
        <v>0</v>
      </c>
    </row>
    <row r="3095" spans="1:24" x14ac:dyDescent="0.25">
      <c r="A3095">
        <v>8101</v>
      </c>
      <c r="B3095" t="s">
        <v>18</v>
      </c>
      <c r="C3095" s="1">
        <v>41337</v>
      </c>
      <c r="D3095" t="s">
        <v>43</v>
      </c>
      <c r="E3095">
        <v>35</v>
      </c>
      <c r="F3095">
        <v>3491.71</v>
      </c>
      <c r="G3095">
        <v>0.04</v>
      </c>
      <c r="H3095" t="s">
        <v>54</v>
      </c>
      <c r="I3095">
        <v>-1216.6400000000001</v>
      </c>
      <c r="J3095">
        <v>95.95</v>
      </c>
      <c r="K3095">
        <v>74.349999999999994</v>
      </c>
      <c r="L3095" t="s">
        <v>111</v>
      </c>
      <c r="M3095" t="s">
        <v>22</v>
      </c>
      <c r="N3095" t="s">
        <v>45</v>
      </c>
      <c r="O3095" t="s">
        <v>37</v>
      </c>
      <c r="P3095" t="s">
        <v>86</v>
      </c>
      <c r="Q3095" t="s">
        <v>74</v>
      </c>
      <c r="R3095" s="1">
        <v>41339</v>
      </c>
      <c r="S3095" s="10">
        <f t="shared" si="203"/>
        <v>5.5486121094163062E-4</v>
      </c>
      <c r="U3095" t="str">
        <f t="shared" si="202"/>
        <v/>
      </c>
      <c r="V3095">
        <f t="array" ref="V3095">SUM(IF(B3095="Y",IF(D3095="Critical",(F3095:F6654),0)))</f>
        <v>0</v>
      </c>
      <c r="W3095">
        <f t="shared" si="204"/>
        <v>2</v>
      </c>
      <c r="X3095">
        <f t="shared" si="205"/>
        <v>0</v>
      </c>
    </row>
    <row r="3096" spans="1:24" x14ac:dyDescent="0.25">
      <c r="A3096">
        <v>38978</v>
      </c>
      <c r="B3096" t="s">
        <v>18</v>
      </c>
      <c r="C3096" s="1">
        <v>42585</v>
      </c>
      <c r="D3096" t="s">
        <v>47</v>
      </c>
      <c r="E3096">
        <v>24</v>
      </c>
      <c r="F3096">
        <v>4547.26</v>
      </c>
      <c r="G3096">
        <v>0</v>
      </c>
      <c r="H3096" t="s">
        <v>54</v>
      </c>
      <c r="I3096">
        <v>468.27</v>
      </c>
      <c r="J3096">
        <v>180.98</v>
      </c>
      <c r="K3096">
        <v>30</v>
      </c>
      <c r="L3096" t="s">
        <v>571</v>
      </c>
      <c r="M3096" t="s">
        <v>22</v>
      </c>
      <c r="N3096" t="s">
        <v>71</v>
      </c>
      <c r="O3096" t="s">
        <v>37</v>
      </c>
      <c r="P3096" t="s">
        <v>86</v>
      </c>
      <c r="Q3096" t="s">
        <v>74</v>
      </c>
      <c r="R3096" s="1">
        <v>42587</v>
      </c>
      <c r="S3096" s="10">
        <f t="shared" si="203"/>
        <v>7.225967191050916E-4</v>
      </c>
      <c r="U3096" t="str">
        <f t="shared" si="202"/>
        <v/>
      </c>
      <c r="V3096">
        <f t="array" ref="V3096">SUM(IF(B3096="Y",IF(D3096="Critical",(F3096:F6655),0)))</f>
        <v>0</v>
      </c>
      <c r="W3096">
        <f t="shared" si="204"/>
        <v>2</v>
      </c>
      <c r="X3096">
        <f t="shared" si="205"/>
        <v>0</v>
      </c>
    </row>
    <row r="3097" spans="1:24" x14ac:dyDescent="0.25">
      <c r="A3097">
        <v>35840</v>
      </c>
      <c r="B3097" t="s">
        <v>18</v>
      </c>
      <c r="C3097" s="1">
        <v>41423</v>
      </c>
      <c r="D3097" t="s">
        <v>19</v>
      </c>
      <c r="E3097">
        <v>49</v>
      </c>
      <c r="F3097">
        <v>3492.6585</v>
      </c>
      <c r="G3097">
        <v>0.08</v>
      </c>
      <c r="H3097" t="s">
        <v>20</v>
      </c>
      <c r="I3097">
        <v>1181.81</v>
      </c>
      <c r="J3097">
        <v>85.99</v>
      </c>
      <c r="K3097">
        <v>0.99</v>
      </c>
      <c r="L3097" t="s">
        <v>259</v>
      </c>
      <c r="M3097" t="s">
        <v>22</v>
      </c>
      <c r="N3097" t="s">
        <v>40</v>
      </c>
      <c r="O3097" t="s">
        <v>24</v>
      </c>
      <c r="P3097" t="s">
        <v>41</v>
      </c>
      <c r="Q3097" t="s">
        <v>36</v>
      </c>
      <c r="R3097" s="1">
        <v>41425</v>
      </c>
      <c r="S3097" s="10">
        <f t="shared" si="203"/>
        <v>5.5501193533127879E-4</v>
      </c>
      <c r="U3097" t="str">
        <f t="shared" si="202"/>
        <v/>
      </c>
      <c r="V3097">
        <f t="array" ref="V3097">SUM(IF(B3097="Y",IF(D3097="Critical",(F3097:F6656),0)))</f>
        <v>0</v>
      </c>
      <c r="W3097">
        <f t="shared" si="204"/>
        <v>2</v>
      </c>
      <c r="X3097">
        <f t="shared" si="205"/>
        <v>0</v>
      </c>
    </row>
    <row r="3098" spans="1:24" x14ac:dyDescent="0.25">
      <c r="A3098">
        <v>32743</v>
      </c>
      <c r="B3098" t="s">
        <v>18</v>
      </c>
      <c r="C3098" s="1">
        <v>41401</v>
      </c>
      <c r="D3098" t="s">
        <v>28</v>
      </c>
      <c r="E3098">
        <v>19</v>
      </c>
      <c r="F3098">
        <v>3548.67</v>
      </c>
      <c r="G3098">
        <v>0.01</v>
      </c>
      <c r="H3098" t="s">
        <v>20</v>
      </c>
      <c r="I3098">
        <v>1280.19</v>
      </c>
      <c r="J3098">
        <v>177.98</v>
      </c>
      <c r="K3098">
        <v>0.99</v>
      </c>
      <c r="L3098" t="s">
        <v>360</v>
      </c>
      <c r="M3098" t="s">
        <v>341</v>
      </c>
      <c r="N3098" t="s">
        <v>23</v>
      </c>
      <c r="O3098" t="s">
        <v>34</v>
      </c>
      <c r="P3098" t="s">
        <v>72</v>
      </c>
      <c r="Q3098" t="s">
        <v>42</v>
      </c>
      <c r="R3098" s="1">
        <v>41403</v>
      </c>
      <c r="S3098" s="10">
        <f t="shared" si="203"/>
        <v>5.6391261972851023E-4</v>
      </c>
      <c r="U3098" t="str">
        <f t="shared" si="202"/>
        <v/>
      </c>
      <c r="V3098">
        <f t="array" ref="V3098">SUM(IF(B3098="Y",IF(D3098="Critical",(F3098:F6657),0)))</f>
        <v>0</v>
      </c>
      <c r="W3098">
        <f t="shared" si="204"/>
        <v>2</v>
      </c>
      <c r="X3098">
        <f t="shared" si="205"/>
        <v>0</v>
      </c>
    </row>
    <row r="3099" spans="1:24" x14ac:dyDescent="0.25">
      <c r="A3099">
        <v>16165</v>
      </c>
      <c r="B3099" t="s">
        <v>18</v>
      </c>
      <c r="C3099" s="1">
        <v>41477</v>
      </c>
      <c r="D3099" t="s">
        <v>31</v>
      </c>
      <c r="E3099">
        <v>19</v>
      </c>
      <c r="F3099">
        <v>3555.29</v>
      </c>
      <c r="G3099">
        <v>0.09</v>
      </c>
      <c r="H3099" t="s">
        <v>32</v>
      </c>
      <c r="I3099">
        <v>183.28</v>
      </c>
      <c r="J3099">
        <v>193.17</v>
      </c>
      <c r="K3099">
        <v>19.989999999999998</v>
      </c>
      <c r="L3099" t="s">
        <v>155</v>
      </c>
      <c r="M3099" t="s">
        <v>22</v>
      </c>
      <c r="N3099" t="s">
        <v>71</v>
      </c>
      <c r="O3099" t="s">
        <v>34</v>
      </c>
      <c r="P3099" t="s">
        <v>53</v>
      </c>
      <c r="Q3099" t="s">
        <v>42</v>
      </c>
      <c r="R3099" s="1">
        <v>41477</v>
      </c>
      <c r="S3099" s="10">
        <f t="shared" si="203"/>
        <v>5.6496459174692917E-4</v>
      </c>
      <c r="U3099" t="str">
        <f t="shared" si="202"/>
        <v/>
      </c>
      <c r="V3099">
        <f t="array" ref="V3099">SUM(IF(B3099="Y",IF(D3099="Critical",(F3099:F6658),0)))</f>
        <v>0</v>
      </c>
      <c r="W3099">
        <f t="shared" si="204"/>
        <v>0</v>
      </c>
      <c r="X3099">
        <f t="shared" si="205"/>
        <v>0</v>
      </c>
    </row>
    <row r="3100" spans="1:24" x14ac:dyDescent="0.25">
      <c r="A3100">
        <v>38982</v>
      </c>
      <c r="B3100" t="s">
        <v>18</v>
      </c>
      <c r="C3100" s="1">
        <v>42568</v>
      </c>
      <c r="D3100" t="s">
        <v>31</v>
      </c>
      <c r="E3100">
        <v>43</v>
      </c>
      <c r="F3100">
        <v>1114.42</v>
      </c>
      <c r="G3100">
        <v>0.09</v>
      </c>
      <c r="H3100" t="s">
        <v>20</v>
      </c>
      <c r="I3100">
        <v>425.07</v>
      </c>
      <c r="J3100">
        <v>28.48</v>
      </c>
      <c r="K3100">
        <v>1.99</v>
      </c>
      <c r="L3100" t="s">
        <v>195</v>
      </c>
      <c r="M3100" t="s">
        <v>22</v>
      </c>
      <c r="N3100" t="s">
        <v>23</v>
      </c>
      <c r="O3100" t="s">
        <v>24</v>
      </c>
      <c r="P3100" t="s">
        <v>25</v>
      </c>
      <c r="Q3100" t="s">
        <v>26</v>
      </c>
      <c r="R3100" s="1">
        <v>42569</v>
      </c>
      <c r="S3100" s="10">
        <f t="shared" si="203"/>
        <v>1.7709043153571518E-4</v>
      </c>
      <c r="U3100" t="str">
        <f t="shared" si="202"/>
        <v/>
      </c>
      <c r="V3100">
        <f t="array" ref="V3100">SUM(IF(B3100="Y",IF(D3100="Critical",(F3100:F6659),0)))</f>
        <v>0</v>
      </c>
      <c r="W3100">
        <f t="shared" si="204"/>
        <v>1</v>
      </c>
      <c r="X3100">
        <f t="shared" si="205"/>
        <v>0</v>
      </c>
    </row>
    <row r="3101" spans="1:24" x14ac:dyDescent="0.25">
      <c r="A3101">
        <v>39008</v>
      </c>
      <c r="B3101" t="s">
        <v>18</v>
      </c>
      <c r="C3101" s="1">
        <v>41757</v>
      </c>
      <c r="D3101" t="s">
        <v>31</v>
      </c>
      <c r="E3101">
        <v>28</v>
      </c>
      <c r="F3101">
        <v>3582.79</v>
      </c>
      <c r="G3101">
        <v>0</v>
      </c>
      <c r="H3101" t="s">
        <v>54</v>
      </c>
      <c r="I3101">
        <v>-1177.1400000000001</v>
      </c>
      <c r="J3101">
        <v>122.99</v>
      </c>
      <c r="K3101">
        <v>70.2</v>
      </c>
      <c r="L3101" t="s">
        <v>264</v>
      </c>
      <c r="M3101" t="s">
        <v>22</v>
      </c>
      <c r="N3101" t="s">
        <v>23</v>
      </c>
      <c r="O3101" t="s">
        <v>37</v>
      </c>
      <c r="P3101" t="s">
        <v>86</v>
      </c>
      <c r="Q3101" t="s">
        <v>74</v>
      </c>
      <c r="R3101" s="1">
        <v>41759</v>
      </c>
      <c r="S3101" s="10">
        <f t="shared" si="203"/>
        <v>5.6933456614368457E-4</v>
      </c>
      <c r="U3101" t="str">
        <f t="shared" si="202"/>
        <v/>
      </c>
      <c r="V3101">
        <f t="array" ref="V3101">SUM(IF(B3101="Y",IF(D3101="Critical",(F3101:F6660),0)))</f>
        <v>0</v>
      </c>
      <c r="W3101">
        <f t="shared" si="204"/>
        <v>2</v>
      </c>
      <c r="X3101">
        <f t="shared" si="205"/>
        <v>0</v>
      </c>
    </row>
    <row r="3102" spans="1:24" x14ac:dyDescent="0.25">
      <c r="A3102">
        <v>39015</v>
      </c>
      <c r="B3102" t="s">
        <v>18</v>
      </c>
      <c r="C3102" s="1">
        <v>42710</v>
      </c>
      <c r="D3102" t="s">
        <v>43</v>
      </c>
      <c r="E3102">
        <v>13</v>
      </c>
      <c r="F3102">
        <v>5236.1400000000003</v>
      </c>
      <c r="G3102">
        <v>0.05</v>
      </c>
      <c r="H3102" t="s">
        <v>54</v>
      </c>
      <c r="I3102">
        <v>567.59</v>
      </c>
      <c r="J3102">
        <v>399.98</v>
      </c>
      <c r="K3102">
        <v>12.06</v>
      </c>
      <c r="L3102" t="s">
        <v>181</v>
      </c>
      <c r="M3102" t="s">
        <v>30</v>
      </c>
      <c r="N3102" t="s">
        <v>23</v>
      </c>
      <c r="O3102" t="s">
        <v>24</v>
      </c>
      <c r="P3102" t="s">
        <v>51</v>
      </c>
      <c r="Q3102" t="s">
        <v>58</v>
      </c>
      <c r="R3102" s="1">
        <v>42710</v>
      </c>
      <c r="S3102" s="10">
        <f t="shared" si="203"/>
        <v>8.3206537228461416E-4</v>
      </c>
      <c r="U3102" t="str">
        <f t="shared" si="202"/>
        <v/>
      </c>
      <c r="V3102">
        <f t="array" ref="V3102">SUM(IF(B3102="Y",IF(D3102="Critical",(F3102:F6661),0)))</f>
        <v>0</v>
      </c>
      <c r="W3102">
        <f t="shared" si="204"/>
        <v>0</v>
      </c>
      <c r="X3102">
        <f t="shared" si="205"/>
        <v>0</v>
      </c>
    </row>
    <row r="3103" spans="1:24" x14ac:dyDescent="0.25">
      <c r="A3103">
        <v>39015</v>
      </c>
      <c r="B3103" t="s">
        <v>18</v>
      </c>
      <c r="C3103" s="1">
        <v>42710</v>
      </c>
      <c r="D3103" t="s">
        <v>43</v>
      </c>
      <c r="E3103">
        <v>11</v>
      </c>
      <c r="F3103">
        <v>74.02</v>
      </c>
      <c r="G3103">
        <v>7.0000000000000007E-2</v>
      </c>
      <c r="H3103" t="s">
        <v>20</v>
      </c>
      <c r="I3103">
        <v>-28.45</v>
      </c>
      <c r="J3103">
        <v>6.48</v>
      </c>
      <c r="K3103">
        <v>5.74</v>
      </c>
      <c r="L3103" t="s">
        <v>181</v>
      </c>
      <c r="M3103" t="s">
        <v>30</v>
      </c>
      <c r="N3103" t="s">
        <v>23</v>
      </c>
      <c r="O3103" t="s">
        <v>34</v>
      </c>
      <c r="P3103" t="s">
        <v>49</v>
      </c>
      <c r="Q3103" t="s">
        <v>42</v>
      </c>
      <c r="R3103" s="1">
        <v>42710</v>
      </c>
      <c r="S3103" s="10">
        <f t="shared" si="203"/>
        <v>1.1762381994466751E-5</v>
      </c>
      <c r="U3103" t="str">
        <f t="shared" si="202"/>
        <v/>
      </c>
      <c r="V3103">
        <f t="array" ref="V3103">SUM(IF(B3103="Y",IF(D3103="Critical",(F3103:F6662),0)))</f>
        <v>0</v>
      </c>
      <c r="W3103">
        <f t="shared" si="204"/>
        <v>0</v>
      </c>
      <c r="X3103">
        <f t="shared" si="205"/>
        <v>0</v>
      </c>
    </row>
    <row r="3104" spans="1:24" x14ac:dyDescent="0.25">
      <c r="A3104">
        <v>39040</v>
      </c>
      <c r="B3104" t="s">
        <v>18</v>
      </c>
      <c r="C3104" s="1">
        <v>42511</v>
      </c>
      <c r="D3104" t="s">
        <v>28</v>
      </c>
      <c r="E3104">
        <v>7</v>
      </c>
      <c r="F3104">
        <v>19.36</v>
      </c>
      <c r="G3104">
        <v>0.04</v>
      </c>
      <c r="H3104" t="s">
        <v>32</v>
      </c>
      <c r="I3104">
        <v>-1</v>
      </c>
      <c r="J3104">
        <v>1.98</v>
      </c>
      <c r="K3104">
        <v>0.7</v>
      </c>
      <c r="L3104" t="s">
        <v>289</v>
      </c>
      <c r="M3104" t="s">
        <v>56</v>
      </c>
      <c r="N3104" t="s">
        <v>23</v>
      </c>
      <c r="O3104" t="s">
        <v>34</v>
      </c>
      <c r="P3104" t="s">
        <v>100</v>
      </c>
      <c r="Q3104" t="s">
        <v>36</v>
      </c>
      <c r="R3104" s="1">
        <v>42512</v>
      </c>
      <c r="S3104" s="10">
        <f t="shared" si="203"/>
        <v>3.0764619753158106E-6</v>
      </c>
      <c r="U3104" t="str">
        <f t="shared" si="202"/>
        <v/>
      </c>
      <c r="V3104">
        <f t="array" ref="V3104">SUM(IF(B3104="Y",IF(D3104="Critical",(F3104:F6663),0)))</f>
        <v>0</v>
      </c>
      <c r="W3104">
        <f t="shared" si="204"/>
        <v>1</v>
      </c>
      <c r="X3104">
        <f t="shared" si="205"/>
        <v>0</v>
      </c>
    </row>
    <row r="3105" spans="1:24" x14ac:dyDescent="0.25">
      <c r="A3105">
        <v>9857</v>
      </c>
      <c r="B3105" t="s">
        <v>18</v>
      </c>
      <c r="C3105" s="1">
        <v>41405</v>
      </c>
      <c r="D3105" t="s">
        <v>19</v>
      </c>
      <c r="E3105">
        <v>50</v>
      </c>
      <c r="F3105">
        <v>3615.8404999999998</v>
      </c>
      <c r="G3105">
        <v>0.03</v>
      </c>
      <c r="H3105" t="s">
        <v>20</v>
      </c>
      <c r="I3105">
        <v>1861.35</v>
      </c>
      <c r="J3105">
        <v>85.99</v>
      </c>
      <c r="K3105">
        <v>3.3</v>
      </c>
      <c r="L3105" t="s">
        <v>359</v>
      </c>
      <c r="M3105" t="s">
        <v>22</v>
      </c>
      <c r="N3105" t="s">
        <v>40</v>
      </c>
      <c r="O3105" t="s">
        <v>24</v>
      </c>
      <c r="P3105" t="s">
        <v>41</v>
      </c>
      <c r="Q3105" t="s">
        <v>26</v>
      </c>
      <c r="R3105" s="1">
        <v>41407</v>
      </c>
      <c r="S3105" s="10">
        <f t="shared" si="203"/>
        <v>5.7458656028186504E-4</v>
      </c>
      <c r="U3105" t="str">
        <f t="shared" si="202"/>
        <v/>
      </c>
      <c r="V3105">
        <f t="array" ref="V3105">SUM(IF(B3105="Y",IF(D3105="Critical",(F3105:F6664),0)))</f>
        <v>0</v>
      </c>
      <c r="W3105">
        <f t="shared" si="204"/>
        <v>2</v>
      </c>
      <c r="X3105">
        <f t="shared" si="205"/>
        <v>0</v>
      </c>
    </row>
    <row r="3106" spans="1:24" x14ac:dyDescent="0.25">
      <c r="A3106">
        <v>9251</v>
      </c>
      <c r="B3106" t="s">
        <v>18</v>
      </c>
      <c r="C3106" s="1">
        <v>41515</v>
      </c>
      <c r="D3106" t="s">
        <v>43</v>
      </c>
      <c r="E3106">
        <v>38</v>
      </c>
      <c r="F3106">
        <v>3632.6</v>
      </c>
      <c r="G3106">
        <v>0</v>
      </c>
      <c r="H3106" t="s">
        <v>54</v>
      </c>
      <c r="I3106">
        <v>-400.33</v>
      </c>
      <c r="J3106">
        <v>89.99</v>
      </c>
      <c r="K3106">
        <v>42</v>
      </c>
      <c r="L3106" t="s">
        <v>248</v>
      </c>
      <c r="M3106" t="s">
        <v>22</v>
      </c>
      <c r="N3106" t="s">
        <v>23</v>
      </c>
      <c r="O3106" t="s">
        <v>37</v>
      </c>
      <c r="P3106" t="s">
        <v>86</v>
      </c>
      <c r="Q3106" t="s">
        <v>74</v>
      </c>
      <c r="R3106" s="1">
        <v>41517</v>
      </c>
      <c r="S3106" s="10">
        <f t="shared" si="203"/>
        <v>5.772497815874077E-4</v>
      </c>
      <c r="U3106" t="str">
        <f t="shared" si="202"/>
        <v/>
      </c>
      <c r="V3106">
        <f t="array" ref="V3106">SUM(IF(B3106="Y",IF(D3106="Critical",(F3106:F6665),0)))</f>
        <v>0</v>
      </c>
      <c r="W3106">
        <f t="shared" si="204"/>
        <v>2</v>
      </c>
      <c r="X3106">
        <f t="shared" si="205"/>
        <v>0</v>
      </c>
    </row>
    <row r="3107" spans="1:24" x14ac:dyDescent="0.25">
      <c r="A3107">
        <v>39111</v>
      </c>
      <c r="B3107" t="s">
        <v>18</v>
      </c>
      <c r="C3107" s="1">
        <v>41845</v>
      </c>
      <c r="D3107" t="s">
        <v>43</v>
      </c>
      <c r="E3107">
        <v>1</v>
      </c>
      <c r="F3107">
        <v>182.4</v>
      </c>
      <c r="G3107">
        <v>0.09</v>
      </c>
      <c r="H3107" t="s">
        <v>20</v>
      </c>
      <c r="I3107">
        <v>-114.22</v>
      </c>
      <c r="J3107">
        <v>178.47</v>
      </c>
      <c r="K3107">
        <v>19.989999999999998</v>
      </c>
      <c r="L3107" t="s">
        <v>407</v>
      </c>
      <c r="M3107" t="s">
        <v>22</v>
      </c>
      <c r="N3107" t="s">
        <v>23</v>
      </c>
      <c r="O3107" t="s">
        <v>34</v>
      </c>
      <c r="P3107" t="s">
        <v>53</v>
      </c>
      <c r="Q3107" t="s">
        <v>42</v>
      </c>
      <c r="R3107" s="1">
        <v>41848</v>
      </c>
      <c r="S3107" s="10">
        <f t="shared" si="203"/>
        <v>2.8984848362479539E-5</v>
      </c>
      <c r="U3107" t="str">
        <f t="shared" si="202"/>
        <v/>
      </c>
      <c r="V3107">
        <f t="array" ref="V3107">SUM(IF(B3107="Y",IF(D3107="Critical",(F3107:F6666),0)))</f>
        <v>0</v>
      </c>
      <c r="W3107">
        <f t="shared" si="204"/>
        <v>3</v>
      </c>
      <c r="X3107">
        <f t="shared" si="205"/>
        <v>0</v>
      </c>
    </row>
    <row r="3108" spans="1:24" x14ac:dyDescent="0.25">
      <c r="A3108">
        <v>39111</v>
      </c>
      <c r="B3108" t="s">
        <v>18</v>
      </c>
      <c r="C3108" s="1">
        <v>41845</v>
      </c>
      <c r="D3108" t="s">
        <v>43</v>
      </c>
      <c r="E3108">
        <v>20</v>
      </c>
      <c r="F3108">
        <v>6004.35</v>
      </c>
      <c r="G3108">
        <v>0.05</v>
      </c>
      <c r="H3108" t="s">
        <v>20</v>
      </c>
      <c r="I3108">
        <v>1767.56</v>
      </c>
      <c r="J3108">
        <v>300.97000000000003</v>
      </c>
      <c r="K3108">
        <v>7.18</v>
      </c>
      <c r="L3108" t="s">
        <v>407</v>
      </c>
      <c r="M3108" t="s">
        <v>22</v>
      </c>
      <c r="N3108" t="s">
        <v>23</v>
      </c>
      <c r="O3108" t="s">
        <v>24</v>
      </c>
      <c r="P3108" t="s">
        <v>25</v>
      </c>
      <c r="Q3108" t="s">
        <v>42</v>
      </c>
      <c r="R3108" s="1">
        <v>41847</v>
      </c>
      <c r="S3108" s="10">
        <f t="shared" si="203"/>
        <v>9.5414020978757687E-4</v>
      </c>
      <c r="U3108" t="str">
        <f t="shared" si="202"/>
        <v/>
      </c>
      <c r="V3108">
        <f t="array" ref="V3108">SUM(IF(B3108="Y",IF(D3108="Critical",(F3108:F6667),0)))</f>
        <v>0</v>
      </c>
      <c r="W3108">
        <f t="shared" si="204"/>
        <v>2</v>
      </c>
      <c r="X3108">
        <f t="shared" si="205"/>
        <v>0</v>
      </c>
    </row>
    <row r="3109" spans="1:24" x14ac:dyDescent="0.25">
      <c r="A3109">
        <v>12451</v>
      </c>
      <c r="B3109" t="s">
        <v>27</v>
      </c>
      <c r="C3109" s="1">
        <v>41383</v>
      </c>
      <c r="D3109" t="s">
        <v>47</v>
      </c>
      <c r="E3109">
        <v>26</v>
      </c>
      <c r="F3109">
        <v>3662.16</v>
      </c>
      <c r="G3109">
        <v>0.01</v>
      </c>
      <c r="H3109" t="s">
        <v>54</v>
      </c>
      <c r="I3109">
        <v>-372.82</v>
      </c>
      <c r="J3109">
        <v>130.97999999999999</v>
      </c>
      <c r="K3109">
        <v>54.74</v>
      </c>
      <c r="L3109" t="s">
        <v>101</v>
      </c>
      <c r="M3109" t="s">
        <v>22</v>
      </c>
      <c r="N3109" t="s">
        <v>71</v>
      </c>
      <c r="O3109" t="s">
        <v>37</v>
      </c>
      <c r="P3109" t="s">
        <v>57</v>
      </c>
      <c r="Q3109" t="s">
        <v>58</v>
      </c>
      <c r="R3109" s="1">
        <v>41385</v>
      </c>
      <c r="S3109" s="10">
        <f t="shared" si="203"/>
        <v>5.8194710679352008E-4</v>
      </c>
      <c r="U3109" t="str">
        <f t="shared" si="202"/>
        <v/>
      </c>
      <c r="V3109">
        <f t="array" ref="V3109">SUM(IF(B3109="Y",IF(D3109="Critical",(F3109:F6668),0)))</f>
        <v>0</v>
      </c>
      <c r="W3109">
        <f t="shared" si="204"/>
        <v>2</v>
      </c>
      <c r="X3109">
        <f t="shared" si="205"/>
        <v>0</v>
      </c>
    </row>
    <row r="3110" spans="1:24" x14ac:dyDescent="0.25">
      <c r="A3110">
        <v>38215</v>
      </c>
      <c r="B3110" t="s">
        <v>18</v>
      </c>
      <c r="C3110" s="1">
        <v>41276</v>
      </c>
      <c r="D3110" t="s">
        <v>28</v>
      </c>
      <c r="E3110">
        <v>38</v>
      </c>
      <c r="F3110">
        <v>3676.96</v>
      </c>
      <c r="G3110">
        <v>0.09</v>
      </c>
      <c r="H3110" t="s">
        <v>32</v>
      </c>
      <c r="I3110">
        <v>1233.45</v>
      </c>
      <c r="J3110">
        <v>104.85</v>
      </c>
      <c r="K3110">
        <v>19.989999999999998</v>
      </c>
      <c r="L3110" t="s">
        <v>316</v>
      </c>
      <c r="M3110" t="s">
        <v>22</v>
      </c>
      <c r="N3110" t="s">
        <v>71</v>
      </c>
      <c r="O3110" t="s">
        <v>34</v>
      </c>
      <c r="P3110" t="s">
        <v>49</v>
      </c>
      <c r="Q3110" t="s">
        <v>42</v>
      </c>
      <c r="R3110" s="1">
        <v>41278</v>
      </c>
      <c r="S3110" s="10">
        <f t="shared" si="203"/>
        <v>5.8429894755977394E-4</v>
      </c>
      <c r="U3110" t="str">
        <f t="shared" si="202"/>
        <v/>
      </c>
      <c r="V3110">
        <f t="array" ref="V3110">SUM(IF(B3110="Y",IF(D3110="Critical",(F3110:F6669),0)))</f>
        <v>0</v>
      </c>
      <c r="W3110">
        <f t="shared" si="204"/>
        <v>2</v>
      </c>
      <c r="X3110">
        <f t="shared" si="205"/>
        <v>0</v>
      </c>
    </row>
    <row r="3111" spans="1:24" x14ac:dyDescent="0.25">
      <c r="A3111">
        <v>7335</v>
      </c>
      <c r="B3111" t="s">
        <v>18</v>
      </c>
      <c r="C3111" s="1">
        <v>41423</v>
      </c>
      <c r="D3111" t="s">
        <v>47</v>
      </c>
      <c r="E3111">
        <v>43</v>
      </c>
      <c r="F3111">
        <v>3681.7494999999999</v>
      </c>
      <c r="G3111">
        <v>0.01</v>
      </c>
      <c r="H3111" t="s">
        <v>20</v>
      </c>
      <c r="I3111">
        <v>1196.44</v>
      </c>
      <c r="J3111">
        <v>95.99</v>
      </c>
      <c r="K3111">
        <v>4.9000000000000004</v>
      </c>
      <c r="L3111" t="s">
        <v>303</v>
      </c>
      <c r="M3111" t="s">
        <v>22</v>
      </c>
      <c r="N3111" t="s">
        <v>23</v>
      </c>
      <c r="O3111" t="s">
        <v>24</v>
      </c>
      <c r="P3111" t="s">
        <v>41</v>
      </c>
      <c r="Q3111" t="s">
        <v>42</v>
      </c>
      <c r="R3111" s="1">
        <v>41428</v>
      </c>
      <c r="S3111" s="10">
        <f t="shared" si="203"/>
        <v>5.8506003819152881E-4</v>
      </c>
      <c r="U3111" t="str">
        <f t="shared" si="202"/>
        <v/>
      </c>
      <c r="V3111">
        <f t="array" ref="V3111">SUM(IF(B3111="Y",IF(D3111="Critical",(F3111:F6670),0)))</f>
        <v>0</v>
      </c>
      <c r="W3111">
        <f t="shared" si="204"/>
        <v>5</v>
      </c>
      <c r="X3111">
        <f t="shared" si="205"/>
        <v>0</v>
      </c>
    </row>
    <row r="3112" spans="1:24" x14ac:dyDescent="0.25">
      <c r="A3112">
        <v>39143</v>
      </c>
      <c r="B3112" t="s">
        <v>18</v>
      </c>
      <c r="C3112" s="1">
        <v>42100</v>
      </c>
      <c r="D3112" t="s">
        <v>31</v>
      </c>
      <c r="E3112">
        <v>46</v>
      </c>
      <c r="F3112">
        <v>6730.07</v>
      </c>
      <c r="G3112">
        <v>0.05</v>
      </c>
      <c r="H3112" t="s">
        <v>54</v>
      </c>
      <c r="I3112">
        <v>-1134.6099999999999</v>
      </c>
      <c r="J3112">
        <v>150.97999999999999</v>
      </c>
      <c r="K3112">
        <v>66.27</v>
      </c>
      <c r="L3112" t="s">
        <v>197</v>
      </c>
      <c r="M3112" t="s">
        <v>22</v>
      </c>
      <c r="N3112" t="s">
        <v>45</v>
      </c>
      <c r="O3112" t="s">
        <v>37</v>
      </c>
      <c r="P3112" t="s">
        <v>57</v>
      </c>
      <c r="Q3112" t="s">
        <v>58</v>
      </c>
      <c r="R3112" s="1">
        <v>42100</v>
      </c>
      <c r="S3112" s="10">
        <f t="shared" si="203"/>
        <v>1.0694630395771529E-3</v>
      </c>
      <c r="U3112" t="str">
        <f t="shared" si="202"/>
        <v/>
      </c>
      <c r="V3112">
        <f t="array" ref="V3112">SUM(IF(B3112="Y",IF(D3112="Critical",(F3112:F6671),0)))</f>
        <v>0</v>
      </c>
      <c r="W3112">
        <f t="shared" si="204"/>
        <v>0</v>
      </c>
      <c r="X3112">
        <f t="shared" si="205"/>
        <v>0</v>
      </c>
    </row>
    <row r="3113" spans="1:24" x14ac:dyDescent="0.25">
      <c r="A3113">
        <v>39168</v>
      </c>
      <c r="B3113" t="s">
        <v>18</v>
      </c>
      <c r="C3113" s="1">
        <v>42141</v>
      </c>
      <c r="D3113" t="s">
        <v>19</v>
      </c>
      <c r="E3113">
        <v>22</v>
      </c>
      <c r="F3113">
        <v>809.91</v>
      </c>
      <c r="G3113">
        <v>7.0000000000000007E-2</v>
      </c>
      <c r="H3113" t="s">
        <v>20</v>
      </c>
      <c r="I3113">
        <v>321.67</v>
      </c>
      <c r="J3113">
        <v>37.700000000000003</v>
      </c>
      <c r="K3113">
        <v>2.99</v>
      </c>
      <c r="L3113" t="s">
        <v>394</v>
      </c>
      <c r="M3113" t="s">
        <v>30</v>
      </c>
      <c r="N3113" t="s">
        <v>40</v>
      </c>
      <c r="O3113" t="s">
        <v>34</v>
      </c>
      <c r="P3113" t="s">
        <v>68</v>
      </c>
      <c r="Q3113" t="s">
        <v>42</v>
      </c>
      <c r="R3113" s="1">
        <v>42144</v>
      </c>
      <c r="S3113" s="10">
        <f t="shared" si="203"/>
        <v>1.2870130777004277E-4</v>
      </c>
      <c r="U3113" t="str">
        <f t="shared" si="202"/>
        <v/>
      </c>
      <c r="V3113">
        <f t="array" ref="V3113">SUM(IF(B3113="Y",IF(D3113="Critical",(F3113:F6672),0)))</f>
        <v>0</v>
      </c>
      <c r="W3113">
        <f t="shared" si="204"/>
        <v>3</v>
      </c>
      <c r="X3113">
        <f t="shared" si="205"/>
        <v>0</v>
      </c>
    </row>
    <row r="3114" spans="1:24" x14ac:dyDescent="0.25">
      <c r="A3114">
        <v>39168</v>
      </c>
      <c r="B3114" t="s">
        <v>18</v>
      </c>
      <c r="C3114" s="1">
        <v>42141</v>
      </c>
      <c r="D3114" t="s">
        <v>19</v>
      </c>
      <c r="E3114">
        <v>50</v>
      </c>
      <c r="F3114">
        <v>1027.6600000000001</v>
      </c>
      <c r="G3114">
        <v>0</v>
      </c>
      <c r="H3114" t="s">
        <v>20</v>
      </c>
      <c r="I3114">
        <v>184.07</v>
      </c>
      <c r="J3114">
        <v>19.98</v>
      </c>
      <c r="K3114">
        <v>8.68</v>
      </c>
      <c r="L3114" t="s">
        <v>394</v>
      </c>
      <c r="M3114" t="s">
        <v>30</v>
      </c>
      <c r="N3114" t="s">
        <v>40</v>
      </c>
      <c r="O3114" t="s">
        <v>34</v>
      </c>
      <c r="P3114" t="s">
        <v>49</v>
      </c>
      <c r="Q3114" t="s">
        <v>42</v>
      </c>
      <c r="R3114" s="1">
        <v>42143</v>
      </c>
      <c r="S3114" s="10">
        <f t="shared" si="203"/>
        <v>1.6330355958435157E-4</v>
      </c>
      <c r="U3114" t="str">
        <f t="shared" si="202"/>
        <v/>
      </c>
      <c r="V3114">
        <f t="array" ref="V3114">SUM(IF(B3114="Y",IF(D3114="Critical",(F3114:F6673),0)))</f>
        <v>0</v>
      </c>
      <c r="W3114">
        <f t="shared" si="204"/>
        <v>2</v>
      </c>
      <c r="X3114">
        <f t="shared" si="205"/>
        <v>0</v>
      </c>
    </row>
    <row r="3115" spans="1:24" x14ac:dyDescent="0.25">
      <c r="A3115">
        <v>39168</v>
      </c>
      <c r="B3115" t="s">
        <v>18</v>
      </c>
      <c r="C3115" s="1">
        <v>42141</v>
      </c>
      <c r="D3115" t="s">
        <v>19</v>
      </c>
      <c r="E3115">
        <v>30</v>
      </c>
      <c r="F3115">
        <v>301.38</v>
      </c>
      <c r="G3115">
        <v>0.06</v>
      </c>
      <c r="H3115" t="s">
        <v>20</v>
      </c>
      <c r="I3115">
        <v>5.08</v>
      </c>
      <c r="J3115">
        <v>10.48</v>
      </c>
      <c r="K3115">
        <v>2.89</v>
      </c>
      <c r="L3115" t="s">
        <v>394</v>
      </c>
      <c r="M3115" t="s">
        <v>30</v>
      </c>
      <c r="N3115" t="s">
        <v>40</v>
      </c>
      <c r="O3115" t="s">
        <v>34</v>
      </c>
      <c r="P3115" t="s">
        <v>35</v>
      </c>
      <c r="Q3115" t="s">
        <v>26</v>
      </c>
      <c r="R3115" s="1">
        <v>42143</v>
      </c>
      <c r="S3115" s="10">
        <f t="shared" si="203"/>
        <v>4.7891741225241686E-5</v>
      </c>
      <c r="U3115" t="str">
        <f t="shared" si="202"/>
        <v/>
      </c>
      <c r="V3115">
        <f t="array" ref="V3115">SUM(IF(B3115="Y",IF(D3115="Critical",(F3115:F6674),0)))</f>
        <v>0</v>
      </c>
      <c r="W3115">
        <f t="shared" si="204"/>
        <v>2</v>
      </c>
      <c r="X3115">
        <f t="shared" si="205"/>
        <v>0</v>
      </c>
    </row>
    <row r="3116" spans="1:24" x14ac:dyDescent="0.25">
      <c r="A3116">
        <v>26276</v>
      </c>
      <c r="B3116" t="s">
        <v>18</v>
      </c>
      <c r="C3116" s="1">
        <v>41529</v>
      </c>
      <c r="D3116" t="s">
        <v>47</v>
      </c>
      <c r="E3116">
        <v>21</v>
      </c>
      <c r="F3116">
        <v>3685.38</v>
      </c>
      <c r="G3116">
        <v>0</v>
      </c>
      <c r="H3116" t="s">
        <v>32</v>
      </c>
      <c r="I3116">
        <v>1040.6199999999999</v>
      </c>
      <c r="J3116">
        <v>170.98</v>
      </c>
      <c r="K3116">
        <v>13.99</v>
      </c>
      <c r="L3116" t="s">
        <v>484</v>
      </c>
      <c r="M3116" t="s">
        <v>56</v>
      </c>
      <c r="N3116" t="s">
        <v>23</v>
      </c>
      <c r="O3116" t="s">
        <v>37</v>
      </c>
      <c r="P3116" t="s">
        <v>38</v>
      </c>
      <c r="Q3116" t="s">
        <v>52</v>
      </c>
      <c r="R3116" s="1">
        <v>41536</v>
      </c>
      <c r="S3116" s="10">
        <f t="shared" si="203"/>
        <v>5.8563695426598053E-4</v>
      </c>
      <c r="U3116" t="str">
        <f t="shared" si="202"/>
        <v/>
      </c>
      <c r="V3116">
        <f t="array" ref="V3116">SUM(IF(B3116="Y",IF(D3116="Critical",(F3116:F6675),0)))</f>
        <v>0</v>
      </c>
      <c r="W3116">
        <f t="shared" si="204"/>
        <v>7</v>
      </c>
      <c r="X3116">
        <f t="shared" si="205"/>
        <v>0</v>
      </c>
    </row>
    <row r="3117" spans="1:24" x14ac:dyDescent="0.25">
      <c r="A3117">
        <v>19974</v>
      </c>
      <c r="B3117" t="s">
        <v>18</v>
      </c>
      <c r="C3117" s="1">
        <v>41581</v>
      </c>
      <c r="D3117" t="s">
        <v>19</v>
      </c>
      <c r="E3117">
        <v>14</v>
      </c>
      <c r="F3117">
        <v>3830.84</v>
      </c>
      <c r="G3117">
        <v>0.1</v>
      </c>
      <c r="H3117" t="s">
        <v>54</v>
      </c>
      <c r="I3117">
        <v>635.33000000000004</v>
      </c>
      <c r="J3117">
        <v>279.81</v>
      </c>
      <c r="K3117">
        <v>23.19</v>
      </c>
      <c r="L3117" t="s">
        <v>137</v>
      </c>
      <c r="M3117" t="s">
        <v>22</v>
      </c>
      <c r="N3117" t="s">
        <v>23</v>
      </c>
      <c r="O3117" t="s">
        <v>34</v>
      </c>
      <c r="P3117" t="s">
        <v>72</v>
      </c>
      <c r="Q3117" t="s">
        <v>74</v>
      </c>
      <c r="R3117" s="1">
        <v>41583</v>
      </c>
      <c r="S3117" s="10">
        <f t="shared" si="203"/>
        <v>6.0875173520241841E-4</v>
      </c>
      <c r="U3117" t="str">
        <f t="shared" si="202"/>
        <v/>
      </c>
      <c r="V3117">
        <f t="array" ref="V3117">SUM(IF(B3117="Y",IF(D3117="Critical",(F3117:F6676),0)))</f>
        <v>0</v>
      </c>
      <c r="W3117">
        <f t="shared" si="204"/>
        <v>2</v>
      </c>
      <c r="X3117">
        <f t="shared" si="205"/>
        <v>0</v>
      </c>
    </row>
    <row r="3118" spans="1:24" x14ac:dyDescent="0.25">
      <c r="A3118">
        <v>2593</v>
      </c>
      <c r="B3118" t="s">
        <v>18</v>
      </c>
      <c r="C3118" s="1">
        <v>41520</v>
      </c>
      <c r="D3118" t="s">
        <v>19</v>
      </c>
      <c r="E3118">
        <v>15</v>
      </c>
      <c r="F3118">
        <v>3841.72</v>
      </c>
      <c r="G3118">
        <v>0.03</v>
      </c>
      <c r="H3118" t="s">
        <v>54</v>
      </c>
      <c r="I3118">
        <v>691.13</v>
      </c>
      <c r="J3118">
        <v>243.98</v>
      </c>
      <c r="K3118">
        <v>43.32</v>
      </c>
      <c r="L3118" t="s">
        <v>172</v>
      </c>
      <c r="M3118" t="s">
        <v>22</v>
      </c>
      <c r="N3118" t="s">
        <v>23</v>
      </c>
      <c r="O3118" t="s">
        <v>37</v>
      </c>
      <c r="P3118" t="s">
        <v>86</v>
      </c>
      <c r="Q3118" t="s">
        <v>74</v>
      </c>
      <c r="R3118" s="1">
        <v>41521</v>
      </c>
      <c r="S3118" s="10">
        <f t="shared" si="203"/>
        <v>6.1048065598193473E-4</v>
      </c>
      <c r="U3118" t="str">
        <f t="shared" si="202"/>
        <v/>
      </c>
      <c r="V3118">
        <f t="array" ref="V3118">SUM(IF(B3118="Y",IF(D3118="Critical",(F3118:F6677),0)))</f>
        <v>0</v>
      </c>
      <c r="W3118">
        <f t="shared" si="204"/>
        <v>1</v>
      </c>
      <c r="X3118">
        <f t="shared" si="205"/>
        <v>0</v>
      </c>
    </row>
    <row r="3119" spans="1:24" x14ac:dyDescent="0.25">
      <c r="A3119">
        <v>39266</v>
      </c>
      <c r="B3119" t="s">
        <v>18</v>
      </c>
      <c r="C3119" s="1">
        <v>42243</v>
      </c>
      <c r="D3119" t="s">
        <v>19</v>
      </c>
      <c r="E3119">
        <v>4</v>
      </c>
      <c r="F3119">
        <v>64.09</v>
      </c>
      <c r="G3119">
        <v>0.02</v>
      </c>
      <c r="H3119" t="s">
        <v>20</v>
      </c>
      <c r="I3119">
        <v>3.72</v>
      </c>
      <c r="J3119">
        <v>15.57</v>
      </c>
      <c r="K3119">
        <v>1.39</v>
      </c>
      <c r="L3119" t="s">
        <v>237</v>
      </c>
      <c r="M3119" t="s">
        <v>56</v>
      </c>
      <c r="N3119" t="s">
        <v>71</v>
      </c>
      <c r="O3119" t="s">
        <v>34</v>
      </c>
      <c r="P3119" t="s">
        <v>76</v>
      </c>
      <c r="Q3119" t="s">
        <v>42</v>
      </c>
      <c r="R3119" s="1">
        <v>42244</v>
      </c>
      <c r="S3119" s="10">
        <f t="shared" si="203"/>
        <v>1.0184423966838343E-5</v>
      </c>
      <c r="U3119" t="str">
        <f t="shared" si="202"/>
        <v/>
      </c>
      <c r="V3119">
        <f t="array" ref="V3119">SUM(IF(B3119="Y",IF(D3119="Critical",(F3119:F6678),0)))</f>
        <v>0</v>
      </c>
      <c r="W3119">
        <f t="shared" si="204"/>
        <v>1</v>
      </c>
      <c r="X3119">
        <f t="shared" si="205"/>
        <v>0</v>
      </c>
    </row>
    <row r="3120" spans="1:24" x14ac:dyDescent="0.25">
      <c r="A3120">
        <v>14375</v>
      </c>
      <c r="B3120" t="s">
        <v>18</v>
      </c>
      <c r="C3120" s="1">
        <v>41305</v>
      </c>
      <c r="D3120" t="s">
        <v>43</v>
      </c>
      <c r="E3120">
        <v>50</v>
      </c>
      <c r="F3120">
        <v>3872.38</v>
      </c>
      <c r="G3120">
        <v>0.1</v>
      </c>
      <c r="H3120" t="s">
        <v>20</v>
      </c>
      <c r="I3120">
        <v>1110.3499999999999</v>
      </c>
      <c r="J3120">
        <v>83.93</v>
      </c>
      <c r="K3120">
        <v>19.989999999999998</v>
      </c>
      <c r="L3120" t="s">
        <v>445</v>
      </c>
      <c r="M3120" t="s">
        <v>56</v>
      </c>
      <c r="N3120" t="s">
        <v>23</v>
      </c>
      <c r="O3120" t="s">
        <v>34</v>
      </c>
      <c r="P3120" t="s">
        <v>76</v>
      </c>
      <c r="Q3120" t="s">
        <v>42</v>
      </c>
      <c r="R3120" s="1">
        <v>41306</v>
      </c>
      <c r="S3120" s="10">
        <f t="shared" si="203"/>
        <v>6.153527801639173E-4</v>
      </c>
      <c r="U3120" t="str">
        <f t="shared" si="202"/>
        <v/>
      </c>
      <c r="V3120">
        <f t="array" ref="V3120">SUM(IF(B3120="Y",IF(D3120="Critical",(F3120:F6679),0)))</f>
        <v>0</v>
      </c>
      <c r="W3120">
        <f t="shared" si="204"/>
        <v>1</v>
      </c>
      <c r="X3120">
        <f t="shared" si="205"/>
        <v>0</v>
      </c>
    </row>
    <row r="3121" spans="1:24" x14ac:dyDescent="0.25">
      <c r="A3121">
        <v>22368</v>
      </c>
      <c r="B3121" t="s">
        <v>18</v>
      </c>
      <c r="C3121" s="1">
        <v>41324</v>
      </c>
      <c r="D3121" t="s">
        <v>43</v>
      </c>
      <c r="E3121">
        <v>33</v>
      </c>
      <c r="F3121">
        <v>3917.61</v>
      </c>
      <c r="G3121">
        <v>0.08</v>
      </c>
      <c r="H3121" t="s">
        <v>54</v>
      </c>
      <c r="I3121">
        <v>40.76</v>
      </c>
      <c r="J3121">
        <v>119.99</v>
      </c>
      <c r="K3121">
        <v>56.14</v>
      </c>
      <c r="L3121" t="s">
        <v>93</v>
      </c>
      <c r="M3121" t="s">
        <v>56</v>
      </c>
      <c r="N3121" t="s">
        <v>45</v>
      </c>
      <c r="O3121" t="s">
        <v>24</v>
      </c>
      <c r="P3121" t="s">
        <v>51</v>
      </c>
      <c r="Q3121" t="s">
        <v>58</v>
      </c>
      <c r="R3121" s="1">
        <v>41326</v>
      </c>
      <c r="S3121" s="10">
        <f t="shared" si="203"/>
        <v>6.225401962353809E-4</v>
      </c>
      <c r="U3121" t="str">
        <f t="shared" si="202"/>
        <v/>
      </c>
      <c r="V3121">
        <f t="array" ref="V3121">SUM(IF(B3121="Y",IF(D3121="Critical",(F3121:F6680),0)))</f>
        <v>0</v>
      </c>
      <c r="W3121">
        <f t="shared" si="204"/>
        <v>2</v>
      </c>
      <c r="X3121">
        <f t="shared" si="205"/>
        <v>0</v>
      </c>
    </row>
    <row r="3122" spans="1:24" x14ac:dyDescent="0.25">
      <c r="A3122">
        <v>39269</v>
      </c>
      <c r="B3122" t="s">
        <v>18</v>
      </c>
      <c r="C3122" s="1">
        <v>42303</v>
      </c>
      <c r="D3122" t="s">
        <v>47</v>
      </c>
      <c r="E3122">
        <v>16</v>
      </c>
      <c r="F3122">
        <v>464.69499999999999</v>
      </c>
      <c r="G3122">
        <v>0.06</v>
      </c>
      <c r="H3122" t="s">
        <v>20</v>
      </c>
      <c r="I3122">
        <v>107.51</v>
      </c>
      <c r="J3122">
        <v>35.99</v>
      </c>
      <c r="K3122">
        <v>2.5</v>
      </c>
      <c r="L3122" t="s">
        <v>204</v>
      </c>
      <c r="M3122" t="s">
        <v>30</v>
      </c>
      <c r="N3122" t="s">
        <v>40</v>
      </c>
      <c r="O3122" t="s">
        <v>24</v>
      </c>
      <c r="P3122" t="s">
        <v>41</v>
      </c>
      <c r="Q3122" t="s">
        <v>26</v>
      </c>
      <c r="R3122" s="1">
        <v>42310</v>
      </c>
      <c r="S3122" s="10">
        <f t="shared" si="203"/>
        <v>7.3843827356372965E-5</v>
      </c>
      <c r="U3122" t="str">
        <f t="shared" si="202"/>
        <v/>
      </c>
      <c r="V3122">
        <f t="array" ref="V3122">SUM(IF(B3122="Y",IF(D3122="Critical",(F3122:F6681),0)))</f>
        <v>0</v>
      </c>
      <c r="W3122">
        <f t="shared" si="204"/>
        <v>7</v>
      </c>
      <c r="X3122">
        <f t="shared" si="205"/>
        <v>0</v>
      </c>
    </row>
    <row r="3123" spans="1:24" x14ac:dyDescent="0.25">
      <c r="A3123">
        <v>39300</v>
      </c>
      <c r="B3123" t="s">
        <v>18</v>
      </c>
      <c r="C3123" s="1">
        <v>42116</v>
      </c>
      <c r="D3123" t="s">
        <v>19</v>
      </c>
      <c r="E3123">
        <v>9</v>
      </c>
      <c r="F3123">
        <v>44.51</v>
      </c>
      <c r="G3123">
        <v>0.01</v>
      </c>
      <c r="H3123" t="s">
        <v>20</v>
      </c>
      <c r="I3123">
        <v>-43.48</v>
      </c>
      <c r="J3123">
        <v>4.0599999999999996</v>
      </c>
      <c r="K3123">
        <v>6.89</v>
      </c>
      <c r="L3123" t="s">
        <v>603</v>
      </c>
      <c r="M3123" t="s">
        <v>56</v>
      </c>
      <c r="N3123" t="s">
        <v>40</v>
      </c>
      <c r="O3123" t="s">
        <v>34</v>
      </c>
      <c r="P3123" t="s">
        <v>72</v>
      </c>
      <c r="Q3123" t="s">
        <v>42</v>
      </c>
      <c r="R3123" s="1">
        <v>42118</v>
      </c>
      <c r="S3123" s="10">
        <f t="shared" si="203"/>
        <v>7.0730021963484878E-6</v>
      </c>
      <c r="U3123" t="str">
        <f t="shared" si="202"/>
        <v/>
      </c>
      <c r="V3123">
        <f t="array" ref="V3123">SUM(IF(B3123="Y",IF(D3123="Critical",(F3123:F6682),0)))</f>
        <v>0</v>
      </c>
      <c r="W3123">
        <f t="shared" si="204"/>
        <v>2</v>
      </c>
      <c r="X3123">
        <f t="shared" si="205"/>
        <v>0</v>
      </c>
    </row>
    <row r="3124" spans="1:24" x14ac:dyDescent="0.25">
      <c r="A3124">
        <v>2852</v>
      </c>
      <c r="B3124" t="s">
        <v>18</v>
      </c>
      <c r="C3124" s="1">
        <v>41289</v>
      </c>
      <c r="D3124" t="s">
        <v>28</v>
      </c>
      <c r="E3124">
        <v>42</v>
      </c>
      <c r="F3124">
        <v>3931.3180000000002</v>
      </c>
      <c r="G3124">
        <v>0.06</v>
      </c>
      <c r="H3124" t="s">
        <v>20</v>
      </c>
      <c r="I3124">
        <v>1025.45</v>
      </c>
      <c r="J3124">
        <v>115.99</v>
      </c>
      <c r="K3124">
        <v>4.2300000000000004</v>
      </c>
      <c r="L3124" t="s">
        <v>183</v>
      </c>
      <c r="M3124" t="s">
        <v>22</v>
      </c>
      <c r="N3124" t="s">
        <v>40</v>
      </c>
      <c r="O3124" t="s">
        <v>24</v>
      </c>
      <c r="P3124" t="s">
        <v>41</v>
      </c>
      <c r="Q3124" t="s">
        <v>42</v>
      </c>
      <c r="R3124" s="1">
        <v>41290</v>
      </c>
      <c r="S3124" s="10">
        <f t="shared" si="203"/>
        <v>6.2471850929104349E-4</v>
      </c>
      <c r="U3124" t="str">
        <f t="shared" si="202"/>
        <v/>
      </c>
      <c r="V3124">
        <f t="array" ref="V3124">SUM(IF(B3124="Y",IF(D3124="Critical",(F3124:F6683),0)))</f>
        <v>0</v>
      </c>
      <c r="W3124">
        <f t="shared" si="204"/>
        <v>1</v>
      </c>
      <c r="X3124">
        <f t="shared" si="205"/>
        <v>0</v>
      </c>
    </row>
    <row r="3125" spans="1:24" x14ac:dyDescent="0.25">
      <c r="A3125">
        <v>39331</v>
      </c>
      <c r="B3125" t="s">
        <v>18</v>
      </c>
      <c r="C3125" s="1">
        <v>41895</v>
      </c>
      <c r="D3125" t="s">
        <v>19</v>
      </c>
      <c r="E3125">
        <v>23</v>
      </c>
      <c r="F3125">
        <v>149.4</v>
      </c>
      <c r="G3125">
        <v>0.06</v>
      </c>
      <c r="H3125" t="s">
        <v>32</v>
      </c>
      <c r="I3125">
        <v>-126.05</v>
      </c>
      <c r="J3125">
        <v>5.81</v>
      </c>
      <c r="K3125">
        <v>8.49</v>
      </c>
      <c r="L3125" t="s">
        <v>583</v>
      </c>
      <c r="M3125" t="s">
        <v>22</v>
      </c>
      <c r="N3125" t="s">
        <v>40</v>
      </c>
      <c r="O3125" t="s">
        <v>34</v>
      </c>
      <c r="P3125" t="s">
        <v>68</v>
      </c>
      <c r="Q3125" t="s">
        <v>42</v>
      </c>
      <c r="R3125" s="1">
        <v>41896</v>
      </c>
      <c r="S3125" s="10">
        <f t="shared" si="203"/>
        <v>2.3740879086373045E-5</v>
      </c>
      <c r="U3125" t="str">
        <f t="shared" si="202"/>
        <v/>
      </c>
      <c r="V3125">
        <f t="array" ref="V3125">SUM(IF(B3125="Y",IF(D3125="Critical",(F3125:F6684),0)))</f>
        <v>0</v>
      </c>
      <c r="W3125">
        <f t="shared" si="204"/>
        <v>1</v>
      </c>
      <c r="X3125">
        <f t="shared" si="205"/>
        <v>0</v>
      </c>
    </row>
    <row r="3126" spans="1:24" x14ac:dyDescent="0.25">
      <c r="A3126">
        <v>38659</v>
      </c>
      <c r="B3126" t="s">
        <v>18</v>
      </c>
      <c r="C3126" s="1">
        <v>41363</v>
      </c>
      <c r="D3126" t="s">
        <v>47</v>
      </c>
      <c r="E3126">
        <v>48</v>
      </c>
      <c r="F3126">
        <v>3982.42</v>
      </c>
      <c r="G3126">
        <v>0.04</v>
      </c>
      <c r="H3126" t="s">
        <v>20</v>
      </c>
      <c r="I3126">
        <v>1560.82</v>
      </c>
      <c r="J3126">
        <v>83.1</v>
      </c>
      <c r="K3126">
        <v>6.13</v>
      </c>
      <c r="L3126" t="s">
        <v>33</v>
      </c>
      <c r="M3126" t="s">
        <v>22</v>
      </c>
      <c r="N3126" t="s">
        <v>23</v>
      </c>
      <c r="O3126" t="s">
        <v>24</v>
      </c>
      <c r="P3126" t="s">
        <v>25</v>
      </c>
      <c r="Q3126" t="s">
        <v>42</v>
      </c>
      <c r="R3126" s="1">
        <v>41367</v>
      </c>
      <c r="S3126" s="10">
        <f t="shared" si="203"/>
        <v>6.3283903407733422E-4</v>
      </c>
      <c r="U3126" t="str">
        <f t="shared" si="202"/>
        <v/>
      </c>
      <c r="V3126">
        <f t="array" ref="V3126">SUM(IF(B3126="Y",IF(D3126="Critical",(F3126:F6685),0)))</f>
        <v>0</v>
      </c>
      <c r="W3126">
        <f t="shared" si="204"/>
        <v>4</v>
      </c>
      <c r="X3126">
        <f t="shared" si="205"/>
        <v>0</v>
      </c>
    </row>
    <row r="3127" spans="1:24" x14ac:dyDescent="0.25">
      <c r="A3127">
        <v>132</v>
      </c>
      <c r="B3127" t="s">
        <v>18</v>
      </c>
      <c r="C3127" s="1">
        <v>41435</v>
      </c>
      <c r="D3127" t="s">
        <v>43</v>
      </c>
      <c r="E3127">
        <v>30</v>
      </c>
      <c r="F3127">
        <v>4011.65</v>
      </c>
      <c r="G3127">
        <v>0.05</v>
      </c>
      <c r="H3127" t="s">
        <v>54</v>
      </c>
      <c r="I3127">
        <v>-603.79999999999995</v>
      </c>
      <c r="J3127">
        <v>130.97999999999999</v>
      </c>
      <c r="K3127">
        <v>54.74</v>
      </c>
      <c r="L3127" t="s">
        <v>55</v>
      </c>
      <c r="M3127" t="s">
        <v>56</v>
      </c>
      <c r="N3127" t="s">
        <v>45</v>
      </c>
      <c r="O3127" t="s">
        <v>37</v>
      </c>
      <c r="P3127" t="s">
        <v>57</v>
      </c>
      <c r="Q3127" t="s">
        <v>58</v>
      </c>
      <c r="R3127" s="1">
        <v>41438</v>
      </c>
      <c r="S3127" s="10">
        <f t="shared" si="203"/>
        <v>6.374839195906856E-4</v>
      </c>
      <c r="U3127" t="str">
        <f t="shared" si="202"/>
        <v/>
      </c>
      <c r="V3127">
        <f t="array" ref="V3127">SUM(IF(B3127="Y",IF(D3127="Critical",(F3127:F6686),0)))</f>
        <v>0</v>
      </c>
      <c r="W3127">
        <f t="shared" si="204"/>
        <v>3</v>
      </c>
      <c r="X3127">
        <f t="shared" si="205"/>
        <v>0</v>
      </c>
    </row>
    <row r="3128" spans="1:24" x14ac:dyDescent="0.25">
      <c r="A3128">
        <v>39364</v>
      </c>
      <c r="B3128" t="s">
        <v>18</v>
      </c>
      <c r="C3128" s="1">
        <v>42317</v>
      </c>
      <c r="D3128" t="s">
        <v>19</v>
      </c>
      <c r="E3128">
        <v>29</v>
      </c>
      <c r="F3128">
        <v>2754.93</v>
      </c>
      <c r="G3128">
        <v>0.06</v>
      </c>
      <c r="H3128" t="s">
        <v>20</v>
      </c>
      <c r="I3128">
        <v>-1.33</v>
      </c>
      <c r="J3128">
        <v>92.23</v>
      </c>
      <c r="K3128">
        <v>39.61</v>
      </c>
      <c r="L3128" t="s">
        <v>385</v>
      </c>
      <c r="M3128" t="s">
        <v>341</v>
      </c>
      <c r="N3128" t="s">
        <v>23</v>
      </c>
      <c r="O3128" t="s">
        <v>37</v>
      </c>
      <c r="P3128" t="s">
        <v>38</v>
      </c>
      <c r="Q3128" t="s">
        <v>52</v>
      </c>
      <c r="R3128" s="1">
        <v>42318</v>
      </c>
      <c r="S3128" s="10">
        <f t="shared" si="203"/>
        <v>4.3778085690375962E-4</v>
      </c>
      <c r="U3128" t="str">
        <f t="shared" si="202"/>
        <v/>
      </c>
      <c r="V3128">
        <f t="array" ref="V3128">SUM(IF(B3128="Y",IF(D3128="Critical",(F3128:F6687),0)))</f>
        <v>0</v>
      </c>
      <c r="W3128">
        <f t="shared" si="204"/>
        <v>1</v>
      </c>
      <c r="X3128">
        <f t="shared" si="205"/>
        <v>0</v>
      </c>
    </row>
    <row r="3129" spans="1:24" x14ac:dyDescent="0.25">
      <c r="A3129">
        <v>39364</v>
      </c>
      <c r="B3129" t="s">
        <v>18</v>
      </c>
      <c r="C3129" s="1">
        <v>42317</v>
      </c>
      <c r="D3129" t="s">
        <v>19</v>
      </c>
      <c r="E3129">
        <v>15</v>
      </c>
      <c r="F3129">
        <v>19417.55</v>
      </c>
      <c r="G3129">
        <v>0.03</v>
      </c>
      <c r="H3129" t="s">
        <v>20</v>
      </c>
      <c r="I3129">
        <v>8417.57</v>
      </c>
      <c r="J3129">
        <v>1270.99</v>
      </c>
      <c r="K3129">
        <v>19.989999999999998</v>
      </c>
      <c r="L3129" t="s">
        <v>385</v>
      </c>
      <c r="M3129" t="s">
        <v>341</v>
      </c>
      <c r="N3129" t="s">
        <v>23</v>
      </c>
      <c r="O3129" t="s">
        <v>34</v>
      </c>
      <c r="P3129" t="s">
        <v>68</v>
      </c>
      <c r="Q3129" t="s">
        <v>42</v>
      </c>
      <c r="R3129" s="1">
        <v>42319</v>
      </c>
      <c r="S3129" s="10">
        <f t="shared" si="203"/>
        <v>3.0856071399170204E-3</v>
      </c>
      <c r="U3129" t="str">
        <f t="shared" si="202"/>
        <v/>
      </c>
      <c r="V3129">
        <f t="array" ref="V3129">SUM(IF(B3129="Y",IF(D3129="Critical",(F3129:F6688),0)))</f>
        <v>0</v>
      </c>
      <c r="W3129">
        <f t="shared" si="204"/>
        <v>2</v>
      </c>
      <c r="X3129">
        <f t="shared" si="205"/>
        <v>0</v>
      </c>
    </row>
    <row r="3130" spans="1:24" x14ac:dyDescent="0.25">
      <c r="A3130">
        <v>39365</v>
      </c>
      <c r="B3130" t="s">
        <v>18</v>
      </c>
      <c r="C3130" s="1">
        <v>42138</v>
      </c>
      <c r="D3130" t="s">
        <v>19</v>
      </c>
      <c r="E3130">
        <v>32</v>
      </c>
      <c r="F3130">
        <v>931.08</v>
      </c>
      <c r="G3130">
        <v>0.1</v>
      </c>
      <c r="H3130" t="s">
        <v>32</v>
      </c>
      <c r="I3130">
        <v>269.60000000000002</v>
      </c>
      <c r="J3130">
        <v>29.89</v>
      </c>
      <c r="K3130">
        <v>1.99</v>
      </c>
      <c r="L3130" t="s">
        <v>284</v>
      </c>
      <c r="M3130" t="s">
        <v>30</v>
      </c>
      <c r="N3130" t="s">
        <v>71</v>
      </c>
      <c r="O3130" t="s">
        <v>24</v>
      </c>
      <c r="P3130" t="s">
        <v>25</v>
      </c>
      <c r="Q3130" t="s">
        <v>26</v>
      </c>
      <c r="R3130" s="1">
        <v>42141</v>
      </c>
      <c r="S3130" s="10">
        <f t="shared" si="203"/>
        <v>1.4795620950294654E-4</v>
      </c>
      <c r="U3130" t="str">
        <f t="shared" si="202"/>
        <v/>
      </c>
      <c r="V3130">
        <f t="array" ref="V3130">SUM(IF(B3130="Y",IF(D3130="Critical",(F3130:F6689),0)))</f>
        <v>0</v>
      </c>
      <c r="W3130">
        <f t="shared" si="204"/>
        <v>3</v>
      </c>
      <c r="X3130">
        <f t="shared" si="205"/>
        <v>0</v>
      </c>
    </row>
    <row r="3131" spans="1:24" x14ac:dyDescent="0.25">
      <c r="A3131">
        <v>38659</v>
      </c>
      <c r="B3131" t="s">
        <v>18</v>
      </c>
      <c r="C3131" s="1">
        <v>41363</v>
      </c>
      <c r="D3131" t="s">
        <v>47</v>
      </c>
      <c r="E3131">
        <v>32</v>
      </c>
      <c r="F3131">
        <v>4025.66</v>
      </c>
      <c r="G3131">
        <v>0.05</v>
      </c>
      <c r="H3131" t="s">
        <v>54</v>
      </c>
      <c r="I3131">
        <v>-395.12</v>
      </c>
      <c r="J3131">
        <v>124.49</v>
      </c>
      <c r="K3131">
        <v>51.94</v>
      </c>
      <c r="L3131" t="s">
        <v>33</v>
      </c>
      <c r="M3131" t="s">
        <v>22</v>
      </c>
      <c r="N3131" t="s">
        <v>23</v>
      </c>
      <c r="O3131" t="s">
        <v>37</v>
      </c>
      <c r="P3131" t="s">
        <v>112</v>
      </c>
      <c r="Q3131" t="s">
        <v>58</v>
      </c>
      <c r="R3131" s="1">
        <v>41370</v>
      </c>
      <c r="S3131" s="10">
        <f t="shared" si="203"/>
        <v>6.3971022291063259E-4</v>
      </c>
      <c r="U3131" t="str">
        <f t="shared" si="202"/>
        <v/>
      </c>
      <c r="V3131">
        <f t="array" ref="V3131">SUM(IF(B3131="Y",IF(D3131="Critical",(F3131:F6690),0)))</f>
        <v>0</v>
      </c>
      <c r="W3131">
        <f t="shared" si="204"/>
        <v>7</v>
      </c>
      <c r="X3131">
        <f t="shared" si="205"/>
        <v>0</v>
      </c>
    </row>
    <row r="3132" spans="1:24" x14ac:dyDescent="0.25">
      <c r="A3132">
        <v>39399</v>
      </c>
      <c r="B3132" t="s">
        <v>18</v>
      </c>
      <c r="C3132" s="1">
        <v>42355</v>
      </c>
      <c r="D3132" t="s">
        <v>43</v>
      </c>
      <c r="E3132">
        <v>28</v>
      </c>
      <c r="F3132">
        <v>303.97000000000003</v>
      </c>
      <c r="G3132">
        <v>0.1</v>
      </c>
      <c r="H3132" t="s">
        <v>20</v>
      </c>
      <c r="I3132">
        <v>23.3</v>
      </c>
      <c r="J3132">
        <v>10.98</v>
      </c>
      <c r="K3132">
        <v>5.14</v>
      </c>
      <c r="L3132" t="s">
        <v>363</v>
      </c>
      <c r="M3132" t="s">
        <v>22</v>
      </c>
      <c r="N3132" t="s">
        <v>40</v>
      </c>
      <c r="O3132" t="s">
        <v>34</v>
      </c>
      <c r="P3132" t="s">
        <v>68</v>
      </c>
      <c r="Q3132" t="s">
        <v>42</v>
      </c>
      <c r="R3132" s="1">
        <v>42357</v>
      </c>
      <c r="S3132" s="10">
        <f t="shared" si="203"/>
        <v>4.8303313359336107E-5</v>
      </c>
      <c r="U3132" t="str">
        <f t="shared" si="202"/>
        <v/>
      </c>
      <c r="V3132">
        <f t="array" ref="V3132">SUM(IF(B3132="Y",IF(D3132="Critical",(F3132:F6691),0)))</f>
        <v>0</v>
      </c>
      <c r="W3132">
        <f t="shared" si="204"/>
        <v>2</v>
      </c>
      <c r="X3132">
        <f t="shared" si="205"/>
        <v>0</v>
      </c>
    </row>
    <row r="3133" spans="1:24" x14ac:dyDescent="0.25">
      <c r="A3133">
        <v>39430</v>
      </c>
      <c r="B3133" t="s">
        <v>18</v>
      </c>
      <c r="C3133" s="1">
        <v>42534</v>
      </c>
      <c r="D3133" t="s">
        <v>47</v>
      </c>
      <c r="E3133">
        <v>29</v>
      </c>
      <c r="F3133">
        <v>877.97</v>
      </c>
      <c r="G3133">
        <v>0.03</v>
      </c>
      <c r="H3133" t="s">
        <v>20</v>
      </c>
      <c r="I3133">
        <v>-144.19999999999999</v>
      </c>
      <c r="J3133">
        <v>30.98</v>
      </c>
      <c r="K3133">
        <v>6.5</v>
      </c>
      <c r="L3133" t="s">
        <v>199</v>
      </c>
      <c r="M3133" t="s">
        <v>30</v>
      </c>
      <c r="N3133" t="s">
        <v>23</v>
      </c>
      <c r="O3133" t="s">
        <v>24</v>
      </c>
      <c r="P3133" t="s">
        <v>25</v>
      </c>
      <c r="Q3133" t="s">
        <v>42</v>
      </c>
      <c r="R3133" s="1">
        <v>42538</v>
      </c>
      <c r="S3133" s="10">
        <f t="shared" si="203"/>
        <v>1.3951659713161272E-4</v>
      </c>
      <c r="U3133" t="str">
        <f t="shared" si="202"/>
        <v/>
      </c>
      <c r="V3133">
        <f t="array" ref="V3133">SUM(IF(B3133="Y",IF(D3133="Critical",(F3133:F6692),0)))</f>
        <v>0</v>
      </c>
      <c r="W3133">
        <f t="shared" si="204"/>
        <v>4</v>
      </c>
      <c r="X3133">
        <f t="shared" si="205"/>
        <v>0</v>
      </c>
    </row>
    <row r="3134" spans="1:24" x14ac:dyDescent="0.25">
      <c r="A3134">
        <v>39457</v>
      </c>
      <c r="B3134" t="s">
        <v>18</v>
      </c>
      <c r="C3134" s="1">
        <v>41792</v>
      </c>
      <c r="D3134" t="s">
        <v>28</v>
      </c>
      <c r="E3134">
        <v>40</v>
      </c>
      <c r="F3134">
        <v>4842.21</v>
      </c>
      <c r="G3134">
        <v>0.03</v>
      </c>
      <c r="H3134" t="s">
        <v>54</v>
      </c>
      <c r="I3134">
        <v>-1975.26</v>
      </c>
      <c r="J3134">
        <v>122.99</v>
      </c>
      <c r="K3134">
        <v>70.2</v>
      </c>
      <c r="L3134" t="s">
        <v>458</v>
      </c>
      <c r="M3134" t="s">
        <v>341</v>
      </c>
      <c r="N3134" t="s">
        <v>40</v>
      </c>
      <c r="O3134" t="s">
        <v>37</v>
      </c>
      <c r="P3134" t="s">
        <v>86</v>
      </c>
      <c r="Q3134" t="s">
        <v>74</v>
      </c>
      <c r="R3134" s="1">
        <v>41792</v>
      </c>
      <c r="S3134" s="10">
        <f t="shared" si="203"/>
        <v>7.694666808622919E-4</v>
      </c>
      <c r="U3134" t="str">
        <f t="shared" si="202"/>
        <v/>
      </c>
      <c r="V3134">
        <f t="array" ref="V3134">SUM(IF(B3134="Y",IF(D3134="Critical",(F3134:F6693),0)))</f>
        <v>0</v>
      </c>
      <c r="W3134">
        <f t="shared" si="204"/>
        <v>0</v>
      </c>
      <c r="X3134">
        <f t="shared" si="205"/>
        <v>0</v>
      </c>
    </row>
    <row r="3135" spans="1:24" x14ac:dyDescent="0.25">
      <c r="A3135">
        <v>39490</v>
      </c>
      <c r="B3135" t="s">
        <v>18</v>
      </c>
      <c r="C3135" s="1">
        <v>42228</v>
      </c>
      <c r="D3135" t="s">
        <v>47</v>
      </c>
      <c r="E3135">
        <v>38</v>
      </c>
      <c r="F3135">
        <v>456.03</v>
      </c>
      <c r="G3135">
        <v>0.02</v>
      </c>
      <c r="H3135" t="s">
        <v>20</v>
      </c>
      <c r="I3135">
        <v>-61.61</v>
      </c>
      <c r="J3135">
        <v>11.97</v>
      </c>
      <c r="K3135">
        <v>5.81</v>
      </c>
      <c r="L3135" t="s">
        <v>259</v>
      </c>
      <c r="M3135" t="s">
        <v>22</v>
      </c>
      <c r="N3135" t="s">
        <v>71</v>
      </c>
      <c r="O3135" t="s">
        <v>34</v>
      </c>
      <c r="P3135" t="s">
        <v>35</v>
      </c>
      <c r="Q3135" t="s">
        <v>26</v>
      </c>
      <c r="R3135" s="1">
        <v>42228</v>
      </c>
      <c r="S3135" s="10">
        <f t="shared" si="203"/>
        <v>7.2466888150995301E-5</v>
      </c>
      <c r="U3135" t="str">
        <f t="shared" si="202"/>
        <v/>
      </c>
      <c r="V3135">
        <f t="array" ref="V3135">SUM(IF(B3135="Y",IF(D3135="Critical",(F3135:F6694),0)))</f>
        <v>0</v>
      </c>
      <c r="W3135">
        <f t="shared" si="204"/>
        <v>0</v>
      </c>
      <c r="X3135">
        <f t="shared" si="205"/>
        <v>0</v>
      </c>
    </row>
    <row r="3136" spans="1:24" x14ac:dyDescent="0.25">
      <c r="A3136">
        <v>39490</v>
      </c>
      <c r="B3136" t="s">
        <v>27</v>
      </c>
      <c r="C3136" s="1">
        <v>42228</v>
      </c>
      <c r="D3136" t="s">
        <v>47</v>
      </c>
      <c r="E3136">
        <v>17</v>
      </c>
      <c r="F3136">
        <v>2844.64</v>
      </c>
      <c r="G3136">
        <v>0.03</v>
      </c>
      <c r="H3136" t="s">
        <v>54</v>
      </c>
      <c r="I3136">
        <v>16.47</v>
      </c>
      <c r="J3136">
        <v>159.31</v>
      </c>
      <c r="K3136">
        <v>60</v>
      </c>
      <c r="L3136" t="s">
        <v>259</v>
      </c>
      <c r="M3136" t="s">
        <v>22</v>
      </c>
      <c r="N3136" t="s">
        <v>71</v>
      </c>
      <c r="O3136" t="s">
        <v>37</v>
      </c>
      <c r="P3136" t="s">
        <v>112</v>
      </c>
      <c r="Q3136" t="s">
        <v>74</v>
      </c>
      <c r="R3136" s="1">
        <v>42232</v>
      </c>
      <c r="S3136" s="10">
        <f t="shared" si="203"/>
        <v>4.5203650792677519E-4</v>
      </c>
      <c r="U3136" t="str">
        <f t="shared" si="202"/>
        <v/>
      </c>
      <c r="V3136">
        <f t="array" ref="V3136">SUM(IF(B3136="Y",IF(D3136="Critical",(F3136:F6695),0)))</f>
        <v>0</v>
      </c>
      <c r="W3136">
        <f t="shared" si="204"/>
        <v>4</v>
      </c>
      <c r="X3136">
        <f t="shared" si="205"/>
        <v>0</v>
      </c>
    </row>
    <row r="3137" spans="1:24" x14ac:dyDescent="0.25">
      <c r="A3137">
        <v>39555</v>
      </c>
      <c r="B3137" t="s">
        <v>18</v>
      </c>
      <c r="C3137" s="1">
        <v>42251</v>
      </c>
      <c r="D3137" t="s">
        <v>47</v>
      </c>
      <c r="E3137">
        <v>38</v>
      </c>
      <c r="F3137">
        <v>1112.54</v>
      </c>
      <c r="G3137">
        <v>0.01</v>
      </c>
      <c r="H3137" t="s">
        <v>20</v>
      </c>
      <c r="I3137">
        <v>352.96</v>
      </c>
      <c r="J3137">
        <v>27.18</v>
      </c>
      <c r="K3137">
        <v>8.23</v>
      </c>
      <c r="L3137" t="s">
        <v>470</v>
      </c>
      <c r="M3137" t="s">
        <v>30</v>
      </c>
      <c r="N3137" t="s">
        <v>23</v>
      </c>
      <c r="O3137" t="s">
        <v>34</v>
      </c>
      <c r="P3137" t="s">
        <v>76</v>
      </c>
      <c r="Q3137" t="s">
        <v>42</v>
      </c>
      <c r="R3137" s="1">
        <v>42256</v>
      </c>
      <c r="S3137" s="10">
        <f t="shared" si="203"/>
        <v>1.7679168419513697E-4</v>
      </c>
      <c r="U3137" t="str">
        <f t="shared" si="202"/>
        <v/>
      </c>
      <c r="V3137">
        <f t="array" ref="V3137">SUM(IF(B3137="Y",IF(D3137="Critical",(F3137:F6696),0)))</f>
        <v>0</v>
      </c>
      <c r="W3137">
        <f t="shared" si="204"/>
        <v>5</v>
      </c>
      <c r="X3137">
        <f t="shared" si="205"/>
        <v>0</v>
      </c>
    </row>
    <row r="3138" spans="1:24" x14ac:dyDescent="0.25">
      <c r="A3138">
        <v>39589</v>
      </c>
      <c r="B3138" t="s">
        <v>18</v>
      </c>
      <c r="C3138" s="1">
        <v>42584</v>
      </c>
      <c r="D3138" t="s">
        <v>28</v>
      </c>
      <c r="E3138">
        <v>42</v>
      </c>
      <c r="F3138">
        <v>577.41999999999996</v>
      </c>
      <c r="G3138">
        <v>0</v>
      </c>
      <c r="H3138" t="s">
        <v>20</v>
      </c>
      <c r="I3138">
        <v>253.5</v>
      </c>
      <c r="J3138">
        <v>12.97</v>
      </c>
      <c r="K3138">
        <v>1.49</v>
      </c>
      <c r="L3138" t="s">
        <v>103</v>
      </c>
      <c r="M3138" t="s">
        <v>30</v>
      </c>
      <c r="N3138" t="s">
        <v>40</v>
      </c>
      <c r="O3138" t="s">
        <v>34</v>
      </c>
      <c r="P3138" t="s">
        <v>68</v>
      </c>
      <c r="Q3138" t="s">
        <v>42</v>
      </c>
      <c r="R3138" s="1">
        <v>42585</v>
      </c>
      <c r="S3138" s="10">
        <f t="shared" si="203"/>
        <v>9.1756749679073099E-5</v>
      </c>
      <c r="U3138" t="str">
        <f t="shared" ref="U3138:U3201" si="206">IF(T3138="Quality Check",VLOOKUP(S3138,Quality_Control,2),"")</f>
        <v/>
      </c>
      <c r="V3138">
        <f t="array" ref="V3138">SUM(IF(B3138="Y",IF(D3138="Critical",(F3138:F6697),0)))</f>
        <v>0</v>
      </c>
      <c r="W3138">
        <f t="shared" si="204"/>
        <v>1</v>
      </c>
      <c r="X3138">
        <f t="shared" si="205"/>
        <v>0</v>
      </c>
    </row>
    <row r="3139" spans="1:24" x14ac:dyDescent="0.25">
      <c r="A3139">
        <v>39589</v>
      </c>
      <c r="B3139" t="s">
        <v>18</v>
      </c>
      <c r="C3139" s="1">
        <v>42584</v>
      </c>
      <c r="D3139" t="s">
        <v>28</v>
      </c>
      <c r="E3139">
        <v>20</v>
      </c>
      <c r="F3139">
        <v>95.08</v>
      </c>
      <c r="G3139">
        <v>0.06</v>
      </c>
      <c r="H3139" t="s">
        <v>20</v>
      </c>
      <c r="I3139">
        <v>39.909999999999997</v>
      </c>
      <c r="J3139">
        <v>4.91</v>
      </c>
      <c r="K3139">
        <v>0.5</v>
      </c>
      <c r="L3139" t="s">
        <v>103</v>
      </c>
      <c r="M3139" t="s">
        <v>30</v>
      </c>
      <c r="N3139" t="s">
        <v>40</v>
      </c>
      <c r="O3139" t="s">
        <v>34</v>
      </c>
      <c r="P3139" t="s">
        <v>46</v>
      </c>
      <c r="Q3139" t="s">
        <v>42</v>
      </c>
      <c r="R3139" s="1">
        <v>42584</v>
      </c>
      <c r="S3139" s="10">
        <f t="shared" ref="S3139:S3202" si="207">F3139/$F$3563</f>
        <v>1.5108987841581987E-5</v>
      </c>
      <c r="U3139" t="str">
        <f t="shared" si="206"/>
        <v/>
      </c>
      <c r="V3139">
        <f t="array" ref="V3139">SUM(IF(B3139="Y",IF(D3139="Critical",(F3139:F6698),0)))</f>
        <v>0</v>
      </c>
      <c r="W3139">
        <f t="shared" ref="W3139:W3202" si="208">R3139-C3139</f>
        <v>0</v>
      </c>
      <c r="X3139">
        <f t="shared" ref="X3139:X3202" si="209">IF(T3139="",0,1)</f>
        <v>0</v>
      </c>
    </row>
    <row r="3140" spans="1:24" x14ac:dyDescent="0.25">
      <c r="A3140">
        <v>39590</v>
      </c>
      <c r="B3140" t="s">
        <v>18</v>
      </c>
      <c r="C3140" s="1">
        <v>41773</v>
      </c>
      <c r="D3140" t="s">
        <v>47</v>
      </c>
      <c r="E3140">
        <v>9</v>
      </c>
      <c r="F3140">
        <v>79.25</v>
      </c>
      <c r="G3140">
        <v>0</v>
      </c>
      <c r="H3140" t="s">
        <v>32</v>
      </c>
      <c r="I3140">
        <v>-13.25</v>
      </c>
      <c r="J3140">
        <v>7.64</v>
      </c>
      <c r="K3140">
        <v>5.83</v>
      </c>
      <c r="L3140" t="s">
        <v>507</v>
      </c>
      <c r="M3140" t="s">
        <v>30</v>
      </c>
      <c r="N3140" t="s">
        <v>71</v>
      </c>
      <c r="O3140" t="s">
        <v>34</v>
      </c>
      <c r="P3140" t="s">
        <v>49</v>
      </c>
      <c r="Q3140" t="s">
        <v>36</v>
      </c>
      <c r="R3140" s="1">
        <v>41780</v>
      </c>
      <c r="S3140" s="10">
        <f t="shared" si="207"/>
        <v>1.2593471670649689E-5</v>
      </c>
      <c r="U3140" t="str">
        <f t="shared" si="206"/>
        <v/>
      </c>
      <c r="V3140">
        <f t="array" ref="V3140">SUM(IF(B3140="Y",IF(D3140="Critical",(F3140:F6699),0)))</f>
        <v>0</v>
      </c>
      <c r="W3140">
        <f t="shared" si="208"/>
        <v>7</v>
      </c>
      <c r="X3140">
        <f t="shared" si="209"/>
        <v>0</v>
      </c>
    </row>
    <row r="3141" spans="1:24" x14ac:dyDescent="0.25">
      <c r="A3141">
        <v>39619</v>
      </c>
      <c r="B3141" t="s">
        <v>18</v>
      </c>
      <c r="C3141" s="1">
        <v>42007</v>
      </c>
      <c r="D3141" t="s">
        <v>47</v>
      </c>
      <c r="E3141">
        <v>15</v>
      </c>
      <c r="F3141">
        <v>742.8</v>
      </c>
      <c r="G3141">
        <v>0.02</v>
      </c>
      <c r="H3141" t="s">
        <v>20</v>
      </c>
      <c r="I3141">
        <v>265.87</v>
      </c>
      <c r="J3141">
        <v>49.34</v>
      </c>
      <c r="K3141">
        <v>10.25</v>
      </c>
      <c r="L3141" t="s">
        <v>225</v>
      </c>
      <c r="M3141" t="s">
        <v>22</v>
      </c>
      <c r="N3141" t="s">
        <v>45</v>
      </c>
      <c r="O3141" t="s">
        <v>37</v>
      </c>
      <c r="P3141" t="s">
        <v>38</v>
      </c>
      <c r="Q3141" t="s">
        <v>60</v>
      </c>
      <c r="R3141" s="1">
        <v>42011</v>
      </c>
      <c r="S3141" s="10">
        <f t="shared" si="207"/>
        <v>1.1803698116036074E-4</v>
      </c>
      <c r="U3141" t="str">
        <f t="shared" si="206"/>
        <v/>
      </c>
      <c r="V3141">
        <f t="array" ref="V3141">SUM(IF(B3141="Y",IF(D3141="Critical",(F3141:F6700),0)))</f>
        <v>0</v>
      </c>
      <c r="W3141">
        <f t="shared" si="208"/>
        <v>4</v>
      </c>
      <c r="X3141">
        <f t="shared" si="209"/>
        <v>0</v>
      </c>
    </row>
    <row r="3142" spans="1:24" x14ac:dyDescent="0.25">
      <c r="A3142">
        <v>39683</v>
      </c>
      <c r="B3142" t="s">
        <v>18</v>
      </c>
      <c r="C3142" s="1">
        <v>41861</v>
      </c>
      <c r="D3142" t="s">
        <v>19</v>
      </c>
      <c r="E3142">
        <v>31</v>
      </c>
      <c r="F3142">
        <v>615.58000000000004</v>
      </c>
      <c r="G3142">
        <v>0.04</v>
      </c>
      <c r="H3142" t="s">
        <v>20</v>
      </c>
      <c r="I3142">
        <v>168</v>
      </c>
      <c r="J3142">
        <v>18.989999999999998</v>
      </c>
      <c r="K3142">
        <v>5.23</v>
      </c>
      <c r="L3142" t="s">
        <v>568</v>
      </c>
      <c r="M3142" t="s">
        <v>341</v>
      </c>
      <c r="N3142" t="s">
        <v>23</v>
      </c>
      <c r="O3142" t="s">
        <v>34</v>
      </c>
      <c r="P3142" t="s">
        <v>68</v>
      </c>
      <c r="Q3142" t="s">
        <v>42</v>
      </c>
      <c r="R3142" s="1">
        <v>41864</v>
      </c>
      <c r="S3142" s="10">
        <f t="shared" si="207"/>
        <v>9.7820685060170804E-5</v>
      </c>
      <c r="U3142" t="str">
        <f t="shared" si="206"/>
        <v/>
      </c>
      <c r="V3142">
        <f t="array" ref="V3142">SUM(IF(B3142="Y",IF(D3142="Critical",(F3142:F6701),0)))</f>
        <v>0</v>
      </c>
      <c r="W3142">
        <f t="shared" si="208"/>
        <v>3</v>
      </c>
      <c r="X3142">
        <f t="shared" si="209"/>
        <v>0</v>
      </c>
    </row>
    <row r="3143" spans="1:24" x14ac:dyDescent="0.25">
      <c r="A3143">
        <v>39683</v>
      </c>
      <c r="B3143" t="s">
        <v>18</v>
      </c>
      <c r="C3143" s="1">
        <v>41861</v>
      </c>
      <c r="D3143" t="s">
        <v>19</v>
      </c>
      <c r="E3143">
        <v>41</v>
      </c>
      <c r="F3143">
        <v>8387.1</v>
      </c>
      <c r="G3143">
        <v>0.1</v>
      </c>
      <c r="H3143" t="s">
        <v>20</v>
      </c>
      <c r="I3143">
        <v>2113.9499999999998</v>
      </c>
      <c r="J3143">
        <v>218.08</v>
      </c>
      <c r="K3143">
        <v>18.059999999999999</v>
      </c>
      <c r="L3143" t="s">
        <v>568</v>
      </c>
      <c r="M3143" t="s">
        <v>341</v>
      </c>
      <c r="N3143" t="s">
        <v>23</v>
      </c>
      <c r="O3143" t="s">
        <v>37</v>
      </c>
      <c r="P3143" t="s">
        <v>86</v>
      </c>
      <c r="Q3143" t="s">
        <v>60</v>
      </c>
      <c r="R3143" s="1">
        <v>41862</v>
      </c>
      <c r="S3143" s="10">
        <f t="shared" si="207"/>
        <v>1.3327786277464481E-3</v>
      </c>
      <c r="U3143" t="str">
        <f t="shared" si="206"/>
        <v/>
      </c>
      <c r="V3143">
        <f t="array" ref="V3143">SUM(IF(B3143="Y",IF(D3143="Critical",(F3143:F6702),0)))</f>
        <v>0</v>
      </c>
      <c r="W3143">
        <f t="shared" si="208"/>
        <v>1</v>
      </c>
      <c r="X3143">
        <f t="shared" si="209"/>
        <v>0</v>
      </c>
    </row>
    <row r="3144" spans="1:24" x14ac:dyDescent="0.25">
      <c r="A3144">
        <v>39683</v>
      </c>
      <c r="B3144" t="s">
        <v>18</v>
      </c>
      <c r="C3144" s="1">
        <v>41861</v>
      </c>
      <c r="D3144" t="s">
        <v>19</v>
      </c>
      <c r="E3144">
        <v>6</v>
      </c>
      <c r="F3144">
        <v>126.02</v>
      </c>
      <c r="G3144">
        <v>0.09</v>
      </c>
      <c r="H3144" t="s">
        <v>20</v>
      </c>
      <c r="I3144">
        <v>66.97</v>
      </c>
      <c r="J3144">
        <v>20.239999999999998</v>
      </c>
      <c r="K3144">
        <v>6.67</v>
      </c>
      <c r="L3144" t="s">
        <v>568</v>
      </c>
      <c r="M3144" t="s">
        <v>341</v>
      </c>
      <c r="N3144" t="s">
        <v>23</v>
      </c>
      <c r="O3144" t="s">
        <v>37</v>
      </c>
      <c r="P3144" t="s">
        <v>38</v>
      </c>
      <c r="Q3144" t="s">
        <v>26</v>
      </c>
      <c r="R3144" s="1">
        <v>41862</v>
      </c>
      <c r="S3144" s="10">
        <f t="shared" si="207"/>
        <v>2.0025606308331533E-5</v>
      </c>
      <c r="U3144" t="str">
        <f t="shared" si="206"/>
        <v/>
      </c>
      <c r="V3144">
        <f t="array" ref="V3144">SUM(IF(B3144="Y",IF(D3144="Critical",(F3144:F6703),0)))</f>
        <v>0</v>
      </c>
      <c r="W3144">
        <f t="shared" si="208"/>
        <v>1</v>
      </c>
      <c r="X3144">
        <f t="shared" si="209"/>
        <v>0</v>
      </c>
    </row>
    <row r="3145" spans="1:24" x14ac:dyDescent="0.25">
      <c r="A3145">
        <v>39683</v>
      </c>
      <c r="B3145" t="s">
        <v>18</v>
      </c>
      <c r="C3145" s="1">
        <v>41861</v>
      </c>
      <c r="D3145" t="s">
        <v>19</v>
      </c>
      <c r="E3145">
        <v>30</v>
      </c>
      <c r="F3145">
        <v>68.14</v>
      </c>
      <c r="G3145">
        <v>0</v>
      </c>
      <c r="H3145" t="s">
        <v>20</v>
      </c>
      <c r="I3145">
        <v>6.37</v>
      </c>
      <c r="J3145">
        <v>2.1800000000000002</v>
      </c>
      <c r="K3145">
        <v>0.78</v>
      </c>
      <c r="L3145" t="s">
        <v>568</v>
      </c>
      <c r="M3145" t="s">
        <v>341</v>
      </c>
      <c r="N3145" t="s">
        <v>23</v>
      </c>
      <c r="O3145" t="s">
        <v>34</v>
      </c>
      <c r="P3145" t="s">
        <v>100</v>
      </c>
      <c r="Q3145" t="s">
        <v>36</v>
      </c>
      <c r="R3145" s="1">
        <v>41863</v>
      </c>
      <c r="S3145" s="10">
        <f t="shared" si="207"/>
        <v>1.0828002014360503E-5</v>
      </c>
      <c r="U3145" t="str">
        <f t="shared" si="206"/>
        <v/>
      </c>
      <c r="V3145">
        <f t="array" ref="V3145">SUM(IF(B3145="Y",IF(D3145="Critical",(F3145:F6704),0)))</f>
        <v>0</v>
      </c>
      <c r="W3145">
        <f t="shared" si="208"/>
        <v>2</v>
      </c>
      <c r="X3145">
        <f t="shared" si="209"/>
        <v>0</v>
      </c>
    </row>
    <row r="3146" spans="1:24" x14ac:dyDescent="0.25">
      <c r="A3146">
        <v>39717</v>
      </c>
      <c r="B3146" t="s">
        <v>18</v>
      </c>
      <c r="C3146" s="1">
        <v>42702</v>
      </c>
      <c r="D3146" t="s">
        <v>19</v>
      </c>
      <c r="E3146">
        <v>20</v>
      </c>
      <c r="F3146">
        <v>835.48</v>
      </c>
      <c r="G3146">
        <v>0.06</v>
      </c>
      <c r="H3146" t="s">
        <v>20</v>
      </c>
      <c r="I3146">
        <v>-58.13</v>
      </c>
      <c r="J3146">
        <v>43.57</v>
      </c>
      <c r="K3146">
        <v>16.36</v>
      </c>
      <c r="L3146" t="s">
        <v>598</v>
      </c>
      <c r="M3146" t="s">
        <v>22</v>
      </c>
      <c r="N3146" t="s">
        <v>23</v>
      </c>
      <c r="O3146" t="s">
        <v>34</v>
      </c>
      <c r="P3146" t="s">
        <v>53</v>
      </c>
      <c r="Q3146" t="s">
        <v>42</v>
      </c>
      <c r="R3146" s="1">
        <v>42704</v>
      </c>
      <c r="S3146" s="10">
        <f t="shared" si="207"/>
        <v>1.327645894182259E-4</v>
      </c>
      <c r="U3146" t="str">
        <f t="shared" si="206"/>
        <v/>
      </c>
      <c r="V3146">
        <f t="array" ref="V3146">SUM(IF(B3146="Y",IF(D3146="Critical",(F3146:F6705),0)))</f>
        <v>0</v>
      </c>
      <c r="W3146">
        <f t="shared" si="208"/>
        <v>2</v>
      </c>
      <c r="X3146">
        <f t="shared" si="209"/>
        <v>0</v>
      </c>
    </row>
    <row r="3147" spans="1:24" x14ac:dyDescent="0.25">
      <c r="A3147">
        <v>20325</v>
      </c>
      <c r="B3147" t="s">
        <v>18</v>
      </c>
      <c r="C3147" s="1">
        <v>41458</v>
      </c>
      <c r="D3147" t="s">
        <v>28</v>
      </c>
      <c r="E3147">
        <v>35</v>
      </c>
      <c r="F3147">
        <v>4043.29</v>
      </c>
      <c r="G3147">
        <v>0.06</v>
      </c>
      <c r="H3147" t="s">
        <v>54</v>
      </c>
      <c r="I3147">
        <v>-34.299999999999997</v>
      </c>
      <c r="J3147">
        <v>119.99</v>
      </c>
      <c r="K3147">
        <v>56.14</v>
      </c>
      <c r="L3147" t="s">
        <v>164</v>
      </c>
      <c r="M3147" t="s">
        <v>22</v>
      </c>
      <c r="N3147" t="s">
        <v>71</v>
      </c>
      <c r="O3147" t="s">
        <v>24</v>
      </c>
      <c r="P3147" t="s">
        <v>51</v>
      </c>
      <c r="Q3147" t="s">
        <v>58</v>
      </c>
      <c r="R3147" s="1">
        <v>41460</v>
      </c>
      <c r="S3147" s="10">
        <f t="shared" si="207"/>
        <v>6.4251177376935253E-4</v>
      </c>
      <c r="U3147" t="str">
        <f t="shared" si="206"/>
        <v/>
      </c>
      <c r="V3147">
        <f t="array" ref="V3147">SUM(IF(B3147="Y",IF(D3147="Critical",(F3147:F6706),0)))</f>
        <v>0</v>
      </c>
      <c r="W3147">
        <f t="shared" si="208"/>
        <v>2</v>
      </c>
      <c r="X3147">
        <f t="shared" si="209"/>
        <v>0</v>
      </c>
    </row>
    <row r="3148" spans="1:24" x14ac:dyDescent="0.25">
      <c r="A3148">
        <v>17090</v>
      </c>
      <c r="B3148" t="s">
        <v>18</v>
      </c>
      <c r="C3148" s="1">
        <v>41392</v>
      </c>
      <c r="D3148" t="s">
        <v>47</v>
      </c>
      <c r="E3148">
        <v>30</v>
      </c>
      <c r="F3148">
        <v>4177.5200000000004</v>
      </c>
      <c r="G3148">
        <v>0.04</v>
      </c>
      <c r="H3148" t="s">
        <v>54</v>
      </c>
      <c r="I3148">
        <v>-443.78</v>
      </c>
      <c r="J3148">
        <v>140.97999999999999</v>
      </c>
      <c r="K3148">
        <v>36.090000000000003</v>
      </c>
      <c r="L3148" t="s">
        <v>422</v>
      </c>
      <c r="M3148" t="s">
        <v>56</v>
      </c>
      <c r="N3148" t="s">
        <v>23</v>
      </c>
      <c r="O3148" t="s">
        <v>37</v>
      </c>
      <c r="P3148" t="s">
        <v>57</v>
      </c>
      <c r="Q3148" t="s">
        <v>58</v>
      </c>
      <c r="R3148" s="1">
        <v>41394</v>
      </c>
      <c r="S3148" s="10">
        <f t="shared" si="207"/>
        <v>6.6384201607031543E-4</v>
      </c>
      <c r="U3148" t="str">
        <f t="shared" si="206"/>
        <v/>
      </c>
      <c r="V3148">
        <f t="array" ref="V3148">SUM(IF(B3148="Y",IF(D3148="Critical",(F3148:F6707),0)))</f>
        <v>0</v>
      </c>
      <c r="W3148">
        <f t="shared" si="208"/>
        <v>2</v>
      </c>
      <c r="X3148">
        <f t="shared" si="209"/>
        <v>0</v>
      </c>
    </row>
    <row r="3149" spans="1:24" x14ac:dyDescent="0.25">
      <c r="A3149">
        <v>45766</v>
      </c>
      <c r="B3149" t="s">
        <v>18</v>
      </c>
      <c r="C3149" s="1">
        <v>41401</v>
      </c>
      <c r="D3149" t="s">
        <v>19</v>
      </c>
      <c r="E3149">
        <v>28</v>
      </c>
      <c r="F3149">
        <v>4181.82</v>
      </c>
      <c r="G3149">
        <v>0.01</v>
      </c>
      <c r="H3149" t="s">
        <v>20</v>
      </c>
      <c r="I3149">
        <v>1765.48</v>
      </c>
      <c r="J3149">
        <v>140.99</v>
      </c>
      <c r="K3149">
        <v>13.99</v>
      </c>
      <c r="L3149" t="s">
        <v>560</v>
      </c>
      <c r="M3149" t="s">
        <v>341</v>
      </c>
      <c r="N3149" t="s">
        <v>40</v>
      </c>
      <c r="O3149" t="s">
        <v>24</v>
      </c>
      <c r="P3149" t="s">
        <v>51</v>
      </c>
      <c r="Q3149" t="s">
        <v>52</v>
      </c>
      <c r="R3149" s="1">
        <v>41402</v>
      </c>
      <c r="S3149" s="10">
        <f t="shared" si="207"/>
        <v>6.6452532115780804E-4</v>
      </c>
      <c r="U3149" t="str">
        <f t="shared" si="206"/>
        <v/>
      </c>
      <c r="V3149">
        <f t="array" ref="V3149">SUM(IF(B3149="Y",IF(D3149="Critical",(F3149:F6708),0)))</f>
        <v>0</v>
      </c>
      <c r="W3149">
        <f t="shared" si="208"/>
        <v>1</v>
      </c>
      <c r="X3149">
        <f t="shared" si="209"/>
        <v>0</v>
      </c>
    </row>
    <row r="3150" spans="1:24" x14ac:dyDescent="0.25">
      <c r="A3150">
        <v>39780</v>
      </c>
      <c r="B3150" t="s">
        <v>18</v>
      </c>
      <c r="C3150" s="1">
        <v>42528</v>
      </c>
      <c r="D3150" t="s">
        <v>47</v>
      </c>
      <c r="E3150">
        <v>48</v>
      </c>
      <c r="F3150">
        <v>2208.31</v>
      </c>
      <c r="G3150">
        <v>0.04</v>
      </c>
      <c r="H3150" t="s">
        <v>20</v>
      </c>
      <c r="I3150">
        <v>569.08000000000004</v>
      </c>
      <c r="J3150">
        <v>45.98</v>
      </c>
      <c r="K3150">
        <v>4.8</v>
      </c>
      <c r="L3150" t="s">
        <v>402</v>
      </c>
      <c r="M3150" t="s">
        <v>56</v>
      </c>
      <c r="N3150" t="s">
        <v>45</v>
      </c>
      <c r="O3150" t="s">
        <v>37</v>
      </c>
      <c r="P3150" t="s">
        <v>38</v>
      </c>
      <c r="Q3150" t="s">
        <v>36</v>
      </c>
      <c r="R3150" s="1">
        <v>42530</v>
      </c>
      <c r="S3150" s="10">
        <f t="shared" si="207"/>
        <v>3.5091847854905257E-4</v>
      </c>
      <c r="U3150" t="str">
        <f t="shared" si="206"/>
        <v/>
      </c>
      <c r="V3150">
        <f t="array" ref="V3150">SUM(IF(B3150="Y",IF(D3150="Critical",(F3150:F6709),0)))</f>
        <v>0</v>
      </c>
      <c r="W3150">
        <f t="shared" si="208"/>
        <v>2</v>
      </c>
      <c r="X3150">
        <f t="shared" si="209"/>
        <v>0</v>
      </c>
    </row>
    <row r="3151" spans="1:24" x14ac:dyDescent="0.25">
      <c r="A3151">
        <v>39815</v>
      </c>
      <c r="B3151" t="s">
        <v>18</v>
      </c>
      <c r="C3151" s="1">
        <v>42469</v>
      </c>
      <c r="D3151" t="s">
        <v>47</v>
      </c>
      <c r="E3151">
        <v>43</v>
      </c>
      <c r="F3151">
        <v>4075.3760000000002</v>
      </c>
      <c r="G3151">
        <v>0.05</v>
      </c>
      <c r="H3151" t="s">
        <v>20</v>
      </c>
      <c r="I3151">
        <v>841.73</v>
      </c>
      <c r="J3151">
        <v>115.99</v>
      </c>
      <c r="K3151">
        <v>8.99</v>
      </c>
      <c r="L3151" t="s">
        <v>96</v>
      </c>
      <c r="M3151" t="s">
        <v>30</v>
      </c>
      <c r="N3151" t="s">
        <v>45</v>
      </c>
      <c r="O3151" t="s">
        <v>24</v>
      </c>
      <c r="P3151" t="s">
        <v>41</v>
      </c>
      <c r="Q3151" t="s">
        <v>42</v>
      </c>
      <c r="R3151" s="1">
        <v>42473</v>
      </c>
      <c r="S3151" s="10">
        <f t="shared" si="207"/>
        <v>6.4761050098732689E-4</v>
      </c>
      <c r="U3151" t="str">
        <f t="shared" si="206"/>
        <v/>
      </c>
      <c r="V3151">
        <f t="array" ref="V3151">SUM(IF(B3151="Y",IF(D3151="Critical",(F3151:F6710),0)))</f>
        <v>0</v>
      </c>
      <c r="W3151">
        <f t="shared" si="208"/>
        <v>4</v>
      </c>
      <c r="X3151">
        <f t="shared" si="209"/>
        <v>0</v>
      </c>
    </row>
    <row r="3152" spans="1:24" x14ac:dyDescent="0.25">
      <c r="A3152">
        <v>710</v>
      </c>
      <c r="B3152" t="s">
        <v>27</v>
      </c>
      <c r="C3152" s="1">
        <v>41275</v>
      </c>
      <c r="D3152" t="s">
        <v>47</v>
      </c>
      <c r="E3152">
        <v>29</v>
      </c>
      <c r="F3152">
        <v>4192.88</v>
      </c>
      <c r="G3152">
        <v>0.02</v>
      </c>
      <c r="H3152" t="s">
        <v>54</v>
      </c>
      <c r="I3152">
        <v>731.32</v>
      </c>
      <c r="J3152">
        <v>145.44999999999999</v>
      </c>
      <c r="K3152">
        <v>17.850000000000001</v>
      </c>
      <c r="L3152" t="s">
        <v>94</v>
      </c>
      <c r="M3152" t="s">
        <v>22</v>
      </c>
      <c r="N3152" t="s">
        <v>23</v>
      </c>
      <c r="O3152" t="s">
        <v>24</v>
      </c>
      <c r="P3152" t="s">
        <v>51</v>
      </c>
      <c r="Q3152" t="s">
        <v>74</v>
      </c>
      <c r="R3152" s="1">
        <v>41279</v>
      </c>
      <c r="S3152" s="10">
        <f t="shared" si="207"/>
        <v>6.6628284540610312E-4</v>
      </c>
      <c r="U3152" t="str">
        <f t="shared" si="206"/>
        <v/>
      </c>
      <c r="V3152">
        <f t="array" ref="V3152">SUM(IF(B3152="Y",IF(D3152="Critical",(F3152:F6711),0)))</f>
        <v>0</v>
      </c>
      <c r="W3152">
        <f t="shared" si="208"/>
        <v>4</v>
      </c>
      <c r="X3152">
        <f t="shared" si="209"/>
        <v>0</v>
      </c>
    </row>
    <row r="3153" spans="1:24" x14ac:dyDescent="0.25">
      <c r="A3153">
        <v>6720</v>
      </c>
      <c r="B3153" t="s">
        <v>18</v>
      </c>
      <c r="C3153" s="1">
        <v>41526</v>
      </c>
      <c r="D3153" t="s">
        <v>31</v>
      </c>
      <c r="E3153">
        <v>36</v>
      </c>
      <c r="F3153">
        <v>4225.7700000000004</v>
      </c>
      <c r="G3153">
        <v>0.08</v>
      </c>
      <c r="H3153" t="s">
        <v>54</v>
      </c>
      <c r="I3153">
        <v>-1393.69</v>
      </c>
      <c r="J3153">
        <v>120.98</v>
      </c>
      <c r="K3153">
        <v>58.64</v>
      </c>
      <c r="L3153" t="s">
        <v>213</v>
      </c>
      <c r="M3153" t="s">
        <v>56</v>
      </c>
      <c r="N3153" t="s">
        <v>40</v>
      </c>
      <c r="O3153" t="s">
        <v>37</v>
      </c>
      <c r="P3153" t="s">
        <v>57</v>
      </c>
      <c r="Q3153" t="s">
        <v>58</v>
      </c>
      <c r="R3153" s="1">
        <v>41529</v>
      </c>
      <c r="S3153" s="10">
        <f t="shared" si="207"/>
        <v>6.715093347846227E-4</v>
      </c>
      <c r="U3153" t="str">
        <f t="shared" si="206"/>
        <v/>
      </c>
      <c r="V3153">
        <f t="array" ref="V3153">SUM(IF(B3153="Y",IF(D3153="Critical",(F3153:F6712),0)))</f>
        <v>0</v>
      </c>
      <c r="W3153">
        <f t="shared" si="208"/>
        <v>3</v>
      </c>
      <c r="X3153">
        <f t="shared" si="209"/>
        <v>0</v>
      </c>
    </row>
    <row r="3154" spans="1:24" x14ac:dyDescent="0.25">
      <c r="A3154">
        <v>39846</v>
      </c>
      <c r="B3154" t="s">
        <v>18</v>
      </c>
      <c r="C3154" s="1">
        <v>42428</v>
      </c>
      <c r="D3154" t="s">
        <v>47</v>
      </c>
      <c r="E3154">
        <v>14</v>
      </c>
      <c r="F3154">
        <v>71.47</v>
      </c>
      <c r="G3154">
        <v>0.06</v>
      </c>
      <c r="H3154" t="s">
        <v>20</v>
      </c>
      <c r="I3154">
        <v>-62.73</v>
      </c>
      <c r="J3154">
        <v>4.9800000000000004</v>
      </c>
      <c r="K3154">
        <v>4.62</v>
      </c>
      <c r="L3154" t="s">
        <v>520</v>
      </c>
      <c r="M3154" t="s">
        <v>341</v>
      </c>
      <c r="N3154" t="s">
        <v>23</v>
      </c>
      <c r="O3154" t="s">
        <v>24</v>
      </c>
      <c r="P3154" t="s">
        <v>25</v>
      </c>
      <c r="Q3154" t="s">
        <v>26</v>
      </c>
      <c r="R3154" s="1">
        <v>42435</v>
      </c>
      <c r="S3154" s="10">
        <f t="shared" si="207"/>
        <v>1.1357166186767613E-5</v>
      </c>
      <c r="U3154" t="str">
        <f t="shared" si="206"/>
        <v/>
      </c>
      <c r="V3154">
        <f t="array" ref="V3154">SUM(IF(B3154="Y",IF(D3154="Critical",(F3154:F6713),0)))</f>
        <v>0</v>
      </c>
      <c r="W3154">
        <f t="shared" si="208"/>
        <v>7</v>
      </c>
      <c r="X3154">
        <f t="shared" si="209"/>
        <v>0</v>
      </c>
    </row>
    <row r="3155" spans="1:24" x14ac:dyDescent="0.25">
      <c r="A3155">
        <v>39846</v>
      </c>
      <c r="B3155" t="s">
        <v>18</v>
      </c>
      <c r="C3155" s="1">
        <v>42428</v>
      </c>
      <c r="D3155" t="s">
        <v>47</v>
      </c>
      <c r="E3155">
        <v>10</v>
      </c>
      <c r="F3155">
        <v>1372.14</v>
      </c>
      <c r="G3155">
        <v>0.06</v>
      </c>
      <c r="H3155" t="s">
        <v>54</v>
      </c>
      <c r="I3155">
        <v>-340.98</v>
      </c>
      <c r="J3155">
        <v>130.97999999999999</v>
      </c>
      <c r="K3155">
        <v>54.74</v>
      </c>
      <c r="L3155" t="s">
        <v>520</v>
      </c>
      <c r="M3155" t="s">
        <v>22</v>
      </c>
      <c r="N3155" t="s">
        <v>23</v>
      </c>
      <c r="O3155" t="s">
        <v>37</v>
      </c>
      <c r="P3155" t="s">
        <v>57</v>
      </c>
      <c r="Q3155" t="s">
        <v>58</v>
      </c>
      <c r="R3155" s="1">
        <v>42435</v>
      </c>
      <c r="S3155" s="10">
        <f t="shared" si="207"/>
        <v>2.1804424250050809E-4</v>
      </c>
      <c r="U3155" t="str">
        <f t="shared" si="206"/>
        <v/>
      </c>
      <c r="V3155">
        <f t="array" ref="V3155">SUM(IF(B3155="Y",IF(D3155="Critical",(F3155:F6714),0)))</f>
        <v>0</v>
      </c>
      <c r="W3155">
        <f t="shared" si="208"/>
        <v>7</v>
      </c>
      <c r="X3155">
        <f t="shared" si="209"/>
        <v>0</v>
      </c>
    </row>
    <row r="3156" spans="1:24" x14ac:dyDescent="0.25">
      <c r="A3156">
        <v>30243</v>
      </c>
      <c r="B3156" t="s">
        <v>18</v>
      </c>
      <c r="C3156" s="1">
        <v>41399</v>
      </c>
      <c r="D3156" t="s">
        <v>28</v>
      </c>
      <c r="E3156">
        <v>21</v>
      </c>
      <c r="F3156">
        <v>4242.76</v>
      </c>
      <c r="G3156">
        <v>7.0000000000000007E-2</v>
      </c>
      <c r="H3156" t="s">
        <v>20</v>
      </c>
      <c r="I3156">
        <v>340.88</v>
      </c>
      <c r="J3156">
        <v>199.99</v>
      </c>
      <c r="K3156">
        <v>24.49</v>
      </c>
      <c r="L3156" t="s">
        <v>395</v>
      </c>
      <c r="M3156" t="s">
        <v>56</v>
      </c>
      <c r="N3156" t="s">
        <v>23</v>
      </c>
      <c r="O3156" t="s">
        <v>24</v>
      </c>
      <c r="P3156" t="s">
        <v>131</v>
      </c>
      <c r="Q3156" t="s">
        <v>60</v>
      </c>
      <c r="R3156" s="1">
        <v>41401</v>
      </c>
      <c r="S3156" s="10">
        <f t="shared" si="207"/>
        <v>6.7420918442101811E-4</v>
      </c>
      <c r="U3156" t="str">
        <f t="shared" si="206"/>
        <v/>
      </c>
      <c r="V3156">
        <f t="array" ref="V3156">SUM(IF(B3156="Y",IF(D3156="Critical",(F3156:F6715),0)))</f>
        <v>0</v>
      </c>
      <c r="W3156">
        <f t="shared" si="208"/>
        <v>2</v>
      </c>
      <c r="X3156">
        <f t="shared" si="209"/>
        <v>0</v>
      </c>
    </row>
    <row r="3157" spans="1:24" x14ac:dyDescent="0.25">
      <c r="A3157">
        <v>39876</v>
      </c>
      <c r="B3157" t="s">
        <v>18</v>
      </c>
      <c r="C3157" s="1">
        <v>42107</v>
      </c>
      <c r="D3157" t="s">
        <v>19</v>
      </c>
      <c r="E3157">
        <v>43</v>
      </c>
      <c r="F3157">
        <v>16269.82</v>
      </c>
      <c r="G3157">
        <v>0.08</v>
      </c>
      <c r="H3157" t="s">
        <v>20</v>
      </c>
      <c r="I3157">
        <v>7050.33</v>
      </c>
      <c r="J3157">
        <v>387.99</v>
      </c>
      <c r="K3157">
        <v>19.989999999999998</v>
      </c>
      <c r="L3157" t="s">
        <v>307</v>
      </c>
      <c r="M3157" t="s">
        <v>22</v>
      </c>
      <c r="N3157" t="s">
        <v>45</v>
      </c>
      <c r="O3157" t="s">
        <v>34</v>
      </c>
      <c r="P3157" t="s">
        <v>68</v>
      </c>
      <c r="Q3157" t="s">
        <v>42</v>
      </c>
      <c r="R3157" s="1">
        <v>42109</v>
      </c>
      <c r="S3157" s="10">
        <f t="shared" si="207"/>
        <v>2.5854071578116054E-3</v>
      </c>
      <c r="U3157" t="str">
        <f t="shared" si="206"/>
        <v/>
      </c>
      <c r="V3157">
        <f t="array" ref="V3157">SUM(IF(B3157="Y",IF(D3157="Critical",(F3157:F6716),0)))</f>
        <v>0</v>
      </c>
      <c r="W3157">
        <f t="shared" si="208"/>
        <v>2</v>
      </c>
      <c r="X3157">
        <f t="shared" si="209"/>
        <v>0</v>
      </c>
    </row>
    <row r="3158" spans="1:24" x14ac:dyDescent="0.25">
      <c r="A3158">
        <v>39876</v>
      </c>
      <c r="B3158" t="s">
        <v>18</v>
      </c>
      <c r="C3158" s="1">
        <v>42107</v>
      </c>
      <c r="D3158" t="s">
        <v>19</v>
      </c>
      <c r="E3158">
        <v>46</v>
      </c>
      <c r="F3158">
        <v>876.59</v>
      </c>
      <c r="G3158">
        <v>0.05</v>
      </c>
      <c r="H3158" t="s">
        <v>20</v>
      </c>
      <c r="I3158">
        <v>233.6</v>
      </c>
      <c r="J3158">
        <v>18.989999999999998</v>
      </c>
      <c r="K3158">
        <v>5.23</v>
      </c>
      <c r="L3158" t="s">
        <v>307</v>
      </c>
      <c r="M3158" t="s">
        <v>22</v>
      </c>
      <c r="N3158" t="s">
        <v>45</v>
      </c>
      <c r="O3158" t="s">
        <v>34</v>
      </c>
      <c r="P3158" t="s">
        <v>68</v>
      </c>
      <c r="Q3158" t="s">
        <v>42</v>
      </c>
      <c r="R3158" s="1">
        <v>42109</v>
      </c>
      <c r="S3158" s="10">
        <f t="shared" si="207"/>
        <v>1.3929730387097556E-4</v>
      </c>
      <c r="U3158" t="str">
        <f t="shared" si="206"/>
        <v/>
      </c>
      <c r="V3158">
        <f t="array" ref="V3158">SUM(IF(B3158="Y",IF(D3158="Critical",(F3158:F6717),0)))</f>
        <v>0</v>
      </c>
      <c r="W3158">
        <f t="shared" si="208"/>
        <v>2</v>
      </c>
      <c r="X3158">
        <f t="shared" si="209"/>
        <v>0</v>
      </c>
    </row>
    <row r="3159" spans="1:24" x14ac:dyDescent="0.25">
      <c r="A3159">
        <v>39876</v>
      </c>
      <c r="B3159" t="s">
        <v>18</v>
      </c>
      <c r="C3159" s="1">
        <v>42107</v>
      </c>
      <c r="D3159" t="s">
        <v>19</v>
      </c>
      <c r="E3159">
        <v>41</v>
      </c>
      <c r="F3159">
        <v>5000.87</v>
      </c>
      <c r="G3159">
        <v>0.04</v>
      </c>
      <c r="H3159" t="s">
        <v>54</v>
      </c>
      <c r="I3159">
        <v>-593.23</v>
      </c>
      <c r="J3159">
        <v>124.49</v>
      </c>
      <c r="K3159">
        <v>51.94</v>
      </c>
      <c r="L3159" t="s">
        <v>307</v>
      </c>
      <c r="M3159" t="s">
        <v>22</v>
      </c>
      <c r="N3159" t="s">
        <v>45</v>
      </c>
      <c r="O3159" t="s">
        <v>37</v>
      </c>
      <c r="P3159" t="s">
        <v>112</v>
      </c>
      <c r="Q3159" t="s">
        <v>58</v>
      </c>
      <c r="R3159" s="1">
        <v>42109</v>
      </c>
      <c r="S3159" s="10">
        <f t="shared" si="207"/>
        <v>7.9467904950917244E-4</v>
      </c>
      <c r="U3159" t="str">
        <f t="shared" si="206"/>
        <v/>
      </c>
      <c r="V3159">
        <f t="array" ref="V3159">SUM(IF(B3159="Y",IF(D3159="Critical",(F3159:F6718),0)))</f>
        <v>0</v>
      </c>
      <c r="W3159">
        <f t="shared" si="208"/>
        <v>2</v>
      </c>
      <c r="X3159">
        <f t="shared" si="209"/>
        <v>0</v>
      </c>
    </row>
    <row r="3160" spans="1:24" x14ac:dyDescent="0.25">
      <c r="A3160">
        <v>39906</v>
      </c>
      <c r="B3160" t="s">
        <v>18</v>
      </c>
      <c r="C3160" s="1">
        <v>42446</v>
      </c>
      <c r="D3160" t="s">
        <v>43</v>
      </c>
      <c r="E3160">
        <v>25</v>
      </c>
      <c r="F3160">
        <v>82.21</v>
      </c>
      <c r="G3160">
        <v>0.04</v>
      </c>
      <c r="H3160" t="s">
        <v>20</v>
      </c>
      <c r="I3160">
        <v>15.25</v>
      </c>
      <c r="J3160">
        <v>3.38</v>
      </c>
      <c r="K3160">
        <v>1.0900000000000001</v>
      </c>
      <c r="L3160" t="s">
        <v>139</v>
      </c>
      <c r="M3160" t="s">
        <v>30</v>
      </c>
      <c r="N3160" t="s">
        <v>40</v>
      </c>
      <c r="O3160" t="s">
        <v>34</v>
      </c>
      <c r="P3160" t="s">
        <v>49</v>
      </c>
      <c r="Q3160" t="s">
        <v>36</v>
      </c>
      <c r="R3160" s="1">
        <v>42448</v>
      </c>
      <c r="S3160" s="10">
        <f t="shared" si="207"/>
        <v>1.3063839823900454E-5</v>
      </c>
      <c r="U3160" t="str">
        <f t="shared" si="206"/>
        <v/>
      </c>
      <c r="V3160">
        <f t="array" ref="V3160">SUM(IF(B3160="Y",IF(D3160="Critical",(F3160:F6719),0)))</f>
        <v>0</v>
      </c>
      <c r="W3160">
        <f t="shared" si="208"/>
        <v>2</v>
      </c>
      <c r="X3160">
        <f t="shared" si="209"/>
        <v>0</v>
      </c>
    </row>
    <row r="3161" spans="1:24" x14ac:dyDescent="0.25">
      <c r="A3161">
        <v>39908</v>
      </c>
      <c r="B3161" t="s">
        <v>18</v>
      </c>
      <c r="C3161" s="1">
        <v>42500</v>
      </c>
      <c r="D3161" t="s">
        <v>47</v>
      </c>
      <c r="E3161">
        <v>23</v>
      </c>
      <c r="F3161">
        <v>753.75</v>
      </c>
      <c r="G3161">
        <v>0.1</v>
      </c>
      <c r="H3161" t="s">
        <v>20</v>
      </c>
      <c r="I3161">
        <v>31.17</v>
      </c>
      <c r="J3161">
        <v>34.99</v>
      </c>
      <c r="K3161">
        <v>7.73</v>
      </c>
      <c r="L3161" t="s">
        <v>201</v>
      </c>
      <c r="M3161" t="s">
        <v>22</v>
      </c>
      <c r="N3161" t="s">
        <v>40</v>
      </c>
      <c r="O3161" t="s">
        <v>34</v>
      </c>
      <c r="P3161" t="s">
        <v>35</v>
      </c>
      <c r="Q3161" t="s">
        <v>42</v>
      </c>
      <c r="R3161" s="1">
        <v>42502</v>
      </c>
      <c r="S3161" s="10">
        <f t="shared" si="207"/>
        <v>1.1977702551106882E-4</v>
      </c>
      <c r="U3161" t="str">
        <f t="shared" si="206"/>
        <v/>
      </c>
      <c r="V3161">
        <f t="array" ref="V3161">SUM(IF(B3161="Y",IF(D3161="Critical",(F3161:F6720),0)))</f>
        <v>0</v>
      </c>
      <c r="W3161">
        <f t="shared" si="208"/>
        <v>2</v>
      </c>
      <c r="X3161">
        <f t="shared" si="209"/>
        <v>0</v>
      </c>
    </row>
    <row r="3162" spans="1:24" x14ac:dyDescent="0.25">
      <c r="A3162">
        <v>39938</v>
      </c>
      <c r="B3162" t="s">
        <v>18</v>
      </c>
      <c r="C3162" s="1">
        <v>42165</v>
      </c>
      <c r="D3162" t="s">
        <v>19</v>
      </c>
      <c r="E3162">
        <v>5</v>
      </c>
      <c r="F3162">
        <v>169.27</v>
      </c>
      <c r="G3162">
        <v>0.1</v>
      </c>
      <c r="H3162" t="s">
        <v>20</v>
      </c>
      <c r="I3162">
        <v>-41.66</v>
      </c>
      <c r="J3162">
        <v>34.58</v>
      </c>
      <c r="K3162">
        <v>8.99</v>
      </c>
      <c r="L3162" t="s">
        <v>170</v>
      </c>
      <c r="M3162" t="s">
        <v>22</v>
      </c>
      <c r="N3162" t="s">
        <v>23</v>
      </c>
      <c r="O3162" t="s">
        <v>34</v>
      </c>
      <c r="P3162" t="s">
        <v>35</v>
      </c>
      <c r="Q3162" t="s">
        <v>26</v>
      </c>
      <c r="R3162" s="1">
        <v>42166</v>
      </c>
      <c r="S3162" s="10">
        <f t="shared" si="207"/>
        <v>2.6898384223228682E-5</v>
      </c>
      <c r="U3162" t="str">
        <f t="shared" si="206"/>
        <v/>
      </c>
      <c r="V3162">
        <f t="array" ref="V3162">SUM(IF(B3162="Y",IF(D3162="Critical",(F3162:F6721),0)))</f>
        <v>0</v>
      </c>
      <c r="W3162">
        <f t="shared" si="208"/>
        <v>1</v>
      </c>
      <c r="X3162">
        <f t="shared" si="209"/>
        <v>0</v>
      </c>
    </row>
    <row r="3163" spans="1:24" x14ac:dyDescent="0.25">
      <c r="A3163">
        <v>39943</v>
      </c>
      <c r="B3163" t="s">
        <v>18</v>
      </c>
      <c r="C3163" s="1">
        <v>42162</v>
      </c>
      <c r="D3163" t="s">
        <v>19</v>
      </c>
      <c r="E3163">
        <v>16</v>
      </c>
      <c r="F3163">
        <v>28.65</v>
      </c>
      <c r="G3163">
        <v>0.02</v>
      </c>
      <c r="H3163" t="s">
        <v>20</v>
      </c>
      <c r="I3163">
        <v>-23.86</v>
      </c>
      <c r="J3163">
        <v>1.7</v>
      </c>
      <c r="K3163">
        <v>1.99</v>
      </c>
      <c r="L3163" t="s">
        <v>137</v>
      </c>
      <c r="M3163" t="s">
        <v>30</v>
      </c>
      <c r="N3163" t="s">
        <v>45</v>
      </c>
      <c r="O3163" t="s">
        <v>24</v>
      </c>
      <c r="P3163" t="s">
        <v>25</v>
      </c>
      <c r="Q3163" t="s">
        <v>26</v>
      </c>
      <c r="R3163" s="1">
        <v>42163</v>
      </c>
      <c r="S3163" s="10">
        <f t="shared" si="207"/>
        <v>4.5527187806197304E-6</v>
      </c>
      <c r="U3163" t="str">
        <f t="shared" si="206"/>
        <v/>
      </c>
      <c r="V3163">
        <f t="array" ref="V3163">SUM(IF(B3163="Y",IF(D3163="Critical",(F3163:F6722),0)))</f>
        <v>0</v>
      </c>
      <c r="W3163">
        <f t="shared" si="208"/>
        <v>1</v>
      </c>
      <c r="X3163">
        <f t="shared" si="209"/>
        <v>0</v>
      </c>
    </row>
    <row r="3164" spans="1:24" x14ac:dyDescent="0.25">
      <c r="A3164">
        <v>39943</v>
      </c>
      <c r="B3164" t="s">
        <v>18</v>
      </c>
      <c r="C3164" s="1">
        <v>42162</v>
      </c>
      <c r="D3164" t="s">
        <v>19</v>
      </c>
      <c r="E3164">
        <v>12</v>
      </c>
      <c r="F3164">
        <v>201.535</v>
      </c>
      <c r="G3164">
        <v>0.09</v>
      </c>
      <c r="H3164" t="s">
        <v>20</v>
      </c>
      <c r="I3164">
        <v>-122.62</v>
      </c>
      <c r="J3164">
        <v>20.99</v>
      </c>
      <c r="K3164">
        <v>3.3</v>
      </c>
      <c r="L3164" t="s">
        <v>137</v>
      </c>
      <c r="M3164" t="s">
        <v>30</v>
      </c>
      <c r="N3164" t="s">
        <v>45</v>
      </c>
      <c r="O3164" t="s">
        <v>24</v>
      </c>
      <c r="P3164" t="s">
        <v>41</v>
      </c>
      <c r="Q3164" t="s">
        <v>26</v>
      </c>
      <c r="R3164" s="1">
        <v>42164</v>
      </c>
      <c r="S3164" s="10">
        <f t="shared" si="207"/>
        <v>3.2025556001821893E-5</v>
      </c>
      <c r="U3164" t="str">
        <f t="shared" si="206"/>
        <v/>
      </c>
      <c r="V3164">
        <f t="array" ref="V3164">SUM(IF(B3164="Y",IF(D3164="Critical",(F3164:F6723),0)))</f>
        <v>0</v>
      </c>
      <c r="W3164">
        <f t="shared" si="208"/>
        <v>2</v>
      </c>
      <c r="X3164">
        <f t="shared" si="209"/>
        <v>0</v>
      </c>
    </row>
    <row r="3165" spans="1:24" x14ac:dyDescent="0.25">
      <c r="A3165">
        <v>40001</v>
      </c>
      <c r="B3165" t="s">
        <v>18</v>
      </c>
      <c r="C3165" s="1">
        <v>41694</v>
      </c>
      <c r="D3165" t="s">
        <v>43</v>
      </c>
      <c r="E3165">
        <v>46</v>
      </c>
      <c r="F3165">
        <v>1736.53</v>
      </c>
      <c r="G3165">
        <v>0.1</v>
      </c>
      <c r="H3165" t="s">
        <v>20</v>
      </c>
      <c r="I3165">
        <v>457.03</v>
      </c>
      <c r="J3165">
        <v>39.479999999999997</v>
      </c>
      <c r="K3165">
        <v>3.99</v>
      </c>
      <c r="L3165" t="s">
        <v>604</v>
      </c>
      <c r="M3165" t="s">
        <v>30</v>
      </c>
      <c r="N3165" t="s">
        <v>40</v>
      </c>
      <c r="O3165" t="s">
        <v>34</v>
      </c>
      <c r="P3165" t="s">
        <v>72</v>
      </c>
      <c r="Q3165" t="s">
        <v>42</v>
      </c>
      <c r="R3165" s="1">
        <v>41696</v>
      </c>
      <c r="S3165" s="10">
        <f t="shared" si="207"/>
        <v>2.7594878687991554E-4</v>
      </c>
      <c r="U3165" t="str">
        <f t="shared" si="206"/>
        <v/>
      </c>
      <c r="V3165">
        <f t="array" ref="V3165">SUM(IF(B3165="Y",IF(D3165="Critical",(F3165:F6724),0)))</f>
        <v>0</v>
      </c>
      <c r="W3165">
        <f t="shared" si="208"/>
        <v>2</v>
      </c>
      <c r="X3165">
        <f t="shared" si="209"/>
        <v>0</v>
      </c>
    </row>
    <row r="3166" spans="1:24" x14ac:dyDescent="0.25">
      <c r="A3166">
        <v>769</v>
      </c>
      <c r="B3166" t="s">
        <v>18</v>
      </c>
      <c r="C3166" s="1">
        <v>41426</v>
      </c>
      <c r="D3166" t="s">
        <v>43</v>
      </c>
      <c r="E3166">
        <v>37</v>
      </c>
      <c r="F3166">
        <v>4261.9399999999996</v>
      </c>
      <c r="G3166">
        <v>0.02</v>
      </c>
      <c r="H3166" t="s">
        <v>54</v>
      </c>
      <c r="I3166">
        <v>4.1500000000000004</v>
      </c>
      <c r="J3166">
        <v>115.99</v>
      </c>
      <c r="K3166">
        <v>56.14</v>
      </c>
      <c r="L3166" t="s">
        <v>96</v>
      </c>
      <c r="M3166" t="s">
        <v>56</v>
      </c>
      <c r="N3166" t="s">
        <v>45</v>
      </c>
      <c r="O3166" t="s">
        <v>24</v>
      </c>
      <c r="P3166" t="s">
        <v>51</v>
      </c>
      <c r="Q3166" t="s">
        <v>74</v>
      </c>
      <c r="R3166" s="1">
        <v>41427</v>
      </c>
      <c r="S3166" s="10">
        <f t="shared" si="207"/>
        <v>6.7725704292755497E-4</v>
      </c>
      <c r="U3166" t="str">
        <f t="shared" si="206"/>
        <v/>
      </c>
      <c r="V3166">
        <f t="array" ref="V3166">SUM(IF(B3166="Y",IF(D3166="Critical",(F3166:F6725),0)))</f>
        <v>0</v>
      </c>
      <c r="W3166">
        <f t="shared" si="208"/>
        <v>1</v>
      </c>
      <c r="X3166">
        <f t="shared" si="209"/>
        <v>0</v>
      </c>
    </row>
    <row r="3167" spans="1:24" x14ac:dyDescent="0.25">
      <c r="A3167">
        <v>40032</v>
      </c>
      <c r="B3167" t="s">
        <v>18</v>
      </c>
      <c r="C3167" s="1">
        <v>42338</v>
      </c>
      <c r="D3167" t="s">
        <v>47</v>
      </c>
      <c r="E3167">
        <v>9</v>
      </c>
      <c r="F3167">
        <v>23300.12</v>
      </c>
      <c r="G3167">
        <v>0.06</v>
      </c>
      <c r="H3167" t="s">
        <v>54</v>
      </c>
      <c r="I3167">
        <v>-217.47</v>
      </c>
      <c r="J3167">
        <v>2550.14</v>
      </c>
      <c r="K3167">
        <v>29.7</v>
      </c>
      <c r="L3167" t="s">
        <v>425</v>
      </c>
      <c r="M3167" t="s">
        <v>22</v>
      </c>
      <c r="N3167" t="s">
        <v>71</v>
      </c>
      <c r="O3167" t="s">
        <v>24</v>
      </c>
      <c r="P3167" t="s">
        <v>51</v>
      </c>
      <c r="Q3167" t="s">
        <v>74</v>
      </c>
      <c r="R3167" s="1">
        <v>42345</v>
      </c>
      <c r="S3167" s="10">
        <f t="shared" si="207"/>
        <v>3.7025791942301356E-3</v>
      </c>
      <c r="U3167" t="str">
        <f t="shared" si="206"/>
        <v/>
      </c>
      <c r="V3167">
        <f t="array" ref="V3167">SUM(IF(B3167="Y",IF(D3167="Critical",(F3167:F6726),0)))</f>
        <v>0</v>
      </c>
      <c r="W3167">
        <f t="shared" si="208"/>
        <v>7</v>
      </c>
      <c r="X3167">
        <f t="shared" si="209"/>
        <v>0</v>
      </c>
    </row>
    <row r="3168" spans="1:24" x14ac:dyDescent="0.25">
      <c r="A3168">
        <v>40804</v>
      </c>
      <c r="B3168" t="s">
        <v>18</v>
      </c>
      <c r="C3168" s="1">
        <v>41345</v>
      </c>
      <c r="D3168" t="s">
        <v>43</v>
      </c>
      <c r="E3168">
        <v>36</v>
      </c>
      <c r="F3168">
        <v>4273.8</v>
      </c>
      <c r="G3168">
        <v>0.06</v>
      </c>
      <c r="H3168" t="s">
        <v>54</v>
      </c>
      <c r="I3168">
        <v>-1775.83</v>
      </c>
      <c r="J3168">
        <v>122.99</v>
      </c>
      <c r="K3168">
        <v>70.2</v>
      </c>
      <c r="L3168" t="s">
        <v>563</v>
      </c>
      <c r="M3168" t="s">
        <v>341</v>
      </c>
      <c r="N3168" t="s">
        <v>45</v>
      </c>
      <c r="O3168" t="s">
        <v>37</v>
      </c>
      <c r="P3168" t="s">
        <v>86</v>
      </c>
      <c r="Q3168" t="s">
        <v>74</v>
      </c>
      <c r="R3168" s="1">
        <v>41347</v>
      </c>
      <c r="S3168" s="10">
        <f t="shared" si="207"/>
        <v>6.7914169370375576E-4</v>
      </c>
      <c r="U3168" t="str">
        <f t="shared" si="206"/>
        <v/>
      </c>
      <c r="V3168">
        <f t="array" ref="V3168">SUM(IF(B3168="Y",IF(D3168="Critical",(F3168:F6727),0)))</f>
        <v>0</v>
      </c>
      <c r="W3168">
        <f t="shared" si="208"/>
        <v>2</v>
      </c>
      <c r="X3168">
        <f t="shared" si="209"/>
        <v>0</v>
      </c>
    </row>
    <row r="3169" spans="1:24" x14ac:dyDescent="0.25">
      <c r="A3169">
        <v>40067</v>
      </c>
      <c r="B3169" t="s">
        <v>18</v>
      </c>
      <c r="C3169" s="1">
        <v>42051</v>
      </c>
      <c r="D3169" t="s">
        <v>47</v>
      </c>
      <c r="E3169">
        <v>38</v>
      </c>
      <c r="F3169">
        <v>2157.3085000000001</v>
      </c>
      <c r="G3169">
        <v>0</v>
      </c>
      <c r="H3169" t="s">
        <v>20</v>
      </c>
      <c r="I3169">
        <v>519.25</v>
      </c>
      <c r="J3169">
        <v>65.989999999999995</v>
      </c>
      <c r="K3169">
        <v>5.31</v>
      </c>
      <c r="L3169" t="s">
        <v>358</v>
      </c>
      <c r="M3169" t="s">
        <v>341</v>
      </c>
      <c r="N3169" t="s">
        <v>23</v>
      </c>
      <c r="O3169" t="s">
        <v>24</v>
      </c>
      <c r="P3169" t="s">
        <v>41</v>
      </c>
      <c r="Q3169" t="s">
        <v>42</v>
      </c>
      <c r="R3169" s="1">
        <v>42053</v>
      </c>
      <c r="S3169" s="10">
        <f t="shared" si="207"/>
        <v>3.4281392403282999E-4</v>
      </c>
      <c r="U3169" t="str">
        <f t="shared" si="206"/>
        <v/>
      </c>
      <c r="V3169">
        <f t="array" ref="V3169">SUM(IF(B3169="Y",IF(D3169="Critical",(F3169:F6728),0)))</f>
        <v>0</v>
      </c>
      <c r="W3169">
        <f t="shared" si="208"/>
        <v>2</v>
      </c>
      <c r="X3169">
        <f t="shared" si="209"/>
        <v>0</v>
      </c>
    </row>
    <row r="3170" spans="1:24" x14ac:dyDescent="0.25">
      <c r="A3170">
        <v>40097</v>
      </c>
      <c r="B3170" t="s">
        <v>27</v>
      </c>
      <c r="C3170" s="1">
        <v>42379</v>
      </c>
      <c r="D3170" t="s">
        <v>47</v>
      </c>
      <c r="E3170">
        <v>47</v>
      </c>
      <c r="F3170">
        <v>117.88</v>
      </c>
      <c r="G3170">
        <v>0.1</v>
      </c>
      <c r="H3170" t="s">
        <v>20</v>
      </c>
      <c r="I3170">
        <v>-71</v>
      </c>
      <c r="J3170">
        <v>2.6</v>
      </c>
      <c r="K3170">
        <v>2.4</v>
      </c>
      <c r="L3170" t="s">
        <v>103</v>
      </c>
      <c r="M3170" t="s">
        <v>30</v>
      </c>
      <c r="N3170" t="s">
        <v>40</v>
      </c>
      <c r="O3170" t="s">
        <v>34</v>
      </c>
      <c r="P3170" t="s">
        <v>35</v>
      </c>
      <c r="Q3170" t="s">
        <v>36</v>
      </c>
      <c r="R3170" s="1">
        <v>42384</v>
      </c>
      <c r="S3170" s="10">
        <f t="shared" si="207"/>
        <v>1.873209388689193E-5</v>
      </c>
      <c r="U3170" t="str">
        <f t="shared" si="206"/>
        <v/>
      </c>
      <c r="V3170">
        <f t="array" ref="V3170">SUM(IF(B3170="Y",IF(D3170="Critical",(F3170:F6729),0)))</f>
        <v>0</v>
      </c>
      <c r="W3170">
        <f t="shared" si="208"/>
        <v>5</v>
      </c>
      <c r="X3170">
        <f t="shared" si="209"/>
        <v>0</v>
      </c>
    </row>
    <row r="3171" spans="1:24" x14ac:dyDescent="0.25">
      <c r="A3171">
        <v>40098</v>
      </c>
      <c r="B3171" t="s">
        <v>18</v>
      </c>
      <c r="C3171" s="1">
        <v>42039</v>
      </c>
      <c r="D3171" t="s">
        <v>47</v>
      </c>
      <c r="E3171">
        <v>46</v>
      </c>
      <c r="F3171">
        <v>557.35</v>
      </c>
      <c r="G3171">
        <v>0</v>
      </c>
      <c r="H3171" t="s">
        <v>20</v>
      </c>
      <c r="I3171">
        <v>-9.19</v>
      </c>
      <c r="J3171">
        <v>11.5</v>
      </c>
      <c r="K3171">
        <v>7.19</v>
      </c>
      <c r="L3171" t="s">
        <v>366</v>
      </c>
      <c r="M3171" t="s">
        <v>22</v>
      </c>
      <c r="N3171" t="s">
        <v>23</v>
      </c>
      <c r="O3171" t="s">
        <v>34</v>
      </c>
      <c r="P3171" t="s">
        <v>68</v>
      </c>
      <c r="Q3171" t="s">
        <v>42</v>
      </c>
      <c r="R3171" s="1">
        <v>42041</v>
      </c>
      <c r="S3171" s="10">
        <f t="shared" si="207"/>
        <v>8.8567462910241071E-5</v>
      </c>
      <c r="U3171" t="str">
        <f t="shared" si="206"/>
        <v/>
      </c>
      <c r="V3171">
        <f t="array" ref="V3171">SUM(IF(B3171="Y",IF(D3171="Critical",(F3171:F6730),0)))</f>
        <v>0</v>
      </c>
      <c r="W3171">
        <f t="shared" si="208"/>
        <v>2</v>
      </c>
      <c r="X3171">
        <f t="shared" si="209"/>
        <v>0</v>
      </c>
    </row>
    <row r="3172" spans="1:24" x14ac:dyDescent="0.25">
      <c r="A3172">
        <v>40098</v>
      </c>
      <c r="B3172" t="s">
        <v>18</v>
      </c>
      <c r="C3172" s="1">
        <v>42039</v>
      </c>
      <c r="D3172" t="s">
        <v>47</v>
      </c>
      <c r="E3172">
        <v>50</v>
      </c>
      <c r="F3172">
        <v>490.87</v>
      </c>
      <c r="G3172">
        <v>0</v>
      </c>
      <c r="H3172" t="s">
        <v>20</v>
      </c>
      <c r="I3172">
        <v>190.93</v>
      </c>
      <c r="J3172">
        <v>9.68</v>
      </c>
      <c r="K3172">
        <v>2.0299999999999998</v>
      </c>
      <c r="L3172" t="s">
        <v>366</v>
      </c>
      <c r="M3172" t="s">
        <v>22</v>
      </c>
      <c r="N3172" t="s">
        <v>23</v>
      </c>
      <c r="O3172" t="s">
        <v>34</v>
      </c>
      <c r="P3172" t="s">
        <v>49</v>
      </c>
      <c r="Q3172" t="s">
        <v>36</v>
      </c>
      <c r="R3172" s="1">
        <v>42043</v>
      </c>
      <c r="S3172" s="10">
        <f t="shared" si="207"/>
        <v>7.8003248441284708E-5</v>
      </c>
      <c r="U3172" t="str">
        <f t="shared" si="206"/>
        <v/>
      </c>
      <c r="V3172">
        <f t="array" ref="V3172">SUM(IF(B3172="Y",IF(D3172="Critical",(F3172:F6731),0)))</f>
        <v>0</v>
      </c>
      <c r="W3172">
        <f t="shared" si="208"/>
        <v>4</v>
      </c>
      <c r="X3172">
        <f t="shared" si="209"/>
        <v>0</v>
      </c>
    </row>
    <row r="3173" spans="1:24" x14ac:dyDescent="0.25">
      <c r="A3173">
        <v>40101</v>
      </c>
      <c r="B3173" t="s">
        <v>18</v>
      </c>
      <c r="C3173" s="1">
        <v>42401</v>
      </c>
      <c r="D3173" t="s">
        <v>47</v>
      </c>
      <c r="E3173">
        <v>46</v>
      </c>
      <c r="F3173">
        <v>2188.06</v>
      </c>
      <c r="G3173">
        <v>0.1</v>
      </c>
      <c r="H3173" t="s">
        <v>32</v>
      </c>
      <c r="I3173">
        <v>33.770000000000003</v>
      </c>
      <c r="J3173">
        <v>49.99</v>
      </c>
      <c r="K3173">
        <v>19.989999999999998</v>
      </c>
      <c r="L3173" t="s">
        <v>454</v>
      </c>
      <c r="M3173" t="s">
        <v>22</v>
      </c>
      <c r="N3173" t="s">
        <v>23</v>
      </c>
      <c r="O3173" t="s">
        <v>24</v>
      </c>
      <c r="P3173" t="s">
        <v>25</v>
      </c>
      <c r="Q3173" t="s">
        <v>42</v>
      </c>
      <c r="R3173" s="1">
        <v>42406</v>
      </c>
      <c r="S3173" s="10">
        <f t="shared" si="207"/>
        <v>3.4770058831144177E-4</v>
      </c>
      <c r="U3173" t="str">
        <f t="shared" si="206"/>
        <v/>
      </c>
      <c r="V3173">
        <f t="array" ref="V3173">SUM(IF(B3173="Y",IF(D3173="Critical",(F3173:F6732),0)))</f>
        <v>0</v>
      </c>
      <c r="W3173">
        <f t="shared" si="208"/>
        <v>5</v>
      </c>
      <c r="X3173">
        <f t="shared" si="209"/>
        <v>0</v>
      </c>
    </row>
    <row r="3174" spans="1:24" x14ac:dyDescent="0.25">
      <c r="A3174">
        <v>40132</v>
      </c>
      <c r="B3174" t="s">
        <v>27</v>
      </c>
      <c r="C3174" s="1">
        <v>42057</v>
      </c>
      <c r="D3174" t="s">
        <v>47</v>
      </c>
      <c r="E3174">
        <v>26</v>
      </c>
      <c r="F3174">
        <v>1363</v>
      </c>
      <c r="G3174">
        <v>0.04</v>
      </c>
      <c r="H3174" t="s">
        <v>54</v>
      </c>
      <c r="I3174">
        <v>149.83000000000001</v>
      </c>
      <c r="J3174">
        <v>50.98</v>
      </c>
      <c r="K3174">
        <v>14.19</v>
      </c>
      <c r="L3174" t="s">
        <v>412</v>
      </c>
      <c r="M3174" t="s">
        <v>341</v>
      </c>
      <c r="N3174" t="s">
        <v>23</v>
      </c>
      <c r="O3174" t="s">
        <v>37</v>
      </c>
      <c r="P3174" t="s">
        <v>86</v>
      </c>
      <c r="Q3174" t="s">
        <v>74</v>
      </c>
      <c r="R3174" s="1">
        <v>42063</v>
      </c>
      <c r="S3174" s="10">
        <f t="shared" si="207"/>
        <v>2.1659182191918647E-4</v>
      </c>
      <c r="U3174" t="str">
        <f t="shared" si="206"/>
        <v/>
      </c>
      <c r="V3174">
        <f t="array" ref="V3174">SUM(IF(B3174="Y",IF(D3174="Critical",(F3174:F6733),0)))</f>
        <v>0</v>
      </c>
      <c r="W3174">
        <f t="shared" si="208"/>
        <v>6</v>
      </c>
      <c r="X3174">
        <f t="shared" si="209"/>
        <v>0</v>
      </c>
    </row>
    <row r="3175" spans="1:24" x14ac:dyDescent="0.25">
      <c r="A3175">
        <v>40132</v>
      </c>
      <c r="B3175" t="s">
        <v>27</v>
      </c>
      <c r="C3175" s="1">
        <v>42057</v>
      </c>
      <c r="D3175" t="s">
        <v>47</v>
      </c>
      <c r="E3175">
        <v>36</v>
      </c>
      <c r="F3175">
        <v>4698.5</v>
      </c>
      <c r="G3175">
        <v>0.04</v>
      </c>
      <c r="H3175" t="s">
        <v>54</v>
      </c>
      <c r="I3175">
        <v>-219.38</v>
      </c>
      <c r="J3175">
        <v>124.49</v>
      </c>
      <c r="K3175">
        <v>51.94</v>
      </c>
      <c r="L3175" t="s">
        <v>412</v>
      </c>
      <c r="M3175" t="s">
        <v>341</v>
      </c>
      <c r="N3175" t="s">
        <v>23</v>
      </c>
      <c r="O3175" t="s">
        <v>37</v>
      </c>
      <c r="P3175" t="s">
        <v>112</v>
      </c>
      <c r="Q3175" t="s">
        <v>58</v>
      </c>
      <c r="R3175" s="1">
        <v>42063</v>
      </c>
      <c r="S3175" s="10">
        <f t="shared" si="207"/>
        <v>7.4662998920564758E-4</v>
      </c>
      <c r="U3175" t="str">
        <f t="shared" si="206"/>
        <v/>
      </c>
      <c r="V3175">
        <f t="array" ref="V3175">SUM(IF(B3175="Y",IF(D3175="Critical",(F3175:F6734),0)))</f>
        <v>0</v>
      </c>
      <c r="W3175">
        <f t="shared" si="208"/>
        <v>6</v>
      </c>
      <c r="X3175">
        <f t="shared" si="209"/>
        <v>0</v>
      </c>
    </row>
    <row r="3176" spans="1:24" x14ac:dyDescent="0.25">
      <c r="A3176">
        <v>40132</v>
      </c>
      <c r="B3176" t="s">
        <v>27</v>
      </c>
      <c r="C3176" s="1">
        <v>42057</v>
      </c>
      <c r="D3176" t="s">
        <v>47</v>
      </c>
      <c r="E3176">
        <v>16</v>
      </c>
      <c r="F3176">
        <v>347.47</v>
      </c>
      <c r="G3176">
        <v>0.09</v>
      </c>
      <c r="H3176" t="s">
        <v>20</v>
      </c>
      <c r="I3176">
        <v>-86.2</v>
      </c>
      <c r="J3176">
        <v>22.38</v>
      </c>
      <c r="K3176">
        <v>15.1</v>
      </c>
      <c r="L3176" t="s">
        <v>412</v>
      </c>
      <c r="M3176" t="s">
        <v>341</v>
      </c>
      <c r="N3176" t="s">
        <v>23</v>
      </c>
      <c r="O3176" t="s">
        <v>34</v>
      </c>
      <c r="P3176" t="s">
        <v>68</v>
      </c>
      <c r="Q3176" t="s">
        <v>42</v>
      </c>
      <c r="R3176" s="1">
        <v>42065</v>
      </c>
      <c r="S3176" s="10">
        <f t="shared" si="207"/>
        <v>5.5215818314203765E-5</v>
      </c>
      <c r="U3176" t="str">
        <f t="shared" si="206"/>
        <v/>
      </c>
      <c r="V3176">
        <f t="array" ref="V3176">SUM(IF(B3176="Y",IF(D3176="Critical",(F3176:F6735),0)))</f>
        <v>0</v>
      </c>
      <c r="W3176">
        <f t="shared" si="208"/>
        <v>8</v>
      </c>
      <c r="X3176">
        <f t="shared" si="209"/>
        <v>0</v>
      </c>
    </row>
    <row r="3177" spans="1:24" x14ac:dyDescent="0.25">
      <c r="A3177">
        <v>40160</v>
      </c>
      <c r="B3177" t="s">
        <v>27</v>
      </c>
      <c r="C3177" s="1">
        <v>42658</v>
      </c>
      <c r="D3177" t="s">
        <v>28</v>
      </c>
      <c r="E3177">
        <v>23</v>
      </c>
      <c r="F3177">
        <v>1404.22</v>
      </c>
      <c r="G3177">
        <v>0.1</v>
      </c>
      <c r="H3177" t="s">
        <v>20</v>
      </c>
      <c r="I3177">
        <v>202.87</v>
      </c>
      <c r="J3177">
        <v>63.94</v>
      </c>
      <c r="K3177">
        <v>14.48</v>
      </c>
      <c r="L3177" t="s">
        <v>458</v>
      </c>
      <c r="M3177" t="s">
        <v>341</v>
      </c>
      <c r="N3177" t="s">
        <v>45</v>
      </c>
      <c r="O3177" t="s">
        <v>37</v>
      </c>
      <c r="P3177" t="s">
        <v>38</v>
      </c>
      <c r="Q3177" t="s">
        <v>42</v>
      </c>
      <c r="R3177" s="1">
        <v>42659</v>
      </c>
      <c r="S3177" s="10">
        <f t="shared" si="207"/>
        <v>2.2314201626952312E-4</v>
      </c>
      <c r="T3177" t="str">
        <f>IF(B3177="Y", "Quality Check","")</f>
        <v>Quality Check</v>
      </c>
      <c r="U3177" t="str">
        <f t="shared" si="206"/>
        <v>Low Impact</v>
      </c>
      <c r="V3177">
        <f t="array" ref="V3177">SUM(IF(B3177="Y",IF(D3177="Critical",(F3177:F6736),0)))</f>
        <v>7607399.8050000072</v>
      </c>
      <c r="W3177">
        <f t="shared" si="208"/>
        <v>1</v>
      </c>
      <c r="X3177">
        <f t="shared" si="209"/>
        <v>1</v>
      </c>
    </row>
    <row r="3178" spans="1:24" x14ac:dyDescent="0.25">
      <c r="A3178">
        <v>40193</v>
      </c>
      <c r="B3178" t="s">
        <v>18</v>
      </c>
      <c r="C3178" s="1">
        <v>42249</v>
      </c>
      <c r="D3178" t="s">
        <v>19</v>
      </c>
      <c r="E3178">
        <v>34</v>
      </c>
      <c r="F3178">
        <v>3130.2015000000001</v>
      </c>
      <c r="G3178">
        <v>7.0000000000000007E-2</v>
      </c>
      <c r="H3178" t="s">
        <v>32</v>
      </c>
      <c r="I3178">
        <v>692.78</v>
      </c>
      <c r="J3178">
        <v>115.99</v>
      </c>
      <c r="K3178">
        <v>2.5</v>
      </c>
      <c r="L3178" t="s">
        <v>460</v>
      </c>
      <c r="M3178" t="s">
        <v>30</v>
      </c>
      <c r="N3178" t="s">
        <v>23</v>
      </c>
      <c r="O3178" t="s">
        <v>24</v>
      </c>
      <c r="P3178" t="s">
        <v>41</v>
      </c>
      <c r="Q3178" t="s">
        <v>42</v>
      </c>
      <c r="R3178" s="1">
        <v>42249</v>
      </c>
      <c r="S3178" s="10">
        <f t="shared" si="207"/>
        <v>4.9741456042492322E-4</v>
      </c>
      <c r="U3178" t="str">
        <f t="shared" si="206"/>
        <v/>
      </c>
      <c r="V3178">
        <f t="array" ref="V3178">SUM(IF(B3178="Y",IF(D3178="Critical",(F3178:F6737),0)))</f>
        <v>0</v>
      </c>
      <c r="W3178">
        <f t="shared" si="208"/>
        <v>0</v>
      </c>
      <c r="X3178">
        <f t="shared" si="209"/>
        <v>0</v>
      </c>
    </row>
    <row r="3179" spans="1:24" x14ac:dyDescent="0.25">
      <c r="A3179">
        <v>40225</v>
      </c>
      <c r="B3179" t="s">
        <v>18</v>
      </c>
      <c r="C3179" s="1">
        <v>41648</v>
      </c>
      <c r="D3179" t="s">
        <v>47</v>
      </c>
      <c r="E3179">
        <v>50</v>
      </c>
      <c r="F3179">
        <v>839.07</v>
      </c>
      <c r="G3179">
        <v>0.06</v>
      </c>
      <c r="H3179" t="s">
        <v>20</v>
      </c>
      <c r="I3179">
        <v>212.73</v>
      </c>
      <c r="J3179">
        <v>16.739999999999998</v>
      </c>
      <c r="K3179">
        <v>5.08</v>
      </c>
      <c r="L3179" t="s">
        <v>78</v>
      </c>
      <c r="M3179" t="s">
        <v>22</v>
      </c>
      <c r="N3179" t="s">
        <v>71</v>
      </c>
      <c r="O3179" t="s">
        <v>34</v>
      </c>
      <c r="P3179" t="s">
        <v>68</v>
      </c>
      <c r="Q3179" t="s">
        <v>42</v>
      </c>
      <c r="R3179" s="1">
        <v>41655</v>
      </c>
      <c r="S3179" s="10">
        <f t="shared" si="207"/>
        <v>1.3333506971220234E-4</v>
      </c>
      <c r="U3179" t="str">
        <f t="shared" si="206"/>
        <v/>
      </c>
      <c r="V3179">
        <f t="array" ref="V3179">SUM(IF(B3179="Y",IF(D3179="Critical",(F3179:F6738),0)))</f>
        <v>0</v>
      </c>
      <c r="W3179">
        <f t="shared" si="208"/>
        <v>7</v>
      </c>
      <c r="X3179">
        <f t="shared" si="209"/>
        <v>0</v>
      </c>
    </row>
    <row r="3180" spans="1:24" x14ac:dyDescent="0.25">
      <c r="A3180">
        <v>40225</v>
      </c>
      <c r="B3180" t="s">
        <v>18</v>
      </c>
      <c r="C3180" s="1">
        <v>41648</v>
      </c>
      <c r="D3180" t="s">
        <v>47</v>
      </c>
      <c r="E3180">
        <v>45</v>
      </c>
      <c r="F3180">
        <v>5643.49</v>
      </c>
      <c r="G3180">
        <v>0.05</v>
      </c>
      <c r="H3180" t="s">
        <v>54</v>
      </c>
      <c r="I3180">
        <v>-1857.06</v>
      </c>
      <c r="J3180">
        <v>122.99</v>
      </c>
      <c r="K3180">
        <v>70.2</v>
      </c>
      <c r="L3180" t="s">
        <v>78</v>
      </c>
      <c r="M3180" t="s">
        <v>22</v>
      </c>
      <c r="N3180" t="s">
        <v>71</v>
      </c>
      <c r="O3180" t="s">
        <v>37</v>
      </c>
      <c r="P3180" t="s">
        <v>86</v>
      </c>
      <c r="Q3180" t="s">
        <v>74</v>
      </c>
      <c r="R3180" s="1">
        <v>41650</v>
      </c>
      <c r="S3180" s="10">
        <f t="shared" si="207"/>
        <v>8.9679661121255284E-4</v>
      </c>
      <c r="U3180" t="str">
        <f t="shared" si="206"/>
        <v/>
      </c>
      <c r="V3180">
        <f t="array" ref="V3180">SUM(IF(B3180="Y",IF(D3180="Critical",(F3180:F6739),0)))</f>
        <v>0</v>
      </c>
      <c r="W3180">
        <f t="shared" si="208"/>
        <v>2</v>
      </c>
      <c r="X3180">
        <f t="shared" si="209"/>
        <v>0</v>
      </c>
    </row>
    <row r="3181" spans="1:24" x14ac:dyDescent="0.25">
      <c r="A3181">
        <v>8960</v>
      </c>
      <c r="B3181" t="s">
        <v>18</v>
      </c>
      <c r="C3181" s="1">
        <v>41430</v>
      </c>
      <c r="D3181" t="s">
        <v>43</v>
      </c>
      <c r="E3181">
        <v>46</v>
      </c>
      <c r="F3181">
        <v>4335.34</v>
      </c>
      <c r="G3181">
        <v>7.0000000000000007E-2</v>
      </c>
      <c r="H3181" t="s">
        <v>32</v>
      </c>
      <c r="I3181">
        <v>524.09</v>
      </c>
      <c r="J3181">
        <v>99.99</v>
      </c>
      <c r="K3181">
        <v>19.989999999999998</v>
      </c>
      <c r="L3181" t="s">
        <v>329</v>
      </c>
      <c r="M3181" t="s">
        <v>30</v>
      </c>
      <c r="N3181" t="s">
        <v>71</v>
      </c>
      <c r="O3181" t="s">
        <v>24</v>
      </c>
      <c r="P3181" t="s">
        <v>25</v>
      </c>
      <c r="Q3181" t="s">
        <v>42</v>
      </c>
      <c r="R3181" s="1">
        <v>41432</v>
      </c>
      <c r="S3181" s="10">
        <f t="shared" si="207"/>
        <v>6.88920901862895E-4</v>
      </c>
      <c r="U3181" t="str">
        <f t="shared" si="206"/>
        <v/>
      </c>
      <c r="V3181">
        <f t="array" ref="V3181">SUM(IF(B3181="Y",IF(D3181="Critical",(F3181:F6740),0)))</f>
        <v>0</v>
      </c>
      <c r="W3181">
        <f t="shared" si="208"/>
        <v>2</v>
      </c>
      <c r="X3181">
        <f t="shared" si="209"/>
        <v>0</v>
      </c>
    </row>
    <row r="3182" spans="1:24" x14ac:dyDescent="0.25">
      <c r="A3182">
        <v>40258</v>
      </c>
      <c r="B3182" t="s">
        <v>18</v>
      </c>
      <c r="C3182" s="1">
        <v>42469</v>
      </c>
      <c r="D3182" t="s">
        <v>31</v>
      </c>
      <c r="E3182">
        <v>31</v>
      </c>
      <c r="F3182">
        <v>449.47</v>
      </c>
      <c r="G3182">
        <v>0.05</v>
      </c>
      <c r="H3182" t="s">
        <v>20</v>
      </c>
      <c r="I3182">
        <v>-190.49</v>
      </c>
      <c r="J3182">
        <v>14.81</v>
      </c>
      <c r="K3182">
        <v>13.32</v>
      </c>
      <c r="L3182" t="s">
        <v>315</v>
      </c>
      <c r="M3182" t="s">
        <v>30</v>
      </c>
      <c r="N3182" t="s">
        <v>71</v>
      </c>
      <c r="O3182" t="s">
        <v>34</v>
      </c>
      <c r="P3182" t="s">
        <v>72</v>
      </c>
      <c r="Q3182" t="s">
        <v>42</v>
      </c>
      <c r="R3182" s="1">
        <v>42471</v>
      </c>
      <c r="S3182" s="10">
        <f t="shared" si="207"/>
        <v>7.1424450622169298E-5</v>
      </c>
      <c r="U3182" t="str">
        <f t="shared" si="206"/>
        <v/>
      </c>
      <c r="V3182">
        <f t="array" ref="V3182">SUM(IF(B3182="Y",IF(D3182="Critical",(F3182:F6741),0)))</f>
        <v>0</v>
      </c>
      <c r="W3182">
        <f t="shared" si="208"/>
        <v>2</v>
      </c>
      <c r="X3182">
        <f t="shared" si="209"/>
        <v>0</v>
      </c>
    </row>
    <row r="3183" spans="1:24" x14ac:dyDescent="0.25">
      <c r="A3183">
        <v>40258</v>
      </c>
      <c r="B3183" t="s">
        <v>18</v>
      </c>
      <c r="C3183" s="1">
        <v>42469</v>
      </c>
      <c r="D3183" t="s">
        <v>31</v>
      </c>
      <c r="E3183">
        <v>29</v>
      </c>
      <c r="F3183">
        <v>80.61</v>
      </c>
      <c r="G3183">
        <v>0.08</v>
      </c>
      <c r="H3183" t="s">
        <v>20</v>
      </c>
      <c r="I3183">
        <v>-8.77</v>
      </c>
      <c r="J3183">
        <v>2.78</v>
      </c>
      <c r="K3183">
        <v>1.25</v>
      </c>
      <c r="L3183" t="s">
        <v>315</v>
      </c>
      <c r="M3183" t="s">
        <v>30</v>
      </c>
      <c r="N3183" t="s">
        <v>71</v>
      </c>
      <c r="O3183" t="s">
        <v>34</v>
      </c>
      <c r="P3183" t="s">
        <v>35</v>
      </c>
      <c r="Q3183" t="s">
        <v>36</v>
      </c>
      <c r="R3183" s="1">
        <v>42470</v>
      </c>
      <c r="S3183" s="10">
        <f t="shared" si="207"/>
        <v>1.2809586768089231E-5</v>
      </c>
      <c r="U3183" t="str">
        <f t="shared" si="206"/>
        <v/>
      </c>
      <c r="V3183">
        <f t="array" ref="V3183">SUM(IF(B3183="Y",IF(D3183="Critical",(F3183:F6742),0)))</f>
        <v>0</v>
      </c>
      <c r="W3183">
        <f t="shared" si="208"/>
        <v>1</v>
      </c>
      <c r="X3183">
        <f t="shared" si="209"/>
        <v>0</v>
      </c>
    </row>
    <row r="3184" spans="1:24" x14ac:dyDescent="0.25">
      <c r="A3184">
        <v>40261</v>
      </c>
      <c r="B3184" t="s">
        <v>18</v>
      </c>
      <c r="C3184" s="1">
        <v>42678</v>
      </c>
      <c r="D3184" t="s">
        <v>28</v>
      </c>
      <c r="E3184">
        <v>36</v>
      </c>
      <c r="F3184">
        <v>331.37</v>
      </c>
      <c r="G3184">
        <v>0.03</v>
      </c>
      <c r="H3184" t="s">
        <v>32</v>
      </c>
      <c r="I3184">
        <v>-172.17</v>
      </c>
      <c r="J3184">
        <v>9.06</v>
      </c>
      <c r="K3184">
        <v>9.86</v>
      </c>
      <c r="L3184" t="s">
        <v>309</v>
      </c>
      <c r="M3184" t="s">
        <v>22</v>
      </c>
      <c r="N3184" t="s">
        <v>23</v>
      </c>
      <c r="O3184" t="s">
        <v>34</v>
      </c>
      <c r="P3184" t="s">
        <v>49</v>
      </c>
      <c r="Q3184" t="s">
        <v>42</v>
      </c>
      <c r="R3184" s="1">
        <v>42680</v>
      </c>
      <c r="S3184" s="10">
        <f t="shared" si="207"/>
        <v>5.2657396940103319E-5</v>
      </c>
      <c r="U3184" t="str">
        <f t="shared" si="206"/>
        <v/>
      </c>
      <c r="V3184">
        <f t="array" ref="V3184">SUM(IF(B3184="Y",IF(D3184="Critical",(F3184:F6743),0)))</f>
        <v>0</v>
      </c>
      <c r="W3184">
        <f t="shared" si="208"/>
        <v>2</v>
      </c>
      <c r="X3184">
        <f t="shared" si="209"/>
        <v>0</v>
      </c>
    </row>
    <row r="3185" spans="1:24" x14ac:dyDescent="0.25">
      <c r="A3185">
        <v>40261</v>
      </c>
      <c r="B3185" t="s">
        <v>18</v>
      </c>
      <c r="C3185" s="1">
        <v>42678</v>
      </c>
      <c r="D3185" t="s">
        <v>28</v>
      </c>
      <c r="E3185">
        <v>26</v>
      </c>
      <c r="F3185">
        <v>78.03</v>
      </c>
      <c r="G3185">
        <v>0.05</v>
      </c>
      <c r="H3185" t="s">
        <v>20</v>
      </c>
      <c r="I3185">
        <v>0.51</v>
      </c>
      <c r="J3185">
        <v>2.94</v>
      </c>
      <c r="K3185">
        <v>1.05</v>
      </c>
      <c r="L3185" t="s">
        <v>309</v>
      </c>
      <c r="M3185" t="s">
        <v>22</v>
      </c>
      <c r="N3185" t="s">
        <v>23</v>
      </c>
      <c r="O3185" t="s">
        <v>34</v>
      </c>
      <c r="P3185" t="s">
        <v>35</v>
      </c>
      <c r="Q3185" t="s">
        <v>36</v>
      </c>
      <c r="R3185" s="1">
        <v>42680</v>
      </c>
      <c r="S3185" s="10">
        <f t="shared" si="207"/>
        <v>1.2399603715593633E-5</v>
      </c>
      <c r="U3185" t="str">
        <f t="shared" si="206"/>
        <v/>
      </c>
      <c r="V3185">
        <f t="array" ref="V3185">SUM(IF(B3185="Y",IF(D3185="Critical",(F3185:F6744),0)))</f>
        <v>0</v>
      </c>
      <c r="W3185">
        <f t="shared" si="208"/>
        <v>2</v>
      </c>
      <c r="X3185">
        <f t="shared" si="209"/>
        <v>0</v>
      </c>
    </row>
    <row r="3186" spans="1:24" x14ac:dyDescent="0.25">
      <c r="A3186">
        <v>30887</v>
      </c>
      <c r="B3186" t="s">
        <v>18</v>
      </c>
      <c r="C3186" s="1">
        <v>41462</v>
      </c>
      <c r="D3186" t="s">
        <v>28</v>
      </c>
      <c r="E3186">
        <v>44</v>
      </c>
      <c r="F3186">
        <v>4357.1170000000002</v>
      </c>
      <c r="G3186">
        <v>7.0000000000000007E-2</v>
      </c>
      <c r="H3186" t="s">
        <v>20</v>
      </c>
      <c r="I3186">
        <v>1192.98</v>
      </c>
      <c r="J3186">
        <v>115.99</v>
      </c>
      <c r="K3186">
        <v>5.92</v>
      </c>
      <c r="L3186" t="s">
        <v>62</v>
      </c>
      <c r="M3186" t="s">
        <v>22</v>
      </c>
      <c r="N3186" t="s">
        <v>40</v>
      </c>
      <c r="O3186" t="s">
        <v>24</v>
      </c>
      <c r="P3186" t="s">
        <v>41</v>
      </c>
      <c r="Q3186" t="s">
        <v>42</v>
      </c>
      <c r="R3186" s="1">
        <v>41462</v>
      </c>
      <c r="S3186" s="10">
        <f t="shared" si="207"/>
        <v>6.9238144486064566E-4</v>
      </c>
      <c r="U3186" t="str">
        <f t="shared" si="206"/>
        <v/>
      </c>
      <c r="V3186">
        <f t="array" ref="V3186">SUM(IF(B3186="Y",IF(D3186="Critical",(F3186:F6745),0)))</f>
        <v>0</v>
      </c>
      <c r="W3186">
        <f t="shared" si="208"/>
        <v>0</v>
      </c>
      <c r="X3186">
        <f t="shared" si="209"/>
        <v>0</v>
      </c>
    </row>
    <row r="3187" spans="1:24" x14ac:dyDescent="0.25">
      <c r="A3187">
        <v>20036</v>
      </c>
      <c r="B3187" t="s">
        <v>27</v>
      </c>
      <c r="C3187" s="1">
        <v>41613</v>
      </c>
      <c r="D3187" t="s">
        <v>31</v>
      </c>
      <c r="E3187">
        <v>28</v>
      </c>
      <c r="F3187">
        <v>4371.92</v>
      </c>
      <c r="G3187">
        <v>0.03</v>
      </c>
      <c r="H3187" t="s">
        <v>54</v>
      </c>
      <c r="I3187">
        <v>-533.44000000000005</v>
      </c>
      <c r="J3187">
        <v>150.97999999999999</v>
      </c>
      <c r="K3187">
        <v>66.27</v>
      </c>
      <c r="L3187" t="s">
        <v>454</v>
      </c>
      <c r="M3187" t="s">
        <v>22</v>
      </c>
      <c r="N3187" t="s">
        <v>23</v>
      </c>
      <c r="O3187" t="s">
        <v>37</v>
      </c>
      <c r="P3187" t="s">
        <v>57</v>
      </c>
      <c r="Q3187" t="s">
        <v>58</v>
      </c>
      <c r="R3187" s="1">
        <v>41616</v>
      </c>
      <c r="S3187" s="10">
        <f t="shared" si="207"/>
        <v>6.9473376235137908E-4</v>
      </c>
      <c r="U3187" t="str">
        <f t="shared" si="206"/>
        <v/>
      </c>
      <c r="V3187">
        <f t="array" ref="V3187">SUM(IF(B3187="Y",IF(D3187="Critical",(F3187:F6746),0)))</f>
        <v>0</v>
      </c>
      <c r="W3187">
        <f t="shared" si="208"/>
        <v>3</v>
      </c>
      <c r="X3187">
        <f t="shared" si="209"/>
        <v>0</v>
      </c>
    </row>
    <row r="3188" spans="1:24" x14ac:dyDescent="0.25">
      <c r="A3188">
        <v>40327</v>
      </c>
      <c r="B3188" t="s">
        <v>18</v>
      </c>
      <c r="C3188" s="1">
        <v>41772</v>
      </c>
      <c r="D3188" t="s">
        <v>43</v>
      </c>
      <c r="E3188">
        <v>42</v>
      </c>
      <c r="F3188">
        <v>152.55000000000001</v>
      </c>
      <c r="G3188">
        <v>0.06</v>
      </c>
      <c r="H3188" t="s">
        <v>20</v>
      </c>
      <c r="I3188">
        <v>-20.27</v>
      </c>
      <c r="J3188">
        <v>3.69</v>
      </c>
      <c r="K3188">
        <v>2.5</v>
      </c>
      <c r="L3188" t="s">
        <v>239</v>
      </c>
      <c r="M3188" t="s">
        <v>56</v>
      </c>
      <c r="N3188" t="s">
        <v>23</v>
      </c>
      <c r="O3188" t="s">
        <v>34</v>
      </c>
      <c r="P3188" t="s">
        <v>76</v>
      </c>
      <c r="Q3188" t="s">
        <v>42</v>
      </c>
      <c r="R3188" s="1">
        <v>41774</v>
      </c>
      <c r="S3188" s="10">
        <f t="shared" si="207"/>
        <v>2.4241439790001394E-5</v>
      </c>
      <c r="U3188" t="str">
        <f t="shared" si="206"/>
        <v/>
      </c>
      <c r="V3188">
        <f t="array" ref="V3188">SUM(IF(B3188="Y",IF(D3188="Critical",(F3188:F6747),0)))</f>
        <v>0</v>
      </c>
      <c r="W3188">
        <f t="shared" si="208"/>
        <v>2</v>
      </c>
      <c r="X3188">
        <f t="shared" si="209"/>
        <v>0</v>
      </c>
    </row>
    <row r="3189" spans="1:24" x14ac:dyDescent="0.25">
      <c r="A3189">
        <v>40327</v>
      </c>
      <c r="B3189" t="s">
        <v>18</v>
      </c>
      <c r="C3189" s="1">
        <v>41772</v>
      </c>
      <c r="D3189" t="s">
        <v>43</v>
      </c>
      <c r="E3189">
        <v>36</v>
      </c>
      <c r="F3189">
        <v>152.96</v>
      </c>
      <c r="G3189">
        <v>0.09</v>
      </c>
      <c r="H3189" t="s">
        <v>20</v>
      </c>
      <c r="I3189">
        <v>-123.87</v>
      </c>
      <c r="J3189">
        <v>4.28</v>
      </c>
      <c r="K3189">
        <v>5.74</v>
      </c>
      <c r="L3189" t="s">
        <v>239</v>
      </c>
      <c r="M3189" t="s">
        <v>56</v>
      </c>
      <c r="N3189" t="s">
        <v>23</v>
      </c>
      <c r="O3189" t="s">
        <v>34</v>
      </c>
      <c r="P3189" t="s">
        <v>49</v>
      </c>
      <c r="Q3189" t="s">
        <v>42</v>
      </c>
      <c r="R3189" s="1">
        <v>41774</v>
      </c>
      <c r="S3189" s="10">
        <f t="shared" si="207"/>
        <v>2.4306592135553017E-5</v>
      </c>
      <c r="U3189" t="str">
        <f t="shared" si="206"/>
        <v/>
      </c>
      <c r="V3189">
        <f t="array" ref="V3189">SUM(IF(B3189="Y",IF(D3189="Critical",(F3189:F6748),0)))</f>
        <v>0</v>
      </c>
      <c r="W3189">
        <f t="shared" si="208"/>
        <v>2</v>
      </c>
      <c r="X3189">
        <f t="shared" si="209"/>
        <v>0</v>
      </c>
    </row>
    <row r="3190" spans="1:24" x14ac:dyDescent="0.25">
      <c r="A3190">
        <v>40354</v>
      </c>
      <c r="B3190" t="s">
        <v>27</v>
      </c>
      <c r="C3190" s="1">
        <v>42373</v>
      </c>
      <c r="D3190" t="s">
        <v>19</v>
      </c>
      <c r="E3190">
        <v>29</v>
      </c>
      <c r="F3190">
        <v>172.51</v>
      </c>
      <c r="G3190">
        <v>0.03</v>
      </c>
      <c r="H3190" t="s">
        <v>20</v>
      </c>
      <c r="I3190">
        <v>12.55</v>
      </c>
      <c r="J3190">
        <v>5.58</v>
      </c>
      <c r="K3190">
        <v>2.99</v>
      </c>
      <c r="L3190" t="s">
        <v>213</v>
      </c>
      <c r="M3190" t="s">
        <v>56</v>
      </c>
      <c r="N3190" t="s">
        <v>40</v>
      </c>
      <c r="O3190" t="s">
        <v>34</v>
      </c>
      <c r="P3190" t="s">
        <v>68</v>
      </c>
      <c r="Q3190" t="s">
        <v>42</v>
      </c>
      <c r="R3190" s="1">
        <v>42374</v>
      </c>
      <c r="S3190" s="10">
        <f t="shared" si="207"/>
        <v>2.741324666124641E-5</v>
      </c>
      <c r="U3190" t="str">
        <f t="shared" si="206"/>
        <v/>
      </c>
      <c r="V3190">
        <f t="array" ref="V3190">SUM(IF(B3190="Y",IF(D3190="Critical",(F3190:F6749),0)))</f>
        <v>0</v>
      </c>
      <c r="W3190">
        <f t="shared" si="208"/>
        <v>1</v>
      </c>
      <c r="X3190">
        <f t="shared" si="209"/>
        <v>0</v>
      </c>
    </row>
    <row r="3191" spans="1:24" x14ac:dyDescent="0.25">
      <c r="A3191">
        <v>40354</v>
      </c>
      <c r="B3191" t="s">
        <v>27</v>
      </c>
      <c r="C3191" s="1">
        <v>42373</v>
      </c>
      <c r="D3191" t="s">
        <v>19</v>
      </c>
      <c r="E3191">
        <v>4</v>
      </c>
      <c r="F3191">
        <v>698</v>
      </c>
      <c r="G3191">
        <v>0.09</v>
      </c>
      <c r="H3191" t="s">
        <v>54</v>
      </c>
      <c r="I3191">
        <v>-93.16</v>
      </c>
      <c r="J3191">
        <v>212.6</v>
      </c>
      <c r="K3191">
        <v>52.2</v>
      </c>
      <c r="L3191" t="s">
        <v>213</v>
      </c>
      <c r="M3191" t="s">
        <v>56</v>
      </c>
      <c r="N3191" t="s">
        <v>40</v>
      </c>
      <c r="O3191" t="s">
        <v>37</v>
      </c>
      <c r="P3191" t="s">
        <v>112</v>
      </c>
      <c r="Q3191" t="s">
        <v>58</v>
      </c>
      <c r="R3191" s="1">
        <v>42374</v>
      </c>
      <c r="S3191" s="10">
        <f t="shared" si="207"/>
        <v>1.1091789559764648E-4</v>
      </c>
      <c r="U3191" t="str">
        <f t="shared" si="206"/>
        <v/>
      </c>
      <c r="V3191">
        <f t="array" ref="V3191">SUM(IF(B3191="Y",IF(D3191="Critical",(F3191:F6750),0)))</f>
        <v>0</v>
      </c>
      <c r="W3191">
        <f t="shared" si="208"/>
        <v>1</v>
      </c>
      <c r="X3191">
        <f t="shared" si="209"/>
        <v>0</v>
      </c>
    </row>
    <row r="3192" spans="1:24" x14ac:dyDescent="0.25">
      <c r="A3192">
        <v>40386</v>
      </c>
      <c r="B3192" t="s">
        <v>18</v>
      </c>
      <c r="C3192" s="1">
        <v>41688</v>
      </c>
      <c r="D3192" t="s">
        <v>19</v>
      </c>
      <c r="E3192">
        <v>28</v>
      </c>
      <c r="F3192">
        <v>2905.3</v>
      </c>
      <c r="G3192">
        <v>0</v>
      </c>
      <c r="H3192" t="s">
        <v>32</v>
      </c>
      <c r="I3192">
        <v>1704</v>
      </c>
      <c r="J3192">
        <v>98.31</v>
      </c>
      <c r="K3192">
        <v>0.49</v>
      </c>
      <c r="L3192" t="s">
        <v>374</v>
      </c>
      <c r="M3192" t="s">
        <v>30</v>
      </c>
      <c r="N3192" t="s">
        <v>71</v>
      </c>
      <c r="O3192" t="s">
        <v>34</v>
      </c>
      <c r="P3192" t="s">
        <v>46</v>
      </c>
      <c r="Q3192" t="s">
        <v>42</v>
      </c>
      <c r="R3192" s="1">
        <v>41690</v>
      </c>
      <c r="S3192" s="10">
        <f t="shared" si="207"/>
        <v>4.6167587690521824E-4</v>
      </c>
      <c r="U3192" t="str">
        <f t="shared" si="206"/>
        <v/>
      </c>
      <c r="V3192">
        <f t="array" ref="V3192">SUM(IF(B3192="Y",IF(D3192="Critical",(F3192:F6751),0)))</f>
        <v>0</v>
      </c>
      <c r="W3192">
        <f t="shared" si="208"/>
        <v>2</v>
      </c>
      <c r="X3192">
        <f t="shared" si="209"/>
        <v>0</v>
      </c>
    </row>
    <row r="3193" spans="1:24" x14ac:dyDescent="0.25">
      <c r="A3193">
        <v>40388</v>
      </c>
      <c r="B3193" t="s">
        <v>18</v>
      </c>
      <c r="C3193" s="1">
        <v>42209</v>
      </c>
      <c r="D3193" t="s">
        <v>28</v>
      </c>
      <c r="E3193">
        <v>17</v>
      </c>
      <c r="F3193">
        <v>67.73</v>
      </c>
      <c r="G3193">
        <v>0.1</v>
      </c>
      <c r="H3193" t="s">
        <v>20</v>
      </c>
      <c r="I3193">
        <v>2.44</v>
      </c>
      <c r="J3193">
        <v>4.28</v>
      </c>
      <c r="K3193">
        <v>0.94</v>
      </c>
      <c r="L3193" t="s">
        <v>183</v>
      </c>
      <c r="M3193" t="s">
        <v>22</v>
      </c>
      <c r="N3193" t="s">
        <v>40</v>
      </c>
      <c r="O3193" t="s">
        <v>34</v>
      </c>
      <c r="P3193" t="s">
        <v>35</v>
      </c>
      <c r="Q3193" t="s">
        <v>36</v>
      </c>
      <c r="R3193" s="1">
        <v>42211</v>
      </c>
      <c r="S3193" s="10">
        <f t="shared" si="207"/>
        <v>1.0762849668808877E-5</v>
      </c>
      <c r="U3193" t="str">
        <f t="shared" si="206"/>
        <v/>
      </c>
      <c r="V3193">
        <f t="array" ref="V3193">SUM(IF(B3193="Y",IF(D3193="Critical",(F3193:F6752),0)))</f>
        <v>0</v>
      </c>
      <c r="W3193">
        <f t="shared" si="208"/>
        <v>2</v>
      </c>
      <c r="X3193">
        <f t="shared" si="209"/>
        <v>0</v>
      </c>
    </row>
    <row r="3194" spans="1:24" x14ac:dyDescent="0.25">
      <c r="A3194">
        <v>40480</v>
      </c>
      <c r="B3194" t="s">
        <v>18</v>
      </c>
      <c r="C3194" s="1">
        <v>41980</v>
      </c>
      <c r="D3194" t="s">
        <v>28</v>
      </c>
      <c r="E3194">
        <v>19</v>
      </c>
      <c r="F3194">
        <v>7608.88</v>
      </c>
      <c r="G3194">
        <v>0.06</v>
      </c>
      <c r="H3194" t="s">
        <v>32</v>
      </c>
      <c r="I3194">
        <v>3049.45</v>
      </c>
      <c r="J3194">
        <v>420.98</v>
      </c>
      <c r="K3194">
        <v>19.989999999999998</v>
      </c>
      <c r="L3194" t="s">
        <v>91</v>
      </c>
      <c r="M3194" t="s">
        <v>56</v>
      </c>
      <c r="N3194" t="s">
        <v>40</v>
      </c>
      <c r="O3194" t="s">
        <v>34</v>
      </c>
      <c r="P3194" t="s">
        <v>68</v>
      </c>
      <c r="Q3194" t="s">
        <v>42</v>
      </c>
      <c r="R3194" s="1">
        <v>41980</v>
      </c>
      <c r="S3194" s="10">
        <f t="shared" si="207"/>
        <v>1.2091131195630664E-3</v>
      </c>
      <c r="U3194" t="str">
        <f t="shared" si="206"/>
        <v/>
      </c>
      <c r="V3194">
        <f t="array" ref="V3194">SUM(IF(B3194="Y",IF(D3194="Critical",(F3194:F6753),0)))</f>
        <v>0</v>
      </c>
      <c r="W3194">
        <f t="shared" si="208"/>
        <v>0</v>
      </c>
      <c r="X3194">
        <f t="shared" si="209"/>
        <v>0</v>
      </c>
    </row>
    <row r="3195" spans="1:24" x14ac:dyDescent="0.25">
      <c r="A3195">
        <v>40480</v>
      </c>
      <c r="B3195" t="s">
        <v>18</v>
      </c>
      <c r="C3195" s="1">
        <v>41980</v>
      </c>
      <c r="D3195" t="s">
        <v>28</v>
      </c>
      <c r="E3195">
        <v>50</v>
      </c>
      <c r="F3195">
        <v>1270.03</v>
      </c>
      <c r="G3195">
        <v>0.1</v>
      </c>
      <c r="H3195" t="s">
        <v>20</v>
      </c>
      <c r="I3195">
        <v>221.81</v>
      </c>
      <c r="J3195">
        <v>26.48</v>
      </c>
      <c r="K3195">
        <v>6.93</v>
      </c>
      <c r="L3195" t="s">
        <v>91</v>
      </c>
      <c r="M3195" t="s">
        <v>56</v>
      </c>
      <c r="N3195" t="s">
        <v>40</v>
      </c>
      <c r="O3195" t="s">
        <v>37</v>
      </c>
      <c r="P3195" t="s">
        <v>38</v>
      </c>
      <c r="Q3195" t="s">
        <v>42</v>
      </c>
      <c r="R3195" s="1">
        <v>41982</v>
      </c>
      <c r="S3195" s="10">
        <f t="shared" si="207"/>
        <v>2.0181813029495553E-4</v>
      </c>
      <c r="U3195" t="str">
        <f t="shared" si="206"/>
        <v/>
      </c>
      <c r="V3195">
        <f t="array" ref="V3195">SUM(IF(B3195="Y",IF(D3195="Critical",(F3195:F6754),0)))</f>
        <v>0</v>
      </c>
      <c r="W3195">
        <f t="shared" si="208"/>
        <v>2</v>
      </c>
      <c r="X3195">
        <f t="shared" si="209"/>
        <v>0</v>
      </c>
    </row>
    <row r="3196" spans="1:24" x14ac:dyDescent="0.25">
      <c r="A3196">
        <v>10117</v>
      </c>
      <c r="B3196" t="s">
        <v>18</v>
      </c>
      <c r="C3196" s="1">
        <v>41594</v>
      </c>
      <c r="D3196" t="s">
        <v>43</v>
      </c>
      <c r="E3196">
        <v>10</v>
      </c>
      <c r="F3196">
        <v>4588.55</v>
      </c>
      <c r="G3196">
        <v>0.01</v>
      </c>
      <c r="H3196" t="s">
        <v>20</v>
      </c>
      <c r="I3196">
        <v>-266.62</v>
      </c>
      <c r="J3196">
        <v>449.99</v>
      </c>
      <c r="K3196">
        <v>24.49</v>
      </c>
      <c r="L3196" t="s">
        <v>364</v>
      </c>
      <c r="M3196" t="s">
        <v>22</v>
      </c>
      <c r="N3196" t="s">
        <v>45</v>
      </c>
      <c r="O3196" t="s">
        <v>24</v>
      </c>
      <c r="P3196" t="s">
        <v>131</v>
      </c>
      <c r="Q3196" t="s">
        <v>60</v>
      </c>
      <c r="R3196" s="1">
        <v>41596</v>
      </c>
      <c r="S3196" s="10">
        <f t="shared" si="207"/>
        <v>7.2915803702661998E-4</v>
      </c>
      <c r="U3196" t="str">
        <f t="shared" si="206"/>
        <v/>
      </c>
      <c r="V3196">
        <f t="array" ref="V3196">SUM(IF(B3196="Y",IF(D3196="Critical",(F3196:F6755),0)))</f>
        <v>0</v>
      </c>
      <c r="W3196">
        <f t="shared" si="208"/>
        <v>2</v>
      </c>
      <c r="X3196">
        <f t="shared" si="209"/>
        <v>0</v>
      </c>
    </row>
    <row r="3197" spans="1:24" x14ac:dyDescent="0.25">
      <c r="A3197">
        <v>40518</v>
      </c>
      <c r="B3197" t="s">
        <v>18</v>
      </c>
      <c r="C3197" s="1">
        <v>42442</v>
      </c>
      <c r="D3197" t="s">
        <v>28</v>
      </c>
      <c r="E3197">
        <v>3</v>
      </c>
      <c r="F3197">
        <v>17.52</v>
      </c>
      <c r="G3197">
        <v>0.05</v>
      </c>
      <c r="H3197" t="s">
        <v>20</v>
      </c>
      <c r="I3197">
        <v>-12.16</v>
      </c>
      <c r="J3197">
        <v>4.13</v>
      </c>
      <c r="K3197">
        <v>5.04</v>
      </c>
      <c r="L3197" t="s">
        <v>504</v>
      </c>
      <c r="M3197" t="s">
        <v>341</v>
      </c>
      <c r="N3197" t="s">
        <v>40</v>
      </c>
      <c r="O3197" t="s">
        <v>34</v>
      </c>
      <c r="P3197" t="s">
        <v>68</v>
      </c>
      <c r="Q3197" t="s">
        <v>42</v>
      </c>
      <c r="R3197" s="1">
        <v>42443</v>
      </c>
      <c r="S3197" s="10">
        <f t="shared" si="207"/>
        <v>2.784070961132903E-6</v>
      </c>
      <c r="U3197" t="str">
        <f t="shared" si="206"/>
        <v/>
      </c>
      <c r="V3197">
        <f t="array" ref="V3197">SUM(IF(B3197="Y",IF(D3197="Critical",(F3197:F6756),0)))</f>
        <v>0</v>
      </c>
      <c r="W3197">
        <f t="shared" si="208"/>
        <v>1</v>
      </c>
      <c r="X3197">
        <f t="shared" si="209"/>
        <v>0</v>
      </c>
    </row>
    <row r="3198" spans="1:24" x14ac:dyDescent="0.25">
      <c r="A3198">
        <v>40544</v>
      </c>
      <c r="B3198" t="s">
        <v>18</v>
      </c>
      <c r="C3198" s="1">
        <v>42466</v>
      </c>
      <c r="D3198" t="s">
        <v>47</v>
      </c>
      <c r="E3198">
        <v>39</v>
      </c>
      <c r="F3198">
        <v>2413.5300000000002</v>
      </c>
      <c r="G3198">
        <v>0.06</v>
      </c>
      <c r="H3198" t="s">
        <v>20</v>
      </c>
      <c r="I3198">
        <v>544.04</v>
      </c>
      <c r="J3198">
        <v>60.65</v>
      </c>
      <c r="K3198">
        <v>12.23</v>
      </c>
      <c r="L3198" t="s">
        <v>315</v>
      </c>
      <c r="M3198" t="s">
        <v>30</v>
      </c>
      <c r="N3198" t="s">
        <v>45</v>
      </c>
      <c r="O3198" t="s">
        <v>37</v>
      </c>
      <c r="P3198" t="s">
        <v>38</v>
      </c>
      <c r="Q3198" t="s">
        <v>52</v>
      </c>
      <c r="R3198" s="1">
        <v>42468</v>
      </c>
      <c r="S3198" s="10">
        <f t="shared" si="207"/>
        <v>3.8352961112003974E-4</v>
      </c>
      <c r="U3198" t="str">
        <f t="shared" si="206"/>
        <v/>
      </c>
      <c r="V3198">
        <f t="array" ref="V3198">SUM(IF(B3198="Y",IF(D3198="Critical",(F3198:F6757),0)))</f>
        <v>0</v>
      </c>
      <c r="W3198">
        <f t="shared" si="208"/>
        <v>2</v>
      </c>
      <c r="X3198">
        <f t="shared" si="209"/>
        <v>0</v>
      </c>
    </row>
    <row r="3199" spans="1:24" x14ac:dyDescent="0.25">
      <c r="A3199">
        <v>40547</v>
      </c>
      <c r="B3199" t="s">
        <v>18</v>
      </c>
      <c r="C3199" s="1">
        <v>42560</v>
      </c>
      <c r="D3199" t="s">
        <v>28</v>
      </c>
      <c r="E3199">
        <v>45</v>
      </c>
      <c r="F3199">
        <v>6944.0919999999996</v>
      </c>
      <c r="G3199">
        <v>0.06</v>
      </c>
      <c r="H3199" t="s">
        <v>32</v>
      </c>
      <c r="I3199">
        <v>1820.95</v>
      </c>
      <c r="J3199">
        <v>179.99</v>
      </c>
      <c r="K3199">
        <v>13.99</v>
      </c>
      <c r="L3199" t="s">
        <v>500</v>
      </c>
      <c r="M3199" t="s">
        <v>22</v>
      </c>
      <c r="N3199" t="s">
        <v>71</v>
      </c>
      <c r="O3199" t="s">
        <v>24</v>
      </c>
      <c r="P3199" t="s">
        <v>41</v>
      </c>
      <c r="Q3199" t="s">
        <v>52</v>
      </c>
      <c r="R3199" s="1">
        <v>42562</v>
      </c>
      <c r="S3199" s="10">
        <f t="shared" si="207"/>
        <v>1.1034728817714214E-3</v>
      </c>
      <c r="U3199" t="str">
        <f t="shared" si="206"/>
        <v/>
      </c>
      <c r="V3199">
        <f t="array" ref="V3199">SUM(IF(B3199="Y",IF(D3199="Critical",(F3199:F6758),0)))</f>
        <v>0</v>
      </c>
      <c r="W3199">
        <f t="shared" si="208"/>
        <v>2</v>
      </c>
      <c r="X3199">
        <f t="shared" si="209"/>
        <v>0</v>
      </c>
    </row>
    <row r="3200" spans="1:24" x14ac:dyDescent="0.25">
      <c r="A3200">
        <v>40611</v>
      </c>
      <c r="B3200" t="s">
        <v>18</v>
      </c>
      <c r="C3200" s="1">
        <v>42091</v>
      </c>
      <c r="D3200" t="s">
        <v>31</v>
      </c>
      <c r="E3200">
        <v>12</v>
      </c>
      <c r="F3200">
        <v>66.83</v>
      </c>
      <c r="G3200">
        <v>0.02</v>
      </c>
      <c r="H3200" t="s">
        <v>32</v>
      </c>
      <c r="I3200">
        <v>-24.31</v>
      </c>
      <c r="J3200">
        <v>4.28</v>
      </c>
      <c r="K3200">
        <v>5.17</v>
      </c>
      <c r="L3200" t="s">
        <v>97</v>
      </c>
      <c r="M3200" t="s">
        <v>22</v>
      </c>
      <c r="N3200" t="s">
        <v>40</v>
      </c>
      <c r="O3200" t="s">
        <v>34</v>
      </c>
      <c r="P3200" t="s">
        <v>49</v>
      </c>
      <c r="Q3200" t="s">
        <v>42</v>
      </c>
      <c r="R3200" s="1">
        <v>42093</v>
      </c>
      <c r="S3200" s="10">
        <f t="shared" si="207"/>
        <v>1.0619832324915063E-5</v>
      </c>
      <c r="U3200" t="str">
        <f t="shared" si="206"/>
        <v/>
      </c>
      <c r="V3200">
        <f t="array" ref="V3200">SUM(IF(B3200="Y",IF(D3200="Critical",(F3200:F6759),0)))</f>
        <v>0</v>
      </c>
      <c r="W3200">
        <f t="shared" si="208"/>
        <v>2</v>
      </c>
      <c r="X3200">
        <f t="shared" si="209"/>
        <v>0</v>
      </c>
    </row>
    <row r="3201" spans="1:24" x14ac:dyDescent="0.25">
      <c r="A3201">
        <v>40611</v>
      </c>
      <c r="B3201" t="s">
        <v>18</v>
      </c>
      <c r="C3201" s="1">
        <v>42091</v>
      </c>
      <c r="D3201" t="s">
        <v>31</v>
      </c>
      <c r="E3201">
        <v>43</v>
      </c>
      <c r="F3201">
        <v>1407.5150000000001</v>
      </c>
      <c r="G3201">
        <v>0</v>
      </c>
      <c r="H3201" t="s">
        <v>20</v>
      </c>
      <c r="I3201">
        <v>657.45</v>
      </c>
      <c r="J3201">
        <v>35.99</v>
      </c>
      <c r="K3201">
        <v>3.3</v>
      </c>
      <c r="L3201" t="s">
        <v>97</v>
      </c>
      <c r="M3201" t="s">
        <v>22</v>
      </c>
      <c r="N3201" t="s">
        <v>40</v>
      </c>
      <c r="O3201" t="s">
        <v>24</v>
      </c>
      <c r="P3201" t="s">
        <v>41</v>
      </c>
      <c r="Q3201" t="s">
        <v>26</v>
      </c>
      <c r="R3201" s="1">
        <v>42093</v>
      </c>
      <c r="S3201" s="10">
        <f t="shared" si="207"/>
        <v>2.2366561865633439E-4</v>
      </c>
      <c r="U3201" t="str">
        <f t="shared" si="206"/>
        <v/>
      </c>
      <c r="V3201">
        <f t="array" ref="V3201">SUM(IF(B3201="Y",IF(D3201="Critical",(F3201:F6760),0)))</f>
        <v>0</v>
      </c>
      <c r="W3201">
        <f t="shared" si="208"/>
        <v>2</v>
      </c>
      <c r="X3201">
        <f t="shared" si="209"/>
        <v>0</v>
      </c>
    </row>
    <row r="3202" spans="1:24" x14ac:dyDescent="0.25">
      <c r="A3202">
        <v>40647</v>
      </c>
      <c r="B3202" t="s">
        <v>18</v>
      </c>
      <c r="C3202" s="1">
        <v>42599</v>
      </c>
      <c r="D3202" t="s">
        <v>19</v>
      </c>
      <c r="E3202">
        <v>47</v>
      </c>
      <c r="F3202">
        <v>1982.16</v>
      </c>
      <c r="G3202">
        <v>0.03</v>
      </c>
      <c r="H3202" t="s">
        <v>20</v>
      </c>
      <c r="I3202">
        <v>267.10000000000002</v>
      </c>
      <c r="J3202">
        <v>40.99</v>
      </c>
      <c r="K3202">
        <v>19.989999999999998</v>
      </c>
      <c r="L3202" t="s">
        <v>470</v>
      </c>
      <c r="M3202" t="s">
        <v>30</v>
      </c>
      <c r="N3202" t="s">
        <v>23</v>
      </c>
      <c r="O3202" t="s">
        <v>34</v>
      </c>
      <c r="P3202" t="s">
        <v>49</v>
      </c>
      <c r="Q3202" t="s">
        <v>42</v>
      </c>
      <c r="R3202" s="1">
        <v>42600</v>
      </c>
      <c r="S3202" s="10">
        <f t="shared" si="207"/>
        <v>3.1498139819173489E-4</v>
      </c>
      <c r="U3202" t="str">
        <f t="shared" ref="U3202:U3265" si="210">IF(T3202="Quality Check",VLOOKUP(S3202,Quality_Control,2),"")</f>
        <v/>
      </c>
      <c r="V3202">
        <f t="array" ref="V3202">SUM(IF(B3202="Y",IF(D3202="Critical",(F3202:F6761),0)))</f>
        <v>0</v>
      </c>
      <c r="W3202">
        <f t="shared" si="208"/>
        <v>1</v>
      </c>
      <c r="X3202">
        <f t="shared" si="209"/>
        <v>0</v>
      </c>
    </row>
    <row r="3203" spans="1:24" x14ac:dyDescent="0.25">
      <c r="A3203">
        <v>40704</v>
      </c>
      <c r="B3203" t="s">
        <v>18</v>
      </c>
      <c r="C3203" s="1">
        <v>42377</v>
      </c>
      <c r="D3203" t="s">
        <v>47</v>
      </c>
      <c r="E3203">
        <v>6</v>
      </c>
      <c r="F3203">
        <v>11.57</v>
      </c>
      <c r="G3203">
        <v>0.01</v>
      </c>
      <c r="H3203" t="s">
        <v>20</v>
      </c>
      <c r="I3203">
        <v>-2.06</v>
      </c>
      <c r="J3203">
        <v>1.76</v>
      </c>
      <c r="K3203">
        <v>0.7</v>
      </c>
      <c r="L3203" t="s">
        <v>594</v>
      </c>
      <c r="M3203" t="s">
        <v>56</v>
      </c>
      <c r="N3203" t="s">
        <v>23</v>
      </c>
      <c r="O3203" t="s">
        <v>34</v>
      </c>
      <c r="P3203" t="s">
        <v>35</v>
      </c>
      <c r="Q3203" t="s">
        <v>36</v>
      </c>
      <c r="R3203" s="1">
        <v>42382</v>
      </c>
      <c r="S3203" s="10">
        <f t="shared" ref="S3203:S3266" si="211">F3203/$F$3563</f>
        <v>1.8385674098349137E-6</v>
      </c>
      <c r="U3203" t="str">
        <f t="shared" si="210"/>
        <v/>
      </c>
      <c r="V3203">
        <f t="array" ref="V3203">SUM(IF(B3203="Y",IF(D3203="Critical",(F3203:F6762),0)))</f>
        <v>0</v>
      </c>
      <c r="W3203">
        <f t="shared" ref="W3203:W3266" si="212">R3203-C3203</f>
        <v>5</v>
      </c>
      <c r="X3203">
        <f t="shared" ref="X3203:X3266" si="213">IF(T3203="",0,1)</f>
        <v>0</v>
      </c>
    </row>
    <row r="3204" spans="1:24" x14ac:dyDescent="0.25">
      <c r="A3204">
        <v>40706</v>
      </c>
      <c r="B3204" t="s">
        <v>18</v>
      </c>
      <c r="C3204" s="1">
        <v>42024</v>
      </c>
      <c r="D3204" t="s">
        <v>43</v>
      </c>
      <c r="E3204">
        <v>40</v>
      </c>
      <c r="F3204">
        <v>111.04</v>
      </c>
      <c r="G3204">
        <v>0.08</v>
      </c>
      <c r="H3204" t="s">
        <v>32</v>
      </c>
      <c r="I3204">
        <v>45.1</v>
      </c>
      <c r="J3204">
        <v>2.61</v>
      </c>
      <c r="K3204">
        <v>0.5</v>
      </c>
      <c r="L3204" t="s">
        <v>496</v>
      </c>
      <c r="M3204" t="s">
        <v>22</v>
      </c>
      <c r="N3204" t="s">
        <v>40</v>
      </c>
      <c r="O3204" t="s">
        <v>34</v>
      </c>
      <c r="P3204" t="s">
        <v>46</v>
      </c>
      <c r="Q3204" t="s">
        <v>42</v>
      </c>
      <c r="R3204" s="1">
        <v>42025</v>
      </c>
      <c r="S3204" s="10">
        <f t="shared" si="211"/>
        <v>1.7645162073298949E-5</v>
      </c>
      <c r="U3204" t="str">
        <f t="shared" si="210"/>
        <v/>
      </c>
      <c r="V3204">
        <f t="array" ref="V3204">SUM(IF(B3204="Y",IF(D3204="Critical",(F3204:F6763),0)))</f>
        <v>0</v>
      </c>
      <c r="W3204">
        <f t="shared" si="212"/>
        <v>1</v>
      </c>
      <c r="X3204">
        <f t="shared" si="213"/>
        <v>0</v>
      </c>
    </row>
    <row r="3205" spans="1:24" x14ac:dyDescent="0.25">
      <c r="A3205">
        <v>40707</v>
      </c>
      <c r="B3205" t="s">
        <v>18</v>
      </c>
      <c r="C3205" s="1">
        <v>42532</v>
      </c>
      <c r="D3205" t="s">
        <v>19</v>
      </c>
      <c r="E3205">
        <v>26</v>
      </c>
      <c r="F3205">
        <v>1495.184</v>
      </c>
      <c r="G3205">
        <v>0</v>
      </c>
      <c r="H3205" t="s">
        <v>20</v>
      </c>
      <c r="I3205">
        <v>211.09</v>
      </c>
      <c r="J3205">
        <v>65.989999999999995</v>
      </c>
      <c r="K3205">
        <v>8.99</v>
      </c>
      <c r="L3205" t="s">
        <v>605</v>
      </c>
      <c r="M3205" t="s">
        <v>30</v>
      </c>
      <c r="N3205" t="s">
        <v>71</v>
      </c>
      <c r="O3205" t="s">
        <v>24</v>
      </c>
      <c r="P3205" t="s">
        <v>41</v>
      </c>
      <c r="Q3205" t="s">
        <v>42</v>
      </c>
      <c r="R3205" s="1">
        <v>42534</v>
      </c>
      <c r="S3205" s="10">
        <f t="shared" si="211"/>
        <v>2.3759693812503072E-4</v>
      </c>
      <c r="U3205" t="str">
        <f t="shared" si="210"/>
        <v/>
      </c>
      <c r="V3205">
        <f t="array" ref="V3205">SUM(IF(B3205="Y",IF(D3205="Critical",(F3205:F6764),0)))</f>
        <v>0</v>
      </c>
      <c r="W3205">
        <f t="shared" si="212"/>
        <v>2</v>
      </c>
      <c r="X3205">
        <f t="shared" si="213"/>
        <v>0</v>
      </c>
    </row>
    <row r="3206" spans="1:24" x14ac:dyDescent="0.25">
      <c r="A3206">
        <v>40708</v>
      </c>
      <c r="B3206" t="s">
        <v>18</v>
      </c>
      <c r="C3206" s="1">
        <v>42655</v>
      </c>
      <c r="D3206" t="s">
        <v>31</v>
      </c>
      <c r="E3206">
        <v>15</v>
      </c>
      <c r="F3206">
        <v>103.55</v>
      </c>
      <c r="G3206">
        <v>0.03</v>
      </c>
      <c r="H3206" t="s">
        <v>20</v>
      </c>
      <c r="I3206">
        <v>19.59</v>
      </c>
      <c r="J3206">
        <v>6.68</v>
      </c>
      <c r="K3206">
        <v>1.5</v>
      </c>
      <c r="L3206" t="s">
        <v>459</v>
      </c>
      <c r="M3206" t="s">
        <v>22</v>
      </c>
      <c r="N3206" t="s">
        <v>23</v>
      </c>
      <c r="O3206" t="s">
        <v>34</v>
      </c>
      <c r="P3206" t="s">
        <v>35</v>
      </c>
      <c r="Q3206" t="s">
        <v>36</v>
      </c>
      <c r="R3206" s="1">
        <v>42656</v>
      </c>
      <c r="S3206" s="10">
        <f t="shared" si="211"/>
        <v>1.6454939955782654E-5</v>
      </c>
      <c r="U3206" t="str">
        <f t="shared" si="210"/>
        <v/>
      </c>
      <c r="V3206">
        <f t="array" ref="V3206">SUM(IF(B3206="Y",IF(D3206="Critical",(F3206:F6765),0)))</f>
        <v>0</v>
      </c>
      <c r="W3206">
        <f t="shared" si="212"/>
        <v>1</v>
      </c>
      <c r="X3206">
        <f t="shared" si="213"/>
        <v>0</v>
      </c>
    </row>
    <row r="3207" spans="1:24" x14ac:dyDescent="0.25">
      <c r="A3207">
        <v>40772</v>
      </c>
      <c r="B3207" t="s">
        <v>18</v>
      </c>
      <c r="C3207" s="1">
        <v>42047</v>
      </c>
      <c r="D3207" t="s">
        <v>28</v>
      </c>
      <c r="E3207">
        <v>15</v>
      </c>
      <c r="F3207">
        <v>128.27000000000001</v>
      </c>
      <c r="G3207">
        <v>0</v>
      </c>
      <c r="H3207" t="s">
        <v>20</v>
      </c>
      <c r="I3207">
        <v>22.85</v>
      </c>
      <c r="J3207">
        <v>7.89</v>
      </c>
      <c r="K3207">
        <v>2.82</v>
      </c>
      <c r="L3207" t="s">
        <v>559</v>
      </c>
      <c r="M3207" t="s">
        <v>22</v>
      </c>
      <c r="N3207" t="s">
        <v>45</v>
      </c>
      <c r="O3207" t="s">
        <v>34</v>
      </c>
      <c r="P3207" t="s">
        <v>100</v>
      </c>
      <c r="Q3207" t="s">
        <v>36</v>
      </c>
      <c r="R3207" s="1">
        <v>42048</v>
      </c>
      <c r="S3207" s="10">
        <f t="shared" si="211"/>
        <v>2.0383149668066068E-5</v>
      </c>
      <c r="U3207" t="str">
        <f t="shared" si="210"/>
        <v/>
      </c>
      <c r="V3207">
        <f t="array" ref="V3207">SUM(IF(B3207="Y",IF(D3207="Critical",(F3207:F6766),0)))</f>
        <v>0</v>
      </c>
      <c r="W3207">
        <f t="shared" si="212"/>
        <v>1</v>
      </c>
      <c r="X3207">
        <f t="shared" si="213"/>
        <v>0</v>
      </c>
    </row>
    <row r="3208" spans="1:24" x14ac:dyDescent="0.25">
      <c r="A3208">
        <v>32455</v>
      </c>
      <c r="B3208" t="s">
        <v>18</v>
      </c>
      <c r="C3208" s="1">
        <v>41540</v>
      </c>
      <c r="D3208" t="s">
        <v>19</v>
      </c>
      <c r="E3208">
        <v>43</v>
      </c>
      <c r="F3208">
        <v>4620.53</v>
      </c>
      <c r="G3208">
        <v>0</v>
      </c>
      <c r="H3208" t="s">
        <v>20</v>
      </c>
      <c r="I3208">
        <v>1025.23</v>
      </c>
      <c r="J3208">
        <v>99.99</v>
      </c>
      <c r="K3208">
        <v>19.989999999999998</v>
      </c>
      <c r="L3208" t="s">
        <v>67</v>
      </c>
      <c r="M3208" t="s">
        <v>22</v>
      </c>
      <c r="N3208" t="s">
        <v>23</v>
      </c>
      <c r="O3208" t="s">
        <v>24</v>
      </c>
      <c r="P3208" t="s">
        <v>25</v>
      </c>
      <c r="Q3208" t="s">
        <v>42</v>
      </c>
      <c r="R3208" s="1">
        <v>41541</v>
      </c>
      <c r="S3208" s="10">
        <f t="shared" si="211"/>
        <v>7.3423991997964685E-4</v>
      </c>
      <c r="U3208" t="str">
        <f t="shared" si="210"/>
        <v/>
      </c>
      <c r="V3208">
        <f t="array" ref="V3208">SUM(IF(B3208="Y",IF(D3208="Critical",(F3208:F6767),0)))</f>
        <v>0</v>
      </c>
      <c r="W3208">
        <f t="shared" si="212"/>
        <v>1</v>
      </c>
      <c r="X3208">
        <f t="shared" si="213"/>
        <v>0</v>
      </c>
    </row>
    <row r="3209" spans="1:24" x14ac:dyDescent="0.25">
      <c r="A3209">
        <v>11941</v>
      </c>
      <c r="B3209" t="s">
        <v>18</v>
      </c>
      <c r="C3209" s="1">
        <v>41449</v>
      </c>
      <c r="D3209" t="s">
        <v>28</v>
      </c>
      <c r="E3209">
        <v>26</v>
      </c>
      <c r="F3209">
        <v>4679.1000000000004</v>
      </c>
      <c r="G3209">
        <v>0.05</v>
      </c>
      <c r="H3209" t="s">
        <v>54</v>
      </c>
      <c r="I3209">
        <v>111.52</v>
      </c>
      <c r="J3209">
        <v>179.29</v>
      </c>
      <c r="K3209">
        <v>29.21</v>
      </c>
      <c r="L3209" t="s">
        <v>385</v>
      </c>
      <c r="M3209" t="s">
        <v>341</v>
      </c>
      <c r="N3209" t="s">
        <v>23</v>
      </c>
      <c r="O3209" t="s">
        <v>37</v>
      </c>
      <c r="P3209" t="s">
        <v>112</v>
      </c>
      <c r="Q3209" t="s">
        <v>58</v>
      </c>
      <c r="R3209" s="1">
        <v>41450</v>
      </c>
      <c r="S3209" s="10">
        <f t="shared" si="211"/>
        <v>7.4354717090393651E-4</v>
      </c>
      <c r="U3209" t="str">
        <f t="shared" si="210"/>
        <v/>
      </c>
      <c r="V3209">
        <f t="array" ref="V3209">SUM(IF(B3209="Y",IF(D3209="Critical",(F3209:F6768),0)))</f>
        <v>0</v>
      </c>
      <c r="W3209">
        <f t="shared" si="212"/>
        <v>1</v>
      </c>
      <c r="X3209">
        <f t="shared" si="213"/>
        <v>0</v>
      </c>
    </row>
    <row r="3210" spans="1:24" x14ac:dyDescent="0.25">
      <c r="A3210">
        <v>26182</v>
      </c>
      <c r="B3210" t="s">
        <v>18</v>
      </c>
      <c r="C3210" s="1">
        <v>41290</v>
      </c>
      <c r="D3210" t="s">
        <v>31</v>
      </c>
      <c r="E3210">
        <v>30</v>
      </c>
      <c r="F3210">
        <v>4684.8999999999996</v>
      </c>
      <c r="G3210">
        <v>0.01</v>
      </c>
      <c r="H3210" t="s">
        <v>54</v>
      </c>
      <c r="I3210">
        <v>-549.27</v>
      </c>
      <c r="J3210">
        <v>150.97999999999999</v>
      </c>
      <c r="K3210">
        <v>66.27</v>
      </c>
      <c r="L3210" t="s">
        <v>375</v>
      </c>
      <c r="M3210" t="s">
        <v>341</v>
      </c>
      <c r="N3210" t="s">
        <v>23</v>
      </c>
      <c r="O3210" t="s">
        <v>37</v>
      </c>
      <c r="P3210" t="s">
        <v>57</v>
      </c>
      <c r="Q3210" t="s">
        <v>58</v>
      </c>
      <c r="R3210" s="1">
        <v>41293</v>
      </c>
      <c r="S3210" s="10">
        <f t="shared" si="211"/>
        <v>7.4446883823125207E-4</v>
      </c>
      <c r="U3210" t="str">
        <f t="shared" si="210"/>
        <v/>
      </c>
      <c r="V3210">
        <f t="array" ref="V3210">SUM(IF(B3210="Y",IF(D3210="Critical",(F3210:F6769),0)))</f>
        <v>0</v>
      </c>
      <c r="W3210">
        <f t="shared" si="212"/>
        <v>3</v>
      </c>
      <c r="X3210">
        <f t="shared" si="213"/>
        <v>0</v>
      </c>
    </row>
    <row r="3211" spans="1:24" x14ac:dyDescent="0.25">
      <c r="A3211">
        <v>40835</v>
      </c>
      <c r="B3211" t="s">
        <v>18</v>
      </c>
      <c r="C3211" s="1">
        <v>42698</v>
      </c>
      <c r="D3211" t="s">
        <v>19</v>
      </c>
      <c r="E3211">
        <v>26</v>
      </c>
      <c r="F3211">
        <v>393.59</v>
      </c>
      <c r="G3211">
        <v>0.06</v>
      </c>
      <c r="H3211" t="s">
        <v>20</v>
      </c>
      <c r="I3211">
        <v>-8.08</v>
      </c>
      <c r="J3211">
        <v>15.01</v>
      </c>
      <c r="K3211">
        <v>8.4</v>
      </c>
      <c r="L3211" t="s">
        <v>163</v>
      </c>
      <c r="M3211" t="s">
        <v>56</v>
      </c>
      <c r="N3211" t="s">
        <v>71</v>
      </c>
      <c r="O3211" t="s">
        <v>34</v>
      </c>
      <c r="P3211" t="s">
        <v>68</v>
      </c>
      <c r="Q3211" t="s">
        <v>42</v>
      </c>
      <c r="R3211" s="1">
        <v>42700</v>
      </c>
      <c r="S3211" s="10">
        <f t="shared" si="211"/>
        <v>6.2544662647962289E-5</v>
      </c>
      <c r="U3211" t="str">
        <f t="shared" si="210"/>
        <v/>
      </c>
      <c r="V3211">
        <f t="array" ref="V3211">SUM(IF(B3211="Y",IF(D3211="Critical",(F3211:F6770),0)))</f>
        <v>0</v>
      </c>
      <c r="W3211">
        <f t="shared" si="212"/>
        <v>2</v>
      </c>
      <c r="X3211">
        <f t="shared" si="213"/>
        <v>0</v>
      </c>
    </row>
    <row r="3212" spans="1:24" x14ac:dyDescent="0.25">
      <c r="A3212">
        <v>40835</v>
      </c>
      <c r="B3212" t="s">
        <v>18</v>
      </c>
      <c r="C3212" s="1">
        <v>42698</v>
      </c>
      <c r="D3212" t="s">
        <v>19</v>
      </c>
      <c r="E3212">
        <v>14</v>
      </c>
      <c r="F3212">
        <v>551.17999999999995</v>
      </c>
      <c r="G3212">
        <v>0.09</v>
      </c>
      <c r="H3212" t="s">
        <v>20</v>
      </c>
      <c r="I3212">
        <v>-326.97000000000003</v>
      </c>
      <c r="J3212">
        <v>40.479999999999997</v>
      </c>
      <c r="K3212">
        <v>19.989999999999998</v>
      </c>
      <c r="L3212" t="s">
        <v>163</v>
      </c>
      <c r="M3212" t="s">
        <v>56</v>
      </c>
      <c r="N3212" t="s">
        <v>71</v>
      </c>
      <c r="O3212" t="s">
        <v>24</v>
      </c>
      <c r="P3212" t="s">
        <v>25</v>
      </c>
      <c r="Q3212" t="s">
        <v>42</v>
      </c>
      <c r="R3212" s="1">
        <v>42700</v>
      </c>
      <c r="S3212" s="10">
        <f t="shared" si="211"/>
        <v>8.7586999563769033E-5</v>
      </c>
      <c r="U3212" t="str">
        <f t="shared" si="210"/>
        <v/>
      </c>
      <c r="V3212">
        <f t="array" ref="V3212">SUM(IF(B3212="Y",IF(D3212="Critical",(F3212:F6771),0)))</f>
        <v>0</v>
      </c>
      <c r="W3212">
        <f t="shared" si="212"/>
        <v>2</v>
      </c>
      <c r="X3212">
        <f t="shared" si="213"/>
        <v>0</v>
      </c>
    </row>
    <row r="3213" spans="1:24" x14ac:dyDescent="0.25">
      <c r="A3213">
        <v>40835</v>
      </c>
      <c r="B3213" t="s">
        <v>18</v>
      </c>
      <c r="C3213" s="1">
        <v>42698</v>
      </c>
      <c r="D3213" t="s">
        <v>19</v>
      </c>
      <c r="E3213">
        <v>1</v>
      </c>
      <c r="F3213">
        <v>18.73</v>
      </c>
      <c r="G3213">
        <v>0.05</v>
      </c>
      <c r="H3213" t="s">
        <v>20</v>
      </c>
      <c r="I3213">
        <v>-6.68</v>
      </c>
      <c r="J3213">
        <v>12.28</v>
      </c>
      <c r="K3213">
        <v>6.13</v>
      </c>
      <c r="L3213" t="s">
        <v>163</v>
      </c>
      <c r="M3213" t="s">
        <v>56</v>
      </c>
      <c r="N3213" t="s">
        <v>71</v>
      </c>
      <c r="O3213" t="s">
        <v>34</v>
      </c>
      <c r="P3213" t="s">
        <v>53</v>
      </c>
      <c r="Q3213" t="s">
        <v>42</v>
      </c>
      <c r="R3213" s="1">
        <v>42699</v>
      </c>
      <c r="S3213" s="10">
        <f t="shared" si="211"/>
        <v>2.9763498345901413E-6</v>
      </c>
      <c r="U3213" t="str">
        <f t="shared" si="210"/>
        <v/>
      </c>
      <c r="V3213">
        <f t="array" ref="V3213">SUM(IF(B3213="Y",IF(D3213="Critical",(F3213:F6772),0)))</f>
        <v>0</v>
      </c>
      <c r="W3213">
        <f t="shared" si="212"/>
        <v>1</v>
      </c>
      <c r="X3213">
        <f t="shared" si="213"/>
        <v>0</v>
      </c>
    </row>
    <row r="3214" spans="1:24" x14ac:dyDescent="0.25">
      <c r="A3214">
        <v>40871</v>
      </c>
      <c r="B3214" t="s">
        <v>18</v>
      </c>
      <c r="C3214" s="1">
        <v>41895</v>
      </c>
      <c r="D3214" t="s">
        <v>31</v>
      </c>
      <c r="E3214">
        <v>32</v>
      </c>
      <c r="F3214">
        <v>294.04000000000002</v>
      </c>
      <c r="G3214">
        <v>0.03</v>
      </c>
      <c r="H3214" t="s">
        <v>20</v>
      </c>
      <c r="I3214">
        <v>-5.53</v>
      </c>
      <c r="J3214">
        <v>8.85</v>
      </c>
      <c r="K3214">
        <v>5.6</v>
      </c>
      <c r="L3214" t="s">
        <v>354</v>
      </c>
      <c r="M3214" t="s">
        <v>56</v>
      </c>
      <c r="N3214" t="s">
        <v>23</v>
      </c>
      <c r="O3214" t="s">
        <v>34</v>
      </c>
      <c r="P3214" t="s">
        <v>68</v>
      </c>
      <c r="Q3214" t="s">
        <v>42</v>
      </c>
      <c r="R3214" s="1">
        <v>41897</v>
      </c>
      <c r="S3214" s="10">
        <f t="shared" si="211"/>
        <v>4.6725355331707699E-5</v>
      </c>
      <c r="U3214" t="str">
        <f t="shared" si="210"/>
        <v/>
      </c>
      <c r="V3214">
        <f t="array" ref="V3214">SUM(IF(B3214="Y",IF(D3214="Critical",(F3214:F6773),0)))</f>
        <v>0</v>
      </c>
      <c r="W3214">
        <f t="shared" si="212"/>
        <v>2</v>
      </c>
      <c r="X3214">
        <f t="shared" si="213"/>
        <v>0</v>
      </c>
    </row>
    <row r="3215" spans="1:24" x14ac:dyDescent="0.25">
      <c r="A3215">
        <v>40871</v>
      </c>
      <c r="B3215" t="s">
        <v>18</v>
      </c>
      <c r="C3215" s="1">
        <v>41895</v>
      </c>
      <c r="D3215" t="s">
        <v>31</v>
      </c>
      <c r="E3215">
        <v>18</v>
      </c>
      <c r="F3215">
        <v>2022.65</v>
      </c>
      <c r="G3215">
        <v>0.05</v>
      </c>
      <c r="H3215" t="s">
        <v>54</v>
      </c>
      <c r="I3215">
        <v>-157.63</v>
      </c>
      <c r="J3215">
        <v>110.98</v>
      </c>
      <c r="K3215">
        <v>30</v>
      </c>
      <c r="L3215" t="s">
        <v>354</v>
      </c>
      <c r="M3215" t="s">
        <v>56</v>
      </c>
      <c r="N3215" t="s">
        <v>23</v>
      </c>
      <c r="O3215" t="s">
        <v>37</v>
      </c>
      <c r="P3215" t="s">
        <v>86</v>
      </c>
      <c r="Q3215" t="s">
        <v>74</v>
      </c>
      <c r="R3215" s="1">
        <v>41897</v>
      </c>
      <c r="S3215" s="10">
        <f t="shared" si="211"/>
        <v>3.2141558958535767E-4</v>
      </c>
      <c r="U3215" t="str">
        <f t="shared" si="210"/>
        <v/>
      </c>
      <c r="V3215">
        <f t="array" ref="V3215">SUM(IF(B3215="Y",IF(D3215="Critical",(F3215:F6774),0)))</f>
        <v>0</v>
      </c>
      <c r="W3215">
        <f t="shared" si="212"/>
        <v>2</v>
      </c>
      <c r="X3215">
        <f t="shared" si="213"/>
        <v>0</v>
      </c>
    </row>
    <row r="3216" spans="1:24" x14ac:dyDescent="0.25">
      <c r="A3216">
        <v>40896</v>
      </c>
      <c r="B3216" t="s">
        <v>18</v>
      </c>
      <c r="C3216" s="1">
        <v>41884</v>
      </c>
      <c r="D3216" t="s">
        <v>31</v>
      </c>
      <c r="E3216">
        <v>21</v>
      </c>
      <c r="F3216">
        <v>155.72999999999999</v>
      </c>
      <c r="G3216">
        <v>0.03</v>
      </c>
      <c r="H3216" t="s">
        <v>32</v>
      </c>
      <c r="I3216">
        <v>42.86</v>
      </c>
      <c r="J3216">
        <v>7.4</v>
      </c>
      <c r="K3216">
        <v>1.71</v>
      </c>
      <c r="L3216" t="s">
        <v>495</v>
      </c>
      <c r="M3216" t="s">
        <v>56</v>
      </c>
      <c r="N3216" t="s">
        <v>23</v>
      </c>
      <c r="O3216" t="s">
        <v>34</v>
      </c>
      <c r="P3216" t="s">
        <v>49</v>
      </c>
      <c r="Q3216" t="s">
        <v>36</v>
      </c>
      <c r="R3216" s="1">
        <v>41885</v>
      </c>
      <c r="S3216" s="10">
        <f t="shared" si="211"/>
        <v>2.4746767738426198E-5</v>
      </c>
      <c r="U3216" t="str">
        <f t="shared" si="210"/>
        <v/>
      </c>
      <c r="V3216">
        <f t="array" ref="V3216">SUM(IF(B3216="Y",IF(D3216="Critical",(F3216:F6775),0)))</f>
        <v>0</v>
      </c>
      <c r="W3216">
        <f t="shared" si="212"/>
        <v>1</v>
      </c>
      <c r="X3216">
        <f t="shared" si="213"/>
        <v>0</v>
      </c>
    </row>
    <row r="3217" spans="1:24" x14ac:dyDescent="0.25">
      <c r="A3217">
        <v>40901</v>
      </c>
      <c r="B3217" t="s">
        <v>18</v>
      </c>
      <c r="C3217" s="1">
        <v>42214</v>
      </c>
      <c r="D3217" t="s">
        <v>43</v>
      </c>
      <c r="E3217">
        <v>40</v>
      </c>
      <c r="F3217">
        <v>273.14</v>
      </c>
      <c r="G3217">
        <v>0.02</v>
      </c>
      <c r="H3217" t="s">
        <v>20</v>
      </c>
      <c r="I3217">
        <v>-96.9</v>
      </c>
      <c r="J3217">
        <v>6.6</v>
      </c>
      <c r="K3217">
        <v>4.07</v>
      </c>
      <c r="L3217" t="s">
        <v>97</v>
      </c>
      <c r="M3217" t="s">
        <v>22</v>
      </c>
      <c r="N3217" t="s">
        <v>40</v>
      </c>
      <c r="O3217" t="s">
        <v>24</v>
      </c>
      <c r="P3217" t="s">
        <v>25</v>
      </c>
      <c r="Q3217" t="s">
        <v>26</v>
      </c>
      <c r="R3217" s="1">
        <v>42216</v>
      </c>
      <c r="S3217" s="10">
        <f t="shared" si="211"/>
        <v>4.340417479017358E-5</v>
      </c>
      <c r="U3217" t="str">
        <f t="shared" si="210"/>
        <v/>
      </c>
      <c r="V3217">
        <f t="array" ref="V3217">SUM(IF(B3217="Y",IF(D3217="Critical",(F3217:F6776),0)))</f>
        <v>0</v>
      </c>
      <c r="W3217">
        <f t="shared" si="212"/>
        <v>2</v>
      </c>
      <c r="X3217">
        <f t="shared" si="213"/>
        <v>0</v>
      </c>
    </row>
    <row r="3218" spans="1:24" x14ac:dyDescent="0.25">
      <c r="A3218">
        <v>40901</v>
      </c>
      <c r="B3218" t="s">
        <v>18</v>
      </c>
      <c r="C3218" s="1">
        <v>42214</v>
      </c>
      <c r="D3218" t="s">
        <v>43</v>
      </c>
      <c r="E3218">
        <v>22</v>
      </c>
      <c r="F3218">
        <v>3100.1115</v>
      </c>
      <c r="G3218">
        <v>0.02</v>
      </c>
      <c r="H3218" t="s">
        <v>32</v>
      </c>
      <c r="I3218">
        <v>567.37</v>
      </c>
      <c r="J3218">
        <v>155.99</v>
      </c>
      <c r="K3218">
        <v>8.08</v>
      </c>
      <c r="L3218" t="s">
        <v>97</v>
      </c>
      <c r="M3218" t="s">
        <v>22</v>
      </c>
      <c r="N3218" t="s">
        <v>40</v>
      </c>
      <c r="O3218" t="s">
        <v>24</v>
      </c>
      <c r="P3218" t="s">
        <v>41</v>
      </c>
      <c r="Q3218" t="s">
        <v>42</v>
      </c>
      <c r="R3218" s="1">
        <v>42216</v>
      </c>
      <c r="S3218" s="10">
        <f t="shared" si="211"/>
        <v>4.9263301389407342E-4</v>
      </c>
      <c r="U3218" t="str">
        <f t="shared" si="210"/>
        <v/>
      </c>
      <c r="V3218">
        <f t="array" ref="V3218">SUM(IF(B3218="Y",IF(D3218="Critical",(F3218:F6777),0)))</f>
        <v>0</v>
      </c>
      <c r="W3218">
        <f t="shared" si="212"/>
        <v>2</v>
      </c>
      <c r="X3218">
        <f t="shared" si="213"/>
        <v>0</v>
      </c>
    </row>
    <row r="3219" spans="1:24" x14ac:dyDescent="0.25">
      <c r="A3219">
        <v>40902</v>
      </c>
      <c r="B3219" t="s">
        <v>18</v>
      </c>
      <c r="C3219" s="1">
        <v>42558</v>
      </c>
      <c r="D3219" t="s">
        <v>47</v>
      </c>
      <c r="E3219">
        <v>25</v>
      </c>
      <c r="F3219">
        <v>192.18</v>
      </c>
      <c r="G3219">
        <v>0.02</v>
      </c>
      <c r="H3219" t="s">
        <v>20</v>
      </c>
      <c r="I3219">
        <v>-48.88</v>
      </c>
      <c r="J3219">
        <v>7.1</v>
      </c>
      <c r="K3219">
        <v>6.05</v>
      </c>
      <c r="L3219" t="s">
        <v>144</v>
      </c>
      <c r="M3219" t="s">
        <v>341</v>
      </c>
      <c r="N3219" t="s">
        <v>40</v>
      </c>
      <c r="O3219" t="s">
        <v>34</v>
      </c>
      <c r="P3219" t="s">
        <v>68</v>
      </c>
      <c r="Q3219" t="s">
        <v>42</v>
      </c>
      <c r="R3219" s="1">
        <v>42560</v>
      </c>
      <c r="S3219" s="10">
        <f t="shared" si="211"/>
        <v>3.0538970166125649E-5</v>
      </c>
      <c r="U3219" t="str">
        <f t="shared" si="210"/>
        <v/>
      </c>
      <c r="V3219">
        <f t="array" ref="V3219">SUM(IF(B3219="Y",IF(D3219="Critical",(F3219:F6778),0)))</f>
        <v>0</v>
      </c>
      <c r="W3219">
        <f t="shared" si="212"/>
        <v>2</v>
      </c>
      <c r="X3219">
        <f t="shared" si="213"/>
        <v>0</v>
      </c>
    </row>
    <row r="3220" spans="1:24" x14ac:dyDescent="0.25">
      <c r="A3220">
        <v>40928</v>
      </c>
      <c r="B3220" t="s">
        <v>18</v>
      </c>
      <c r="C3220" s="1">
        <v>42625</v>
      </c>
      <c r="D3220" t="s">
        <v>47</v>
      </c>
      <c r="E3220">
        <v>4</v>
      </c>
      <c r="F3220">
        <v>292.34050000000002</v>
      </c>
      <c r="G3220">
        <v>0.01</v>
      </c>
      <c r="H3220" t="s">
        <v>20</v>
      </c>
      <c r="I3220">
        <v>-420.59</v>
      </c>
      <c r="J3220">
        <v>85.99</v>
      </c>
      <c r="K3220">
        <v>0.99</v>
      </c>
      <c r="L3220" t="s">
        <v>175</v>
      </c>
      <c r="M3220" t="s">
        <v>22</v>
      </c>
      <c r="N3220" t="s">
        <v>23</v>
      </c>
      <c r="O3220" t="s">
        <v>24</v>
      </c>
      <c r="P3220" t="s">
        <v>41</v>
      </c>
      <c r="Q3220" t="s">
        <v>36</v>
      </c>
      <c r="R3220" s="1">
        <v>42630</v>
      </c>
      <c r="S3220" s="10">
        <f t="shared" si="211"/>
        <v>4.6455290913988213E-5</v>
      </c>
      <c r="U3220" t="str">
        <f t="shared" si="210"/>
        <v/>
      </c>
      <c r="V3220">
        <f t="array" ref="V3220">SUM(IF(B3220="Y",IF(D3220="Critical",(F3220:F6779),0)))</f>
        <v>0</v>
      </c>
      <c r="W3220">
        <f t="shared" si="212"/>
        <v>5</v>
      </c>
      <c r="X3220">
        <f t="shared" si="213"/>
        <v>0</v>
      </c>
    </row>
    <row r="3221" spans="1:24" x14ac:dyDescent="0.25">
      <c r="A3221">
        <v>40961</v>
      </c>
      <c r="B3221" t="s">
        <v>18</v>
      </c>
      <c r="C3221" s="1">
        <v>41728</v>
      </c>
      <c r="D3221" t="s">
        <v>43</v>
      </c>
      <c r="E3221">
        <v>7</v>
      </c>
      <c r="F3221">
        <v>23.84</v>
      </c>
      <c r="G3221">
        <v>0.02</v>
      </c>
      <c r="H3221" t="s">
        <v>20</v>
      </c>
      <c r="I3221">
        <v>5.88</v>
      </c>
      <c r="J3221">
        <v>3.15</v>
      </c>
      <c r="K3221">
        <v>0.5</v>
      </c>
      <c r="L3221" t="s">
        <v>399</v>
      </c>
      <c r="M3221" t="s">
        <v>30</v>
      </c>
      <c r="N3221" t="s">
        <v>23</v>
      </c>
      <c r="O3221" t="s">
        <v>34</v>
      </c>
      <c r="P3221" t="s">
        <v>46</v>
      </c>
      <c r="Q3221" t="s">
        <v>42</v>
      </c>
      <c r="R3221" s="1">
        <v>41729</v>
      </c>
      <c r="S3221" s="10">
        <f t="shared" si="211"/>
        <v>3.7883705315872382E-6</v>
      </c>
      <c r="U3221" t="str">
        <f t="shared" si="210"/>
        <v/>
      </c>
      <c r="V3221">
        <f t="array" ref="V3221">SUM(IF(B3221="Y",IF(D3221="Critical",(F3221:F6780),0)))</f>
        <v>0</v>
      </c>
      <c r="W3221">
        <f t="shared" si="212"/>
        <v>1</v>
      </c>
      <c r="X3221">
        <f t="shared" si="213"/>
        <v>0</v>
      </c>
    </row>
    <row r="3222" spans="1:24" x14ac:dyDescent="0.25">
      <c r="A3222">
        <v>40962</v>
      </c>
      <c r="B3222" t="s">
        <v>18</v>
      </c>
      <c r="C3222" s="1">
        <v>41690</v>
      </c>
      <c r="D3222" t="s">
        <v>28</v>
      </c>
      <c r="E3222">
        <v>28</v>
      </c>
      <c r="F3222">
        <v>1553.66</v>
      </c>
      <c r="G3222">
        <v>0.03</v>
      </c>
      <c r="H3222" t="s">
        <v>20</v>
      </c>
      <c r="I3222">
        <v>547.48</v>
      </c>
      <c r="J3222">
        <v>54.48</v>
      </c>
      <c r="K3222">
        <v>0.99</v>
      </c>
      <c r="L3222" t="s">
        <v>304</v>
      </c>
      <c r="M3222" t="s">
        <v>30</v>
      </c>
      <c r="N3222" t="s">
        <v>23</v>
      </c>
      <c r="O3222" t="s">
        <v>34</v>
      </c>
      <c r="P3222" t="s">
        <v>72</v>
      </c>
      <c r="Q3222" t="s">
        <v>42</v>
      </c>
      <c r="R3222" s="1">
        <v>41691</v>
      </c>
      <c r="S3222" s="10">
        <f t="shared" si="211"/>
        <v>2.4688925168229146E-4</v>
      </c>
      <c r="U3222" t="str">
        <f t="shared" si="210"/>
        <v/>
      </c>
      <c r="V3222">
        <f t="array" ref="V3222">SUM(IF(B3222="Y",IF(D3222="Critical",(F3222:F6781),0)))</f>
        <v>0</v>
      </c>
      <c r="W3222">
        <f t="shared" si="212"/>
        <v>1</v>
      </c>
      <c r="X3222">
        <f t="shared" si="213"/>
        <v>0</v>
      </c>
    </row>
    <row r="3223" spans="1:24" x14ac:dyDescent="0.25">
      <c r="A3223">
        <v>40962</v>
      </c>
      <c r="B3223" t="s">
        <v>18</v>
      </c>
      <c r="C3223" s="1">
        <v>41690</v>
      </c>
      <c r="D3223" t="s">
        <v>28</v>
      </c>
      <c r="E3223">
        <v>30</v>
      </c>
      <c r="F3223">
        <v>3276.9965000000002</v>
      </c>
      <c r="G3223">
        <v>0</v>
      </c>
      <c r="H3223" t="s">
        <v>20</v>
      </c>
      <c r="I3223">
        <v>653.05999999999995</v>
      </c>
      <c r="J3223">
        <v>125.99</v>
      </c>
      <c r="K3223">
        <v>8.99</v>
      </c>
      <c r="L3223" t="s">
        <v>304</v>
      </c>
      <c r="M3223" t="s">
        <v>30</v>
      </c>
      <c r="N3223" t="s">
        <v>23</v>
      </c>
      <c r="O3223" t="s">
        <v>24</v>
      </c>
      <c r="P3223" t="s">
        <v>41</v>
      </c>
      <c r="Q3223" t="s">
        <v>42</v>
      </c>
      <c r="R3223" s="1">
        <v>41691</v>
      </c>
      <c r="S3223" s="10">
        <f t="shared" si="211"/>
        <v>5.2074148375480371E-4</v>
      </c>
      <c r="U3223" t="str">
        <f t="shared" si="210"/>
        <v/>
      </c>
      <c r="V3223">
        <f t="array" ref="V3223">SUM(IF(B3223="Y",IF(D3223="Critical",(F3223:F6782),0)))</f>
        <v>0</v>
      </c>
      <c r="W3223">
        <f t="shared" si="212"/>
        <v>1</v>
      </c>
      <c r="X3223">
        <f t="shared" si="213"/>
        <v>0</v>
      </c>
    </row>
    <row r="3224" spans="1:24" x14ac:dyDescent="0.25">
      <c r="A3224">
        <v>40964</v>
      </c>
      <c r="B3224" t="s">
        <v>18</v>
      </c>
      <c r="C3224" s="1">
        <v>41782</v>
      </c>
      <c r="D3224" t="s">
        <v>28</v>
      </c>
      <c r="E3224">
        <v>40</v>
      </c>
      <c r="F3224">
        <v>301.12</v>
      </c>
      <c r="G3224">
        <v>0</v>
      </c>
      <c r="H3224" t="s">
        <v>20</v>
      </c>
      <c r="I3224">
        <v>-206.05</v>
      </c>
      <c r="J3224">
        <v>6.84</v>
      </c>
      <c r="K3224">
        <v>8.3699999999999992</v>
      </c>
      <c r="L3224" t="s">
        <v>264</v>
      </c>
      <c r="M3224" t="s">
        <v>22</v>
      </c>
      <c r="N3224" t="s">
        <v>23</v>
      </c>
      <c r="O3224" t="s">
        <v>34</v>
      </c>
      <c r="P3224" t="s">
        <v>64</v>
      </c>
      <c r="Q3224" t="s">
        <v>26</v>
      </c>
      <c r="R3224" s="1">
        <v>41785</v>
      </c>
      <c r="S3224" s="10">
        <f t="shared" si="211"/>
        <v>4.7850425103672361E-5</v>
      </c>
      <c r="U3224" t="str">
        <f t="shared" si="210"/>
        <v/>
      </c>
      <c r="V3224">
        <f t="array" ref="V3224">SUM(IF(B3224="Y",IF(D3224="Critical",(F3224:F6783),0)))</f>
        <v>0</v>
      </c>
      <c r="W3224">
        <f t="shared" si="212"/>
        <v>3</v>
      </c>
      <c r="X3224">
        <f t="shared" si="213"/>
        <v>0</v>
      </c>
    </row>
    <row r="3225" spans="1:24" x14ac:dyDescent="0.25">
      <c r="A3225">
        <v>40994</v>
      </c>
      <c r="B3225" t="s">
        <v>18</v>
      </c>
      <c r="C3225" s="1">
        <v>42286</v>
      </c>
      <c r="D3225" t="s">
        <v>19</v>
      </c>
      <c r="E3225">
        <v>42</v>
      </c>
      <c r="F3225">
        <v>793.04</v>
      </c>
      <c r="G3225">
        <v>0.1</v>
      </c>
      <c r="H3225" t="s">
        <v>20</v>
      </c>
      <c r="I3225">
        <v>323.08</v>
      </c>
      <c r="J3225">
        <v>20.98</v>
      </c>
      <c r="K3225">
        <v>1.49</v>
      </c>
      <c r="L3225" t="s">
        <v>574</v>
      </c>
      <c r="M3225" t="s">
        <v>56</v>
      </c>
      <c r="N3225" t="s">
        <v>71</v>
      </c>
      <c r="O3225" t="s">
        <v>34</v>
      </c>
      <c r="P3225" t="s">
        <v>68</v>
      </c>
      <c r="Q3225" t="s">
        <v>42</v>
      </c>
      <c r="R3225" s="1">
        <v>42288</v>
      </c>
      <c r="S3225" s="10">
        <f t="shared" si="211"/>
        <v>1.2602052711283319E-4</v>
      </c>
      <c r="U3225" t="str">
        <f t="shared" si="210"/>
        <v/>
      </c>
      <c r="V3225">
        <f t="array" ref="V3225">SUM(IF(B3225="Y",IF(D3225="Critical",(F3225:F6784),0)))</f>
        <v>0</v>
      </c>
      <c r="W3225">
        <f t="shared" si="212"/>
        <v>2</v>
      </c>
      <c r="X3225">
        <f t="shared" si="213"/>
        <v>0</v>
      </c>
    </row>
    <row r="3226" spans="1:24" x14ac:dyDescent="0.25">
      <c r="A3226">
        <v>41026</v>
      </c>
      <c r="B3226" t="s">
        <v>18</v>
      </c>
      <c r="C3226" s="1">
        <v>41748</v>
      </c>
      <c r="D3226" t="s">
        <v>43</v>
      </c>
      <c r="E3226">
        <v>8</v>
      </c>
      <c r="F3226">
        <v>709.37</v>
      </c>
      <c r="G3226">
        <v>0.1</v>
      </c>
      <c r="H3226" t="s">
        <v>54</v>
      </c>
      <c r="I3226">
        <v>-281.76</v>
      </c>
      <c r="J3226">
        <v>89.99</v>
      </c>
      <c r="K3226">
        <v>42</v>
      </c>
      <c r="L3226" t="s">
        <v>490</v>
      </c>
      <c r="M3226" t="s">
        <v>30</v>
      </c>
      <c r="N3226" t="s">
        <v>40</v>
      </c>
      <c r="O3226" t="s">
        <v>37</v>
      </c>
      <c r="P3226" t="s">
        <v>86</v>
      </c>
      <c r="Q3226" t="s">
        <v>74</v>
      </c>
      <c r="R3226" s="1">
        <v>41749</v>
      </c>
      <c r="S3226" s="10">
        <f t="shared" si="211"/>
        <v>1.12724681375505E-4</v>
      </c>
      <c r="U3226" t="str">
        <f t="shared" si="210"/>
        <v/>
      </c>
      <c r="V3226">
        <f t="array" ref="V3226">SUM(IF(B3226="Y",IF(D3226="Critical",(F3226:F6785),0)))</f>
        <v>0</v>
      </c>
      <c r="W3226">
        <f t="shared" si="212"/>
        <v>1</v>
      </c>
      <c r="X3226">
        <f t="shared" si="213"/>
        <v>0</v>
      </c>
    </row>
    <row r="3227" spans="1:24" x14ac:dyDescent="0.25">
      <c r="A3227">
        <v>41026</v>
      </c>
      <c r="B3227" t="s">
        <v>18</v>
      </c>
      <c r="C3227" s="1">
        <v>41748</v>
      </c>
      <c r="D3227" t="s">
        <v>43</v>
      </c>
      <c r="E3227">
        <v>19</v>
      </c>
      <c r="F3227">
        <v>59.76</v>
      </c>
      <c r="G3227">
        <v>0.1</v>
      </c>
      <c r="H3227" t="s">
        <v>32</v>
      </c>
      <c r="I3227">
        <v>-33.11</v>
      </c>
      <c r="J3227">
        <v>3.14</v>
      </c>
      <c r="K3227">
        <v>1.92</v>
      </c>
      <c r="L3227" t="s">
        <v>490</v>
      </c>
      <c r="M3227" t="s">
        <v>30</v>
      </c>
      <c r="N3227" t="s">
        <v>40</v>
      </c>
      <c r="O3227" t="s">
        <v>34</v>
      </c>
      <c r="P3227" t="s">
        <v>64</v>
      </c>
      <c r="Q3227" t="s">
        <v>36</v>
      </c>
      <c r="R3227" s="1">
        <v>41748</v>
      </c>
      <c r="S3227" s="10">
        <f t="shared" si="211"/>
        <v>9.4963516345492169E-6</v>
      </c>
      <c r="U3227" t="str">
        <f t="shared" si="210"/>
        <v/>
      </c>
      <c r="V3227">
        <f t="array" ref="V3227">SUM(IF(B3227="Y",IF(D3227="Critical",(F3227:F6786),0)))</f>
        <v>0</v>
      </c>
      <c r="W3227">
        <f t="shared" si="212"/>
        <v>0</v>
      </c>
      <c r="X3227">
        <f t="shared" si="213"/>
        <v>0</v>
      </c>
    </row>
    <row r="3228" spans="1:24" x14ac:dyDescent="0.25">
      <c r="A3228">
        <v>41056</v>
      </c>
      <c r="B3228" t="s">
        <v>18</v>
      </c>
      <c r="C3228" s="1">
        <v>42089</v>
      </c>
      <c r="D3228" t="s">
        <v>28</v>
      </c>
      <c r="E3228">
        <v>4</v>
      </c>
      <c r="F3228">
        <v>137.54</v>
      </c>
      <c r="G3228">
        <v>0.08</v>
      </c>
      <c r="H3228" t="s">
        <v>20</v>
      </c>
      <c r="I3228">
        <v>-138.84</v>
      </c>
      <c r="J3228">
        <v>34.979999999999997</v>
      </c>
      <c r="K3228">
        <v>7.53</v>
      </c>
      <c r="L3228" t="s">
        <v>77</v>
      </c>
      <c r="M3228" t="s">
        <v>22</v>
      </c>
      <c r="N3228" t="s">
        <v>71</v>
      </c>
      <c r="O3228" t="s">
        <v>24</v>
      </c>
      <c r="P3228" t="s">
        <v>25</v>
      </c>
      <c r="Q3228" t="s">
        <v>42</v>
      </c>
      <c r="R3228" s="1">
        <v>42092</v>
      </c>
      <c r="S3228" s="10">
        <f t="shared" si="211"/>
        <v>2.1856228310172345E-5</v>
      </c>
      <c r="U3228" t="str">
        <f t="shared" si="210"/>
        <v/>
      </c>
      <c r="V3228">
        <f t="array" ref="V3228">SUM(IF(B3228="Y",IF(D3228="Critical",(F3228:F6787),0)))</f>
        <v>0</v>
      </c>
      <c r="W3228">
        <f t="shared" si="212"/>
        <v>3</v>
      </c>
      <c r="X3228">
        <f t="shared" si="213"/>
        <v>0</v>
      </c>
    </row>
    <row r="3229" spans="1:24" x14ac:dyDescent="0.25">
      <c r="A3229">
        <v>19841</v>
      </c>
      <c r="B3229" t="s">
        <v>18</v>
      </c>
      <c r="C3229" s="1">
        <v>41634</v>
      </c>
      <c r="D3229" t="s">
        <v>47</v>
      </c>
      <c r="E3229">
        <v>43</v>
      </c>
      <c r="F3229">
        <v>4687.6734999999999</v>
      </c>
      <c r="G3229">
        <v>0.06</v>
      </c>
      <c r="H3229" t="s">
        <v>32</v>
      </c>
      <c r="I3229">
        <v>1304.56</v>
      </c>
      <c r="J3229">
        <v>125.99</v>
      </c>
      <c r="K3229">
        <v>8.08</v>
      </c>
      <c r="L3229" t="s">
        <v>145</v>
      </c>
      <c r="M3229" t="s">
        <v>22</v>
      </c>
      <c r="N3229" t="s">
        <v>23</v>
      </c>
      <c r="O3229" t="s">
        <v>24</v>
      </c>
      <c r="P3229" t="s">
        <v>41</v>
      </c>
      <c r="Q3229" t="s">
        <v>42</v>
      </c>
      <c r="R3229" s="1">
        <v>41653</v>
      </c>
      <c r="S3229" s="10">
        <f t="shared" si="211"/>
        <v>7.4490957001268493E-4</v>
      </c>
      <c r="U3229" t="str">
        <f t="shared" si="210"/>
        <v/>
      </c>
      <c r="V3229">
        <f t="array" ref="V3229">SUM(IF(B3229="Y",IF(D3229="Critical",(F3229:F6788),0)))</f>
        <v>0</v>
      </c>
      <c r="W3229">
        <f t="shared" si="212"/>
        <v>19</v>
      </c>
      <c r="X3229">
        <f t="shared" si="213"/>
        <v>0</v>
      </c>
    </row>
    <row r="3230" spans="1:24" x14ac:dyDescent="0.25">
      <c r="A3230">
        <v>23329</v>
      </c>
      <c r="B3230" t="s">
        <v>18</v>
      </c>
      <c r="C3230" s="1">
        <v>41634</v>
      </c>
      <c r="D3230" t="s">
        <v>47</v>
      </c>
      <c r="E3230">
        <v>47</v>
      </c>
      <c r="F3230">
        <v>4829.4534999999996</v>
      </c>
      <c r="G3230">
        <v>0.05</v>
      </c>
      <c r="H3230" t="s">
        <v>20</v>
      </c>
      <c r="I3230">
        <v>1235.1500000000001</v>
      </c>
      <c r="J3230">
        <v>125.99</v>
      </c>
      <c r="K3230">
        <v>8.99</v>
      </c>
      <c r="L3230" t="s">
        <v>543</v>
      </c>
      <c r="M3230" t="s">
        <v>22</v>
      </c>
      <c r="N3230" t="s">
        <v>40</v>
      </c>
      <c r="O3230" t="s">
        <v>24</v>
      </c>
      <c r="P3230" t="s">
        <v>41</v>
      </c>
      <c r="Q3230" t="s">
        <v>42</v>
      </c>
      <c r="R3230" s="1">
        <v>41638</v>
      </c>
      <c r="S3230" s="10">
        <f t="shared" si="211"/>
        <v>7.6743956892075694E-4</v>
      </c>
      <c r="U3230" t="str">
        <f t="shared" si="210"/>
        <v/>
      </c>
      <c r="V3230">
        <f t="array" ref="V3230">SUM(IF(B3230="Y",IF(D3230="Critical",(F3230:F6789),0)))</f>
        <v>0</v>
      </c>
      <c r="W3230">
        <f t="shared" si="212"/>
        <v>4</v>
      </c>
      <c r="X3230">
        <f t="shared" si="213"/>
        <v>0</v>
      </c>
    </row>
    <row r="3231" spans="1:24" x14ac:dyDescent="0.25">
      <c r="A3231">
        <v>5381</v>
      </c>
      <c r="B3231" t="s">
        <v>27</v>
      </c>
      <c r="C3231" s="1">
        <v>41302</v>
      </c>
      <c r="D3231" t="s">
        <v>47</v>
      </c>
      <c r="E3231">
        <v>47</v>
      </c>
      <c r="F3231">
        <v>4888.1400000000003</v>
      </c>
      <c r="G3231">
        <v>7.0000000000000007E-2</v>
      </c>
      <c r="H3231" t="s">
        <v>20</v>
      </c>
      <c r="I3231">
        <v>1545.09</v>
      </c>
      <c r="J3231">
        <v>107.53</v>
      </c>
      <c r="K3231">
        <v>5.81</v>
      </c>
      <c r="L3231" t="s">
        <v>106</v>
      </c>
      <c r="M3231" t="s">
        <v>30</v>
      </c>
      <c r="N3231" t="s">
        <v>40</v>
      </c>
      <c r="O3231" t="s">
        <v>37</v>
      </c>
      <c r="P3231" t="s">
        <v>38</v>
      </c>
      <c r="Q3231" t="s">
        <v>52</v>
      </c>
      <c r="R3231" s="1">
        <v>41309</v>
      </c>
      <c r="S3231" s="10">
        <f t="shared" si="211"/>
        <v>7.7676533264567295E-4</v>
      </c>
      <c r="U3231" t="str">
        <f t="shared" si="210"/>
        <v/>
      </c>
      <c r="V3231">
        <f t="array" ref="V3231">SUM(IF(B3231="Y",IF(D3231="Critical",(F3231:F6790),0)))</f>
        <v>0</v>
      </c>
      <c r="W3231">
        <f t="shared" si="212"/>
        <v>7</v>
      </c>
      <c r="X3231">
        <f t="shared" si="213"/>
        <v>0</v>
      </c>
    </row>
    <row r="3232" spans="1:24" x14ac:dyDescent="0.25">
      <c r="A3232">
        <v>640</v>
      </c>
      <c r="B3232" t="s">
        <v>18</v>
      </c>
      <c r="C3232" s="1">
        <v>41296</v>
      </c>
      <c r="D3232" t="s">
        <v>19</v>
      </c>
      <c r="E3232">
        <v>39</v>
      </c>
      <c r="F3232">
        <v>4913.6899999999996</v>
      </c>
      <c r="G3232">
        <v>0.02</v>
      </c>
      <c r="H3232" t="s">
        <v>54</v>
      </c>
      <c r="I3232">
        <v>-1153.9000000000001</v>
      </c>
      <c r="J3232">
        <v>120.98</v>
      </c>
      <c r="K3232">
        <v>58.64</v>
      </c>
      <c r="L3232" t="s">
        <v>90</v>
      </c>
      <c r="M3232" t="s">
        <v>30</v>
      </c>
      <c r="N3232" t="s">
        <v>45</v>
      </c>
      <c r="O3232" t="s">
        <v>37</v>
      </c>
      <c r="P3232" t="s">
        <v>57</v>
      </c>
      <c r="Q3232" t="s">
        <v>58</v>
      </c>
      <c r="R3232" s="1">
        <v>41297</v>
      </c>
      <c r="S3232" s="10">
        <f t="shared" si="211"/>
        <v>7.8082543613065835E-4</v>
      </c>
      <c r="U3232" t="str">
        <f t="shared" si="210"/>
        <v/>
      </c>
      <c r="V3232">
        <f t="array" ref="V3232">SUM(IF(B3232="Y",IF(D3232="Critical",(F3232:F6791),0)))</f>
        <v>0</v>
      </c>
      <c r="W3232">
        <f t="shared" si="212"/>
        <v>1</v>
      </c>
      <c r="X3232">
        <f t="shared" si="213"/>
        <v>0</v>
      </c>
    </row>
    <row r="3233" spans="1:24" x14ac:dyDescent="0.25">
      <c r="A3233">
        <v>41063</v>
      </c>
      <c r="B3233" t="s">
        <v>18</v>
      </c>
      <c r="C3233" s="1">
        <v>42329</v>
      </c>
      <c r="D3233" t="s">
        <v>47</v>
      </c>
      <c r="E3233">
        <v>22</v>
      </c>
      <c r="F3233">
        <v>483.96</v>
      </c>
      <c r="G3233">
        <v>0.01</v>
      </c>
      <c r="H3233" t="s">
        <v>20</v>
      </c>
      <c r="I3233">
        <v>-34.090000000000003</v>
      </c>
      <c r="J3233">
        <v>21.38</v>
      </c>
      <c r="K3233">
        <v>8.99</v>
      </c>
      <c r="L3233" t="s">
        <v>400</v>
      </c>
      <c r="M3233" t="s">
        <v>341</v>
      </c>
      <c r="N3233" t="s">
        <v>40</v>
      </c>
      <c r="O3233" t="s">
        <v>34</v>
      </c>
      <c r="P3233" t="s">
        <v>35</v>
      </c>
      <c r="Q3233" t="s">
        <v>26</v>
      </c>
      <c r="R3233" s="1">
        <v>42331</v>
      </c>
      <c r="S3233" s="10">
        <f t="shared" si="211"/>
        <v>7.6905193056499982E-5</v>
      </c>
      <c r="U3233" t="str">
        <f t="shared" si="210"/>
        <v/>
      </c>
      <c r="V3233">
        <f t="array" ref="V3233">SUM(IF(B3233="Y",IF(D3233="Critical",(F3233:F6792),0)))</f>
        <v>0</v>
      </c>
      <c r="W3233">
        <f t="shared" si="212"/>
        <v>2</v>
      </c>
      <c r="X3233">
        <f t="shared" si="213"/>
        <v>0</v>
      </c>
    </row>
    <row r="3234" spans="1:24" x14ac:dyDescent="0.25">
      <c r="A3234">
        <v>41063</v>
      </c>
      <c r="B3234" t="s">
        <v>18</v>
      </c>
      <c r="C3234" s="1">
        <v>42329</v>
      </c>
      <c r="D3234" t="s">
        <v>47</v>
      </c>
      <c r="E3234">
        <v>10</v>
      </c>
      <c r="F3234">
        <v>308.363</v>
      </c>
      <c r="G3234">
        <v>0.04</v>
      </c>
      <c r="H3234" t="s">
        <v>20</v>
      </c>
      <c r="I3234">
        <v>42.27</v>
      </c>
      <c r="J3234">
        <v>35.99</v>
      </c>
      <c r="K3234">
        <v>0.99</v>
      </c>
      <c r="L3234" t="s">
        <v>400</v>
      </c>
      <c r="M3234" t="s">
        <v>341</v>
      </c>
      <c r="N3234" t="s">
        <v>40</v>
      </c>
      <c r="O3234" t="s">
        <v>24</v>
      </c>
      <c r="P3234" t="s">
        <v>41</v>
      </c>
      <c r="Q3234" t="s">
        <v>26</v>
      </c>
      <c r="R3234" s="1">
        <v>42336</v>
      </c>
      <c r="S3234" s="10">
        <f t="shared" si="211"/>
        <v>4.9001396905697796E-5</v>
      </c>
      <c r="U3234" t="str">
        <f t="shared" si="210"/>
        <v/>
      </c>
      <c r="V3234">
        <f t="array" ref="V3234">SUM(IF(B3234="Y",IF(D3234="Critical",(F3234:F6793),0)))</f>
        <v>0</v>
      </c>
      <c r="W3234">
        <f t="shared" si="212"/>
        <v>7</v>
      </c>
      <c r="X3234">
        <f t="shared" si="213"/>
        <v>0</v>
      </c>
    </row>
    <row r="3235" spans="1:24" x14ac:dyDescent="0.25">
      <c r="A3235">
        <v>41063</v>
      </c>
      <c r="B3235" t="s">
        <v>18</v>
      </c>
      <c r="C3235" s="1">
        <v>42329</v>
      </c>
      <c r="D3235" t="s">
        <v>47</v>
      </c>
      <c r="E3235">
        <v>26</v>
      </c>
      <c r="F3235">
        <v>1911.4034999999999</v>
      </c>
      <c r="G3235">
        <v>0.06</v>
      </c>
      <c r="H3235" t="s">
        <v>20</v>
      </c>
      <c r="I3235">
        <v>822.89</v>
      </c>
      <c r="J3235">
        <v>85.99</v>
      </c>
      <c r="K3235">
        <v>1.25</v>
      </c>
      <c r="L3235" t="s">
        <v>400</v>
      </c>
      <c r="M3235" t="s">
        <v>341</v>
      </c>
      <c r="N3235" t="s">
        <v>40</v>
      </c>
      <c r="O3235" t="s">
        <v>24</v>
      </c>
      <c r="P3235" t="s">
        <v>41</v>
      </c>
      <c r="Q3235" t="s">
        <v>26</v>
      </c>
      <c r="R3235" s="1">
        <v>42336</v>
      </c>
      <c r="S3235" s="10">
        <f t="shared" si="211"/>
        <v>3.0373761297704309E-4</v>
      </c>
      <c r="U3235" t="str">
        <f t="shared" si="210"/>
        <v/>
      </c>
      <c r="V3235">
        <f t="array" ref="V3235">SUM(IF(B3235="Y",IF(D3235="Critical",(F3235:F6794),0)))</f>
        <v>0</v>
      </c>
      <c r="W3235">
        <f t="shared" si="212"/>
        <v>7</v>
      </c>
      <c r="X3235">
        <f t="shared" si="213"/>
        <v>0</v>
      </c>
    </row>
    <row r="3236" spans="1:24" x14ac:dyDescent="0.25">
      <c r="A3236">
        <v>41120</v>
      </c>
      <c r="B3236" t="s">
        <v>18</v>
      </c>
      <c r="C3236" s="1">
        <v>42192</v>
      </c>
      <c r="D3236" t="s">
        <v>47</v>
      </c>
      <c r="E3236">
        <v>35</v>
      </c>
      <c r="F3236">
        <v>870.75</v>
      </c>
      <c r="G3236">
        <v>0.09</v>
      </c>
      <c r="H3236" t="s">
        <v>20</v>
      </c>
      <c r="I3236">
        <v>100.5</v>
      </c>
      <c r="J3236">
        <v>26.64</v>
      </c>
      <c r="K3236">
        <v>5.3</v>
      </c>
      <c r="L3236" t="s">
        <v>311</v>
      </c>
      <c r="M3236" t="s">
        <v>30</v>
      </c>
      <c r="N3236" t="s">
        <v>45</v>
      </c>
      <c r="O3236" t="s">
        <v>37</v>
      </c>
      <c r="P3236" t="s">
        <v>86</v>
      </c>
      <c r="Q3236" t="s">
        <v>52</v>
      </c>
      <c r="R3236" s="1">
        <v>42194</v>
      </c>
      <c r="S3236" s="10">
        <f t="shared" si="211"/>
        <v>1.3836928021726457E-4</v>
      </c>
      <c r="U3236" t="str">
        <f t="shared" si="210"/>
        <v/>
      </c>
      <c r="V3236">
        <f t="array" ref="V3236">SUM(IF(B3236="Y",IF(D3236="Critical",(F3236:F6795),0)))</f>
        <v>0</v>
      </c>
      <c r="W3236">
        <f t="shared" si="212"/>
        <v>2</v>
      </c>
      <c r="X3236">
        <f t="shared" si="213"/>
        <v>0</v>
      </c>
    </row>
    <row r="3237" spans="1:24" x14ac:dyDescent="0.25">
      <c r="A3237">
        <v>41120</v>
      </c>
      <c r="B3237" t="s">
        <v>18</v>
      </c>
      <c r="C3237" s="1">
        <v>42192</v>
      </c>
      <c r="D3237" t="s">
        <v>47</v>
      </c>
      <c r="E3237">
        <v>13</v>
      </c>
      <c r="F3237">
        <v>43.37</v>
      </c>
      <c r="G3237">
        <v>0.02</v>
      </c>
      <c r="H3237" t="s">
        <v>20</v>
      </c>
      <c r="I3237">
        <v>9.5299999999999994</v>
      </c>
      <c r="J3237">
        <v>3.08</v>
      </c>
      <c r="K3237">
        <v>0.99</v>
      </c>
      <c r="L3237" t="s">
        <v>311</v>
      </c>
      <c r="M3237" t="s">
        <v>30</v>
      </c>
      <c r="N3237" t="s">
        <v>45</v>
      </c>
      <c r="O3237" t="s">
        <v>37</v>
      </c>
      <c r="P3237" t="s">
        <v>38</v>
      </c>
      <c r="Q3237" t="s">
        <v>52</v>
      </c>
      <c r="R3237" s="1">
        <v>42194</v>
      </c>
      <c r="S3237" s="10">
        <f t="shared" si="211"/>
        <v>6.8918468940829905E-6</v>
      </c>
      <c r="U3237" t="str">
        <f t="shared" si="210"/>
        <v/>
      </c>
      <c r="V3237">
        <f t="array" ref="V3237">SUM(IF(B3237="Y",IF(D3237="Critical",(F3237:F6796),0)))</f>
        <v>0</v>
      </c>
      <c r="W3237">
        <f t="shared" si="212"/>
        <v>2</v>
      </c>
      <c r="X3237">
        <f t="shared" si="213"/>
        <v>0</v>
      </c>
    </row>
    <row r="3238" spans="1:24" x14ac:dyDescent="0.25">
      <c r="A3238">
        <v>8384</v>
      </c>
      <c r="B3238" t="s">
        <v>18</v>
      </c>
      <c r="C3238" s="1">
        <v>41399</v>
      </c>
      <c r="D3238" t="s">
        <v>19</v>
      </c>
      <c r="E3238">
        <v>37</v>
      </c>
      <c r="F3238">
        <v>4935.72</v>
      </c>
      <c r="G3238">
        <v>7.0000000000000007E-2</v>
      </c>
      <c r="H3238" t="s">
        <v>54</v>
      </c>
      <c r="I3238">
        <v>-698.09</v>
      </c>
      <c r="J3238">
        <v>140.97999999999999</v>
      </c>
      <c r="K3238">
        <v>36.090000000000003</v>
      </c>
      <c r="L3238" t="s">
        <v>313</v>
      </c>
      <c r="M3238" t="s">
        <v>22</v>
      </c>
      <c r="N3238" t="s">
        <v>71</v>
      </c>
      <c r="O3238" t="s">
        <v>37</v>
      </c>
      <c r="P3238" t="s">
        <v>57</v>
      </c>
      <c r="Q3238" t="s">
        <v>58</v>
      </c>
      <c r="R3238" s="1">
        <v>41400</v>
      </c>
      <c r="S3238" s="10">
        <f t="shared" si="211"/>
        <v>7.8432618289285918E-4</v>
      </c>
      <c r="U3238" t="str">
        <f t="shared" si="210"/>
        <v/>
      </c>
      <c r="V3238">
        <f t="array" ref="V3238">SUM(IF(B3238="Y",IF(D3238="Critical",(F3238:F6797),0)))</f>
        <v>0</v>
      </c>
      <c r="W3238">
        <f t="shared" si="212"/>
        <v>1</v>
      </c>
      <c r="X3238">
        <f t="shared" si="213"/>
        <v>0</v>
      </c>
    </row>
    <row r="3239" spans="1:24" x14ac:dyDescent="0.25">
      <c r="A3239">
        <v>41153</v>
      </c>
      <c r="B3239" t="s">
        <v>18</v>
      </c>
      <c r="C3239" s="1">
        <v>42431</v>
      </c>
      <c r="D3239" t="s">
        <v>43</v>
      </c>
      <c r="E3239">
        <v>29</v>
      </c>
      <c r="F3239">
        <v>862.2</v>
      </c>
      <c r="G3239">
        <v>0.1</v>
      </c>
      <c r="H3239" t="s">
        <v>20</v>
      </c>
      <c r="I3239">
        <v>-45.1</v>
      </c>
      <c r="J3239">
        <v>30.73</v>
      </c>
      <c r="K3239">
        <v>4</v>
      </c>
      <c r="L3239" t="s">
        <v>358</v>
      </c>
      <c r="M3239" t="s">
        <v>341</v>
      </c>
      <c r="N3239" t="s">
        <v>23</v>
      </c>
      <c r="O3239" t="s">
        <v>24</v>
      </c>
      <c r="P3239" t="s">
        <v>25</v>
      </c>
      <c r="Q3239" t="s">
        <v>42</v>
      </c>
      <c r="R3239" s="1">
        <v>42432</v>
      </c>
      <c r="S3239" s="10">
        <f t="shared" si="211"/>
        <v>1.3701061545027336E-4</v>
      </c>
      <c r="U3239" t="str">
        <f t="shared" si="210"/>
        <v/>
      </c>
      <c r="V3239">
        <f t="array" ref="V3239">SUM(IF(B3239="Y",IF(D3239="Critical",(F3239:F6798),0)))</f>
        <v>0</v>
      </c>
      <c r="W3239">
        <f t="shared" si="212"/>
        <v>1</v>
      </c>
      <c r="X3239">
        <f t="shared" si="213"/>
        <v>0</v>
      </c>
    </row>
    <row r="3240" spans="1:24" x14ac:dyDescent="0.25">
      <c r="A3240">
        <v>41184</v>
      </c>
      <c r="B3240" t="s">
        <v>18</v>
      </c>
      <c r="C3240" s="1">
        <v>41904</v>
      </c>
      <c r="D3240" t="s">
        <v>19</v>
      </c>
      <c r="E3240">
        <v>7</v>
      </c>
      <c r="F3240">
        <v>120.03</v>
      </c>
      <c r="G3240">
        <v>0.02</v>
      </c>
      <c r="H3240" t="s">
        <v>20</v>
      </c>
      <c r="I3240">
        <v>-56.06</v>
      </c>
      <c r="J3240">
        <v>15.7</v>
      </c>
      <c r="K3240">
        <v>11.25</v>
      </c>
      <c r="L3240" t="s">
        <v>560</v>
      </c>
      <c r="M3240" t="s">
        <v>341</v>
      </c>
      <c r="N3240" t="s">
        <v>40</v>
      </c>
      <c r="O3240" t="s">
        <v>34</v>
      </c>
      <c r="P3240" t="s">
        <v>53</v>
      </c>
      <c r="Q3240" t="s">
        <v>42</v>
      </c>
      <c r="R3240" s="1">
        <v>41906</v>
      </c>
      <c r="S3240" s="10">
        <f t="shared" si="211"/>
        <v>1.9073746430638261E-5</v>
      </c>
      <c r="U3240" t="str">
        <f t="shared" si="210"/>
        <v/>
      </c>
      <c r="V3240">
        <f t="array" ref="V3240">SUM(IF(B3240="Y",IF(D3240="Critical",(F3240:F6799),0)))</f>
        <v>0</v>
      </c>
      <c r="W3240">
        <f t="shared" si="212"/>
        <v>2</v>
      </c>
      <c r="X3240">
        <f t="shared" si="213"/>
        <v>0</v>
      </c>
    </row>
    <row r="3241" spans="1:24" x14ac:dyDescent="0.25">
      <c r="A3241">
        <v>6272</v>
      </c>
      <c r="B3241" t="s">
        <v>27</v>
      </c>
      <c r="C3241" s="1">
        <v>41332</v>
      </c>
      <c r="D3241" t="s">
        <v>19</v>
      </c>
      <c r="E3241">
        <v>48</v>
      </c>
      <c r="F3241">
        <v>4965.384</v>
      </c>
      <c r="G3241">
        <v>0</v>
      </c>
      <c r="H3241" t="s">
        <v>54</v>
      </c>
      <c r="I3241">
        <v>-175.46</v>
      </c>
      <c r="J3241">
        <v>124.49</v>
      </c>
      <c r="K3241">
        <v>51.94</v>
      </c>
      <c r="L3241" t="s">
        <v>260</v>
      </c>
      <c r="M3241" t="s">
        <v>22</v>
      </c>
      <c r="N3241" t="s">
        <v>23</v>
      </c>
      <c r="O3241" t="s">
        <v>37</v>
      </c>
      <c r="P3241" t="s">
        <v>112</v>
      </c>
      <c r="Q3241" t="s">
        <v>58</v>
      </c>
      <c r="R3241" s="1">
        <v>41334</v>
      </c>
      <c r="S3241" s="10">
        <f t="shared" si="211"/>
        <v>7.8904003454759923E-4</v>
      </c>
      <c r="U3241" t="str">
        <f t="shared" si="210"/>
        <v/>
      </c>
      <c r="V3241">
        <f t="array" ref="V3241">SUM(IF(B3241="Y",IF(D3241="Critical",(F3241:F6800),0)))</f>
        <v>0</v>
      </c>
      <c r="W3241">
        <f t="shared" si="212"/>
        <v>2</v>
      </c>
      <c r="X3241">
        <f t="shared" si="213"/>
        <v>0</v>
      </c>
    </row>
    <row r="3242" spans="1:24" x14ac:dyDescent="0.25">
      <c r="A3242">
        <v>20679</v>
      </c>
      <c r="B3242" t="s">
        <v>18</v>
      </c>
      <c r="C3242" s="1">
        <v>41500</v>
      </c>
      <c r="D3242" t="s">
        <v>43</v>
      </c>
      <c r="E3242">
        <v>32</v>
      </c>
      <c r="F3242">
        <v>4976.6000000000004</v>
      </c>
      <c r="G3242">
        <v>0.06</v>
      </c>
      <c r="H3242" t="s">
        <v>20</v>
      </c>
      <c r="I3242">
        <v>601.88</v>
      </c>
      <c r="J3242">
        <v>161.55000000000001</v>
      </c>
      <c r="K3242">
        <v>19.989999999999998</v>
      </c>
      <c r="L3242" t="s">
        <v>348</v>
      </c>
      <c r="M3242" t="s">
        <v>22</v>
      </c>
      <c r="N3242" t="s">
        <v>71</v>
      </c>
      <c r="O3242" t="s">
        <v>34</v>
      </c>
      <c r="P3242" t="s">
        <v>53</v>
      </c>
      <c r="Q3242" t="s">
        <v>42</v>
      </c>
      <c r="R3242" s="1">
        <v>41500</v>
      </c>
      <c r="S3242" s="10">
        <f t="shared" si="211"/>
        <v>7.9082234846883598E-4</v>
      </c>
      <c r="U3242" t="str">
        <f t="shared" si="210"/>
        <v/>
      </c>
      <c r="V3242">
        <f t="array" ref="V3242">SUM(IF(B3242="Y",IF(D3242="Critical",(F3242:F6801),0)))</f>
        <v>0</v>
      </c>
      <c r="W3242">
        <f t="shared" si="212"/>
        <v>0</v>
      </c>
      <c r="X3242">
        <f t="shared" si="213"/>
        <v>0</v>
      </c>
    </row>
    <row r="3243" spans="1:24" x14ac:dyDescent="0.25">
      <c r="A3243">
        <v>2628</v>
      </c>
      <c r="B3243" t="s">
        <v>18</v>
      </c>
      <c r="C3243" s="1">
        <v>41568</v>
      </c>
      <c r="D3243" t="s">
        <v>47</v>
      </c>
      <c r="E3243">
        <v>29</v>
      </c>
      <c r="F3243">
        <v>5029.2160000000003</v>
      </c>
      <c r="G3243">
        <v>0.02</v>
      </c>
      <c r="H3243" t="s">
        <v>54</v>
      </c>
      <c r="I3243">
        <v>-752.83</v>
      </c>
      <c r="J3243">
        <v>218.75</v>
      </c>
      <c r="K3243">
        <v>69.64</v>
      </c>
      <c r="L3243" t="s">
        <v>174</v>
      </c>
      <c r="M3243" t="s">
        <v>30</v>
      </c>
      <c r="N3243" t="s">
        <v>45</v>
      </c>
      <c r="O3243" t="s">
        <v>37</v>
      </c>
      <c r="P3243" t="s">
        <v>112</v>
      </c>
      <c r="Q3243" t="s">
        <v>58</v>
      </c>
      <c r="R3243" s="1">
        <v>41577</v>
      </c>
      <c r="S3243" s="10">
        <f t="shared" si="211"/>
        <v>7.9918346020918811E-4</v>
      </c>
      <c r="U3243" t="str">
        <f t="shared" si="210"/>
        <v/>
      </c>
      <c r="V3243">
        <f t="array" ref="V3243">SUM(IF(B3243="Y",IF(D3243="Critical",(F3243:F6802),0)))</f>
        <v>0</v>
      </c>
      <c r="W3243">
        <f t="shared" si="212"/>
        <v>9</v>
      </c>
      <c r="X3243">
        <f t="shared" si="213"/>
        <v>0</v>
      </c>
    </row>
    <row r="3244" spans="1:24" x14ac:dyDescent="0.25">
      <c r="A3244">
        <v>41216</v>
      </c>
      <c r="B3244" t="s">
        <v>18</v>
      </c>
      <c r="C3244" s="1">
        <v>42552</v>
      </c>
      <c r="D3244" t="s">
        <v>31</v>
      </c>
      <c r="E3244">
        <v>8</v>
      </c>
      <c r="F3244">
        <v>253.26</v>
      </c>
      <c r="G3244">
        <v>0.02</v>
      </c>
      <c r="H3244" t="s">
        <v>20</v>
      </c>
      <c r="I3244">
        <v>49.66</v>
      </c>
      <c r="J3244">
        <v>29.17</v>
      </c>
      <c r="K3244">
        <v>6.27</v>
      </c>
      <c r="L3244" t="s">
        <v>562</v>
      </c>
      <c r="M3244" t="s">
        <v>22</v>
      </c>
      <c r="N3244" t="s">
        <v>40</v>
      </c>
      <c r="O3244" t="s">
        <v>34</v>
      </c>
      <c r="P3244" t="s">
        <v>68</v>
      </c>
      <c r="Q3244" t="s">
        <v>42</v>
      </c>
      <c r="R3244" s="1">
        <v>42553</v>
      </c>
      <c r="S3244" s="10">
        <f t="shared" si="211"/>
        <v>4.0245080571719122E-5</v>
      </c>
      <c r="U3244" t="str">
        <f t="shared" si="210"/>
        <v/>
      </c>
      <c r="V3244">
        <f t="array" ref="V3244">SUM(IF(B3244="Y",IF(D3244="Critical",(F3244:F6803),0)))</f>
        <v>0</v>
      </c>
      <c r="W3244">
        <f t="shared" si="212"/>
        <v>1</v>
      </c>
      <c r="X3244">
        <f t="shared" si="213"/>
        <v>0</v>
      </c>
    </row>
    <row r="3245" spans="1:24" x14ac:dyDescent="0.25">
      <c r="A3245">
        <v>41216</v>
      </c>
      <c r="B3245" t="s">
        <v>27</v>
      </c>
      <c r="C3245" s="1">
        <v>42552</v>
      </c>
      <c r="D3245" t="s">
        <v>31</v>
      </c>
      <c r="E3245">
        <v>45</v>
      </c>
      <c r="F3245">
        <v>6865.0720000000001</v>
      </c>
      <c r="G3245">
        <v>0</v>
      </c>
      <c r="H3245" t="s">
        <v>54</v>
      </c>
      <c r="I3245">
        <v>1117.24</v>
      </c>
      <c r="J3245">
        <v>179.29</v>
      </c>
      <c r="K3245">
        <v>29.21</v>
      </c>
      <c r="L3245" t="s">
        <v>562</v>
      </c>
      <c r="M3245" t="s">
        <v>22</v>
      </c>
      <c r="N3245" t="s">
        <v>40</v>
      </c>
      <c r="O3245" t="s">
        <v>37</v>
      </c>
      <c r="P3245" t="s">
        <v>112</v>
      </c>
      <c r="Q3245" t="s">
        <v>58</v>
      </c>
      <c r="R3245" s="1">
        <v>42554</v>
      </c>
      <c r="S3245" s="10">
        <f t="shared" si="211"/>
        <v>1.0909159589775445E-3</v>
      </c>
      <c r="U3245" t="str">
        <f t="shared" si="210"/>
        <v/>
      </c>
      <c r="V3245">
        <f t="array" ref="V3245">SUM(IF(B3245="Y",IF(D3245="Critical",(F3245:F6804),0)))</f>
        <v>0</v>
      </c>
      <c r="W3245">
        <f t="shared" si="212"/>
        <v>2</v>
      </c>
      <c r="X3245">
        <f t="shared" si="213"/>
        <v>0</v>
      </c>
    </row>
    <row r="3246" spans="1:24" x14ac:dyDescent="0.25">
      <c r="A3246">
        <v>41221</v>
      </c>
      <c r="B3246" t="s">
        <v>18</v>
      </c>
      <c r="C3246" s="1">
        <v>42625</v>
      </c>
      <c r="D3246" t="s">
        <v>28</v>
      </c>
      <c r="E3246">
        <v>4</v>
      </c>
      <c r="F3246">
        <v>345.57</v>
      </c>
      <c r="G3246">
        <v>0.06</v>
      </c>
      <c r="H3246" t="s">
        <v>20</v>
      </c>
      <c r="I3246">
        <v>-218.77</v>
      </c>
      <c r="J3246">
        <v>80.98</v>
      </c>
      <c r="K3246">
        <v>35</v>
      </c>
      <c r="L3246" t="s">
        <v>356</v>
      </c>
      <c r="M3246" t="s">
        <v>30</v>
      </c>
      <c r="N3246" t="s">
        <v>40</v>
      </c>
      <c r="O3246" t="s">
        <v>34</v>
      </c>
      <c r="P3246" t="s">
        <v>53</v>
      </c>
      <c r="Q3246" t="s">
        <v>60</v>
      </c>
      <c r="R3246" s="1">
        <v>42626</v>
      </c>
      <c r="S3246" s="10">
        <f t="shared" si="211"/>
        <v>5.4913892810427925E-5</v>
      </c>
      <c r="U3246" t="str">
        <f t="shared" si="210"/>
        <v/>
      </c>
      <c r="V3246">
        <f t="array" ref="V3246">SUM(IF(B3246="Y",IF(D3246="Critical",(F3246:F6805),0)))</f>
        <v>0</v>
      </c>
      <c r="W3246">
        <f t="shared" si="212"/>
        <v>1</v>
      </c>
      <c r="X3246">
        <f t="shared" si="213"/>
        <v>0</v>
      </c>
    </row>
    <row r="3247" spans="1:24" x14ac:dyDescent="0.25">
      <c r="A3247">
        <v>41282</v>
      </c>
      <c r="B3247" t="s">
        <v>18</v>
      </c>
      <c r="C3247" s="1">
        <v>42555</v>
      </c>
      <c r="D3247" t="s">
        <v>43</v>
      </c>
      <c r="E3247">
        <v>39</v>
      </c>
      <c r="F3247">
        <v>916.05</v>
      </c>
      <c r="G3247">
        <v>0.08</v>
      </c>
      <c r="H3247" t="s">
        <v>20</v>
      </c>
      <c r="I3247">
        <v>-21.9</v>
      </c>
      <c r="J3247">
        <v>24.92</v>
      </c>
      <c r="K3247">
        <v>12.98</v>
      </c>
      <c r="L3247" t="s">
        <v>174</v>
      </c>
      <c r="M3247" t="s">
        <v>30</v>
      </c>
      <c r="N3247" t="s">
        <v>45</v>
      </c>
      <c r="O3247" t="s">
        <v>34</v>
      </c>
      <c r="P3247" t="s">
        <v>68</v>
      </c>
      <c r="Q3247" t="s">
        <v>42</v>
      </c>
      <c r="R3247" s="1">
        <v>42557</v>
      </c>
      <c r="S3247" s="10">
        <f t="shared" si="211"/>
        <v>1.4556781985991985E-4</v>
      </c>
      <c r="U3247" t="str">
        <f t="shared" si="210"/>
        <v/>
      </c>
      <c r="V3247">
        <f t="array" ref="V3247">SUM(IF(B3247="Y",IF(D3247="Critical",(F3247:F6806),0)))</f>
        <v>0</v>
      </c>
      <c r="W3247">
        <f t="shared" si="212"/>
        <v>2</v>
      </c>
      <c r="X3247">
        <f t="shared" si="213"/>
        <v>0</v>
      </c>
    </row>
    <row r="3248" spans="1:24" x14ac:dyDescent="0.25">
      <c r="A3248">
        <v>41312</v>
      </c>
      <c r="B3248" t="s">
        <v>18</v>
      </c>
      <c r="C3248" s="1">
        <v>42034</v>
      </c>
      <c r="D3248" t="s">
        <v>31</v>
      </c>
      <c r="E3248">
        <v>21</v>
      </c>
      <c r="F3248">
        <v>787.63</v>
      </c>
      <c r="G3248">
        <v>0.05</v>
      </c>
      <c r="H3248" t="s">
        <v>20</v>
      </c>
      <c r="I3248">
        <v>140.22</v>
      </c>
      <c r="J3248">
        <v>39.479999999999997</v>
      </c>
      <c r="K3248">
        <v>1.99</v>
      </c>
      <c r="L3248" t="s">
        <v>497</v>
      </c>
      <c r="M3248" t="s">
        <v>30</v>
      </c>
      <c r="N3248" t="s">
        <v>45</v>
      </c>
      <c r="O3248" t="s">
        <v>24</v>
      </c>
      <c r="P3248" t="s">
        <v>25</v>
      </c>
      <c r="Q3248" t="s">
        <v>26</v>
      </c>
      <c r="R3248" s="1">
        <v>42035</v>
      </c>
      <c r="S3248" s="10">
        <f t="shared" si="211"/>
        <v>1.2516083396787149E-4</v>
      </c>
      <c r="U3248" t="str">
        <f t="shared" si="210"/>
        <v/>
      </c>
      <c r="V3248">
        <f t="array" ref="V3248">SUM(IF(B3248="Y",IF(D3248="Critical",(F3248:F6807),0)))</f>
        <v>0</v>
      </c>
      <c r="W3248">
        <f t="shared" si="212"/>
        <v>1</v>
      </c>
      <c r="X3248">
        <f t="shared" si="213"/>
        <v>0</v>
      </c>
    </row>
    <row r="3249" spans="1:24" x14ac:dyDescent="0.25">
      <c r="A3249">
        <v>41318</v>
      </c>
      <c r="B3249" t="s">
        <v>18</v>
      </c>
      <c r="C3249" s="1">
        <v>41921</v>
      </c>
      <c r="D3249" t="s">
        <v>47</v>
      </c>
      <c r="E3249">
        <v>21</v>
      </c>
      <c r="F3249">
        <v>1223.1099999999999</v>
      </c>
      <c r="G3249">
        <v>0</v>
      </c>
      <c r="H3249" t="s">
        <v>32</v>
      </c>
      <c r="I3249">
        <v>161.72</v>
      </c>
      <c r="J3249">
        <v>56.96</v>
      </c>
      <c r="K3249">
        <v>13.22</v>
      </c>
      <c r="L3249" t="s">
        <v>364</v>
      </c>
      <c r="M3249" t="s">
        <v>30</v>
      </c>
      <c r="N3249" t="s">
        <v>45</v>
      </c>
      <c r="O3249" t="s">
        <v>34</v>
      </c>
      <c r="P3249" t="s">
        <v>72</v>
      </c>
      <c r="Q3249" t="s">
        <v>42</v>
      </c>
      <c r="R3249" s="1">
        <v>41930</v>
      </c>
      <c r="S3249" s="10">
        <f t="shared" si="211"/>
        <v>1.9436215943329136E-4</v>
      </c>
      <c r="U3249" t="str">
        <f t="shared" si="210"/>
        <v/>
      </c>
      <c r="V3249">
        <f t="array" ref="V3249">SUM(IF(B3249="Y",IF(D3249="Critical",(F3249:F6808),0)))</f>
        <v>0</v>
      </c>
      <c r="W3249">
        <f t="shared" si="212"/>
        <v>9</v>
      </c>
      <c r="X3249">
        <f t="shared" si="213"/>
        <v>0</v>
      </c>
    </row>
    <row r="3250" spans="1:24" x14ac:dyDescent="0.25">
      <c r="A3250">
        <v>41345</v>
      </c>
      <c r="B3250" t="s">
        <v>18</v>
      </c>
      <c r="C3250" s="1">
        <v>42036</v>
      </c>
      <c r="D3250" t="s">
        <v>43</v>
      </c>
      <c r="E3250">
        <v>36</v>
      </c>
      <c r="F3250">
        <v>66.41</v>
      </c>
      <c r="G3250">
        <v>0.04</v>
      </c>
      <c r="H3250" t="s">
        <v>20</v>
      </c>
      <c r="I3250">
        <v>0.37</v>
      </c>
      <c r="J3250">
        <v>1.88</v>
      </c>
      <c r="K3250">
        <v>0.79</v>
      </c>
      <c r="L3250" t="s">
        <v>479</v>
      </c>
      <c r="M3250" t="s">
        <v>30</v>
      </c>
      <c r="N3250" t="s">
        <v>40</v>
      </c>
      <c r="O3250" t="s">
        <v>34</v>
      </c>
      <c r="P3250" t="s">
        <v>100</v>
      </c>
      <c r="Q3250" t="s">
        <v>36</v>
      </c>
      <c r="R3250" s="1">
        <v>42036</v>
      </c>
      <c r="S3250" s="10">
        <f t="shared" si="211"/>
        <v>1.0553090897764617E-5</v>
      </c>
      <c r="U3250" t="str">
        <f t="shared" si="210"/>
        <v/>
      </c>
      <c r="V3250">
        <f t="array" ref="V3250">SUM(IF(B3250="Y",IF(D3250="Critical",(F3250:F6809),0)))</f>
        <v>0</v>
      </c>
      <c r="W3250">
        <f t="shared" si="212"/>
        <v>0</v>
      </c>
      <c r="X3250">
        <f t="shared" si="213"/>
        <v>0</v>
      </c>
    </row>
    <row r="3251" spans="1:24" x14ac:dyDescent="0.25">
      <c r="A3251">
        <v>19104</v>
      </c>
      <c r="B3251" t="s">
        <v>18</v>
      </c>
      <c r="C3251" s="1">
        <v>41496</v>
      </c>
      <c r="D3251" t="s">
        <v>19</v>
      </c>
      <c r="E3251">
        <v>48</v>
      </c>
      <c r="F3251">
        <v>5085.9070000000002</v>
      </c>
      <c r="G3251">
        <v>0.03</v>
      </c>
      <c r="H3251" t="s">
        <v>20</v>
      </c>
      <c r="I3251">
        <v>1366.69</v>
      </c>
      <c r="J3251">
        <v>125.99</v>
      </c>
      <c r="K3251">
        <v>8.08</v>
      </c>
      <c r="L3251" t="s">
        <v>166</v>
      </c>
      <c r="M3251" t="s">
        <v>22</v>
      </c>
      <c r="N3251" t="s">
        <v>71</v>
      </c>
      <c r="O3251" t="s">
        <v>24</v>
      </c>
      <c r="P3251" t="s">
        <v>41</v>
      </c>
      <c r="Q3251" t="s">
        <v>42</v>
      </c>
      <c r="R3251" s="1">
        <v>41498</v>
      </c>
      <c r="S3251" s="10">
        <f t="shared" si="211"/>
        <v>8.0819212270105939E-4</v>
      </c>
      <c r="U3251" t="str">
        <f t="shared" si="210"/>
        <v/>
      </c>
      <c r="V3251">
        <f t="array" ref="V3251">SUM(IF(B3251="Y",IF(D3251="Critical",(F3251:F6810),0)))</f>
        <v>0</v>
      </c>
      <c r="W3251">
        <f t="shared" si="212"/>
        <v>2</v>
      </c>
      <c r="X3251">
        <f t="shared" si="213"/>
        <v>0</v>
      </c>
    </row>
    <row r="3252" spans="1:24" x14ac:dyDescent="0.25">
      <c r="A3252">
        <v>41409</v>
      </c>
      <c r="B3252" t="s">
        <v>18</v>
      </c>
      <c r="C3252" s="1">
        <v>41841</v>
      </c>
      <c r="D3252" t="s">
        <v>31</v>
      </c>
      <c r="E3252">
        <v>1</v>
      </c>
      <c r="F3252">
        <v>18.920000000000002</v>
      </c>
      <c r="G3252">
        <v>0</v>
      </c>
      <c r="H3252" t="s">
        <v>20</v>
      </c>
      <c r="I3252">
        <v>-18.25</v>
      </c>
      <c r="J3252">
        <v>11.5</v>
      </c>
      <c r="K3252">
        <v>7.19</v>
      </c>
      <c r="L3252" t="s">
        <v>444</v>
      </c>
      <c r="M3252" t="s">
        <v>341</v>
      </c>
      <c r="N3252" t="s">
        <v>23</v>
      </c>
      <c r="O3252" t="s">
        <v>34</v>
      </c>
      <c r="P3252" t="s">
        <v>68</v>
      </c>
      <c r="Q3252" t="s">
        <v>42</v>
      </c>
      <c r="R3252" s="1">
        <v>41843</v>
      </c>
      <c r="S3252" s="10">
        <f t="shared" si="211"/>
        <v>3.0065423849677245E-6</v>
      </c>
      <c r="U3252" t="str">
        <f t="shared" si="210"/>
        <v/>
      </c>
      <c r="V3252">
        <f t="array" ref="V3252">SUM(IF(B3252="Y",IF(D3252="Critical",(F3252:F6811),0)))</f>
        <v>0</v>
      </c>
      <c r="W3252">
        <f t="shared" si="212"/>
        <v>2</v>
      </c>
      <c r="X3252">
        <f t="shared" si="213"/>
        <v>0</v>
      </c>
    </row>
    <row r="3253" spans="1:24" x14ac:dyDescent="0.25">
      <c r="A3253">
        <v>41415</v>
      </c>
      <c r="B3253" t="s">
        <v>18</v>
      </c>
      <c r="C3253" s="1">
        <v>42684</v>
      </c>
      <c r="D3253" t="s">
        <v>47</v>
      </c>
      <c r="E3253">
        <v>10</v>
      </c>
      <c r="F3253">
        <v>80.92</v>
      </c>
      <c r="G3253">
        <v>0.09</v>
      </c>
      <c r="H3253" t="s">
        <v>20</v>
      </c>
      <c r="I3253">
        <v>-20.16</v>
      </c>
      <c r="J3253">
        <v>7.64</v>
      </c>
      <c r="K3253">
        <v>5.83</v>
      </c>
      <c r="L3253" t="s">
        <v>302</v>
      </c>
      <c r="M3253" t="s">
        <v>56</v>
      </c>
      <c r="N3253" t="s">
        <v>71</v>
      </c>
      <c r="O3253" t="s">
        <v>34</v>
      </c>
      <c r="P3253" t="s">
        <v>49</v>
      </c>
      <c r="Q3253" t="s">
        <v>36</v>
      </c>
      <c r="R3253" s="1">
        <v>42689</v>
      </c>
      <c r="S3253" s="10">
        <f t="shared" si="211"/>
        <v>1.2858848297652656E-5</v>
      </c>
      <c r="U3253" t="str">
        <f t="shared" si="210"/>
        <v/>
      </c>
      <c r="V3253">
        <f t="array" ref="V3253">SUM(IF(B3253="Y",IF(D3253="Critical",(F3253:F6812),0)))</f>
        <v>0</v>
      </c>
      <c r="W3253">
        <f t="shared" si="212"/>
        <v>5</v>
      </c>
      <c r="X3253">
        <f t="shared" si="213"/>
        <v>0</v>
      </c>
    </row>
    <row r="3254" spans="1:24" x14ac:dyDescent="0.25">
      <c r="A3254">
        <v>41542</v>
      </c>
      <c r="B3254" t="s">
        <v>18</v>
      </c>
      <c r="C3254" s="1">
        <v>42639</v>
      </c>
      <c r="D3254" t="s">
        <v>19</v>
      </c>
      <c r="E3254">
        <v>47</v>
      </c>
      <c r="F3254">
        <v>6181.48</v>
      </c>
      <c r="G3254">
        <v>0.03</v>
      </c>
      <c r="H3254" t="s">
        <v>54</v>
      </c>
      <c r="I3254">
        <v>-194.83</v>
      </c>
      <c r="J3254">
        <v>124.49</v>
      </c>
      <c r="K3254">
        <v>51.94</v>
      </c>
      <c r="L3254" t="s">
        <v>320</v>
      </c>
      <c r="M3254" t="s">
        <v>22</v>
      </c>
      <c r="N3254" t="s">
        <v>23</v>
      </c>
      <c r="O3254" t="s">
        <v>37</v>
      </c>
      <c r="P3254" t="s">
        <v>112</v>
      </c>
      <c r="Q3254" t="s">
        <v>58</v>
      </c>
      <c r="R3254" s="1">
        <v>42640</v>
      </c>
      <c r="S3254" s="10">
        <f t="shared" si="211"/>
        <v>9.822876121474782E-4</v>
      </c>
      <c r="U3254" t="str">
        <f t="shared" si="210"/>
        <v/>
      </c>
      <c r="V3254">
        <f t="array" ref="V3254">SUM(IF(B3254="Y",IF(D3254="Critical",(F3254:F6813),0)))</f>
        <v>0</v>
      </c>
      <c r="W3254">
        <f t="shared" si="212"/>
        <v>1</v>
      </c>
      <c r="X3254">
        <f t="shared" si="213"/>
        <v>0</v>
      </c>
    </row>
    <row r="3255" spans="1:24" x14ac:dyDescent="0.25">
      <c r="A3255">
        <v>41543</v>
      </c>
      <c r="B3255" t="s">
        <v>18</v>
      </c>
      <c r="C3255" s="1">
        <v>42407</v>
      </c>
      <c r="D3255" t="s">
        <v>47</v>
      </c>
      <c r="E3255">
        <v>45</v>
      </c>
      <c r="F3255">
        <v>7548.65</v>
      </c>
      <c r="G3255">
        <v>0.03</v>
      </c>
      <c r="H3255" t="s">
        <v>54</v>
      </c>
      <c r="I3255">
        <v>1385.35</v>
      </c>
      <c r="J3255">
        <v>160.97999999999999</v>
      </c>
      <c r="K3255">
        <v>30</v>
      </c>
      <c r="L3255" t="s">
        <v>399</v>
      </c>
      <c r="M3255" t="s">
        <v>30</v>
      </c>
      <c r="N3255" t="s">
        <v>23</v>
      </c>
      <c r="O3255" t="s">
        <v>37</v>
      </c>
      <c r="P3255" t="s">
        <v>86</v>
      </c>
      <c r="Q3255" t="s">
        <v>74</v>
      </c>
      <c r="R3255" s="1">
        <v>42411</v>
      </c>
      <c r="S3255" s="10">
        <f t="shared" si="211"/>
        <v>1.1995420810933725E-3</v>
      </c>
      <c r="U3255" t="str">
        <f t="shared" si="210"/>
        <v/>
      </c>
      <c r="V3255">
        <f t="array" ref="V3255">SUM(IF(B3255="Y",IF(D3255="Critical",(F3255:F6814),0)))</f>
        <v>0</v>
      </c>
      <c r="W3255">
        <f t="shared" si="212"/>
        <v>4</v>
      </c>
      <c r="X3255">
        <f t="shared" si="213"/>
        <v>0</v>
      </c>
    </row>
    <row r="3256" spans="1:24" x14ac:dyDescent="0.25">
      <c r="A3256">
        <v>41543</v>
      </c>
      <c r="B3256" t="s">
        <v>18</v>
      </c>
      <c r="C3256" s="1">
        <v>42407</v>
      </c>
      <c r="D3256" t="s">
        <v>47</v>
      </c>
      <c r="E3256">
        <v>24</v>
      </c>
      <c r="F3256">
        <v>1318.8685</v>
      </c>
      <c r="G3256">
        <v>0.03</v>
      </c>
      <c r="H3256" t="s">
        <v>20</v>
      </c>
      <c r="I3256">
        <v>172.33</v>
      </c>
      <c r="J3256">
        <v>65.989999999999995</v>
      </c>
      <c r="K3256">
        <v>3.99</v>
      </c>
      <c r="L3256" t="s">
        <v>399</v>
      </c>
      <c r="M3256" t="s">
        <v>30</v>
      </c>
      <c r="N3256" t="s">
        <v>23</v>
      </c>
      <c r="O3256" t="s">
        <v>24</v>
      </c>
      <c r="P3256" t="s">
        <v>41</v>
      </c>
      <c r="Q3256" t="s">
        <v>42</v>
      </c>
      <c r="R3256" s="1">
        <v>42411</v>
      </c>
      <c r="S3256" s="10">
        <f t="shared" si="211"/>
        <v>2.0957896646135333E-4</v>
      </c>
      <c r="U3256" t="str">
        <f t="shared" si="210"/>
        <v/>
      </c>
      <c r="V3256">
        <f t="array" ref="V3256">SUM(IF(B3256="Y",IF(D3256="Critical",(F3256:F6815),0)))</f>
        <v>0</v>
      </c>
      <c r="W3256">
        <f t="shared" si="212"/>
        <v>4</v>
      </c>
      <c r="X3256">
        <f t="shared" si="213"/>
        <v>0</v>
      </c>
    </row>
    <row r="3257" spans="1:24" x14ac:dyDescent="0.25">
      <c r="A3257">
        <v>28928</v>
      </c>
      <c r="B3257" t="s">
        <v>18</v>
      </c>
      <c r="C3257" s="1">
        <v>41394</v>
      </c>
      <c r="D3257" t="s">
        <v>47</v>
      </c>
      <c r="E3257">
        <v>22</v>
      </c>
      <c r="F3257">
        <v>5144.9399999999996</v>
      </c>
      <c r="G3257">
        <v>0.09</v>
      </c>
      <c r="H3257" t="s">
        <v>20</v>
      </c>
      <c r="I3257">
        <v>729.06</v>
      </c>
      <c r="J3257">
        <v>256.99</v>
      </c>
      <c r="K3257">
        <v>11.25</v>
      </c>
      <c r="L3257" t="s">
        <v>496</v>
      </c>
      <c r="M3257" t="s">
        <v>22</v>
      </c>
      <c r="N3257" t="s">
        <v>23</v>
      </c>
      <c r="O3257" t="s">
        <v>24</v>
      </c>
      <c r="P3257" t="s">
        <v>25</v>
      </c>
      <c r="Q3257" t="s">
        <v>42</v>
      </c>
      <c r="R3257" s="1">
        <v>41394</v>
      </c>
      <c r="S3257" s="10">
        <f t="shared" si="211"/>
        <v>8.1757294810337426E-4</v>
      </c>
      <c r="U3257" t="str">
        <f t="shared" si="210"/>
        <v/>
      </c>
      <c r="V3257">
        <f t="array" ref="V3257">SUM(IF(B3257="Y",IF(D3257="Critical",(F3257:F6816),0)))</f>
        <v>0</v>
      </c>
      <c r="W3257">
        <f t="shared" si="212"/>
        <v>0</v>
      </c>
      <c r="X3257">
        <f t="shared" si="213"/>
        <v>0</v>
      </c>
    </row>
    <row r="3258" spans="1:24" x14ac:dyDescent="0.25">
      <c r="A3258">
        <v>41604</v>
      </c>
      <c r="B3258" t="s">
        <v>18</v>
      </c>
      <c r="C3258" s="1">
        <v>42411</v>
      </c>
      <c r="D3258" t="s">
        <v>43</v>
      </c>
      <c r="E3258">
        <v>22</v>
      </c>
      <c r="F3258">
        <v>138.24</v>
      </c>
      <c r="G3258">
        <v>0.06</v>
      </c>
      <c r="H3258" t="s">
        <v>20</v>
      </c>
      <c r="I3258">
        <v>-48.22</v>
      </c>
      <c r="J3258">
        <v>6.37</v>
      </c>
      <c r="K3258">
        <v>5.19</v>
      </c>
      <c r="L3258" t="s">
        <v>199</v>
      </c>
      <c r="M3258" t="s">
        <v>30</v>
      </c>
      <c r="N3258" t="s">
        <v>23</v>
      </c>
      <c r="O3258" t="s">
        <v>34</v>
      </c>
      <c r="P3258" t="s">
        <v>68</v>
      </c>
      <c r="Q3258" t="s">
        <v>42</v>
      </c>
      <c r="R3258" s="1">
        <v>42412</v>
      </c>
      <c r="S3258" s="10">
        <f t="shared" si="211"/>
        <v>2.1967464022089756E-5</v>
      </c>
      <c r="U3258" t="str">
        <f t="shared" si="210"/>
        <v/>
      </c>
      <c r="V3258">
        <f t="array" ref="V3258">SUM(IF(B3258="Y",IF(D3258="Critical",(F3258:F6817),0)))</f>
        <v>0</v>
      </c>
      <c r="W3258">
        <f t="shared" si="212"/>
        <v>1</v>
      </c>
      <c r="X3258">
        <f t="shared" si="213"/>
        <v>0</v>
      </c>
    </row>
    <row r="3259" spans="1:24" x14ac:dyDescent="0.25">
      <c r="A3259">
        <v>41606</v>
      </c>
      <c r="B3259" t="s">
        <v>18</v>
      </c>
      <c r="C3259" s="1">
        <v>42544</v>
      </c>
      <c r="D3259" t="s">
        <v>19</v>
      </c>
      <c r="E3259">
        <v>23</v>
      </c>
      <c r="F3259">
        <v>4514.8599999999997</v>
      </c>
      <c r="G3259">
        <v>0.09</v>
      </c>
      <c r="H3259" t="s">
        <v>54</v>
      </c>
      <c r="I3259">
        <v>-641.09</v>
      </c>
      <c r="J3259">
        <v>200.98</v>
      </c>
      <c r="K3259">
        <v>55.96</v>
      </c>
      <c r="L3259" t="s">
        <v>463</v>
      </c>
      <c r="M3259" t="s">
        <v>30</v>
      </c>
      <c r="N3259" t="s">
        <v>71</v>
      </c>
      <c r="O3259" t="s">
        <v>37</v>
      </c>
      <c r="P3259" t="s">
        <v>57</v>
      </c>
      <c r="Q3259" t="s">
        <v>58</v>
      </c>
      <c r="R3259" s="1">
        <v>42545</v>
      </c>
      <c r="S3259" s="10">
        <f t="shared" si="211"/>
        <v>7.1744809472491431E-4</v>
      </c>
      <c r="U3259" t="str">
        <f t="shared" si="210"/>
        <v/>
      </c>
      <c r="V3259">
        <f t="array" ref="V3259">SUM(IF(B3259="Y",IF(D3259="Critical",(F3259:F6818),0)))</f>
        <v>0</v>
      </c>
      <c r="W3259">
        <f t="shared" si="212"/>
        <v>1</v>
      </c>
      <c r="X3259">
        <f t="shared" si="213"/>
        <v>0</v>
      </c>
    </row>
    <row r="3260" spans="1:24" x14ac:dyDescent="0.25">
      <c r="A3260">
        <v>41606</v>
      </c>
      <c r="B3260" t="s">
        <v>18</v>
      </c>
      <c r="C3260" s="1">
        <v>42544</v>
      </c>
      <c r="D3260" t="s">
        <v>19</v>
      </c>
      <c r="E3260">
        <v>30</v>
      </c>
      <c r="F3260">
        <v>79.14</v>
      </c>
      <c r="G3260">
        <v>0.09</v>
      </c>
      <c r="H3260" t="s">
        <v>20</v>
      </c>
      <c r="I3260">
        <v>-4.7300000000000004</v>
      </c>
      <c r="J3260">
        <v>2.78</v>
      </c>
      <c r="K3260">
        <v>0.97</v>
      </c>
      <c r="L3260" t="s">
        <v>463</v>
      </c>
      <c r="M3260" t="s">
        <v>30</v>
      </c>
      <c r="N3260" t="s">
        <v>71</v>
      </c>
      <c r="O3260" t="s">
        <v>34</v>
      </c>
      <c r="P3260" t="s">
        <v>35</v>
      </c>
      <c r="Q3260" t="s">
        <v>36</v>
      </c>
      <c r="R3260" s="1">
        <v>42545</v>
      </c>
      <c r="S3260" s="10">
        <f t="shared" si="211"/>
        <v>1.2575991773062668E-5</v>
      </c>
      <c r="U3260" t="str">
        <f t="shared" si="210"/>
        <v/>
      </c>
      <c r="V3260">
        <f t="array" ref="V3260">SUM(IF(B3260="Y",IF(D3260="Critical",(F3260:F6819),0)))</f>
        <v>0</v>
      </c>
      <c r="W3260">
        <f t="shared" si="212"/>
        <v>1</v>
      </c>
      <c r="X3260">
        <f t="shared" si="213"/>
        <v>0</v>
      </c>
    </row>
    <row r="3261" spans="1:24" x14ac:dyDescent="0.25">
      <c r="A3261">
        <v>41607</v>
      </c>
      <c r="B3261" t="s">
        <v>18</v>
      </c>
      <c r="C3261" s="1">
        <v>42723</v>
      </c>
      <c r="D3261" t="s">
        <v>43</v>
      </c>
      <c r="E3261">
        <v>36</v>
      </c>
      <c r="F3261">
        <v>4115.74</v>
      </c>
      <c r="G3261">
        <v>0.1</v>
      </c>
      <c r="H3261" t="s">
        <v>20</v>
      </c>
      <c r="I3261">
        <v>1719.47</v>
      </c>
      <c r="J3261">
        <v>120.98</v>
      </c>
      <c r="K3261">
        <v>9.07</v>
      </c>
      <c r="L3261" t="s">
        <v>365</v>
      </c>
      <c r="M3261" t="s">
        <v>56</v>
      </c>
      <c r="N3261" t="s">
        <v>23</v>
      </c>
      <c r="O3261" t="s">
        <v>34</v>
      </c>
      <c r="P3261" t="s">
        <v>68</v>
      </c>
      <c r="Q3261" t="s">
        <v>42</v>
      </c>
      <c r="R3261" s="1">
        <v>42725</v>
      </c>
      <c r="S3261" s="10">
        <f t="shared" si="211"/>
        <v>6.540246699528044E-4</v>
      </c>
      <c r="U3261" t="str">
        <f t="shared" si="210"/>
        <v/>
      </c>
      <c r="V3261">
        <f t="array" ref="V3261">SUM(IF(B3261="Y",IF(D3261="Critical",(F3261:F6820),0)))</f>
        <v>0</v>
      </c>
      <c r="W3261">
        <f t="shared" si="212"/>
        <v>2</v>
      </c>
      <c r="X3261">
        <f t="shared" si="213"/>
        <v>0</v>
      </c>
    </row>
    <row r="3262" spans="1:24" x14ac:dyDescent="0.25">
      <c r="A3262">
        <v>21702</v>
      </c>
      <c r="B3262" t="s">
        <v>18</v>
      </c>
      <c r="C3262" s="1">
        <v>41625</v>
      </c>
      <c r="D3262" t="s">
        <v>31</v>
      </c>
      <c r="E3262">
        <v>40</v>
      </c>
      <c r="F3262">
        <v>5232.83</v>
      </c>
      <c r="G3262">
        <v>0.01</v>
      </c>
      <c r="H3262" t="s">
        <v>54</v>
      </c>
      <c r="I3262">
        <v>-1461.65</v>
      </c>
      <c r="J3262">
        <v>122.99</v>
      </c>
      <c r="K3262">
        <v>70.2</v>
      </c>
      <c r="L3262" t="s">
        <v>281</v>
      </c>
      <c r="M3262" t="s">
        <v>56</v>
      </c>
      <c r="N3262" t="s">
        <v>40</v>
      </c>
      <c r="O3262" t="s">
        <v>37</v>
      </c>
      <c r="P3262" t="s">
        <v>86</v>
      </c>
      <c r="Q3262" t="s">
        <v>74</v>
      </c>
      <c r="R3262" s="1">
        <v>41626</v>
      </c>
      <c r="S3262" s="10">
        <f t="shared" si="211"/>
        <v>8.3153938627540463E-4</v>
      </c>
      <c r="U3262" t="str">
        <f t="shared" si="210"/>
        <v/>
      </c>
      <c r="V3262">
        <f t="array" ref="V3262">SUM(IF(B3262="Y",IF(D3262="Critical",(F3262:F6821),0)))</f>
        <v>0</v>
      </c>
      <c r="W3262">
        <f t="shared" si="212"/>
        <v>1</v>
      </c>
      <c r="X3262">
        <f t="shared" si="213"/>
        <v>0</v>
      </c>
    </row>
    <row r="3263" spans="1:24" x14ac:dyDescent="0.25">
      <c r="A3263">
        <v>41634</v>
      </c>
      <c r="B3263" t="s">
        <v>18</v>
      </c>
      <c r="C3263" s="1">
        <v>42346</v>
      </c>
      <c r="D3263" t="s">
        <v>31</v>
      </c>
      <c r="E3263">
        <v>7</v>
      </c>
      <c r="F3263">
        <v>57.35</v>
      </c>
      <c r="G3263">
        <v>0.06</v>
      </c>
      <c r="H3263" t="s">
        <v>20</v>
      </c>
      <c r="I3263">
        <v>-28.55</v>
      </c>
      <c r="J3263">
        <v>8.33</v>
      </c>
      <c r="K3263">
        <v>1.99</v>
      </c>
      <c r="L3263" t="s">
        <v>97</v>
      </c>
      <c r="M3263" t="s">
        <v>22</v>
      </c>
      <c r="N3263" t="s">
        <v>40</v>
      </c>
      <c r="O3263" t="s">
        <v>24</v>
      </c>
      <c r="P3263" t="s">
        <v>25</v>
      </c>
      <c r="Q3263" t="s">
        <v>26</v>
      </c>
      <c r="R3263" s="1">
        <v>42347</v>
      </c>
      <c r="S3263" s="10">
        <f t="shared" si="211"/>
        <v>9.1133829692335611E-6</v>
      </c>
      <c r="U3263" t="str">
        <f t="shared" si="210"/>
        <v/>
      </c>
      <c r="V3263">
        <f t="array" ref="V3263">SUM(IF(B3263="Y",IF(D3263="Critical",(F3263:F6822),0)))</f>
        <v>0</v>
      </c>
      <c r="W3263">
        <f t="shared" si="212"/>
        <v>1</v>
      </c>
      <c r="X3263">
        <f t="shared" si="213"/>
        <v>0</v>
      </c>
    </row>
    <row r="3264" spans="1:24" x14ac:dyDescent="0.25">
      <c r="A3264">
        <v>41634</v>
      </c>
      <c r="B3264" t="s">
        <v>18</v>
      </c>
      <c r="C3264" s="1">
        <v>42346</v>
      </c>
      <c r="D3264" t="s">
        <v>31</v>
      </c>
      <c r="E3264">
        <v>10</v>
      </c>
      <c r="F3264">
        <v>371.45</v>
      </c>
      <c r="G3264">
        <v>0.01</v>
      </c>
      <c r="H3264" t="s">
        <v>20</v>
      </c>
      <c r="I3264">
        <v>17.73</v>
      </c>
      <c r="J3264">
        <v>34.99</v>
      </c>
      <c r="K3264">
        <v>7.73</v>
      </c>
      <c r="L3264" t="s">
        <v>97</v>
      </c>
      <c r="M3264" t="s">
        <v>22</v>
      </c>
      <c r="N3264" t="s">
        <v>40</v>
      </c>
      <c r="O3264" t="s">
        <v>34</v>
      </c>
      <c r="P3264" t="s">
        <v>35</v>
      </c>
      <c r="Q3264" t="s">
        <v>42</v>
      </c>
      <c r="R3264" s="1">
        <v>42348</v>
      </c>
      <c r="S3264" s="10">
        <f t="shared" si="211"/>
        <v>5.9026435988174478E-5</v>
      </c>
      <c r="U3264" t="str">
        <f t="shared" si="210"/>
        <v/>
      </c>
      <c r="V3264">
        <f t="array" ref="V3264">SUM(IF(B3264="Y",IF(D3264="Critical",(F3264:F6823),0)))</f>
        <v>0</v>
      </c>
      <c r="W3264">
        <f t="shared" si="212"/>
        <v>2</v>
      </c>
      <c r="X3264">
        <f t="shared" si="213"/>
        <v>0</v>
      </c>
    </row>
    <row r="3265" spans="1:24" x14ac:dyDescent="0.25">
      <c r="A3265">
        <v>41636</v>
      </c>
      <c r="B3265" t="s">
        <v>18</v>
      </c>
      <c r="C3265" s="1">
        <v>42596</v>
      </c>
      <c r="D3265" t="s">
        <v>28</v>
      </c>
      <c r="E3265">
        <v>47</v>
      </c>
      <c r="F3265">
        <v>5294.48</v>
      </c>
      <c r="G3265">
        <v>0.03</v>
      </c>
      <c r="H3265" t="s">
        <v>20</v>
      </c>
      <c r="I3265">
        <v>1521.31</v>
      </c>
      <c r="J3265">
        <v>107.53</v>
      </c>
      <c r="K3265">
        <v>5.81</v>
      </c>
      <c r="L3265" t="s">
        <v>439</v>
      </c>
      <c r="M3265" t="s">
        <v>22</v>
      </c>
      <c r="N3265" t="s">
        <v>40</v>
      </c>
      <c r="O3265" t="s">
        <v>37</v>
      </c>
      <c r="P3265" t="s">
        <v>38</v>
      </c>
      <c r="Q3265" t="s">
        <v>52</v>
      </c>
      <c r="R3265" s="1">
        <v>42597</v>
      </c>
      <c r="S3265" s="10">
        <f t="shared" si="211"/>
        <v>8.4133607433213077E-4</v>
      </c>
      <c r="U3265" t="str">
        <f t="shared" si="210"/>
        <v/>
      </c>
      <c r="V3265">
        <f t="array" ref="V3265">SUM(IF(B3265="Y",IF(D3265="Critical",(F3265:F6824),0)))</f>
        <v>0</v>
      </c>
      <c r="W3265">
        <f t="shared" si="212"/>
        <v>1</v>
      </c>
      <c r="X3265">
        <f t="shared" si="213"/>
        <v>0</v>
      </c>
    </row>
    <row r="3266" spans="1:24" x14ac:dyDescent="0.25">
      <c r="A3266">
        <v>41636</v>
      </c>
      <c r="B3266" t="s">
        <v>18</v>
      </c>
      <c r="C3266" s="1">
        <v>42596</v>
      </c>
      <c r="D3266" t="s">
        <v>28</v>
      </c>
      <c r="E3266">
        <v>25</v>
      </c>
      <c r="F3266">
        <v>423.15</v>
      </c>
      <c r="G3266">
        <v>0.05</v>
      </c>
      <c r="H3266" t="s">
        <v>20</v>
      </c>
      <c r="I3266">
        <v>-47.28</v>
      </c>
      <c r="J3266">
        <v>16.98</v>
      </c>
      <c r="K3266">
        <v>7.78</v>
      </c>
      <c r="L3266" t="s">
        <v>439</v>
      </c>
      <c r="M3266" t="s">
        <v>22</v>
      </c>
      <c r="N3266" t="s">
        <v>40</v>
      </c>
      <c r="O3266" t="s">
        <v>34</v>
      </c>
      <c r="P3266" t="s">
        <v>35</v>
      </c>
      <c r="Q3266" t="s">
        <v>26</v>
      </c>
      <c r="R3266" s="1">
        <v>42598</v>
      </c>
      <c r="S3266" s="10">
        <f t="shared" si="211"/>
        <v>6.7241987854074653E-5</v>
      </c>
      <c r="U3266" t="str">
        <f t="shared" ref="U3266:U3329" si="214">IF(T3266="Quality Check",VLOOKUP(S3266,Quality_Control,2),"")</f>
        <v/>
      </c>
      <c r="V3266">
        <f t="array" ref="V3266">SUM(IF(B3266="Y",IF(D3266="Critical",(F3266:F6825),0)))</f>
        <v>0</v>
      </c>
      <c r="W3266">
        <f t="shared" si="212"/>
        <v>2</v>
      </c>
      <c r="X3266">
        <f t="shared" si="213"/>
        <v>0</v>
      </c>
    </row>
    <row r="3267" spans="1:24" x14ac:dyDescent="0.25">
      <c r="A3267">
        <v>41636</v>
      </c>
      <c r="B3267" t="s">
        <v>18</v>
      </c>
      <c r="C3267" s="1">
        <v>42596</v>
      </c>
      <c r="D3267" t="s">
        <v>28</v>
      </c>
      <c r="E3267">
        <v>27</v>
      </c>
      <c r="F3267">
        <v>2762.857</v>
      </c>
      <c r="G3267">
        <v>0.03</v>
      </c>
      <c r="H3267" t="s">
        <v>20</v>
      </c>
      <c r="I3267">
        <v>722.24</v>
      </c>
      <c r="J3267">
        <v>115.99</v>
      </c>
      <c r="K3267">
        <v>4.2300000000000004</v>
      </c>
      <c r="L3267" t="s">
        <v>439</v>
      </c>
      <c r="M3267" t="s">
        <v>22</v>
      </c>
      <c r="N3267" t="s">
        <v>40</v>
      </c>
      <c r="O3267" t="s">
        <v>24</v>
      </c>
      <c r="P3267" t="s">
        <v>41</v>
      </c>
      <c r="Q3267" t="s">
        <v>42</v>
      </c>
      <c r="R3267" s="1">
        <v>42598</v>
      </c>
      <c r="S3267" s="10">
        <f t="shared" ref="S3267:S3330" si="215">F3267/$F$3563</f>
        <v>4.3904052188714436E-4</v>
      </c>
      <c r="U3267" t="str">
        <f t="shared" si="214"/>
        <v/>
      </c>
      <c r="V3267">
        <f t="array" ref="V3267">SUM(IF(B3267="Y",IF(D3267="Critical",(F3267:F6826),0)))</f>
        <v>0</v>
      </c>
      <c r="W3267">
        <f t="shared" ref="W3267:W3330" si="216">R3267-C3267</f>
        <v>2</v>
      </c>
      <c r="X3267">
        <f t="shared" ref="X3267:X3330" si="217">IF(T3267="",0,1)</f>
        <v>0</v>
      </c>
    </row>
    <row r="3268" spans="1:24" x14ac:dyDescent="0.25">
      <c r="A3268">
        <v>41664</v>
      </c>
      <c r="B3268" t="s">
        <v>18</v>
      </c>
      <c r="C3268" s="1">
        <v>41977</v>
      </c>
      <c r="D3268" t="s">
        <v>28</v>
      </c>
      <c r="E3268">
        <v>5</v>
      </c>
      <c r="F3268">
        <v>54.8</v>
      </c>
      <c r="G3268">
        <v>0</v>
      </c>
      <c r="H3268" t="s">
        <v>20</v>
      </c>
      <c r="I3268">
        <v>-15.3</v>
      </c>
      <c r="J3268">
        <v>9.7799999999999994</v>
      </c>
      <c r="K3268">
        <v>1.99</v>
      </c>
      <c r="L3268" t="s">
        <v>607</v>
      </c>
      <c r="M3268" t="s">
        <v>30</v>
      </c>
      <c r="N3268" t="s">
        <v>23</v>
      </c>
      <c r="O3268" t="s">
        <v>24</v>
      </c>
      <c r="P3268" t="s">
        <v>25</v>
      </c>
      <c r="Q3268" t="s">
        <v>26</v>
      </c>
      <c r="R3268" s="1">
        <v>41977</v>
      </c>
      <c r="S3268" s="10">
        <f t="shared" si="215"/>
        <v>8.7081671615344233E-6</v>
      </c>
      <c r="U3268" t="str">
        <f t="shared" si="214"/>
        <v/>
      </c>
      <c r="V3268">
        <f t="array" ref="V3268">SUM(IF(B3268="Y",IF(D3268="Critical",(F3268:F6827),0)))</f>
        <v>0</v>
      </c>
      <c r="W3268">
        <f t="shared" si="216"/>
        <v>0</v>
      </c>
      <c r="X3268">
        <f t="shared" si="217"/>
        <v>0</v>
      </c>
    </row>
    <row r="3269" spans="1:24" x14ac:dyDescent="0.25">
      <c r="A3269">
        <v>41664</v>
      </c>
      <c r="B3269" t="s">
        <v>18</v>
      </c>
      <c r="C3269" s="1">
        <v>41977</v>
      </c>
      <c r="D3269" t="s">
        <v>28</v>
      </c>
      <c r="E3269">
        <v>40</v>
      </c>
      <c r="F3269">
        <v>1038.19</v>
      </c>
      <c r="G3269">
        <v>7.0000000000000007E-2</v>
      </c>
      <c r="H3269" t="s">
        <v>20</v>
      </c>
      <c r="I3269">
        <v>230.69</v>
      </c>
      <c r="J3269">
        <v>25.98</v>
      </c>
      <c r="K3269">
        <v>4.08</v>
      </c>
      <c r="L3269" t="s">
        <v>607</v>
      </c>
      <c r="M3269" t="s">
        <v>30</v>
      </c>
      <c r="N3269" t="s">
        <v>23</v>
      </c>
      <c r="O3269" t="s">
        <v>34</v>
      </c>
      <c r="P3269" t="s">
        <v>35</v>
      </c>
      <c r="Q3269" t="s">
        <v>26</v>
      </c>
      <c r="R3269" s="1">
        <v>41979</v>
      </c>
      <c r="S3269" s="10">
        <f t="shared" si="215"/>
        <v>1.6497686250790917E-4</v>
      </c>
      <c r="U3269" t="str">
        <f t="shared" si="214"/>
        <v/>
      </c>
      <c r="V3269">
        <f t="array" ref="V3269">SUM(IF(B3269="Y",IF(D3269="Critical",(F3269:F6828),0)))</f>
        <v>0</v>
      </c>
      <c r="W3269">
        <f t="shared" si="216"/>
        <v>2</v>
      </c>
      <c r="X3269">
        <f t="shared" si="217"/>
        <v>0</v>
      </c>
    </row>
    <row r="3270" spans="1:24" x14ac:dyDescent="0.25">
      <c r="A3270">
        <v>41666</v>
      </c>
      <c r="B3270" t="s">
        <v>18</v>
      </c>
      <c r="C3270" s="1">
        <v>42066</v>
      </c>
      <c r="D3270" t="s">
        <v>43</v>
      </c>
      <c r="E3270">
        <v>26</v>
      </c>
      <c r="F3270">
        <v>596.15599999999995</v>
      </c>
      <c r="G3270">
        <v>0.1</v>
      </c>
      <c r="H3270" t="s">
        <v>32</v>
      </c>
      <c r="I3270">
        <v>-97.92</v>
      </c>
      <c r="J3270">
        <v>28.99</v>
      </c>
      <c r="K3270">
        <v>8.59</v>
      </c>
      <c r="L3270" t="s">
        <v>485</v>
      </c>
      <c r="M3270" t="s">
        <v>56</v>
      </c>
      <c r="N3270" t="s">
        <v>71</v>
      </c>
      <c r="O3270" t="s">
        <v>24</v>
      </c>
      <c r="P3270" t="s">
        <v>41</v>
      </c>
      <c r="Q3270" t="s">
        <v>52</v>
      </c>
      <c r="R3270" s="1">
        <v>42067</v>
      </c>
      <c r="S3270" s="10">
        <f t="shared" si="215"/>
        <v>9.4734052962622533E-5</v>
      </c>
      <c r="U3270" t="str">
        <f t="shared" si="214"/>
        <v/>
      </c>
      <c r="V3270">
        <f t="array" ref="V3270">SUM(IF(B3270="Y",IF(D3270="Critical",(F3270:F6829),0)))</f>
        <v>0</v>
      </c>
      <c r="W3270">
        <f t="shared" si="216"/>
        <v>1</v>
      </c>
      <c r="X3270">
        <f t="shared" si="217"/>
        <v>0</v>
      </c>
    </row>
    <row r="3271" spans="1:24" x14ac:dyDescent="0.25">
      <c r="A3271">
        <v>41696</v>
      </c>
      <c r="B3271" t="s">
        <v>18</v>
      </c>
      <c r="C3271" s="1">
        <v>42564</v>
      </c>
      <c r="D3271" t="s">
        <v>31</v>
      </c>
      <c r="E3271">
        <v>45</v>
      </c>
      <c r="F3271">
        <v>237.28</v>
      </c>
      <c r="G3271">
        <v>0.03</v>
      </c>
      <c r="H3271" t="s">
        <v>32</v>
      </c>
      <c r="I3271">
        <v>-2088.6799999999998</v>
      </c>
      <c r="J3271">
        <v>4.4800000000000004</v>
      </c>
      <c r="K3271">
        <v>49</v>
      </c>
      <c r="L3271" t="s">
        <v>518</v>
      </c>
      <c r="M3271" t="s">
        <v>341</v>
      </c>
      <c r="N3271" t="s">
        <v>71</v>
      </c>
      <c r="O3271" t="s">
        <v>34</v>
      </c>
      <c r="P3271" t="s">
        <v>72</v>
      </c>
      <c r="Q3271" t="s">
        <v>60</v>
      </c>
      <c r="R3271" s="1">
        <v>42566</v>
      </c>
      <c r="S3271" s="10">
        <f t="shared" si="215"/>
        <v>3.7705728176804525E-5</v>
      </c>
      <c r="U3271" t="str">
        <f t="shared" si="214"/>
        <v/>
      </c>
      <c r="V3271">
        <f t="array" ref="V3271">SUM(IF(B3271="Y",IF(D3271="Critical",(F3271:F6830),0)))</f>
        <v>0</v>
      </c>
      <c r="W3271">
        <f t="shared" si="216"/>
        <v>2</v>
      </c>
      <c r="X3271">
        <f t="shared" si="217"/>
        <v>0</v>
      </c>
    </row>
    <row r="3272" spans="1:24" x14ac:dyDescent="0.25">
      <c r="A3272">
        <v>15206</v>
      </c>
      <c r="B3272" t="s">
        <v>27</v>
      </c>
      <c r="C3272" s="1">
        <v>41582</v>
      </c>
      <c r="D3272" t="s">
        <v>47</v>
      </c>
      <c r="E3272">
        <v>35</v>
      </c>
      <c r="F3272">
        <v>5287.16</v>
      </c>
      <c r="G3272">
        <v>0.05</v>
      </c>
      <c r="H3272" t="s">
        <v>54</v>
      </c>
      <c r="I3272">
        <v>-769.05</v>
      </c>
      <c r="J3272">
        <v>150.97999999999999</v>
      </c>
      <c r="K3272">
        <v>66.27</v>
      </c>
      <c r="L3272" t="s">
        <v>151</v>
      </c>
      <c r="M3272" t="s">
        <v>22</v>
      </c>
      <c r="N3272" t="s">
        <v>71</v>
      </c>
      <c r="O3272" t="s">
        <v>37</v>
      </c>
      <c r="P3272" t="s">
        <v>57</v>
      </c>
      <c r="Q3272" t="s">
        <v>58</v>
      </c>
      <c r="R3272" s="1">
        <v>41587</v>
      </c>
      <c r="S3272" s="10">
        <f t="shared" si="215"/>
        <v>8.4017286660179448E-4</v>
      </c>
      <c r="U3272" t="str">
        <f t="shared" si="214"/>
        <v/>
      </c>
      <c r="V3272">
        <f t="array" ref="V3272">SUM(IF(B3272="Y",IF(D3272="Critical",(F3272:F6831),0)))</f>
        <v>0</v>
      </c>
      <c r="W3272">
        <f t="shared" si="216"/>
        <v>5</v>
      </c>
      <c r="X3272">
        <f t="shared" si="217"/>
        <v>0</v>
      </c>
    </row>
    <row r="3273" spans="1:24" x14ac:dyDescent="0.25">
      <c r="A3273">
        <v>12929</v>
      </c>
      <c r="B3273" t="s">
        <v>18</v>
      </c>
      <c r="C3273" s="1">
        <v>41516</v>
      </c>
      <c r="D3273" t="s">
        <v>28</v>
      </c>
      <c r="E3273">
        <v>19</v>
      </c>
      <c r="F3273">
        <v>5297.47</v>
      </c>
      <c r="G3273">
        <v>0.02</v>
      </c>
      <c r="H3273" t="s">
        <v>54</v>
      </c>
      <c r="I3273">
        <v>-158.93</v>
      </c>
      <c r="J3273">
        <v>270.98</v>
      </c>
      <c r="K3273">
        <v>50</v>
      </c>
      <c r="L3273" t="s">
        <v>417</v>
      </c>
      <c r="M3273" t="s">
        <v>341</v>
      </c>
      <c r="N3273" t="s">
        <v>23</v>
      </c>
      <c r="O3273" t="s">
        <v>37</v>
      </c>
      <c r="P3273" t="s">
        <v>86</v>
      </c>
      <c r="Q3273" t="s">
        <v>74</v>
      </c>
      <c r="R3273" s="1">
        <v>41517</v>
      </c>
      <c r="S3273" s="10">
        <f t="shared" si="215"/>
        <v>8.4181120973017814E-4</v>
      </c>
      <c r="U3273" t="str">
        <f t="shared" si="214"/>
        <v/>
      </c>
      <c r="V3273">
        <f t="array" ref="V3273">SUM(IF(B3273="Y",IF(D3273="Critical",(F3273:F6832),0)))</f>
        <v>0</v>
      </c>
      <c r="W3273">
        <f t="shared" si="216"/>
        <v>1</v>
      </c>
      <c r="X3273">
        <f t="shared" si="217"/>
        <v>0</v>
      </c>
    </row>
    <row r="3274" spans="1:24" x14ac:dyDescent="0.25">
      <c r="A3274">
        <v>41765</v>
      </c>
      <c r="B3274" t="s">
        <v>18</v>
      </c>
      <c r="C3274" s="1">
        <v>42713</v>
      </c>
      <c r="D3274" t="s">
        <v>43</v>
      </c>
      <c r="E3274">
        <v>41</v>
      </c>
      <c r="F3274">
        <v>204.99</v>
      </c>
      <c r="G3274">
        <v>0.03</v>
      </c>
      <c r="H3274" t="s">
        <v>20</v>
      </c>
      <c r="I3274">
        <v>-95.99</v>
      </c>
      <c r="J3274">
        <v>4.9800000000000004</v>
      </c>
      <c r="K3274">
        <v>4.95</v>
      </c>
      <c r="L3274" t="s">
        <v>577</v>
      </c>
      <c r="M3274" t="s">
        <v>30</v>
      </c>
      <c r="N3274" t="s">
        <v>40</v>
      </c>
      <c r="O3274" t="s">
        <v>34</v>
      </c>
      <c r="P3274" t="s">
        <v>68</v>
      </c>
      <c r="Q3274" t="s">
        <v>42</v>
      </c>
      <c r="R3274" s="1">
        <v>42715</v>
      </c>
      <c r="S3274" s="10">
        <f t="shared" si="215"/>
        <v>3.2574583694214256E-5</v>
      </c>
      <c r="U3274" t="str">
        <f t="shared" si="214"/>
        <v/>
      </c>
      <c r="V3274">
        <f t="array" ref="V3274">SUM(IF(B3274="Y",IF(D3274="Critical",(F3274:F6833),0)))</f>
        <v>0</v>
      </c>
      <c r="W3274">
        <f t="shared" si="216"/>
        <v>2</v>
      </c>
      <c r="X3274">
        <f t="shared" si="217"/>
        <v>0</v>
      </c>
    </row>
    <row r="3275" spans="1:24" x14ac:dyDescent="0.25">
      <c r="A3275">
        <v>41766</v>
      </c>
      <c r="B3275" t="s">
        <v>18</v>
      </c>
      <c r="C3275" s="1">
        <v>42258</v>
      </c>
      <c r="D3275" t="s">
        <v>28</v>
      </c>
      <c r="E3275">
        <v>7</v>
      </c>
      <c r="F3275">
        <v>273.42</v>
      </c>
      <c r="G3275">
        <v>0</v>
      </c>
      <c r="H3275" t="s">
        <v>20</v>
      </c>
      <c r="I3275">
        <v>10.06</v>
      </c>
      <c r="J3275">
        <v>34.54</v>
      </c>
      <c r="K3275">
        <v>14.72</v>
      </c>
      <c r="L3275" t="s">
        <v>110</v>
      </c>
      <c r="M3275" t="s">
        <v>56</v>
      </c>
      <c r="N3275" t="s">
        <v>23</v>
      </c>
      <c r="O3275" t="s">
        <v>34</v>
      </c>
      <c r="P3275" t="s">
        <v>68</v>
      </c>
      <c r="Q3275" t="s">
        <v>42</v>
      </c>
      <c r="R3275" s="1">
        <v>42259</v>
      </c>
      <c r="S3275" s="10">
        <f t="shared" si="215"/>
        <v>4.3448669074940547E-5</v>
      </c>
      <c r="U3275" t="str">
        <f t="shared" si="214"/>
        <v/>
      </c>
      <c r="V3275">
        <f t="array" ref="V3275">SUM(IF(B3275="Y",IF(D3275="Critical",(F3275:F6834),0)))</f>
        <v>0</v>
      </c>
      <c r="W3275">
        <f t="shared" si="216"/>
        <v>1</v>
      </c>
      <c r="X3275">
        <f t="shared" si="217"/>
        <v>0</v>
      </c>
    </row>
    <row r="3276" spans="1:24" x14ac:dyDescent="0.25">
      <c r="A3276">
        <v>41766</v>
      </c>
      <c r="B3276" t="s">
        <v>18</v>
      </c>
      <c r="C3276" s="1">
        <v>42258</v>
      </c>
      <c r="D3276" t="s">
        <v>28</v>
      </c>
      <c r="E3276">
        <v>10</v>
      </c>
      <c r="F3276">
        <v>5158.09</v>
      </c>
      <c r="G3276">
        <v>0.01</v>
      </c>
      <c r="H3276" t="s">
        <v>54</v>
      </c>
      <c r="I3276">
        <v>969.05</v>
      </c>
      <c r="J3276">
        <v>500.98</v>
      </c>
      <c r="K3276">
        <v>28.14</v>
      </c>
      <c r="L3276" t="s">
        <v>110</v>
      </c>
      <c r="M3276" t="s">
        <v>22</v>
      </c>
      <c r="N3276" t="s">
        <v>23</v>
      </c>
      <c r="O3276" t="s">
        <v>24</v>
      </c>
      <c r="P3276" t="s">
        <v>51</v>
      </c>
      <c r="Q3276" t="s">
        <v>74</v>
      </c>
      <c r="R3276" s="1">
        <v>42259</v>
      </c>
      <c r="S3276" s="10">
        <f t="shared" si="215"/>
        <v>8.1966259040582284E-4</v>
      </c>
      <c r="U3276" t="str">
        <f t="shared" si="214"/>
        <v/>
      </c>
      <c r="V3276">
        <f t="array" ref="V3276">SUM(IF(B3276="Y",IF(D3276="Critical",(F3276:F6835),0)))</f>
        <v>0</v>
      </c>
      <c r="W3276">
        <f t="shared" si="216"/>
        <v>1</v>
      </c>
      <c r="X3276">
        <f t="shared" si="217"/>
        <v>0</v>
      </c>
    </row>
    <row r="3277" spans="1:24" x14ac:dyDescent="0.25">
      <c r="A3277">
        <v>41799</v>
      </c>
      <c r="B3277" t="s">
        <v>18</v>
      </c>
      <c r="C3277" s="1">
        <v>42544</v>
      </c>
      <c r="D3277" t="s">
        <v>19</v>
      </c>
      <c r="E3277">
        <v>21</v>
      </c>
      <c r="F3277">
        <v>1130.806</v>
      </c>
      <c r="G3277">
        <v>0.04</v>
      </c>
      <c r="H3277" t="s">
        <v>20</v>
      </c>
      <c r="I3277">
        <v>95.15</v>
      </c>
      <c r="J3277">
        <v>65.989999999999995</v>
      </c>
      <c r="K3277">
        <v>4.99</v>
      </c>
      <c r="L3277" t="s">
        <v>33</v>
      </c>
      <c r="M3277" t="s">
        <v>22</v>
      </c>
      <c r="N3277" t="s">
        <v>23</v>
      </c>
      <c r="O3277" t="s">
        <v>24</v>
      </c>
      <c r="P3277" t="s">
        <v>41</v>
      </c>
      <c r="Q3277" t="s">
        <v>42</v>
      </c>
      <c r="R3277" s="1">
        <v>42545</v>
      </c>
      <c r="S3277" s="10">
        <f t="shared" si="215"/>
        <v>1.7969430064354187E-4</v>
      </c>
      <c r="U3277" t="str">
        <f t="shared" si="214"/>
        <v/>
      </c>
      <c r="V3277">
        <f t="array" ref="V3277">SUM(IF(B3277="Y",IF(D3277="Critical",(F3277:F6836),0)))</f>
        <v>0</v>
      </c>
      <c r="W3277">
        <f t="shared" si="216"/>
        <v>1</v>
      </c>
      <c r="X3277">
        <f t="shared" si="217"/>
        <v>0</v>
      </c>
    </row>
    <row r="3278" spans="1:24" x14ac:dyDescent="0.25">
      <c r="A3278">
        <v>41825</v>
      </c>
      <c r="B3278" t="s">
        <v>18</v>
      </c>
      <c r="C3278" s="1">
        <v>42604</v>
      </c>
      <c r="D3278" t="s">
        <v>28</v>
      </c>
      <c r="E3278">
        <v>50</v>
      </c>
      <c r="F3278">
        <v>7817.45</v>
      </c>
      <c r="G3278">
        <v>0.03</v>
      </c>
      <c r="H3278" t="s">
        <v>54</v>
      </c>
      <c r="I3278">
        <v>-1303.5999999999999</v>
      </c>
      <c r="J3278">
        <v>150.88999999999999</v>
      </c>
      <c r="K3278">
        <v>60.2</v>
      </c>
      <c r="L3278" t="s">
        <v>349</v>
      </c>
      <c r="M3278" t="s">
        <v>56</v>
      </c>
      <c r="N3278" t="s">
        <v>45</v>
      </c>
      <c r="O3278" t="s">
        <v>37</v>
      </c>
      <c r="P3278" t="s">
        <v>86</v>
      </c>
      <c r="Q3278" t="s">
        <v>74</v>
      </c>
      <c r="R3278" s="1">
        <v>42604</v>
      </c>
      <c r="S3278" s="10">
        <f t="shared" si="215"/>
        <v>1.2422565944696584E-3</v>
      </c>
      <c r="U3278" t="str">
        <f t="shared" si="214"/>
        <v/>
      </c>
      <c r="V3278">
        <f t="array" ref="V3278">SUM(IF(B3278="Y",IF(D3278="Critical",(F3278:F6837),0)))</f>
        <v>0</v>
      </c>
      <c r="W3278">
        <f t="shared" si="216"/>
        <v>0</v>
      </c>
      <c r="X3278">
        <f t="shared" si="217"/>
        <v>0</v>
      </c>
    </row>
    <row r="3279" spans="1:24" x14ac:dyDescent="0.25">
      <c r="A3279">
        <v>41825</v>
      </c>
      <c r="B3279" t="s">
        <v>18</v>
      </c>
      <c r="C3279" s="1">
        <v>42604</v>
      </c>
      <c r="D3279" t="s">
        <v>28</v>
      </c>
      <c r="E3279">
        <v>43</v>
      </c>
      <c r="F3279">
        <v>3277.39</v>
      </c>
      <c r="G3279">
        <v>0.02</v>
      </c>
      <c r="H3279" t="s">
        <v>20</v>
      </c>
      <c r="I3279">
        <v>286.01</v>
      </c>
      <c r="J3279">
        <v>73.98</v>
      </c>
      <c r="K3279">
        <v>4</v>
      </c>
      <c r="L3279" t="s">
        <v>368</v>
      </c>
      <c r="M3279" t="s">
        <v>56</v>
      </c>
      <c r="N3279" t="s">
        <v>45</v>
      </c>
      <c r="O3279" t="s">
        <v>24</v>
      </c>
      <c r="P3279" t="s">
        <v>25</v>
      </c>
      <c r="Q3279" t="s">
        <v>42</v>
      </c>
      <c r="R3279" s="1">
        <v>42605</v>
      </c>
      <c r="S3279" s="10">
        <f t="shared" si="215"/>
        <v>5.208040141157172E-4</v>
      </c>
      <c r="U3279" t="str">
        <f t="shared" si="214"/>
        <v/>
      </c>
      <c r="V3279">
        <f t="array" ref="V3279">SUM(IF(B3279="Y",IF(D3279="Critical",(F3279:F6838),0)))</f>
        <v>0</v>
      </c>
      <c r="W3279">
        <f t="shared" si="216"/>
        <v>1</v>
      </c>
      <c r="X3279">
        <f t="shared" si="217"/>
        <v>0</v>
      </c>
    </row>
    <row r="3280" spans="1:24" x14ac:dyDescent="0.25">
      <c r="A3280">
        <v>19174</v>
      </c>
      <c r="B3280" t="s">
        <v>18</v>
      </c>
      <c r="C3280" s="1">
        <v>41471</v>
      </c>
      <c r="D3280" t="s">
        <v>43</v>
      </c>
      <c r="E3280">
        <v>35</v>
      </c>
      <c r="F3280">
        <v>5311.973</v>
      </c>
      <c r="G3280">
        <v>0.02</v>
      </c>
      <c r="H3280" t="s">
        <v>20</v>
      </c>
      <c r="I3280">
        <v>1142.08</v>
      </c>
      <c r="J3280">
        <v>179.99</v>
      </c>
      <c r="K3280">
        <v>13.99</v>
      </c>
      <c r="L3280" t="s">
        <v>389</v>
      </c>
      <c r="M3280" t="s">
        <v>56</v>
      </c>
      <c r="N3280" t="s">
        <v>71</v>
      </c>
      <c r="O3280" t="s">
        <v>24</v>
      </c>
      <c r="P3280" t="s">
        <v>41</v>
      </c>
      <c r="Q3280" t="s">
        <v>52</v>
      </c>
      <c r="R3280" s="1">
        <v>41473</v>
      </c>
      <c r="S3280" s="10">
        <f t="shared" si="215"/>
        <v>8.4411585477294697E-4</v>
      </c>
      <c r="U3280" t="str">
        <f t="shared" si="214"/>
        <v/>
      </c>
      <c r="V3280">
        <f t="array" ref="V3280">SUM(IF(B3280="Y",IF(D3280="Critical",(F3280:F6839),0)))</f>
        <v>0</v>
      </c>
      <c r="W3280">
        <f t="shared" si="216"/>
        <v>2</v>
      </c>
      <c r="X3280">
        <f t="shared" si="217"/>
        <v>0</v>
      </c>
    </row>
    <row r="3281" spans="1:24" x14ac:dyDescent="0.25">
      <c r="A3281">
        <v>41857</v>
      </c>
      <c r="B3281" t="s">
        <v>18</v>
      </c>
      <c r="C3281" s="1">
        <v>41765</v>
      </c>
      <c r="D3281" t="s">
        <v>47</v>
      </c>
      <c r="E3281">
        <v>45</v>
      </c>
      <c r="F3281">
        <v>461.05</v>
      </c>
      <c r="G3281">
        <v>0.04</v>
      </c>
      <c r="H3281" t="s">
        <v>32</v>
      </c>
      <c r="I3281">
        <v>-38.39</v>
      </c>
      <c r="J3281">
        <v>9.65</v>
      </c>
      <c r="K3281">
        <v>6.22</v>
      </c>
      <c r="L3281" t="s">
        <v>181</v>
      </c>
      <c r="M3281" t="s">
        <v>22</v>
      </c>
      <c r="N3281" t="s">
        <v>40</v>
      </c>
      <c r="O3281" t="s">
        <v>37</v>
      </c>
      <c r="P3281" t="s">
        <v>38</v>
      </c>
      <c r="Q3281" t="s">
        <v>42</v>
      </c>
      <c r="R3281" s="1">
        <v>41770</v>
      </c>
      <c r="S3281" s="10">
        <f t="shared" si="215"/>
        <v>7.3264607113603024E-5</v>
      </c>
      <c r="U3281" t="str">
        <f t="shared" si="214"/>
        <v/>
      </c>
      <c r="V3281">
        <f t="array" ref="V3281">SUM(IF(B3281="Y",IF(D3281="Critical",(F3281:F6840),0)))</f>
        <v>0</v>
      </c>
      <c r="W3281">
        <f t="shared" si="216"/>
        <v>5</v>
      </c>
      <c r="X3281">
        <f t="shared" si="217"/>
        <v>0</v>
      </c>
    </row>
    <row r="3282" spans="1:24" x14ac:dyDescent="0.25">
      <c r="A3282">
        <v>41891</v>
      </c>
      <c r="B3282" t="s">
        <v>18</v>
      </c>
      <c r="C3282" s="1">
        <v>41781</v>
      </c>
      <c r="D3282" t="s">
        <v>19</v>
      </c>
      <c r="E3282">
        <v>22</v>
      </c>
      <c r="F3282">
        <v>846.59</v>
      </c>
      <c r="G3282">
        <v>0.08</v>
      </c>
      <c r="H3282" t="s">
        <v>20</v>
      </c>
      <c r="I3282">
        <v>-1.95</v>
      </c>
      <c r="J3282">
        <v>40.89</v>
      </c>
      <c r="K3282">
        <v>18.98</v>
      </c>
      <c r="L3282" t="s">
        <v>29</v>
      </c>
      <c r="M3282" t="s">
        <v>30</v>
      </c>
      <c r="N3282" t="s">
        <v>23</v>
      </c>
      <c r="O3282" t="s">
        <v>37</v>
      </c>
      <c r="P3282" t="s">
        <v>38</v>
      </c>
      <c r="Q3282" t="s">
        <v>42</v>
      </c>
      <c r="R3282" s="1">
        <v>41782</v>
      </c>
      <c r="S3282" s="10">
        <f t="shared" si="215"/>
        <v>1.3453005907451511E-4</v>
      </c>
      <c r="U3282" t="str">
        <f t="shared" si="214"/>
        <v/>
      </c>
      <c r="V3282">
        <f t="array" ref="V3282">SUM(IF(B3282="Y",IF(D3282="Critical",(F3282:F6841),0)))</f>
        <v>0</v>
      </c>
      <c r="W3282">
        <f t="shared" si="216"/>
        <v>1</v>
      </c>
      <c r="X3282">
        <f t="shared" si="217"/>
        <v>0</v>
      </c>
    </row>
    <row r="3283" spans="1:24" x14ac:dyDescent="0.25">
      <c r="A3283">
        <v>41926</v>
      </c>
      <c r="B3283" t="s">
        <v>18</v>
      </c>
      <c r="C3283" s="1">
        <v>41675</v>
      </c>
      <c r="D3283" t="s">
        <v>19</v>
      </c>
      <c r="E3283">
        <v>17</v>
      </c>
      <c r="F3283">
        <v>112.57</v>
      </c>
      <c r="G3283">
        <v>0.08</v>
      </c>
      <c r="H3283" t="s">
        <v>20</v>
      </c>
      <c r="I3283">
        <v>-28.53</v>
      </c>
      <c r="J3283">
        <v>6.48</v>
      </c>
      <c r="K3283">
        <v>5.14</v>
      </c>
      <c r="L3283" t="s">
        <v>605</v>
      </c>
      <c r="M3283" t="s">
        <v>30</v>
      </c>
      <c r="N3283" t="s">
        <v>71</v>
      </c>
      <c r="O3283" t="s">
        <v>34</v>
      </c>
      <c r="P3283" t="s">
        <v>49</v>
      </c>
      <c r="Q3283" t="s">
        <v>42</v>
      </c>
      <c r="R3283" s="1">
        <v>41676</v>
      </c>
      <c r="S3283" s="10">
        <f t="shared" si="215"/>
        <v>1.7888291557918429E-5</v>
      </c>
      <c r="U3283" t="str">
        <f t="shared" si="214"/>
        <v/>
      </c>
      <c r="V3283">
        <f t="array" ref="V3283">SUM(IF(B3283="Y",IF(D3283="Critical",(F3283:F6842),0)))</f>
        <v>0</v>
      </c>
      <c r="W3283">
        <f t="shared" si="216"/>
        <v>1</v>
      </c>
      <c r="X3283">
        <f t="shared" si="217"/>
        <v>0</v>
      </c>
    </row>
    <row r="3284" spans="1:24" x14ac:dyDescent="0.25">
      <c r="A3284">
        <v>41926</v>
      </c>
      <c r="B3284" t="s">
        <v>18</v>
      </c>
      <c r="C3284" s="1">
        <v>41675</v>
      </c>
      <c r="D3284" t="s">
        <v>19</v>
      </c>
      <c r="E3284">
        <v>43</v>
      </c>
      <c r="F3284">
        <v>1562.69</v>
      </c>
      <c r="G3284">
        <v>0</v>
      </c>
      <c r="H3284" t="s">
        <v>20</v>
      </c>
      <c r="I3284">
        <v>287.74</v>
      </c>
      <c r="J3284">
        <v>34.76</v>
      </c>
      <c r="K3284">
        <v>8.2200000000000006</v>
      </c>
      <c r="L3284" t="s">
        <v>605</v>
      </c>
      <c r="M3284" t="s">
        <v>30</v>
      </c>
      <c r="N3284" t="s">
        <v>71</v>
      </c>
      <c r="O3284" t="s">
        <v>34</v>
      </c>
      <c r="P3284" t="s">
        <v>53</v>
      </c>
      <c r="Q3284" t="s">
        <v>42</v>
      </c>
      <c r="R3284" s="1">
        <v>41675</v>
      </c>
      <c r="S3284" s="10">
        <f t="shared" si="215"/>
        <v>2.4832419236602607E-4</v>
      </c>
      <c r="U3284" t="str">
        <f t="shared" si="214"/>
        <v/>
      </c>
      <c r="V3284">
        <f t="array" ref="V3284">SUM(IF(B3284="Y",IF(D3284="Critical",(F3284:F6843),0)))</f>
        <v>0</v>
      </c>
      <c r="W3284">
        <f t="shared" si="216"/>
        <v>0</v>
      </c>
      <c r="X3284">
        <f t="shared" si="217"/>
        <v>0</v>
      </c>
    </row>
    <row r="3285" spans="1:24" x14ac:dyDescent="0.25">
      <c r="A3285">
        <v>41956</v>
      </c>
      <c r="B3285" t="s">
        <v>18</v>
      </c>
      <c r="C3285" s="1">
        <v>41985</v>
      </c>
      <c r="D3285" t="s">
        <v>43</v>
      </c>
      <c r="E3285">
        <v>22</v>
      </c>
      <c r="F3285">
        <v>364.69</v>
      </c>
      <c r="G3285">
        <v>0.06</v>
      </c>
      <c r="H3285" t="s">
        <v>32</v>
      </c>
      <c r="I3285">
        <v>-22.4</v>
      </c>
      <c r="J3285">
        <v>16.91</v>
      </c>
      <c r="K3285">
        <v>6.25</v>
      </c>
      <c r="L3285" t="s">
        <v>608</v>
      </c>
      <c r="M3285" t="s">
        <v>22</v>
      </c>
      <c r="N3285" t="s">
        <v>40</v>
      </c>
      <c r="O3285" t="s">
        <v>34</v>
      </c>
      <c r="P3285" t="s">
        <v>53</v>
      </c>
      <c r="Q3285" t="s">
        <v>42</v>
      </c>
      <c r="R3285" s="1">
        <v>41986</v>
      </c>
      <c r="S3285" s="10">
        <f t="shared" si="215"/>
        <v>5.7952216827372053E-5</v>
      </c>
      <c r="U3285" t="str">
        <f t="shared" si="214"/>
        <v/>
      </c>
      <c r="V3285">
        <f t="array" ref="V3285">SUM(IF(B3285="Y",IF(D3285="Critical",(F3285:F6844),0)))</f>
        <v>0</v>
      </c>
      <c r="W3285">
        <f t="shared" si="216"/>
        <v>1</v>
      </c>
      <c r="X3285">
        <f t="shared" si="217"/>
        <v>0</v>
      </c>
    </row>
    <row r="3286" spans="1:24" x14ac:dyDescent="0.25">
      <c r="A3286">
        <v>41956</v>
      </c>
      <c r="B3286" t="s">
        <v>18</v>
      </c>
      <c r="C3286" s="1">
        <v>41985</v>
      </c>
      <c r="D3286" t="s">
        <v>43</v>
      </c>
      <c r="E3286">
        <v>16</v>
      </c>
      <c r="F3286">
        <v>86.3</v>
      </c>
      <c r="G3286">
        <v>0</v>
      </c>
      <c r="H3286" t="s">
        <v>20</v>
      </c>
      <c r="I3286">
        <v>-68.67</v>
      </c>
      <c r="J3286">
        <v>4.8899999999999997</v>
      </c>
      <c r="K3286">
        <v>4.93</v>
      </c>
      <c r="L3286" t="s">
        <v>608</v>
      </c>
      <c r="M3286" t="s">
        <v>22</v>
      </c>
      <c r="N3286" t="s">
        <v>40</v>
      </c>
      <c r="O3286" t="s">
        <v>24</v>
      </c>
      <c r="P3286" t="s">
        <v>25</v>
      </c>
      <c r="Q3286" t="s">
        <v>26</v>
      </c>
      <c r="R3286" s="1">
        <v>41987</v>
      </c>
      <c r="S3286" s="10">
        <f t="shared" si="215"/>
        <v>1.3713774197817895E-5</v>
      </c>
      <c r="U3286" t="str">
        <f t="shared" si="214"/>
        <v/>
      </c>
      <c r="V3286">
        <f t="array" ref="V3286">SUM(IF(B3286="Y",IF(D3286="Critical",(F3286:F6845),0)))</f>
        <v>0</v>
      </c>
      <c r="W3286">
        <f t="shared" si="216"/>
        <v>2</v>
      </c>
      <c r="X3286">
        <f t="shared" si="217"/>
        <v>0</v>
      </c>
    </row>
    <row r="3287" spans="1:24" x14ac:dyDescent="0.25">
      <c r="A3287">
        <v>41991</v>
      </c>
      <c r="B3287" t="s">
        <v>18</v>
      </c>
      <c r="C3287" s="1">
        <v>41991</v>
      </c>
      <c r="D3287" t="s">
        <v>47</v>
      </c>
      <c r="E3287">
        <v>36</v>
      </c>
      <c r="F3287">
        <v>1773.86</v>
      </c>
      <c r="G3287">
        <v>0.06</v>
      </c>
      <c r="H3287" t="s">
        <v>54</v>
      </c>
      <c r="I3287">
        <v>133.30000000000001</v>
      </c>
      <c r="J3287">
        <v>50.98</v>
      </c>
      <c r="K3287">
        <v>14.19</v>
      </c>
      <c r="L3287" t="s">
        <v>220</v>
      </c>
      <c r="M3287" t="s">
        <v>56</v>
      </c>
      <c r="N3287" t="s">
        <v>23</v>
      </c>
      <c r="O3287" t="s">
        <v>37</v>
      </c>
      <c r="P3287" t="s">
        <v>86</v>
      </c>
      <c r="Q3287" t="s">
        <v>74</v>
      </c>
      <c r="R3287" s="1">
        <v>41996</v>
      </c>
      <c r="S3287" s="10">
        <f t="shared" si="215"/>
        <v>2.8188082848831114E-4</v>
      </c>
      <c r="U3287" t="str">
        <f t="shared" si="214"/>
        <v/>
      </c>
      <c r="V3287">
        <f t="array" ref="V3287">SUM(IF(B3287="Y",IF(D3287="Critical",(F3287:F6846),0)))</f>
        <v>0</v>
      </c>
      <c r="W3287">
        <f t="shared" si="216"/>
        <v>5</v>
      </c>
      <c r="X3287">
        <f t="shared" si="217"/>
        <v>0</v>
      </c>
    </row>
    <row r="3288" spans="1:24" x14ac:dyDescent="0.25">
      <c r="A3288">
        <v>41991</v>
      </c>
      <c r="B3288" t="s">
        <v>18</v>
      </c>
      <c r="C3288" s="1">
        <v>41991</v>
      </c>
      <c r="D3288" t="s">
        <v>47</v>
      </c>
      <c r="E3288">
        <v>35</v>
      </c>
      <c r="F3288">
        <v>543.22</v>
      </c>
      <c r="G3288">
        <v>0</v>
      </c>
      <c r="H3288" t="s">
        <v>20</v>
      </c>
      <c r="I3288">
        <v>68.44</v>
      </c>
      <c r="J3288">
        <v>14.58</v>
      </c>
      <c r="K3288">
        <v>7.4</v>
      </c>
      <c r="L3288" t="s">
        <v>220</v>
      </c>
      <c r="M3288" t="s">
        <v>56</v>
      </c>
      <c r="N3288" t="s">
        <v>23</v>
      </c>
      <c r="O3288" t="s">
        <v>37</v>
      </c>
      <c r="P3288" t="s">
        <v>38</v>
      </c>
      <c r="Q3288" t="s">
        <v>42</v>
      </c>
      <c r="R3288" s="1">
        <v>41995</v>
      </c>
      <c r="S3288" s="10">
        <f t="shared" si="215"/>
        <v>8.6322090611108207E-5</v>
      </c>
      <c r="U3288" t="str">
        <f t="shared" si="214"/>
        <v/>
      </c>
      <c r="V3288">
        <f t="array" ref="V3288">SUM(IF(B3288="Y",IF(D3288="Critical",(F3288:F6847),0)))</f>
        <v>0</v>
      </c>
      <c r="W3288">
        <f t="shared" si="216"/>
        <v>4</v>
      </c>
      <c r="X3288">
        <f t="shared" si="217"/>
        <v>0</v>
      </c>
    </row>
    <row r="3289" spans="1:24" x14ac:dyDescent="0.25">
      <c r="A3289">
        <v>41991</v>
      </c>
      <c r="B3289" t="s">
        <v>18</v>
      </c>
      <c r="C3289" s="1">
        <v>41991</v>
      </c>
      <c r="D3289" t="s">
        <v>47</v>
      </c>
      <c r="E3289">
        <v>18</v>
      </c>
      <c r="F3289">
        <v>813.9</v>
      </c>
      <c r="G3289">
        <v>0.06</v>
      </c>
      <c r="H3289" t="s">
        <v>20</v>
      </c>
      <c r="I3289">
        <v>256.66000000000003</v>
      </c>
      <c r="J3289">
        <v>45.98</v>
      </c>
      <c r="K3289">
        <v>4.8</v>
      </c>
      <c r="L3289" t="s">
        <v>220</v>
      </c>
      <c r="M3289" t="s">
        <v>56</v>
      </c>
      <c r="N3289" t="s">
        <v>23</v>
      </c>
      <c r="O3289" t="s">
        <v>37</v>
      </c>
      <c r="P3289" t="s">
        <v>38</v>
      </c>
      <c r="Q3289" t="s">
        <v>36</v>
      </c>
      <c r="R3289" s="1">
        <v>41995</v>
      </c>
      <c r="S3289" s="10">
        <f t="shared" si="215"/>
        <v>1.2933535132797201E-4</v>
      </c>
      <c r="U3289" t="str">
        <f t="shared" si="214"/>
        <v/>
      </c>
      <c r="V3289">
        <f t="array" ref="V3289">SUM(IF(B3289="Y",IF(D3289="Critical",(F3289:F6848),0)))</f>
        <v>0</v>
      </c>
      <c r="W3289">
        <f t="shared" si="216"/>
        <v>4</v>
      </c>
      <c r="X3289">
        <f t="shared" si="217"/>
        <v>0</v>
      </c>
    </row>
    <row r="3290" spans="1:24" x14ac:dyDescent="0.25">
      <c r="A3290">
        <v>42022</v>
      </c>
      <c r="B3290" t="s">
        <v>18</v>
      </c>
      <c r="C3290" s="1">
        <v>42637</v>
      </c>
      <c r="D3290" t="s">
        <v>43</v>
      </c>
      <c r="E3290">
        <v>45</v>
      </c>
      <c r="F3290">
        <v>338.85</v>
      </c>
      <c r="G3290">
        <v>0.04</v>
      </c>
      <c r="H3290" t="s">
        <v>20</v>
      </c>
      <c r="I3290">
        <v>-170.18</v>
      </c>
      <c r="J3290">
        <v>7.3</v>
      </c>
      <c r="K3290">
        <v>7.72</v>
      </c>
      <c r="L3290" t="s">
        <v>356</v>
      </c>
      <c r="M3290" t="s">
        <v>30</v>
      </c>
      <c r="N3290" t="s">
        <v>40</v>
      </c>
      <c r="O3290" t="s">
        <v>34</v>
      </c>
      <c r="P3290" t="s">
        <v>68</v>
      </c>
      <c r="Q3290" t="s">
        <v>42</v>
      </c>
      <c r="R3290" s="1">
        <v>42638</v>
      </c>
      <c r="S3290" s="10">
        <f t="shared" si="215"/>
        <v>5.384602997602079E-5</v>
      </c>
      <c r="U3290" t="str">
        <f t="shared" si="214"/>
        <v/>
      </c>
      <c r="V3290">
        <f t="array" ref="V3290">SUM(IF(B3290="Y",IF(D3290="Critical",(F3290:F6849),0)))</f>
        <v>0</v>
      </c>
      <c r="W3290">
        <f t="shared" si="216"/>
        <v>1</v>
      </c>
      <c r="X3290">
        <f t="shared" si="217"/>
        <v>0</v>
      </c>
    </row>
    <row r="3291" spans="1:24" x14ac:dyDescent="0.25">
      <c r="A3291">
        <v>42022</v>
      </c>
      <c r="B3291" t="s">
        <v>18</v>
      </c>
      <c r="C3291" s="1">
        <v>42637</v>
      </c>
      <c r="D3291" t="s">
        <v>43</v>
      </c>
      <c r="E3291">
        <v>11</v>
      </c>
      <c r="F3291">
        <v>43.25</v>
      </c>
      <c r="G3291">
        <v>0.06</v>
      </c>
      <c r="H3291" t="s">
        <v>20</v>
      </c>
      <c r="I3291">
        <v>-9.68</v>
      </c>
      <c r="J3291">
        <v>3.95</v>
      </c>
      <c r="K3291">
        <v>2</v>
      </c>
      <c r="L3291" t="s">
        <v>356</v>
      </c>
      <c r="M3291" t="s">
        <v>30</v>
      </c>
      <c r="N3291" t="s">
        <v>40</v>
      </c>
      <c r="O3291" t="s">
        <v>34</v>
      </c>
      <c r="P3291" t="s">
        <v>100</v>
      </c>
      <c r="Q3291" t="s">
        <v>36</v>
      </c>
      <c r="R3291" s="1">
        <v>42638</v>
      </c>
      <c r="S3291" s="10">
        <f t="shared" si="215"/>
        <v>6.8727779148971491E-6</v>
      </c>
      <c r="U3291" t="str">
        <f t="shared" si="214"/>
        <v/>
      </c>
      <c r="V3291">
        <f t="array" ref="V3291">SUM(IF(B3291="Y",IF(D3291="Critical",(F3291:F6850),0)))</f>
        <v>0</v>
      </c>
      <c r="W3291">
        <f t="shared" si="216"/>
        <v>1</v>
      </c>
      <c r="X3291">
        <f t="shared" si="217"/>
        <v>0</v>
      </c>
    </row>
    <row r="3292" spans="1:24" x14ac:dyDescent="0.25">
      <c r="A3292">
        <v>42081</v>
      </c>
      <c r="B3292" t="s">
        <v>18</v>
      </c>
      <c r="C3292" s="1">
        <v>41649</v>
      </c>
      <c r="D3292" t="s">
        <v>47</v>
      </c>
      <c r="E3292">
        <v>36</v>
      </c>
      <c r="F3292">
        <v>188.34</v>
      </c>
      <c r="G3292">
        <v>0.04</v>
      </c>
      <c r="H3292" t="s">
        <v>20</v>
      </c>
      <c r="I3292">
        <v>-110.16</v>
      </c>
      <c r="J3292">
        <v>5.18</v>
      </c>
      <c r="K3292">
        <v>5.74</v>
      </c>
      <c r="L3292" t="s">
        <v>329</v>
      </c>
      <c r="M3292" t="s">
        <v>30</v>
      </c>
      <c r="N3292" t="s">
        <v>71</v>
      </c>
      <c r="O3292" t="s">
        <v>34</v>
      </c>
      <c r="P3292" t="s">
        <v>68</v>
      </c>
      <c r="Q3292" t="s">
        <v>42</v>
      </c>
      <c r="R3292" s="1">
        <v>41654</v>
      </c>
      <c r="S3292" s="10">
        <f t="shared" si="215"/>
        <v>2.992876283217871E-5</v>
      </c>
      <c r="U3292" t="str">
        <f t="shared" si="214"/>
        <v/>
      </c>
      <c r="V3292">
        <f t="array" ref="V3292">SUM(IF(B3292="Y",IF(D3292="Critical",(F3292:F6851),0)))</f>
        <v>0</v>
      </c>
      <c r="W3292">
        <f t="shared" si="216"/>
        <v>5</v>
      </c>
      <c r="X3292">
        <f t="shared" si="217"/>
        <v>0</v>
      </c>
    </row>
    <row r="3293" spans="1:24" x14ac:dyDescent="0.25">
      <c r="A3293">
        <v>42081</v>
      </c>
      <c r="B3293" t="s">
        <v>18</v>
      </c>
      <c r="C3293" s="1">
        <v>41649</v>
      </c>
      <c r="D3293" t="s">
        <v>47</v>
      </c>
      <c r="E3293">
        <v>3</v>
      </c>
      <c r="F3293">
        <v>32.49</v>
      </c>
      <c r="G3293">
        <v>0.08</v>
      </c>
      <c r="H3293" t="s">
        <v>20</v>
      </c>
      <c r="I3293">
        <v>-5.05</v>
      </c>
      <c r="J3293">
        <v>10.94</v>
      </c>
      <c r="K3293">
        <v>1.39</v>
      </c>
      <c r="L3293" t="s">
        <v>329</v>
      </c>
      <c r="M3293" t="s">
        <v>30</v>
      </c>
      <c r="N3293" t="s">
        <v>71</v>
      </c>
      <c r="O3293" t="s">
        <v>34</v>
      </c>
      <c r="P3293" t="s">
        <v>76</v>
      </c>
      <c r="Q3293" t="s">
        <v>42</v>
      </c>
      <c r="R3293" s="1">
        <v>41651</v>
      </c>
      <c r="S3293" s="10">
        <f t="shared" si="215"/>
        <v>5.1629261145666682E-6</v>
      </c>
      <c r="U3293" t="str">
        <f t="shared" si="214"/>
        <v/>
      </c>
      <c r="V3293">
        <f t="array" ref="V3293">SUM(IF(B3293="Y",IF(D3293="Critical",(F3293:F6852),0)))</f>
        <v>0</v>
      </c>
      <c r="W3293">
        <f t="shared" si="216"/>
        <v>2</v>
      </c>
      <c r="X3293">
        <f t="shared" si="217"/>
        <v>0</v>
      </c>
    </row>
    <row r="3294" spans="1:24" x14ac:dyDescent="0.25">
      <c r="A3294">
        <v>42081</v>
      </c>
      <c r="B3294" t="s">
        <v>18</v>
      </c>
      <c r="C3294" s="1">
        <v>41649</v>
      </c>
      <c r="D3294" t="s">
        <v>47</v>
      </c>
      <c r="E3294">
        <v>26</v>
      </c>
      <c r="F3294">
        <v>1493.8579999999999</v>
      </c>
      <c r="G3294">
        <v>0.02</v>
      </c>
      <c r="H3294" t="s">
        <v>20</v>
      </c>
      <c r="I3294">
        <v>183.24</v>
      </c>
      <c r="J3294">
        <v>65.989999999999995</v>
      </c>
      <c r="K3294">
        <v>8.8000000000000007</v>
      </c>
      <c r="L3294" t="s">
        <v>329</v>
      </c>
      <c r="M3294" t="s">
        <v>30</v>
      </c>
      <c r="N3294" t="s">
        <v>71</v>
      </c>
      <c r="O3294" t="s">
        <v>24</v>
      </c>
      <c r="P3294" t="s">
        <v>41</v>
      </c>
      <c r="Q3294" t="s">
        <v>42</v>
      </c>
      <c r="R3294" s="1">
        <v>41654</v>
      </c>
      <c r="S3294" s="10">
        <f t="shared" si="215"/>
        <v>2.3738622590502718E-4</v>
      </c>
      <c r="U3294" t="str">
        <f t="shared" si="214"/>
        <v/>
      </c>
      <c r="V3294">
        <f t="array" ref="V3294">SUM(IF(B3294="Y",IF(D3294="Critical",(F3294:F6853),0)))</f>
        <v>0</v>
      </c>
      <c r="W3294">
        <f t="shared" si="216"/>
        <v>5</v>
      </c>
      <c r="X3294">
        <f t="shared" si="217"/>
        <v>0</v>
      </c>
    </row>
    <row r="3295" spans="1:24" x14ac:dyDescent="0.25">
      <c r="A3295">
        <v>12485</v>
      </c>
      <c r="B3295" t="s">
        <v>18</v>
      </c>
      <c r="C3295" s="1">
        <v>41493</v>
      </c>
      <c r="D3295" t="s">
        <v>28</v>
      </c>
      <c r="E3295">
        <v>24</v>
      </c>
      <c r="F3295">
        <v>5407.31</v>
      </c>
      <c r="G3295">
        <v>0.04</v>
      </c>
      <c r="H3295" t="s">
        <v>54</v>
      </c>
      <c r="I3295">
        <v>1068.48</v>
      </c>
      <c r="J3295">
        <v>226.67</v>
      </c>
      <c r="K3295">
        <v>28.16</v>
      </c>
      <c r="L3295" t="s">
        <v>415</v>
      </c>
      <c r="M3295" t="s">
        <v>341</v>
      </c>
      <c r="N3295" t="s">
        <v>40</v>
      </c>
      <c r="O3295" t="s">
        <v>37</v>
      </c>
      <c r="P3295" t="s">
        <v>86</v>
      </c>
      <c r="Q3295" t="s">
        <v>74</v>
      </c>
      <c r="R3295" s="1">
        <v>41494</v>
      </c>
      <c r="S3295" s="10">
        <f t="shared" si="215"/>
        <v>8.5926568201161863E-4</v>
      </c>
      <c r="U3295" t="str">
        <f t="shared" si="214"/>
        <v/>
      </c>
      <c r="V3295">
        <f t="array" ref="V3295">SUM(IF(B3295="Y",IF(D3295="Critical",(F3295:F6854),0)))</f>
        <v>0</v>
      </c>
      <c r="W3295">
        <f t="shared" si="216"/>
        <v>1</v>
      </c>
      <c r="X3295">
        <f t="shared" si="217"/>
        <v>0</v>
      </c>
    </row>
    <row r="3296" spans="1:24" x14ac:dyDescent="0.25">
      <c r="A3296">
        <v>42115</v>
      </c>
      <c r="B3296" t="s">
        <v>18</v>
      </c>
      <c r="C3296" s="1">
        <v>42052</v>
      </c>
      <c r="D3296" t="s">
        <v>28</v>
      </c>
      <c r="E3296">
        <v>21</v>
      </c>
      <c r="F3296">
        <v>673.92</v>
      </c>
      <c r="G3296">
        <v>0.01</v>
      </c>
      <c r="H3296" t="s">
        <v>20</v>
      </c>
      <c r="I3296">
        <v>224.71</v>
      </c>
      <c r="J3296">
        <v>31.78</v>
      </c>
      <c r="K3296">
        <v>1.99</v>
      </c>
      <c r="L3296" t="s">
        <v>115</v>
      </c>
      <c r="M3296" t="s">
        <v>22</v>
      </c>
      <c r="N3296" t="s">
        <v>40</v>
      </c>
      <c r="O3296" t="s">
        <v>24</v>
      </c>
      <c r="P3296" t="s">
        <v>25</v>
      </c>
      <c r="Q3296" t="s">
        <v>26</v>
      </c>
      <c r="R3296" s="1">
        <v>42052</v>
      </c>
      <c r="S3296" s="10">
        <f t="shared" si="215"/>
        <v>1.0709138710768755E-4</v>
      </c>
      <c r="U3296" t="str">
        <f t="shared" si="214"/>
        <v/>
      </c>
      <c r="V3296">
        <f t="array" ref="V3296">SUM(IF(B3296="Y",IF(D3296="Critical",(F3296:F6855),0)))</f>
        <v>0</v>
      </c>
      <c r="W3296">
        <f t="shared" si="216"/>
        <v>0</v>
      </c>
      <c r="X3296">
        <f t="shared" si="217"/>
        <v>0</v>
      </c>
    </row>
    <row r="3297" spans="1:24" x14ac:dyDescent="0.25">
      <c r="A3297">
        <v>42115</v>
      </c>
      <c r="B3297" t="s">
        <v>18</v>
      </c>
      <c r="C3297" s="1">
        <v>42052</v>
      </c>
      <c r="D3297" t="s">
        <v>28</v>
      </c>
      <c r="E3297">
        <v>19</v>
      </c>
      <c r="F3297">
        <v>540.55999999999995</v>
      </c>
      <c r="G3297">
        <v>0.02</v>
      </c>
      <c r="H3297" t="s">
        <v>20</v>
      </c>
      <c r="I3297">
        <v>-93.46</v>
      </c>
      <c r="J3297">
        <v>28.28</v>
      </c>
      <c r="K3297">
        <v>13.99</v>
      </c>
      <c r="L3297" t="s">
        <v>115</v>
      </c>
      <c r="M3297" t="s">
        <v>22</v>
      </c>
      <c r="N3297" t="s">
        <v>40</v>
      </c>
      <c r="O3297" t="s">
        <v>34</v>
      </c>
      <c r="P3297" t="s">
        <v>53</v>
      </c>
      <c r="Q3297" t="s">
        <v>52</v>
      </c>
      <c r="R3297" s="1">
        <v>42053</v>
      </c>
      <c r="S3297" s="10">
        <f t="shared" si="215"/>
        <v>8.5899394905822031E-5</v>
      </c>
      <c r="U3297" t="str">
        <f t="shared" si="214"/>
        <v/>
      </c>
      <c r="V3297">
        <f t="array" ref="V3297">SUM(IF(B3297="Y",IF(D3297="Critical",(F3297:F6856),0)))</f>
        <v>0</v>
      </c>
      <c r="W3297">
        <f t="shared" si="216"/>
        <v>1</v>
      </c>
      <c r="X3297">
        <f t="shared" si="217"/>
        <v>0</v>
      </c>
    </row>
    <row r="3298" spans="1:24" x14ac:dyDescent="0.25">
      <c r="A3298">
        <v>3456</v>
      </c>
      <c r="B3298" t="s">
        <v>27</v>
      </c>
      <c r="C3298" s="1">
        <v>41425</v>
      </c>
      <c r="D3298" t="s">
        <v>47</v>
      </c>
      <c r="E3298">
        <v>20</v>
      </c>
      <c r="F3298">
        <v>5418.68</v>
      </c>
      <c r="G3298">
        <v>7.0000000000000007E-2</v>
      </c>
      <c r="H3298" t="s">
        <v>54</v>
      </c>
      <c r="I3298">
        <v>332.3</v>
      </c>
      <c r="J3298">
        <v>280.98</v>
      </c>
      <c r="K3298">
        <v>35.67</v>
      </c>
      <c r="L3298" t="s">
        <v>207</v>
      </c>
      <c r="M3298" t="s">
        <v>56</v>
      </c>
      <c r="N3298" t="s">
        <v>71</v>
      </c>
      <c r="O3298" t="s">
        <v>37</v>
      </c>
      <c r="P3298" t="s">
        <v>112</v>
      </c>
      <c r="Q3298" t="s">
        <v>58</v>
      </c>
      <c r="R3298" s="1">
        <v>41429</v>
      </c>
      <c r="S3298" s="10">
        <f t="shared" si="215"/>
        <v>8.6107246778947713E-4</v>
      </c>
      <c r="U3298" t="str">
        <f t="shared" si="214"/>
        <v/>
      </c>
      <c r="V3298">
        <f t="array" ref="V3298">SUM(IF(B3298="Y",IF(D3298="Critical",(F3298:F6857),0)))</f>
        <v>0</v>
      </c>
      <c r="W3298">
        <f t="shared" si="216"/>
        <v>4</v>
      </c>
      <c r="X3298">
        <f t="shared" si="217"/>
        <v>0</v>
      </c>
    </row>
    <row r="3299" spans="1:24" x14ac:dyDescent="0.25">
      <c r="A3299">
        <v>3648</v>
      </c>
      <c r="B3299" t="s">
        <v>18</v>
      </c>
      <c r="C3299" s="1">
        <v>41441</v>
      </c>
      <c r="D3299" t="s">
        <v>47</v>
      </c>
      <c r="E3299">
        <v>34</v>
      </c>
      <c r="F3299">
        <v>5488.5264999999999</v>
      </c>
      <c r="G3299">
        <v>0.05</v>
      </c>
      <c r="H3299" t="s">
        <v>20</v>
      </c>
      <c r="I3299">
        <v>1382.45</v>
      </c>
      <c r="J3299">
        <v>195.99</v>
      </c>
      <c r="K3299">
        <v>4.2</v>
      </c>
      <c r="L3299" t="s">
        <v>220</v>
      </c>
      <c r="M3299" t="s">
        <v>30</v>
      </c>
      <c r="N3299" t="s">
        <v>40</v>
      </c>
      <c r="O3299" t="s">
        <v>24</v>
      </c>
      <c r="P3299" t="s">
        <v>41</v>
      </c>
      <c r="Q3299" t="s">
        <v>42</v>
      </c>
      <c r="R3299" s="1">
        <v>41448</v>
      </c>
      <c r="S3299" s="10">
        <f t="shared" si="215"/>
        <v>8.7217164657867627E-4</v>
      </c>
      <c r="U3299" t="str">
        <f t="shared" si="214"/>
        <v/>
      </c>
      <c r="V3299">
        <f t="array" ref="V3299">SUM(IF(B3299="Y",IF(D3299="Critical",(F3299:F6858),0)))</f>
        <v>0</v>
      </c>
      <c r="W3299">
        <f t="shared" si="216"/>
        <v>7</v>
      </c>
      <c r="X3299">
        <f t="shared" si="217"/>
        <v>0</v>
      </c>
    </row>
    <row r="3300" spans="1:24" x14ac:dyDescent="0.25">
      <c r="A3300">
        <v>42213</v>
      </c>
      <c r="B3300" t="s">
        <v>18</v>
      </c>
      <c r="C3300" s="1">
        <v>41719</v>
      </c>
      <c r="D3300" t="s">
        <v>28</v>
      </c>
      <c r="E3300">
        <v>46</v>
      </c>
      <c r="F3300">
        <v>110.96</v>
      </c>
      <c r="G3300">
        <v>0.08</v>
      </c>
      <c r="H3300" t="s">
        <v>20</v>
      </c>
      <c r="I3300">
        <v>35.92</v>
      </c>
      <c r="J3300">
        <v>2.61</v>
      </c>
      <c r="K3300">
        <v>0.5</v>
      </c>
      <c r="L3300" t="s">
        <v>217</v>
      </c>
      <c r="M3300" t="s">
        <v>56</v>
      </c>
      <c r="N3300" t="s">
        <v>71</v>
      </c>
      <c r="O3300" t="s">
        <v>34</v>
      </c>
      <c r="P3300" t="s">
        <v>46</v>
      </c>
      <c r="Q3300" t="s">
        <v>42</v>
      </c>
      <c r="R3300" s="1">
        <v>41721</v>
      </c>
      <c r="S3300" s="10">
        <f t="shared" si="215"/>
        <v>1.7632449420508387E-5</v>
      </c>
      <c r="U3300" t="str">
        <f t="shared" si="214"/>
        <v/>
      </c>
      <c r="V3300">
        <f t="array" ref="V3300">SUM(IF(B3300="Y",IF(D3300="Critical",(F3300:F6859),0)))</f>
        <v>0</v>
      </c>
      <c r="W3300">
        <f t="shared" si="216"/>
        <v>2</v>
      </c>
      <c r="X3300">
        <f t="shared" si="217"/>
        <v>0</v>
      </c>
    </row>
    <row r="3301" spans="1:24" x14ac:dyDescent="0.25">
      <c r="A3301">
        <v>42214</v>
      </c>
      <c r="B3301" t="s">
        <v>18</v>
      </c>
      <c r="C3301" s="1">
        <v>41783</v>
      </c>
      <c r="D3301" t="s">
        <v>47</v>
      </c>
      <c r="E3301">
        <v>46</v>
      </c>
      <c r="F3301">
        <v>569.91999999999996</v>
      </c>
      <c r="G3301">
        <v>0.03</v>
      </c>
      <c r="H3301" t="s">
        <v>20</v>
      </c>
      <c r="I3301">
        <v>154.09</v>
      </c>
      <c r="J3301">
        <v>12.22</v>
      </c>
      <c r="K3301">
        <v>2.85</v>
      </c>
      <c r="L3301" t="s">
        <v>260</v>
      </c>
      <c r="M3301" t="s">
        <v>22</v>
      </c>
      <c r="N3301" t="s">
        <v>40</v>
      </c>
      <c r="O3301" t="s">
        <v>37</v>
      </c>
      <c r="P3301" t="s">
        <v>38</v>
      </c>
      <c r="Q3301" t="s">
        <v>26</v>
      </c>
      <c r="R3301" s="1">
        <v>41790</v>
      </c>
      <c r="S3301" s="10">
        <f t="shared" si="215"/>
        <v>9.0564938479957994E-5</v>
      </c>
      <c r="U3301" t="str">
        <f t="shared" si="214"/>
        <v/>
      </c>
      <c r="V3301">
        <f t="array" ref="V3301">SUM(IF(B3301="Y",IF(D3301="Critical",(F3301:F6860),0)))</f>
        <v>0</v>
      </c>
      <c r="W3301">
        <f t="shared" si="216"/>
        <v>7</v>
      </c>
      <c r="X3301">
        <f t="shared" si="217"/>
        <v>0</v>
      </c>
    </row>
    <row r="3302" spans="1:24" x14ac:dyDescent="0.25">
      <c r="A3302">
        <v>42214</v>
      </c>
      <c r="B3302" t="s">
        <v>18</v>
      </c>
      <c r="C3302" s="1">
        <v>41783</v>
      </c>
      <c r="D3302" t="s">
        <v>47</v>
      </c>
      <c r="E3302">
        <v>28</v>
      </c>
      <c r="F3302">
        <v>183.65</v>
      </c>
      <c r="G3302">
        <v>0.02</v>
      </c>
      <c r="H3302" t="s">
        <v>20</v>
      </c>
      <c r="I3302">
        <v>-59.96</v>
      </c>
      <c r="J3302">
        <v>6.48</v>
      </c>
      <c r="K3302">
        <v>5.84</v>
      </c>
      <c r="L3302" t="s">
        <v>260</v>
      </c>
      <c r="M3302" t="s">
        <v>22</v>
      </c>
      <c r="N3302" t="s">
        <v>40</v>
      </c>
      <c r="O3302" t="s">
        <v>34</v>
      </c>
      <c r="P3302" t="s">
        <v>49</v>
      </c>
      <c r="Q3302" t="s">
        <v>42</v>
      </c>
      <c r="R3302" s="1">
        <v>41790</v>
      </c>
      <c r="S3302" s="10">
        <f t="shared" si="215"/>
        <v>2.9183483562332058E-5</v>
      </c>
      <c r="U3302" t="str">
        <f t="shared" si="214"/>
        <v/>
      </c>
      <c r="V3302">
        <f t="array" ref="V3302">SUM(IF(B3302="Y",IF(D3302="Critical",(F3302:F6861),0)))</f>
        <v>0</v>
      </c>
      <c r="W3302">
        <f t="shared" si="216"/>
        <v>7</v>
      </c>
      <c r="X3302">
        <f t="shared" si="217"/>
        <v>0</v>
      </c>
    </row>
    <row r="3303" spans="1:24" x14ac:dyDescent="0.25">
      <c r="A3303">
        <v>42242</v>
      </c>
      <c r="B3303" t="s">
        <v>18</v>
      </c>
      <c r="C3303" s="1">
        <v>42461</v>
      </c>
      <c r="D3303" t="s">
        <v>31</v>
      </c>
      <c r="E3303">
        <v>23</v>
      </c>
      <c r="F3303">
        <v>265.31</v>
      </c>
      <c r="G3303">
        <v>0.09</v>
      </c>
      <c r="H3303" t="s">
        <v>32</v>
      </c>
      <c r="I3303">
        <v>-33.19</v>
      </c>
      <c r="J3303">
        <v>11.5</v>
      </c>
      <c r="K3303">
        <v>7.19</v>
      </c>
      <c r="L3303" t="s">
        <v>95</v>
      </c>
      <c r="M3303" t="s">
        <v>30</v>
      </c>
      <c r="N3303" t="s">
        <v>23</v>
      </c>
      <c r="O3303" t="s">
        <v>34</v>
      </c>
      <c r="P3303" t="s">
        <v>68</v>
      </c>
      <c r="Q3303" t="s">
        <v>42</v>
      </c>
      <c r="R3303" s="1">
        <v>42462</v>
      </c>
      <c r="S3303" s="10">
        <f t="shared" si="215"/>
        <v>4.2159923898297406E-5</v>
      </c>
      <c r="U3303" t="str">
        <f t="shared" si="214"/>
        <v/>
      </c>
      <c r="V3303">
        <f t="array" ref="V3303">SUM(IF(B3303="Y",IF(D3303="Critical",(F3303:F6862),0)))</f>
        <v>0</v>
      </c>
      <c r="W3303">
        <f t="shared" si="216"/>
        <v>1</v>
      </c>
      <c r="X3303">
        <f t="shared" si="217"/>
        <v>0</v>
      </c>
    </row>
    <row r="3304" spans="1:24" x14ac:dyDescent="0.25">
      <c r="A3304">
        <v>42242</v>
      </c>
      <c r="B3304" t="s">
        <v>18</v>
      </c>
      <c r="C3304" s="1">
        <v>42461</v>
      </c>
      <c r="D3304" t="s">
        <v>31</v>
      </c>
      <c r="E3304">
        <v>15</v>
      </c>
      <c r="F3304">
        <v>1444.88</v>
      </c>
      <c r="G3304">
        <v>0.1</v>
      </c>
      <c r="H3304" t="s">
        <v>20</v>
      </c>
      <c r="I3304">
        <v>236.61</v>
      </c>
      <c r="J3304">
        <v>100.97</v>
      </c>
      <c r="K3304">
        <v>7.18</v>
      </c>
      <c r="L3304" t="s">
        <v>95</v>
      </c>
      <c r="M3304" t="s">
        <v>30</v>
      </c>
      <c r="N3304" t="s">
        <v>23</v>
      </c>
      <c r="O3304" t="s">
        <v>24</v>
      </c>
      <c r="P3304" t="s">
        <v>25</v>
      </c>
      <c r="Q3304" t="s">
        <v>42</v>
      </c>
      <c r="R3304" s="1">
        <v>42462</v>
      </c>
      <c r="S3304" s="10">
        <f t="shared" si="215"/>
        <v>2.2960322205032587E-4</v>
      </c>
      <c r="U3304" t="str">
        <f t="shared" si="214"/>
        <v/>
      </c>
      <c r="V3304">
        <f t="array" ref="V3304">SUM(IF(B3304="Y",IF(D3304="Critical",(F3304:F6863),0)))</f>
        <v>0</v>
      </c>
      <c r="W3304">
        <f t="shared" si="216"/>
        <v>1</v>
      </c>
      <c r="X3304">
        <f t="shared" si="217"/>
        <v>0</v>
      </c>
    </row>
    <row r="3305" spans="1:24" x14ac:dyDescent="0.25">
      <c r="A3305">
        <v>42242</v>
      </c>
      <c r="B3305" t="s">
        <v>18</v>
      </c>
      <c r="C3305" s="1">
        <v>42461</v>
      </c>
      <c r="D3305" t="s">
        <v>31</v>
      </c>
      <c r="E3305">
        <v>23</v>
      </c>
      <c r="F3305">
        <v>2287.1</v>
      </c>
      <c r="G3305">
        <v>7.0000000000000007E-2</v>
      </c>
      <c r="H3305" t="s">
        <v>20</v>
      </c>
      <c r="I3305">
        <v>231.49</v>
      </c>
      <c r="J3305">
        <v>99.99</v>
      </c>
      <c r="K3305">
        <v>19.989999999999998</v>
      </c>
      <c r="L3305" t="s">
        <v>95</v>
      </c>
      <c r="M3305" t="s">
        <v>30</v>
      </c>
      <c r="N3305" t="s">
        <v>23</v>
      </c>
      <c r="O3305" t="s">
        <v>24</v>
      </c>
      <c r="P3305" t="s">
        <v>51</v>
      </c>
      <c r="Q3305" t="s">
        <v>42</v>
      </c>
      <c r="R3305" s="1">
        <v>42462</v>
      </c>
      <c r="S3305" s="10">
        <f t="shared" si="215"/>
        <v>3.6343885246615653E-4</v>
      </c>
      <c r="U3305" t="str">
        <f t="shared" si="214"/>
        <v/>
      </c>
      <c r="V3305">
        <f t="array" ref="V3305">SUM(IF(B3305="Y",IF(D3305="Critical",(F3305:F6864),0)))</f>
        <v>0</v>
      </c>
      <c r="W3305">
        <f t="shared" si="216"/>
        <v>1</v>
      </c>
      <c r="X3305">
        <f t="shared" si="217"/>
        <v>0</v>
      </c>
    </row>
    <row r="3306" spans="1:24" x14ac:dyDescent="0.25">
      <c r="A3306">
        <v>42243</v>
      </c>
      <c r="B3306" t="s">
        <v>18</v>
      </c>
      <c r="C3306" s="1">
        <v>42074</v>
      </c>
      <c r="D3306" t="s">
        <v>43</v>
      </c>
      <c r="E3306">
        <v>42</v>
      </c>
      <c r="F3306">
        <v>1876.09</v>
      </c>
      <c r="G3306">
        <v>0.02</v>
      </c>
      <c r="H3306" t="s">
        <v>20</v>
      </c>
      <c r="I3306">
        <v>809.74</v>
      </c>
      <c r="J3306">
        <v>43.41</v>
      </c>
      <c r="K3306">
        <v>2.99</v>
      </c>
      <c r="L3306" t="s">
        <v>589</v>
      </c>
      <c r="M3306" t="s">
        <v>22</v>
      </c>
      <c r="N3306" t="s">
        <v>71</v>
      </c>
      <c r="O3306" t="s">
        <v>34</v>
      </c>
      <c r="P3306" t="s">
        <v>68</v>
      </c>
      <c r="Q3306" t="s">
        <v>42</v>
      </c>
      <c r="R3306" s="1">
        <v>42076</v>
      </c>
      <c r="S3306" s="10">
        <f t="shared" si="215"/>
        <v>2.9812600967304954E-4</v>
      </c>
      <c r="U3306" t="str">
        <f t="shared" si="214"/>
        <v/>
      </c>
      <c r="V3306">
        <f t="array" ref="V3306">SUM(IF(B3306="Y",IF(D3306="Critical",(F3306:F6865),0)))</f>
        <v>0</v>
      </c>
      <c r="W3306">
        <f t="shared" si="216"/>
        <v>2</v>
      </c>
      <c r="X3306">
        <f t="shared" si="217"/>
        <v>0</v>
      </c>
    </row>
    <row r="3307" spans="1:24" x14ac:dyDescent="0.25">
      <c r="A3307">
        <v>42243</v>
      </c>
      <c r="B3307" t="s">
        <v>18</v>
      </c>
      <c r="C3307" s="1">
        <v>42074</v>
      </c>
      <c r="D3307" t="s">
        <v>43</v>
      </c>
      <c r="E3307">
        <v>19</v>
      </c>
      <c r="F3307">
        <v>145.26</v>
      </c>
      <c r="G3307">
        <v>0.05</v>
      </c>
      <c r="H3307" t="s">
        <v>20</v>
      </c>
      <c r="I3307">
        <v>-35.75</v>
      </c>
      <c r="J3307">
        <v>7.35</v>
      </c>
      <c r="K3307">
        <v>5.96</v>
      </c>
      <c r="L3307" t="s">
        <v>589</v>
      </c>
      <c r="M3307" t="s">
        <v>22</v>
      </c>
      <c r="N3307" t="s">
        <v>71</v>
      </c>
      <c r="O3307" t="s">
        <v>34</v>
      </c>
      <c r="P3307" t="s">
        <v>49</v>
      </c>
      <c r="Q3307" t="s">
        <v>42</v>
      </c>
      <c r="R3307" s="1">
        <v>42076</v>
      </c>
      <c r="S3307" s="10">
        <f t="shared" si="215"/>
        <v>2.30829993044615E-5</v>
      </c>
      <c r="U3307" t="str">
        <f t="shared" si="214"/>
        <v/>
      </c>
      <c r="V3307">
        <f t="array" ref="V3307">SUM(IF(B3307="Y",IF(D3307="Critical",(F3307:F6866),0)))</f>
        <v>0</v>
      </c>
      <c r="W3307">
        <f t="shared" si="216"/>
        <v>2</v>
      </c>
      <c r="X3307">
        <f t="shared" si="217"/>
        <v>0</v>
      </c>
    </row>
    <row r="3308" spans="1:24" x14ac:dyDescent="0.25">
      <c r="A3308">
        <v>42246</v>
      </c>
      <c r="B3308" t="s">
        <v>18</v>
      </c>
      <c r="C3308" s="1">
        <v>42120</v>
      </c>
      <c r="D3308" t="s">
        <v>31</v>
      </c>
      <c r="E3308">
        <v>40</v>
      </c>
      <c r="F3308">
        <v>3060.37</v>
      </c>
      <c r="G3308">
        <v>7.0000000000000007E-2</v>
      </c>
      <c r="H3308" t="s">
        <v>20</v>
      </c>
      <c r="I3308">
        <v>234.03</v>
      </c>
      <c r="J3308">
        <v>77.510000000000005</v>
      </c>
      <c r="K3308">
        <v>4</v>
      </c>
      <c r="L3308" t="s">
        <v>132</v>
      </c>
      <c r="M3308" t="s">
        <v>30</v>
      </c>
      <c r="N3308" t="s">
        <v>23</v>
      </c>
      <c r="O3308" t="s">
        <v>24</v>
      </c>
      <c r="P3308" t="s">
        <v>25</v>
      </c>
      <c r="Q3308" t="s">
        <v>42</v>
      </c>
      <c r="R3308" s="1">
        <v>42121</v>
      </c>
      <c r="S3308" s="10">
        <f t="shared" si="215"/>
        <v>4.8631776525812228E-4</v>
      </c>
      <c r="U3308" t="str">
        <f t="shared" si="214"/>
        <v/>
      </c>
      <c r="V3308">
        <f t="array" ref="V3308">SUM(IF(B3308="Y",IF(D3308="Critical",(F3308:F6867),0)))</f>
        <v>0</v>
      </c>
      <c r="W3308">
        <f t="shared" si="216"/>
        <v>1</v>
      </c>
      <c r="X3308">
        <f t="shared" si="217"/>
        <v>0</v>
      </c>
    </row>
    <row r="3309" spans="1:24" x14ac:dyDescent="0.25">
      <c r="A3309">
        <v>42246</v>
      </c>
      <c r="B3309" t="s">
        <v>18</v>
      </c>
      <c r="C3309" s="1">
        <v>42120</v>
      </c>
      <c r="D3309" t="s">
        <v>31</v>
      </c>
      <c r="E3309">
        <v>5</v>
      </c>
      <c r="F3309">
        <v>25.31</v>
      </c>
      <c r="G3309">
        <v>0.05</v>
      </c>
      <c r="H3309" t="s">
        <v>20</v>
      </c>
      <c r="I3309">
        <v>-0.5</v>
      </c>
      <c r="J3309">
        <v>4.84</v>
      </c>
      <c r="K3309">
        <v>0.71</v>
      </c>
      <c r="L3309" t="s">
        <v>132</v>
      </c>
      <c r="M3309" t="s">
        <v>30</v>
      </c>
      <c r="N3309" t="s">
        <v>23</v>
      </c>
      <c r="O3309" t="s">
        <v>34</v>
      </c>
      <c r="P3309" t="s">
        <v>35</v>
      </c>
      <c r="Q3309" t="s">
        <v>36</v>
      </c>
      <c r="R3309" s="1">
        <v>42122</v>
      </c>
      <c r="S3309" s="10">
        <f t="shared" si="215"/>
        <v>4.0219655266138002E-6</v>
      </c>
      <c r="U3309" t="str">
        <f t="shared" si="214"/>
        <v/>
      </c>
      <c r="V3309">
        <f t="array" ref="V3309">SUM(IF(B3309="Y",IF(D3309="Critical",(F3309:F6868),0)))</f>
        <v>0</v>
      </c>
      <c r="W3309">
        <f t="shared" si="216"/>
        <v>2</v>
      </c>
      <c r="X3309">
        <f t="shared" si="217"/>
        <v>0</v>
      </c>
    </row>
    <row r="3310" spans="1:24" x14ac:dyDescent="0.25">
      <c r="A3310">
        <v>42306</v>
      </c>
      <c r="B3310" t="s">
        <v>18</v>
      </c>
      <c r="C3310" s="1">
        <v>42261</v>
      </c>
      <c r="D3310" t="s">
        <v>19</v>
      </c>
      <c r="E3310">
        <v>18</v>
      </c>
      <c r="F3310">
        <v>47.4</v>
      </c>
      <c r="G3310">
        <v>0.03</v>
      </c>
      <c r="H3310" t="s">
        <v>20</v>
      </c>
      <c r="I3310">
        <v>-63.03</v>
      </c>
      <c r="J3310">
        <v>2.2799999999999998</v>
      </c>
      <c r="K3310">
        <v>5.2</v>
      </c>
      <c r="L3310" t="s">
        <v>111</v>
      </c>
      <c r="M3310" t="s">
        <v>56</v>
      </c>
      <c r="N3310" t="s">
        <v>45</v>
      </c>
      <c r="O3310" t="s">
        <v>34</v>
      </c>
      <c r="P3310" t="s">
        <v>35</v>
      </c>
      <c r="Q3310" t="s">
        <v>36</v>
      </c>
      <c r="R3310" s="1">
        <v>42263</v>
      </c>
      <c r="S3310" s="10">
        <f t="shared" si="215"/>
        <v>7.5322467784075115E-6</v>
      </c>
      <c r="U3310" t="str">
        <f t="shared" si="214"/>
        <v/>
      </c>
      <c r="V3310">
        <f t="array" ref="V3310">SUM(IF(B3310="Y",IF(D3310="Critical",(F3310:F6869),0)))</f>
        <v>0</v>
      </c>
      <c r="W3310">
        <f t="shared" si="216"/>
        <v>2</v>
      </c>
      <c r="X3310">
        <f t="shared" si="217"/>
        <v>0</v>
      </c>
    </row>
    <row r="3311" spans="1:24" x14ac:dyDescent="0.25">
      <c r="A3311">
        <v>42306</v>
      </c>
      <c r="B3311" t="s">
        <v>18</v>
      </c>
      <c r="C3311" s="1">
        <v>42261</v>
      </c>
      <c r="D3311" t="s">
        <v>19</v>
      </c>
      <c r="E3311">
        <v>19</v>
      </c>
      <c r="F3311">
        <v>773.83</v>
      </c>
      <c r="G3311">
        <v>0.06</v>
      </c>
      <c r="H3311" t="s">
        <v>20</v>
      </c>
      <c r="I3311">
        <v>146.79</v>
      </c>
      <c r="J3311">
        <v>40.98</v>
      </c>
      <c r="K3311">
        <v>5.33</v>
      </c>
      <c r="L3311" t="s">
        <v>111</v>
      </c>
      <c r="M3311" t="s">
        <v>56</v>
      </c>
      <c r="N3311" t="s">
        <v>45</v>
      </c>
      <c r="O3311" t="s">
        <v>34</v>
      </c>
      <c r="P3311" t="s">
        <v>72</v>
      </c>
      <c r="Q3311" t="s">
        <v>42</v>
      </c>
      <c r="R3311" s="1">
        <v>42263</v>
      </c>
      <c r="S3311" s="10">
        <f t="shared" si="215"/>
        <v>1.2296790136149968E-4</v>
      </c>
      <c r="U3311" t="str">
        <f t="shared" si="214"/>
        <v/>
      </c>
      <c r="V3311">
        <f t="array" ref="V3311">SUM(IF(B3311="Y",IF(D3311="Critical",(F3311:F6870),0)))</f>
        <v>0</v>
      </c>
      <c r="W3311">
        <f t="shared" si="216"/>
        <v>2</v>
      </c>
      <c r="X3311">
        <f t="shared" si="217"/>
        <v>0</v>
      </c>
    </row>
    <row r="3312" spans="1:24" x14ac:dyDescent="0.25">
      <c r="A3312">
        <v>42309</v>
      </c>
      <c r="B3312" t="s">
        <v>18</v>
      </c>
      <c r="C3312" s="1">
        <v>42588</v>
      </c>
      <c r="D3312" t="s">
        <v>47</v>
      </c>
      <c r="E3312">
        <v>41</v>
      </c>
      <c r="F3312">
        <v>854.23</v>
      </c>
      <c r="G3312">
        <v>0.01</v>
      </c>
      <c r="H3312" t="s">
        <v>20</v>
      </c>
      <c r="I3312">
        <v>67.14</v>
      </c>
      <c r="J3312">
        <v>20.48</v>
      </c>
      <c r="K3312">
        <v>6.32</v>
      </c>
      <c r="L3312" t="s">
        <v>313</v>
      </c>
      <c r="M3312" t="s">
        <v>22</v>
      </c>
      <c r="N3312" t="s">
        <v>71</v>
      </c>
      <c r="O3312" t="s">
        <v>34</v>
      </c>
      <c r="P3312" t="s">
        <v>72</v>
      </c>
      <c r="Q3312" t="s">
        <v>42</v>
      </c>
      <c r="R3312" s="1">
        <v>42590</v>
      </c>
      <c r="S3312" s="10">
        <f t="shared" si="215"/>
        <v>1.3574411741601369E-4</v>
      </c>
      <c r="U3312" t="str">
        <f t="shared" si="214"/>
        <v/>
      </c>
      <c r="V3312">
        <f t="array" ref="V3312">SUM(IF(B3312="Y",IF(D3312="Critical",(F3312:F6871),0)))</f>
        <v>0</v>
      </c>
      <c r="W3312">
        <f t="shared" si="216"/>
        <v>2</v>
      </c>
      <c r="X3312">
        <f t="shared" si="217"/>
        <v>0</v>
      </c>
    </row>
    <row r="3313" spans="1:24" x14ac:dyDescent="0.25">
      <c r="A3313">
        <v>42309</v>
      </c>
      <c r="B3313" t="s">
        <v>18</v>
      </c>
      <c r="C3313" s="1">
        <v>42588</v>
      </c>
      <c r="D3313" t="s">
        <v>47</v>
      </c>
      <c r="E3313">
        <v>26</v>
      </c>
      <c r="F3313">
        <v>47.91</v>
      </c>
      <c r="G3313">
        <v>0.09</v>
      </c>
      <c r="H3313" t="s">
        <v>20</v>
      </c>
      <c r="I3313">
        <v>-58.83</v>
      </c>
      <c r="J3313">
        <v>1.86</v>
      </c>
      <c r="K3313">
        <v>2.58</v>
      </c>
      <c r="L3313" t="s">
        <v>313</v>
      </c>
      <c r="M3313" t="s">
        <v>22</v>
      </c>
      <c r="N3313" t="s">
        <v>71</v>
      </c>
      <c r="O3313" t="s">
        <v>34</v>
      </c>
      <c r="P3313" t="s">
        <v>100</v>
      </c>
      <c r="Q3313" t="s">
        <v>36</v>
      </c>
      <c r="R3313" s="1">
        <v>42593</v>
      </c>
      <c r="S3313" s="10">
        <f t="shared" si="215"/>
        <v>7.6132899399473391E-6</v>
      </c>
      <c r="U3313" t="str">
        <f t="shared" si="214"/>
        <v/>
      </c>
      <c r="V3313">
        <f t="array" ref="V3313">SUM(IF(B3313="Y",IF(D3313="Critical",(F3313:F6872),0)))</f>
        <v>0</v>
      </c>
      <c r="W3313">
        <f t="shared" si="216"/>
        <v>5</v>
      </c>
      <c r="X3313">
        <f t="shared" si="217"/>
        <v>0</v>
      </c>
    </row>
    <row r="3314" spans="1:24" x14ac:dyDescent="0.25">
      <c r="A3314">
        <v>42309</v>
      </c>
      <c r="B3314" t="s">
        <v>18</v>
      </c>
      <c r="C3314" s="1">
        <v>42588</v>
      </c>
      <c r="D3314" t="s">
        <v>47</v>
      </c>
      <c r="E3314">
        <v>38</v>
      </c>
      <c r="F3314">
        <v>6427.2579999999998</v>
      </c>
      <c r="G3314">
        <v>0.08</v>
      </c>
      <c r="H3314" t="s">
        <v>20</v>
      </c>
      <c r="I3314">
        <v>1636.41</v>
      </c>
      <c r="J3314">
        <v>205.99</v>
      </c>
      <c r="K3314">
        <v>2.5</v>
      </c>
      <c r="L3314" t="s">
        <v>313</v>
      </c>
      <c r="M3314" t="s">
        <v>22</v>
      </c>
      <c r="N3314" t="s">
        <v>71</v>
      </c>
      <c r="O3314" t="s">
        <v>24</v>
      </c>
      <c r="P3314" t="s">
        <v>41</v>
      </c>
      <c r="Q3314" t="s">
        <v>42</v>
      </c>
      <c r="R3314" s="1">
        <v>42593</v>
      </c>
      <c r="S3314" s="10">
        <f t="shared" si="215"/>
        <v>1.0213437418669601E-3</v>
      </c>
      <c r="U3314" t="str">
        <f t="shared" si="214"/>
        <v/>
      </c>
      <c r="V3314">
        <f t="array" ref="V3314">SUM(IF(B3314="Y",IF(D3314="Critical",(F3314:F6873),0)))</f>
        <v>0</v>
      </c>
      <c r="W3314">
        <f t="shared" si="216"/>
        <v>5</v>
      </c>
      <c r="X3314">
        <f t="shared" si="217"/>
        <v>0</v>
      </c>
    </row>
    <row r="3315" spans="1:24" x14ac:dyDescent="0.25">
      <c r="A3315">
        <v>42310</v>
      </c>
      <c r="B3315" t="s">
        <v>18</v>
      </c>
      <c r="C3315" s="1">
        <v>42572</v>
      </c>
      <c r="D3315" t="s">
        <v>28</v>
      </c>
      <c r="E3315">
        <v>20</v>
      </c>
      <c r="F3315">
        <v>3361.7584999999999</v>
      </c>
      <c r="G3315">
        <v>0.04</v>
      </c>
      <c r="H3315" t="s">
        <v>20</v>
      </c>
      <c r="I3315">
        <v>394.35</v>
      </c>
      <c r="J3315">
        <v>205.99</v>
      </c>
      <c r="K3315">
        <v>8.99</v>
      </c>
      <c r="L3315" t="s">
        <v>210</v>
      </c>
      <c r="M3315" t="s">
        <v>22</v>
      </c>
      <c r="N3315" t="s">
        <v>45</v>
      </c>
      <c r="O3315" t="s">
        <v>24</v>
      </c>
      <c r="P3315" t="s">
        <v>41</v>
      </c>
      <c r="Q3315" t="s">
        <v>42</v>
      </c>
      <c r="R3315" s="1">
        <v>42573</v>
      </c>
      <c r="S3315" s="10">
        <f t="shared" si="215"/>
        <v>5.34210857202723E-4</v>
      </c>
      <c r="U3315" t="str">
        <f t="shared" si="214"/>
        <v/>
      </c>
      <c r="V3315">
        <f t="array" ref="V3315">SUM(IF(B3315="Y",IF(D3315="Critical",(F3315:F6874),0)))</f>
        <v>0</v>
      </c>
      <c r="W3315">
        <f t="shared" si="216"/>
        <v>1</v>
      </c>
      <c r="X3315">
        <f t="shared" si="217"/>
        <v>0</v>
      </c>
    </row>
    <row r="3316" spans="1:24" x14ac:dyDescent="0.25">
      <c r="A3316">
        <v>42342</v>
      </c>
      <c r="B3316" t="s">
        <v>27</v>
      </c>
      <c r="C3316" s="1">
        <v>42617</v>
      </c>
      <c r="D3316" t="s">
        <v>31</v>
      </c>
      <c r="E3316">
        <v>43</v>
      </c>
      <c r="F3316">
        <v>9501.6239999999998</v>
      </c>
      <c r="G3316">
        <v>7.0000000000000007E-2</v>
      </c>
      <c r="H3316" t="s">
        <v>54</v>
      </c>
      <c r="I3316">
        <v>-686.45</v>
      </c>
      <c r="J3316">
        <v>286.85000000000002</v>
      </c>
      <c r="K3316">
        <v>61.76</v>
      </c>
      <c r="L3316" t="s">
        <v>609</v>
      </c>
      <c r="M3316" t="s">
        <v>22</v>
      </c>
      <c r="N3316" t="s">
        <v>23</v>
      </c>
      <c r="O3316" t="s">
        <v>37</v>
      </c>
      <c r="P3316" t="s">
        <v>112</v>
      </c>
      <c r="Q3316" t="s">
        <v>58</v>
      </c>
      <c r="R3316" s="1">
        <v>42619</v>
      </c>
      <c r="S3316" s="10">
        <f t="shared" si="215"/>
        <v>1.509885585730791E-3</v>
      </c>
      <c r="U3316" t="str">
        <f t="shared" si="214"/>
        <v/>
      </c>
      <c r="V3316">
        <f t="array" ref="V3316">SUM(IF(B3316="Y",IF(D3316="Critical",(F3316:F6875),0)))</f>
        <v>0</v>
      </c>
      <c r="W3316">
        <f t="shared" si="216"/>
        <v>2</v>
      </c>
      <c r="X3316">
        <f t="shared" si="217"/>
        <v>0</v>
      </c>
    </row>
    <row r="3317" spans="1:24" x14ac:dyDescent="0.25">
      <c r="A3317">
        <v>16289</v>
      </c>
      <c r="B3317" t="s">
        <v>18</v>
      </c>
      <c r="C3317" s="1">
        <v>41472</v>
      </c>
      <c r="D3317" t="s">
        <v>19</v>
      </c>
      <c r="E3317">
        <v>49</v>
      </c>
      <c r="F3317">
        <v>5610.6120000000001</v>
      </c>
      <c r="G3317">
        <v>0.01</v>
      </c>
      <c r="H3317" t="s">
        <v>20</v>
      </c>
      <c r="I3317">
        <v>2040.87</v>
      </c>
      <c r="J3317">
        <v>125.99</v>
      </c>
      <c r="K3317">
        <v>2.5</v>
      </c>
      <c r="L3317" t="s">
        <v>454</v>
      </c>
      <c r="M3317" t="s">
        <v>22</v>
      </c>
      <c r="N3317" t="s">
        <v>23</v>
      </c>
      <c r="O3317" t="s">
        <v>24</v>
      </c>
      <c r="P3317" t="s">
        <v>41</v>
      </c>
      <c r="Q3317" t="s">
        <v>42</v>
      </c>
      <c r="R3317" s="1">
        <v>41474</v>
      </c>
      <c r="S3317" s="10">
        <f t="shared" si="215"/>
        <v>8.9157202873195202E-4</v>
      </c>
      <c r="U3317" t="str">
        <f t="shared" si="214"/>
        <v/>
      </c>
      <c r="V3317">
        <f t="array" ref="V3317">SUM(IF(B3317="Y",IF(D3317="Critical",(F3317:F6876),0)))</f>
        <v>0</v>
      </c>
      <c r="W3317">
        <f t="shared" si="216"/>
        <v>2</v>
      </c>
      <c r="X3317">
        <f t="shared" si="217"/>
        <v>0</v>
      </c>
    </row>
    <row r="3318" spans="1:24" x14ac:dyDescent="0.25">
      <c r="A3318">
        <v>42373</v>
      </c>
      <c r="B3318" t="s">
        <v>18</v>
      </c>
      <c r="C3318" s="1">
        <v>41868</v>
      </c>
      <c r="D3318" t="s">
        <v>31</v>
      </c>
      <c r="E3318">
        <v>11</v>
      </c>
      <c r="F3318">
        <v>127.32</v>
      </c>
      <c r="G3318">
        <v>0.1</v>
      </c>
      <c r="H3318" t="s">
        <v>32</v>
      </c>
      <c r="I3318">
        <v>22.96</v>
      </c>
      <c r="J3318">
        <v>10.91</v>
      </c>
      <c r="K3318">
        <v>2.99</v>
      </c>
      <c r="L3318" t="s">
        <v>55</v>
      </c>
      <c r="M3318" t="s">
        <v>56</v>
      </c>
      <c r="N3318" t="s">
        <v>45</v>
      </c>
      <c r="O3318" t="s">
        <v>34</v>
      </c>
      <c r="P3318" t="s">
        <v>68</v>
      </c>
      <c r="Q3318" t="s">
        <v>42</v>
      </c>
      <c r="R3318" s="1">
        <v>41869</v>
      </c>
      <c r="S3318" s="10">
        <f t="shared" si="215"/>
        <v>2.0232186916178152E-5</v>
      </c>
      <c r="U3318" t="str">
        <f t="shared" si="214"/>
        <v/>
      </c>
      <c r="V3318">
        <f t="array" ref="V3318">SUM(IF(B3318="Y",IF(D3318="Critical",(F3318:F6877),0)))</f>
        <v>0</v>
      </c>
      <c r="W3318">
        <f t="shared" si="216"/>
        <v>1</v>
      </c>
      <c r="X3318">
        <f t="shared" si="217"/>
        <v>0</v>
      </c>
    </row>
    <row r="3319" spans="1:24" x14ac:dyDescent="0.25">
      <c r="A3319">
        <v>42374</v>
      </c>
      <c r="B3319" t="s">
        <v>18</v>
      </c>
      <c r="C3319" s="1">
        <v>42202</v>
      </c>
      <c r="D3319" t="s">
        <v>28</v>
      </c>
      <c r="E3319">
        <v>21</v>
      </c>
      <c r="F3319">
        <v>205.32</v>
      </c>
      <c r="G3319">
        <v>0.08</v>
      </c>
      <c r="H3319" t="s">
        <v>32</v>
      </c>
      <c r="I3319">
        <v>37.299999999999997</v>
      </c>
      <c r="J3319">
        <v>10.01</v>
      </c>
      <c r="K3319">
        <v>1.99</v>
      </c>
      <c r="L3319" t="s">
        <v>316</v>
      </c>
      <c r="M3319" t="s">
        <v>22</v>
      </c>
      <c r="N3319" t="s">
        <v>23</v>
      </c>
      <c r="O3319" t="s">
        <v>24</v>
      </c>
      <c r="P3319" t="s">
        <v>25</v>
      </c>
      <c r="Q3319" t="s">
        <v>26</v>
      </c>
      <c r="R3319" s="1">
        <v>42202</v>
      </c>
      <c r="S3319" s="10">
        <f t="shared" si="215"/>
        <v>3.2627023386975324E-5</v>
      </c>
      <c r="U3319" t="str">
        <f t="shared" si="214"/>
        <v/>
      </c>
      <c r="V3319">
        <f t="array" ref="V3319">SUM(IF(B3319="Y",IF(D3319="Critical",(F3319:F6878),0)))</f>
        <v>0</v>
      </c>
      <c r="W3319">
        <f t="shared" si="216"/>
        <v>0</v>
      </c>
      <c r="X3319">
        <f t="shared" si="217"/>
        <v>0</v>
      </c>
    </row>
    <row r="3320" spans="1:24" x14ac:dyDescent="0.25">
      <c r="A3320">
        <v>42374</v>
      </c>
      <c r="B3320" t="s">
        <v>18</v>
      </c>
      <c r="C3320" s="1">
        <v>42202</v>
      </c>
      <c r="D3320" t="s">
        <v>28</v>
      </c>
      <c r="E3320">
        <v>47</v>
      </c>
      <c r="F3320">
        <v>807.6</v>
      </c>
      <c r="G3320">
        <v>0</v>
      </c>
      <c r="H3320" t="s">
        <v>20</v>
      </c>
      <c r="I3320">
        <v>214.3</v>
      </c>
      <c r="J3320">
        <v>16.739999999999998</v>
      </c>
      <c r="K3320">
        <v>5.08</v>
      </c>
      <c r="L3320" t="s">
        <v>316</v>
      </c>
      <c r="M3320" t="s">
        <v>22</v>
      </c>
      <c r="N3320" t="s">
        <v>23</v>
      </c>
      <c r="O3320" t="s">
        <v>34</v>
      </c>
      <c r="P3320" t="s">
        <v>68</v>
      </c>
      <c r="Q3320" t="s">
        <v>42</v>
      </c>
      <c r="R3320" s="1">
        <v>42203</v>
      </c>
      <c r="S3320" s="10">
        <f t="shared" si="215"/>
        <v>1.2833422992071533E-4</v>
      </c>
      <c r="U3320" t="str">
        <f t="shared" si="214"/>
        <v/>
      </c>
      <c r="V3320">
        <f t="array" ref="V3320">SUM(IF(B3320="Y",IF(D3320="Critical",(F3320:F6879),0)))</f>
        <v>0</v>
      </c>
      <c r="W3320">
        <f t="shared" si="216"/>
        <v>1</v>
      </c>
      <c r="X3320">
        <f t="shared" si="217"/>
        <v>0</v>
      </c>
    </row>
    <row r="3321" spans="1:24" x14ac:dyDescent="0.25">
      <c r="A3321">
        <v>42374</v>
      </c>
      <c r="B3321" t="s">
        <v>18</v>
      </c>
      <c r="C3321" s="1">
        <v>42202</v>
      </c>
      <c r="D3321" t="s">
        <v>28</v>
      </c>
      <c r="E3321">
        <v>11</v>
      </c>
      <c r="F3321">
        <v>694.17</v>
      </c>
      <c r="G3321">
        <v>0</v>
      </c>
      <c r="H3321" t="s">
        <v>20</v>
      </c>
      <c r="I3321">
        <v>174.22</v>
      </c>
      <c r="J3321">
        <v>59.78</v>
      </c>
      <c r="K3321">
        <v>10.29</v>
      </c>
      <c r="L3321" t="s">
        <v>316</v>
      </c>
      <c r="M3321" t="s">
        <v>22</v>
      </c>
      <c r="N3321" t="s">
        <v>23</v>
      </c>
      <c r="O3321" t="s">
        <v>34</v>
      </c>
      <c r="P3321" t="s">
        <v>68</v>
      </c>
      <c r="Q3321" t="s">
        <v>42</v>
      </c>
      <c r="R3321" s="1">
        <v>42204</v>
      </c>
      <c r="S3321" s="10">
        <f t="shared" si="215"/>
        <v>1.1030927734529836E-4</v>
      </c>
      <c r="U3321" t="str">
        <f t="shared" si="214"/>
        <v/>
      </c>
      <c r="V3321">
        <f t="array" ref="V3321">SUM(IF(B3321="Y",IF(D3321="Critical",(F3321:F6880),0)))</f>
        <v>0</v>
      </c>
      <c r="W3321">
        <f t="shared" si="216"/>
        <v>2</v>
      </c>
      <c r="X3321">
        <f t="shared" si="217"/>
        <v>0</v>
      </c>
    </row>
    <row r="3322" spans="1:24" x14ac:dyDescent="0.25">
      <c r="A3322">
        <v>42400</v>
      </c>
      <c r="B3322" t="s">
        <v>18</v>
      </c>
      <c r="C3322" s="1">
        <v>42225</v>
      </c>
      <c r="D3322" t="s">
        <v>47</v>
      </c>
      <c r="E3322">
        <v>44</v>
      </c>
      <c r="F3322">
        <v>865.27</v>
      </c>
      <c r="G3322">
        <v>0.03</v>
      </c>
      <c r="H3322" t="s">
        <v>20</v>
      </c>
      <c r="I3322">
        <v>11.55</v>
      </c>
      <c r="J3322">
        <v>19.98</v>
      </c>
      <c r="K3322">
        <v>4</v>
      </c>
      <c r="L3322" t="s">
        <v>214</v>
      </c>
      <c r="M3322" t="s">
        <v>56</v>
      </c>
      <c r="N3322" t="s">
        <v>40</v>
      </c>
      <c r="O3322" t="s">
        <v>24</v>
      </c>
      <c r="P3322" t="s">
        <v>25</v>
      </c>
      <c r="Q3322" t="s">
        <v>42</v>
      </c>
      <c r="R3322" s="1">
        <v>42227</v>
      </c>
      <c r="S3322" s="10">
        <f t="shared" si="215"/>
        <v>1.3749846350111114E-4</v>
      </c>
      <c r="U3322" t="str">
        <f t="shared" si="214"/>
        <v/>
      </c>
      <c r="V3322">
        <f t="array" ref="V3322">SUM(IF(B3322="Y",IF(D3322="Critical",(F3322:F6881),0)))</f>
        <v>0</v>
      </c>
      <c r="W3322">
        <f t="shared" si="216"/>
        <v>2</v>
      </c>
      <c r="X3322">
        <f t="shared" si="217"/>
        <v>0</v>
      </c>
    </row>
    <row r="3323" spans="1:24" x14ac:dyDescent="0.25">
      <c r="A3323">
        <v>42400</v>
      </c>
      <c r="B3323" t="s">
        <v>18</v>
      </c>
      <c r="C3323" s="1">
        <v>42225</v>
      </c>
      <c r="D3323" t="s">
        <v>47</v>
      </c>
      <c r="E3323">
        <v>41</v>
      </c>
      <c r="F3323">
        <v>429.28</v>
      </c>
      <c r="G3323">
        <v>0.06</v>
      </c>
      <c r="H3323" t="s">
        <v>20</v>
      </c>
      <c r="I3323">
        <v>-168.95</v>
      </c>
      <c r="J3323">
        <v>10.97</v>
      </c>
      <c r="K3323">
        <v>6.5</v>
      </c>
      <c r="L3323" t="s">
        <v>214</v>
      </c>
      <c r="M3323" t="s">
        <v>56</v>
      </c>
      <c r="N3323" t="s">
        <v>40</v>
      </c>
      <c r="O3323" t="s">
        <v>24</v>
      </c>
      <c r="P3323" t="s">
        <v>25</v>
      </c>
      <c r="Q3323" t="s">
        <v>42</v>
      </c>
      <c r="R3323" s="1">
        <v>42230</v>
      </c>
      <c r="S3323" s="10">
        <f t="shared" si="215"/>
        <v>6.8216094874151408E-5</v>
      </c>
      <c r="U3323" t="str">
        <f t="shared" si="214"/>
        <v/>
      </c>
      <c r="V3323">
        <f t="array" ref="V3323">SUM(IF(B3323="Y",IF(D3323="Critical",(F3323:F6882),0)))</f>
        <v>0</v>
      </c>
      <c r="W3323">
        <f t="shared" si="216"/>
        <v>5</v>
      </c>
      <c r="X3323">
        <f t="shared" si="217"/>
        <v>0</v>
      </c>
    </row>
    <row r="3324" spans="1:24" x14ac:dyDescent="0.25">
      <c r="A3324">
        <v>42403</v>
      </c>
      <c r="B3324" t="s">
        <v>18</v>
      </c>
      <c r="C3324" s="1">
        <v>42541</v>
      </c>
      <c r="D3324" t="s">
        <v>31</v>
      </c>
      <c r="E3324">
        <v>38</v>
      </c>
      <c r="F3324">
        <v>117.84</v>
      </c>
      <c r="G3324">
        <v>0.04</v>
      </c>
      <c r="H3324" t="s">
        <v>20</v>
      </c>
      <c r="I3324">
        <v>30.76</v>
      </c>
      <c r="J3324">
        <v>3.08</v>
      </c>
      <c r="K3324">
        <v>0.99</v>
      </c>
      <c r="L3324" t="s">
        <v>571</v>
      </c>
      <c r="M3324" t="s">
        <v>22</v>
      </c>
      <c r="N3324" t="s">
        <v>71</v>
      </c>
      <c r="O3324" t="s">
        <v>34</v>
      </c>
      <c r="P3324" t="s">
        <v>46</v>
      </c>
      <c r="Q3324" t="s">
        <v>42</v>
      </c>
      <c r="R3324" s="1">
        <v>42542</v>
      </c>
      <c r="S3324" s="10">
        <f t="shared" si="215"/>
        <v>1.872573756049665E-5</v>
      </c>
      <c r="U3324" t="str">
        <f t="shared" si="214"/>
        <v/>
      </c>
      <c r="V3324">
        <f t="array" ref="V3324">SUM(IF(B3324="Y",IF(D3324="Critical",(F3324:F6883),0)))</f>
        <v>0</v>
      </c>
      <c r="W3324">
        <f t="shared" si="216"/>
        <v>1</v>
      </c>
      <c r="X3324">
        <f t="shared" si="217"/>
        <v>0</v>
      </c>
    </row>
    <row r="3325" spans="1:24" x14ac:dyDescent="0.25">
      <c r="A3325">
        <v>42403</v>
      </c>
      <c r="B3325" t="s">
        <v>18</v>
      </c>
      <c r="C3325" s="1">
        <v>42541</v>
      </c>
      <c r="D3325" t="s">
        <v>31</v>
      </c>
      <c r="E3325">
        <v>47</v>
      </c>
      <c r="F3325">
        <v>121.2</v>
      </c>
      <c r="G3325">
        <v>0.1</v>
      </c>
      <c r="H3325" t="s">
        <v>20</v>
      </c>
      <c r="I3325">
        <v>-20.2</v>
      </c>
      <c r="J3325">
        <v>2.78</v>
      </c>
      <c r="K3325">
        <v>1.25</v>
      </c>
      <c r="L3325" t="s">
        <v>571</v>
      </c>
      <c r="M3325" t="s">
        <v>22</v>
      </c>
      <c r="N3325" t="s">
        <v>71</v>
      </c>
      <c r="O3325" t="s">
        <v>34</v>
      </c>
      <c r="P3325" t="s">
        <v>35</v>
      </c>
      <c r="Q3325" t="s">
        <v>36</v>
      </c>
      <c r="R3325" s="1">
        <v>42542</v>
      </c>
      <c r="S3325" s="10">
        <f t="shared" si="215"/>
        <v>1.9259668977700221E-5</v>
      </c>
      <c r="U3325" t="str">
        <f t="shared" si="214"/>
        <v/>
      </c>
      <c r="V3325">
        <f t="array" ref="V3325">SUM(IF(B3325="Y",IF(D3325="Critical",(F3325:F6884),0)))</f>
        <v>0</v>
      </c>
      <c r="W3325">
        <f t="shared" si="216"/>
        <v>1</v>
      </c>
      <c r="X3325">
        <f t="shared" si="217"/>
        <v>0</v>
      </c>
    </row>
    <row r="3326" spans="1:24" x14ac:dyDescent="0.25">
      <c r="A3326">
        <v>14406</v>
      </c>
      <c r="B3326" t="s">
        <v>27</v>
      </c>
      <c r="C3326" s="1">
        <v>41341</v>
      </c>
      <c r="D3326" t="s">
        <v>43</v>
      </c>
      <c r="E3326">
        <v>37</v>
      </c>
      <c r="F3326">
        <v>5610.84</v>
      </c>
      <c r="G3326">
        <v>7.0000000000000007E-2</v>
      </c>
      <c r="H3326" t="s">
        <v>20</v>
      </c>
      <c r="I3326">
        <v>2366.5100000000002</v>
      </c>
      <c r="J3326">
        <v>150.97999999999999</v>
      </c>
      <c r="K3326">
        <v>13.99</v>
      </c>
      <c r="L3326" t="s">
        <v>447</v>
      </c>
      <c r="M3326" t="s">
        <v>56</v>
      </c>
      <c r="N3326" t="s">
        <v>23</v>
      </c>
      <c r="O3326" t="s">
        <v>24</v>
      </c>
      <c r="P3326" t="s">
        <v>51</v>
      </c>
      <c r="Q3326" t="s">
        <v>52</v>
      </c>
      <c r="R3326" s="1">
        <v>41343</v>
      </c>
      <c r="S3326" s="10">
        <f t="shared" si="215"/>
        <v>8.9160825979240515E-4</v>
      </c>
      <c r="U3326" t="str">
        <f t="shared" si="214"/>
        <v/>
      </c>
      <c r="V3326">
        <f t="array" ref="V3326">SUM(IF(B3326="Y",IF(D3326="Critical",(F3326:F6885),0)))</f>
        <v>0</v>
      </c>
      <c r="W3326">
        <f t="shared" si="216"/>
        <v>2</v>
      </c>
      <c r="X3326">
        <f t="shared" si="217"/>
        <v>0</v>
      </c>
    </row>
    <row r="3327" spans="1:24" x14ac:dyDescent="0.25">
      <c r="A3327">
        <v>42437</v>
      </c>
      <c r="B3327" t="s">
        <v>18</v>
      </c>
      <c r="C3327" s="1">
        <v>42068</v>
      </c>
      <c r="D3327" t="s">
        <v>28</v>
      </c>
      <c r="E3327">
        <v>43</v>
      </c>
      <c r="F3327">
        <v>19461.8</v>
      </c>
      <c r="G3327">
        <v>0.06</v>
      </c>
      <c r="H3327" t="s">
        <v>54</v>
      </c>
      <c r="I3327">
        <v>7752.01</v>
      </c>
      <c r="J3327">
        <v>449.99</v>
      </c>
      <c r="K3327">
        <v>49</v>
      </c>
      <c r="L3327" t="s">
        <v>432</v>
      </c>
      <c r="M3327" t="s">
        <v>22</v>
      </c>
      <c r="N3327" t="s">
        <v>23</v>
      </c>
      <c r="O3327" t="s">
        <v>24</v>
      </c>
      <c r="P3327" t="s">
        <v>131</v>
      </c>
      <c r="Q3327" t="s">
        <v>74</v>
      </c>
      <c r="R3327" s="1">
        <v>42070</v>
      </c>
      <c r="S3327" s="10">
        <f t="shared" si="215"/>
        <v>3.0926388259917997E-3</v>
      </c>
      <c r="U3327" t="str">
        <f t="shared" si="214"/>
        <v/>
      </c>
      <c r="V3327">
        <f t="array" ref="V3327">SUM(IF(B3327="Y",IF(D3327="Critical",(F3327:F6886),0)))</f>
        <v>0</v>
      </c>
      <c r="W3327">
        <f t="shared" si="216"/>
        <v>2</v>
      </c>
      <c r="X3327">
        <f t="shared" si="217"/>
        <v>0</v>
      </c>
    </row>
    <row r="3328" spans="1:24" x14ac:dyDescent="0.25">
      <c r="A3328">
        <v>42437</v>
      </c>
      <c r="B3328" t="s">
        <v>18</v>
      </c>
      <c r="C3328" s="1">
        <v>42068</v>
      </c>
      <c r="D3328" t="s">
        <v>28</v>
      </c>
      <c r="E3328">
        <v>14</v>
      </c>
      <c r="F3328">
        <v>313.85000000000002</v>
      </c>
      <c r="G3328">
        <v>0.03</v>
      </c>
      <c r="H3328" t="s">
        <v>20</v>
      </c>
      <c r="I3328">
        <v>-31.37</v>
      </c>
      <c r="J3328">
        <v>21.38</v>
      </c>
      <c r="K3328">
        <v>8.99</v>
      </c>
      <c r="L3328" t="s">
        <v>432</v>
      </c>
      <c r="M3328" t="s">
        <v>22</v>
      </c>
      <c r="N3328" t="s">
        <v>23</v>
      </c>
      <c r="O3328" t="s">
        <v>34</v>
      </c>
      <c r="P3328" t="s">
        <v>35</v>
      </c>
      <c r="Q3328" t="s">
        <v>26</v>
      </c>
      <c r="R3328" s="1">
        <v>42069</v>
      </c>
      <c r="S3328" s="10">
        <f t="shared" si="215"/>
        <v>4.9873325978970415E-5</v>
      </c>
      <c r="U3328" t="str">
        <f t="shared" si="214"/>
        <v/>
      </c>
      <c r="V3328">
        <f t="array" ref="V3328">SUM(IF(B3328="Y",IF(D3328="Critical",(F3328:F6887),0)))</f>
        <v>0</v>
      </c>
      <c r="W3328">
        <f t="shared" si="216"/>
        <v>1</v>
      </c>
      <c r="X3328">
        <f t="shared" si="217"/>
        <v>0</v>
      </c>
    </row>
    <row r="3329" spans="1:24" x14ac:dyDescent="0.25">
      <c r="A3329">
        <v>27969</v>
      </c>
      <c r="B3329" t="s">
        <v>18</v>
      </c>
      <c r="C3329" s="1">
        <v>41433</v>
      </c>
      <c r="D3329" t="s">
        <v>47</v>
      </c>
      <c r="E3329">
        <v>43</v>
      </c>
      <c r="F3329">
        <v>5677.87</v>
      </c>
      <c r="G3329">
        <v>0.04</v>
      </c>
      <c r="H3329" t="s">
        <v>54</v>
      </c>
      <c r="I3329">
        <v>-824.09</v>
      </c>
      <c r="J3329">
        <v>130.97999999999999</v>
      </c>
      <c r="K3329">
        <v>54.74</v>
      </c>
      <c r="L3329" t="s">
        <v>115</v>
      </c>
      <c r="M3329" t="s">
        <v>22</v>
      </c>
      <c r="N3329" t="s">
        <v>40</v>
      </c>
      <c r="O3329" t="s">
        <v>37</v>
      </c>
      <c r="P3329" t="s">
        <v>57</v>
      </c>
      <c r="Q3329" t="s">
        <v>58</v>
      </c>
      <c r="R3329" s="1">
        <v>41440</v>
      </c>
      <c r="S3329" s="10">
        <f t="shared" si="215"/>
        <v>9.0225987374929653E-4</v>
      </c>
      <c r="U3329" t="str">
        <f t="shared" si="214"/>
        <v/>
      </c>
      <c r="V3329">
        <f t="array" ref="V3329">SUM(IF(B3329="Y",IF(D3329="Critical",(F3329:F6888),0)))</f>
        <v>0</v>
      </c>
      <c r="W3329">
        <f t="shared" si="216"/>
        <v>7</v>
      </c>
      <c r="X3329">
        <f t="shared" si="217"/>
        <v>0</v>
      </c>
    </row>
    <row r="3330" spans="1:24" x14ac:dyDescent="0.25">
      <c r="A3330">
        <v>42469</v>
      </c>
      <c r="B3330" t="s">
        <v>18</v>
      </c>
      <c r="C3330" s="1">
        <v>42316</v>
      </c>
      <c r="D3330" t="s">
        <v>31</v>
      </c>
      <c r="E3330">
        <v>31</v>
      </c>
      <c r="F3330">
        <v>934.87</v>
      </c>
      <c r="G3330">
        <v>0.09</v>
      </c>
      <c r="H3330" t="s">
        <v>20</v>
      </c>
      <c r="I3330">
        <v>98.69</v>
      </c>
      <c r="J3330">
        <v>31.74</v>
      </c>
      <c r="K3330">
        <v>12.62</v>
      </c>
      <c r="L3330" t="s">
        <v>610</v>
      </c>
      <c r="M3330" t="s">
        <v>56</v>
      </c>
      <c r="N3330" t="s">
        <v>45</v>
      </c>
      <c r="O3330" t="s">
        <v>34</v>
      </c>
      <c r="P3330" t="s">
        <v>68</v>
      </c>
      <c r="Q3330" t="s">
        <v>42</v>
      </c>
      <c r="R3330" s="1">
        <v>42317</v>
      </c>
      <c r="S3330" s="10">
        <f t="shared" si="215"/>
        <v>1.4855847142889939E-4</v>
      </c>
      <c r="U3330" t="str">
        <f t="shared" ref="U3330:U3393" si="218">IF(T3330="Quality Check",VLOOKUP(S3330,Quality_Control,2),"")</f>
        <v/>
      </c>
      <c r="V3330">
        <f t="array" ref="V3330">SUM(IF(B3330="Y",IF(D3330="Critical",(F3330:F6889),0)))</f>
        <v>0</v>
      </c>
      <c r="W3330">
        <f t="shared" si="216"/>
        <v>1</v>
      </c>
      <c r="X3330">
        <f t="shared" si="217"/>
        <v>0</v>
      </c>
    </row>
    <row r="3331" spans="1:24" x14ac:dyDescent="0.25">
      <c r="A3331">
        <v>42469</v>
      </c>
      <c r="B3331" t="s">
        <v>18</v>
      </c>
      <c r="C3331" s="1">
        <v>42316</v>
      </c>
      <c r="D3331" t="s">
        <v>31</v>
      </c>
      <c r="E3331">
        <v>18</v>
      </c>
      <c r="F3331">
        <v>2130.8200000000002</v>
      </c>
      <c r="G3331">
        <v>0.05</v>
      </c>
      <c r="H3331" t="s">
        <v>20</v>
      </c>
      <c r="I3331">
        <v>818.92</v>
      </c>
      <c r="J3331">
        <v>120.98</v>
      </c>
      <c r="K3331">
        <v>9.07</v>
      </c>
      <c r="L3331" t="s">
        <v>610</v>
      </c>
      <c r="M3331" t="s">
        <v>56</v>
      </c>
      <c r="N3331" t="s">
        <v>45</v>
      </c>
      <c r="O3331" t="s">
        <v>34</v>
      </c>
      <c r="P3331" t="s">
        <v>68</v>
      </c>
      <c r="Q3331" t="s">
        <v>42</v>
      </c>
      <c r="R3331" s="1">
        <v>42317</v>
      </c>
      <c r="S3331" s="10">
        <f t="shared" ref="S3331:S3394" si="219">F3331/$F$3563</f>
        <v>3.3860468523979524E-4</v>
      </c>
      <c r="U3331" t="str">
        <f t="shared" si="218"/>
        <v/>
      </c>
      <c r="V3331">
        <f t="array" ref="V3331">SUM(IF(B3331="Y",IF(D3331="Critical",(F3331:F6890),0)))</f>
        <v>0</v>
      </c>
      <c r="W3331">
        <f t="shared" ref="W3331:W3394" si="220">R3331-C3331</f>
        <v>1</v>
      </c>
      <c r="X3331">
        <f t="shared" ref="X3331:X3394" si="221">IF(T3331="",0,1)</f>
        <v>0</v>
      </c>
    </row>
    <row r="3332" spans="1:24" x14ac:dyDescent="0.25">
      <c r="A3332">
        <v>4034</v>
      </c>
      <c r="B3332" t="s">
        <v>18</v>
      </c>
      <c r="C3332" s="1">
        <v>41591</v>
      </c>
      <c r="D3332" t="s">
        <v>31</v>
      </c>
      <c r="E3332">
        <v>37</v>
      </c>
      <c r="F3332">
        <v>5723.24</v>
      </c>
      <c r="G3332">
        <v>0</v>
      </c>
      <c r="H3332" t="s">
        <v>54</v>
      </c>
      <c r="I3332">
        <v>-194.97</v>
      </c>
      <c r="J3332">
        <v>145.97999999999999</v>
      </c>
      <c r="K3332">
        <v>51.92</v>
      </c>
      <c r="L3332" t="s">
        <v>231</v>
      </c>
      <c r="M3332" t="s">
        <v>22</v>
      </c>
      <c r="N3332" t="s">
        <v>71</v>
      </c>
      <c r="O3332" t="s">
        <v>37</v>
      </c>
      <c r="P3332" t="s">
        <v>112</v>
      </c>
      <c r="Q3332" t="s">
        <v>58</v>
      </c>
      <c r="R3332" s="1">
        <v>41592</v>
      </c>
      <c r="S3332" s="10">
        <f t="shared" si="219"/>
        <v>9.0946953696314353E-4</v>
      </c>
      <c r="U3332" t="str">
        <f t="shared" si="218"/>
        <v/>
      </c>
      <c r="V3332">
        <f t="array" ref="V3332">SUM(IF(B3332="Y",IF(D3332="Critical",(F3332:F6891),0)))</f>
        <v>0</v>
      </c>
      <c r="W3332">
        <f t="shared" si="220"/>
        <v>1</v>
      </c>
      <c r="X3332">
        <f t="shared" si="221"/>
        <v>0</v>
      </c>
    </row>
    <row r="3333" spans="1:24" x14ac:dyDescent="0.25">
      <c r="A3333">
        <v>19556</v>
      </c>
      <c r="B3333" t="s">
        <v>18</v>
      </c>
      <c r="C3333" s="1">
        <v>41638</v>
      </c>
      <c r="D3333" t="s">
        <v>31</v>
      </c>
      <c r="E3333">
        <v>45</v>
      </c>
      <c r="F3333">
        <v>5785.59</v>
      </c>
      <c r="G3333">
        <v>7.0000000000000007E-2</v>
      </c>
      <c r="H3333" t="s">
        <v>54</v>
      </c>
      <c r="I3333">
        <v>-423.77</v>
      </c>
      <c r="J3333">
        <v>130.97999999999999</v>
      </c>
      <c r="K3333">
        <v>30</v>
      </c>
      <c r="L3333" t="s">
        <v>187</v>
      </c>
      <c r="M3333" t="s">
        <v>22</v>
      </c>
      <c r="N3333" t="s">
        <v>45</v>
      </c>
      <c r="O3333" t="s">
        <v>37</v>
      </c>
      <c r="P3333" t="s">
        <v>86</v>
      </c>
      <c r="Q3333" t="s">
        <v>74</v>
      </c>
      <c r="R3333" s="1">
        <v>41655</v>
      </c>
      <c r="S3333" s="10">
        <f t="shared" si="219"/>
        <v>9.1937746073178733E-4</v>
      </c>
      <c r="U3333" t="str">
        <f t="shared" si="218"/>
        <v/>
      </c>
      <c r="V3333">
        <f t="array" ref="V3333">SUM(IF(B3333="Y",IF(D3333="Critical",(F3333:F6892),0)))</f>
        <v>0</v>
      </c>
      <c r="W3333">
        <f t="shared" si="220"/>
        <v>17</v>
      </c>
      <c r="X3333">
        <f t="shared" si="221"/>
        <v>0</v>
      </c>
    </row>
    <row r="3334" spans="1:24" x14ac:dyDescent="0.25">
      <c r="A3334">
        <v>33123</v>
      </c>
      <c r="B3334" t="s">
        <v>18</v>
      </c>
      <c r="C3334" s="1">
        <v>41602</v>
      </c>
      <c r="D3334" t="s">
        <v>43</v>
      </c>
      <c r="E3334">
        <v>41</v>
      </c>
      <c r="F3334">
        <v>6045.98</v>
      </c>
      <c r="G3334">
        <v>0.08</v>
      </c>
      <c r="H3334" t="s">
        <v>54</v>
      </c>
      <c r="I3334">
        <v>-996.67</v>
      </c>
      <c r="J3334">
        <v>150.97999999999999</v>
      </c>
      <c r="K3334">
        <v>66.27</v>
      </c>
      <c r="L3334" t="s">
        <v>212</v>
      </c>
      <c r="M3334" t="s">
        <v>341</v>
      </c>
      <c r="N3334" t="s">
        <v>23</v>
      </c>
      <c r="O3334" t="s">
        <v>37</v>
      </c>
      <c r="P3334" t="s">
        <v>57</v>
      </c>
      <c r="Q3334" t="s">
        <v>58</v>
      </c>
      <c r="R3334" s="1">
        <v>41604</v>
      </c>
      <c r="S3334" s="10">
        <f t="shared" si="219"/>
        <v>9.6075555648346509E-4</v>
      </c>
      <c r="U3334" t="str">
        <f t="shared" si="218"/>
        <v/>
      </c>
      <c r="V3334">
        <f t="array" ref="V3334">SUM(IF(B3334="Y",IF(D3334="Critical",(F3334:F6893),0)))</f>
        <v>0</v>
      </c>
      <c r="W3334">
        <f t="shared" si="220"/>
        <v>2</v>
      </c>
      <c r="X3334">
        <f t="shared" si="221"/>
        <v>0</v>
      </c>
    </row>
    <row r="3335" spans="1:24" x14ac:dyDescent="0.25">
      <c r="A3335">
        <v>39139</v>
      </c>
      <c r="B3335" t="s">
        <v>18</v>
      </c>
      <c r="C3335" s="1">
        <v>41591</v>
      </c>
      <c r="D3335" t="s">
        <v>31</v>
      </c>
      <c r="E3335">
        <v>31</v>
      </c>
      <c r="F3335">
        <v>6118.38</v>
      </c>
      <c r="G3335">
        <v>0.09</v>
      </c>
      <c r="H3335" t="s">
        <v>20</v>
      </c>
      <c r="I3335">
        <v>2042.58</v>
      </c>
      <c r="J3335">
        <v>209.84</v>
      </c>
      <c r="K3335">
        <v>21.21</v>
      </c>
      <c r="L3335" t="s">
        <v>115</v>
      </c>
      <c r="M3335" t="s">
        <v>22</v>
      </c>
      <c r="N3335" t="s">
        <v>40</v>
      </c>
      <c r="O3335" t="s">
        <v>37</v>
      </c>
      <c r="P3335" t="s">
        <v>38</v>
      </c>
      <c r="Q3335" t="s">
        <v>60</v>
      </c>
      <c r="R3335" s="1">
        <v>41593</v>
      </c>
      <c r="S3335" s="10">
        <f t="shared" si="219"/>
        <v>9.7226050725892309E-4</v>
      </c>
      <c r="U3335" t="str">
        <f t="shared" si="218"/>
        <v/>
      </c>
      <c r="V3335">
        <f t="array" ref="V3335">SUM(IF(B3335="Y",IF(D3335="Critical",(F3335:F6894),0)))</f>
        <v>0</v>
      </c>
      <c r="W3335">
        <f t="shared" si="220"/>
        <v>2</v>
      </c>
      <c r="X3335">
        <f t="shared" si="221"/>
        <v>0</v>
      </c>
    </row>
    <row r="3336" spans="1:24" x14ac:dyDescent="0.25">
      <c r="A3336">
        <v>27745</v>
      </c>
      <c r="B3336" t="s">
        <v>18</v>
      </c>
      <c r="C3336" s="1">
        <v>41537</v>
      </c>
      <c r="D3336" t="s">
        <v>47</v>
      </c>
      <c r="E3336">
        <v>41</v>
      </c>
      <c r="F3336">
        <v>6126.93</v>
      </c>
      <c r="G3336">
        <v>0.01</v>
      </c>
      <c r="H3336" t="s">
        <v>54</v>
      </c>
      <c r="I3336">
        <v>-1704.89</v>
      </c>
      <c r="J3336">
        <v>146.05000000000001</v>
      </c>
      <c r="K3336">
        <v>80.2</v>
      </c>
      <c r="L3336" t="s">
        <v>62</v>
      </c>
      <c r="M3336" t="s">
        <v>22</v>
      </c>
      <c r="N3336" t="s">
        <v>40</v>
      </c>
      <c r="O3336" t="s">
        <v>37</v>
      </c>
      <c r="P3336" t="s">
        <v>112</v>
      </c>
      <c r="Q3336" t="s">
        <v>58</v>
      </c>
      <c r="R3336" s="1">
        <v>41541</v>
      </c>
      <c r="S3336" s="10">
        <f t="shared" si="219"/>
        <v>9.7361917202591435E-4</v>
      </c>
      <c r="U3336" t="str">
        <f t="shared" si="218"/>
        <v/>
      </c>
      <c r="V3336">
        <f t="array" ref="V3336">SUM(IF(B3336="Y",IF(D3336="Critical",(F3336:F6895),0)))</f>
        <v>0</v>
      </c>
      <c r="W3336">
        <f t="shared" si="220"/>
        <v>4</v>
      </c>
      <c r="X3336">
        <f t="shared" si="221"/>
        <v>0</v>
      </c>
    </row>
    <row r="3337" spans="1:24" x14ac:dyDescent="0.25">
      <c r="A3337">
        <v>42564</v>
      </c>
      <c r="B3337" t="s">
        <v>18</v>
      </c>
      <c r="C3337" s="1">
        <v>42259</v>
      </c>
      <c r="D3337" t="s">
        <v>47</v>
      </c>
      <c r="E3337">
        <v>35</v>
      </c>
      <c r="F3337">
        <v>7468.86</v>
      </c>
      <c r="G3337">
        <v>0.02</v>
      </c>
      <c r="H3337" t="s">
        <v>54</v>
      </c>
      <c r="I3337">
        <v>2155.41</v>
      </c>
      <c r="J3337">
        <v>200.98</v>
      </c>
      <c r="K3337">
        <v>23.76</v>
      </c>
      <c r="L3337" t="s">
        <v>550</v>
      </c>
      <c r="M3337" t="s">
        <v>341</v>
      </c>
      <c r="N3337" t="s">
        <v>71</v>
      </c>
      <c r="O3337" t="s">
        <v>37</v>
      </c>
      <c r="P3337" t="s">
        <v>86</v>
      </c>
      <c r="Q3337" t="s">
        <v>74</v>
      </c>
      <c r="R3337" s="1">
        <v>42266</v>
      </c>
      <c r="S3337" s="10">
        <f t="shared" si="219"/>
        <v>1.1868627990163866E-3</v>
      </c>
      <c r="U3337" t="str">
        <f t="shared" si="218"/>
        <v/>
      </c>
      <c r="V3337">
        <f t="array" ref="V3337">SUM(IF(B3337="Y",IF(D3337="Critical",(F3337:F6896),0)))</f>
        <v>0</v>
      </c>
      <c r="W3337">
        <f t="shared" si="220"/>
        <v>7</v>
      </c>
      <c r="X3337">
        <f t="shared" si="221"/>
        <v>0</v>
      </c>
    </row>
    <row r="3338" spans="1:24" x14ac:dyDescent="0.25">
      <c r="A3338">
        <v>36866</v>
      </c>
      <c r="B3338" t="s">
        <v>18</v>
      </c>
      <c r="C3338" s="1">
        <v>41357</v>
      </c>
      <c r="D3338" t="s">
        <v>47</v>
      </c>
      <c r="E3338">
        <v>32</v>
      </c>
      <c r="F3338">
        <v>6245.76</v>
      </c>
      <c r="G3338">
        <v>0.1</v>
      </c>
      <c r="H3338" t="s">
        <v>20</v>
      </c>
      <c r="I3338">
        <v>1462.42</v>
      </c>
      <c r="J3338">
        <v>210.55</v>
      </c>
      <c r="K3338">
        <v>9.99</v>
      </c>
      <c r="L3338" t="s">
        <v>364</v>
      </c>
      <c r="M3338" t="s">
        <v>30</v>
      </c>
      <c r="N3338" t="s">
        <v>45</v>
      </c>
      <c r="O3338" t="s">
        <v>34</v>
      </c>
      <c r="P3338" t="s">
        <v>53</v>
      </c>
      <c r="Q3338" t="s">
        <v>42</v>
      </c>
      <c r="R3338" s="1">
        <v>41359</v>
      </c>
      <c r="S3338" s="10">
        <f t="shared" si="219"/>
        <v>9.9250222866469409E-4</v>
      </c>
      <c r="U3338" t="str">
        <f t="shared" si="218"/>
        <v/>
      </c>
      <c r="V3338">
        <f t="array" ref="V3338">SUM(IF(B3338="Y",IF(D3338="Critical",(F3338:F6897),0)))</f>
        <v>0</v>
      </c>
      <c r="W3338">
        <f t="shared" si="220"/>
        <v>2</v>
      </c>
      <c r="X3338">
        <f t="shared" si="221"/>
        <v>0</v>
      </c>
    </row>
    <row r="3339" spans="1:24" x14ac:dyDescent="0.25">
      <c r="A3339">
        <v>42596</v>
      </c>
      <c r="B3339" t="s">
        <v>18</v>
      </c>
      <c r="C3339" s="1">
        <v>42230</v>
      </c>
      <c r="D3339" t="s">
        <v>43</v>
      </c>
      <c r="E3339">
        <v>9</v>
      </c>
      <c r="F3339">
        <v>51.75</v>
      </c>
      <c r="G3339">
        <v>0.05</v>
      </c>
      <c r="H3339" t="s">
        <v>20</v>
      </c>
      <c r="I3339">
        <v>4.16</v>
      </c>
      <c r="J3339">
        <v>5.58</v>
      </c>
      <c r="K3339">
        <v>0.7</v>
      </c>
      <c r="L3339" t="s">
        <v>161</v>
      </c>
      <c r="M3339" t="s">
        <v>30</v>
      </c>
      <c r="N3339" t="s">
        <v>23</v>
      </c>
      <c r="O3339" t="s">
        <v>34</v>
      </c>
      <c r="P3339" t="s">
        <v>35</v>
      </c>
      <c r="Q3339" t="s">
        <v>36</v>
      </c>
      <c r="R3339" s="1">
        <v>42232</v>
      </c>
      <c r="S3339" s="10">
        <f t="shared" si="219"/>
        <v>8.2234972738942769E-6</v>
      </c>
      <c r="U3339" t="str">
        <f t="shared" si="218"/>
        <v/>
      </c>
      <c r="V3339">
        <f t="array" ref="V3339">SUM(IF(B3339="Y",IF(D3339="Critical",(F3339:F6898),0)))</f>
        <v>0</v>
      </c>
      <c r="W3339">
        <f t="shared" si="220"/>
        <v>2</v>
      </c>
      <c r="X3339">
        <f t="shared" si="221"/>
        <v>0</v>
      </c>
    </row>
    <row r="3340" spans="1:24" x14ac:dyDescent="0.25">
      <c r="A3340">
        <v>10499</v>
      </c>
      <c r="B3340" t="s">
        <v>18</v>
      </c>
      <c r="C3340" s="1">
        <v>41594</v>
      </c>
      <c r="D3340" t="s">
        <v>31</v>
      </c>
      <c r="E3340">
        <v>29</v>
      </c>
      <c r="F3340">
        <v>6250.9359999999997</v>
      </c>
      <c r="G3340">
        <v>0.01</v>
      </c>
      <c r="H3340" t="s">
        <v>54</v>
      </c>
      <c r="I3340">
        <v>31.21</v>
      </c>
      <c r="J3340">
        <v>262.11</v>
      </c>
      <c r="K3340">
        <v>62.74</v>
      </c>
      <c r="L3340" t="s">
        <v>375</v>
      </c>
      <c r="M3340" t="s">
        <v>341</v>
      </c>
      <c r="N3340" t="s">
        <v>23</v>
      </c>
      <c r="O3340" t="s">
        <v>37</v>
      </c>
      <c r="P3340" t="s">
        <v>112</v>
      </c>
      <c r="Q3340" t="s">
        <v>58</v>
      </c>
      <c r="R3340" s="1">
        <v>41595</v>
      </c>
      <c r="S3340" s="10">
        <f t="shared" si="219"/>
        <v>9.9332473730024328E-4</v>
      </c>
      <c r="U3340" t="str">
        <f t="shared" si="218"/>
        <v/>
      </c>
      <c r="V3340">
        <f t="array" ref="V3340">SUM(IF(B3340="Y",IF(D3340="Critical",(F3340:F6899),0)))</f>
        <v>0</v>
      </c>
      <c r="W3340">
        <f t="shared" si="220"/>
        <v>1</v>
      </c>
      <c r="X3340">
        <f t="shared" si="221"/>
        <v>0</v>
      </c>
    </row>
    <row r="3341" spans="1:24" x14ac:dyDescent="0.25">
      <c r="A3341">
        <v>42631</v>
      </c>
      <c r="B3341" t="s">
        <v>18</v>
      </c>
      <c r="C3341" s="1">
        <v>42499</v>
      </c>
      <c r="D3341" t="s">
        <v>19</v>
      </c>
      <c r="E3341">
        <v>41</v>
      </c>
      <c r="F3341">
        <v>257.66000000000003</v>
      </c>
      <c r="G3341">
        <v>0.05</v>
      </c>
      <c r="H3341" t="s">
        <v>20</v>
      </c>
      <c r="I3341">
        <v>-69.23</v>
      </c>
      <c r="J3341">
        <v>6.48</v>
      </c>
      <c r="K3341">
        <v>2.74</v>
      </c>
      <c r="L3341" t="s">
        <v>568</v>
      </c>
      <c r="M3341" t="s">
        <v>22</v>
      </c>
      <c r="N3341" t="s">
        <v>23</v>
      </c>
      <c r="O3341" t="s">
        <v>24</v>
      </c>
      <c r="P3341" t="s">
        <v>25</v>
      </c>
      <c r="Q3341" t="s">
        <v>26</v>
      </c>
      <c r="R3341" s="1">
        <v>42499</v>
      </c>
      <c r="S3341" s="10">
        <f t="shared" si="219"/>
        <v>4.0944276475199993E-5</v>
      </c>
      <c r="U3341" t="str">
        <f t="shared" si="218"/>
        <v/>
      </c>
      <c r="V3341">
        <f t="array" ref="V3341">SUM(IF(B3341="Y",IF(D3341="Critical",(F3341:F6900),0)))</f>
        <v>0</v>
      </c>
      <c r="W3341">
        <f t="shared" si="220"/>
        <v>0</v>
      </c>
      <c r="X3341">
        <f t="shared" si="221"/>
        <v>0</v>
      </c>
    </row>
    <row r="3342" spans="1:24" x14ac:dyDescent="0.25">
      <c r="A3342">
        <v>42631</v>
      </c>
      <c r="B3342" t="s">
        <v>18</v>
      </c>
      <c r="C3342" s="1">
        <v>42499</v>
      </c>
      <c r="D3342" t="s">
        <v>19</v>
      </c>
      <c r="E3342">
        <v>18</v>
      </c>
      <c r="F3342">
        <v>211.4</v>
      </c>
      <c r="G3342">
        <v>0.09</v>
      </c>
      <c r="H3342" t="s">
        <v>20</v>
      </c>
      <c r="I3342">
        <v>91.63</v>
      </c>
      <c r="J3342">
        <v>12.53</v>
      </c>
      <c r="K3342">
        <v>0.5</v>
      </c>
      <c r="L3342" t="s">
        <v>568</v>
      </c>
      <c r="M3342" t="s">
        <v>22</v>
      </c>
      <c r="N3342" t="s">
        <v>23</v>
      </c>
      <c r="O3342" t="s">
        <v>34</v>
      </c>
      <c r="P3342" t="s">
        <v>46</v>
      </c>
      <c r="Q3342" t="s">
        <v>42</v>
      </c>
      <c r="R3342" s="1">
        <v>42500</v>
      </c>
      <c r="S3342" s="10">
        <f t="shared" si="219"/>
        <v>3.3593184999057979E-5</v>
      </c>
      <c r="U3342" t="str">
        <f t="shared" si="218"/>
        <v/>
      </c>
      <c r="V3342">
        <f t="array" ref="V3342">SUM(IF(B3342="Y",IF(D3342="Critical",(F3342:F6901),0)))</f>
        <v>0</v>
      </c>
      <c r="W3342">
        <f t="shared" si="220"/>
        <v>1</v>
      </c>
      <c r="X3342">
        <f t="shared" si="221"/>
        <v>0</v>
      </c>
    </row>
    <row r="3343" spans="1:24" x14ac:dyDescent="0.25">
      <c r="A3343">
        <v>42631</v>
      </c>
      <c r="B3343" t="s">
        <v>18</v>
      </c>
      <c r="C3343" s="1">
        <v>42499</v>
      </c>
      <c r="D3343" t="s">
        <v>19</v>
      </c>
      <c r="E3343">
        <v>44</v>
      </c>
      <c r="F3343">
        <v>287.22000000000003</v>
      </c>
      <c r="G3343">
        <v>0.06</v>
      </c>
      <c r="H3343" t="s">
        <v>20</v>
      </c>
      <c r="I3343">
        <v>-72.930000000000007</v>
      </c>
      <c r="J3343">
        <v>6.68</v>
      </c>
      <c r="K3343">
        <v>5.41</v>
      </c>
      <c r="L3343" t="s">
        <v>568</v>
      </c>
      <c r="M3343" t="s">
        <v>22</v>
      </c>
      <c r="N3343" t="s">
        <v>23</v>
      </c>
      <c r="O3343" t="s">
        <v>34</v>
      </c>
      <c r="P3343" t="s">
        <v>49</v>
      </c>
      <c r="Q3343" t="s">
        <v>42</v>
      </c>
      <c r="R3343" s="1">
        <v>42500</v>
      </c>
      <c r="S3343" s="10">
        <f t="shared" si="219"/>
        <v>4.5641601681312357E-5</v>
      </c>
      <c r="U3343" t="str">
        <f t="shared" si="218"/>
        <v/>
      </c>
      <c r="V3343">
        <f t="array" ref="V3343">SUM(IF(B3343="Y",IF(D3343="Critical",(F3343:F6902),0)))</f>
        <v>0</v>
      </c>
      <c r="W3343">
        <f t="shared" si="220"/>
        <v>1</v>
      </c>
      <c r="X3343">
        <f t="shared" si="221"/>
        <v>0</v>
      </c>
    </row>
    <row r="3344" spans="1:24" x14ac:dyDescent="0.25">
      <c r="A3344">
        <v>42631</v>
      </c>
      <c r="B3344" t="s">
        <v>18</v>
      </c>
      <c r="C3344" s="1">
        <v>42499</v>
      </c>
      <c r="D3344" t="s">
        <v>19</v>
      </c>
      <c r="E3344">
        <v>22</v>
      </c>
      <c r="F3344">
        <v>1148.0355</v>
      </c>
      <c r="G3344">
        <v>0.08</v>
      </c>
      <c r="H3344" t="s">
        <v>32</v>
      </c>
      <c r="I3344">
        <v>21.98</v>
      </c>
      <c r="J3344">
        <v>65.989999999999995</v>
      </c>
      <c r="K3344">
        <v>8.99</v>
      </c>
      <c r="L3344" t="s">
        <v>568</v>
      </c>
      <c r="M3344" t="s">
        <v>22</v>
      </c>
      <c r="N3344" t="s">
        <v>23</v>
      </c>
      <c r="O3344" t="s">
        <v>24</v>
      </c>
      <c r="P3344" t="s">
        <v>41</v>
      </c>
      <c r="Q3344" t="s">
        <v>42</v>
      </c>
      <c r="R3344" s="1">
        <v>42501</v>
      </c>
      <c r="S3344" s="10">
        <f t="shared" si="219"/>
        <v>1.8243220878422903E-4</v>
      </c>
      <c r="U3344" t="str">
        <f t="shared" si="218"/>
        <v/>
      </c>
      <c r="V3344">
        <f t="array" ref="V3344">SUM(IF(B3344="Y",IF(D3344="Critical",(F3344:F6903),0)))</f>
        <v>0</v>
      </c>
      <c r="W3344">
        <f t="shared" si="220"/>
        <v>2</v>
      </c>
      <c r="X3344">
        <f t="shared" si="221"/>
        <v>0</v>
      </c>
    </row>
    <row r="3345" spans="1:24" x14ac:dyDescent="0.25">
      <c r="A3345">
        <v>42657</v>
      </c>
      <c r="B3345" t="s">
        <v>18</v>
      </c>
      <c r="C3345" s="1">
        <v>41915</v>
      </c>
      <c r="D3345" t="s">
        <v>47</v>
      </c>
      <c r="E3345">
        <v>48</v>
      </c>
      <c r="F3345">
        <v>945.54</v>
      </c>
      <c r="G3345">
        <v>0.03</v>
      </c>
      <c r="H3345" t="s">
        <v>20</v>
      </c>
      <c r="I3345">
        <v>254.58</v>
      </c>
      <c r="J3345">
        <v>19.98</v>
      </c>
      <c r="K3345">
        <v>5.97</v>
      </c>
      <c r="L3345" t="s">
        <v>174</v>
      </c>
      <c r="M3345" t="s">
        <v>30</v>
      </c>
      <c r="N3345" t="s">
        <v>45</v>
      </c>
      <c r="O3345" t="s">
        <v>34</v>
      </c>
      <c r="P3345" t="s">
        <v>49</v>
      </c>
      <c r="Q3345" t="s">
        <v>42</v>
      </c>
      <c r="R3345" s="1">
        <v>41917</v>
      </c>
      <c r="S3345" s="10">
        <f t="shared" si="219"/>
        <v>1.5025402149484047E-4</v>
      </c>
      <c r="U3345" t="str">
        <f t="shared" si="218"/>
        <v/>
      </c>
      <c r="V3345">
        <f t="array" ref="V3345">SUM(IF(B3345="Y",IF(D3345="Critical",(F3345:F6904),0)))</f>
        <v>0</v>
      </c>
      <c r="W3345">
        <f t="shared" si="220"/>
        <v>2</v>
      </c>
      <c r="X3345">
        <f t="shared" si="221"/>
        <v>0</v>
      </c>
    </row>
    <row r="3346" spans="1:24" x14ac:dyDescent="0.25">
      <c r="A3346">
        <v>3109</v>
      </c>
      <c r="B3346" t="s">
        <v>18</v>
      </c>
      <c r="C3346" s="1">
        <v>41478</v>
      </c>
      <c r="D3346" t="s">
        <v>47</v>
      </c>
      <c r="E3346">
        <v>37</v>
      </c>
      <c r="F3346">
        <v>6477.7394999999997</v>
      </c>
      <c r="G3346">
        <v>0.01</v>
      </c>
      <c r="H3346" t="s">
        <v>20</v>
      </c>
      <c r="I3346">
        <v>1653.97</v>
      </c>
      <c r="J3346">
        <v>205.99</v>
      </c>
      <c r="K3346">
        <v>8.99</v>
      </c>
      <c r="L3346" t="s">
        <v>136</v>
      </c>
      <c r="M3346" t="s">
        <v>30</v>
      </c>
      <c r="N3346" t="s">
        <v>23</v>
      </c>
      <c r="O3346" t="s">
        <v>24</v>
      </c>
      <c r="P3346" t="s">
        <v>41</v>
      </c>
      <c r="Q3346" t="s">
        <v>42</v>
      </c>
      <c r="R3346" s="1">
        <v>41485</v>
      </c>
      <c r="S3346" s="10">
        <f t="shared" si="219"/>
        <v>1.0293656641400439E-3</v>
      </c>
      <c r="U3346" t="str">
        <f t="shared" si="218"/>
        <v/>
      </c>
      <c r="V3346">
        <f t="array" ref="V3346">SUM(IF(B3346="Y",IF(D3346="Critical",(F3346:F6905),0)))</f>
        <v>0</v>
      </c>
      <c r="W3346">
        <f t="shared" si="220"/>
        <v>7</v>
      </c>
      <c r="X3346">
        <f t="shared" si="221"/>
        <v>0</v>
      </c>
    </row>
    <row r="3347" spans="1:24" x14ac:dyDescent="0.25">
      <c r="A3347">
        <v>43392</v>
      </c>
      <c r="B3347" t="s">
        <v>18</v>
      </c>
      <c r="C3347" s="1">
        <v>41639</v>
      </c>
      <c r="D3347" t="s">
        <v>43</v>
      </c>
      <c r="E3347">
        <v>39</v>
      </c>
      <c r="F3347">
        <v>6553.45</v>
      </c>
      <c r="G3347">
        <v>0.03</v>
      </c>
      <c r="H3347" t="s">
        <v>20</v>
      </c>
      <c r="I3347">
        <v>2969.81</v>
      </c>
      <c r="J3347">
        <v>162.93</v>
      </c>
      <c r="K3347">
        <v>19.989999999999998</v>
      </c>
      <c r="L3347" t="s">
        <v>375</v>
      </c>
      <c r="M3347" t="s">
        <v>341</v>
      </c>
      <c r="N3347" t="s">
        <v>71</v>
      </c>
      <c r="O3347" t="s">
        <v>34</v>
      </c>
      <c r="P3347" t="s">
        <v>76</v>
      </c>
      <c r="Q3347" t="s">
        <v>42</v>
      </c>
      <c r="R3347" s="1">
        <v>41641</v>
      </c>
      <c r="S3347" s="10">
        <f t="shared" si="219"/>
        <v>1.0413966803787913E-3</v>
      </c>
      <c r="U3347" t="str">
        <f t="shared" si="218"/>
        <v/>
      </c>
      <c r="V3347">
        <f t="array" ref="V3347">SUM(IF(B3347="Y",IF(D3347="Critical",(F3347:F6906),0)))</f>
        <v>0</v>
      </c>
      <c r="W3347">
        <f t="shared" si="220"/>
        <v>2</v>
      </c>
      <c r="X3347">
        <f t="shared" si="221"/>
        <v>0</v>
      </c>
    </row>
    <row r="3348" spans="1:24" x14ac:dyDescent="0.25">
      <c r="A3348">
        <v>22913</v>
      </c>
      <c r="B3348" t="s">
        <v>18</v>
      </c>
      <c r="C3348" s="1">
        <v>41450</v>
      </c>
      <c r="D3348" t="s">
        <v>28</v>
      </c>
      <c r="E3348">
        <v>24</v>
      </c>
      <c r="F3348">
        <v>6568.0240000000003</v>
      </c>
      <c r="G3348">
        <v>0.06</v>
      </c>
      <c r="H3348" t="s">
        <v>54</v>
      </c>
      <c r="I3348">
        <v>1715.9</v>
      </c>
      <c r="J3348">
        <v>348.21</v>
      </c>
      <c r="K3348">
        <v>40.19</v>
      </c>
      <c r="L3348" t="s">
        <v>248</v>
      </c>
      <c r="M3348" t="s">
        <v>22</v>
      </c>
      <c r="N3348" t="s">
        <v>23</v>
      </c>
      <c r="O3348" t="s">
        <v>37</v>
      </c>
      <c r="P3348" t="s">
        <v>112</v>
      </c>
      <c r="Q3348" t="s">
        <v>58</v>
      </c>
      <c r="R3348" s="1">
        <v>41453</v>
      </c>
      <c r="S3348" s="10">
        <f t="shared" si="219"/>
        <v>1.0437126079009119E-3</v>
      </c>
      <c r="U3348" t="str">
        <f t="shared" si="218"/>
        <v/>
      </c>
      <c r="V3348">
        <f t="array" ref="V3348">SUM(IF(B3348="Y",IF(D3348="Critical",(F3348:F6907),0)))</f>
        <v>0</v>
      </c>
      <c r="W3348">
        <f t="shared" si="220"/>
        <v>3</v>
      </c>
      <c r="X3348">
        <f t="shared" si="221"/>
        <v>0</v>
      </c>
    </row>
    <row r="3349" spans="1:24" x14ac:dyDescent="0.25">
      <c r="A3349">
        <v>42727</v>
      </c>
      <c r="B3349" t="s">
        <v>18</v>
      </c>
      <c r="C3349" s="1">
        <v>41758</v>
      </c>
      <c r="D3349" t="s">
        <v>31</v>
      </c>
      <c r="E3349">
        <v>11</v>
      </c>
      <c r="F3349">
        <v>5510.23</v>
      </c>
      <c r="G3349">
        <v>0.01</v>
      </c>
      <c r="H3349" t="s">
        <v>54</v>
      </c>
      <c r="I3349">
        <v>915.8</v>
      </c>
      <c r="J3349">
        <v>500.98</v>
      </c>
      <c r="K3349">
        <v>26</v>
      </c>
      <c r="L3349" t="s">
        <v>384</v>
      </c>
      <c r="M3349" t="s">
        <v>22</v>
      </c>
      <c r="N3349" t="s">
        <v>45</v>
      </c>
      <c r="O3349" t="s">
        <v>37</v>
      </c>
      <c r="P3349" t="s">
        <v>86</v>
      </c>
      <c r="Q3349" t="s">
        <v>74</v>
      </c>
      <c r="R3349" s="1">
        <v>41759</v>
      </c>
      <c r="S3349" s="10">
        <f t="shared" si="219"/>
        <v>8.7562050982667558E-4</v>
      </c>
      <c r="U3349" t="str">
        <f t="shared" si="218"/>
        <v/>
      </c>
      <c r="V3349">
        <f t="array" ref="V3349">SUM(IF(B3349="Y",IF(D3349="Critical",(F3349:F6908),0)))</f>
        <v>0</v>
      </c>
      <c r="W3349">
        <f t="shared" si="220"/>
        <v>1</v>
      </c>
      <c r="X3349">
        <f t="shared" si="221"/>
        <v>0</v>
      </c>
    </row>
    <row r="3350" spans="1:24" x14ac:dyDescent="0.25">
      <c r="A3350">
        <v>42727</v>
      </c>
      <c r="B3350" t="s">
        <v>18</v>
      </c>
      <c r="C3350" s="1">
        <v>41758</v>
      </c>
      <c r="D3350" t="s">
        <v>31</v>
      </c>
      <c r="E3350">
        <v>21</v>
      </c>
      <c r="F3350">
        <v>177.06</v>
      </c>
      <c r="G3350">
        <v>0.1</v>
      </c>
      <c r="H3350" t="s">
        <v>20</v>
      </c>
      <c r="I3350">
        <v>-100.61</v>
      </c>
      <c r="J3350">
        <v>8.4499999999999993</v>
      </c>
      <c r="K3350">
        <v>7.77</v>
      </c>
      <c r="L3350" t="s">
        <v>384</v>
      </c>
      <c r="M3350" t="s">
        <v>22</v>
      </c>
      <c r="N3350" t="s">
        <v>45</v>
      </c>
      <c r="O3350" t="s">
        <v>34</v>
      </c>
      <c r="P3350" t="s">
        <v>64</v>
      </c>
      <c r="Q3350" t="s">
        <v>26</v>
      </c>
      <c r="R3350" s="1">
        <v>41759</v>
      </c>
      <c r="S3350" s="10">
        <f t="shared" si="219"/>
        <v>2.8136278788709579E-5</v>
      </c>
      <c r="U3350" t="str">
        <f t="shared" si="218"/>
        <v/>
      </c>
      <c r="V3350">
        <f t="array" ref="V3350">SUM(IF(B3350="Y",IF(D3350="Critical",(F3350:F6909),0)))</f>
        <v>0</v>
      </c>
      <c r="W3350">
        <f t="shared" si="220"/>
        <v>1</v>
      </c>
      <c r="X3350">
        <f t="shared" si="221"/>
        <v>0</v>
      </c>
    </row>
    <row r="3351" spans="1:24" x14ac:dyDescent="0.25">
      <c r="A3351">
        <v>14338</v>
      </c>
      <c r="B3351" t="s">
        <v>18</v>
      </c>
      <c r="C3351" s="1">
        <v>41305</v>
      </c>
      <c r="D3351" t="s">
        <v>47</v>
      </c>
      <c r="E3351">
        <v>34</v>
      </c>
      <c r="F3351">
        <v>6580.16</v>
      </c>
      <c r="G3351">
        <v>0.1</v>
      </c>
      <c r="H3351" t="s">
        <v>54</v>
      </c>
      <c r="I3351">
        <v>2786.35</v>
      </c>
      <c r="J3351">
        <v>200.97</v>
      </c>
      <c r="K3351">
        <v>15.59</v>
      </c>
      <c r="L3351" t="s">
        <v>443</v>
      </c>
      <c r="M3351" t="s">
        <v>56</v>
      </c>
      <c r="N3351" t="s">
        <v>71</v>
      </c>
      <c r="O3351" t="s">
        <v>24</v>
      </c>
      <c r="P3351" t="s">
        <v>51</v>
      </c>
      <c r="Q3351" t="s">
        <v>74</v>
      </c>
      <c r="R3351" s="1">
        <v>41312</v>
      </c>
      <c r="S3351" s="10">
        <f t="shared" si="219"/>
        <v>1.04564111732924E-3</v>
      </c>
      <c r="U3351" t="str">
        <f t="shared" si="218"/>
        <v/>
      </c>
      <c r="V3351">
        <f t="array" ref="V3351">SUM(IF(B3351="Y",IF(D3351="Critical",(F3351:F6910),0)))</f>
        <v>0</v>
      </c>
      <c r="W3351">
        <f t="shared" si="220"/>
        <v>7</v>
      </c>
      <c r="X3351">
        <f t="shared" si="221"/>
        <v>0</v>
      </c>
    </row>
    <row r="3352" spans="1:24" x14ac:dyDescent="0.25">
      <c r="A3352">
        <v>42788</v>
      </c>
      <c r="B3352" t="s">
        <v>27</v>
      </c>
      <c r="C3352" s="1">
        <v>41925</v>
      </c>
      <c r="D3352" t="s">
        <v>28</v>
      </c>
      <c r="E3352">
        <v>26</v>
      </c>
      <c r="F3352">
        <v>241.92</v>
      </c>
      <c r="G3352">
        <v>0.1</v>
      </c>
      <c r="H3352" t="s">
        <v>20</v>
      </c>
      <c r="I3352">
        <v>67.709999999999994</v>
      </c>
      <c r="J3352">
        <v>10.14</v>
      </c>
      <c r="K3352">
        <v>2.27</v>
      </c>
      <c r="L3352" t="s">
        <v>310</v>
      </c>
      <c r="M3352" t="s">
        <v>22</v>
      </c>
      <c r="N3352" t="s">
        <v>71</v>
      </c>
      <c r="O3352" t="s">
        <v>34</v>
      </c>
      <c r="P3352" t="s">
        <v>49</v>
      </c>
      <c r="Q3352" t="s">
        <v>36</v>
      </c>
      <c r="R3352" s="1">
        <v>41927</v>
      </c>
      <c r="S3352" s="10">
        <f t="shared" si="219"/>
        <v>3.8443062038657073E-5</v>
      </c>
      <c r="T3352" t="str">
        <f>IF(B3352="Y", "Quality Check","")</f>
        <v>Quality Check</v>
      </c>
      <c r="U3352" t="str">
        <f t="shared" si="218"/>
        <v>Low Impact</v>
      </c>
      <c r="V3352">
        <f t="array" ref="V3352">SUM(IF(B3352="Y",IF(D3352="Critical",(F3352:F6911),0)))</f>
        <v>7198793.5120000076</v>
      </c>
      <c r="W3352">
        <f t="shared" si="220"/>
        <v>2</v>
      </c>
      <c r="X3352">
        <f t="shared" si="221"/>
        <v>1</v>
      </c>
    </row>
    <row r="3353" spans="1:24" x14ac:dyDescent="0.25">
      <c r="A3353">
        <v>24128</v>
      </c>
      <c r="B3353" t="s">
        <v>18</v>
      </c>
      <c r="C3353" s="1">
        <v>41601</v>
      </c>
      <c r="D3353" t="s">
        <v>19</v>
      </c>
      <c r="E3353">
        <v>43</v>
      </c>
      <c r="F3353">
        <v>6583.9129999999996</v>
      </c>
      <c r="G3353">
        <v>0.09</v>
      </c>
      <c r="H3353" t="s">
        <v>20</v>
      </c>
      <c r="I3353">
        <v>1459.79</v>
      </c>
      <c r="J3353">
        <v>195.99</v>
      </c>
      <c r="K3353">
        <v>3.99</v>
      </c>
      <c r="L3353" t="s">
        <v>415</v>
      </c>
      <c r="M3353" t="s">
        <v>341</v>
      </c>
      <c r="N3353" t="s">
        <v>23</v>
      </c>
      <c r="O3353" t="s">
        <v>24</v>
      </c>
      <c r="P3353" t="s">
        <v>41</v>
      </c>
      <c r="Q3353" t="s">
        <v>42</v>
      </c>
      <c r="R3353" s="1">
        <v>41603</v>
      </c>
      <c r="S3353" s="10">
        <f t="shared" si="219"/>
        <v>1.0462374996532771E-3</v>
      </c>
      <c r="U3353" t="str">
        <f t="shared" si="218"/>
        <v/>
      </c>
      <c r="V3353">
        <f t="array" ref="V3353">SUM(IF(B3353="Y",IF(D3353="Critical",(F3353:F6912),0)))</f>
        <v>0</v>
      </c>
      <c r="W3353">
        <f t="shared" si="220"/>
        <v>2</v>
      </c>
      <c r="X3353">
        <f t="shared" si="221"/>
        <v>0</v>
      </c>
    </row>
    <row r="3354" spans="1:24" x14ac:dyDescent="0.25">
      <c r="A3354">
        <v>8834</v>
      </c>
      <c r="B3354" t="s">
        <v>18</v>
      </c>
      <c r="C3354" s="1">
        <v>41586</v>
      </c>
      <c r="D3354" t="s">
        <v>19</v>
      </c>
      <c r="E3354">
        <v>45</v>
      </c>
      <c r="F3354">
        <v>6688.11</v>
      </c>
      <c r="G3354">
        <v>0.08</v>
      </c>
      <c r="H3354" t="s">
        <v>20</v>
      </c>
      <c r="I3354">
        <v>2872.88</v>
      </c>
      <c r="J3354">
        <v>150.97999999999999</v>
      </c>
      <c r="K3354">
        <v>13.99</v>
      </c>
      <c r="L3354" t="s">
        <v>335</v>
      </c>
      <c r="M3354" t="s">
        <v>56</v>
      </c>
      <c r="N3354" t="s">
        <v>45</v>
      </c>
      <c r="O3354" t="s">
        <v>24</v>
      </c>
      <c r="P3354" t="s">
        <v>51</v>
      </c>
      <c r="Q3354" t="s">
        <v>52</v>
      </c>
      <c r="R3354" s="1">
        <v>41587</v>
      </c>
      <c r="S3354" s="10">
        <f t="shared" si="219"/>
        <v>1.0627952531885034E-3</v>
      </c>
      <c r="U3354" t="str">
        <f t="shared" si="218"/>
        <v/>
      </c>
      <c r="V3354">
        <f t="array" ref="V3354">SUM(IF(B3354="Y",IF(D3354="Critical",(F3354:F6913),0)))</f>
        <v>0</v>
      </c>
      <c r="W3354">
        <f t="shared" si="220"/>
        <v>1</v>
      </c>
      <c r="X3354">
        <f t="shared" si="221"/>
        <v>0</v>
      </c>
    </row>
    <row r="3355" spans="1:24" x14ac:dyDescent="0.25">
      <c r="A3355">
        <v>42848</v>
      </c>
      <c r="B3355" t="s">
        <v>18</v>
      </c>
      <c r="C3355" s="1">
        <v>42283</v>
      </c>
      <c r="D3355" t="s">
        <v>31</v>
      </c>
      <c r="E3355">
        <v>50</v>
      </c>
      <c r="F3355">
        <v>387.79</v>
      </c>
      <c r="G3355">
        <v>0.01</v>
      </c>
      <c r="H3355" t="s">
        <v>20</v>
      </c>
      <c r="I3355">
        <v>-56.51</v>
      </c>
      <c r="J3355">
        <v>7.64</v>
      </c>
      <c r="K3355">
        <v>5.83</v>
      </c>
      <c r="L3355" t="s">
        <v>271</v>
      </c>
      <c r="M3355" t="s">
        <v>30</v>
      </c>
      <c r="N3355" t="s">
        <v>45</v>
      </c>
      <c r="O3355" t="s">
        <v>34</v>
      </c>
      <c r="P3355" t="s">
        <v>49</v>
      </c>
      <c r="Q3355" t="s">
        <v>36</v>
      </c>
      <c r="R3355" s="1">
        <v>42285</v>
      </c>
      <c r="S3355" s="10">
        <f t="shared" si="219"/>
        <v>6.1622995320646608E-5</v>
      </c>
      <c r="U3355" t="str">
        <f t="shared" si="218"/>
        <v/>
      </c>
      <c r="V3355">
        <f t="array" ref="V3355">SUM(IF(B3355="Y",IF(D3355="Critical",(F3355:F6914),0)))</f>
        <v>0</v>
      </c>
      <c r="W3355">
        <f t="shared" si="220"/>
        <v>2</v>
      </c>
      <c r="X3355">
        <f t="shared" si="221"/>
        <v>0</v>
      </c>
    </row>
    <row r="3356" spans="1:24" x14ac:dyDescent="0.25">
      <c r="A3356">
        <v>22469</v>
      </c>
      <c r="B3356" t="s">
        <v>18</v>
      </c>
      <c r="C3356" s="1">
        <v>41558</v>
      </c>
      <c r="D3356" t="s">
        <v>19</v>
      </c>
      <c r="E3356">
        <v>23</v>
      </c>
      <c r="F3356">
        <v>6693.28</v>
      </c>
      <c r="G3356">
        <v>0.02</v>
      </c>
      <c r="H3356" t="s">
        <v>20</v>
      </c>
      <c r="I3356">
        <v>40.32</v>
      </c>
      <c r="J3356">
        <v>290.98</v>
      </c>
      <c r="K3356">
        <v>69</v>
      </c>
      <c r="L3356" t="s">
        <v>230</v>
      </c>
      <c r="M3356" t="s">
        <v>56</v>
      </c>
      <c r="N3356" t="s">
        <v>23</v>
      </c>
      <c r="O3356" t="s">
        <v>37</v>
      </c>
      <c r="P3356" t="s">
        <v>112</v>
      </c>
      <c r="Q3356" t="s">
        <v>60</v>
      </c>
      <c r="R3356" s="1">
        <v>41560</v>
      </c>
      <c r="S3356" s="10">
        <f t="shared" si="219"/>
        <v>1.0636168083750935E-3</v>
      </c>
      <c r="U3356" t="str">
        <f t="shared" si="218"/>
        <v/>
      </c>
      <c r="V3356">
        <f t="array" ref="V3356">SUM(IF(B3356="Y",IF(D3356="Critical",(F3356:F6915),0)))</f>
        <v>0</v>
      </c>
      <c r="W3356">
        <f t="shared" si="220"/>
        <v>2</v>
      </c>
      <c r="X3356">
        <f t="shared" si="221"/>
        <v>0</v>
      </c>
    </row>
    <row r="3357" spans="1:24" x14ac:dyDescent="0.25">
      <c r="A3357">
        <v>42886</v>
      </c>
      <c r="B3357" t="s">
        <v>18</v>
      </c>
      <c r="C3357" s="1">
        <v>42011</v>
      </c>
      <c r="D3357" t="s">
        <v>43</v>
      </c>
      <c r="E3357">
        <v>42</v>
      </c>
      <c r="F3357">
        <v>162.57</v>
      </c>
      <c r="G3357">
        <v>0.02</v>
      </c>
      <c r="H3357" t="s">
        <v>20</v>
      </c>
      <c r="I3357">
        <v>75.8</v>
      </c>
      <c r="J3357">
        <v>3.75</v>
      </c>
      <c r="K3357">
        <v>0.5</v>
      </c>
      <c r="L3357" t="s">
        <v>596</v>
      </c>
      <c r="M3357" t="s">
        <v>22</v>
      </c>
      <c r="N3357" t="s">
        <v>23</v>
      </c>
      <c r="O3357" t="s">
        <v>34</v>
      </c>
      <c r="P3357" t="s">
        <v>46</v>
      </c>
      <c r="Q3357" t="s">
        <v>42</v>
      </c>
      <c r="R3357" s="1">
        <v>42013</v>
      </c>
      <c r="S3357" s="10">
        <f t="shared" si="219"/>
        <v>2.5833699552019182E-5</v>
      </c>
      <c r="U3357" t="str">
        <f t="shared" si="218"/>
        <v/>
      </c>
      <c r="V3357">
        <f t="array" ref="V3357">SUM(IF(B3357="Y",IF(D3357="Critical",(F3357:F6916),0)))</f>
        <v>0</v>
      </c>
      <c r="W3357">
        <f t="shared" si="220"/>
        <v>2</v>
      </c>
      <c r="X3357">
        <f t="shared" si="221"/>
        <v>0</v>
      </c>
    </row>
    <row r="3358" spans="1:24" x14ac:dyDescent="0.25">
      <c r="A3358">
        <v>42887</v>
      </c>
      <c r="B3358" t="s">
        <v>18</v>
      </c>
      <c r="C3358" s="1">
        <v>42165</v>
      </c>
      <c r="D3358" t="s">
        <v>43</v>
      </c>
      <c r="E3358">
        <v>3</v>
      </c>
      <c r="F3358">
        <v>35.68</v>
      </c>
      <c r="G3358">
        <v>0.01</v>
      </c>
      <c r="H3358" t="s">
        <v>20</v>
      </c>
      <c r="I3358">
        <v>-11.43</v>
      </c>
      <c r="J3358">
        <v>9.7799999999999994</v>
      </c>
      <c r="K3358">
        <v>5.76</v>
      </c>
      <c r="L3358" t="s">
        <v>449</v>
      </c>
      <c r="M3358" t="s">
        <v>22</v>
      </c>
      <c r="N3358" t="s">
        <v>45</v>
      </c>
      <c r="O3358" t="s">
        <v>34</v>
      </c>
      <c r="P3358" t="s">
        <v>76</v>
      </c>
      <c r="Q3358" t="s">
        <v>42</v>
      </c>
      <c r="R3358" s="1">
        <v>42166</v>
      </c>
      <c r="S3358" s="10">
        <f t="shared" si="219"/>
        <v>5.6698431445902957E-6</v>
      </c>
      <c r="U3358" t="str">
        <f t="shared" si="218"/>
        <v/>
      </c>
      <c r="V3358">
        <f t="array" ref="V3358">SUM(IF(B3358="Y",IF(D3358="Critical",(F3358:F6917),0)))</f>
        <v>0</v>
      </c>
      <c r="W3358">
        <f t="shared" si="220"/>
        <v>1</v>
      </c>
      <c r="X3358">
        <f t="shared" si="221"/>
        <v>0</v>
      </c>
    </row>
    <row r="3359" spans="1:24" x14ac:dyDescent="0.25">
      <c r="A3359">
        <v>42887</v>
      </c>
      <c r="B3359" t="s">
        <v>18</v>
      </c>
      <c r="C3359" s="1">
        <v>42165</v>
      </c>
      <c r="D3359" t="s">
        <v>43</v>
      </c>
      <c r="E3359">
        <v>11</v>
      </c>
      <c r="F3359">
        <v>234.76</v>
      </c>
      <c r="G3359">
        <v>0.04</v>
      </c>
      <c r="H3359" t="s">
        <v>20</v>
      </c>
      <c r="I3359">
        <v>-45.65</v>
      </c>
      <c r="J3359">
        <v>21.38</v>
      </c>
      <c r="K3359">
        <v>8.99</v>
      </c>
      <c r="L3359" t="s">
        <v>449</v>
      </c>
      <c r="M3359" t="s">
        <v>22</v>
      </c>
      <c r="N3359" t="s">
        <v>45</v>
      </c>
      <c r="O3359" t="s">
        <v>34</v>
      </c>
      <c r="P3359" t="s">
        <v>35</v>
      </c>
      <c r="Q3359" t="s">
        <v>26</v>
      </c>
      <c r="R3359" s="1">
        <v>42167</v>
      </c>
      <c r="S3359" s="10">
        <f t="shared" si="219"/>
        <v>3.7305279613901846E-5</v>
      </c>
      <c r="U3359" t="str">
        <f t="shared" si="218"/>
        <v/>
      </c>
      <c r="V3359">
        <f t="array" ref="V3359">SUM(IF(B3359="Y",IF(D3359="Critical",(F3359:F6918),0)))</f>
        <v>0</v>
      </c>
      <c r="W3359">
        <f t="shared" si="220"/>
        <v>2</v>
      </c>
      <c r="X3359">
        <f t="shared" si="221"/>
        <v>0</v>
      </c>
    </row>
    <row r="3360" spans="1:24" x14ac:dyDescent="0.25">
      <c r="A3360">
        <v>42887</v>
      </c>
      <c r="B3360" t="s">
        <v>18</v>
      </c>
      <c r="C3360" s="1">
        <v>42165</v>
      </c>
      <c r="D3360" t="s">
        <v>43</v>
      </c>
      <c r="E3360">
        <v>3</v>
      </c>
      <c r="F3360">
        <v>498.49</v>
      </c>
      <c r="G3360">
        <v>0.01</v>
      </c>
      <c r="H3360" t="s">
        <v>54</v>
      </c>
      <c r="I3360">
        <v>-251.41</v>
      </c>
      <c r="J3360">
        <v>145.97999999999999</v>
      </c>
      <c r="K3360">
        <v>51.92</v>
      </c>
      <c r="L3360" t="s">
        <v>449</v>
      </c>
      <c r="M3360" t="s">
        <v>22</v>
      </c>
      <c r="N3360" t="s">
        <v>45</v>
      </c>
      <c r="O3360" t="s">
        <v>37</v>
      </c>
      <c r="P3360" t="s">
        <v>112</v>
      </c>
      <c r="Q3360" t="s">
        <v>58</v>
      </c>
      <c r="R3360" s="1">
        <v>42167</v>
      </c>
      <c r="S3360" s="10">
        <f t="shared" si="219"/>
        <v>7.9214128619585662E-5</v>
      </c>
      <c r="U3360" t="str">
        <f t="shared" si="218"/>
        <v/>
      </c>
      <c r="V3360">
        <f t="array" ref="V3360">SUM(IF(B3360="Y",IF(D3360="Critical",(F3360:F6919),0)))</f>
        <v>0</v>
      </c>
      <c r="W3360">
        <f t="shared" si="220"/>
        <v>2</v>
      </c>
      <c r="X3360">
        <f t="shared" si="221"/>
        <v>0</v>
      </c>
    </row>
    <row r="3361" spans="1:24" x14ac:dyDescent="0.25">
      <c r="A3361">
        <v>19430</v>
      </c>
      <c r="B3361" t="s">
        <v>18</v>
      </c>
      <c r="C3361" s="1">
        <v>41591</v>
      </c>
      <c r="D3361" t="s">
        <v>28</v>
      </c>
      <c r="E3361">
        <v>39</v>
      </c>
      <c r="F3361">
        <v>6742.49</v>
      </c>
      <c r="G3361">
        <v>0.03</v>
      </c>
      <c r="H3361" t="s">
        <v>20</v>
      </c>
      <c r="I3361">
        <v>-502.05</v>
      </c>
      <c r="J3361">
        <v>167.27</v>
      </c>
      <c r="K3361">
        <v>35</v>
      </c>
      <c r="L3361" t="s">
        <v>193</v>
      </c>
      <c r="M3361" t="s">
        <v>22</v>
      </c>
      <c r="N3361" t="s">
        <v>23</v>
      </c>
      <c r="O3361" t="s">
        <v>34</v>
      </c>
      <c r="P3361" t="s">
        <v>53</v>
      </c>
      <c r="Q3361" t="s">
        <v>60</v>
      </c>
      <c r="R3361" s="1">
        <v>41593</v>
      </c>
      <c r="S3361" s="10">
        <f t="shared" si="219"/>
        <v>1.0714366789228874E-3</v>
      </c>
      <c r="U3361" t="str">
        <f t="shared" si="218"/>
        <v/>
      </c>
      <c r="V3361">
        <f t="array" ref="V3361">SUM(IF(B3361="Y",IF(D3361="Critical",(F3361:F6920),0)))</f>
        <v>0</v>
      </c>
      <c r="W3361">
        <f t="shared" si="220"/>
        <v>2</v>
      </c>
      <c r="X3361">
        <f t="shared" si="221"/>
        <v>0</v>
      </c>
    </row>
    <row r="3362" spans="1:24" x14ac:dyDescent="0.25">
      <c r="A3362">
        <v>42918</v>
      </c>
      <c r="B3362" t="s">
        <v>18</v>
      </c>
      <c r="C3362" s="1">
        <v>41781</v>
      </c>
      <c r="D3362" t="s">
        <v>19</v>
      </c>
      <c r="E3362">
        <v>46</v>
      </c>
      <c r="F3362">
        <v>648.26</v>
      </c>
      <c r="G3362">
        <v>7.0000000000000007E-2</v>
      </c>
      <c r="H3362" t="s">
        <v>20</v>
      </c>
      <c r="I3362">
        <v>30.48</v>
      </c>
      <c r="J3362">
        <v>14.27</v>
      </c>
      <c r="K3362">
        <v>7.27</v>
      </c>
      <c r="L3362" t="s">
        <v>611</v>
      </c>
      <c r="M3362" t="s">
        <v>56</v>
      </c>
      <c r="N3362" t="s">
        <v>23</v>
      </c>
      <c r="O3362" t="s">
        <v>34</v>
      </c>
      <c r="P3362" t="s">
        <v>68</v>
      </c>
      <c r="Q3362" t="s">
        <v>42</v>
      </c>
      <c r="R3362" s="1">
        <v>41783</v>
      </c>
      <c r="S3362" s="10">
        <f t="shared" si="219"/>
        <v>1.0301380372511505E-4</v>
      </c>
      <c r="U3362" t="str">
        <f t="shared" si="218"/>
        <v/>
      </c>
      <c r="V3362">
        <f t="array" ref="V3362">SUM(IF(B3362="Y",IF(D3362="Critical",(F3362:F6921),0)))</f>
        <v>0</v>
      </c>
      <c r="W3362">
        <f t="shared" si="220"/>
        <v>2</v>
      </c>
      <c r="X3362">
        <f t="shared" si="221"/>
        <v>0</v>
      </c>
    </row>
    <row r="3363" spans="1:24" x14ac:dyDescent="0.25">
      <c r="A3363">
        <v>42918</v>
      </c>
      <c r="B3363" t="s">
        <v>18</v>
      </c>
      <c r="C3363" s="1">
        <v>41781</v>
      </c>
      <c r="D3363" t="s">
        <v>19</v>
      </c>
      <c r="E3363">
        <v>46</v>
      </c>
      <c r="F3363">
        <v>410.43</v>
      </c>
      <c r="G3363">
        <v>0.1</v>
      </c>
      <c r="H3363" t="s">
        <v>20</v>
      </c>
      <c r="I3363">
        <v>-54.58</v>
      </c>
      <c r="J3363">
        <v>9.49</v>
      </c>
      <c r="K3363">
        <v>5.76</v>
      </c>
      <c r="L3363" t="s">
        <v>611</v>
      </c>
      <c r="M3363" t="s">
        <v>56</v>
      </c>
      <c r="N3363" t="s">
        <v>23</v>
      </c>
      <c r="O3363" t="s">
        <v>24</v>
      </c>
      <c r="P3363" t="s">
        <v>51</v>
      </c>
      <c r="Q3363" t="s">
        <v>52</v>
      </c>
      <c r="R3363" s="1">
        <v>41783</v>
      </c>
      <c r="S3363" s="10">
        <f t="shared" si="219"/>
        <v>6.5220676060375422E-5</v>
      </c>
      <c r="U3363" t="str">
        <f t="shared" si="218"/>
        <v/>
      </c>
      <c r="V3363">
        <f t="array" ref="V3363">SUM(IF(B3363="Y",IF(D3363="Critical",(F3363:F6922),0)))</f>
        <v>0</v>
      </c>
      <c r="W3363">
        <f t="shared" si="220"/>
        <v>2</v>
      </c>
      <c r="X3363">
        <f t="shared" si="221"/>
        <v>0</v>
      </c>
    </row>
    <row r="3364" spans="1:24" x14ac:dyDescent="0.25">
      <c r="A3364">
        <v>42944</v>
      </c>
      <c r="B3364" t="s">
        <v>18</v>
      </c>
      <c r="C3364" s="1">
        <v>42326</v>
      </c>
      <c r="D3364" t="s">
        <v>28</v>
      </c>
      <c r="E3364">
        <v>43</v>
      </c>
      <c r="F3364">
        <v>9750.5499999999993</v>
      </c>
      <c r="G3364">
        <v>0</v>
      </c>
      <c r="H3364" t="s">
        <v>54</v>
      </c>
      <c r="I3364">
        <v>1061.6099999999999</v>
      </c>
      <c r="J3364">
        <v>216.6</v>
      </c>
      <c r="K3364">
        <v>64.2</v>
      </c>
      <c r="L3364" t="s">
        <v>480</v>
      </c>
      <c r="M3364" t="s">
        <v>56</v>
      </c>
      <c r="N3364" t="s">
        <v>71</v>
      </c>
      <c r="O3364" t="s">
        <v>37</v>
      </c>
      <c r="P3364" t="s">
        <v>86</v>
      </c>
      <c r="Q3364" t="s">
        <v>74</v>
      </c>
      <c r="R3364" s="1">
        <v>42327</v>
      </c>
      <c r="S3364" s="10">
        <f t="shared" si="219"/>
        <v>1.5494419583375813E-3</v>
      </c>
      <c r="U3364" t="str">
        <f t="shared" si="218"/>
        <v/>
      </c>
      <c r="V3364">
        <f t="array" ref="V3364">SUM(IF(B3364="Y",IF(D3364="Critical",(F3364:F6923),0)))</f>
        <v>0</v>
      </c>
      <c r="W3364">
        <f t="shared" si="220"/>
        <v>1</v>
      </c>
      <c r="X3364">
        <f t="shared" si="221"/>
        <v>0</v>
      </c>
    </row>
    <row r="3365" spans="1:24" x14ac:dyDescent="0.25">
      <c r="A3365">
        <v>42979</v>
      </c>
      <c r="B3365" t="s">
        <v>18</v>
      </c>
      <c r="C3365" s="1">
        <v>41760</v>
      </c>
      <c r="D3365" t="s">
        <v>31</v>
      </c>
      <c r="E3365">
        <v>29</v>
      </c>
      <c r="F3365">
        <v>2770.79</v>
      </c>
      <c r="G3365">
        <v>0.02</v>
      </c>
      <c r="H3365" t="s">
        <v>54</v>
      </c>
      <c r="I3365">
        <v>109.39</v>
      </c>
      <c r="J3365">
        <v>90.98</v>
      </c>
      <c r="K3365">
        <v>30</v>
      </c>
      <c r="L3365" t="s">
        <v>188</v>
      </c>
      <c r="M3365" t="s">
        <v>22</v>
      </c>
      <c r="N3365" t="s">
        <v>23</v>
      </c>
      <c r="O3365" t="s">
        <v>37</v>
      </c>
      <c r="P3365" t="s">
        <v>86</v>
      </c>
      <c r="Q3365" t="s">
        <v>74</v>
      </c>
      <c r="R3365" s="1">
        <v>41762</v>
      </c>
      <c r="S3365" s="10">
        <f t="shared" si="219"/>
        <v>4.4030114031948838E-4</v>
      </c>
      <c r="U3365" t="str">
        <f t="shared" si="218"/>
        <v/>
      </c>
      <c r="V3365">
        <f t="array" ref="V3365">SUM(IF(B3365="Y",IF(D3365="Critical",(F3365:F6924),0)))</f>
        <v>0</v>
      </c>
      <c r="W3365">
        <f t="shared" si="220"/>
        <v>2</v>
      </c>
      <c r="X3365">
        <f t="shared" si="221"/>
        <v>0</v>
      </c>
    </row>
    <row r="3366" spans="1:24" x14ac:dyDescent="0.25">
      <c r="A3366">
        <v>42981</v>
      </c>
      <c r="B3366" t="s">
        <v>18</v>
      </c>
      <c r="C3366" s="1">
        <v>42520</v>
      </c>
      <c r="D3366" t="s">
        <v>28</v>
      </c>
      <c r="E3366">
        <v>4</v>
      </c>
      <c r="F3366">
        <v>3510.82</v>
      </c>
      <c r="G3366">
        <v>0.05</v>
      </c>
      <c r="H3366" t="s">
        <v>20</v>
      </c>
      <c r="I3366">
        <v>232.44</v>
      </c>
      <c r="J3366">
        <v>896.99</v>
      </c>
      <c r="K3366">
        <v>19.989999999999998</v>
      </c>
      <c r="L3366" t="s">
        <v>144</v>
      </c>
      <c r="M3366" t="s">
        <v>341</v>
      </c>
      <c r="N3366" t="s">
        <v>40</v>
      </c>
      <c r="O3366" t="s">
        <v>34</v>
      </c>
      <c r="P3366" t="s">
        <v>68</v>
      </c>
      <c r="Q3366" t="s">
        <v>42</v>
      </c>
      <c r="R3366" s="1">
        <v>42522</v>
      </c>
      <c r="S3366" s="10">
        <f t="shared" si="219"/>
        <v>5.5789794587697593E-4</v>
      </c>
      <c r="U3366" t="str">
        <f t="shared" si="218"/>
        <v/>
      </c>
      <c r="V3366">
        <f t="array" ref="V3366">SUM(IF(B3366="Y",IF(D3366="Critical",(F3366:F6925),0)))</f>
        <v>0</v>
      </c>
      <c r="W3366">
        <f t="shared" si="220"/>
        <v>2</v>
      </c>
      <c r="X3366">
        <f t="shared" si="221"/>
        <v>0</v>
      </c>
    </row>
    <row r="3367" spans="1:24" x14ac:dyDescent="0.25">
      <c r="A3367">
        <v>43045</v>
      </c>
      <c r="B3367" t="s">
        <v>18</v>
      </c>
      <c r="C3367" s="1">
        <v>42169</v>
      </c>
      <c r="D3367" t="s">
        <v>43</v>
      </c>
      <c r="E3367">
        <v>47</v>
      </c>
      <c r="F3367">
        <v>5301.2</v>
      </c>
      <c r="G3367">
        <v>0.01</v>
      </c>
      <c r="H3367" t="s">
        <v>20</v>
      </c>
      <c r="I3367">
        <v>1126.72</v>
      </c>
      <c r="J3367">
        <v>105.29</v>
      </c>
      <c r="K3367">
        <v>10.119999999999999</v>
      </c>
      <c r="L3367" t="s">
        <v>201</v>
      </c>
      <c r="M3367" t="s">
        <v>22</v>
      </c>
      <c r="N3367" t="s">
        <v>23</v>
      </c>
      <c r="O3367" t="s">
        <v>37</v>
      </c>
      <c r="P3367" t="s">
        <v>38</v>
      </c>
      <c r="Q3367" t="s">
        <v>60</v>
      </c>
      <c r="R3367" s="1">
        <v>42171</v>
      </c>
      <c r="S3367" s="10">
        <f t="shared" si="219"/>
        <v>8.4240393716653798E-4</v>
      </c>
      <c r="U3367" t="str">
        <f t="shared" si="218"/>
        <v/>
      </c>
      <c r="V3367">
        <f t="array" ref="V3367">SUM(IF(B3367="Y",IF(D3367="Critical",(F3367:F6926),0)))</f>
        <v>0</v>
      </c>
      <c r="W3367">
        <f t="shared" si="220"/>
        <v>2</v>
      </c>
      <c r="X3367">
        <f t="shared" si="221"/>
        <v>0</v>
      </c>
    </row>
    <row r="3368" spans="1:24" x14ac:dyDescent="0.25">
      <c r="A3368">
        <v>43045</v>
      </c>
      <c r="B3368" t="s">
        <v>18</v>
      </c>
      <c r="C3368" s="1">
        <v>42169</v>
      </c>
      <c r="D3368" t="s">
        <v>43</v>
      </c>
      <c r="E3368">
        <v>12</v>
      </c>
      <c r="F3368">
        <v>418.44</v>
      </c>
      <c r="G3368">
        <v>0.05</v>
      </c>
      <c r="H3368" t="s">
        <v>54</v>
      </c>
      <c r="I3368">
        <v>-407.17</v>
      </c>
      <c r="J3368">
        <v>31.76</v>
      </c>
      <c r="K3368">
        <v>45.51</v>
      </c>
      <c r="L3368" t="s">
        <v>201</v>
      </c>
      <c r="M3368" t="s">
        <v>22</v>
      </c>
      <c r="N3368" t="s">
        <v>23</v>
      </c>
      <c r="O3368" t="s">
        <v>37</v>
      </c>
      <c r="P3368" t="s">
        <v>112</v>
      </c>
      <c r="Q3368" t="s">
        <v>58</v>
      </c>
      <c r="R3368" s="1">
        <v>42169</v>
      </c>
      <c r="S3368" s="10">
        <f t="shared" si="219"/>
        <v>6.6493530421030369E-5</v>
      </c>
      <c r="U3368" t="str">
        <f t="shared" si="218"/>
        <v/>
      </c>
      <c r="V3368">
        <f t="array" ref="V3368">SUM(IF(B3368="Y",IF(D3368="Critical",(F3368:F6927),0)))</f>
        <v>0</v>
      </c>
      <c r="W3368">
        <f t="shared" si="220"/>
        <v>0</v>
      </c>
      <c r="X3368">
        <f t="shared" si="221"/>
        <v>0</v>
      </c>
    </row>
    <row r="3369" spans="1:24" x14ac:dyDescent="0.25">
      <c r="A3369">
        <v>43109</v>
      </c>
      <c r="B3369" t="s">
        <v>18</v>
      </c>
      <c r="C3369" s="1">
        <v>42359</v>
      </c>
      <c r="D3369" t="s">
        <v>28</v>
      </c>
      <c r="E3369">
        <v>19</v>
      </c>
      <c r="F3369">
        <v>281.83999999999997</v>
      </c>
      <c r="G3369">
        <v>0.06</v>
      </c>
      <c r="H3369" t="s">
        <v>20</v>
      </c>
      <c r="I3369">
        <v>-21.85</v>
      </c>
      <c r="J3369">
        <v>15.01</v>
      </c>
      <c r="K3369">
        <v>8.4</v>
      </c>
      <c r="L3369" t="s">
        <v>491</v>
      </c>
      <c r="M3369" t="s">
        <v>341</v>
      </c>
      <c r="N3369" t="s">
        <v>23</v>
      </c>
      <c r="O3369" t="s">
        <v>34</v>
      </c>
      <c r="P3369" t="s">
        <v>68</v>
      </c>
      <c r="Q3369" t="s">
        <v>42</v>
      </c>
      <c r="R3369" s="1">
        <v>42360</v>
      </c>
      <c r="S3369" s="10">
        <f t="shared" si="219"/>
        <v>4.4786675781147107E-5</v>
      </c>
      <c r="U3369" t="str">
        <f t="shared" si="218"/>
        <v/>
      </c>
      <c r="V3369">
        <f t="array" ref="V3369">SUM(IF(B3369="Y",IF(D3369="Critical",(F3369:F6928),0)))</f>
        <v>0</v>
      </c>
      <c r="W3369">
        <f t="shared" si="220"/>
        <v>1</v>
      </c>
      <c r="X3369">
        <f t="shared" si="221"/>
        <v>0</v>
      </c>
    </row>
    <row r="3370" spans="1:24" x14ac:dyDescent="0.25">
      <c r="A3370">
        <v>43109</v>
      </c>
      <c r="B3370" t="s">
        <v>18</v>
      </c>
      <c r="C3370" s="1">
        <v>42359</v>
      </c>
      <c r="D3370" t="s">
        <v>28</v>
      </c>
      <c r="E3370">
        <v>25</v>
      </c>
      <c r="F3370">
        <v>509.52</v>
      </c>
      <c r="G3370">
        <v>0.05</v>
      </c>
      <c r="H3370" t="s">
        <v>20</v>
      </c>
      <c r="I3370">
        <v>-145.78</v>
      </c>
      <c r="J3370">
        <v>20.97</v>
      </c>
      <c r="K3370">
        <v>6.5</v>
      </c>
      <c r="L3370" t="s">
        <v>491</v>
      </c>
      <c r="M3370" t="s">
        <v>341</v>
      </c>
      <c r="N3370" t="s">
        <v>23</v>
      </c>
      <c r="O3370" t="s">
        <v>24</v>
      </c>
      <c r="P3370" t="s">
        <v>25</v>
      </c>
      <c r="Q3370" t="s">
        <v>42</v>
      </c>
      <c r="R3370" s="1">
        <v>42360</v>
      </c>
      <c r="S3370" s="10">
        <f t="shared" si="219"/>
        <v>8.0966885623084291E-5</v>
      </c>
      <c r="U3370" t="str">
        <f t="shared" si="218"/>
        <v/>
      </c>
      <c r="V3370">
        <f t="array" ref="V3370">SUM(IF(B3370="Y",IF(D3370="Critical",(F3370:F6929),0)))</f>
        <v>0</v>
      </c>
      <c r="W3370">
        <f t="shared" si="220"/>
        <v>1</v>
      </c>
      <c r="X3370">
        <f t="shared" si="221"/>
        <v>0</v>
      </c>
    </row>
    <row r="3371" spans="1:24" x14ac:dyDescent="0.25">
      <c r="A3371">
        <v>43109</v>
      </c>
      <c r="B3371" t="s">
        <v>18</v>
      </c>
      <c r="C3371" s="1">
        <v>42359</v>
      </c>
      <c r="D3371" t="s">
        <v>28</v>
      </c>
      <c r="E3371">
        <v>10</v>
      </c>
      <c r="F3371">
        <v>97.02</v>
      </c>
      <c r="G3371">
        <v>0.06</v>
      </c>
      <c r="H3371" t="s">
        <v>20</v>
      </c>
      <c r="I3371">
        <v>-3.96</v>
      </c>
      <c r="J3371">
        <v>10.01</v>
      </c>
      <c r="K3371">
        <v>1.99</v>
      </c>
      <c r="L3371" t="s">
        <v>491</v>
      </c>
      <c r="M3371" t="s">
        <v>341</v>
      </c>
      <c r="N3371" t="s">
        <v>23</v>
      </c>
      <c r="O3371" t="s">
        <v>24</v>
      </c>
      <c r="P3371" t="s">
        <v>25</v>
      </c>
      <c r="Q3371" t="s">
        <v>26</v>
      </c>
      <c r="R3371" s="1">
        <v>42360</v>
      </c>
      <c r="S3371" s="10">
        <f t="shared" si="219"/>
        <v>1.5417269671753097E-5</v>
      </c>
      <c r="U3371" t="str">
        <f t="shared" si="218"/>
        <v/>
      </c>
      <c r="V3371">
        <f t="array" ref="V3371">SUM(IF(B3371="Y",IF(D3371="Critical",(F3371:F6930),0)))</f>
        <v>0</v>
      </c>
      <c r="W3371">
        <f t="shared" si="220"/>
        <v>1</v>
      </c>
      <c r="X3371">
        <f t="shared" si="221"/>
        <v>0</v>
      </c>
    </row>
    <row r="3372" spans="1:24" x14ac:dyDescent="0.25">
      <c r="A3372">
        <v>43110</v>
      </c>
      <c r="B3372" t="s">
        <v>18</v>
      </c>
      <c r="C3372" s="1">
        <v>41676</v>
      </c>
      <c r="D3372" t="s">
        <v>19</v>
      </c>
      <c r="E3372">
        <v>3</v>
      </c>
      <c r="F3372">
        <v>21.01</v>
      </c>
      <c r="G3372">
        <v>0</v>
      </c>
      <c r="H3372" t="s">
        <v>20</v>
      </c>
      <c r="I3372">
        <v>-9.69</v>
      </c>
      <c r="J3372">
        <v>4.9800000000000004</v>
      </c>
      <c r="K3372">
        <v>5.0199999999999996</v>
      </c>
      <c r="L3372" t="s">
        <v>188</v>
      </c>
      <c r="M3372" t="s">
        <v>22</v>
      </c>
      <c r="N3372" t="s">
        <v>23</v>
      </c>
      <c r="O3372" t="s">
        <v>34</v>
      </c>
      <c r="P3372" t="s">
        <v>49</v>
      </c>
      <c r="Q3372" t="s">
        <v>42</v>
      </c>
      <c r="R3372" s="1">
        <v>41676</v>
      </c>
      <c r="S3372" s="10">
        <f t="shared" si="219"/>
        <v>3.3386604391211359E-6</v>
      </c>
      <c r="U3372" t="str">
        <f t="shared" si="218"/>
        <v/>
      </c>
      <c r="V3372">
        <f t="array" ref="V3372">SUM(IF(B3372="Y",IF(D3372="Critical",(F3372:F6931),0)))</f>
        <v>0</v>
      </c>
      <c r="W3372">
        <f t="shared" si="220"/>
        <v>0</v>
      </c>
      <c r="X3372">
        <f t="shared" si="221"/>
        <v>0</v>
      </c>
    </row>
    <row r="3373" spans="1:24" x14ac:dyDescent="0.25">
      <c r="A3373">
        <v>43110</v>
      </c>
      <c r="B3373" t="s">
        <v>18</v>
      </c>
      <c r="C3373" s="1">
        <v>41676</v>
      </c>
      <c r="D3373" t="s">
        <v>19</v>
      </c>
      <c r="E3373">
        <v>1</v>
      </c>
      <c r="F3373">
        <v>3457.99</v>
      </c>
      <c r="G3373">
        <v>0.05</v>
      </c>
      <c r="H3373" t="s">
        <v>20</v>
      </c>
      <c r="I3373">
        <v>-11861.46</v>
      </c>
      <c r="J3373">
        <v>3499.99</v>
      </c>
      <c r="K3373">
        <v>24.49</v>
      </c>
      <c r="L3373" t="s">
        <v>188</v>
      </c>
      <c r="M3373" t="s">
        <v>22</v>
      </c>
      <c r="N3373" t="s">
        <v>23</v>
      </c>
      <c r="O3373" t="s">
        <v>24</v>
      </c>
      <c r="P3373" t="s">
        <v>131</v>
      </c>
      <c r="Q3373" t="s">
        <v>60</v>
      </c>
      <c r="R3373" s="1">
        <v>41678</v>
      </c>
      <c r="S3373" s="10">
        <f t="shared" si="219"/>
        <v>5.4950282779040903E-4</v>
      </c>
      <c r="U3373" t="str">
        <f t="shared" si="218"/>
        <v/>
      </c>
      <c r="V3373">
        <f t="array" ref="V3373">SUM(IF(B3373="Y",IF(D3373="Critical",(F3373:F6932),0)))</f>
        <v>0</v>
      </c>
      <c r="W3373">
        <f t="shared" si="220"/>
        <v>2</v>
      </c>
      <c r="X3373">
        <f t="shared" si="221"/>
        <v>0</v>
      </c>
    </row>
    <row r="3374" spans="1:24" x14ac:dyDescent="0.25">
      <c r="A3374">
        <v>43137</v>
      </c>
      <c r="B3374" t="s">
        <v>18</v>
      </c>
      <c r="C3374" s="1">
        <v>41696</v>
      </c>
      <c r="D3374" t="s">
        <v>19</v>
      </c>
      <c r="E3374">
        <v>40</v>
      </c>
      <c r="F3374">
        <v>6069.05</v>
      </c>
      <c r="G3374">
        <v>0.05</v>
      </c>
      <c r="H3374" t="s">
        <v>20</v>
      </c>
      <c r="I3374">
        <v>1816.71</v>
      </c>
      <c r="J3374">
        <v>155.06</v>
      </c>
      <c r="K3374">
        <v>7.07</v>
      </c>
      <c r="L3374" t="s">
        <v>133</v>
      </c>
      <c r="M3374" t="s">
        <v>22</v>
      </c>
      <c r="N3374" t="s">
        <v>45</v>
      </c>
      <c r="O3374" t="s">
        <v>34</v>
      </c>
      <c r="P3374" t="s">
        <v>53</v>
      </c>
      <c r="Q3374" t="s">
        <v>42</v>
      </c>
      <c r="R3374" s="1">
        <v>41697</v>
      </c>
      <c r="S3374" s="10">
        <f t="shared" si="219"/>
        <v>9.644215677319433E-4</v>
      </c>
      <c r="U3374" t="str">
        <f t="shared" si="218"/>
        <v/>
      </c>
      <c r="V3374">
        <f t="array" ref="V3374">SUM(IF(B3374="Y",IF(D3374="Critical",(F3374:F6933),0)))</f>
        <v>0</v>
      </c>
      <c r="W3374">
        <f t="shared" si="220"/>
        <v>1</v>
      </c>
      <c r="X3374">
        <f t="shared" si="221"/>
        <v>0</v>
      </c>
    </row>
    <row r="3375" spans="1:24" x14ac:dyDescent="0.25">
      <c r="A3375">
        <v>43138</v>
      </c>
      <c r="B3375" t="s">
        <v>27</v>
      </c>
      <c r="C3375" s="1">
        <v>42077</v>
      </c>
      <c r="D3375" t="s">
        <v>47</v>
      </c>
      <c r="E3375">
        <v>43</v>
      </c>
      <c r="F3375">
        <v>1334.05</v>
      </c>
      <c r="G3375">
        <v>0.06</v>
      </c>
      <c r="H3375" t="s">
        <v>20</v>
      </c>
      <c r="I3375">
        <v>581.77</v>
      </c>
      <c r="J3375">
        <v>30.56</v>
      </c>
      <c r="K3375">
        <v>2.99</v>
      </c>
      <c r="L3375" t="s">
        <v>561</v>
      </c>
      <c r="M3375" t="s">
        <v>22</v>
      </c>
      <c r="N3375" t="s">
        <v>40</v>
      </c>
      <c r="O3375" t="s">
        <v>34</v>
      </c>
      <c r="P3375" t="s">
        <v>68</v>
      </c>
      <c r="Q3375" t="s">
        <v>42</v>
      </c>
      <c r="R3375" s="1">
        <v>42081</v>
      </c>
      <c r="S3375" s="10">
        <f t="shared" si="219"/>
        <v>2.1199143069060213E-4</v>
      </c>
      <c r="U3375" t="str">
        <f t="shared" si="218"/>
        <v/>
      </c>
      <c r="V3375">
        <f t="array" ref="V3375">SUM(IF(B3375="Y",IF(D3375="Critical",(F3375:F6934),0)))</f>
        <v>0</v>
      </c>
      <c r="W3375">
        <f t="shared" si="220"/>
        <v>4</v>
      </c>
      <c r="X3375">
        <f t="shared" si="221"/>
        <v>0</v>
      </c>
    </row>
    <row r="3376" spans="1:24" x14ac:dyDescent="0.25">
      <c r="A3376">
        <v>43138</v>
      </c>
      <c r="B3376" t="s">
        <v>27</v>
      </c>
      <c r="C3376" s="1">
        <v>42077</v>
      </c>
      <c r="D3376" t="s">
        <v>47</v>
      </c>
      <c r="E3376">
        <v>50</v>
      </c>
      <c r="F3376">
        <v>6552.86</v>
      </c>
      <c r="G3376">
        <v>7.0000000000000007E-2</v>
      </c>
      <c r="H3376" t="s">
        <v>54</v>
      </c>
      <c r="I3376">
        <v>-692.82</v>
      </c>
      <c r="J3376">
        <v>137.47999999999999</v>
      </c>
      <c r="K3376">
        <v>32.18</v>
      </c>
      <c r="L3376" t="s">
        <v>561</v>
      </c>
      <c r="M3376" t="s">
        <v>22</v>
      </c>
      <c r="N3376" t="s">
        <v>40</v>
      </c>
      <c r="O3376" t="s">
        <v>37</v>
      </c>
      <c r="P3376" t="s">
        <v>57</v>
      </c>
      <c r="Q3376" t="s">
        <v>58</v>
      </c>
      <c r="R3376" s="1">
        <v>42079</v>
      </c>
      <c r="S3376" s="10">
        <f t="shared" si="219"/>
        <v>1.0413029245644608E-3</v>
      </c>
      <c r="U3376" t="str">
        <f t="shared" si="218"/>
        <v/>
      </c>
      <c r="V3376">
        <f t="array" ref="V3376">SUM(IF(B3376="Y",IF(D3376="Critical",(F3376:F6935),0)))</f>
        <v>0</v>
      </c>
      <c r="W3376">
        <f t="shared" si="220"/>
        <v>2</v>
      </c>
      <c r="X3376">
        <f t="shared" si="221"/>
        <v>0</v>
      </c>
    </row>
    <row r="3377" spans="1:24" x14ac:dyDescent="0.25">
      <c r="A3377">
        <v>43203</v>
      </c>
      <c r="B3377" t="s">
        <v>27</v>
      </c>
      <c r="C3377" s="1">
        <v>42048</v>
      </c>
      <c r="D3377" t="s">
        <v>31</v>
      </c>
      <c r="E3377">
        <v>32</v>
      </c>
      <c r="F3377">
        <v>225.16</v>
      </c>
      <c r="G3377">
        <v>0.02</v>
      </c>
      <c r="H3377" t="s">
        <v>20</v>
      </c>
      <c r="I3377">
        <v>-33.69</v>
      </c>
      <c r="J3377">
        <v>6.68</v>
      </c>
      <c r="K3377">
        <v>5.2</v>
      </c>
      <c r="L3377" t="s">
        <v>144</v>
      </c>
      <c r="M3377" t="s">
        <v>341</v>
      </c>
      <c r="N3377" t="s">
        <v>40</v>
      </c>
      <c r="O3377" t="s">
        <v>34</v>
      </c>
      <c r="P3377" t="s">
        <v>49</v>
      </c>
      <c r="Q3377" t="s">
        <v>42</v>
      </c>
      <c r="R3377" s="1">
        <v>42050</v>
      </c>
      <c r="S3377" s="10">
        <f t="shared" si="219"/>
        <v>3.5779761279034499E-5</v>
      </c>
      <c r="U3377" t="str">
        <f t="shared" si="218"/>
        <v/>
      </c>
      <c r="V3377">
        <f t="array" ref="V3377">SUM(IF(B3377="Y",IF(D3377="Critical",(F3377:F6936),0)))</f>
        <v>0</v>
      </c>
      <c r="W3377">
        <f t="shared" si="220"/>
        <v>2</v>
      </c>
      <c r="X3377">
        <f t="shared" si="221"/>
        <v>0</v>
      </c>
    </row>
    <row r="3378" spans="1:24" x14ac:dyDescent="0.25">
      <c r="A3378">
        <v>43206</v>
      </c>
      <c r="B3378" t="s">
        <v>18</v>
      </c>
      <c r="C3378" s="1">
        <v>42605</v>
      </c>
      <c r="D3378" t="s">
        <v>43</v>
      </c>
      <c r="E3378">
        <v>16</v>
      </c>
      <c r="F3378">
        <v>587.88</v>
      </c>
      <c r="G3378">
        <v>0</v>
      </c>
      <c r="H3378" t="s">
        <v>32</v>
      </c>
      <c r="I3378">
        <v>135.37</v>
      </c>
      <c r="J3378">
        <v>35.409999999999997</v>
      </c>
      <c r="K3378">
        <v>1.99</v>
      </c>
      <c r="L3378" t="s">
        <v>172</v>
      </c>
      <c r="M3378" t="s">
        <v>22</v>
      </c>
      <c r="N3378" t="s">
        <v>23</v>
      </c>
      <c r="O3378" t="s">
        <v>24</v>
      </c>
      <c r="P3378" t="s">
        <v>25</v>
      </c>
      <c r="Q3378" t="s">
        <v>26</v>
      </c>
      <c r="R3378" s="1">
        <v>42606</v>
      </c>
      <c r="S3378" s="10">
        <f t="shared" si="219"/>
        <v>9.3418929031438983E-5</v>
      </c>
      <c r="U3378" t="str">
        <f t="shared" si="218"/>
        <v/>
      </c>
      <c r="V3378">
        <f t="array" ref="V3378">SUM(IF(B3378="Y",IF(D3378="Critical",(F3378:F6937),0)))</f>
        <v>0</v>
      </c>
      <c r="W3378">
        <f t="shared" si="220"/>
        <v>1</v>
      </c>
      <c r="X3378">
        <f t="shared" si="221"/>
        <v>0</v>
      </c>
    </row>
    <row r="3379" spans="1:24" x14ac:dyDescent="0.25">
      <c r="A3379">
        <v>45217</v>
      </c>
      <c r="B3379" t="s">
        <v>18</v>
      </c>
      <c r="C3379" s="1">
        <v>41518</v>
      </c>
      <c r="D3379" t="s">
        <v>31</v>
      </c>
      <c r="E3379">
        <v>40</v>
      </c>
      <c r="F3379">
        <v>6789.9274999999998</v>
      </c>
      <c r="G3379">
        <v>0.08</v>
      </c>
      <c r="H3379" t="s">
        <v>20</v>
      </c>
      <c r="I3379">
        <v>1864.66</v>
      </c>
      <c r="J3379">
        <v>200.99</v>
      </c>
      <c r="K3379">
        <v>4.2</v>
      </c>
      <c r="L3379" t="s">
        <v>388</v>
      </c>
      <c r="M3379" t="s">
        <v>341</v>
      </c>
      <c r="N3379" t="s">
        <v>45</v>
      </c>
      <c r="O3379" t="s">
        <v>24</v>
      </c>
      <c r="P3379" t="s">
        <v>41</v>
      </c>
      <c r="Q3379" t="s">
        <v>42</v>
      </c>
      <c r="R3379" s="1">
        <v>41519</v>
      </c>
      <c r="S3379" s="10">
        <f t="shared" si="219"/>
        <v>1.0789748847572906E-3</v>
      </c>
      <c r="U3379" t="str">
        <f t="shared" si="218"/>
        <v/>
      </c>
      <c r="V3379">
        <f t="array" ref="V3379">SUM(IF(B3379="Y",IF(D3379="Critical",(F3379:F6938),0)))</f>
        <v>0</v>
      </c>
      <c r="W3379">
        <f t="shared" si="220"/>
        <v>1</v>
      </c>
      <c r="X3379">
        <f t="shared" si="221"/>
        <v>0</v>
      </c>
    </row>
    <row r="3380" spans="1:24" x14ac:dyDescent="0.25">
      <c r="A3380">
        <v>22627</v>
      </c>
      <c r="B3380" t="s">
        <v>27</v>
      </c>
      <c r="C3380" s="1">
        <v>41367</v>
      </c>
      <c r="D3380" t="s">
        <v>47</v>
      </c>
      <c r="E3380">
        <v>46</v>
      </c>
      <c r="F3380">
        <v>6803</v>
      </c>
      <c r="G3380">
        <v>0.03</v>
      </c>
      <c r="H3380" t="s">
        <v>54</v>
      </c>
      <c r="I3380">
        <v>-1061.68</v>
      </c>
      <c r="J3380">
        <v>150.97999999999999</v>
      </c>
      <c r="K3380">
        <v>66.27</v>
      </c>
      <c r="L3380" t="s">
        <v>178</v>
      </c>
      <c r="M3380" t="s">
        <v>22</v>
      </c>
      <c r="N3380" t="s">
        <v>71</v>
      </c>
      <c r="O3380" t="s">
        <v>37</v>
      </c>
      <c r="P3380" t="s">
        <v>57</v>
      </c>
      <c r="Q3380" t="s">
        <v>58</v>
      </c>
      <c r="R3380" s="1">
        <v>41367</v>
      </c>
      <c r="S3380" s="10">
        <f t="shared" si="219"/>
        <v>1.0810522116773481E-3</v>
      </c>
      <c r="U3380" t="str">
        <f t="shared" si="218"/>
        <v/>
      </c>
      <c r="V3380">
        <f t="array" ref="V3380">SUM(IF(B3380="Y",IF(D3380="Critical",(F3380:F6939),0)))</f>
        <v>0</v>
      </c>
      <c r="W3380">
        <f t="shared" si="220"/>
        <v>0</v>
      </c>
      <c r="X3380">
        <f t="shared" si="221"/>
        <v>0</v>
      </c>
    </row>
    <row r="3381" spans="1:24" x14ac:dyDescent="0.25">
      <c r="A3381">
        <v>38976</v>
      </c>
      <c r="B3381" t="s">
        <v>18</v>
      </c>
      <c r="C3381" s="1">
        <v>41633</v>
      </c>
      <c r="D3381" t="s">
        <v>28</v>
      </c>
      <c r="E3381">
        <v>16</v>
      </c>
      <c r="F3381">
        <v>6813.93</v>
      </c>
      <c r="G3381">
        <v>0.09</v>
      </c>
      <c r="H3381" t="s">
        <v>54</v>
      </c>
      <c r="I3381">
        <v>358.19</v>
      </c>
      <c r="J3381">
        <v>449.99</v>
      </c>
      <c r="K3381">
        <v>49</v>
      </c>
      <c r="L3381" t="s">
        <v>601</v>
      </c>
      <c r="M3381" t="s">
        <v>56</v>
      </c>
      <c r="N3381" t="s">
        <v>23</v>
      </c>
      <c r="O3381" t="s">
        <v>24</v>
      </c>
      <c r="P3381" t="s">
        <v>131</v>
      </c>
      <c r="Q3381" t="s">
        <v>74</v>
      </c>
      <c r="R3381" s="1">
        <v>41634</v>
      </c>
      <c r="S3381" s="10">
        <f t="shared" si="219"/>
        <v>1.0827890778648587E-3</v>
      </c>
      <c r="U3381" t="str">
        <f t="shared" si="218"/>
        <v/>
      </c>
      <c r="V3381">
        <f t="array" ref="V3381">SUM(IF(B3381="Y",IF(D3381="Critical",(F3381:F6940),0)))</f>
        <v>0</v>
      </c>
      <c r="W3381">
        <f t="shared" si="220"/>
        <v>1</v>
      </c>
      <c r="X3381">
        <f t="shared" si="221"/>
        <v>0</v>
      </c>
    </row>
    <row r="3382" spans="1:24" x14ac:dyDescent="0.25">
      <c r="A3382">
        <v>16065</v>
      </c>
      <c r="B3382" t="s">
        <v>18</v>
      </c>
      <c r="C3382" s="1">
        <v>41475</v>
      </c>
      <c r="D3382" t="s">
        <v>19</v>
      </c>
      <c r="E3382">
        <v>15</v>
      </c>
      <c r="F3382">
        <v>6933.45</v>
      </c>
      <c r="G3382">
        <v>0.04</v>
      </c>
      <c r="H3382" t="s">
        <v>54</v>
      </c>
      <c r="I3382">
        <v>1200.21</v>
      </c>
      <c r="J3382">
        <v>449.99</v>
      </c>
      <c r="K3382">
        <v>49</v>
      </c>
      <c r="L3382" t="s">
        <v>473</v>
      </c>
      <c r="M3382" t="s">
        <v>30</v>
      </c>
      <c r="N3382" t="s">
        <v>23</v>
      </c>
      <c r="O3382" t="s">
        <v>24</v>
      </c>
      <c r="P3382" t="s">
        <v>131</v>
      </c>
      <c r="Q3382" t="s">
        <v>74</v>
      </c>
      <c r="R3382" s="1">
        <v>41475</v>
      </c>
      <c r="S3382" s="10">
        <f t="shared" si="219"/>
        <v>1.101781781133957E-3</v>
      </c>
      <c r="U3382" t="str">
        <f t="shared" si="218"/>
        <v/>
      </c>
      <c r="V3382">
        <f t="array" ref="V3382">SUM(IF(B3382="Y",IF(D3382="Critical",(F3382:F6941),0)))</f>
        <v>0</v>
      </c>
      <c r="W3382">
        <f t="shared" si="220"/>
        <v>0</v>
      </c>
      <c r="X3382">
        <f t="shared" si="221"/>
        <v>0</v>
      </c>
    </row>
    <row r="3383" spans="1:24" x14ac:dyDescent="0.25">
      <c r="A3383">
        <v>43239</v>
      </c>
      <c r="B3383" t="s">
        <v>18</v>
      </c>
      <c r="C3383" s="1">
        <v>41714</v>
      </c>
      <c r="D3383" t="s">
        <v>31</v>
      </c>
      <c r="E3383">
        <v>14</v>
      </c>
      <c r="F3383">
        <v>270.25</v>
      </c>
      <c r="G3383">
        <v>0.02</v>
      </c>
      <c r="H3383" t="s">
        <v>20</v>
      </c>
      <c r="I3383">
        <v>100.9</v>
      </c>
      <c r="J3383">
        <v>18.940000000000001</v>
      </c>
      <c r="K3383">
        <v>1.49</v>
      </c>
      <c r="L3383" t="s">
        <v>181</v>
      </c>
      <c r="M3383" t="s">
        <v>22</v>
      </c>
      <c r="N3383" t="s">
        <v>40</v>
      </c>
      <c r="O3383" t="s">
        <v>34</v>
      </c>
      <c r="P3383" t="s">
        <v>68</v>
      </c>
      <c r="Q3383" t="s">
        <v>42</v>
      </c>
      <c r="R3383" s="1">
        <v>41716</v>
      </c>
      <c r="S3383" s="10">
        <f t="shared" si="219"/>
        <v>4.2944930208114557E-5</v>
      </c>
      <c r="U3383" t="str">
        <f t="shared" si="218"/>
        <v/>
      </c>
      <c r="V3383">
        <f t="array" ref="V3383">SUM(IF(B3383="Y",IF(D3383="Critical",(F3383:F6942),0)))</f>
        <v>0</v>
      </c>
      <c r="W3383">
        <f t="shared" si="220"/>
        <v>2</v>
      </c>
      <c r="X3383">
        <f t="shared" si="221"/>
        <v>0</v>
      </c>
    </row>
    <row r="3384" spans="1:24" x14ac:dyDescent="0.25">
      <c r="A3384">
        <v>43267</v>
      </c>
      <c r="B3384" t="s">
        <v>18</v>
      </c>
      <c r="C3384" s="1">
        <v>41775</v>
      </c>
      <c r="D3384" t="s">
        <v>28</v>
      </c>
      <c r="E3384">
        <v>17</v>
      </c>
      <c r="F3384">
        <v>1368.14</v>
      </c>
      <c r="G3384">
        <v>0.05</v>
      </c>
      <c r="H3384" t="s">
        <v>32</v>
      </c>
      <c r="I3384">
        <v>171.26</v>
      </c>
      <c r="J3384">
        <v>76.72</v>
      </c>
      <c r="K3384">
        <v>19.95</v>
      </c>
      <c r="L3384" t="s">
        <v>532</v>
      </c>
      <c r="M3384" t="s">
        <v>341</v>
      </c>
      <c r="N3384" t="s">
        <v>40</v>
      </c>
      <c r="O3384" t="s">
        <v>34</v>
      </c>
      <c r="P3384" t="s">
        <v>72</v>
      </c>
      <c r="Q3384" t="s">
        <v>60</v>
      </c>
      <c r="R3384" s="1">
        <v>41777</v>
      </c>
      <c r="S3384" s="10">
        <f t="shared" si="219"/>
        <v>2.1740860986098004E-4</v>
      </c>
      <c r="U3384" t="str">
        <f t="shared" si="218"/>
        <v/>
      </c>
      <c r="V3384">
        <f t="array" ref="V3384">SUM(IF(B3384="Y",IF(D3384="Critical",(F3384:F6943),0)))</f>
        <v>0</v>
      </c>
      <c r="W3384">
        <f t="shared" si="220"/>
        <v>2</v>
      </c>
      <c r="X3384">
        <f t="shared" si="221"/>
        <v>0</v>
      </c>
    </row>
    <row r="3385" spans="1:24" x14ac:dyDescent="0.25">
      <c r="A3385">
        <v>43269</v>
      </c>
      <c r="B3385" t="s">
        <v>18</v>
      </c>
      <c r="C3385" s="1">
        <v>42470</v>
      </c>
      <c r="D3385" t="s">
        <v>28</v>
      </c>
      <c r="E3385">
        <v>24</v>
      </c>
      <c r="F3385">
        <v>3978.02</v>
      </c>
      <c r="G3385">
        <v>0.08</v>
      </c>
      <c r="H3385" t="s">
        <v>20</v>
      </c>
      <c r="I3385">
        <v>1336.96</v>
      </c>
      <c r="J3385">
        <v>165.98</v>
      </c>
      <c r="K3385">
        <v>19.989999999999998</v>
      </c>
      <c r="L3385" t="s">
        <v>198</v>
      </c>
      <c r="M3385" t="s">
        <v>30</v>
      </c>
      <c r="N3385" t="s">
        <v>23</v>
      </c>
      <c r="O3385" t="s">
        <v>34</v>
      </c>
      <c r="P3385" t="s">
        <v>68</v>
      </c>
      <c r="Q3385" t="s">
        <v>42</v>
      </c>
      <c r="R3385" s="1">
        <v>42472</v>
      </c>
      <c r="S3385" s="10">
        <f t="shared" si="219"/>
        <v>6.3213983817385334E-4</v>
      </c>
      <c r="U3385" t="str">
        <f t="shared" si="218"/>
        <v/>
      </c>
      <c r="V3385">
        <f t="array" ref="V3385">SUM(IF(B3385="Y",IF(D3385="Critical",(F3385:F6944),0)))</f>
        <v>0</v>
      </c>
      <c r="W3385">
        <f t="shared" si="220"/>
        <v>2</v>
      </c>
      <c r="X3385">
        <f t="shared" si="221"/>
        <v>0</v>
      </c>
    </row>
    <row r="3386" spans="1:24" x14ac:dyDescent="0.25">
      <c r="A3386">
        <v>43269</v>
      </c>
      <c r="B3386" t="s">
        <v>27</v>
      </c>
      <c r="C3386" s="1">
        <v>42470</v>
      </c>
      <c r="D3386" t="s">
        <v>28</v>
      </c>
      <c r="E3386">
        <v>16</v>
      </c>
      <c r="F3386">
        <v>843.15</v>
      </c>
      <c r="G3386">
        <v>0</v>
      </c>
      <c r="H3386" t="s">
        <v>20</v>
      </c>
      <c r="I3386">
        <v>355</v>
      </c>
      <c r="J3386">
        <v>48.91</v>
      </c>
      <c r="K3386">
        <v>5.81</v>
      </c>
      <c r="L3386" t="s">
        <v>198</v>
      </c>
      <c r="M3386" t="s">
        <v>30</v>
      </c>
      <c r="N3386" t="s">
        <v>23</v>
      </c>
      <c r="O3386" t="s">
        <v>34</v>
      </c>
      <c r="P3386" t="s">
        <v>49</v>
      </c>
      <c r="Q3386" t="s">
        <v>42</v>
      </c>
      <c r="R3386" s="1">
        <v>42472</v>
      </c>
      <c r="S3386" s="10">
        <f t="shared" si="219"/>
        <v>1.3398341500452096E-4</v>
      </c>
      <c r="T3386" t="str">
        <f>IF(B3386="Y", "Quality Check","")</f>
        <v>Quality Check</v>
      </c>
      <c r="U3386" t="str">
        <f t="shared" si="218"/>
        <v>Low Impact</v>
      </c>
      <c r="V3386">
        <f t="array" ref="V3386">SUM(IF(B3386="Y",IF(D3386="Critical",(F3386:F6945),0)))</f>
        <v>7095620.9215000067</v>
      </c>
      <c r="W3386">
        <f t="shared" si="220"/>
        <v>2</v>
      </c>
      <c r="X3386">
        <f t="shared" si="221"/>
        <v>1</v>
      </c>
    </row>
    <row r="3387" spans="1:24" x14ac:dyDescent="0.25">
      <c r="A3387">
        <v>43302</v>
      </c>
      <c r="B3387" t="s">
        <v>18</v>
      </c>
      <c r="C3387" s="1">
        <v>41874</v>
      </c>
      <c r="D3387" t="s">
        <v>47</v>
      </c>
      <c r="E3387">
        <v>4</v>
      </c>
      <c r="F3387">
        <v>8.8699999999999992</v>
      </c>
      <c r="G3387">
        <v>0.09</v>
      </c>
      <c r="H3387" t="s">
        <v>20</v>
      </c>
      <c r="I3387">
        <v>-5.14</v>
      </c>
      <c r="J3387">
        <v>1.95</v>
      </c>
      <c r="K3387">
        <v>1.63</v>
      </c>
      <c r="L3387" t="s">
        <v>294</v>
      </c>
      <c r="M3387" t="s">
        <v>56</v>
      </c>
      <c r="N3387" t="s">
        <v>23</v>
      </c>
      <c r="O3387" t="s">
        <v>34</v>
      </c>
      <c r="P3387" t="s">
        <v>35</v>
      </c>
      <c r="Q3387" t="s">
        <v>36</v>
      </c>
      <c r="R3387" s="1">
        <v>41883</v>
      </c>
      <c r="S3387" s="10">
        <f t="shared" si="219"/>
        <v>1.4095153781534732E-6</v>
      </c>
      <c r="U3387" t="str">
        <f t="shared" si="218"/>
        <v/>
      </c>
      <c r="V3387">
        <f t="array" ref="V3387">SUM(IF(B3387="Y",IF(D3387="Critical",(F3387:F6946),0)))</f>
        <v>0</v>
      </c>
      <c r="W3387">
        <f t="shared" si="220"/>
        <v>9</v>
      </c>
      <c r="X3387">
        <f t="shared" si="221"/>
        <v>0</v>
      </c>
    </row>
    <row r="3388" spans="1:24" x14ac:dyDescent="0.25">
      <c r="A3388">
        <v>43302</v>
      </c>
      <c r="B3388" t="s">
        <v>18</v>
      </c>
      <c r="C3388" s="1">
        <v>41874</v>
      </c>
      <c r="D3388" t="s">
        <v>47</v>
      </c>
      <c r="E3388">
        <v>39</v>
      </c>
      <c r="F3388">
        <v>6888.6634999999997</v>
      </c>
      <c r="G3388">
        <v>0.03</v>
      </c>
      <c r="H3388" t="s">
        <v>20</v>
      </c>
      <c r="I3388">
        <v>1925.58</v>
      </c>
      <c r="J3388">
        <v>205.99</v>
      </c>
      <c r="K3388">
        <v>5</v>
      </c>
      <c r="L3388" t="s">
        <v>294</v>
      </c>
      <c r="M3388" t="s">
        <v>56</v>
      </c>
      <c r="N3388" t="s">
        <v>23</v>
      </c>
      <c r="O3388" t="s">
        <v>24</v>
      </c>
      <c r="P3388" t="s">
        <v>41</v>
      </c>
      <c r="Q3388" t="s">
        <v>42</v>
      </c>
      <c r="R3388" s="1">
        <v>41881</v>
      </c>
      <c r="S3388" s="10">
        <f t="shared" si="219"/>
        <v>1.094664840831401E-3</v>
      </c>
      <c r="U3388" t="str">
        <f t="shared" si="218"/>
        <v/>
      </c>
      <c r="V3388">
        <f t="array" ref="V3388">SUM(IF(B3388="Y",IF(D3388="Critical",(F3388:F6947),0)))</f>
        <v>0</v>
      </c>
      <c r="W3388">
        <f t="shared" si="220"/>
        <v>7</v>
      </c>
      <c r="X3388">
        <f t="shared" si="221"/>
        <v>0</v>
      </c>
    </row>
    <row r="3389" spans="1:24" x14ac:dyDescent="0.25">
      <c r="A3389">
        <v>43302</v>
      </c>
      <c r="B3389" t="s">
        <v>18</v>
      </c>
      <c r="C3389" s="1">
        <v>41874</v>
      </c>
      <c r="D3389" t="s">
        <v>47</v>
      </c>
      <c r="E3389">
        <v>43</v>
      </c>
      <c r="F3389">
        <v>720.61300000000006</v>
      </c>
      <c r="G3389">
        <v>7.0000000000000007E-2</v>
      </c>
      <c r="H3389" t="s">
        <v>20</v>
      </c>
      <c r="I3389">
        <v>329.68</v>
      </c>
      <c r="J3389">
        <v>20.99</v>
      </c>
      <c r="K3389">
        <v>0.99</v>
      </c>
      <c r="L3389" t="s">
        <v>294</v>
      </c>
      <c r="M3389" t="s">
        <v>56</v>
      </c>
      <c r="N3389" t="s">
        <v>23</v>
      </c>
      <c r="O3389" t="s">
        <v>24</v>
      </c>
      <c r="P3389" t="s">
        <v>41</v>
      </c>
      <c r="Q3389" t="s">
        <v>36</v>
      </c>
      <c r="R3389" s="1">
        <v>41883</v>
      </c>
      <c r="S3389" s="10">
        <f t="shared" si="219"/>
        <v>1.145112858170585E-4</v>
      </c>
      <c r="U3389" t="str">
        <f t="shared" si="218"/>
        <v/>
      </c>
      <c r="V3389">
        <f t="array" ref="V3389">SUM(IF(B3389="Y",IF(D3389="Critical",(F3389:F6948),0)))</f>
        <v>0</v>
      </c>
      <c r="W3389">
        <f t="shared" si="220"/>
        <v>9</v>
      </c>
      <c r="X3389">
        <f t="shared" si="221"/>
        <v>0</v>
      </c>
    </row>
    <row r="3390" spans="1:24" x14ac:dyDescent="0.25">
      <c r="A3390">
        <v>5350</v>
      </c>
      <c r="B3390" t="s">
        <v>18</v>
      </c>
      <c r="C3390" s="1">
        <v>41556</v>
      </c>
      <c r="D3390" t="s">
        <v>47</v>
      </c>
      <c r="E3390">
        <v>50</v>
      </c>
      <c r="F3390">
        <v>7017.42</v>
      </c>
      <c r="G3390">
        <v>0.08</v>
      </c>
      <c r="H3390" t="s">
        <v>20</v>
      </c>
      <c r="I3390">
        <v>595.20000000000005</v>
      </c>
      <c r="J3390">
        <v>140.85</v>
      </c>
      <c r="K3390">
        <v>19.989999999999998</v>
      </c>
      <c r="L3390" t="s">
        <v>257</v>
      </c>
      <c r="M3390" t="s">
        <v>22</v>
      </c>
      <c r="N3390" t="s">
        <v>45</v>
      </c>
      <c r="O3390" t="s">
        <v>34</v>
      </c>
      <c r="P3390" t="s">
        <v>53</v>
      </c>
      <c r="Q3390" t="s">
        <v>42</v>
      </c>
      <c r="R3390" s="1">
        <v>41563</v>
      </c>
      <c r="S3390" s="10">
        <f t="shared" si="219"/>
        <v>1.1151252993192497E-3</v>
      </c>
      <c r="U3390" t="str">
        <f t="shared" si="218"/>
        <v/>
      </c>
      <c r="V3390">
        <f t="array" ref="V3390">SUM(IF(B3390="Y",IF(D3390="Critical",(F3390:F6949),0)))</f>
        <v>0</v>
      </c>
      <c r="W3390">
        <f t="shared" si="220"/>
        <v>7</v>
      </c>
      <c r="X3390">
        <f t="shared" si="221"/>
        <v>0</v>
      </c>
    </row>
    <row r="3391" spans="1:24" x14ac:dyDescent="0.25">
      <c r="A3391">
        <v>43330</v>
      </c>
      <c r="B3391" t="s">
        <v>18</v>
      </c>
      <c r="C3391" s="1">
        <v>42487</v>
      </c>
      <c r="D3391" t="s">
        <v>31</v>
      </c>
      <c r="E3391">
        <v>40</v>
      </c>
      <c r="F3391">
        <v>2205.7584999999999</v>
      </c>
      <c r="G3391">
        <v>0.03</v>
      </c>
      <c r="H3391" t="s">
        <v>20</v>
      </c>
      <c r="I3391">
        <v>337.04</v>
      </c>
      <c r="J3391">
        <v>65.989999999999995</v>
      </c>
      <c r="K3391">
        <v>8.99</v>
      </c>
      <c r="L3391" t="s">
        <v>532</v>
      </c>
      <c r="M3391" t="s">
        <v>341</v>
      </c>
      <c r="N3391" t="s">
        <v>40</v>
      </c>
      <c r="O3391" t="s">
        <v>24</v>
      </c>
      <c r="P3391" t="s">
        <v>41</v>
      </c>
      <c r="Q3391" t="s">
        <v>42</v>
      </c>
      <c r="R3391" s="1">
        <v>42488</v>
      </c>
      <c r="S3391" s="10">
        <f t="shared" si="219"/>
        <v>3.5051302437911358E-4</v>
      </c>
      <c r="U3391" t="str">
        <f t="shared" si="218"/>
        <v/>
      </c>
      <c r="V3391">
        <f t="array" ref="V3391">SUM(IF(B3391="Y",IF(D3391="Critical",(F3391:F6950),0)))</f>
        <v>0</v>
      </c>
      <c r="W3391">
        <f t="shared" si="220"/>
        <v>1</v>
      </c>
      <c r="X3391">
        <f t="shared" si="221"/>
        <v>0</v>
      </c>
    </row>
    <row r="3392" spans="1:24" x14ac:dyDescent="0.25">
      <c r="A3392">
        <v>43363</v>
      </c>
      <c r="B3392" t="s">
        <v>18</v>
      </c>
      <c r="C3392" s="1">
        <v>41887</v>
      </c>
      <c r="D3392" t="s">
        <v>28</v>
      </c>
      <c r="E3392">
        <v>35</v>
      </c>
      <c r="F3392">
        <v>12908.4</v>
      </c>
      <c r="G3392">
        <v>0.03</v>
      </c>
      <c r="H3392" t="s">
        <v>54</v>
      </c>
      <c r="I3392">
        <v>4084.86</v>
      </c>
      <c r="J3392">
        <v>350.99</v>
      </c>
      <c r="K3392">
        <v>59</v>
      </c>
      <c r="L3392" t="s">
        <v>183</v>
      </c>
      <c r="M3392" t="s">
        <v>22</v>
      </c>
      <c r="N3392" t="s">
        <v>40</v>
      </c>
      <c r="O3392" t="s">
        <v>37</v>
      </c>
      <c r="P3392" t="s">
        <v>86</v>
      </c>
      <c r="Q3392" t="s">
        <v>74</v>
      </c>
      <c r="R3392" s="1">
        <v>41889</v>
      </c>
      <c r="S3392" s="10">
        <f t="shared" si="219"/>
        <v>2.0512500910210025E-3</v>
      </c>
      <c r="U3392" t="str">
        <f t="shared" si="218"/>
        <v/>
      </c>
      <c r="V3392">
        <f t="array" ref="V3392">SUM(IF(B3392="Y",IF(D3392="Critical",(F3392:F6951),0)))</f>
        <v>0</v>
      </c>
      <c r="W3392">
        <f t="shared" si="220"/>
        <v>2</v>
      </c>
      <c r="X3392">
        <f t="shared" si="221"/>
        <v>0</v>
      </c>
    </row>
    <row r="3393" spans="1:24" x14ac:dyDescent="0.25">
      <c r="A3393">
        <v>43364</v>
      </c>
      <c r="B3393" t="s">
        <v>18</v>
      </c>
      <c r="C3393" s="1">
        <v>42101</v>
      </c>
      <c r="D3393" t="s">
        <v>19</v>
      </c>
      <c r="E3393">
        <v>21</v>
      </c>
      <c r="F3393">
        <v>524.20000000000005</v>
      </c>
      <c r="G3393">
        <v>0.04</v>
      </c>
      <c r="H3393" t="s">
        <v>20</v>
      </c>
      <c r="I3393">
        <v>158.97999999999999</v>
      </c>
      <c r="J3393">
        <v>23.99</v>
      </c>
      <c r="K3393">
        <v>6.71</v>
      </c>
      <c r="L3393" t="s">
        <v>144</v>
      </c>
      <c r="M3393" t="s">
        <v>341</v>
      </c>
      <c r="N3393" t="s">
        <v>23</v>
      </c>
      <c r="O3393" t="s">
        <v>34</v>
      </c>
      <c r="P3393" t="s">
        <v>76</v>
      </c>
      <c r="Q3393" t="s">
        <v>42</v>
      </c>
      <c r="R3393" s="1">
        <v>42104</v>
      </c>
      <c r="S3393" s="10">
        <f t="shared" si="219"/>
        <v>8.329965741015228E-5</v>
      </c>
      <c r="U3393" t="str">
        <f t="shared" si="218"/>
        <v/>
      </c>
      <c r="V3393">
        <f t="array" ref="V3393">SUM(IF(B3393="Y",IF(D3393="Critical",(F3393:F6952),0)))</f>
        <v>0</v>
      </c>
      <c r="W3393">
        <f t="shared" si="220"/>
        <v>3</v>
      </c>
      <c r="X3393">
        <f t="shared" si="221"/>
        <v>0</v>
      </c>
    </row>
    <row r="3394" spans="1:24" x14ac:dyDescent="0.25">
      <c r="A3394">
        <v>7015</v>
      </c>
      <c r="B3394" t="s">
        <v>18</v>
      </c>
      <c r="C3394" s="1">
        <v>41559</v>
      </c>
      <c r="D3394" t="s">
        <v>31</v>
      </c>
      <c r="E3394">
        <v>42</v>
      </c>
      <c r="F3394">
        <v>7143.9269999999997</v>
      </c>
      <c r="G3394">
        <v>0.02</v>
      </c>
      <c r="H3394" t="s">
        <v>32</v>
      </c>
      <c r="I3394">
        <v>2374.73</v>
      </c>
      <c r="J3394">
        <v>195.99</v>
      </c>
      <c r="K3394">
        <v>4.2</v>
      </c>
      <c r="L3394" t="s">
        <v>66</v>
      </c>
      <c r="M3394" t="s">
        <v>56</v>
      </c>
      <c r="N3394" t="s">
        <v>40</v>
      </c>
      <c r="O3394" t="s">
        <v>24</v>
      </c>
      <c r="P3394" t="s">
        <v>41</v>
      </c>
      <c r="Q3394" t="s">
        <v>42</v>
      </c>
      <c r="R3394" s="1">
        <v>41560</v>
      </c>
      <c r="S3394" s="10">
        <f t="shared" si="219"/>
        <v>1.1352282939014438E-3</v>
      </c>
      <c r="U3394" t="str">
        <f t="shared" ref="U3394:U3457" si="222">IF(T3394="Quality Check",VLOOKUP(S3394,Quality_Control,2),"")</f>
        <v/>
      </c>
      <c r="V3394">
        <f t="array" ref="V3394">SUM(IF(B3394="Y",IF(D3394="Critical",(F3394:F6953),0)))</f>
        <v>0</v>
      </c>
      <c r="W3394">
        <f t="shared" si="220"/>
        <v>1</v>
      </c>
      <c r="X3394">
        <f t="shared" si="221"/>
        <v>0</v>
      </c>
    </row>
    <row r="3395" spans="1:24" x14ac:dyDescent="0.25">
      <c r="A3395">
        <v>28512</v>
      </c>
      <c r="B3395" t="s">
        <v>18</v>
      </c>
      <c r="C3395" s="1">
        <v>41391</v>
      </c>
      <c r="D3395" t="s">
        <v>43</v>
      </c>
      <c r="E3395">
        <v>18</v>
      </c>
      <c r="F3395">
        <v>7168.15</v>
      </c>
      <c r="G3395">
        <v>0.05</v>
      </c>
      <c r="H3395" t="s">
        <v>20</v>
      </c>
      <c r="I3395">
        <v>1593.61</v>
      </c>
      <c r="J3395">
        <v>419.19</v>
      </c>
      <c r="K3395">
        <v>19.989999999999998</v>
      </c>
      <c r="L3395" t="s">
        <v>556</v>
      </c>
      <c r="M3395" t="s">
        <v>22</v>
      </c>
      <c r="N3395" t="s">
        <v>23</v>
      </c>
      <c r="O3395" t="s">
        <v>34</v>
      </c>
      <c r="P3395" t="s">
        <v>53</v>
      </c>
      <c r="Q3395" t="s">
        <v>42</v>
      </c>
      <c r="R3395" s="1">
        <v>41393</v>
      </c>
      <c r="S3395" s="10">
        <f t="shared" ref="S3395:S3458" si="223">F3395/$F$3563</f>
        <v>1.139077526258266E-3</v>
      </c>
      <c r="U3395" t="str">
        <f t="shared" si="222"/>
        <v/>
      </c>
      <c r="V3395">
        <f t="array" ref="V3395">SUM(IF(B3395="Y",IF(D3395="Critical",(F3395:F6954),0)))</f>
        <v>0</v>
      </c>
      <c r="W3395">
        <f t="shared" ref="W3395:W3458" si="224">R3395-C3395</f>
        <v>2</v>
      </c>
      <c r="X3395">
        <f t="shared" ref="X3395:X3458" si="225">IF(T3395="",0,1)</f>
        <v>0</v>
      </c>
    </row>
    <row r="3396" spans="1:24" x14ac:dyDescent="0.25">
      <c r="A3396">
        <v>1382</v>
      </c>
      <c r="B3396" t="s">
        <v>27</v>
      </c>
      <c r="C3396" s="1">
        <v>41502</v>
      </c>
      <c r="D3396" t="s">
        <v>47</v>
      </c>
      <c r="E3396">
        <v>31</v>
      </c>
      <c r="F3396">
        <v>7180.83</v>
      </c>
      <c r="G3396">
        <v>0.02</v>
      </c>
      <c r="H3396" t="s">
        <v>54</v>
      </c>
      <c r="I3396">
        <v>487.17</v>
      </c>
      <c r="J3396">
        <v>220.98</v>
      </c>
      <c r="K3396">
        <v>64.66</v>
      </c>
      <c r="L3396" t="s">
        <v>127</v>
      </c>
      <c r="M3396" t="s">
        <v>56</v>
      </c>
      <c r="N3396" t="s">
        <v>40</v>
      </c>
      <c r="O3396" t="s">
        <v>37</v>
      </c>
      <c r="P3396" t="s">
        <v>57</v>
      </c>
      <c r="Q3396" t="s">
        <v>58</v>
      </c>
      <c r="R3396" s="1">
        <v>41509</v>
      </c>
      <c r="S3396" s="10">
        <f t="shared" si="223"/>
        <v>1.1410924817255698E-3</v>
      </c>
      <c r="U3396" t="str">
        <f t="shared" si="222"/>
        <v/>
      </c>
      <c r="V3396">
        <f t="array" ref="V3396">SUM(IF(B3396="Y",IF(D3396="Critical",(F3396:F6955),0)))</f>
        <v>0</v>
      </c>
      <c r="W3396">
        <f t="shared" si="224"/>
        <v>7</v>
      </c>
      <c r="X3396">
        <f t="shared" si="225"/>
        <v>0</v>
      </c>
    </row>
    <row r="3397" spans="1:24" x14ac:dyDescent="0.25">
      <c r="A3397">
        <v>22404</v>
      </c>
      <c r="B3397" t="s">
        <v>18</v>
      </c>
      <c r="C3397" s="1">
        <v>41594</v>
      </c>
      <c r="D3397" t="s">
        <v>47</v>
      </c>
      <c r="E3397">
        <v>35</v>
      </c>
      <c r="F3397">
        <v>7264.64</v>
      </c>
      <c r="G3397">
        <v>0.06</v>
      </c>
      <c r="H3397" t="s">
        <v>20</v>
      </c>
      <c r="I3397">
        <v>1845.68</v>
      </c>
      <c r="J3397">
        <v>218.08</v>
      </c>
      <c r="K3397">
        <v>18.059999999999999</v>
      </c>
      <c r="L3397" t="s">
        <v>280</v>
      </c>
      <c r="M3397" t="s">
        <v>22</v>
      </c>
      <c r="N3397" t="s">
        <v>40</v>
      </c>
      <c r="O3397" t="s">
        <v>37</v>
      </c>
      <c r="P3397" t="s">
        <v>86</v>
      </c>
      <c r="Q3397" t="s">
        <v>60</v>
      </c>
      <c r="R3397" s="1">
        <v>41601</v>
      </c>
      <c r="S3397" s="10">
        <f t="shared" si="223"/>
        <v>1.1544105746052816E-3</v>
      </c>
      <c r="U3397" t="str">
        <f t="shared" si="222"/>
        <v/>
      </c>
      <c r="V3397">
        <f t="array" ref="V3397">SUM(IF(B3397="Y",IF(D3397="Critical",(F3397:F6956),0)))</f>
        <v>0</v>
      </c>
      <c r="W3397">
        <f t="shared" si="224"/>
        <v>7</v>
      </c>
      <c r="X3397">
        <f t="shared" si="225"/>
        <v>0</v>
      </c>
    </row>
    <row r="3398" spans="1:24" x14ac:dyDescent="0.25">
      <c r="A3398">
        <v>43398</v>
      </c>
      <c r="B3398" t="s">
        <v>18</v>
      </c>
      <c r="C3398" s="1">
        <v>41753</v>
      </c>
      <c r="D3398" t="s">
        <v>31</v>
      </c>
      <c r="E3398">
        <v>10</v>
      </c>
      <c r="F3398">
        <v>1600.85</v>
      </c>
      <c r="G3398">
        <v>7.0000000000000007E-2</v>
      </c>
      <c r="H3398" t="s">
        <v>54</v>
      </c>
      <c r="I3398">
        <v>-193.97</v>
      </c>
      <c r="J3398">
        <v>159.31</v>
      </c>
      <c r="K3398">
        <v>60</v>
      </c>
      <c r="L3398" t="s">
        <v>454</v>
      </c>
      <c r="M3398" t="s">
        <v>22</v>
      </c>
      <c r="N3398" t="s">
        <v>23</v>
      </c>
      <c r="O3398" t="s">
        <v>37</v>
      </c>
      <c r="P3398" t="s">
        <v>112</v>
      </c>
      <c r="Q3398" t="s">
        <v>74</v>
      </c>
      <c r="R3398" s="1">
        <v>41754</v>
      </c>
      <c r="S3398" s="10">
        <f t="shared" si="223"/>
        <v>2.5438812774712373E-4</v>
      </c>
      <c r="U3398" t="str">
        <f t="shared" si="222"/>
        <v/>
      </c>
      <c r="V3398">
        <f t="array" ref="V3398">SUM(IF(B3398="Y",IF(D3398="Critical",(F3398:F6957),0)))</f>
        <v>0</v>
      </c>
      <c r="W3398">
        <f t="shared" si="224"/>
        <v>1</v>
      </c>
      <c r="X3398">
        <f t="shared" si="225"/>
        <v>0</v>
      </c>
    </row>
    <row r="3399" spans="1:24" x14ac:dyDescent="0.25">
      <c r="A3399">
        <v>43399</v>
      </c>
      <c r="B3399" t="s">
        <v>18</v>
      </c>
      <c r="C3399" s="1">
        <v>42581</v>
      </c>
      <c r="D3399" t="s">
        <v>19</v>
      </c>
      <c r="E3399">
        <v>35</v>
      </c>
      <c r="F3399">
        <v>59.66</v>
      </c>
      <c r="G3399">
        <v>0.05</v>
      </c>
      <c r="H3399" t="s">
        <v>20</v>
      </c>
      <c r="I3399">
        <v>-33.340000000000003</v>
      </c>
      <c r="J3399">
        <v>1.68</v>
      </c>
      <c r="K3399">
        <v>1.57</v>
      </c>
      <c r="L3399" t="s">
        <v>595</v>
      </c>
      <c r="M3399" t="s">
        <v>30</v>
      </c>
      <c r="N3399" t="s">
        <v>23</v>
      </c>
      <c r="O3399" t="s">
        <v>34</v>
      </c>
      <c r="P3399" t="s">
        <v>35</v>
      </c>
      <c r="Q3399" t="s">
        <v>36</v>
      </c>
      <c r="R3399" s="1">
        <v>42582</v>
      </c>
      <c r="S3399" s="10">
        <f t="shared" si="223"/>
        <v>9.4804608185610146E-6</v>
      </c>
      <c r="U3399" t="str">
        <f t="shared" si="222"/>
        <v/>
      </c>
      <c r="V3399">
        <f t="array" ref="V3399">SUM(IF(B3399="Y",IF(D3399="Critical",(F3399:F6958),0)))</f>
        <v>0</v>
      </c>
      <c r="W3399">
        <f t="shared" si="224"/>
        <v>1</v>
      </c>
      <c r="X3399">
        <f t="shared" si="225"/>
        <v>0</v>
      </c>
    </row>
    <row r="3400" spans="1:24" x14ac:dyDescent="0.25">
      <c r="A3400">
        <v>43399</v>
      </c>
      <c r="B3400" t="s">
        <v>18</v>
      </c>
      <c r="C3400" s="1">
        <v>42581</v>
      </c>
      <c r="D3400" t="s">
        <v>19</v>
      </c>
      <c r="E3400">
        <v>2</v>
      </c>
      <c r="F3400">
        <v>377.01600000000002</v>
      </c>
      <c r="G3400">
        <v>0.1</v>
      </c>
      <c r="H3400" t="s">
        <v>54</v>
      </c>
      <c r="I3400">
        <v>-201.28</v>
      </c>
      <c r="J3400">
        <v>218.75</v>
      </c>
      <c r="K3400">
        <v>69.64</v>
      </c>
      <c r="L3400" t="s">
        <v>595</v>
      </c>
      <c r="M3400" t="s">
        <v>30</v>
      </c>
      <c r="N3400" t="s">
        <v>23</v>
      </c>
      <c r="O3400" t="s">
        <v>37</v>
      </c>
      <c r="P3400" t="s">
        <v>112</v>
      </c>
      <c r="Q3400" t="s">
        <v>58</v>
      </c>
      <c r="R3400" s="1">
        <v>42583</v>
      </c>
      <c r="S3400" s="10">
        <f t="shared" si="223"/>
        <v>5.9910918806077778E-5</v>
      </c>
      <c r="U3400" t="str">
        <f t="shared" si="222"/>
        <v/>
      </c>
      <c r="V3400">
        <f t="array" ref="V3400">SUM(IF(B3400="Y",IF(D3400="Critical",(F3400:F6959),0)))</f>
        <v>0</v>
      </c>
      <c r="W3400">
        <f t="shared" si="224"/>
        <v>2</v>
      </c>
      <c r="X3400">
        <f t="shared" si="225"/>
        <v>0</v>
      </c>
    </row>
    <row r="3401" spans="1:24" x14ac:dyDescent="0.25">
      <c r="A3401">
        <v>43399</v>
      </c>
      <c r="B3401" t="s">
        <v>18</v>
      </c>
      <c r="C3401" s="1">
        <v>42581</v>
      </c>
      <c r="D3401" t="s">
        <v>19</v>
      </c>
      <c r="E3401">
        <v>8</v>
      </c>
      <c r="F3401">
        <v>124.7</v>
      </c>
      <c r="G3401">
        <v>0</v>
      </c>
      <c r="H3401" t="s">
        <v>20</v>
      </c>
      <c r="I3401">
        <v>31.94</v>
      </c>
      <c r="J3401">
        <v>15.04</v>
      </c>
      <c r="K3401">
        <v>1.97</v>
      </c>
      <c r="L3401" t="s">
        <v>595</v>
      </c>
      <c r="M3401" t="s">
        <v>30</v>
      </c>
      <c r="N3401" t="s">
        <v>23</v>
      </c>
      <c r="O3401" t="s">
        <v>34</v>
      </c>
      <c r="P3401" t="s">
        <v>49</v>
      </c>
      <c r="Q3401" t="s">
        <v>36</v>
      </c>
      <c r="R3401" s="1">
        <v>42583</v>
      </c>
      <c r="S3401" s="10">
        <f t="shared" si="223"/>
        <v>1.9815847537287272E-5</v>
      </c>
      <c r="U3401" t="str">
        <f t="shared" si="222"/>
        <v/>
      </c>
      <c r="V3401">
        <f t="array" ref="V3401">SUM(IF(B3401="Y",IF(D3401="Critical",(F3401:F6960),0)))</f>
        <v>0</v>
      </c>
      <c r="W3401">
        <f t="shared" si="224"/>
        <v>2</v>
      </c>
      <c r="X3401">
        <f t="shared" si="225"/>
        <v>0</v>
      </c>
    </row>
    <row r="3402" spans="1:24" x14ac:dyDescent="0.25">
      <c r="A3402">
        <v>43424</v>
      </c>
      <c r="B3402" t="s">
        <v>18</v>
      </c>
      <c r="C3402" s="1">
        <v>41869</v>
      </c>
      <c r="D3402" t="s">
        <v>31</v>
      </c>
      <c r="E3402">
        <v>34</v>
      </c>
      <c r="F3402">
        <v>772.56</v>
      </c>
      <c r="G3402">
        <v>0.04</v>
      </c>
      <c r="H3402" t="s">
        <v>32</v>
      </c>
      <c r="I3402">
        <v>143.87</v>
      </c>
      <c r="J3402">
        <v>22.98</v>
      </c>
      <c r="K3402">
        <v>4.5</v>
      </c>
      <c r="L3402" t="s">
        <v>367</v>
      </c>
      <c r="M3402" t="s">
        <v>30</v>
      </c>
      <c r="N3402" t="s">
        <v>40</v>
      </c>
      <c r="O3402" t="s">
        <v>34</v>
      </c>
      <c r="P3402" t="s">
        <v>72</v>
      </c>
      <c r="Q3402" t="s">
        <v>42</v>
      </c>
      <c r="R3402" s="1">
        <v>41871</v>
      </c>
      <c r="S3402" s="10">
        <f t="shared" si="223"/>
        <v>1.2276608799844952E-4</v>
      </c>
      <c r="U3402" t="str">
        <f t="shared" si="222"/>
        <v/>
      </c>
      <c r="V3402">
        <f t="array" ref="V3402">SUM(IF(B3402="Y",IF(D3402="Critical",(F3402:F6961),0)))</f>
        <v>0</v>
      </c>
      <c r="W3402">
        <f t="shared" si="224"/>
        <v>2</v>
      </c>
      <c r="X3402">
        <f t="shared" si="225"/>
        <v>0</v>
      </c>
    </row>
    <row r="3403" spans="1:24" x14ac:dyDescent="0.25">
      <c r="A3403">
        <v>43459</v>
      </c>
      <c r="B3403" t="s">
        <v>18</v>
      </c>
      <c r="C3403" s="1">
        <v>41950</v>
      </c>
      <c r="D3403" t="s">
        <v>28</v>
      </c>
      <c r="E3403">
        <v>26</v>
      </c>
      <c r="F3403">
        <v>13905.88</v>
      </c>
      <c r="G3403">
        <v>0.05</v>
      </c>
      <c r="H3403" t="s">
        <v>20</v>
      </c>
      <c r="I3403">
        <v>6441.18</v>
      </c>
      <c r="J3403">
        <v>574.74</v>
      </c>
      <c r="K3403">
        <v>24.49</v>
      </c>
      <c r="L3403" t="s">
        <v>115</v>
      </c>
      <c r="M3403" t="s">
        <v>22</v>
      </c>
      <c r="N3403" t="s">
        <v>45</v>
      </c>
      <c r="O3403" t="s">
        <v>24</v>
      </c>
      <c r="P3403" t="s">
        <v>51</v>
      </c>
      <c r="Q3403" t="s">
        <v>60</v>
      </c>
      <c r="R3403" s="1">
        <v>41951</v>
      </c>
      <c r="S3403" s="10">
        <f t="shared" si="223"/>
        <v>2.209757802340115E-3</v>
      </c>
      <c r="U3403" t="str">
        <f t="shared" si="222"/>
        <v/>
      </c>
      <c r="V3403">
        <f t="array" ref="V3403">SUM(IF(B3403="Y",IF(D3403="Critical",(F3403:F6962),0)))</f>
        <v>0</v>
      </c>
      <c r="W3403">
        <f t="shared" si="224"/>
        <v>1</v>
      </c>
      <c r="X3403">
        <f t="shared" si="225"/>
        <v>0</v>
      </c>
    </row>
    <row r="3404" spans="1:24" x14ac:dyDescent="0.25">
      <c r="A3404">
        <v>43460</v>
      </c>
      <c r="B3404" t="s">
        <v>18</v>
      </c>
      <c r="C3404" s="1">
        <v>42166</v>
      </c>
      <c r="D3404" t="s">
        <v>43</v>
      </c>
      <c r="E3404">
        <v>2</v>
      </c>
      <c r="F3404">
        <v>25.09</v>
      </c>
      <c r="G3404">
        <v>7.0000000000000007E-2</v>
      </c>
      <c r="H3404" t="s">
        <v>20</v>
      </c>
      <c r="I3404">
        <v>-17.600000000000001</v>
      </c>
      <c r="J3404">
        <v>8.0399999999999991</v>
      </c>
      <c r="K3404">
        <v>8.94</v>
      </c>
      <c r="L3404" t="s">
        <v>289</v>
      </c>
      <c r="M3404" t="s">
        <v>56</v>
      </c>
      <c r="N3404" t="s">
        <v>23</v>
      </c>
      <c r="O3404" t="s">
        <v>34</v>
      </c>
      <c r="P3404" t="s">
        <v>68</v>
      </c>
      <c r="Q3404" t="s">
        <v>42</v>
      </c>
      <c r="R3404" s="1">
        <v>42167</v>
      </c>
      <c r="S3404" s="10">
        <f t="shared" si="223"/>
        <v>3.9870057314397565E-6</v>
      </c>
      <c r="U3404" t="str">
        <f t="shared" si="222"/>
        <v/>
      </c>
      <c r="V3404">
        <f t="array" ref="V3404">SUM(IF(B3404="Y",IF(D3404="Critical",(F3404:F6963),0)))</f>
        <v>0</v>
      </c>
      <c r="W3404">
        <f t="shared" si="224"/>
        <v>1</v>
      </c>
      <c r="X3404">
        <f t="shared" si="225"/>
        <v>0</v>
      </c>
    </row>
    <row r="3405" spans="1:24" x14ac:dyDescent="0.25">
      <c r="A3405">
        <v>43493</v>
      </c>
      <c r="B3405" t="s">
        <v>18</v>
      </c>
      <c r="C3405" s="1">
        <v>42134</v>
      </c>
      <c r="D3405" t="s">
        <v>19</v>
      </c>
      <c r="E3405">
        <v>22</v>
      </c>
      <c r="F3405">
        <v>152.52000000000001</v>
      </c>
      <c r="G3405">
        <v>0.03</v>
      </c>
      <c r="H3405" t="s">
        <v>20</v>
      </c>
      <c r="I3405">
        <v>-43.87</v>
      </c>
      <c r="J3405">
        <v>6.48</v>
      </c>
      <c r="K3405">
        <v>5.94</v>
      </c>
      <c r="L3405" t="s">
        <v>493</v>
      </c>
      <c r="M3405" t="s">
        <v>22</v>
      </c>
      <c r="N3405" t="s">
        <v>23</v>
      </c>
      <c r="O3405" t="s">
        <v>34</v>
      </c>
      <c r="P3405" t="s">
        <v>49</v>
      </c>
      <c r="Q3405" t="s">
        <v>42</v>
      </c>
      <c r="R3405" s="1">
        <v>42135</v>
      </c>
      <c r="S3405" s="10">
        <f t="shared" si="223"/>
        <v>2.4236672545204931E-5</v>
      </c>
      <c r="U3405" t="str">
        <f t="shared" si="222"/>
        <v/>
      </c>
      <c r="V3405">
        <f t="array" ref="V3405">SUM(IF(B3405="Y",IF(D3405="Critical",(F3405:F6964),0)))</f>
        <v>0</v>
      </c>
      <c r="W3405">
        <f t="shared" si="224"/>
        <v>1</v>
      </c>
      <c r="X3405">
        <f t="shared" si="225"/>
        <v>0</v>
      </c>
    </row>
    <row r="3406" spans="1:24" x14ac:dyDescent="0.25">
      <c r="A3406">
        <v>43493</v>
      </c>
      <c r="B3406" t="s">
        <v>18</v>
      </c>
      <c r="C3406" s="1">
        <v>42134</v>
      </c>
      <c r="D3406" t="s">
        <v>19</v>
      </c>
      <c r="E3406">
        <v>14</v>
      </c>
      <c r="F3406">
        <v>71.599999999999994</v>
      </c>
      <c r="G3406">
        <v>0.05</v>
      </c>
      <c r="H3406" t="s">
        <v>20</v>
      </c>
      <c r="I3406">
        <v>-30.65</v>
      </c>
      <c r="J3406">
        <v>4.9800000000000004</v>
      </c>
      <c r="K3406">
        <v>4.7</v>
      </c>
      <c r="L3406" t="s">
        <v>493</v>
      </c>
      <c r="M3406" t="s">
        <v>22</v>
      </c>
      <c r="N3406" t="s">
        <v>23</v>
      </c>
      <c r="O3406" t="s">
        <v>34</v>
      </c>
      <c r="P3406" t="s">
        <v>49</v>
      </c>
      <c r="Q3406" t="s">
        <v>42</v>
      </c>
      <c r="R3406" s="1">
        <v>42136</v>
      </c>
      <c r="S3406" s="10">
        <f t="shared" si="223"/>
        <v>1.1377824247552274E-5</v>
      </c>
      <c r="U3406" t="str">
        <f t="shared" si="222"/>
        <v/>
      </c>
      <c r="V3406">
        <f t="array" ref="V3406">SUM(IF(B3406="Y",IF(D3406="Critical",(F3406:F6965),0)))</f>
        <v>0</v>
      </c>
      <c r="W3406">
        <f t="shared" si="224"/>
        <v>2</v>
      </c>
      <c r="X3406">
        <f t="shared" si="225"/>
        <v>0</v>
      </c>
    </row>
    <row r="3407" spans="1:24" x14ac:dyDescent="0.25">
      <c r="A3407">
        <v>43493</v>
      </c>
      <c r="B3407" t="s">
        <v>18</v>
      </c>
      <c r="C3407" s="1">
        <v>42134</v>
      </c>
      <c r="D3407" t="s">
        <v>19</v>
      </c>
      <c r="E3407">
        <v>37</v>
      </c>
      <c r="F3407">
        <v>1699.9829999999999</v>
      </c>
      <c r="G3407">
        <v>0.1</v>
      </c>
      <c r="H3407" t="s">
        <v>20</v>
      </c>
      <c r="I3407">
        <v>-202.86</v>
      </c>
      <c r="J3407">
        <v>55.99</v>
      </c>
      <c r="K3407">
        <v>5</v>
      </c>
      <c r="L3407" t="s">
        <v>493</v>
      </c>
      <c r="M3407" t="s">
        <v>22</v>
      </c>
      <c r="N3407" t="s">
        <v>23</v>
      </c>
      <c r="O3407" t="s">
        <v>24</v>
      </c>
      <c r="P3407" t="s">
        <v>41</v>
      </c>
      <c r="Q3407" t="s">
        <v>26</v>
      </c>
      <c r="R3407" s="1">
        <v>42137</v>
      </c>
      <c r="S3407" s="10">
        <f t="shared" si="223"/>
        <v>2.7014117036070753E-4</v>
      </c>
      <c r="U3407" t="str">
        <f t="shared" si="222"/>
        <v/>
      </c>
      <c r="V3407">
        <f t="array" ref="V3407">SUM(IF(B3407="Y",IF(D3407="Critical",(F3407:F6966),0)))</f>
        <v>0</v>
      </c>
      <c r="W3407">
        <f t="shared" si="224"/>
        <v>3</v>
      </c>
      <c r="X3407">
        <f t="shared" si="225"/>
        <v>0</v>
      </c>
    </row>
    <row r="3408" spans="1:24" x14ac:dyDescent="0.25">
      <c r="A3408">
        <v>43554</v>
      </c>
      <c r="B3408" t="s">
        <v>18</v>
      </c>
      <c r="C3408" s="1">
        <v>42673</v>
      </c>
      <c r="D3408" t="s">
        <v>28</v>
      </c>
      <c r="E3408">
        <v>9</v>
      </c>
      <c r="F3408">
        <v>34.18</v>
      </c>
      <c r="G3408">
        <v>0.06</v>
      </c>
      <c r="H3408" t="s">
        <v>20</v>
      </c>
      <c r="I3408">
        <v>-5.46</v>
      </c>
      <c r="J3408">
        <v>3.6</v>
      </c>
      <c r="K3408">
        <v>2.2000000000000002</v>
      </c>
      <c r="L3408" t="s">
        <v>569</v>
      </c>
      <c r="M3408" t="s">
        <v>22</v>
      </c>
      <c r="N3408" t="s">
        <v>45</v>
      </c>
      <c r="O3408" t="s">
        <v>34</v>
      </c>
      <c r="P3408" t="s">
        <v>49</v>
      </c>
      <c r="Q3408" t="s">
        <v>36</v>
      </c>
      <c r="R3408" s="1">
        <v>42676</v>
      </c>
      <c r="S3408" s="10">
        <f t="shared" si="223"/>
        <v>5.4314809047672736E-6</v>
      </c>
      <c r="U3408" t="str">
        <f t="shared" si="222"/>
        <v/>
      </c>
      <c r="V3408">
        <f t="array" ref="V3408">SUM(IF(B3408="Y",IF(D3408="Critical",(F3408:F6967),0)))</f>
        <v>0</v>
      </c>
      <c r="W3408">
        <f t="shared" si="224"/>
        <v>3</v>
      </c>
      <c r="X3408">
        <f t="shared" si="225"/>
        <v>0</v>
      </c>
    </row>
    <row r="3409" spans="1:24" x14ac:dyDescent="0.25">
      <c r="A3409">
        <v>43555</v>
      </c>
      <c r="B3409" t="s">
        <v>18</v>
      </c>
      <c r="C3409" s="1">
        <v>42188</v>
      </c>
      <c r="D3409" t="s">
        <v>43</v>
      </c>
      <c r="E3409">
        <v>34</v>
      </c>
      <c r="F3409">
        <v>43.54</v>
      </c>
      <c r="G3409">
        <v>0</v>
      </c>
      <c r="H3409" t="s">
        <v>20</v>
      </c>
      <c r="I3409">
        <v>-17.48</v>
      </c>
      <c r="J3409">
        <v>1.26</v>
      </c>
      <c r="K3409">
        <v>0.7</v>
      </c>
      <c r="L3409" t="s">
        <v>119</v>
      </c>
      <c r="M3409" t="s">
        <v>22</v>
      </c>
      <c r="N3409" t="s">
        <v>23</v>
      </c>
      <c r="O3409" t="s">
        <v>34</v>
      </c>
      <c r="P3409" t="s">
        <v>100</v>
      </c>
      <c r="Q3409" t="s">
        <v>36</v>
      </c>
      <c r="R3409" s="1">
        <v>42190</v>
      </c>
      <c r="S3409" s="10">
        <f t="shared" si="223"/>
        <v>6.9188612812629338E-6</v>
      </c>
      <c r="U3409" t="str">
        <f t="shared" si="222"/>
        <v/>
      </c>
      <c r="V3409">
        <f t="array" ref="V3409">SUM(IF(B3409="Y",IF(D3409="Critical",(F3409:F6968),0)))</f>
        <v>0</v>
      </c>
      <c r="W3409">
        <f t="shared" si="224"/>
        <v>2</v>
      </c>
      <c r="X3409">
        <f t="shared" si="225"/>
        <v>0</v>
      </c>
    </row>
    <row r="3410" spans="1:24" x14ac:dyDescent="0.25">
      <c r="A3410">
        <v>43556</v>
      </c>
      <c r="B3410" t="s">
        <v>18</v>
      </c>
      <c r="C3410" s="1">
        <v>42207</v>
      </c>
      <c r="D3410" t="s">
        <v>47</v>
      </c>
      <c r="E3410">
        <v>31</v>
      </c>
      <c r="F3410">
        <v>477.16</v>
      </c>
      <c r="G3410">
        <v>0.02</v>
      </c>
      <c r="H3410" t="s">
        <v>20</v>
      </c>
      <c r="I3410">
        <v>204.18</v>
      </c>
      <c r="J3410">
        <v>15.04</v>
      </c>
      <c r="K3410">
        <v>1.97</v>
      </c>
      <c r="L3410" t="s">
        <v>384</v>
      </c>
      <c r="M3410" t="s">
        <v>22</v>
      </c>
      <c r="N3410" t="s">
        <v>45</v>
      </c>
      <c r="O3410" t="s">
        <v>34</v>
      </c>
      <c r="P3410" t="s">
        <v>49</v>
      </c>
      <c r="Q3410" t="s">
        <v>36</v>
      </c>
      <c r="R3410" s="1">
        <v>42212</v>
      </c>
      <c r="S3410" s="10">
        <f t="shared" si="223"/>
        <v>7.5824617569302295E-5</v>
      </c>
      <c r="U3410" t="str">
        <f t="shared" si="222"/>
        <v/>
      </c>
      <c r="V3410">
        <f t="array" ref="V3410">SUM(IF(B3410="Y",IF(D3410="Critical",(F3410:F6969),0)))</f>
        <v>0</v>
      </c>
      <c r="W3410">
        <f t="shared" si="224"/>
        <v>5</v>
      </c>
      <c r="X3410">
        <f t="shared" si="225"/>
        <v>0</v>
      </c>
    </row>
    <row r="3411" spans="1:24" x14ac:dyDescent="0.25">
      <c r="A3411">
        <v>43588</v>
      </c>
      <c r="B3411" t="s">
        <v>18</v>
      </c>
      <c r="C3411" s="1">
        <v>42248</v>
      </c>
      <c r="D3411" t="s">
        <v>43</v>
      </c>
      <c r="E3411">
        <v>16</v>
      </c>
      <c r="F3411">
        <v>3075.752</v>
      </c>
      <c r="G3411">
        <v>0.04</v>
      </c>
      <c r="H3411" t="s">
        <v>54</v>
      </c>
      <c r="I3411">
        <v>-572.69000000000005</v>
      </c>
      <c r="J3411">
        <v>236.97</v>
      </c>
      <c r="K3411">
        <v>59.24</v>
      </c>
      <c r="L3411" t="s">
        <v>325</v>
      </c>
      <c r="M3411" t="s">
        <v>56</v>
      </c>
      <c r="N3411" t="s">
        <v>40</v>
      </c>
      <c r="O3411" t="s">
        <v>37</v>
      </c>
      <c r="P3411" t="s">
        <v>112</v>
      </c>
      <c r="Q3411" t="s">
        <v>58</v>
      </c>
      <c r="R3411" s="1">
        <v>42251</v>
      </c>
      <c r="S3411" s="10">
        <f t="shared" si="223"/>
        <v>4.8876209057342745E-4</v>
      </c>
      <c r="U3411" t="str">
        <f t="shared" si="222"/>
        <v/>
      </c>
      <c r="V3411">
        <f t="array" ref="V3411">SUM(IF(B3411="Y",IF(D3411="Critical",(F3411:F6970),0)))</f>
        <v>0</v>
      </c>
      <c r="W3411">
        <f t="shared" si="224"/>
        <v>3</v>
      </c>
      <c r="X3411">
        <f t="shared" si="225"/>
        <v>0</v>
      </c>
    </row>
    <row r="3412" spans="1:24" x14ac:dyDescent="0.25">
      <c r="A3412">
        <v>43620</v>
      </c>
      <c r="B3412" t="s">
        <v>18</v>
      </c>
      <c r="C3412" s="1">
        <v>42387</v>
      </c>
      <c r="D3412" t="s">
        <v>43</v>
      </c>
      <c r="E3412">
        <v>13</v>
      </c>
      <c r="F3412">
        <v>196.22</v>
      </c>
      <c r="G3412">
        <v>0.05</v>
      </c>
      <c r="H3412" t="s">
        <v>20</v>
      </c>
      <c r="I3412">
        <v>-89.35</v>
      </c>
      <c r="J3412">
        <v>14.81</v>
      </c>
      <c r="K3412">
        <v>13.32</v>
      </c>
      <c r="L3412" t="s">
        <v>413</v>
      </c>
      <c r="M3412" t="s">
        <v>22</v>
      </c>
      <c r="N3412" t="s">
        <v>40</v>
      </c>
      <c r="O3412" t="s">
        <v>34</v>
      </c>
      <c r="P3412" t="s">
        <v>72</v>
      </c>
      <c r="Q3412" t="s">
        <v>42</v>
      </c>
      <c r="R3412" s="1">
        <v>42390</v>
      </c>
      <c r="S3412" s="10">
        <f t="shared" si="223"/>
        <v>3.1180959132048987E-5</v>
      </c>
      <c r="U3412" t="str">
        <f t="shared" si="222"/>
        <v/>
      </c>
      <c r="V3412">
        <f t="array" ref="V3412">SUM(IF(B3412="Y",IF(D3412="Critical",(F3412:F6971),0)))</f>
        <v>0</v>
      </c>
      <c r="W3412">
        <f t="shared" si="224"/>
        <v>3</v>
      </c>
      <c r="X3412">
        <f t="shared" si="225"/>
        <v>0</v>
      </c>
    </row>
    <row r="3413" spans="1:24" x14ac:dyDescent="0.25">
      <c r="A3413">
        <v>43620</v>
      </c>
      <c r="B3413" t="s">
        <v>18</v>
      </c>
      <c r="C3413" s="1">
        <v>42387</v>
      </c>
      <c r="D3413" t="s">
        <v>43</v>
      </c>
      <c r="E3413">
        <v>11</v>
      </c>
      <c r="F3413">
        <v>49.76</v>
      </c>
      <c r="G3413">
        <v>0.05</v>
      </c>
      <c r="H3413" t="s">
        <v>32</v>
      </c>
      <c r="I3413">
        <v>-0.13</v>
      </c>
      <c r="J3413">
        <v>4.2</v>
      </c>
      <c r="K3413">
        <v>2.2599999999999998</v>
      </c>
      <c r="L3413" t="s">
        <v>413</v>
      </c>
      <c r="M3413" t="s">
        <v>22</v>
      </c>
      <c r="N3413" t="s">
        <v>40</v>
      </c>
      <c r="O3413" t="s">
        <v>34</v>
      </c>
      <c r="P3413" t="s">
        <v>49</v>
      </c>
      <c r="Q3413" t="s">
        <v>36</v>
      </c>
      <c r="R3413" s="1">
        <v>42389</v>
      </c>
      <c r="S3413" s="10">
        <f t="shared" si="223"/>
        <v>7.907270035729067E-6</v>
      </c>
      <c r="U3413" t="str">
        <f t="shared" si="222"/>
        <v/>
      </c>
      <c r="V3413">
        <f t="array" ref="V3413">SUM(IF(B3413="Y",IF(D3413="Critical",(F3413:F6972),0)))</f>
        <v>0</v>
      </c>
      <c r="W3413">
        <f t="shared" si="224"/>
        <v>2</v>
      </c>
      <c r="X3413">
        <f t="shared" si="225"/>
        <v>0</v>
      </c>
    </row>
    <row r="3414" spans="1:24" x14ac:dyDescent="0.25">
      <c r="A3414">
        <v>43650</v>
      </c>
      <c r="B3414" t="s">
        <v>18</v>
      </c>
      <c r="C3414" s="1">
        <v>42452</v>
      </c>
      <c r="D3414" t="s">
        <v>31</v>
      </c>
      <c r="E3414">
        <v>3</v>
      </c>
      <c r="F3414">
        <v>1759.65</v>
      </c>
      <c r="G3414">
        <v>0.06</v>
      </c>
      <c r="H3414" t="s">
        <v>20</v>
      </c>
      <c r="I3414">
        <v>-2213.75</v>
      </c>
      <c r="J3414">
        <v>599.99</v>
      </c>
      <c r="K3414">
        <v>24.49</v>
      </c>
      <c r="L3414" t="s">
        <v>255</v>
      </c>
      <c r="M3414" t="s">
        <v>22</v>
      </c>
      <c r="N3414" t="s">
        <v>23</v>
      </c>
      <c r="O3414" t="s">
        <v>24</v>
      </c>
      <c r="P3414" t="s">
        <v>131</v>
      </c>
      <c r="Q3414" t="s">
        <v>60</v>
      </c>
      <c r="R3414" s="1">
        <v>42453</v>
      </c>
      <c r="S3414" s="10">
        <f t="shared" si="223"/>
        <v>2.7962274353638772E-4</v>
      </c>
      <c r="U3414" t="str">
        <f t="shared" si="222"/>
        <v/>
      </c>
      <c r="V3414">
        <f t="array" ref="V3414">SUM(IF(B3414="Y",IF(D3414="Critical",(F3414:F6973),0)))</f>
        <v>0</v>
      </c>
      <c r="W3414">
        <f t="shared" si="224"/>
        <v>1</v>
      </c>
      <c r="X3414">
        <f t="shared" si="225"/>
        <v>0</v>
      </c>
    </row>
    <row r="3415" spans="1:24" x14ac:dyDescent="0.25">
      <c r="A3415">
        <v>43650</v>
      </c>
      <c r="B3415" t="s">
        <v>18</v>
      </c>
      <c r="C3415" s="1">
        <v>42452</v>
      </c>
      <c r="D3415" t="s">
        <v>31</v>
      </c>
      <c r="E3415">
        <v>7</v>
      </c>
      <c r="F3415">
        <v>88.59</v>
      </c>
      <c r="G3415">
        <v>0.05</v>
      </c>
      <c r="H3415" t="s">
        <v>20</v>
      </c>
      <c r="I3415">
        <v>-26.29</v>
      </c>
      <c r="J3415">
        <v>11.97</v>
      </c>
      <c r="K3415">
        <v>5.81</v>
      </c>
      <c r="L3415" t="s">
        <v>255</v>
      </c>
      <c r="M3415" t="s">
        <v>22</v>
      </c>
      <c r="N3415" t="s">
        <v>23</v>
      </c>
      <c r="O3415" t="s">
        <v>34</v>
      </c>
      <c r="P3415" t="s">
        <v>35</v>
      </c>
      <c r="Q3415" t="s">
        <v>26</v>
      </c>
      <c r="R3415" s="1">
        <v>42454</v>
      </c>
      <c r="S3415" s="10">
        <f t="shared" si="223"/>
        <v>1.4077673883947711E-5</v>
      </c>
      <c r="U3415" t="str">
        <f t="shared" si="222"/>
        <v/>
      </c>
      <c r="V3415">
        <f t="array" ref="V3415">SUM(IF(B3415="Y",IF(D3415="Critical",(F3415:F6974),0)))</f>
        <v>0</v>
      </c>
      <c r="W3415">
        <f t="shared" si="224"/>
        <v>2</v>
      </c>
      <c r="X3415">
        <f t="shared" si="225"/>
        <v>0</v>
      </c>
    </row>
    <row r="3416" spans="1:24" x14ac:dyDescent="0.25">
      <c r="A3416">
        <v>43653</v>
      </c>
      <c r="B3416" t="s">
        <v>18</v>
      </c>
      <c r="C3416" s="1">
        <v>42307</v>
      </c>
      <c r="D3416" t="s">
        <v>19</v>
      </c>
      <c r="E3416">
        <v>3</v>
      </c>
      <c r="F3416">
        <v>10.62</v>
      </c>
      <c r="G3416">
        <v>7.0000000000000007E-2</v>
      </c>
      <c r="H3416" t="s">
        <v>20</v>
      </c>
      <c r="I3416">
        <v>-3.96</v>
      </c>
      <c r="J3416">
        <v>3.29</v>
      </c>
      <c r="K3416">
        <v>1.35</v>
      </c>
      <c r="L3416" t="s">
        <v>310</v>
      </c>
      <c r="M3416" t="s">
        <v>22</v>
      </c>
      <c r="N3416" t="s">
        <v>71</v>
      </c>
      <c r="O3416" t="s">
        <v>34</v>
      </c>
      <c r="P3416" t="s">
        <v>100</v>
      </c>
      <c r="Q3416" t="s">
        <v>36</v>
      </c>
      <c r="R3416" s="1">
        <v>42307</v>
      </c>
      <c r="S3416" s="10">
        <f t="shared" si="223"/>
        <v>1.6876046579469994E-6</v>
      </c>
      <c r="U3416" t="str">
        <f t="shared" si="222"/>
        <v/>
      </c>
      <c r="V3416">
        <f t="array" ref="V3416">SUM(IF(B3416="Y",IF(D3416="Critical",(F3416:F6975),0)))</f>
        <v>0</v>
      </c>
      <c r="W3416">
        <f t="shared" si="224"/>
        <v>0</v>
      </c>
      <c r="X3416">
        <f t="shared" si="225"/>
        <v>0</v>
      </c>
    </row>
    <row r="3417" spans="1:24" x14ac:dyDescent="0.25">
      <c r="A3417">
        <v>43653</v>
      </c>
      <c r="B3417" t="s">
        <v>18</v>
      </c>
      <c r="C3417" s="1">
        <v>42307</v>
      </c>
      <c r="D3417" t="s">
        <v>19</v>
      </c>
      <c r="E3417">
        <v>39</v>
      </c>
      <c r="F3417">
        <v>666.4</v>
      </c>
      <c r="G3417">
        <v>0</v>
      </c>
      <c r="H3417" t="s">
        <v>32</v>
      </c>
      <c r="I3417">
        <v>2.02</v>
      </c>
      <c r="J3417">
        <v>15.73</v>
      </c>
      <c r="K3417">
        <v>7.42</v>
      </c>
      <c r="L3417" t="s">
        <v>310</v>
      </c>
      <c r="M3417" t="s">
        <v>22</v>
      </c>
      <c r="N3417" t="s">
        <v>71</v>
      </c>
      <c r="O3417" t="s">
        <v>34</v>
      </c>
      <c r="P3417" t="s">
        <v>64</v>
      </c>
      <c r="Q3417" t="s">
        <v>26</v>
      </c>
      <c r="R3417" s="1">
        <v>42308</v>
      </c>
      <c r="S3417" s="10">
        <f t="shared" si="223"/>
        <v>1.0589639774537481E-4</v>
      </c>
      <c r="U3417" t="str">
        <f t="shared" si="222"/>
        <v/>
      </c>
      <c r="V3417">
        <f t="array" ref="V3417">SUM(IF(B3417="Y",IF(D3417="Critical",(F3417:F6976),0)))</f>
        <v>0</v>
      </c>
      <c r="W3417">
        <f t="shared" si="224"/>
        <v>1</v>
      </c>
      <c r="X3417">
        <f t="shared" si="225"/>
        <v>0</v>
      </c>
    </row>
    <row r="3418" spans="1:24" x14ac:dyDescent="0.25">
      <c r="A3418">
        <v>43653</v>
      </c>
      <c r="B3418" t="s">
        <v>18</v>
      </c>
      <c r="C3418" s="1">
        <v>42307</v>
      </c>
      <c r="D3418" t="s">
        <v>19</v>
      </c>
      <c r="E3418">
        <v>10</v>
      </c>
      <c r="F3418">
        <v>351.3</v>
      </c>
      <c r="G3418">
        <v>0.06</v>
      </c>
      <c r="H3418" t="s">
        <v>20</v>
      </c>
      <c r="I3418">
        <v>1.45</v>
      </c>
      <c r="J3418">
        <v>34.76</v>
      </c>
      <c r="K3418">
        <v>8.2200000000000006</v>
      </c>
      <c r="L3418" t="s">
        <v>310</v>
      </c>
      <c r="M3418" t="s">
        <v>22</v>
      </c>
      <c r="N3418" t="s">
        <v>71</v>
      </c>
      <c r="O3418" t="s">
        <v>34</v>
      </c>
      <c r="P3418" t="s">
        <v>53</v>
      </c>
      <c r="Q3418" t="s">
        <v>42</v>
      </c>
      <c r="R3418" s="1">
        <v>42309</v>
      </c>
      <c r="S3418" s="10">
        <f t="shared" si="223"/>
        <v>5.5824436566551877E-5</v>
      </c>
      <c r="U3418" t="str">
        <f t="shared" si="222"/>
        <v/>
      </c>
      <c r="V3418">
        <f t="array" ref="V3418">SUM(IF(B3418="Y",IF(D3418="Critical",(F3418:F6977),0)))</f>
        <v>0</v>
      </c>
      <c r="W3418">
        <f t="shared" si="224"/>
        <v>2</v>
      </c>
      <c r="X3418">
        <f t="shared" si="225"/>
        <v>0</v>
      </c>
    </row>
    <row r="3419" spans="1:24" x14ac:dyDescent="0.25">
      <c r="A3419">
        <v>29895</v>
      </c>
      <c r="B3419" t="s">
        <v>18</v>
      </c>
      <c r="C3419" s="1">
        <v>41567</v>
      </c>
      <c r="D3419" t="s">
        <v>43</v>
      </c>
      <c r="E3419">
        <v>43</v>
      </c>
      <c r="F3419">
        <v>7286.65</v>
      </c>
      <c r="G3419">
        <v>0.03</v>
      </c>
      <c r="H3419" t="s">
        <v>54</v>
      </c>
      <c r="I3419">
        <v>474.89</v>
      </c>
      <c r="J3419">
        <v>160.97999999999999</v>
      </c>
      <c r="K3419">
        <v>35.020000000000003</v>
      </c>
      <c r="L3419" t="s">
        <v>440</v>
      </c>
      <c r="M3419" t="s">
        <v>30</v>
      </c>
      <c r="N3419" t="s">
        <v>40</v>
      </c>
      <c r="O3419" t="s">
        <v>37</v>
      </c>
      <c r="P3419" t="s">
        <v>57</v>
      </c>
      <c r="Q3419" t="s">
        <v>58</v>
      </c>
      <c r="R3419" s="1">
        <v>41568</v>
      </c>
      <c r="S3419" s="10">
        <f t="shared" si="223"/>
        <v>1.1579081432042846E-3</v>
      </c>
      <c r="U3419" t="str">
        <f t="shared" si="222"/>
        <v/>
      </c>
      <c r="V3419">
        <f t="array" ref="V3419">SUM(IF(B3419="Y",IF(D3419="Critical",(F3419:F6978),0)))</f>
        <v>0</v>
      </c>
      <c r="W3419">
        <f t="shared" si="224"/>
        <v>1</v>
      </c>
      <c r="X3419">
        <f t="shared" si="225"/>
        <v>0</v>
      </c>
    </row>
    <row r="3420" spans="1:24" x14ac:dyDescent="0.25">
      <c r="A3420">
        <v>31238</v>
      </c>
      <c r="B3420" t="s">
        <v>18</v>
      </c>
      <c r="C3420" s="1">
        <v>41508</v>
      </c>
      <c r="D3420" t="s">
        <v>43</v>
      </c>
      <c r="E3420">
        <v>21</v>
      </c>
      <c r="F3420">
        <v>7512.03</v>
      </c>
      <c r="G3420">
        <v>0.09</v>
      </c>
      <c r="H3420" t="s">
        <v>32</v>
      </c>
      <c r="I3420">
        <v>2017.64</v>
      </c>
      <c r="J3420">
        <v>363.25</v>
      </c>
      <c r="K3420">
        <v>19.989999999999998</v>
      </c>
      <c r="L3420" t="s">
        <v>331</v>
      </c>
      <c r="M3420" t="s">
        <v>30</v>
      </c>
      <c r="N3420" t="s">
        <v>23</v>
      </c>
      <c r="O3420" t="s">
        <v>34</v>
      </c>
      <c r="P3420" t="s">
        <v>72</v>
      </c>
      <c r="Q3420" t="s">
        <v>42</v>
      </c>
      <c r="R3420" s="1">
        <v>41510</v>
      </c>
      <c r="S3420" s="10">
        <f t="shared" si="223"/>
        <v>1.1937228642784933E-3</v>
      </c>
      <c r="U3420" t="str">
        <f t="shared" si="222"/>
        <v/>
      </c>
      <c r="V3420">
        <f t="array" ref="V3420">SUM(IF(B3420="Y",IF(D3420="Critical",(F3420:F6979),0)))</f>
        <v>0</v>
      </c>
      <c r="W3420">
        <f t="shared" si="224"/>
        <v>2</v>
      </c>
      <c r="X3420">
        <f t="shared" si="225"/>
        <v>0</v>
      </c>
    </row>
    <row r="3421" spans="1:24" x14ac:dyDescent="0.25">
      <c r="A3421">
        <v>3493</v>
      </c>
      <c r="B3421" t="s">
        <v>18</v>
      </c>
      <c r="C3421" s="1">
        <v>41509</v>
      </c>
      <c r="D3421" t="s">
        <v>19</v>
      </c>
      <c r="E3421">
        <v>48</v>
      </c>
      <c r="F3421">
        <v>7518.12</v>
      </c>
      <c r="G3421">
        <v>0.04</v>
      </c>
      <c r="H3421" t="s">
        <v>20</v>
      </c>
      <c r="I3421">
        <v>1027.6300000000001</v>
      </c>
      <c r="J3421">
        <v>152.47999999999999</v>
      </c>
      <c r="K3421">
        <v>6.5</v>
      </c>
      <c r="L3421" t="s">
        <v>213</v>
      </c>
      <c r="M3421" t="s">
        <v>56</v>
      </c>
      <c r="N3421" t="s">
        <v>40</v>
      </c>
      <c r="O3421" t="s">
        <v>24</v>
      </c>
      <c r="P3421" t="s">
        <v>25</v>
      </c>
      <c r="Q3421" t="s">
        <v>42</v>
      </c>
      <c r="R3421" s="1">
        <v>41511</v>
      </c>
      <c r="S3421" s="10">
        <f t="shared" si="223"/>
        <v>1.1946906149721747E-3</v>
      </c>
      <c r="U3421" t="str">
        <f t="shared" si="222"/>
        <v/>
      </c>
      <c r="V3421">
        <f t="array" ref="V3421">SUM(IF(B3421="Y",IF(D3421="Critical",(F3421:F6980),0)))</f>
        <v>0</v>
      </c>
      <c r="W3421">
        <f t="shared" si="224"/>
        <v>2</v>
      </c>
      <c r="X3421">
        <f t="shared" si="225"/>
        <v>0</v>
      </c>
    </row>
    <row r="3422" spans="1:24" x14ac:dyDescent="0.25">
      <c r="A3422">
        <v>43808</v>
      </c>
      <c r="B3422" t="s">
        <v>18</v>
      </c>
      <c r="C3422" s="1">
        <v>41645</v>
      </c>
      <c r="D3422" t="s">
        <v>47</v>
      </c>
      <c r="E3422">
        <v>16</v>
      </c>
      <c r="F3422">
        <v>108.73</v>
      </c>
      <c r="G3422">
        <v>0.04</v>
      </c>
      <c r="H3422" t="s">
        <v>20</v>
      </c>
      <c r="I3422">
        <v>-22.21</v>
      </c>
      <c r="J3422">
        <v>6.24</v>
      </c>
      <c r="K3422">
        <v>5.22</v>
      </c>
      <c r="L3422" t="s">
        <v>231</v>
      </c>
      <c r="M3422" t="s">
        <v>30</v>
      </c>
      <c r="N3422" t="s">
        <v>71</v>
      </c>
      <c r="O3422" t="s">
        <v>37</v>
      </c>
      <c r="P3422" t="s">
        <v>38</v>
      </c>
      <c r="Q3422" t="s">
        <v>42</v>
      </c>
      <c r="R3422" s="1">
        <v>41652</v>
      </c>
      <c r="S3422" s="10">
        <f t="shared" si="223"/>
        <v>1.7278084223971492E-5</v>
      </c>
      <c r="U3422" t="str">
        <f t="shared" si="222"/>
        <v/>
      </c>
      <c r="V3422">
        <f t="array" ref="V3422">SUM(IF(B3422="Y",IF(D3422="Critical",(F3422:F6981),0)))</f>
        <v>0</v>
      </c>
      <c r="W3422">
        <f t="shared" si="224"/>
        <v>7</v>
      </c>
      <c r="X3422">
        <f t="shared" si="225"/>
        <v>0</v>
      </c>
    </row>
    <row r="3423" spans="1:24" x14ac:dyDescent="0.25">
      <c r="A3423">
        <v>43813</v>
      </c>
      <c r="B3423" t="s">
        <v>18</v>
      </c>
      <c r="C3423" s="1">
        <v>42572</v>
      </c>
      <c r="D3423" t="s">
        <v>31</v>
      </c>
      <c r="E3423">
        <v>23</v>
      </c>
      <c r="F3423">
        <v>384.21</v>
      </c>
      <c r="G3423">
        <v>0.04</v>
      </c>
      <c r="H3423" t="s">
        <v>20</v>
      </c>
      <c r="I3423">
        <v>-266.22000000000003</v>
      </c>
      <c r="J3423">
        <v>15.51</v>
      </c>
      <c r="K3423">
        <v>17.78</v>
      </c>
      <c r="L3423" t="s">
        <v>243</v>
      </c>
      <c r="M3423" t="s">
        <v>56</v>
      </c>
      <c r="N3423" t="s">
        <v>23</v>
      </c>
      <c r="O3423" t="s">
        <v>34</v>
      </c>
      <c r="P3423" t="s">
        <v>53</v>
      </c>
      <c r="Q3423" t="s">
        <v>42</v>
      </c>
      <c r="R3423" s="1">
        <v>42574</v>
      </c>
      <c r="S3423" s="10">
        <f t="shared" si="223"/>
        <v>6.1054104108268991E-5</v>
      </c>
      <c r="U3423" t="str">
        <f t="shared" si="222"/>
        <v/>
      </c>
      <c r="V3423">
        <f t="array" ref="V3423">SUM(IF(B3423="Y",IF(D3423="Critical",(F3423:F6982),0)))</f>
        <v>0</v>
      </c>
      <c r="W3423">
        <f t="shared" si="224"/>
        <v>2</v>
      </c>
      <c r="X3423">
        <f t="shared" si="225"/>
        <v>0</v>
      </c>
    </row>
    <row r="3424" spans="1:24" x14ac:dyDescent="0.25">
      <c r="A3424">
        <v>43875</v>
      </c>
      <c r="B3424" t="s">
        <v>18</v>
      </c>
      <c r="C3424" s="1">
        <v>41980</v>
      </c>
      <c r="D3424" t="s">
        <v>28</v>
      </c>
      <c r="E3424">
        <v>24</v>
      </c>
      <c r="F3424">
        <v>382.19</v>
      </c>
      <c r="G3424">
        <v>0.03</v>
      </c>
      <c r="H3424" t="s">
        <v>32</v>
      </c>
      <c r="I3424">
        <v>11.39</v>
      </c>
      <c r="J3424">
        <v>14.42</v>
      </c>
      <c r="K3424">
        <v>6.75</v>
      </c>
      <c r="L3424" t="s">
        <v>371</v>
      </c>
      <c r="M3424" t="s">
        <v>30</v>
      </c>
      <c r="N3424" t="s">
        <v>23</v>
      </c>
      <c r="O3424" t="s">
        <v>34</v>
      </c>
      <c r="P3424" t="s">
        <v>72</v>
      </c>
      <c r="Q3424" t="s">
        <v>52</v>
      </c>
      <c r="R3424" s="1">
        <v>41983</v>
      </c>
      <c r="S3424" s="10">
        <f t="shared" si="223"/>
        <v>6.0733109625307316E-5</v>
      </c>
      <c r="U3424" t="str">
        <f t="shared" si="222"/>
        <v/>
      </c>
      <c r="V3424">
        <f t="array" ref="V3424">SUM(IF(B3424="Y",IF(D3424="Critical",(F3424:F6983),0)))</f>
        <v>0</v>
      </c>
      <c r="W3424">
        <f t="shared" si="224"/>
        <v>3</v>
      </c>
      <c r="X3424">
        <f t="shared" si="225"/>
        <v>0</v>
      </c>
    </row>
    <row r="3425" spans="1:24" x14ac:dyDescent="0.25">
      <c r="A3425">
        <v>43875</v>
      </c>
      <c r="B3425" t="s">
        <v>18</v>
      </c>
      <c r="C3425" s="1">
        <v>41980</v>
      </c>
      <c r="D3425" t="s">
        <v>28</v>
      </c>
      <c r="E3425">
        <v>17</v>
      </c>
      <c r="F3425">
        <v>2573.92</v>
      </c>
      <c r="G3425">
        <v>7.0000000000000007E-2</v>
      </c>
      <c r="H3425" t="s">
        <v>54</v>
      </c>
      <c r="I3425">
        <v>117.23</v>
      </c>
      <c r="J3425">
        <v>150.97999999999999</v>
      </c>
      <c r="K3425">
        <v>143.71</v>
      </c>
      <c r="L3425" t="s">
        <v>371</v>
      </c>
      <c r="M3425" t="s">
        <v>30</v>
      </c>
      <c r="N3425" t="s">
        <v>23</v>
      </c>
      <c r="O3425" t="s">
        <v>37</v>
      </c>
      <c r="P3425" t="s">
        <v>86</v>
      </c>
      <c r="Q3425" t="s">
        <v>74</v>
      </c>
      <c r="R3425" s="1">
        <v>41982</v>
      </c>
      <c r="S3425" s="10">
        <f t="shared" si="223"/>
        <v>4.090168908835161E-4</v>
      </c>
      <c r="U3425" t="str">
        <f t="shared" si="222"/>
        <v/>
      </c>
      <c r="V3425">
        <f t="array" ref="V3425">SUM(IF(B3425="Y",IF(D3425="Critical",(F3425:F6984),0)))</f>
        <v>0</v>
      </c>
      <c r="W3425">
        <f t="shared" si="224"/>
        <v>2</v>
      </c>
      <c r="X3425">
        <f t="shared" si="225"/>
        <v>0</v>
      </c>
    </row>
    <row r="3426" spans="1:24" x14ac:dyDescent="0.25">
      <c r="A3426">
        <v>43875</v>
      </c>
      <c r="B3426" t="s">
        <v>18</v>
      </c>
      <c r="C3426" s="1">
        <v>41980</v>
      </c>
      <c r="D3426" t="s">
        <v>28</v>
      </c>
      <c r="E3426">
        <v>40</v>
      </c>
      <c r="F3426">
        <v>727.64</v>
      </c>
      <c r="G3426">
        <v>0.01</v>
      </c>
      <c r="H3426" t="s">
        <v>20</v>
      </c>
      <c r="I3426">
        <v>27.64</v>
      </c>
      <c r="J3426">
        <v>17.98</v>
      </c>
      <c r="K3426">
        <v>8.51</v>
      </c>
      <c r="L3426" t="s">
        <v>371</v>
      </c>
      <c r="M3426" t="s">
        <v>30</v>
      </c>
      <c r="N3426" t="s">
        <v>23</v>
      </c>
      <c r="O3426" t="s">
        <v>24</v>
      </c>
      <c r="P3426" t="s">
        <v>51</v>
      </c>
      <c r="Q3426" t="s">
        <v>52</v>
      </c>
      <c r="R3426" s="1">
        <v>41982</v>
      </c>
      <c r="S3426" s="10">
        <f t="shared" si="223"/>
        <v>1.156279334565494E-4</v>
      </c>
      <c r="U3426" t="str">
        <f t="shared" si="222"/>
        <v/>
      </c>
      <c r="V3426">
        <f t="array" ref="V3426">SUM(IF(B3426="Y",IF(D3426="Critical",(F3426:F6985),0)))</f>
        <v>0</v>
      </c>
      <c r="W3426">
        <f t="shared" si="224"/>
        <v>2</v>
      </c>
      <c r="X3426">
        <f t="shared" si="225"/>
        <v>0</v>
      </c>
    </row>
    <row r="3427" spans="1:24" x14ac:dyDescent="0.25">
      <c r="A3427">
        <v>43875</v>
      </c>
      <c r="B3427" t="s">
        <v>18</v>
      </c>
      <c r="C3427" s="1">
        <v>41980</v>
      </c>
      <c r="D3427" t="s">
        <v>28</v>
      </c>
      <c r="E3427">
        <v>16</v>
      </c>
      <c r="F3427">
        <v>2795.0039999999999</v>
      </c>
      <c r="G3427">
        <v>0.02</v>
      </c>
      <c r="H3427" t="s">
        <v>20</v>
      </c>
      <c r="I3427">
        <v>311.08999999999997</v>
      </c>
      <c r="J3427">
        <v>195.99</v>
      </c>
      <c r="K3427">
        <v>8.99</v>
      </c>
      <c r="L3427" t="s">
        <v>371</v>
      </c>
      <c r="M3427" t="s">
        <v>30</v>
      </c>
      <c r="N3427" t="s">
        <v>23</v>
      </c>
      <c r="O3427" t="s">
        <v>24</v>
      </c>
      <c r="P3427" t="s">
        <v>41</v>
      </c>
      <c r="Q3427" t="s">
        <v>42</v>
      </c>
      <c r="R3427" s="1">
        <v>41981</v>
      </c>
      <c r="S3427" s="10">
        <f t="shared" si="223"/>
        <v>4.4414894250287149E-4</v>
      </c>
      <c r="U3427" t="str">
        <f t="shared" si="222"/>
        <v/>
      </c>
      <c r="V3427">
        <f t="array" ref="V3427">SUM(IF(B3427="Y",IF(D3427="Critical",(F3427:F6986),0)))</f>
        <v>0</v>
      </c>
      <c r="W3427">
        <f t="shared" si="224"/>
        <v>1</v>
      </c>
      <c r="X3427">
        <f t="shared" si="225"/>
        <v>0</v>
      </c>
    </row>
    <row r="3428" spans="1:24" x14ac:dyDescent="0.25">
      <c r="A3428">
        <v>43875</v>
      </c>
      <c r="B3428" t="s">
        <v>18</v>
      </c>
      <c r="C3428" s="1">
        <v>41980</v>
      </c>
      <c r="D3428" t="s">
        <v>28</v>
      </c>
      <c r="E3428">
        <v>25</v>
      </c>
      <c r="F3428">
        <v>2564.5774999999999</v>
      </c>
      <c r="G3428">
        <v>7.0000000000000007E-2</v>
      </c>
      <c r="H3428" t="s">
        <v>20</v>
      </c>
      <c r="I3428">
        <v>331.29</v>
      </c>
      <c r="J3428">
        <v>125.99</v>
      </c>
      <c r="K3428">
        <v>7.69</v>
      </c>
      <c r="L3428" t="s">
        <v>371</v>
      </c>
      <c r="M3428" t="s">
        <v>30</v>
      </c>
      <c r="N3428" t="s">
        <v>23</v>
      </c>
      <c r="O3428" t="s">
        <v>24</v>
      </c>
      <c r="P3428" t="s">
        <v>41</v>
      </c>
      <c r="Q3428" t="s">
        <v>42</v>
      </c>
      <c r="R3428" s="1">
        <v>41982</v>
      </c>
      <c r="S3428" s="10">
        <f t="shared" si="223"/>
        <v>4.0753229139981834E-4</v>
      </c>
      <c r="U3428" t="str">
        <f t="shared" si="222"/>
        <v/>
      </c>
      <c r="V3428">
        <f t="array" ref="V3428">SUM(IF(B3428="Y",IF(D3428="Critical",(F3428:F6987),0)))</f>
        <v>0</v>
      </c>
      <c r="W3428">
        <f t="shared" si="224"/>
        <v>2</v>
      </c>
      <c r="X3428">
        <f t="shared" si="225"/>
        <v>0</v>
      </c>
    </row>
    <row r="3429" spans="1:24" x14ac:dyDescent="0.25">
      <c r="A3429">
        <v>44706</v>
      </c>
      <c r="B3429" t="s">
        <v>18</v>
      </c>
      <c r="C3429" s="1">
        <v>41363</v>
      </c>
      <c r="D3429" t="s">
        <v>47</v>
      </c>
      <c r="E3429">
        <v>18</v>
      </c>
      <c r="F3429">
        <v>7556.61</v>
      </c>
      <c r="G3429">
        <v>0.08</v>
      </c>
      <c r="H3429" t="s">
        <v>54</v>
      </c>
      <c r="I3429">
        <v>-352.24</v>
      </c>
      <c r="J3429">
        <v>424.21</v>
      </c>
      <c r="K3429">
        <v>110.2</v>
      </c>
      <c r="L3429" t="s">
        <v>125</v>
      </c>
      <c r="M3429" t="s">
        <v>30</v>
      </c>
      <c r="N3429" t="s">
        <v>23</v>
      </c>
      <c r="O3429" t="s">
        <v>37</v>
      </c>
      <c r="P3429" t="s">
        <v>112</v>
      </c>
      <c r="Q3429" t="s">
        <v>58</v>
      </c>
      <c r="R3429" s="1">
        <v>41365</v>
      </c>
      <c r="S3429" s="10">
        <f t="shared" si="223"/>
        <v>1.2008069900460334E-3</v>
      </c>
      <c r="U3429" t="str">
        <f t="shared" si="222"/>
        <v/>
      </c>
      <c r="V3429">
        <f t="array" ref="V3429">SUM(IF(B3429="Y",IF(D3429="Critical",(F3429:F6988),0)))</f>
        <v>0</v>
      </c>
      <c r="W3429">
        <f t="shared" si="224"/>
        <v>2</v>
      </c>
      <c r="X3429">
        <f t="shared" si="225"/>
        <v>0</v>
      </c>
    </row>
    <row r="3430" spans="1:24" x14ac:dyDescent="0.25">
      <c r="A3430">
        <v>25315</v>
      </c>
      <c r="B3430" t="s">
        <v>18</v>
      </c>
      <c r="C3430" s="1">
        <v>41610</v>
      </c>
      <c r="D3430" t="s">
        <v>47</v>
      </c>
      <c r="E3430">
        <v>36</v>
      </c>
      <c r="F3430">
        <v>7783.36</v>
      </c>
      <c r="G3430">
        <v>7.0000000000000007E-2</v>
      </c>
      <c r="H3430" t="s">
        <v>32</v>
      </c>
      <c r="I3430">
        <v>3506.24</v>
      </c>
      <c r="J3430">
        <v>225.04</v>
      </c>
      <c r="K3430">
        <v>11.79</v>
      </c>
      <c r="L3430" t="s">
        <v>354</v>
      </c>
      <c r="M3430" t="s">
        <v>56</v>
      </c>
      <c r="N3430" t="s">
        <v>45</v>
      </c>
      <c r="O3430" t="s">
        <v>34</v>
      </c>
      <c r="P3430" t="s">
        <v>72</v>
      </c>
      <c r="Q3430" t="s">
        <v>52</v>
      </c>
      <c r="R3430" s="1">
        <v>41610</v>
      </c>
      <c r="S3430" s="10">
        <f t="shared" si="223"/>
        <v>1.2368394152992804E-3</v>
      </c>
      <c r="U3430" t="str">
        <f t="shared" si="222"/>
        <v/>
      </c>
      <c r="V3430">
        <f t="array" ref="V3430">SUM(IF(B3430="Y",IF(D3430="Critical",(F3430:F6989),0)))</f>
        <v>0</v>
      </c>
      <c r="W3430">
        <f t="shared" si="224"/>
        <v>0</v>
      </c>
      <c r="X3430">
        <f t="shared" si="225"/>
        <v>0</v>
      </c>
    </row>
    <row r="3431" spans="1:24" x14ac:dyDescent="0.25">
      <c r="A3431">
        <v>43906</v>
      </c>
      <c r="B3431" t="s">
        <v>18</v>
      </c>
      <c r="C3431" s="1">
        <v>42042</v>
      </c>
      <c r="D3431" t="s">
        <v>19</v>
      </c>
      <c r="E3431">
        <v>50</v>
      </c>
      <c r="F3431">
        <v>3601.07</v>
      </c>
      <c r="G3431">
        <v>0.04</v>
      </c>
      <c r="H3431" t="s">
        <v>20</v>
      </c>
      <c r="I3431">
        <v>174.8</v>
      </c>
      <c r="J3431">
        <v>73.98</v>
      </c>
      <c r="K3431">
        <v>14.52</v>
      </c>
      <c r="L3431" t="s">
        <v>84</v>
      </c>
      <c r="M3431" t="s">
        <v>22</v>
      </c>
      <c r="N3431" t="s">
        <v>23</v>
      </c>
      <c r="O3431" t="s">
        <v>24</v>
      </c>
      <c r="P3431" t="s">
        <v>25</v>
      </c>
      <c r="Q3431" t="s">
        <v>42</v>
      </c>
      <c r="R3431" s="1">
        <v>42043</v>
      </c>
      <c r="S3431" s="10">
        <f t="shared" si="223"/>
        <v>5.7223940730632787E-4</v>
      </c>
      <c r="U3431" t="str">
        <f t="shared" si="222"/>
        <v/>
      </c>
      <c r="V3431">
        <f t="array" ref="V3431">SUM(IF(B3431="Y",IF(D3431="Critical",(F3431:F6990),0)))</f>
        <v>0</v>
      </c>
      <c r="W3431">
        <f t="shared" si="224"/>
        <v>1</v>
      </c>
      <c r="X3431">
        <f t="shared" si="225"/>
        <v>0</v>
      </c>
    </row>
    <row r="3432" spans="1:24" x14ac:dyDescent="0.25">
      <c r="A3432">
        <v>28033</v>
      </c>
      <c r="B3432" t="s">
        <v>18</v>
      </c>
      <c r="C3432" s="1">
        <v>41531</v>
      </c>
      <c r="D3432" t="s">
        <v>19</v>
      </c>
      <c r="E3432">
        <v>37</v>
      </c>
      <c r="F3432">
        <v>7834.77</v>
      </c>
      <c r="G3432">
        <v>0.04</v>
      </c>
      <c r="H3432" t="s">
        <v>54</v>
      </c>
      <c r="I3432">
        <v>297.79000000000002</v>
      </c>
      <c r="J3432">
        <v>216.6</v>
      </c>
      <c r="K3432">
        <v>64.2</v>
      </c>
      <c r="L3432" t="s">
        <v>410</v>
      </c>
      <c r="M3432" t="s">
        <v>30</v>
      </c>
      <c r="N3432" t="s">
        <v>23</v>
      </c>
      <c r="O3432" t="s">
        <v>37</v>
      </c>
      <c r="P3432" t="s">
        <v>86</v>
      </c>
      <c r="Q3432" t="s">
        <v>74</v>
      </c>
      <c r="R3432" s="1">
        <v>41533</v>
      </c>
      <c r="S3432" s="10">
        <f t="shared" si="223"/>
        <v>1.2450088837988149E-3</v>
      </c>
      <c r="U3432" t="str">
        <f t="shared" si="222"/>
        <v/>
      </c>
      <c r="V3432">
        <f t="array" ref="V3432">SUM(IF(B3432="Y",IF(D3432="Critical",(F3432:F6991),0)))</f>
        <v>0</v>
      </c>
      <c r="W3432">
        <f t="shared" si="224"/>
        <v>2</v>
      </c>
      <c r="X3432">
        <f t="shared" si="225"/>
        <v>0</v>
      </c>
    </row>
    <row r="3433" spans="1:24" x14ac:dyDescent="0.25">
      <c r="A3433">
        <v>10502</v>
      </c>
      <c r="B3433" t="s">
        <v>18</v>
      </c>
      <c r="C3433" s="1">
        <v>41408</v>
      </c>
      <c r="D3433" t="s">
        <v>31</v>
      </c>
      <c r="E3433">
        <v>33</v>
      </c>
      <c r="F3433">
        <v>7869.22</v>
      </c>
      <c r="G3433">
        <v>0.1</v>
      </c>
      <c r="H3433" t="s">
        <v>54</v>
      </c>
      <c r="I3433">
        <v>1523.46</v>
      </c>
      <c r="J3433">
        <v>243.98</v>
      </c>
      <c r="K3433">
        <v>43.32</v>
      </c>
      <c r="L3433" t="s">
        <v>324</v>
      </c>
      <c r="M3433" t="s">
        <v>56</v>
      </c>
      <c r="N3433" t="s">
        <v>45</v>
      </c>
      <c r="O3433" t="s">
        <v>37</v>
      </c>
      <c r="P3433" t="s">
        <v>86</v>
      </c>
      <c r="Q3433" t="s">
        <v>74</v>
      </c>
      <c r="R3433" s="1">
        <v>41409</v>
      </c>
      <c r="S3433" s="10">
        <f t="shared" si="223"/>
        <v>1.2504832699067503E-3</v>
      </c>
      <c r="U3433" t="str">
        <f t="shared" si="222"/>
        <v/>
      </c>
      <c r="V3433">
        <f t="array" ref="V3433">SUM(IF(B3433="Y",IF(D3433="Critical",(F3433:F6992),0)))</f>
        <v>0</v>
      </c>
      <c r="W3433">
        <f t="shared" si="224"/>
        <v>1</v>
      </c>
      <c r="X3433">
        <f t="shared" si="225"/>
        <v>0</v>
      </c>
    </row>
    <row r="3434" spans="1:24" x14ac:dyDescent="0.25">
      <c r="A3434">
        <v>44000</v>
      </c>
      <c r="B3434" t="s">
        <v>18</v>
      </c>
      <c r="C3434" s="1">
        <v>42281</v>
      </c>
      <c r="D3434" t="s">
        <v>31</v>
      </c>
      <c r="E3434">
        <v>15</v>
      </c>
      <c r="F3434">
        <v>502.8</v>
      </c>
      <c r="G3434">
        <v>0</v>
      </c>
      <c r="H3434" t="s">
        <v>20</v>
      </c>
      <c r="I3434">
        <v>-19.100000000000001</v>
      </c>
      <c r="J3434">
        <v>30.98</v>
      </c>
      <c r="K3434">
        <v>19.510000000000002</v>
      </c>
      <c r="L3434" t="s">
        <v>237</v>
      </c>
      <c r="M3434" t="s">
        <v>56</v>
      </c>
      <c r="N3434" t="s">
        <v>71</v>
      </c>
      <c r="O3434" t="s">
        <v>34</v>
      </c>
      <c r="P3434" t="s">
        <v>76</v>
      </c>
      <c r="Q3434" t="s">
        <v>42</v>
      </c>
      <c r="R3434" s="1">
        <v>42281</v>
      </c>
      <c r="S3434" s="10">
        <f t="shared" si="223"/>
        <v>7.9899022788677157E-5</v>
      </c>
      <c r="U3434" t="str">
        <f t="shared" si="222"/>
        <v/>
      </c>
      <c r="V3434">
        <f t="array" ref="V3434">SUM(IF(B3434="Y",IF(D3434="Critical",(F3434:F6993),0)))</f>
        <v>0</v>
      </c>
      <c r="W3434">
        <f t="shared" si="224"/>
        <v>0</v>
      </c>
      <c r="X3434">
        <f t="shared" si="225"/>
        <v>0</v>
      </c>
    </row>
    <row r="3435" spans="1:24" x14ac:dyDescent="0.25">
      <c r="A3435">
        <v>44000</v>
      </c>
      <c r="B3435" t="s">
        <v>18</v>
      </c>
      <c r="C3435" s="1">
        <v>42281</v>
      </c>
      <c r="D3435" t="s">
        <v>31</v>
      </c>
      <c r="E3435">
        <v>18</v>
      </c>
      <c r="F3435">
        <v>85.03</v>
      </c>
      <c r="G3435">
        <v>0.05</v>
      </c>
      <c r="H3435" t="s">
        <v>20</v>
      </c>
      <c r="I3435">
        <v>-75.31</v>
      </c>
      <c r="J3435">
        <v>4.28</v>
      </c>
      <c r="K3435">
        <v>6.72</v>
      </c>
      <c r="L3435" t="s">
        <v>237</v>
      </c>
      <c r="M3435" t="s">
        <v>56</v>
      </c>
      <c r="N3435" t="s">
        <v>71</v>
      </c>
      <c r="O3435" t="s">
        <v>34</v>
      </c>
      <c r="P3435" t="s">
        <v>49</v>
      </c>
      <c r="Q3435" t="s">
        <v>42</v>
      </c>
      <c r="R3435" s="1">
        <v>42281</v>
      </c>
      <c r="S3435" s="10">
        <f t="shared" si="223"/>
        <v>1.3511960834767737E-5</v>
      </c>
      <c r="U3435" t="str">
        <f t="shared" si="222"/>
        <v/>
      </c>
      <c r="V3435">
        <f t="array" ref="V3435">SUM(IF(B3435="Y",IF(D3435="Critical",(F3435:F6994),0)))</f>
        <v>0</v>
      </c>
      <c r="W3435">
        <f t="shared" si="224"/>
        <v>0</v>
      </c>
      <c r="X3435">
        <f t="shared" si="225"/>
        <v>0</v>
      </c>
    </row>
    <row r="3436" spans="1:24" x14ac:dyDescent="0.25">
      <c r="A3436">
        <v>44002</v>
      </c>
      <c r="B3436" t="s">
        <v>18</v>
      </c>
      <c r="C3436" s="1">
        <v>42408</v>
      </c>
      <c r="D3436" t="s">
        <v>43</v>
      </c>
      <c r="E3436">
        <v>46</v>
      </c>
      <c r="F3436">
        <v>320.93</v>
      </c>
      <c r="G3436">
        <v>0.05</v>
      </c>
      <c r="H3436" t="s">
        <v>20</v>
      </c>
      <c r="I3436">
        <v>-66.48</v>
      </c>
      <c r="J3436">
        <v>6.68</v>
      </c>
      <c r="K3436">
        <v>5.66</v>
      </c>
      <c r="L3436" t="s">
        <v>454</v>
      </c>
      <c r="M3436" t="s">
        <v>22</v>
      </c>
      <c r="N3436" t="s">
        <v>23</v>
      </c>
      <c r="O3436" t="s">
        <v>34</v>
      </c>
      <c r="P3436" t="s">
        <v>49</v>
      </c>
      <c r="Q3436" t="s">
        <v>42</v>
      </c>
      <c r="R3436" s="1">
        <v>42410</v>
      </c>
      <c r="S3436" s="10">
        <f t="shared" si="223"/>
        <v>5.0998395750935083E-5</v>
      </c>
      <c r="U3436" t="str">
        <f t="shared" si="222"/>
        <v/>
      </c>
      <c r="V3436">
        <f t="array" ref="V3436">SUM(IF(B3436="Y",IF(D3436="Critical",(F3436:F6995),0)))</f>
        <v>0</v>
      </c>
      <c r="W3436">
        <f t="shared" si="224"/>
        <v>2</v>
      </c>
      <c r="X3436">
        <f t="shared" si="225"/>
        <v>0</v>
      </c>
    </row>
    <row r="3437" spans="1:24" x14ac:dyDescent="0.25">
      <c r="A3437">
        <v>44002</v>
      </c>
      <c r="B3437" t="s">
        <v>18</v>
      </c>
      <c r="C3437" s="1">
        <v>42408</v>
      </c>
      <c r="D3437" t="s">
        <v>43</v>
      </c>
      <c r="E3437">
        <v>14</v>
      </c>
      <c r="F3437">
        <v>261.85000000000002</v>
      </c>
      <c r="G3437">
        <v>0.03</v>
      </c>
      <c r="H3437" t="s">
        <v>20</v>
      </c>
      <c r="I3437">
        <v>-52.33</v>
      </c>
      <c r="J3437">
        <v>17.7</v>
      </c>
      <c r="K3437">
        <v>9.4700000000000006</v>
      </c>
      <c r="L3437" t="s">
        <v>454</v>
      </c>
      <c r="M3437" t="s">
        <v>22</v>
      </c>
      <c r="N3437" t="s">
        <v>23</v>
      </c>
      <c r="O3437" t="s">
        <v>34</v>
      </c>
      <c r="P3437" t="s">
        <v>53</v>
      </c>
      <c r="Q3437" t="s">
        <v>42</v>
      </c>
      <c r="R3437" s="1">
        <v>42408</v>
      </c>
      <c r="S3437" s="10">
        <f t="shared" si="223"/>
        <v>4.1610101665105638E-5</v>
      </c>
      <c r="U3437" t="str">
        <f t="shared" si="222"/>
        <v/>
      </c>
      <c r="V3437">
        <f t="array" ref="V3437">SUM(IF(B3437="Y",IF(D3437="Critical",(F3437:F6996),0)))</f>
        <v>0</v>
      </c>
      <c r="W3437">
        <f t="shared" si="224"/>
        <v>0</v>
      </c>
      <c r="X3437">
        <f t="shared" si="225"/>
        <v>0</v>
      </c>
    </row>
    <row r="3438" spans="1:24" x14ac:dyDescent="0.25">
      <c r="A3438">
        <v>44037</v>
      </c>
      <c r="B3438" t="s">
        <v>18</v>
      </c>
      <c r="C3438" s="1">
        <v>42183</v>
      </c>
      <c r="D3438" t="s">
        <v>19</v>
      </c>
      <c r="E3438">
        <v>39</v>
      </c>
      <c r="F3438">
        <v>835.55</v>
      </c>
      <c r="G3438">
        <v>7.0000000000000007E-2</v>
      </c>
      <c r="H3438" t="s">
        <v>20</v>
      </c>
      <c r="I3438">
        <v>326.43</v>
      </c>
      <c r="J3438">
        <v>22.23</v>
      </c>
      <c r="K3438">
        <v>5.08</v>
      </c>
      <c r="L3438" t="s">
        <v>421</v>
      </c>
      <c r="M3438" t="s">
        <v>56</v>
      </c>
      <c r="N3438" t="s">
        <v>45</v>
      </c>
      <c r="O3438" t="s">
        <v>37</v>
      </c>
      <c r="P3438" t="s">
        <v>38</v>
      </c>
      <c r="Q3438" t="s">
        <v>26</v>
      </c>
      <c r="R3438" s="1">
        <v>42185</v>
      </c>
      <c r="S3438" s="10">
        <f t="shared" si="223"/>
        <v>1.3277571298941763E-4</v>
      </c>
      <c r="U3438" t="str">
        <f t="shared" si="222"/>
        <v/>
      </c>
      <c r="V3438">
        <f t="array" ref="V3438">SUM(IF(B3438="Y",IF(D3438="Critical",(F3438:F6997),0)))</f>
        <v>0</v>
      </c>
      <c r="W3438">
        <f t="shared" si="224"/>
        <v>2</v>
      </c>
      <c r="X3438">
        <f t="shared" si="225"/>
        <v>0</v>
      </c>
    </row>
    <row r="3439" spans="1:24" x14ac:dyDescent="0.25">
      <c r="A3439">
        <v>44037</v>
      </c>
      <c r="B3439" t="s">
        <v>18</v>
      </c>
      <c r="C3439" s="1">
        <v>42183</v>
      </c>
      <c r="D3439" t="s">
        <v>19</v>
      </c>
      <c r="E3439">
        <v>38</v>
      </c>
      <c r="F3439">
        <v>1799.6115</v>
      </c>
      <c r="G3439">
        <v>7.0000000000000007E-2</v>
      </c>
      <c r="H3439" t="s">
        <v>20</v>
      </c>
      <c r="I3439">
        <v>557.6</v>
      </c>
      <c r="J3439">
        <v>55.99</v>
      </c>
      <c r="K3439">
        <v>1.25</v>
      </c>
      <c r="L3439" t="s">
        <v>421</v>
      </c>
      <c r="M3439" t="s">
        <v>56</v>
      </c>
      <c r="N3439" t="s">
        <v>45</v>
      </c>
      <c r="O3439" t="s">
        <v>24</v>
      </c>
      <c r="P3439" t="s">
        <v>41</v>
      </c>
      <c r="Q3439" t="s">
        <v>26</v>
      </c>
      <c r="R3439" s="1">
        <v>42185</v>
      </c>
      <c r="S3439" s="10">
        <f t="shared" si="223"/>
        <v>2.8597295196751285E-4</v>
      </c>
      <c r="U3439" t="str">
        <f t="shared" si="222"/>
        <v/>
      </c>
      <c r="V3439">
        <f t="array" ref="V3439">SUM(IF(B3439="Y",IF(D3439="Critical",(F3439:F6998),0)))</f>
        <v>0</v>
      </c>
      <c r="W3439">
        <f t="shared" si="224"/>
        <v>2</v>
      </c>
      <c r="X3439">
        <f t="shared" si="225"/>
        <v>0</v>
      </c>
    </row>
    <row r="3440" spans="1:24" x14ac:dyDescent="0.25">
      <c r="A3440">
        <v>12580</v>
      </c>
      <c r="B3440" t="s">
        <v>18</v>
      </c>
      <c r="C3440" s="1">
        <v>41287</v>
      </c>
      <c r="D3440" t="s">
        <v>47</v>
      </c>
      <c r="E3440">
        <v>50</v>
      </c>
      <c r="F3440">
        <v>8038.08</v>
      </c>
      <c r="G3440">
        <v>0.1</v>
      </c>
      <c r="H3440" t="s">
        <v>20</v>
      </c>
      <c r="I3440">
        <v>2821.41</v>
      </c>
      <c r="J3440">
        <v>172.99</v>
      </c>
      <c r="K3440">
        <v>19.989999999999998</v>
      </c>
      <c r="L3440" t="s">
        <v>135</v>
      </c>
      <c r="M3440" t="s">
        <v>22</v>
      </c>
      <c r="N3440" t="s">
        <v>71</v>
      </c>
      <c r="O3440" t="s">
        <v>34</v>
      </c>
      <c r="P3440" t="s">
        <v>68</v>
      </c>
      <c r="Q3440" t="s">
        <v>42</v>
      </c>
      <c r="R3440" s="1">
        <v>41289</v>
      </c>
      <c r="S3440" s="10">
        <f t="shared" si="223"/>
        <v>1.2773165017844273E-3</v>
      </c>
      <c r="U3440" t="str">
        <f t="shared" si="222"/>
        <v/>
      </c>
      <c r="V3440">
        <f t="array" ref="V3440">SUM(IF(B3440="Y",IF(D3440="Critical",(F3440:F6999),0)))</f>
        <v>0</v>
      </c>
      <c r="W3440">
        <f t="shared" si="224"/>
        <v>2</v>
      </c>
      <c r="X3440">
        <f t="shared" si="225"/>
        <v>0</v>
      </c>
    </row>
    <row r="3441" spans="1:24" x14ac:dyDescent="0.25">
      <c r="A3441">
        <v>28836</v>
      </c>
      <c r="B3441" t="s">
        <v>18</v>
      </c>
      <c r="C3441" s="1">
        <v>41571</v>
      </c>
      <c r="D3441" t="s">
        <v>19</v>
      </c>
      <c r="E3441">
        <v>50</v>
      </c>
      <c r="F3441">
        <v>8221.2934999999998</v>
      </c>
      <c r="G3441">
        <v>0.06</v>
      </c>
      <c r="H3441" t="s">
        <v>20</v>
      </c>
      <c r="I3441">
        <v>2342.21</v>
      </c>
      <c r="J3441">
        <v>195.99</v>
      </c>
      <c r="K3441">
        <v>4.2</v>
      </c>
      <c r="L3441" t="s">
        <v>239</v>
      </c>
      <c r="M3441" t="s">
        <v>56</v>
      </c>
      <c r="N3441" t="s">
        <v>23</v>
      </c>
      <c r="O3441" t="s">
        <v>24</v>
      </c>
      <c r="P3441" t="s">
        <v>41</v>
      </c>
      <c r="Q3441" t="s">
        <v>42</v>
      </c>
      <c r="R3441" s="1">
        <v>41572</v>
      </c>
      <c r="S3441" s="10">
        <f t="shared" si="223"/>
        <v>1.3064306219349709E-3</v>
      </c>
      <c r="U3441" t="str">
        <f t="shared" si="222"/>
        <v/>
      </c>
      <c r="V3441">
        <f t="array" ref="V3441">SUM(IF(B3441="Y",IF(D3441="Critical",(F3441:F7000),0)))</f>
        <v>0</v>
      </c>
      <c r="W3441">
        <f t="shared" si="224"/>
        <v>1</v>
      </c>
      <c r="X3441">
        <f t="shared" si="225"/>
        <v>0</v>
      </c>
    </row>
    <row r="3442" spans="1:24" x14ac:dyDescent="0.25">
      <c r="A3442">
        <v>44071</v>
      </c>
      <c r="B3442" t="s">
        <v>18</v>
      </c>
      <c r="C3442" s="1">
        <v>42109</v>
      </c>
      <c r="D3442" t="s">
        <v>31</v>
      </c>
      <c r="E3442">
        <v>19</v>
      </c>
      <c r="F3442">
        <v>110.67</v>
      </c>
      <c r="G3442">
        <v>0.08</v>
      </c>
      <c r="H3442" t="s">
        <v>20</v>
      </c>
      <c r="I3442">
        <v>-43.75</v>
      </c>
      <c r="J3442">
        <v>5.99</v>
      </c>
      <c r="K3442">
        <v>4.92</v>
      </c>
      <c r="L3442" t="s">
        <v>478</v>
      </c>
      <c r="M3442" t="s">
        <v>341</v>
      </c>
      <c r="N3442" t="s">
        <v>23</v>
      </c>
      <c r="O3442" t="s">
        <v>34</v>
      </c>
      <c r="P3442" t="s">
        <v>68</v>
      </c>
      <c r="Q3442" t="s">
        <v>42</v>
      </c>
      <c r="R3442" s="1">
        <v>42110</v>
      </c>
      <c r="S3442" s="10">
        <f t="shared" si="223"/>
        <v>1.7586366054142602E-5</v>
      </c>
      <c r="U3442" t="str">
        <f t="shared" si="222"/>
        <v/>
      </c>
      <c r="V3442">
        <f t="array" ref="V3442">SUM(IF(B3442="Y",IF(D3442="Critical",(F3442:F7001),0)))</f>
        <v>0</v>
      </c>
      <c r="W3442">
        <f t="shared" si="224"/>
        <v>1</v>
      </c>
      <c r="X3442">
        <f t="shared" si="225"/>
        <v>0</v>
      </c>
    </row>
    <row r="3443" spans="1:24" x14ac:dyDescent="0.25">
      <c r="A3443">
        <v>44071</v>
      </c>
      <c r="B3443" t="s">
        <v>18</v>
      </c>
      <c r="C3443" s="1">
        <v>42109</v>
      </c>
      <c r="D3443" t="s">
        <v>31</v>
      </c>
      <c r="E3443">
        <v>20</v>
      </c>
      <c r="F3443">
        <v>1163.123</v>
      </c>
      <c r="G3443">
        <v>0</v>
      </c>
      <c r="H3443" t="s">
        <v>20</v>
      </c>
      <c r="I3443">
        <v>83.84</v>
      </c>
      <c r="J3443">
        <v>65.989999999999995</v>
      </c>
      <c r="K3443">
        <v>8.99</v>
      </c>
      <c r="L3443" t="s">
        <v>478</v>
      </c>
      <c r="M3443" t="s">
        <v>341</v>
      </c>
      <c r="N3443" t="s">
        <v>23</v>
      </c>
      <c r="O3443" t="s">
        <v>24</v>
      </c>
      <c r="P3443" t="s">
        <v>41</v>
      </c>
      <c r="Q3443" t="s">
        <v>42</v>
      </c>
      <c r="R3443" s="1">
        <v>42110</v>
      </c>
      <c r="S3443" s="10">
        <f t="shared" si="223"/>
        <v>1.8482973564644896E-4</v>
      </c>
      <c r="U3443" t="str">
        <f t="shared" si="222"/>
        <v/>
      </c>
      <c r="V3443">
        <f t="array" ref="V3443">SUM(IF(B3443="Y",IF(D3443="Critical",(F3443:F7002),0)))</f>
        <v>0</v>
      </c>
      <c r="W3443">
        <f t="shared" si="224"/>
        <v>1</v>
      </c>
      <c r="X3443">
        <f t="shared" si="225"/>
        <v>0</v>
      </c>
    </row>
    <row r="3444" spans="1:24" x14ac:dyDescent="0.25">
      <c r="A3444">
        <v>44196</v>
      </c>
      <c r="B3444" t="s">
        <v>18</v>
      </c>
      <c r="C3444" s="1">
        <v>42604</v>
      </c>
      <c r="D3444" t="s">
        <v>31</v>
      </c>
      <c r="E3444">
        <v>10</v>
      </c>
      <c r="F3444">
        <v>56.91</v>
      </c>
      <c r="G3444">
        <v>0.01</v>
      </c>
      <c r="H3444" t="s">
        <v>20</v>
      </c>
      <c r="I3444">
        <v>7.5</v>
      </c>
      <c r="J3444">
        <v>5.18</v>
      </c>
      <c r="K3444">
        <v>2.04</v>
      </c>
      <c r="L3444" t="s">
        <v>613</v>
      </c>
      <c r="M3444" t="s">
        <v>22</v>
      </c>
      <c r="N3444" t="s">
        <v>23</v>
      </c>
      <c r="O3444" t="s">
        <v>34</v>
      </c>
      <c r="P3444" t="s">
        <v>49</v>
      </c>
      <c r="Q3444" t="s">
        <v>36</v>
      </c>
      <c r="R3444" s="1">
        <v>42606</v>
      </c>
      <c r="S3444" s="10">
        <f t="shared" si="223"/>
        <v>9.0434633788854737E-6</v>
      </c>
      <c r="U3444" t="str">
        <f t="shared" si="222"/>
        <v/>
      </c>
      <c r="V3444">
        <f t="array" ref="V3444">SUM(IF(B3444="Y",IF(D3444="Critical",(F3444:F7003),0)))</f>
        <v>0</v>
      </c>
      <c r="W3444">
        <f t="shared" si="224"/>
        <v>2</v>
      </c>
      <c r="X3444">
        <f t="shared" si="225"/>
        <v>0</v>
      </c>
    </row>
    <row r="3445" spans="1:24" x14ac:dyDescent="0.25">
      <c r="A3445">
        <v>44197</v>
      </c>
      <c r="B3445" t="s">
        <v>18</v>
      </c>
      <c r="C3445" s="1">
        <v>42390</v>
      </c>
      <c r="D3445" t="s">
        <v>19</v>
      </c>
      <c r="E3445">
        <v>27</v>
      </c>
      <c r="F3445">
        <v>3970.33</v>
      </c>
      <c r="G3445">
        <v>0.02</v>
      </c>
      <c r="H3445" t="s">
        <v>54</v>
      </c>
      <c r="I3445">
        <v>-229.79</v>
      </c>
      <c r="J3445">
        <v>140.97999999999999</v>
      </c>
      <c r="K3445">
        <v>53.48</v>
      </c>
      <c r="L3445" t="s">
        <v>284</v>
      </c>
      <c r="M3445" t="s">
        <v>30</v>
      </c>
      <c r="N3445" t="s">
        <v>71</v>
      </c>
      <c r="O3445" t="s">
        <v>37</v>
      </c>
      <c r="P3445" t="s">
        <v>57</v>
      </c>
      <c r="Q3445" t="s">
        <v>58</v>
      </c>
      <c r="R3445" s="1">
        <v>42393</v>
      </c>
      <c r="S3445" s="10">
        <f t="shared" si="223"/>
        <v>6.3091783442436071E-4</v>
      </c>
      <c r="U3445" t="str">
        <f t="shared" si="222"/>
        <v/>
      </c>
      <c r="V3445">
        <f t="array" ref="V3445">SUM(IF(B3445="Y",IF(D3445="Critical",(F3445:F7004),0)))</f>
        <v>0</v>
      </c>
      <c r="W3445">
        <f t="shared" si="224"/>
        <v>3</v>
      </c>
      <c r="X3445">
        <f t="shared" si="225"/>
        <v>0</v>
      </c>
    </row>
    <row r="3446" spans="1:24" x14ac:dyDescent="0.25">
      <c r="A3446">
        <v>19840</v>
      </c>
      <c r="B3446" t="s">
        <v>18</v>
      </c>
      <c r="C3446" s="1">
        <v>41418</v>
      </c>
      <c r="D3446" t="s">
        <v>28</v>
      </c>
      <c r="E3446">
        <v>25</v>
      </c>
      <c r="F3446">
        <v>8270.57</v>
      </c>
      <c r="G3446">
        <v>0.08</v>
      </c>
      <c r="H3446" t="s">
        <v>54</v>
      </c>
      <c r="I3446">
        <v>2851.46</v>
      </c>
      <c r="J3446">
        <v>400.97</v>
      </c>
      <c r="K3446">
        <v>48.26</v>
      </c>
      <c r="L3446" t="s">
        <v>366</v>
      </c>
      <c r="M3446" t="s">
        <v>22</v>
      </c>
      <c r="N3446" t="s">
        <v>23</v>
      </c>
      <c r="O3446" t="s">
        <v>24</v>
      </c>
      <c r="P3446" t="s">
        <v>51</v>
      </c>
      <c r="Q3446" t="s">
        <v>58</v>
      </c>
      <c r="R3446" s="1">
        <v>41421</v>
      </c>
      <c r="S3446" s="10">
        <f t="shared" si="223"/>
        <v>1.3142610598753969E-3</v>
      </c>
      <c r="U3446" t="str">
        <f t="shared" si="222"/>
        <v/>
      </c>
      <c r="V3446">
        <f t="array" ref="V3446">SUM(IF(B3446="Y",IF(D3446="Critical",(F3446:F7005),0)))</f>
        <v>0</v>
      </c>
      <c r="W3446">
        <f t="shared" si="224"/>
        <v>3</v>
      </c>
      <c r="X3446">
        <f t="shared" si="225"/>
        <v>0</v>
      </c>
    </row>
    <row r="3447" spans="1:24" x14ac:dyDescent="0.25">
      <c r="A3447">
        <v>45347</v>
      </c>
      <c r="B3447" t="s">
        <v>18</v>
      </c>
      <c r="C3447" s="1">
        <v>41546</v>
      </c>
      <c r="D3447" t="s">
        <v>43</v>
      </c>
      <c r="E3447">
        <v>10</v>
      </c>
      <c r="F3447">
        <v>8704.08</v>
      </c>
      <c r="G3447">
        <v>0.05</v>
      </c>
      <c r="H3447" t="s">
        <v>54</v>
      </c>
      <c r="I3447">
        <v>1034.54</v>
      </c>
      <c r="J3447">
        <v>880.98</v>
      </c>
      <c r="K3447">
        <v>44.55</v>
      </c>
      <c r="L3447" t="s">
        <v>125</v>
      </c>
      <c r="M3447" t="s">
        <v>30</v>
      </c>
      <c r="N3447" t="s">
        <v>23</v>
      </c>
      <c r="O3447" t="s">
        <v>37</v>
      </c>
      <c r="P3447" t="s">
        <v>57</v>
      </c>
      <c r="Q3447" t="s">
        <v>58</v>
      </c>
      <c r="R3447" s="1">
        <v>41547</v>
      </c>
      <c r="S3447" s="10">
        <f t="shared" si="223"/>
        <v>1.3831493362658493E-3</v>
      </c>
      <c r="U3447" t="str">
        <f t="shared" si="222"/>
        <v/>
      </c>
      <c r="V3447">
        <f t="array" ref="V3447">SUM(IF(B3447="Y",IF(D3447="Critical",(F3447:F7006),0)))</f>
        <v>0</v>
      </c>
      <c r="W3447">
        <f t="shared" si="224"/>
        <v>1</v>
      </c>
      <c r="X3447">
        <f t="shared" si="225"/>
        <v>0</v>
      </c>
    </row>
    <row r="3448" spans="1:24" x14ac:dyDescent="0.25">
      <c r="A3448">
        <v>20132</v>
      </c>
      <c r="B3448" t="s">
        <v>18</v>
      </c>
      <c r="C3448" s="1">
        <v>41411</v>
      </c>
      <c r="D3448" t="s">
        <v>47</v>
      </c>
      <c r="E3448">
        <v>30</v>
      </c>
      <c r="F3448">
        <v>8719.69</v>
      </c>
      <c r="G3448">
        <v>0.01</v>
      </c>
      <c r="H3448" t="s">
        <v>54</v>
      </c>
      <c r="I3448">
        <v>2241.71</v>
      </c>
      <c r="J3448">
        <v>270.97000000000003</v>
      </c>
      <c r="K3448">
        <v>28.06</v>
      </c>
      <c r="L3448" t="s">
        <v>457</v>
      </c>
      <c r="M3448" t="s">
        <v>22</v>
      </c>
      <c r="N3448" t="s">
        <v>45</v>
      </c>
      <c r="O3448" t="s">
        <v>24</v>
      </c>
      <c r="P3448" t="s">
        <v>51</v>
      </c>
      <c r="Q3448" t="s">
        <v>74</v>
      </c>
      <c r="R3448" s="1">
        <v>41418</v>
      </c>
      <c r="S3448" s="10">
        <f t="shared" si="223"/>
        <v>1.3856298926416075E-3</v>
      </c>
      <c r="U3448" t="str">
        <f t="shared" si="222"/>
        <v/>
      </c>
      <c r="V3448">
        <f t="array" ref="V3448">SUM(IF(B3448="Y",IF(D3448="Critical",(F3448:F7007),0)))</f>
        <v>0</v>
      </c>
      <c r="W3448">
        <f t="shared" si="224"/>
        <v>7</v>
      </c>
      <c r="X3448">
        <f t="shared" si="225"/>
        <v>0</v>
      </c>
    </row>
    <row r="3449" spans="1:24" x14ac:dyDescent="0.25">
      <c r="A3449">
        <v>42209</v>
      </c>
      <c r="B3449" t="s">
        <v>18</v>
      </c>
      <c r="C3449" s="1">
        <v>41362</v>
      </c>
      <c r="D3449" t="s">
        <v>19</v>
      </c>
      <c r="E3449">
        <v>31</v>
      </c>
      <c r="F3449">
        <v>8901.7800000000007</v>
      </c>
      <c r="G3449">
        <v>0.04</v>
      </c>
      <c r="H3449" t="s">
        <v>20</v>
      </c>
      <c r="I3449">
        <v>2795.36</v>
      </c>
      <c r="J3449">
        <v>276.2</v>
      </c>
      <c r="K3449">
        <v>24.49</v>
      </c>
      <c r="L3449" t="s">
        <v>358</v>
      </c>
      <c r="M3449" t="s">
        <v>341</v>
      </c>
      <c r="N3449" t="s">
        <v>23</v>
      </c>
      <c r="O3449" t="s">
        <v>37</v>
      </c>
      <c r="P3449" t="s">
        <v>86</v>
      </c>
      <c r="Q3449" t="s">
        <v>60</v>
      </c>
      <c r="R3449" s="1">
        <v>41365</v>
      </c>
      <c r="S3449" s="10">
        <f t="shared" si="223"/>
        <v>1.4145654794745237E-3</v>
      </c>
      <c r="U3449" t="str">
        <f t="shared" si="222"/>
        <v/>
      </c>
      <c r="V3449">
        <f t="array" ref="V3449">SUM(IF(B3449="Y",IF(D3449="Critical",(F3449:F7008),0)))</f>
        <v>0</v>
      </c>
      <c r="W3449">
        <f t="shared" si="224"/>
        <v>3</v>
      </c>
      <c r="X3449">
        <f t="shared" si="225"/>
        <v>0</v>
      </c>
    </row>
    <row r="3450" spans="1:24" x14ac:dyDescent="0.25">
      <c r="A3450">
        <v>39333</v>
      </c>
      <c r="B3450" t="s">
        <v>27</v>
      </c>
      <c r="C3450" s="1">
        <v>41322</v>
      </c>
      <c r="D3450" t="s">
        <v>28</v>
      </c>
      <c r="E3450">
        <v>31</v>
      </c>
      <c r="F3450">
        <v>8955.34</v>
      </c>
      <c r="G3450">
        <v>0.1</v>
      </c>
      <c r="H3450" t="s">
        <v>20</v>
      </c>
      <c r="I3450">
        <v>2081.48</v>
      </c>
      <c r="J3450">
        <v>320.98</v>
      </c>
      <c r="K3450">
        <v>24.49</v>
      </c>
      <c r="L3450" t="s">
        <v>315</v>
      </c>
      <c r="M3450" t="s">
        <v>30</v>
      </c>
      <c r="N3450" t="s">
        <v>45</v>
      </c>
      <c r="O3450" t="s">
        <v>37</v>
      </c>
      <c r="P3450" t="s">
        <v>86</v>
      </c>
      <c r="Q3450" t="s">
        <v>60</v>
      </c>
      <c r="R3450" s="1">
        <v>41324</v>
      </c>
      <c r="S3450" s="10">
        <f t="shared" si="223"/>
        <v>1.4230766005178044E-3</v>
      </c>
      <c r="T3450" t="str">
        <f>IF(B3450="Y", "Quality Check","")</f>
        <v>Quality Check</v>
      </c>
      <c r="U3450" t="str">
        <f t="shared" si="222"/>
        <v>Major Local Control Audit</v>
      </c>
      <c r="V3450">
        <f t="array" ref="V3450">SUM(IF(B3450="Y",IF(D3450="Critical",(F3450:F7009),0)))</f>
        <v>6883742.8690000065</v>
      </c>
      <c r="W3450">
        <f t="shared" si="224"/>
        <v>2</v>
      </c>
      <c r="X3450">
        <f t="shared" si="225"/>
        <v>1</v>
      </c>
    </row>
    <row r="3451" spans="1:24" x14ac:dyDescent="0.25">
      <c r="A3451">
        <v>44292</v>
      </c>
      <c r="B3451" t="s">
        <v>27</v>
      </c>
      <c r="C3451" s="1">
        <v>41804</v>
      </c>
      <c r="D3451" t="s">
        <v>31</v>
      </c>
      <c r="E3451">
        <v>1</v>
      </c>
      <c r="F3451">
        <v>10.48</v>
      </c>
      <c r="G3451">
        <v>0</v>
      </c>
      <c r="H3451" t="s">
        <v>32</v>
      </c>
      <c r="I3451">
        <v>-3.78</v>
      </c>
      <c r="J3451">
        <v>5.18</v>
      </c>
      <c r="K3451">
        <v>2.04</v>
      </c>
      <c r="L3451" t="s">
        <v>530</v>
      </c>
      <c r="M3451" t="s">
        <v>56</v>
      </c>
      <c r="N3451" t="s">
        <v>23</v>
      </c>
      <c r="O3451" t="s">
        <v>34</v>
      </c>
      <c r="P3451" t="s">
        <v>49</v>
      </c>
      <c r="Q3451" t="s">
        <v>36</v>
      </c>
      <c r="R3451" s="1">
        <v>41805</v>
      </c>
      <c r="S3451" s="10">
        <f t="shared" si="223"/>
        <v>1.6653575155635174E-6</v>
      </c>
      <c r="U3451" t="str">
        <f t="shared" si="222"/>
        <v/>
      </c>
      <c r="V3451">
        <f t="array" ref="V3451">SUM(IF(B3451="Y",IF(D3451="Critical",(F3451:F7010),0)))</f>
        <v>0</v>
      </c>
      <c r="W3451">
        <f t="shared" si="224"/>
        <v>1</v>
      </c>
      <c r="X3451">
        <f t="shared" si="225"/>
        <v>0</v>
      </c>
    </row>
    <row r="3452" spans="1:24" x14ac:dyDescent="0.25">
      <c r="A3452">
        <v>44325</v>
      </c>
      <c r="B3452" t="s">
        <v>18</v>
      </c>
      <c r="C3452" s="1">
        <v>42411</v>
      </c>
      <c r="D3452" t="s">
        <v>43</v>
      </c>
      <c r="E3452">
        <v>44</v>
      </c>
      <c r="F3452">
        <v>951.33</v>
      </c>
      <c r="G3452">
        <v>0</v>
      </c>
      <c r="H3452" t="s">
        <v>20</v>
      </c>
      <c r="I3452">
        <v>-60.66</v>
      </c>
      <c r="J3452">
        <v>20.28</v>
      </c>
      <c r="K3452">
        <v>14.39</v>
      </c>
      <c r="L3452" t="s">
        <v>614</v>
      </c>
      <c r="M3452" t="s">
        <v>22</v>
      </c>
      <c r="N3452" t="s">
        <v>23</v>
      </c>
      <c r="O3452" t="s">
        <v>37</v>
      </c>
      <c r="P3452" t="s">
        <v>38</v>
      </c>
      <c r="Q3452" t="s">
        <v>42</v>
      </c>
      <c r="R3452" s="1">
        <v>42413</v>
      </c>
      <c r="S3452" s="10">
        <f t="shared" si="223"/>
        <v>1.5117409974055735E-4</v>
      </c>
      <c r="U3452" t="str">
        <f t="shared" si="222"/>
        <v/>
      </c>
      <c r="V3452">
        <f t="array" ref="V3452">SUM(IF(B3452="Y",IF(D3452="Critical",(F3452:F7011),0)))</f>
        <v>0</v>
      </c>
      <c r="W3452">
        <f t="shared" si="224"/>
        <v>2</v>
      </c>
      <c r="X3452">
        <f t="shared" si="225"/>
        <v>0</v>
      </c>
    </row>
    <row r="3453" spans="1:24" x14ac:dyDescent="0.25">
      <c r="A3453">
        <v>39172</v>
      </c>
      <c r="B3453" t="s">
        <v>18</v>
      </c>
      <c r="C3453" s="1">
        <v>41450</v>
      </c>
      <c r="D3453" t="s">
        <v>47</v>
      </c>
      <c r="E3453">
        <v>38</v>
      </c>
      <c r="F3453">
        <v>9013.58</v>
      </c>
      <c r="G3453">
        <v>0.04</v>
      </c>
      <c r="H3453" t="s">
        <v>20</v>
      </c>
      <c r="I3453">
        <v>2574.36</v>
      </c>
      <c r="J3453">
        <v>232.58</v>
      </c>
      <c r="K3453">
        <v>19.989999999999998</v>
      </c>
      <c r="L3453" t="s">
        <v>268</v>
      </c>
      <c r="M3453" t="s">
        <v>30</v>
      </c>
      <c r="N3453" t="s">
        <v>40</v>
      </c>
      <c r="O3453" t="s">
        <v>34</v>
      </c>
      <c r="P3453" t="s">
        <v>72</v>
      </c>
      <c r="Q3453" t="s">
        <v>42</v>
      </c>
      <c r="R3453" s="1">
        <v>41457</v>
      </c>
      <c r="S3453" s="10">
        <f t="shared" si="223"/>
        <v>1.432331411749333E-3</v>
      </c>
      <c r="U3453" t="str">
        <f t="shared" si="222"/>
        <v/>
      </c>
      <c r="V3453">
        <f t="array" ref="V3453">SUM(IF(B3453="Y",IF(D3453="Critical",(F3453:F7012),0)))</f>
        <v>0</v>
      </c>
      <c r="W3453">
        <f t="shared" si="224"/>
        <v>7</v>
      </c>
      <c r="X3453">
        <f t="shared" si="225"/>
        <v>0</v>
      </c>
    </row>
    <row r="3454" spans="1:24" x14ac:dyDescent="0.25">
      <c r="A3454">
        <v>44386</v>
      </c>
      <c r="B3454" t="s">
        <v>18</v>
      </c>
      <c r="C3454" s="1">
        <v>42103</v>
      </c>
      <c r="D3454" t="s">
        <v>43</v>
      </c>
      <c r="E3454">
        <v>27</v>
      </c>
      <c r="F3454">
        <v>129.06</v>
      </c>
      <c r="G3454">
        <v>0.1</v>
      </c>
      <c r="H3454" t="s">
        <v>20</v>
      </c>
      <c r="I3454">
        <v>-75.13</v>
      </c>
      <c r="J3454">
        <v>4.91</v>
      </c>
      <c r="K3454">
        <v>4.97</v>
      </c>
      <c r="L3454" t="s">
        <v>615</v>
      </c>
      <c r="M3454" t="s">
        <v>30</v>
      </c>
      <c r="N3454" t="s">
        <v>40</v>
      </c>
      <c r="O3454" t="s">
        <v>34</v>
      </c>
      <c r="P3454" t="s">
        <v>68</v>
      </c>
      <c r="Q3454" t="s">
        <v>42</v>
      </c>
      <c r="R3454" s="1">
        <v>42105</v>
      </c>
      <c r="S3454" s="10">
        <f t="shared" si="223"/>
        <v>2.050868711437286E-5</v>
      </c>
      <c r="U3454" t="str">
        <f t="shared" si="222"/>
        <v/>
      </c>
      <c r="V3454">
        <f t="array" ref="V3454">SUM(IF(B3454="Y",IF(D3454="Critical",(F3454:F7013),0)))</f>
        <v>0</v>
      </c>
      <c r="W3454">
        <f t="shared" si="224"/>
        <v>2</v>
      </c>
      <c r="X3454">
        <f t="shared" si="225"/>
        <v>0</v>
      </c>
    </row>
    <row r="3455" spans="1:24" x14ac:dyDescent="0.25">
      <c r="A3455">
        <v>44386</v>
      </c>
      <c r="B3455" t="s">
        <v>18</v>
      </c>
      <c r="C3455" s="1">
        <v>42103</v>
      </c>
      <c r="D3455" t="s">
        <v>43</v>
      </c>
      <c r="E3455">
        <v>43</v>
      </c>
      <c r="F3455">
        <v>1236.6400000000001</v>
      </c>
      <c r="G3455">
        <v>0.01</v>
      </c>
      <c r="H3455" t="s">
        <v>20</v>
      </c>
      <c r="I3455">
        <v>518.80999999999995</v>
      </c>
      <c r="J3455">
        <v>28.48</v>
      </c>
      <c r="K3455">
        <v>1.99</v>
      </c>
      <c r="L3455" t="s">
        <v>615</v>
      </c>
      <c r="M3455" t="s">
        <v>30</v>
      </c>
      <c r="N3455" t="s">
        <v>40</v>
      </c>
      <c r="O3455" t="s">
        <v>24</v>
      </c>
      <c r="P3455" t="s">
        <v>25</v>
      </c>
      <c r="Q3455" t="s">
        <v>26</v>
      </c>
      <c r="R3455" s="1">
        <v>42105</v>
      </c>
      <c r="S3455" s="10">
        <f t="shared" si="223"/>
        <v>1.9651218683649506E-4</v>
      </c>
      <c r="U3455" t="str">
        <f t="shared" si="222"/>
        <v/>
      </c>
      <c r="V3455">
        <f t="array" ref="V3455">SUM(IF(B3455="Y",IF(D3455="Critical",(F3455:F7014),0)))</f>
        <v>0</v>
      </c>
      <c r="W3455">
        <f t="shared" si="224"/>
        <v>2</v>
      </c>
      <c r="X3455">
        <f t="shared" si="225"/>
        <v>0</v>
      </c>
    </row>
    <row r="3456" spans="1:24" x14ac:dyDescent="0.25">
      <c r="A3456">
        <v>44387</v>
      </c>
      <c r="B3456" t="s">
        <v>18</v>
      </c>
      <c r="C3456" s="1">
        <v>42405</v>
      </c>
      <c r="D3456" t="s">
        <v>47</v>
      </c>
      <c r="E3456">
        <v>50</v>
      </c>
      <c r="F3456">
        <v>1441.57</v>
      </c>
      <c r="G3456">
        <v>7.0000000000000007E-2</v>
      </c>
      <c r="H3456" t="s">
        <v>32</v>
      </c>
      <c r="I3456">
        <v>475.26</v>
      </c>
      <c r="J3456">
        <v>29.89</v>
      </c>
      <c r="K3456">
        <v>1.99</v>
      </c>
      <c r="L3456" t="s">
        <v>239</v>
      </c>
      <c r="M3456" t="s">
        <v>56</v>
      </c>
      <c r="N3456" t="s">
        <v>23</v>
      </c>
      <c r="O3456" t="s">
        <v>24</v>
      </c>
      <c r="P3456" t="s">
        <v>25</v>
      </c>
      <c r="Q3456" t="s">
        <v>26</v>
      </c>
      <c r="R3456" s="1">
        <v>42410</v>
      </c>
      <c r="S3456" s="10">
        <f t="shared" si="223"/>
        <v>2.2907723604111637E-4</v>
      </c>
      <c r="U3456" t="str">
        <f t="shared" si="222"/>
        <v/>
      </c>
      <c r="V3456">
        <f t="array" ref="V3456">SUM(IF(B3456="Y",IF(D3456="Critical",(F3456:F7015),0)))</f>
        <v>0</v>
      </c>
      <c r="W3456">
        <f t="shared" si="224"/>
        <v>5</v>
      </c>
      <c r="X3456">
        <f t="shared" si="225"/>
        <v>0</v>
      </c>
    </row>
    <row r="3457" spans="1:24" x14ac:dyDescent="0.25">
      <c r="A3457">
        <v>44387</v>
      </c>
      <c r="B3457" t="s">
        <v>18</v>
      </c>
      <c r="C3457" s="1">
        <v>42405</v>
      </c>
      <c r="D3457" t="s">
        <v>47</v>
      </c>
      <c r="E3457">
        <v>20</v>
      </c>
      <c r="F3457">
        <v>173.09</v>
      </c>
      <c r="G3457">
        <v>0.03</v>
      </c>
      <c r="H3457" t="s">
        <v>20</v>
      </c>
      <c r="I3457">
        <v>-6.71</v>
      </c>
      <c r="J3457">
        <v>8.34</v>
      </c>
      <c r="K3457">
        <v>4.82</v>
      </c>
      <c r="L3457" t="s">
        <v>239</v>
      </c>
      <c r="M3457" t="s">
        <v>56</v>
      </c>
      <c r="N3457" t="s">
        <v>23</v>
      </c>
      <c r="O3457" t="s">
        <v>34</v>
      </c>
      <c r="P3457" t="s">
        <v>49</v>
      </c>
      <c r="Q3457" t="s">
        <v>42</v>
      </c>
      <c r="R3457" s="1">
        <v>42409</v>
      </c>
      <c r="S3457" s="10">
        <f t="shared" si="223"/>
        <v>2.750541339397798E-5</v>
      </c>
      <c r="U3457" t="str">
        <f t="shared" si="222"/>
        <v/>
      </c>
      <c r="V3457">
        <f t="array" ref="V3457">SUM(IF(B3457="Y",IF(D3457="Critical",(F3457:F7016),0)))</f>
        <v>0</v>
      </c>
      <c r="W3457">
        <f t="shared" si="224"/>
        <v>4</v>
      </c>
      <c r="X3457">
        <f t="shared" si="225"/>
        <v>0</v>
      </c>
    </row>
    <row r="3458" spans="1:24" x14ac:dyDescent="0.25">
      <c r="A3458">
        <v>25828</v>
      </c>
      <c r="B3458" t="s">
        <v>27</v>
      </c>
      <c r="C3458" s="1">
        <v>41601</v>
      </c>
      <c r="D3458" t="s">
        <v>31</v>
      </c>
      <c r="E3458">
        <v>31</v>
      </c>
      <c r="F3458">
        <v>9041.26</v>
      </c>
      <c r="G3458">
        <v>0.01</v>
      </c>
      <c r="H3458" t="s">
        <v>54</v>
      </c>
      <c r="I3458">
        <v>-383.03</v>
      </c>
      <c r="J3458">
        <v>286.85000000000002</v>
      </c>
      <c r="K3458">
        <v>61.76</v>
      </c>
      <c r="L3458" t="s">
        <v>425</v>
      </c>
      <c r="M3458" t="s">
        <v>22</v>
      </c>
      <c r="N3458" t="s">
        <v>71</v>
      </c>
      <c r="O3458" t="s">
        <v>37</v>
      </c>
      <c r="P3458" t="s">
        <v>112</v>
      </c>
      <c r="Q3458" t="s">
        <v>58</v>
      </c>
      <c r="R3458" s="1">
        <v>41601</v>
      </c>
      <c r="S3458" s="10">
        <f t="shared" si="223"/>
        <v>1.4367299896148671E-3</v>
      </c>
      <c r="U3458" t="str">
        <f t="shared" ref="U3458:U3521" si="226">IF(T3458="Quality Check",VLOOKUP(S3458,Quality_Control,2),"")</f>
        <v/>
      </c>
      <c r="V3458">
        <f t="array" ref="V3458">SUM(IF(B3458="Y",IF(D3458="Critical",(F3458:F7017),0)))</f>
        <v>0</v>
      </c>
      <c r="W3458">
        <f t="shared" si="224"/>
        <v>0</v>
      </c>
      <c r="X3458">
        <f t="shared" si="225"/>
        <v>0</v>
      </c>
    </row>
    <row r="3459" spans="1:24" x14ac:dyDescent="0.25">
      <c r="A3459">
        <v>44422</v>
      </c>
      <c r="B3459" t="s">
        <v>18</v>
      </c>
      <c r="C3459" s="1">
        <v>42107</v>
      </c>
      <c r="D3459" t="s">
        <v>43</v>
      </c>
      <c r="E3459">
        <v>1</v>
      </c>
      <c r="F3459">
        <v>15.72</v>
      </c>
      <c r="G3459">
        <v>0</v>
      </c>
      <c r="H3459" t="s">
        <v>20</v>
      </c>
      <c r="I3459">
        <v>-6.1</v>
      </c>
      <c r="J3459">
        <v>10.89</v>
      </c>
      <c r="K3459">
        <v>4.5</v>
      </c>
      <c r="L3459" t="s">
        <v>101</v>
      </c>
      <c r="M3459" t="s">
        <v>22</v>
      </c>
      <c r="N3459" t="s">
        <v>23</v>
      </c>
      <c r="O3459" t="s">
        <v>34</v>
      </c>
      <c r="P3459" t="s">
        <v>72</v>
      </c>
      <c r="Q3459" t="s">
        <v>42</v>
      </c>
      <c r="R3459" s="1">
        <v>42109</v>
      </c>
      <c r="S3459" s="10">
        <f t="shared" ref="S3459:S3522" si="227">F3459/$F$3563</f>
        <v>2.4980362733452763E-6</v>
      </c>
      <c r="U3459" t="str">
        <f t="shared" si="226"/>
        <v/>
      </c>
      <c r="V3459">
        <f t="array" ref="V3459">SUM(IF(B3459="Y",IF(D3459="Critical",(F3459:F7018),0)))</f>
        <v>0</v>
      </c>
      <c r="W3459">
        <f t="shared" ref="W3459:W3522" si="228">R3459-C3459</f>
        <v>2</v>
      </c>
      <c r="X3459">
        <f t="shared" ref="X3459:X3522" si="229">IF(T3459="",0,1)</f>
        <v>0</v>
      </c>
    </row>
    <row r="3460" spans="1:24" x14ac:dyDescent="0.25">
      <c r="A3460">
        <v>44422</v>
      </c>
      <c r="B3460" t="s">
        <v>18</v>
      </c>
      <c r="C3460" s="1">
        <v>42107</v>
      </c>
      <c r="D3460" t="s">
        <v>43</v>
      </c>
      <c r="E3460">
        <v>36</v>
      </c>
      <c r="F3460">
        <v>313.83</v>
      </c>
      <c r="G3460">
        <v>0.08</v>
      </c>
      <c r="H3460" t="s">
        <v>20</v>
      </c>
      <c r="I3460">
        <v>56.78</v>
      </c>
      <c r="J3460">
        <v>8.69</v>
      </c>
      <c r="K3460">
        <v>2.99</v>
      </c>
      <c r="L3460" t="s">
        <v>101</v>
      </c>
      <c r="M3460" t="s">
        <v>22</v>
      </c>
      <c r="N3460" t="s">
        <v>23</v>
      </c>
      <c r="O3460" t="s">
        <v>34</v>
      </c>
      <c r="P3460" t="s">
        <v>68</v>
      </c>
      <c r="Q3460" t="s">
        <v>42</v>
      </c>
      <c r="R3460" s="1">
        <v>42109</v>
      </c>
      <c r="S3460" s="10">
        <f t="shared" si="227"/>
        <v>4.9870147815772767E-5</v>
      </c>
      <c r="U3460" t="str">
        <f t="shared" si="226"/>
        <v/>
      </c>
      <c r="V3460">
        <f t="array" ref="V3460">SUM(IF(B3460="Y",IF(D3460="Critical",(F3460:F7019),0)))</f>
        <v>0</v>
      </c>
      <c r="W3460">
        <f t="shared" si="228"/>
        <v>2</v>
      </c>
      <c r="X3460">
        <f t="shared" si="229"/>
        <v>0</v>
      </c>
    </row>
    <row r="3461" spans="1:24" x14ac:dyDescent="0.25">
      <c r="A3461">
        <v>44422</v>
      </c>
      <c r="B3461" t="s">
        <v>18</v>
      </c>
      <c r="C3461" s="1">
        <v>42107</v>
      </c>
      <c r="D3461" t="s">
        <v>43</v>
      </c>
      <c r="E3461">
        <v>11</v>
      </c>
      <c r="F3461">
        <v>201.59450000000001</v>
      </c>
      <c r="G3461">
        <v>0.04</v>
      </c>
      <c r="H3461" t="s">
        <v>20</v>
      </c>
      <c r="I3461">
        <v>32.31</v>
      </c>
      <c r="J3461">
        <v>20.99</v>
      </c>
      <c r="K3461">
        <v>0.99</v>
      </c>
      <c r="L3461" t="s">
        <v>101</v>
      </c>
      <c r="M3461" t="s">
        <v>22</v>
      </c>
      <c r="N3461" t="s">
        <v>23</v>
      </c>
      <c r="O3461" t="s">
        <v>24</v>
      </c>
      <c r="P3461" t="s">
        <v>41</v>
      </c>
      <c r="Q3461" t="s">
        <v>36</v>
      </c>
      <c r="R3461" s="1">
        <v>42109</v>
      </c>
      <c r="S3461" s="10">
        <f t="shared" si="227"/>
        <v>3.2035011037334879E-5</v>
      </c>
      <c r="U3461" t="str">
        <f t="shared" si="226"/>
        <v/>
      </c>
      <c r="V3461">
        <f t="array" ref="V3461">SUM(IF(B3461="Y",IF(D3461="Critical",(F3461:F7020),0)))</f>
        <v>0</v>
      </c>
      <c r="W3461">
        <f t="shared" si="228"/>
        <v>2</v>
      </c>
      <c r="X3461">
        <f t="shared" si="229"/>
        <v>0</v>
      </c>
    </row>
    <row r="3462" spans="1:24" x14ac:dyDescent="0.25">
      <c r="A3462">
        <v>44423</v>
      </c>
      <c r="B3462" t="s">
        <v>18</v>
      </c>
      <c r="C3462" s="1">
        <v>42214</v>
      </c>
      <c r="D3462" t="s">
        <v>28</v>
      </c>
      <c r="E3462">
        <v>39</v>
      </c>
      <c r="F3462">
        <v>248.64</v>
      </c>
      <c r="G3462">
        <v>0.08</v>
      </c>
      <c r="H3462" t="s">
        <v>20</v>
      </c>
      <c r="I3462">
        <v>-69.27</v>
      </c>
      <c r="J3462">
        <v>6.28</v>
      </c>
      <c r="K3462">
        <v>5.29</v>
      </c>
      <c r="L3462" t="s">
        <v>140</v>
      </c>
      <c r="M3462" t="s">
        <v>56</v>
      </c>
      <c r="N3462" t="s">
        <v>23</v>
      </c>
      <c r="O3462" t="s">
        <v>37</v>
      </c>
      <c r="P3462" t="s">
        <v>38</v>
      </c>
      <c r="Q3462" t="s">
        <v>42</v>
      </c>
      <c r="R3462" s="1">
        <v>42215</v>
      </c>
      <c r="S3462" s="10">
        <f t="shared" si="227"/>
        <v>3.9510924873064208E-5</v>
      </c>
      <c r="U3462" t="str">
        <f t="shared" si="226"/>
        <v/>
      </c>
      <c r="V3462">
        <f t="array" ref="V3462">SUM(IF(B3462="Y",IF(D3462="Critical",(F3462:F7021),0)))</f>
        <v>0</v>
      </c>
      <c r="W3462">
        <f t="shared" si="228"/>
        <v>1</v>
      </c>
      <c r="X3462">
        <f t="shared" si="229"/>
        <v>0</v>
      </c>
    </row>
    <row r="3463" spans="1:24" x14ac:dyDescent="0.25">
      <c r="A3463">
        <v>44451</v>
      </c>
      <c r="B3463" t="s">
        <v>18</v>
      </c>
      <c r="C3463" s="1">
        <v>41893</v>
      </c>
      <c r="D3463" t="s">
        <v>28</v>
      </c>
      <c r="E3463">
        <v>4</v>
      </c>
      <c r="F3463">
        <v>103.9</v>
      </c>
      <c r="G3463">
        <v>7.0000000000000007E-2</v>
      </c>
      <c r="H3463" t="s">
        <v>32</v>
      </c>
      <c r="I3463">
        <v>-19.260000000000002</v>
      </c>
      <c r="J3463">
        <v>22.98</v>
      </c>
      <c r="K3463">
        <v>7.58</v>
      </c>
      <c r="L3463" t="s">
        <v>616</v>
      </c>
      <c r="M3463" t="s">
        <v>56</v>
      </c>
      <c r="N3463" t="s">
        <v>40</v>
      </c>
      <c r="O3463" t="s">
        <v>37</v>
      </c>
      <c r="P3463" t="s">
        <v>38</v>
      </c>
      <c r="Q3463" t="s">
        <v>42</v>
      </c>
      <c r="R3463" s="1">
        <v>41895</v>
      </c>
      <c r="S3463" s="10">
        <f t="shared" si="227"/>
        <v>1.651055781174136E-5</v>
      </c>
      <c r="U3463" t="str">
        <f t="shared" si="226"/>
        <v/>
      </c>
      <c r="V3463">
        <f t="array" ref="V3463">SUM(IF(B3463="Y",IF(D3463="Critical",(F3463:F7022),0)))</f>
        <v>0</v>
      </c>
      <c r="W3463">
        <f t="shared" si="228"/>
        <v>2</v>
      </c>
      <c r="X3463">
        <f t="shared" si="229"/>
        <v>0</v>
      </c>
    </row>
    <row r="3464" spans="1:24" x14ac:dyDescent="0.25">
      <c r="A3464">
        <v>44452</v>
      </c>
      <c r="B3464" t="s">
        <v>18</v>
      </c>
      <c r="C3464" s="1">
        <v>41982</v>
      </c>
      <c r="D3464" t="s">
        <v>31</v>
      </c>
      <c r="E3464">
        <v>50</v>
      </c>
      <c r="F3464">
        <v>330.27</v>
      </c>
      <c r="G3464">
        <v>7.0000000000000007E-2</v>
      </c>
      <c r="H3464" t="s">
        <v>20</v>
      </c>
      <c r="I3464">
        <v>-195.57</v>
      </c>
      <c r="J3464">
        <v>6.48</v>
      </c>
      <c r="K3464">
        <v>7.86</v>
      </c>
      <c r="L3464" t="s">
        <v>378</v>
      </c>
      <c r="M3464" t="s">
        <v>22</v>
      </c>
      <c r="N3464" t="s">
        <v>40</v>
      </c>
      <c r="O3464" t="s">
        <v>34</v>
      </c>
      <c r="P3464" t="s">
        <v>49</v>
      </c>
      <c r="Q3464" t="s">
        <v>42</v>
      </c>
      <c r="R3464" s="1">
        <v>41984</v>
      </c>
      <c r="S3464" s="10">
        <f t="shared" si="227"/>
        <v>5.2482597964233098E-5</v>
      </c>
      <c r="U3464" t="str">
        <f t="shared" si="226"/>
        <v/>
      </c>
      <c r="V3464">
        <f t="array" ref="V3464">SUM(IF(B3464="Y",IF(D3464="Critical",(F3464:F7023),0)))</f>
        <v>0</v>
      </c>
      <c r="W3464">
        <f t="shared" si="228"/>
        <v>2</v>
      </c>
      <c r="X3464">
        <f t="shared" si="229"/>
        <v>0</v>
      </c>
    </row>
    <row r="3465" spans="1:24" x14ac:dyDescent="0.25">
      <c r="A3465">
        <v>33889</v>
      </c>
      <c r="B3465" t="s">
        <v>18</v>
      </c>
      <c r="C3465" s="1">
        <v>41584</v>
      </c>
      <c r="D3465" t="s">
        <v>47</v>
      </c>
      <c r="E3465">
        <v>46</v>
      </c>
      <c r="F3465">
        <v>9046.33</v>
      </c>
      <c r="G3465">
        <v>0</v>
      </c>
      <c r="H3465" t="s">
        <v>54</v>
      </c>
      <c r="I3465">
        <v>1398.03</v>
      </c>
      <c r="J3465">
        <v>180.98</v>
      </c>
      <c r="K3465">
        <v>55.24</v>
      </c>
      <c r="L3465" t="s">
        <v>582</v>
      </c>
      <c r="M3465" t="s">
        <v>30</v>
      </c>
      <c r="N3465" t="s">
        <v>71</v>
      </c>
      <c r="O3465" t="s">
        <v>34</v>
      </c>
      <c r="P3465" t="s">
        <v>72</v>
      </c>
      <c r="Q3465" t="s">
        <v>74</v>
      </c>
      <c r="R3465" s="1">
        <v>41589</v>
      </c>
      <c r="S3465" s="10">
        <f t="shared" si="227"/>
        <v>1.4375356539854688E-3</v>
      </c>
      <c r="U3465" t="str">
        <f t="shared" si="226"/>
        <v/>
      </c>
      <c r="V3465">
        <f t="array" ref="V3465">SUM(IF(B3465="Y",IF(D3465="Critical",(F3465:F7024),0)))</f>
        <v>0</v>
      </c>
      <c r="W3465">
        <f t="shared" si="228"/>
        <v>5</v>
      </c>
      <c r="X3465">
        <f t="shared" si="229"/>
        <v>0</v>
      </c>
    </row>
    <row r="3466" spans="1:24" x14ac:dyDescent="0.25">
      <c r="A3466">
        <v>14819</v>
      </c>
      <c r="B3466" t="s">
        <v>18</v>
      </c>
      <c r="C3466" s="1">
        <v>41299</v>
      </c>
      <c r="D3466" t="s">
        <v>31</v>
      </c>
      <c r="E3466">
        <v>48</v>
      </c>
      <c r="F3466">
        <v>9062.73</v>
      </c>
      <c r="G3466">
        <v>0.09</v>
      </c>
      <c r="H3466" t="s">
        <v>20</v>
      </c>
      <c r="I3466">
        <v>3122.78</v>
      </c>
      <c r="J3466">
        <v>207.48</v>
      </c>
      <c r="K3466">
        <v>0.99</v>
      </c>
      <c r="L3466" t="s">
        <v>400</v>
      </c>
      <c r="M3466" t="s">
        <v>341</v>
      </c>
      <c r="N3466" t="s">
        <v>40</v>
      </c>
      <c r="O3466" t="s">
        <v>34</v>
      </c>
      <c r="P3466" t="s">
        <v>72</v>
      </c>
      <c r="Q3466" t="s">
        <v>42</v>
      </c>
      <c r="R3466" s="1">
        <v>41301</v>
      </c>
      <c r="S3466" s="10">
        <f t="shared" si="227"/>
        <v>1.4401417478075338E-3</v>
      </c>
      <c r="U3466" t="str">
        <f t="shared" si="226"/>
        <v/>
      </c>
      <c r="V3466">
        <f t="array" ref="V3466">SUM(IF(B3466="Y",IF(D3466="Critical",(F3466:F7025),0)))</f>
        <v>0</v>
      </c>
      <c r="W3466">
        <f t="shared" si="228"/>
        <v>2</v>
      </c>
      <c r="X3466">
        <f t="shared" si="229"/>
        <v>0</v>
      </c>
    </row>
    <row r="3467" spans="1:24" x14ac:dyDescent="0.25">
      <c r="A3467">
        <v>22887</v>
      </c>
      <c r="B3467" t="s">
        <v>18</v>
      </c>
      <c r="C3467" s="1">
        <v>41596</v>
      </c>
      <c r="D3467" t="s">
        <v>31</v>
      </c>
      <c r="E3467">
        <v>34</v>
      </c>
      <c r="F3467">
        <v>9107.27</v>
      </c>
      <c r="G3467">
        <v>7.0000000000000007E-2</v>
      </c>
      <c r="H3467" t="s">
        <v>20</v>
      </c>
      <c r="I3467">
        <v>2463.36</v>
      </c>
      <c r="J3467">
        <v>276.2</v>
      </c>
      <c r="K3467">
        <v>24.49</v>
      </c>
      <c r="L3467" t="s">
        <v>524</v>
      </c>
      <c r="M3467" t="s">
        <v>22</v>
      </c>
      <c r="N3467" t="s">
        <v>40</v>
      </c>
      <c r="O3467" t="s">
        <v>37</v>
      </c>
      <c r="P3467" t="s">
        <v>86</v>
      </c>
      <c r="Q3467" t="s">
        <v>60</v>
      </c>
      <c r="R3467" s="1">
        <v>41597</v>
      </c>
      <c r="S3467" s="10">
        <f t="shared" si="227"/>
        <v>1.447219517248679E-3</v>
      </c>
      <c r="U3467" t="str">
        <f t="shared" si="226"/>
        <v/>
      </c>
      <c r="V3467">
        <f t="array" ref="V3467">SUM(IF(B3467="Y",IF(D3467="Critical",(F3467:F7026),0)))</f>
        <v>0</v>
      </c>
      <c r="W3467">
        <f t="shared" si="228"/>
        <v>1</v>
      </c>
      <c r="X3467">
        <f t="shared" si="229"/>
        <v>0</v>
      </c>
    </row>
    <row r="3468" spans="1:24" x14ac:dyDescent="0.25">
      <c r="A3468">
        <v>44576</v>
      </c>
      <c r="B3468" t="s">
        <v>18</v>
      </c>
      <c r="C3468" s="1">
        <v>42729</v>
      </c>
      <c r="D3468" t="s">
        <v>31</v>
      </c>
      <c r="E3468">
        <v>38</v>
      </c>
      <c r="F3468">
        <v>5016.25</v>
      </c>
      <c r="G3468">
        <v>0.01</v>
      </c>
      <c r="H3468" t="s">
        <v>54</v>
      </c>
      <c r="I3468">
        <v>-189.35</v>
      </c>
      <c r="J3468">
        <v>124.49</v>
      </c>
      <c r="K3468">
        <v>51.94</v>
      </c>
      <c r="L3468" t="s">
        <v>422</v>
      </c>
      <c r="M3468" t="s">
        <v>56</v>
      </c>
      <c r="N3468" t="s">
        <v>71</v>
      </c>
      <c r="O3468" t="s">
        <v>37</v>
      </c>
      <c r="P3468" t="s">
        <v>112</v>
      </c>
      <c r="Q3468" t="s">
        <v>58</v>
      </c>
      <c r="R3468" s="1">
        <v>42730</v>
      </c>
      <c r="S3468" s="10">
        <f t="shared" si="227"/>
        <v>7.971230570081578E-4</v>
      </c>
      <c r="U3468" t="str">
        <f t="shared" si="226"/>
        <v/>
      </c>
      <c r="V3468">
        <f t="array" ref="V3468">SUM(IF(B3468="Y",IF(D3468="Critical",(F3468:F7027),0)))</f>
        <v>0</v>
      </c>
      <c r="W3468">
        <f t="shared" si="228"/>
        <v>1</v>
      </c>
      <c r="X3468">
        <f t="shared" si="229"/>
        <v>0</v>
      </c>
    </row>
    <row r="3469" spans="1:24" x14ac:dyDescent="0.25">
      <c r="A3469">
        <v>44583</v>
      </c>
      <c r="B3469" t="s">
        <v>27</v>
      </c>
      <c r="C3469" s="1">
        <v>42647</v>
      </c>
      <c r="D3469" t="s">
        <v>47</v>
      </c>
      <c r="E3469">
        <v>6</v>
      </c>
      <c r="F3469">
        <v>17.59</v>
      </c>
      <c r="G3469">
        <v>0.1</v>
      </c>
      <c r="H3469" t="s">
        <v>20</v>
      </c>
      <c r="I3469">
        <v>-19.739999999999998</v>
      </c>
      <c r="J3469">
        <v>2.2200000000000002</v>
      </c>
      <c r="K3469">
        <v>5</v>
      </c>
      <c r="L3469" t="s">
        <v>428</v>
      </c>
      <c r="M3469" t="s">
        <v>56</v>
      </c>
      <c r="N3469" t="s">
        <v>23</v>
      </c>
      <c r="O3469" t="s">
        <v>34</v>
      </c>
      <c r="P3469" t="s">
        <v>72</v>
      </c>
      <c r="Q3469" t="s">
        <v>42</v>
      </c>
      <c r="R3469" s="1">
        <v>42652</v>
      </c>
      <c r="S3469" s="10">
        <f t="shared" si="227"/>
        <v>2.795194532324644E-6</v>
      </c>
      <c r="U3469" t="str">
        <f t="shared" si="226"/>
        <v/>
      </c>
      <c r="V3469">
        <f t="array" ref="V3469">SUM(IF(B3469="Y",IF(D3469="Critical",(F3469:F7028),0)))</f>
        <v>0</v>
      </c>
      <c r="W3469">
        <f t="shared" si="228"/>
        <v>5</v>
      </c>
      <c r="X3469">
        <f t="shared" si="229"/>
        <v>0</v>
      </c>
    </row>
    <row r="3470" spans="1:24" x14ac:dyDescent="0.25">
      <c r="A3470">
        <v>44609</v>
      </c>
      <c r="B3470" t="s">
        <v>18</v>
      </c>
      <c r="C3470" s="1">
        <v>41808</v>
      </c>
      <c r="D3470" t="s">
        <v>47</v>
      </c>
      <c r="E3470">
        <v>28</v>
      </c>
      <c r="F3470">
        <v>525.4</v>
      </c>
      <c r="G3470">
        <v>0.08</v>
      </c>
      <c r="H3470" t="s">
        <v>20</v>
      </c>
      <c r="I3470">
        <v>126.49</v>
      </c>
      <c r="J3470">
        <v>19.84</v>
      </c>
      <c r="K3470">
        <v>4.0999999999999996</v>
      </c>
      <c r="L3470" t="s">
        <v>425</v>
      </c>
      <c r="M3470" t="s">
        <v>22</v>
      </c>
      <c r="N3470" t="s">
        <v>71</v>
      </c>
      <c r="O3470" t="s">
        <v>34</v>
      </c>
      <c r="P3470" t="s">
        <v>35</v>
      </c>
      <c r="Q3470" t="s">
        <v>36</v>
      </c>
      <c r="R3470" s="1">
        <v>41813</v>
      </c>
      <c r="S3470" s="10">
        <f t="shared" si="227"/>
        <v>8.3490347202010688E-5</v>
      </c>
      <c r="U3470" t="str">
        <f t="shared" si="226"/>
        <v/>
      </c>
      <c r="V3470">
        <f t="array" ref="V3470">SUM(IF(B3470="Y",IF(D3470="Critical",(F3470:F7029),0)))</f>
        <v>0</v>
      </c>
      <c r="W3470">
        <f t="shared" si="228"/>
        <v>5</v>
      </c>
      <c r="X3470">
        <f t="shared" si="229"/>
        <v>0</v>
      </c>
    </row>
    <row r="3471" spans="1:24" x14ac:dyDescent="0.25">
      <c r="A3471">
        <v>44609</v>
      </c>
      <c r="B3471" t="s">
        <v>18</v>
      </c>
      <c r="C3471" s="1">
        <v>41808</v>
      </c>
      <c r="D3471" t="s">
        <v>47</v>
      </c>
      <c r="E3471">
        <v>37</v>
      </c>
      <c r="F3471">
        <v>61.77</v>
      </c>
      <c r="G3471">
        <v>0.04</v>
      </c>
      <c r="H3471" t="s">
        <v>32</v>
      </c>
      <c r="I3471">
        <v>12.65</v>
      </c>
      <c r="J3471">
        <v>1.48</v>
      </c>
      <c r="K3471">
        <v>0.7</v>
      </c>
      <c r="L3471" t="s">
        <v>425</v>
      </c>
      <c r="M3471" t="s">
        <v>22</v>
      </c>
      <c r="N3471" t="s">
        <v>71</v>
      </c>
      <c r="O3471" t="s">
        <v>34</v>
      </c>
      <c r="P3471" t="s">
        <v>100</v>
      </c>
      <c r="Q3471" t="s">
        <v>36</v>
      </c>
      <c r="R3471" s="1">
        <v>41812</v>
      </c>
      <c r="S3471" s="10">
        <f t="shared" si="227"/>
        <v>9.8157570359120683E-6</v>
      </c>
      <c r="U3471" t="str">
        <f t="shared" si="226"/>
        <v/>
      </c>
      <c r="V3471">
        <f t="array" ref="V3471">SUM(IF(B3471="Y",IF(D3471="Critical",(F3471:F7030),0)))</f>
        <v>0</v>
      </c>
      <c r="W3471">
        <f t="shared" si="228"/>
        <v>4</v>
      </c>
      <c r="X3471">
        <f t="shared" si="229"/>
        <v>0</v>
      </c>
    </row>
    <row r="3472" spans="1:24" x14ac:dyDescent="0.25">
      <c r="A3472">
        <v>44612</v>
      </c>
      <c r="B3472" t="s">
        <v>18</v>
      </c>
      <c r="C3472" s="1">
        <v>41711</v>
      </c>
      <c r="D3472" t="s">
        <v>19</v>
      </c>
      <c r="E3472">
        <v>6</v>
      </c>
      <c r="F3472">
        <v>428.72300000000001</v>
      </c>
      <c r="G3472">
        <v>0.06</v>
      </c>
      <c r="H3472" t="s">
        <v>20</v>
      </c>
      <c r="I3472">
        <v>-147.72</v>
      </c>
      <c r="J3472">
        <v>85.99</v>
      </c>
      <c r="K3472">
        <v>1.25</v>
      </c>
      <c r="L3472" t="s">
        <v>617</v>
      </c>
      <c r="M3472" t="s">
        <v>30</v>
      </c>
      <c r="N3472" t="s">
        <v>23</v>
      </c>
      <c r="O3472" t="s">
        <v>24</v>
      </c>
      <c r="P3472" t="s">
        <v>41</v>
      </c>
      <c r="Q3472" t="s">
        <v>26</v>
      </c>
      <c r="R3472" s="1">
        <v>41713</v>
      </c>
      <c r="S3472" s="10">
        <f t="shared" si="227"/>
        <v>6.8127583029097122E-5</v>
      </c>
      <c r="U3472" t="str">
        <f t="shared" si="226"/>
        <v/>
      </c>
      <c r="V3472">
        <f t="array" ref="V3472">SUM(IF(B3472="Y",IF(D3472="Critical",(F3472:F7031),0)))</f>
        <v>0</v>
      </c>
      <c r="W3472">
        <f t="shared" si="228"/>
        <v>2</v>
      </c>
      <c r="X3472">
        <f t="shared" si="229"/>
        <v>0</v>
      </c>
    </row>
    <row r="3473" spans="1:24" x14ac:dyDescent="0.25">
      <c r="A3473">
        <v>18210</v>
      </c>
      <c r="B3473" t="s">
        <v>18</v>
      </c>
      <c r="C3473" s="1">
        <v>41492</v>
      </c>
      <c r="D3473" t="s">
        <v>31</v>
      </c>
      <c r="E3473">
        <v>27</v>
      </c>
      <c r="F3473">
        <v>9293.82</v>
      </c>
      <c r="G3473">
        <v>0.08</v>
      </c>
      <c r="H3473" t="s">
        <v>20</v>
      </c>
      <c r="I3473">
        <v>2437.17</v>
      </c>
      <c r="J3473">
        <v>363.25</v>
      </c>
      <c r="K3473">
        <v>19.989999999999998</v>
      </c>
      <c r="L3473" t="s">
        <v>422</v>
      </c>
      <c r="M3473" t="s">
        <v>56</v>
      </c>
      <c r="N3473" t="s">
        <v>71</v>
      </c>
      <c r="O3473" t="s">
        <v>34</v>
      </c>
      <c r="P3473" t="s">
        <v>72</v>
      </c>
      <c r="Q3473" t="s">
        <v>42</v>
      </c>
      <c r="R3473" s="1">
        <v>41493</v>
      </c>
      <c r="S3473" s="10">
        <f t="shared" si="227"/>
        <v>1.4768638344746688E-3</v>
      </c>
      <c r="U3473" t="str">
        <f t="shared" si="226"/>
        <v/>
      </c>
      <c r="V3473">
        <f t="array" ref="V3473">SUM(IF(B3473="Y",IF(D3473="Critical",(F3473:F7032),0)))</f>
        <v>0</v>
      </c>
      <c r="W3473">
        <f t="shared" si="228"/>
        <v>1</v>
      </c>
      <c r="X3473">
        <f t="shared" si="229"/>
        <v>0</v>
      </c>
    </row>
    <row r="3474" spans="1:24" x14ac:dyDescent="0.25">
      <c r="A3474">
        <v>17506</v>
      </c>
      <c r="B3474" t="s">
        <v>18</v>
      </c>
      <c r="C3474" s="1">
        <v>41333</v>
      </c>
      <c r="D3474" t="s">
        <v>47</v>
      </c>
      <c r="E3474">
        <v>33</v>
      </c>
      <c r="F3474">
        <v>9473.31</v>
      </c>
      <c r="G3474">
        <v>0.03</v>
      </c>
      <c r="H3474" t="s">
        <v>54</v>
      </c>
      <c r="I3474">
        <v>1939.11</v>
      </c>
      <c r="J3474">
        <v>294.62</v>
      </c>
      <c r="K3474">
        <v>42.52</v>
      </c>
      <c r="L3474" t="s">
        <v>144</v>
      </c>
      <c r="M3474" t="s">
        <v>30</v>
      </c>
      <c r="N3474" t="s">
        <v>40</v>
      </c>
      <c r="O3474" t="s">
        <v>34</v>
      </c>
      <c r="P3474" t="s">
        <v>72</v>
      </c>
      <c r="Q3474" t="s">
        <v>74</v>
      </c>
      <c r="R3474" s="1">
        <v>41337</v>
      </c>
      <c r="S3474" s="10">
        <f t="shared" si="227"/>
        <v>1.5053862600918917E-3</v>
      </c>
      <c r="U3474" t="str">
        <f t="shared" si="226"/>
        <v/>
      </c>
      <c r="V3474">
        <f t="array" ref="V3474">SUM(IF(B3474="Y",IF(D3474="Critical",(F3474:F7033),0)))</f>
        <v>0</v>
      </c>
      <c r="W3474">
        <f t="shared" si="228"/>
        <v>4</v>
      </c>
      <c r="X3474">
        <f t="shared" si="229"/>
        <v>0</v>
      </c>
    </row>
    <row r="3475" spans="1:24" x14ac:dyDescent="0.25">
      <c r="A3475">
        <v>22912</v>
      </c>
      <c r="B3475" t="s">
        <v>18</v>
      </c>
      <c r="C3475" s="1">
        <v>41563</v>
      </c>
      <c r="D3475" t="s">
        <v>47</v>
      </c>
      <c r="E3475">
        <v>33</v>
      </c>
      <c r="F3475">
        <v>10168.23</v>
      </c>
      <c r="G3475">
        <v>0.03</v>
      </c>
      <c r="H3475" t="s">
        <v>32</v>
      </c>
      <c r="I3475">
        <v>4141.8</v>
      </c>
      <c r="J3475">
        <v>304.99</v>
      </c>
      <c r="K3475">
        <v>19.989999999999998</v>
      </c>
      <c r="L3475" t="s">
        <v>453</v>
      </c>
      <c r="M3475" t="s">
        <v>22</v>
      </c>
      <c r="N3475" t="s">
        <v>23</v>
      </c>
      <c r="O3475" t="s">
        <v>34</v>
      </c>
      <c r="P3475" t="s">
        <v>68</v>
      </c>
      <c r="Q3475" t="s">
        <v>42</v>
      </c>
      <c r="R3475" s="1">
        <v>41567</v>
      </c>
      <c r="S3475" s="10">
        <f t="shared" si="227"/>
        <v>1.6158147185571015E-3</v>
      </c>
      <c r="U3475" t="str">
        <f t="shared" si="226"/>
        <v/>
      </c>
      <c r="V3475">
        <f t="array" ref="V3475">SUM(IF(B3475="Y",IF(D3475="Critical",(F3475:F7034),0)))</f>
        <v>0</v>
      </c>
      <c r="W3475">
        <f t="shared" si="228"/>
        <v>4</v>
      </c>
      <c r="X3475">
        <f t="shared" si="229"/>
        <v>0</v>
      </c>
    </row>
    <row r="3476" spans="1:24" x14ac:dyDescent="0.25">
      <c r="A3476">
        <v>10563</v>
      </c>
      <c r="B3476" t="s">
        <v>18</v>
      </c>
      <c r="C3476" s="1">
        <v>41546</v>
      </c>
      <c r="D3476" t="s">
        <v>28</v>
      </c>
      <c r="E3476">
        <v>38</v>
      </c>
      <c r="F3476">
        <v>10223.19</v>
      </c>
      <c r="G3476">
        <v>0.08</v>
      </c>
      <c r="H3476" t="s">
        <v>20</v>
      </c>
      <c r="I3476">
        <v>2723.31</v>
      </c>
      <c r="J3476">
        <v>289.52999999999997</v>
      </c>
      <c r="K3476">
        <v>19.989999999999998</v>
      </c>
      <c r="L3476" t="s">
        <v>342</v>
      </c>
      <c r="M3476" t="s">
        <v>22</v>
      </c>
      <c r="N3476" t="s">
        <v>23</v>
      </c>
      <c r="O3476" t="s">
        <v>34</v>
      </c>
      <c r="P3476" t="s">
        <v>72</v>
      </c>
      <c r="Q3476" t="s">
        <v>42</v>
      </c>
      <c r="R3476" s="1">
        <v>41547</v>
      </c>
      <c r="S3476" s="10">
        <f t="shared" si="227"/>
        <v>1.6245483110242172E-3</v>
      </c>
      <c r="U3476" t="str">
        <f t="shared" si="226"/>
        <v/>
      </c>
      <c r="V3476">
        <f t="array" ref="V3476">SUM(IF(B3476="Y",IF(D3476="Critical",(F3476:F7035),0)))</f>
        <v>0</v>
      </c>
      <c r="W3476">
        <f t="shared" si="228"/>
        <v>1</v>
      </c>
      <c r="X3476">
        <f t="shared" si="229"/>
        <v>0</v>
      </c>
    </row>
    <row r="3477" spans="1:24" x14ac:dyDescent="0.25">
      <c r="A3477">
        <v>30023</v>
      </c>
      <c r="B3477" t="s">
        <v>18</v>
      </c>
      <c r="C3477" s="1">
        <v>41562</v>
      </c>
      <c r="D3477" t="s">
        <v>47</v>
      </c>
      <c r="E3477">
        <v>28</v>
      </c>
      <c r="F3477">
        <v>10253.75</v>
      </c>
      <c r="G3477">
        <v>0.1</v>
      </c>
      <c r="H3477" t="s">
        <v>54</v>
      </c>
      <c r="I3477">
        <v>3256.81</v>
      </c>
      <c r="J3477">
        <v>400.97</v>
      </c>
      <c r="K3477">
        <v>48.26</v>
      </c>
      <c r="L3477" t="s">
        <v>248</v>
      </c>
      <c r="M3477" t="s">
        <v>56</v>
      </c>
      <c r="N3477" t="s">
        <v>45</v>
      </c>
      <c r="O3477" t="s">
        <v>24</v>
      </c>
      <c r="P3477" t="s">
        <v>51</v>
      </c>
      <c r="Q3477" t="s">
        <v>58</v>
      </c>
      <c r="R3477" s="1">
        <v>41564</v>
      </c>
      <c r="S3477" s="10">
        <f t="shared" si="227"/>
        <v>1.6294045443902114E-3</v>
      </c>
      <c r="U3477" t="str">
        <f t="shared" si="226"/>
        <v/>
      </c>
      <c r="V3477">
        <f t="array" ref="V3477">SUM(IF(B3477="Y",IF(D3477="Critical",(F3477:F7036),0)))</f>
        <v>0</v>
      </c>
      <c r="W3477">
        <f t="shared" si="228"/>
        <v>2</v>
      </c>
      <c r="X3477">
        <f t="shared" si="229"/>
        <v>0</v>
      </c>
    </row>
    <row r="3478" spans="1:24" x14ac:dyDescent="0.25">
      <c r="A3478">
        <v>12196</v>
      </c>
      <c r="B3478" t="s">
        <v>18</v>
      </c>
      <c r="C3478" s="1">
        <v>41427</v>
      </c>
      <c r="D3478" t="s">
        <v>31</v>
      </c>
      <c r="E3478">
        <v>25</v>
      </c>
      <c r="F3478">
        <v>10330.94</v>
      </c>
      <c r="G3478">
        <v>7.0000000000000007E-2</v>
      </c>
      <c r="H3478" t="s">
        <v>20</v>
      </c>
      <c r="I3478">
        <v>2914.56</v>
      </c>
      <c r="J3478">
        <v>419.19</v>
      </c>
      <c r="K3478">
        <v>19.989999999999998</v>
      </c>
      <c r="L3478" t="s">
        <v>189</v>
      </c>
      <c r="M3478" t="s">
        <v>22</v>
      </c>
      <c r="N3478" t="s">
        <v>45</v>
      </c>
      <c r="O3478" t="s">
        <v>34</v>
      </c>
      <c r="P3478" t="s">
        <v>53</v>
      </c>
      <c r="Q3478" t="s">
        <v>42</v>
      </c>
      <c r="R3478" s="1">
        <v>41427</v>
      </c>
      <c r="S3478" s="10">
        <f t="shared" si="227"/>
        <v>1.6416706652515043E-3</v>
      </c>
      <c r="U3478" t="str">
        <f t="shared" si="226"/>
        <v/>
      </c>
      <c r="V3478">
        <f t="array" ref="V3478">SUM(IF(B3478="Y",IF(D3478="Critical",(F3478:F7037),0)))</f>
        <v>0</v>
      </c>
      <c r="W3478">
        <f t="shared" si="228"/>
        <v>0</v>
      </c>
      <c r="X3478">
        <f t="shared" si="229"/>
        <v>0</v>
      </c>
    </row>
    <row r="3479" spans="1:24" x14ac:dyDescent="0.25">
      <c r="A3479">
        <v>44646</v>
      </c>
      <c r="B3479" t="s">
        <v>18</v>
      </c>
      <c r="C3479" s="1">
        <v>42007</v>
      </c>
      <c r="D3479" t="s">
        <v>47</v>
      </c>
      <c r="E3479">
        <v>47</v>
      </c>
      <c r="F3479">
        <v>12723.95</v>
      </c>
      <c r="G3479">
        <v>0.08</v>
      </c>
      <c r="H3479" t="s">
        <v>20</v>
      </c>
      <c r="I3479">
        <v>11.54</v>
      </c>
      <c r="J3479">
        <v>279.48</v>
      </c>
      <c r="K3479">
        <v>35</v>
      </c>
      <c r="L3479" t="s">
        <v>600</v>
      </c>
      <c r="M3479" t="s">
        <v>22</v>
      </c>
      <c r="N3479" t="s">
        <v>40</v>
      </c>
      <c r="O3479" t="s">
        <v>34</v>
      </c>
      <c r="P3479" t="s">
        <v>53</v>
      </c>
      <c r="Q3479" t="s">
        <v>60</v>
      </c>
      <c r="R3479" s="1">
        <v>42011</v>
      </c>
      <c r="S3479" s="10">
        <f t="shared" si="227"/>
        <v>2.0219394809307652E-3</v>
      </c>
      <c r="U3479" t="str">
        <f t="shared" si="226"/>
        <v/>
      </c>
      <c r="V3479">
        <f t="array" ref="V3479">SUM(IF(B3479="Y",IF(D3479="Critical",(F3479:F7038),0)))</f>
        <v>0</v>
      </c>
      <c r="W3479">
        <f t="shared" si="228"/>
        <v>4</v>
      </c>
      <c r="X3479">
        <f t="shared" si="229"/>
        <v>0</v>
      </c>
    </row>
    <row r="3480" spans="1:24" x14ac:dyDescent="0.25">
      <c r="A3480">
        <v>44678</v>
      </c>
      <c r="B3480" t="s">
        <v>18</v>
      </c>
      <c r="C3480" s="1">
        <v>42290</v>
      </c>
      <c r="D3480" t="s">
        <v>47</v>
      </c>
      <c r="E3480">
        <v>36</v>
      </c>
      <c r="F3480">
        <v>1152.6300000000001</v>
      </c>
      <c r="G3480">
        <v>0.03</v>
      </c>
      <c r="H3480" t="s">
        <v>20</v>
      </c>
      <c r="I3480">
        <v>389.4</v>
      </c>
      <c r="J3480">
        <v>32.479999999999997</v>
      </c>
      <c r="K3480">
        <v>7.09</v>
      </c>
      <c r="L3480" t="s">
        <v>316</v>
      </c>
      <c r="M3480" t="s">
        <v>22</v>
      </c>
      <c r="N3480" t="s">
        <v>71</v>
      </c>
      <c r="O3480" t="s">
        <v>37</v>
      </c>
      <c r="P3480" t="s">
        <v>38</v>
      </c>
      <c r="Q3480" t="s">
        <v>42</v>
      </c>
      <c r="R3480" s="1">
        <v>42290</v>
      </c>
      <c r="S3480" s="10">
        <f t="shared" si="227"/>
        <v>1.8316231232480697E-4</v>
      </c>
      <c r="U3480" t="str">
        <f t="shared" si="226"/>
        <v/>
      </c>
      <c r="V3480">
        <f t="array" ref="V3480">SUM(IF(B3480="Y",IF(D3480="Critical",(F3480:F7039),0)))</f>
        <v>0</v>
      </c>
      <c r="W3480">
        <f t="shared" si="228"/>
        <v>0</v>
      </c>
      <c r="X3480">
        <f t="shared" si="229"/>
        <v>0</v>
      </c>
    </row>
    <row r="3481" spans="1:24" x14ac:dyDescent="0.25">
      <c r="A3481">
        <v>44678</v>
      </c>
      <c r="B3481" t="s">
        <v>18</v>
      </c>
      <c r="C3481" s="1">
        <v>42290</v>
      </c>
      <c r="D3481" t="s">
        <v>47</v>
      </c>
      <c r="E3481">
        <v>4</v>
      </c>
      <c r="F3481">
        <v>7.56</v>
      </c>
      <c r="G3481">
        <v>0.1</v>
      </c>
      <c r="H3481" t="s">
        <v>20</v>
      </c>
      <c r="I3481">
        <v>-5.53</v>
      </c>
      <c r="J3481">
        <v>1.89</v>
      </c>
      <c r="K3481">
        <v>0.76</v>
      </c>
      <c r="L3481" t="s">
        <v>316</v>
      </c>
      <c r="M3481" t="s">
        <v>22</v>
      </c>
      <c r="N3481" t="s">
        <v>71</v>
      </c>
      <c r="O3481" t="s">
        <v>34</v>
      </c>
      <c r="P3481" t="s">
        <v>100</v>
      </c>
      <c r="Q3481" t="s">
        <v>36</v>
      </c>
      <c r="R3481" s="1">
        <v>42292</v>
      </c>
      <c r="S3481" s="10">
        <f t="shared" si="227"/>
        <v>1.2013456887080335E-6</v>
      </c>
      <c r="U3481" t="str">
        <f t="shared" si="226"/>
        <v/>
      </c>
      <c r="V3481">
        <f t="array" ref="V3481">SUM(IF(B3481="Y",IF(D3481="Critical",(F3481:F7040),0)))</f>
        <v>0</v>
      </c>
      <c r="W3481">
        <f t="shared" si="228"/>
        <v>2</v>
      </c>
      <c r="X3481">
        <f t="shared" si="229"/>
        <v>0</v>
      </c>
    </row>
    <row r="3482" spans="1:24" x14ac:dyDescent="0.25">
      <c r="A3482">
        <v>12160</v>
      </c>
      <c r="B3482" t="s">
        <v>18</v>
      </c>
      <c r="C3482" s="1">
        <v>41620</v>
      </c>
      <c r="D3482" t="s">
        <v>47</v>
      </c>
      <c r="E3482">
        <v>48</v>
      </c>
      <c r="F3482">
        <v>10341.469999999999</v>
      </c>
      <c r="G3482">
        <v>0.03</v>
      </c>
      <c r="H3482" t="s">
        <v>54</v>
      </c>
      <c r="I3482">
        <v>865.02</v>
      </c>
      <c r="J3482">
        <v>208.16</v>
      </c>
      <c r="K3482">
        <v>68.02</v>
      </c>
      <c r="L3482" t="s">
        <v>311</v>
      </c>
      <c r="M3482" t="s">
        <v>30</v>
      </c>
      <c r="N3482" t="s">
        <v>23</v>
      </c>
      <c r="O3482" t="s">
        <v>37</v>
      </c>
      <c r="P3482" t="s">
        <v>86</v>
      </c>
      <c r="Q3482" t="s">
        <v>74</v>
      </c>
      <c r="R3482" s="1">
        <v>41625</v>
      </c>
      <c r="S3482" s="10">
        <f t="shared" si="227"/>
        <v>1.6433439681750616E-3</v>
      </c>
      <c r="U3482" t="str">
        <f t="shared" si="226"/>
        <v/>
      </c>
      <c r="V3482">
        <f t="array" ref="V3482">SUM(IF(B3482="Y",IF(D3482="Critical",(F3482:F7041),0)))</f>
        <v>0</v>
      </c>
      <c r="W3482">
        <f t="shared" si="228"/>
        <v>5</v>
      </c>
      <c r="X3482">
        <f t="shared" si="229"/>
        <v>0</v>
      </c>
    </row>
    <row r="3483" spans="1:24" x14ac:dyDescent="0.25">
      <c r="A3483">
        <v>11047</v>
      </c>
      <c r="B3483" t="s">
        <v>18</v>
      </c>
      <c r="C3483" s="1">
        <v>41618</v>
      </c>
      <c r="D3483" t="s">
        <v>47</v>
      </c>
      <c r="E3483">
        <v>24</v>
      </c>
      <c r="F3483">
        <v>10480.272000000001</v>
      </c>
      <c r="G3483">
        <v>7.0000000000000007E-2</v>
      </c>
      <c r="H3483" t="s">
        <v>54</v>
      </c>
      <c r="I3483">
        <v>2271.6799999999998</v>
      </c>
      <c r="J3483">
        <v>550.98</v>
      </c>
      <c r="K3483">
        <v>64.59</v>
      </c>
      <c r="L3483" t="s">
        <v>117</v>
      </c>
      <c r="M3483" t="s">
        <v>56</v>
      </c>
      <c r="N3483" t="s">
        <v>40</v>
      </c>
      <c r="O3483" t="s">
        <v>37</v>
      </c>
      <c r="P3483" t="s">
        <v>112</v>
      </c>
      <c r="Q3483" t="s">
        <v>58</v>
      </c>
      <c r="R3483" s="1">
        <v>41620</v>
      </c>
      <c r="S3483" s="10">
        <f t="shared" si="227"/>
        <v>1.6654007385830053E-3</v>
      </c>
      <c r="U3483" t="str">
        <f t="shared" si="226"/>
        <v/>
      </c>
      <c r="V3483">
        <f t="array" ref="V3483">SUM(IF(B3483="Y",IF(D3483="Critical",(F3483:F7042),0)))</f>
        <v>0</v>
      </c>
      <c r="W3483">
        <f t="shared" si="228"/>
        <v>2</v>
      </c>
      <c r="X3483">
        <f t="shared" si="229"/>
        <v>0</v>
      </c>
    </row>
    <row r="3484" spans="1:24" x14ac:dyDescent="0.25">
      <c r="A3484">
        <v>44708</v>
      </c>
      <c r="B3484" t="s">
        <v>18</v>
      </c>
      <c r="C3484" s="1">
        <v>42578</v>
      </c>
      <c r="D3484" t="s">
        <v>31</v>
      </c>
      <c r="E3484">
        <v>15</v>
      </c>
      <c r="F3484">
        <v>30.68</v>
      </c>
      <c r="G3484">
        <v>0.02</v>
      </c>
      <c r="H3484" t="s">
        <v>20</v>
      </c>
      <c r="I3484">
        <v>-37.39</v>
      </c>
      <c r="J3484">
        <v>1.74</v>
      </c>
      <c r="K3484">
        <v>4.08</v>
      </c>
      <c r="L3484" t="s">
        <v>392</v>
      </c>
      <c r="M3484" t="s">
        <v>341</v>
      </c>
      <c r="N3484" t="s">
        <v>71</v>
      </c>
      <c r="O3484" t="s">
        <v>37</v>
      </c>
      <c r="P3484" t="s">
        <v>38</v>
      </c>
      <c r="Q3484" t="s">
        <v>26</v>
      </c>
      <c r="R3484" s="1">
        <v>42579</v>
      </c>
      <c r="S3484" s="10">
        <f t="shared" si="227"/>
        <v>4.8753023451802207E-6</v>
      </c>
      <c r="U3484" t="str">
        <f t="shared" si="226"/>
        <v/>
      </c>
      <c r="V3484">
        <f t="array" ref="V3484">SUM(IF(B3484="Y",IF(D3484="Critical",(F3484:F7043),0)))</f>
        <v>0</v>
      </c>
      <c r="W3484">
        <f t="shared" si="228"/>
        <v>1</v>
      </c>
      <c r="X3484">
        <f t="shared" si="229"/>
        <v>0</v>
      </c>
    </row>
    <row r="3485" spans="1:24" x14ac:dyDescent="0.25">
      <c r="A3485">
        <v>44772</v>
      </c>
      <c r="B3485" t="s">
        <v>18</v>
      </c>
      <c r="C3485" s="1">
        <v>42460</v>
      </c>
      <c r="D3485" t="s">
        <v>31</v>
      </c>
      <c r="E3485">
        <v>1</v>
      </c>
      <c r="F3485">
        <v>54.076999999999998</v>
      </c>
      <c r="G3485">
        <v>7.0000000000000007E-2</v>
      </c>
      <c r="H3485" t="s">
        <v>32</v>
      </c>
      <c r="I3485">
        <v>-232.99</v>
      </c>
      <c r="J3485">
        <v>55.99</v>
      </c>
      <c r="K3485">
        <v>5</v>
      </c>
      <c r="L3485" t="s">
        <v>491</v>
      </c>
      <c r="M3485" t="s">
        <v>341</v>
      </c>
      <c r="N3485" t="s">
        <v>23</v>
      </c>
      <c r="O3485" t="s">
        <v>24</v>
      </c>
      <c r="P3485" t="s">
        <v>41</v>
      </c>
      <c r="Q3485" t="s">
        <v>26</v>
      </c>
      <c r="R3485" s="1">
        <v>42462</v>
      </c>
      <c r="S3485" s="10">
        <f t="shared" si="227"/>
        <v>8.593276561939725E-6</v>
      </c>
      <c r="U3485" t="str">
        <f t="shared" si="226"/>
        <v/>
      </c>
      <c r="V3485">
        <f t="array" ref="V3485">SUM(IF(B3485="Y",IF(D3485="Critical",(F3485:F7044),0)))</f>
        <v>0</v>
      </c>
      <c r="W3485">
        <f t="shared" si="228"/>
        <v>2</v>
      </c>
      <c r="X3485">
        <f t="shared" si="229"/>
        <v>0</v>
      </c>
    </row>
    <row r="3486" spans="1:24" x14ac:dyDescent="0.25">
      <c r="A3486">
        <v>44805</v>
      </c>
      <c r="B3486" t="s">
        <v>18</v>
      </c>
      <c r="C3486" s="1">
        <v>42261</v>
      </c>
      <c r="D3486" t="s">
        <v>19</v>
      </c>
      <c r="E3486">
        <v>40</v>
      </c>
      <c r="F3486">
        <v>1710.65</v>
      </c>
      <c r="G3486">
        <v>0.01</v>
      </c>
      <c r="H3486" t="s">
        <v>20</v>
      </c>
      <c r="I3486">
        <v>782.01</v>
      </c>
      <c r="J3486">
        <v>41.94</v>
      </c>
      <c r="K3486">
        <v>2.99</v>
      </c>
      <c r="L3486" t="s">
        <v>33</v>
      </c>
      <c r="M3486" t="s">
        <v>22</v>
      </c>
      <c r="N3486" t="s">
        <v>23</v>
      </c>
      <c r="O3486" t="s">
        <v>34</v>
      </c>
      <c r="P3486" t="s">
        <v>68</v>
      </c>
      <c r="Q3486" t="s">
        <v>42</v>
      </c>
      <c r="R3486" s="1">
        <v>42262</v>
      </c>
      <c r="S3486" s="10">
        <f t="shared" si="227"/>
        <v>2.7183624370216898E-4</v>
      </c>
      <c r="U3486" t="str">
        <f t="shared" si="226"/>
        <v/>
      </c>
      <c r="V3486">
        <f t="array" ref="V3486">SUM(IF(B3486="Y",IF(D3486="Critical",(F3486:F7045),0)))</f>
        <v>0</v>
      </c>
      <c r="W3486">
        <f t="shared" si="228"/>
        <v>1</v>
      </c>
      <c r="X3486">
        <f t="shared" si="229"/>
        <v>0</v>
      </c>
    </row>
    <row r="3487" spans="1:24" x14ac:dyDescent="0.25">
      <c r="A3487">
        <v>44839</v>
      </c>
      <c r="B3487" t="s">
        <v>18</v>
      </c>
      <c r="C3487" s="1">
        <v>42166</v>
      </c>
      <c r="D3487" t="s">
        <v>28</v>
      </c>
      <c r="E3487">
        <v>27</v>
      </c>
      <c r="F3487">
        <v>899.97</v>
      </c>
      <c r="G3487">
        <v>0.09</v>
      </c>
      <c r="H3487" t="s">
        <v>32</v>
      </c>
      <c r="I3487">
        <v>-246.3</v>
      </c>
      <c r="J3487">
        <v>33.979999999999997</v>
      </c>
      <c r="K3487">
        <v>19.989999999999998</v>
      </c>
      <c r="L3487" t="s">
        <v>458</v>
      </c>
      <c r="M3487" t="s">
        <v>341</v>
      </c>
      <c r="N3487" t="s">
        <v>45</v>
      </c>
      <c r="O3487" t="s">
        <v>37</v>
      </c>
      <c r="P3487" t="s">
        <v>38</v>
      </c>
      <c r="Q3487" t="s">
        <v>42</v>
      </c>
      <c r="R3487" s="1">
        <v>42168</v>
      </c>
      <c r="S3487" s="10">
        <f t="shared" si="227"/>
        <v>1.4301257664901706E-4</v>
      </c>
      <c r="U3487" t="str">
        <f t="shared" si="226"/>
        <v/>
      </c>
      <c r="V3487">
        <f t="array" ref="V3487">SUM(IF(B3487="Y",IF(D3487="Critical",(F3487:F7046),0)))</f>
        <v>0</v>
      </c>
      <c r="W3487">
        <f t="shared" si="228"/>
        <v>2</v>
      </c>
      <c r="X3487">
        <f t="shared" si="229"/>
        <v>0</v>
      </c>
    </row>
    <row r="3488" spans="1:24" x14ac:dyDescent="0.25">
      <c r="A3488">
        <v>33763</v>
      </c>
      <c r="B3488" t="s">
        <v>18</v>
      </c>
      <c r="C3488" s="1">
        <v>41540</v>
      </c>
      <c r="D3488" t="s">
        <v>31</v>
      </c>
      <c r="E3488">
        <v>23</v>
      </c>
      <c r="F3488">
        <v>10791.38</v>
      </c>
      <c r="G3488">
        <v>0.08</v>
      </c>
      <c r="H3488" t="s">
        <v>20</v>
      </c>
      <c r="I3488">
        <v>-234.79</v>
      </c>
      <c r="J3488">
        <v>499.99</v>
      </c>
      <c r="K3488">
        <v>24.49</v>
      </c>
      <c r="L3488" t="s">
        <v>372</v>
      </c>
      <c r="M3488" t="s">
        <v>56</v>
      </c>
      <c r="N3488" t="s">
        <v>23</v>
      </c>
      <c r="O3488" t="s">
        <v>24</v>
      </c>
      <c r="P3488" t="s">
        <v>131</v>
      </c>
      <c r="Q3488" t="s">
        <v>60</v>
      </c>
      <c r="R3488" s="1">
        <v>41542</v>
      </c>
      <c r="S3488" s="10">
        <f t="shared" si="227"/>
        <v>1.714838338387579E-3</v>
      </c>
      <c r="U3488" t="str">
        <f t="shared" si="226"/>
        <v/>
      </c>
      <c r="V3488">
        <f t="array" ref="V3488">SUM(IF(B3488="Y",IF(D3488="Critical",(F3488:F7047),0)))</f>
        <v>0</v>
      </c>
      <c r="W3488">
        <f t="shared" si="228"/>
        <v>2</v>
      </c>
      <c r="X3488">
        <f t="shared" si="229"/>
        <v>0</v>
      </c>
    </row>
    <row r="3489" spans="1:24" x14ac:dyDescent="0.25">
      <c r="A3489">
        <v>44871</v>
      </c>
      <c r="B3489" t="s">
        <v>18</v>
      </c>
      <c r="C3489" s="1">
        <v>41762</v>
      </c>
      <c r="D3489" t="s">
        <v>28</v>
      </c>
      <c r="E3489">
        <v>27</v>
      </c>
      <c r="F3489">
        <v>94.46</v>
      </c>
      <c r="G3489">
        <v>0.02</v>
      </c>
      <c r="H3489" t="s">
        <v>20</v>
      </c>
      <c r="I3489">
        <v>-75.09</v>
      </c>
      <c r="J3489">
        <v>3.28</v>
      </c>
      <c r="K3489">
        <v>4.2</v>
      </c>
      <c r="L3489" t="s">
        <v>221</v>
      </c>
      <c r="M3489" t="s">
        <v>22</v>
      </c>
      <c r="N3489" t="s">
        <v>40</v>
      </c>
      <c r="O3489" t="s">
        <v>34</v>
      </c>
      <c r="P3489" t="s">
        <v>35</v>
      </c>
      <c r="Q3489" t="s">
        <v>36</v>
      </c>
      <c r="R3489" s="1">
        <v>41764</v>
      </c>
      <c r="S3489" s="10">
        <f t="shared" si="227"/>
        <v>1.5010464782455138E-5</v>
      </c>
      <c r="U3489" t="str">
        <f t="shared" si="226"/>
        <v/>
      </c>
      <c r="V3489">
        <f t="array" ref="V3489">SUM(IF(B3489="Y",IF(D3489="Critical",(F3489:F7048),0)))</f>
        <v>0</v>
      </c>
      <c r="W3489">
        <f t="shared" si="228"/>
        <v>2</v>
      </c>
      <c r="X3489">
        <f t="shared" si="229"/>
        <v>0</v>
      </c>
    </row>
    <row r="3490" spans="1:24" x14ac:dyDescent="0.25">
      <c r="A3490">
        <v>39749</v>
      </c>
      <c r="B3490" t="s">
        <v>18</v>
      </c>
      <c r="C3490" s="1">
        <v>41452</v>
      </c>
      <c r="D3490" t="s">
        <v>19</v>
      </c>
      <c r="E3490">
        <v>45</v>
      </c>
      <c r="F3490">
        <v>11277.05</v>
      </c>
      <c r="G3490">
        <v>0.01</v>
      </c>
      <c r="H3490" t="s">
        <v>54</v>
      </c>
      <c r="I3490">
        <v>3497.45</v>
      </c>
      <c r="J3490">
        <v>264.98</v>
      </c>
      <c r="K3490">
        <v>17.86</v>
      </c>
      <c r="L3490" t="s">
        <v>142</v>
      </c>
      <c r="M3490" t="s">
        <v>30</v>
      </c>
      <c r="N3490" t="s">
        <v>45</v>
      </c>
      <c r="O3490" t="s">
        <v>24</v>
      </c>
      <c r="P3490" t="s">
        <v>51</v>
      </c>
      <c r="Q3490" t="s">
        <v>74</v>
      </c>
      <c r="R3490" s="1">
        <v>41454</v>
      </c>
      <c r="S3490" s="10">
        <f t="shared" si="227"/>
        <v>1.7920152643974773E-3</v>
      </c>
      <c r="U3490" t="str">
        <f t="shared" si="226"/>
        <v/>
      </c>
      <c r="V3490">
        <f t="array" ref="V3490">SUM(IF(B3490="Y",IF(D3490="Critical",(F3490:F7049),0)))</f>
        <v>0</v>
      </c>
      <c r="W3490">
        <f t="shared" si="228"/>
        <v>2</v>
      </c>
      <c r="X3490">
        <f t="shared" si="229"/>
        <v>0</v>
      </c>
    </row>
    <row r="3491" spans="1:24" x14ac:dyDescent="0.25">
      <c r="A3491">
        <v>23396</v>
      </c>
      <c r="B3491" t="s">
        <v>18</v>
      </c>
      <c r="C3491" s="1">
        <v>41443</v>
      </c>
      <c r="D3491" t="s">
        <v>47</v>
      </c>
      <c r="E3491">
        <v>30</v>
      </c>
      <c r="F3491">
        <v>11481.03</v>
      </c>
      <c r="G3491">
        <v>0.08</v>
      </c>
      <c r="H3491" t="s">
        <v>54</v>
      </c>
      <c r="I3491">
        <v>2799.65</v>
      </c>
      <c r="J3491">
        <v>399.98</v>
      </c>
      <c r="K3491">
        <v>12.06</v>
      </c>
      <c r="L3491" t="s">
        <v>166</v>
      </c>
      <c r="M3491" t="s">
        <v>22</v>
      </c>
      <c r="N3491" t="s">
        <v>40</v>
      </c>
      <c r="O3491" t="s">
        <v>24</v>
      </c>
      <c r="P3491" t="s">
        <v>51</v>
      </c>
      <c r="Q3491" t="s">
        <v>58</v>
      </c>
      <c r="R3491" s="1">
        <v>41445</v>
      </c>
      <c r="S3491" s="10">
        <f t="shared" si="227"/>
        <v>1.8244293508502109E-3</v>
      </c>
      <c r="U3491" t="str">
        <f t="shared" si="226"/>
        <v/>
      </c>
      <c r="V3491">
        <f t="array" ref="V3491">SUM(IF(B3491="Y",IF(D3491="Critical",(F3491:F7050),0)))</f>
        <v>0</v>
      </c>
      <c r="W3491">
        <f t="shared" si="228"/>
        <v>2</v>
      </c>
      <c r="X3491">
        <f t="shared" si="229"/>
        <v>0</v>
      </c>
    </row>
    <row r="3492" spans="1:24" x14ac:dyDescent="0.25">
      <c r="A3492">
        <v>14978</v>
      </c>
      <c r="B3492" t="s">
        <v>18</v>
      </c>
      <c r="C3492" s="1">
        <v>41421</v>
      </c>
      <c r="D3492" t="s">
        <v>28</v>
      </c>
      <c r="E3492">
        <v>14</v>
      </c>
      <c r="F3492">
        <v>12043.88</v>
      </c>
      <c r="G3492">
        <v>7.0000000000000007E-2</v>
      </c>
      <c r="H3492" t="s">
        <v>54</v>
      </c>
      <c r="I3492">
        <v>2011.31</v>
      </c>
      <c r="J3492">
        <v>880.98</v>
      </c>
      <c r="K3492">
        <v>44.55</v>
      </c>
      <c r="L3492" t="s">
        <v>250</v>
      </c>
      <c r="M3492" t="s">
        <v>22</v>
      </c>
      <c r="N3492" t="s">
        <v>23</v>
      </c>
      <c r="O3492" t="s">
        <v>37</v>
      </c>
      <c r="P3492" t="s">
        <v>57</v>
      </c>
      <c r="Q3492" t="s">
        <v>58</v>
      </c>
      <c r="R3492" s="1">
        <v>41422</v>
      </c>
      <c r="S3492" s="10">
        <f t="shared" si="227"/>
        <v>1.9138708086398029E-3</v>
      </c>
      <c r="U3492" t="str">
        <f t="shared" si="226"/>
        <v/>
      </c>
      <c r="V3492">
        <f t="array" ref="V3492">SUM(IF(B3492="Y",IF(D3492="Critical",(F3492:F7051),0)))</f>
        <v>0</v>
      </c>
      <c r="W3492">
        <f t="shared" si="228"/>
        <v>1</v>
      </c>
      <c r="X3492">
        <f t="shared" si="229"/>
        <v>0</v>
      </c>
    </row>
    <row r="3493" spans="1:24" x14ac:dyDescent="0.25">
      <c r="A3493">
        <v>44960</v>
      </c>
      <c r="B3493" t="s">
        <v>18</v>
      </c>
      <c r="C3493" s="1">
        <v>41762</v>
      </c>
      <c r="D3493" t="s">
        <v>47</v>
      </c>
      <c r="E3493">
        <v>16</v>
      </c>
      <c r="F3493">
        <v>112.91</v>
      </c>
      <c r="G3493">
        <v>0.04</v>
      </c>
      <c r="H3493" t="s">
        <v>20</v>
      </c>
      <c r="I3493">
        <v>-72.81</v>
      </c>
      <c r="J3493">
        <v>6.48</v>
      </c>
      <c r="K3493">
        <v>8.4</v>
      </c>
      <c r="L3493" t="s">
        <v>90</v>
      </c>
      <c r="M3493" t="s">
        <v>30</v>
      </c>
      <c r="N3493" t="s">
        <v>45</v>
      </c>
      <c r="O3493" t="s">
        <v>34</v>
      </c>
      <c r="P3493" t="s">
        <v>49</v>
      </c>
      <c r="Q3493" t="s">
        <v>42</v>
      </c>
      <c r="R3493" s="1">
        <v>41764</v>
      </c>
      <c r="S3493" s="10">
        <f t="shared" si="227"/>
        <v>1.7942320332278314E-5</v>
      </c>
      <c r="U3493" t="str">
        <f t="shared" si="226"/>
        <v/>
      </c>
      <c r="V3493">
        <f t="array" ref="V3493">SUM(IF(B3493="Y",IF(D3493="Critical",(F3493:F7052),0)))</f>
        <v>0</v>
      </c>
      <c r="W3493">
        <f t="shared" si="228"/>
        <v>2</v>
      </c>
      <c r="X3493">
        <f t="shared" si="229"/>
        <v>0</v>
      </c>
    </row>
    <row r="3494" spans="1:24" x14ac:dyDescent="0.25">
      <c r="A3494">
        <v>44960</v>
      </c>
      <c r="B3494" t="s">
        <v>18</v>
      </c>
      <c r="C3494" s="1">
        <v>41762</v>
      </c>
      <c r="D3494" t="s">
        <v>47</v>
      </c>
      <c r="E3494">
        <v>22</v>
      </c>
      <c r="F3494">
        <v>180.92</v>
      </c>
      <c r="G3494">
        <v>0.1</v>
      </c>
      <c r="H3494" t="s">
        <v>20</v>
      </c>
      <c r="I3494">
        <v>-82.54</v>
      </c>
      <c r="J3494">
        <v>8.57</v>
      </c>
      <c r="K3494">
        <v>6.14</v>
      </c>
      <c r="L3494" t="s">
        <v>90</v>
      </c>
      <c r="M3494" t="s">
        <v>30</v>
      </c>
      <c r="N3494" t="s">
        <v>45</v>
      </c>
      <c r="O3494" t="s">
        <v>34</v>
      </c>
      <c r="P3494" t="s">
        <v>64</v>
      </c>
      <c r="Q3494" t="s">
        <v>26</v>
      </c>
      <c r="R3494" s="1">
        <v>41762</v>
      </c>
      <c r="S3494" s="10">
        <f t="shared" si="227"/>
        <v>2.8749664285854153E-5</v>
      </c>
      <c r="U3494" t="str">
        <f t="shared" si="226"/>
        <v/>
      </c>
      <c r="V3494">
        <f t="array" ref="V3494">SUM(IF(B3494="Y",IF(D3494="Critical",(F3494:F7053),0)))</f>
        <v>0</v>
      </c>
      <c r="W3494">
        <f t="shared" si="228"/>
        <v>0</v>
      </c>
      <c r="X3494">
        <f t="shared" si="229"/>
        <v>0</v>
      </c>
    </row>
    <row r="3495" spans="1:24" x14ac:dyDescent="0.25">
      <c r="A3495">
        <v>44960</v>
      </c>
      <c r="B3495" t="s">
        <v>18</v>
      </c>
      <c r="C3495" s="1">
        <v>41762</v>
      </c>
      <c r="D3495" t="s">
        <v>47</v>
      </c>
      <c r="E3495">
        <v>17</v>
      </c>
      <c r="F3495">
        <v>31.68</v>
      </c>
      <c r="G3495">
        <v>0.04</v>
      </c>
      <c r="H3495" t="s">
        <v>20</v>
      </c>
      <c r="I3495">
        <v>-23.69</v>
      </c>
      <c r="J3495">
        <v>1.7</v>
      </c>
      <c r="K3495">
        <v>1.99</v>
      </c>
      <c r="L3495" t="s">
        <v>90</v>
      </c>
      <c r="M3495" t="s">
        <v>30</v>
      </c>
      <c r="N3495" t="s">
        <v>45</v>
      </c>
      <c r="O3495" t="s">
        <v>24</v>
      </c>
      <c r="P3495" t="s">
        <v>25</v>
      </c>
      <c r="Q3495" t="s">
        <v>26</v>
      </c>
      <c r="R3495" s="1">
        <v>41766</v>
      </c>
      <c r="S3495" s="10">
        <f t="shared" si="227"/>
        <v>5.0342105050622361E-6</v>
      </c>
      <c r="U3495" t="str">
        <f t="shared" si="226"/>
        <v/>
      </c>
      <c r="V3495">
        <f t="array" ref="V3495">SUM(IF(B3495="Y",IF(D3495="Critical",(F3495:F7054),0)))</f>
        <v>0</v>
      </c>
      <c r="W3495">
        <f t="shared" si="228"/>
        <v>4</v>
      </c>
      <c r="X3495">
        <f t="shared" si="229"/>
        <v>0</v>
      </c>
    </row>
    <row r="3496" spans="1:24" x14ac:dyDescent="0.25">
      <c r="A3496">
        <v>44962</v>
      </c>
      <c r="B3496" t="s">
        <v>27</v>
      </c>
      <c r="C3496" s="1">
        <v>42732</v>
      </c>
      <c r="D3496" t="s">
        <v>43</v>
      </c>
      <c r="E3496">
        <v>27</v>
      </c>
      <c r="F3496">
        <v>575.74</v>
      </c>
      <c r="G3496">
        <v>0.06</v>
      </c>
      <c r="H3496" t="s">
        <v>20</v>
      </c>
      <c r="I3496">
        <v>152.6</v>
      </c>
      <c r="J3496">
        <v>22.24</v>
      </c>
      <c r="K3496">
        <v>1.99</v>
      </c>
      <c r="L3496" t="s">
        <v>102</v>
      </c>
      <c r="M3496" t="s">
        <v>22</v>
      </c>
      <c r="N3496" t="s">
        <v>71</v>
      </c>
      <c r="O3496" t="s">
        <v>24</v>
      </c>
      <c r="P3496" t="s">
        <v>25</v>
      </c>
      <c r="Q3496" t="s">
        <v>26</v>
      </c>
      <c r="R3496" s="1">
        <v>42734</v>
      </c>
      <c r="S3496" s="10">
        <f t="shared" si="227"/>
        <v>9.1489783970471323E-5</v>
      </c>
      <c r="U3496" t="str">
        <f t="shared" si="226"/>
        <v/>
      </c>
      <c r="V3496">
        <f t="array" ref="V3496">SUM(IF(B3496="Y",IF(D3496="Critical",(F3496:F7055),0)))</f>
        <v>0</v>
      </c>
      <c r="W3496">
        <f t="shared" si="228"/>
        <v>2</v>
      </c>
      <c r="X3496">
        <f t="shared" si="229"/>
        <v>0</v>
      </c>
    </row>
    <row r="3497" spans="1:24" x14ac:dyDescent="0.25">
      <c r="A3497">
        <v>44965</v>
      </c>
      <c r="B3497" t="s">
        <v>18</v>
      </c>
      <c r="C3497" s="1">
        <v>41914</v>
      </c>
      <c r="D3497" t="s">
        <v>47</v>
      </c>
      <c r="E3497">
        <v>19</v>
      </c>
      <c r="F3497">
        <v>28.82</v>
      </c>
      <c r="G3497">
        <v>0</v>
      </c>
      <c r="H3497" t="s">
        <v>20</v>
      </c>
      <c r="I3497">
        <v>2.16</v>
      </c>
      <c r="J3497">
        <v>1.48</v>
      </c>
      <c r="K3497">
        <v>0.7</v>
      </c>
      <c r="L3497" t="s">
        <v>67</v>
      </c>
      <c r="M3497" t="s">
        <v>22</v>
      </c>
      <c r="N3497" t="s">
        <v>23</v>
      </c>
      <c r="O3497" t="s">
        <v>34</v>
      </c>
      <c r="P3497" t="s">
        <v>100</v>
      </c>
      <c r="Q3497" t="s">
        <v>36</v>
      </c>
      <c r="R3497" s="1">
        <v>41918</v>
      </c>
      <c r="S3497" s="10">
        <f t="shared" si="227"/>
        <v>4.5797331677996729E-6</v>
      </c>
      <c r="U3497" t="str">
        <f t="shared" si="226"/>
        <v/>
      </c>
      <c r="V3497">
        <f t="array" ref="V3497">SUM(IF(B3497="Y",IF(D3497="Critical",(F3497:F7056),0)))</f>
        <v>0</v>
      </c>
      <c r="W3497">
        <f t="shared" si="228"/>
        <v>4</v>
      </c>
      <c r="X3497">
        <f t="shared" si="229"/>
        <v>0</v>
      </c>
    </row>
    <row r="3498" spans="1:24" x14ac:dyDescent="0.25">
      <c r="A3498">
        <v>44965</v>
      </c>
      <c r="B3498" t="s">
        <v>18</v>
      </c>
      <c r="C3498" s="1">
        <v>41914</v>
      </c>
      <c r="D3498" t="s">
        <v>47</v>
      </c>
      <c r="E3498">
        <v>45</v>
      </c>
      <c r="F3498">
        <v>75.39</v>
      </c>
      <c r="G3498">
        <v>0.05</v>
      </c>
      <c r="H3498" t="s">
        <v>20</v>
      </c>
      <c r="I3498">
        <v>-4.83</v>
      </c>
      <c r="J3498">
        <v>1.68</v>
      </c>
      <c r="K3498">
        <v>0.7</v>
      </c>
      <c r="L3498" t="s">
        <v>67</v>
      </c>
      <c r="M3498" t="s">
        <v>22</v>
      </c>
      <c r="N3498" t="s">
        <v>23</v>
      </c>
      <c r="O3498" t="s">
        <v>34</v>
      </c>
      <c r="P3498" t="s">
        <v>35</v>
      </c>
      <c r="Q3498" t="s">
        <v>36</v>
      </c>
      <c r="R3498" s="1">
        <v>41918</v>
      </c>
      <c r="S3498" s="10">
        <f t="shared" si="227"/>
        <v>1.1980086173505112E-5</v>
      </c>
      <c r="U3498" t="str">
        <f t="shared" si="226"/>
        <v/>
      </c>
      <c r="V3498">
        <f t="array" ref="V3498">SUM(IF(B3498="Y",IF(D3498="Critical",(F3498:F7057),0)))</f>
        <v>0</v>
      </c>
      <c r="W3498">
        <f t="shared" si="228"/>
        <v>4</v>
      </c>
      <c r="X3498">
        <f t="shared" si="229"/>
        <v>0</v>
      </c>
    </row>
    <row r="3499" spans="1:24" x14ac:dyDescent="0.25">
      <c r="A3499">
        <v>44992</v>
      </c>
      <c r="B3499" t="s">
        <v>18</v>
      </c>
      <c r="C3499" s="1">
        <v>42362</v>
      </c>
      <c r="D3499" t="s">
        <v>28</v>
      </c>
      <c r="E3499">
        <v>32</v>
      </c>
      <c r="F3499">
        <v>1673.53</v>
      </c>
      <c r="G3499">
        <v>0</v>
      </c>
      <c r="H3499" t="s">
        <v>20</v>
      </c>
      <c r="I3499">
        <v>524.73</v>
      </c>
      <c r="J3499">
        <v>51.98</v>
      </c>
      <c r="K3499">
        <v>10.17</v>
      </c>
      <c r="L3499" t="s">
        <v>114</v>
      </c>
      <c r="M3499" t="s">
        <v>30</v>
      </c>
      <c r="N3499" t="s">
        <v>23</v>
      </c>
      <c r="O3499" t="s">
        <v>24</v>
      </c>
      <c r="P3499" t="s">
        <v>51</v>
      </c>
      <c r="Q3499" t="s">
        <v>52</v>
      </c>
      <c r="R3499" s="1">
        <v>42364</v>
      </c>
      <c r="S3499" s="10">
        <f t="shared" si="227"/>
        <v>2.6593757280734859E-4</v>
      </c>
      <c r="U3499" t="str">
        <f t="shared" si="226"/>
        <v/>
      </c>
      <c r="V3499">
        <f t="array" ref="V3499">SUM(IF(B3499="Y",IF(D3499="Critical",(F3499:F7058),0)))</f>
        <v>0</v>
      </c>
      <c r="W3499">
        <f t="shared" si="228"/>
        <v>2</v>
      </c>
      <c r="X3499">
        <f t="shared" si="229"/>
        <v>0</v>
      </c>
    </row>
    <row r="3500" spans="1:24" x14ac:dyDescent="0.25">
      <c r="A3500">
        <v>44992</v>
      </c>
      <c r="B3500" t="s">
        <v>18</v>
      </c>
      <c r="C3500" s="1">
        <v>42362</v>
      </c>
      <c r="D3500" t="s">
        <v>28</v>
      </c>
      <c r="E3500">
        <v>32</v>
      </c>
      <c r="F3500">
        <v>7110.24</v>
      </c>
      <c r="G3500">
        <v>0.06</v>
      </c>
      <c r="H3500" t="s">
        <v>54</v>
      </c>
      <c r="I3500">
        <v>-536.16999999999996</v>
      </c>
      <c r="J3500">
        <v>218.75</v>
      </c>
      <c r="K3500">
        <v>69.64</v>
      </c>
      <c r="L3500" t="s">
        <v>114</v>
      </c>
      <c r="M3500" t="s">
        <v>30</v>
      </c>
      <c r="N3500" t="s">
        <v>23</v>
      </c>
      <c r="O3500" t="s">
        <v>37</v>
      </c>
      <c r="P3500" t="s">
        <v>112</v>
      </c>
      <c r="Q3500" t="s">
        <v>58</v>
      </c>
      <c r="R3500" s="1">
        <v>42364</v>
      </c>
      <c r="S3500" s="10">
        <f t="shared" si="227"/>
        <v>1.1298751547194985E-3</v>
      </c>
      <c r="U3500" t="str">
        <f t="shared" si="226"/>
        <v/>
      </c>
      <c r="V3500">
        <f t="array" ref="V3500">SUM(IF(B3500="Y",IF(D3500="Critical",(F3500:F7059),0)))</f>
        <v>0</v>
      </c>
      <c r="W3500">
        <f t="shared" si="228"/>
        <v>2</v>
      </c>
      <c r="X3500">
        <f t="shared" si="229"/>
        <v>0</v>
      </c>
    </row>
    <row r="3501" spans="1:24" x14ac:dyDescent="0.25">
      <c r="A3501">
        <v>45025</v>
      </c>
      <c r="B3501" t="s">
        <v>18</v>
      </c>
      <c r="C3501" s="1">
        <v>41740</v>
      </c>
      <c r="D3501" t="s">
        <v>19</v>
      </c>
      <c r="E3501">
        <v>26</v>
      </c>
      <c r="F3501">
        <v>73.819999999999993</v>
      </c>
      <c r="G3501">
        <v>0.08</v>
      </c>
      <c r="H3501" t="s">
        <v>20</v>
      </c>
      <c r="I3501">
        <v>2.0099999999999998</v>
      </c>
      <c r="J3501">
        <v>2.88</v>
      </c>
      <c r="K3501">
        <v>1.49</v>
      </c>
      <c r="L3501" t="s">
        <v>443</v>
      </c>
      <c r="M3501" t="s">
        <v>22</v>
      </c>
      <c r="N3501" t="s">
        <v>23</v>
      </c>
      <c r="O3501" t="s">
        <v>34</v>
      </c>
      <c r="P3501" t="s">
        <v>68</v>
      </c>
      <c r="Q3501" t="s">
        <v>42</v>
      </c>
      <c r="R3501" s="1">
        <v>41743</v>
      </c>
      <c r="S3501" s="10">
        <f t="shared" si="227"/>
        <v>1.1730600362490348E-5</v>
      </c>
      <c r="U3501" t="str">
        <f t="shared" si="226"/>
        <v/>
      </c>
      <c r="V3501">
        <f t="array" ref="V3501">SUM(IF(B3501="Y",IF(D3501="Critical",(F3501:F7060),0)))</f>
        <v>0</v>
      </c>
      <c r="W3501">
        <f t="shared" si="228"/>
        <v>3</v>
      </c>
      <c r="X3501">
        <f t="shared" si="229"/>
        <v>0</v>
      </c>
    </row>
    <row r="3502" spans="1:24" x14ac:dyDescent="0.25">
      <c r="A3502">
        <v>45059</v>
      </c>
      <c r="B3502" t="s">
        <v>18</v>
      </c>
      <c r="C3502" s="1">
        <v>41673</v>
      </c>
      <c r="D3502" t="s">
        <v>31</v>
      </c>
      <c r="E3502">
        <v>35</v>
      </c>
      <c r="F3502">
        <v>1327.59</v>
      </c>
      <c r="G3502">
        <v>0.05</v>
      </c>
      <c r="H3502" t="s">
        <v>32</v>
      </c>
      <c r="I3502">
        <v>371.28</v>
      </c>
      <c r="J3502">
        <v>37.74</v>
      </c>
      <c r="K3502">
        <v>2.9</v>
      </c>
      <c r="L3502" t="s">
        <v>620</v>
      </c>
      <c r="M3502" t="s">
        <v>56</v>
      </c>
      <c r="N3502" t="s">
        <v>45</v>
      </c>
      <c r="O3502" t="s">
        <v>34</v>
      </c>
      <c r="P3502" t="s">
        <v>35</v>
      </c>
      <c r="Q3502" t="s">
        <v>26</v>
      </c>
      <c r="R3502" s="1">
        <v>41674</v>
      </c>
      <c r="S3502" s="10">
        <f t="shared" si="227"/>
        <v>2.1096488397776431E-4</v>
      </c>
      <c r="U3502" t="str">
        <f t="shared" si="226"/>
        <v/>
      </c>
      <c r="V3502">
        <f t="array" ref="V3502">SUM(IF(B3502="Y",IF(D3502="Critical",(F3502:F7061),0)))</f>
        <v>0</v>
      </c>
      <c r="W3502">
        <f t="shared" si="228"/>
        <v>1</v>
      </c>
      <c r="X3502">
        <f t="shared" si="229"/>
        <v>0</v>
      </c>
    </row>
    <row r="3503" spans="1:24" x14ac:dyDescent="0.25">
      <c r="A3503">
        <v>45059</v>
      </c>
      <c r="B3503" t="s">
        <v>18</v>
      </c>
      <c r="C3503" s="1">
        <v>41673</v>
      </c>
      <c r="D3503" t="s">
        <v>31</v>
      </c>
      <c r="E3503">
        <v>39</v>
      </c>
      <c r="F3503">
        <v>3401.8</v>
      </c>
      <c r="G3503">
        <v>0.09</v>
      </c>
      <c r="H3503" t="s">
        <v>32</v>
      </c>
      <c r="I3503">
        <v>-508.87</v>
      </c>
      <c r="J3503">
        <v>95.43</v>
      </c>
      <c r="K3503">
        <v>19.989999999999998</v>
      </c>
      <c r="L3503" t="s">
        <v>620</v>
      </c>
      <c r="M3503" t="s">
        <v>56</v>
      </c>
      <c r="N3503" t="s">
        <v>45</v>
      </c>
      <c r="O3503" t="s">
        <v>34</v>
      </c>
      <c r="P3503" t="s">
        <v>53</v>
      </c>
      <c r="Q3503" t="s">
        <v>42</v>
      </c>
      <c r="R3503" s="1">
        <v>41675</v>
      </c>
      <c r="S3503" s="10">
        <f t="shared" si="227"/>
        <v>5.4057377828663873E-4</v>
      </c>
      <c r="U3503" t="str">
        <f t="shared" si="226"/>
        <v/>
      </c>
      <c r="V3503">
        <f t="array" ref="V3503">SUM(IF(B3503="Y",IF(D3503="Critical",(F3503:F7062),0)))</f>
        <v>0</v>
      </c>
      <c r="W3503">
        <f t="shared" si="228"/>
        <v>2</v>
      </c>
      <c r="X3503">
        <f t="shared" si="229"/>
        <v>0</v>
      </c>
    </row>
    <row r="3504" spans="1:24" x14ac:dyDescent="0.25">
      <c r="A3504">
        <v>45125</v>
      </c>
      <c r="B3504" t="s">
        <v>18</v>
      </c>
      <c r="C3504" s="1">
        <v>42152</v>
      </c>
      <c r="D3504" t="s">
        <v>28</v>
      </c>
      <c r="E3504">
        <v>6</v>
      </c>
      <c r="F3504">
        <v>975.5</v>
      </c>
      <c r="G3504">
        <v>0.09</v>
      </c>
      <c r="H3504" t="s">
        <v>54</v>
      </c>
      <c r="I3504">
        <v>-252.01</v>
      </c>
      <c r="J3504">
        <v>160.97999999999999</v>
      </c>
      <c r="K3504">
        <v>35.020000000000003</v>
      </c>
      <c r="L3504" t="s">
        <v>224</v>
      </c>
      <c r="M3504" t="s">
        <v>30</v>
      </c>
      <c r="N3504" t="s">
        <v>40</v>
      </c>
      <c r="O3504" t="s">
        <v>37</v>
      </c>
      <c r="P3504" t="s">
        <v>57</v>
      </c>
      <c r="Q3504" t="s">
        <v>58</v>
      </c>
      <c r="R3504" s="1">
        <v>42153</v>
      </c>
      <c r="S3504" s="10">
        <f t="shared" si="227"/>
        <v>1.5501490996490565E-4</v>
      </c>
      <c r="U3504" t="str">
        <f t="shared" si="226"/>
        <v/>
      </c>
      <c r="V3504">
        <f t="array" ref="V3504">SUM(IF(B3504="Y",IF(D3504="Critical",(F3504:F7063),0)))</f>
        <v>0</v>
      </c>
      <c r="W3504">
        <f t="shared" si="228"/>
        <v>1</v>
      </c>
      <c r="X3504">
        <f t="shared" si="229"/>
        <v>0</v>
      </c>
    </row>
    <row r="3505" spans="1:24" x14ac:dyDescent="0.25">
      <c r="A3505">
        <v>45125</v>
      </c>
      <c r="B3505" t="s">
        <v>18</v>
      </c>
      <c r="C3505" s="1">
        <v>42152</v>
      </c>
      <c r="D3505" t="s">
        <v>28</v>
      </c>
      <c r="E3505">
        <v>32</v>
      </c>
      <c r="F3505">
        <v>4834.8</v>
      </c>
      <c r="G3505">
        <v>0</v>
      </c>
      <c r="H3505" t="s">
        <v>20</v>
      </c>
      <c r="I3505">
        <v>1193.1099999999999</v>
      </c>
      <c r="J3505">
        <v>175.99</v>
      </c>
      <c r="K3505">
        <v>4.99</v>
      </c>
      <c r="L3505" t="s">
        <v>224</v>
      </c>
      <c r="M3505" t="s">
        <v>30</v>
      </c>
      <c r="N3505" t="s">
        <v>40</v>
      </c>
      <c r="O3505" t="s">
        <v>24</v>
      </c>
      <c r="P3505" t="s">
        <v>41</v>
      </c>
      <c r="Q3505" t="s">
        <v>42</v>
      </c>
      <c r="R3505" s="1">
        <v>42153</v>
      </c>
      <c r="S3505" s="10">
        <f t="shared" si="227"/>
        <v>7.6828917139756619E-4</v>
      </c>
      <c r="U3505" t="str">
        <f t="shared" si="226"/>
        <v/>
      </c>
      <c r="V3505">
        <f t="array" ref="V3505">SUM(IF(B3505="Y",IF(D3505="Critical",(F3505:F7064),0)))</f>
        <v>0</v>
      </c>
      <c r="W3505">
        <f t="shared" si="228"/>
        <v>1</v>
      </c>
      <c r="X3505">
        <f t="shared" si="229"/>
        <v>0</v>
      </c>
    </row>
    <row r="3506" spans="1:24" x14ac:dyDescent="0.25">
      <c r="A3506">
        <v>45127</v>
      </c>
      <c r="B3506" t="s">
        <v>27</v>
      </c>
      <c r="C3506" s="1">
        <v>42368</v>
      </c>
      <c r="D3506" t="s">
        <v>43</v>
      </c>
      <c r="E3506">
        <v>10</v>
      </c>
      <c r="F3506">
        <v>14.15</v>
      </c>
      <c r="G3506">
        <v>0.1</v>
      </c>
      <c r="H3506" t="s">
        <v>20</v>
      </c>
      <c r="I3506">
        <v>-1.29</v>
      </c>
      <c r="J3506">
        <v>1.48</v>
      </c>
      <c r="K3506">
        <v>0.7</v>
      </c>
      <c r="L3506" t="s">
        <v>265</v>
      </c>
      <c r="M3506" t="s">
        <v>22</v>
      </c>
      <c r="N3506" t="s">
        <v>45</v>
      </c>
      <c r="O3506" t="s">
        <v>34</v>
      </c>
      <c r="P3506" t="s">
        <v>100</v>
      </c>
      <c r="Q3506" t="s">
        <v>36</v>
      </c>
      <c r="R3506" s="1">
        <v>42368</v>
      </c>
      <c r="S3506" s="10">
        <f t="shared" si="227"/>
        <v>2.2485504623305127E-6</v>
      </c>
      <c r="U3506" t="str">
        <f t="shared" si="226"/>
        <v/>
      </c>
      <c r="V3506">
        <f t="array" ref="V3506">SUM(IF(B3506="Y",IF(D3506="Critical",(F3506:F7065),0)))</f>
        <v>0</v>
      </c>
      <c r="W3506">
        <f t="shared" si="228"/>
        <v>0</v>
      </c>
      <c r="X3506">
        <f t="shared" si="229"/>
        <v>0</v>
      </c>
    </row>
    <row r="3507" spans="1:24" x14ac:dyDescent="0.25">
      <c r="A3507">
        <v>45155</v>
      </c>
      <c r="B3507" t="s">
        <v>18</v>
      </c>
      <c r="C3507" s="1">
        <v>41685</v>
      </c>
      <c r="D3507" t="s">
        <v>47</v>
      </c>
      <c r="E3507">
        <v>44</v>
      </c>
      <c r="F3507">
        <v>181.61</v>
      </c>
      <c r="G3507">
        <v>0.03</v>
      </c>
      <c r="H3507" t="s">
        <v>20</v>
      </c>
      <c r="I3507">
        <v>-150.26</v>
      </c>
      <c r="J3507">
        <v>4.13</v>
      </c>
      <c r="K3507">
        <v>5.34</v>
      </c>
      <c r="L3507" t="s">
        <v>621</v>
      </c>
      <c r="M3507" t="s">
        <v>56</v>
      </c>
      <c r="N3507" t="s">
        <v>23</v>
      </c>
      <c r="O3507" t="s">
        <v>34</v>
      </c>
      <c r="P3507" t="s">
        <v>68</v>
      </c>
      <c r="Q3507" t="s">
        <v>42</v>
      </c>
      <c r="R3507" s="1">
        <v>41692</v>
      </c>
      <c r="S3507" s="10">
        <f t="shared" si="227"/>
        <v>2.8859310916172751E-5</v>
      </c>
      <c r="U3507" t="str">
        <f t="shared" si="226"/>
        <v/>
      </c>
      <c r="V3507">
        <f t="array" ref="V3507">SUM(IF(B3507="Y",IF(D3507="Critical",(F3507:F7066),0)))</f>
        <v>0</v>
      </c>
      <c r="W3507">
        <f t="shared" si="228"/>
        <v>7</v>
      </c>
      <c r="X3507">
        <f t="shared" si="229"/>
        <v>0</v>
      </c>
    </row>
    <row r="3508" spans="1:24" x14ac:dyDescent="0.25">
      <c r="A3508">
        <v>45155</v>
      </c>
      <c r="B3508" t="s">
        <v>18</v>
      </c>
      <c r="C3508" s="1">
        <v>41685</v>
      </c>
      <c r="D3508" t="s">
        <v>47</v>
      </c>
      <c r="E3508">
        <v>35</v>
      </c>
      <c r="F3508">
        <v>111.55</v>
      </c>
      <c r="G3508">
        <v>0.05</v>
      </c>
      <c r="H3508" t="s">
        <v>20</v>
      </c>
      <c r="I3508">
        <v>-54.25</v>
      </c>
      <c r="J3508">
        <v>3.14</v>
      </c>
      <c r="K3508">
        <v>1.92</v>
      </c>
      <c r="L3508" t="s">
        <v>621</v>
      </c>
      <c r="M3508" t="s">
        <v>56</v>
      </c>
      <c r="N3508" t="s">
        <v>23</v>
      </c>
      <c r="O3508" t="s">
        <v>34</v>
      </c>
      <c r="P3508" t="s">
        <v>64</v>
      </c>
      <c r="Q3508" t="s">
        <v>36</v>
      </c>
      <c r="R3508" s="1">
        <v>41685</v>
      </c>
      <c r="S3508" s="10">
        <f t="shared" si="227"/>
        <v>1.7726205234838773E-5</v>
      </c>
      <c r="U3508" t="str">
        <f t="shared" si="226"/>
        <v/>
      </c>
      <c r="V3508">
        <f t="array" ref="V3508">SUM(IF(B3508="Y",IF(D3508="Critical",(F3508:F7067),0)))</f>
        <v>0</v>
      </c>
      <c r="W3508">
        <f t="shared" si="228"/>
        <v>0</v>
      </c>
      <c r="X3508">
        <f t="shared" si="229"/>
        <v>0</v>
      </c>
    </row>
    <row r="3509" spans="1:24" x14ac:dyDescent="0.25">
      <c r="A3509">
        <v>45156</v>
      </c>
      <c r="B3509" t="s">
        <v>18</v>
      </c>
      <c r="C3509" s="1">
        <v>41682</v>
      </c>
      <c r="D3509" t="s">
        <v>47</v>
      </c>
      <c r="E3509">
        <v>30</v>
      </c>
      <c r="F3509">
        <v>663.24</v>
      </c>
      <c r="G3509">
        <v>0.01</v>
      </c>
      <c r="H3509" t="s">
        <v>20</v>
      </c>
      <c r="I3509">
        <v>76.33</v>
      </c>
      <c r="J3509">
        <v>20.48</v>
      </c>
      <c r="K3509">
        <v>6.32</v>
      </c>
      <c r="L3509" t="s">
        <v>183</v>
      </c>
      <c r="M3509" t="s">
        <v>22</v>
      </c>
      <c r="N3509" t="s">
        <v>40</v>
      </c>
      <c r="O3509" t="s">
        <v>34</v>
      </c>
      <c r="P3509" t="s">
        <v>72</v>
      </c>
      <c r="Q3509" t="s">
        <v>42</v>
      </c>
      <c r="R3509" s="1">
        <v>41682</v>
      </c>
      <c r="S3509" s="10">
        <f t="shared" si="227"/>
        <v>1.0539424796014764E-4</v>
      </c>
      <c r="U3509" t="str">
        <f t="shared" si="226"/>
        <v/>
      </c>
      <c r="V3509">
        <f t="array" ref="V3509">SUM(IF(B3509="Y",IF(D3509="Critical",(F3509:F7068),0)))</f>
        <v>0</v>
      </c>
      <c r="W3509">
        <f t="shared" si="228"/>
        <v>0</v>
      </c>
      <c r="X3509">
        <f t="shared" si="229"/>
        <v>0</v>
      </c>
    </row>
    <row r="3510" spans="1:24" x14ac:dyDescent="0.25">
      <c r="A3510">
        <v>45156</v>
      </c>
      <c r="B3510" t="s">
        <v>18</v>
      </c>
      <c r="C3510" s="1">
        <v>41682</v>
      </c>
      <c r="D3510" t="s">
        <v>47</v>
      </c>
      <c r="E3510">
        <v>35</v>
      </c>
      <c r="F3510">
        <v>238.08</v>
      </c>
      <c r="G3510">
        <v>7.0000000000000007E-2</v>
      </c>
      <c r="H3510" t="s">
        <v>20</v>
      </c>
      <c r="I3510">
        <v>31.65</v>
      </c>
      <c r="J3510">
        <v>6.75</v>
      </c>
      <c r="K3510">
        <v>2.99</v>
      </c>
      <c r="L3510" t="s">
        <v>183</v>
      </c>
      <c r="M3510" t="s">
        <v>22</v>
      </c>
      <c r="N3510" t="s">
        <v>40</v>
      </c>
      <c r="O3510" t="s">
        <v>34</v>
      </c>
      <c r="P3510" t="s">
        <v>68</v>
      </c>
      <c r="Q3510" t="s">
        <v>42</v>
      </c>
      <c r="R3510" s="1">
        <v>41689</v>
      </c>
      <c r="S3510" s="10">
        <f t="shared" si="227"/>
        <v>3.7832854704710137E-5</v>
      </c>
      <c r="U3510" t="str">
        <f t="shared" si="226"/>
        <v/>
      </c>
      <c r="V3510">
        <f t="array" ref="V3510">SUM(IF(B3510="Y",IF(D3510="Critical",(F3510:F7069),0)))</f>
        <v>0</v>
      </c>
      <c r="W3510">
        <f t="shared" si="228"/>
        <v>7</v>
      </c>
      <c r="X3510">
        <f t="shared" si="229"/>
        <v>0</v>
      </c>
    </row>
    <row r="3511" spans="1:24" x14ac:dyDescent="0.25">
      <c r="A3511">
        <v>45156</v>
      </c>
      <c r="B3511" t="s">
        <v>18</v>
      </c>
      <c r="C3511" s="1">
        <v>41682</v>
      </c>
      <c r="D3511" t="s">
        <v>47</v>
      </c>
      <c r="E3511">
        <v>14</v>
      </c>
      <c r="F3511">
        <v>174.3</v>
      </c>
      <c r="G3511">
        <v>0.08</v>
      </c>
      <c r="H3511" t="s">
        <v>20</v>
      </c>
      <c r="I3511">
        <v>75.58</v>
      </c>
      <c r="J3511">
        <v>12.53</v>
      </c>
      <c r="K3511">
        <v>0.5</v>
      </c>
      <c r="L3511" t="s">
        <v>183</v>
      </c>
      <c r="M3511" t="s">
        <v>22</v>
      </c>
      <c r="N3511" t="s">
        <v>40</v>
      </c>
      <c r="O3511" t="s">
        <v>34</v>
      </c>
      <c r="P3511" t="s">
        <v>46</v>
      </c>
      <c r="Q3511" t="s">
        <v>42</v>
      </c>
      <c r="R3511" s="1">
        <v>41687</v>
      </c>
      <c r="S3511" s="10">
        <f t="shared" si="227"/>
        <v>2.7697692267435219E-5</v>
      </c>
      <c r="U3511" t="str">
        <f t="shared" si="226"/>
        <v/>
      </c>
      <c r="V3511">
        <f t="array" ref="V3511">SUM(IF(B3511="Y",IF(D3511="Critical",(F3511:F7070),0)))</f>
        <v>0</v>
      </c>
      <c r="W3511">
        <f t="shared" si="228"/>
        <v>5</v>
      </c>
      <c r="X3511">
        <f t="shared" si="229"/>
        <v>0</v>
      </c>
    </row>
    <row r="3512" spans="1:24" x14ac:dyDescent="0.25">
      <c r="A3512">
        <v>42884</v>
      </c>
      <c r="B3512" t="s">
        <v>18</v>
      </c>
      <c r="C3512" s="1">
        <v>41345</v>
      </c>
      <c r="D3512" t="s">
        <v>31</v>
      </c>
      <c r="E3512">
        <v>29</v>
      </c>
      <c r="F3512">
        <v>12098.87</v>
      </c>
      <c r="G3512">
        <v>0.04</v>
      </c>
      <c r="H3512" t="s">
        <v>54</v>
      </c>
      <c r="I3512">
        <v>-969.05</v>
      </c>
      <c r="J3512">
        <v>400.98</v>
      </c>
      <c r="K3512">
        <v>42.52</v>
      </c>
      <c r="L3512" t="s">
        <v>610</v>
      </c>
      <c r="M3512" t="s">
        <v>56</v>
      </c>
      <c r="N3512" t="s">
        <v>45</v>
      </c>
      <c r="O3512" t="s">
        <v>37</v>
      </c>
      <c r="P3512" t="s">
        <v>112</v>
      </c>
      <c r="Q3512" t="s">
        <v>58</v>
      </c>
      <c r="R3512" s="1">
        <v>41345</v>
      </c>
      <c r="S3512" s="10">
        <f t="shared" si="227"/>
        <v>1.9226091683517152E-3</v>
      </c>
      <c r="U3512" t="str">
        <f t="shared" si="226"/>
        <v/>
      </c>
      <c r="V3512">
        <f t="array" ref="V3512">SUM(IF(B3512="Y",IF(D3512="Critical",(F3512:F7071),0)))</f>
        <v>0</v>
      </c>
      <c r="W3512">
        <f t="shared" si="228"/>
        <v>0</v>
      </c>
      <c r="X3512">
        <f t="shared" si="229"/>
        <v>0</v>
      </c>
    </row>
    <row r="3513" spans="1:24" x14ac:dyDescent="0.25">
      <c r="A3513">
        <v>10852</v>
      </c>
      <c r="B3513" t="s">
        <v>18</v>
      </c>
      <c r="C3513" s="1">
        <v>41573</v>
      </c>
      <c r="D3513" t="s">
        <v>19</v>
      </c>
      <c r="E3513">
        <v>40</v>
      </c>
      <c r="F3513">
        <v>12450.48</v>
      </c>
      <c r="G3513">
        <v>0.01</v>
      </c>
      <c r="H3513" t="s">
        <v>54</v>
      </c>
      <c r="I3513">
        <v>3030.16</v>
      </c>
      <c r="J3513">
        <v>300.98</v>
      </c>
      <c r="K3513">
        <v>54.92</v>
      </c>
      <c r="L3513" t="s">
        <v>91</v>
      </c>
      <c r="M3513" t="s">
        <v>56</v>
      </c>
      <c r="N3513" t="s">
        <v>40</v>
      </c>
      <c r="O3513" t="s">
        <v>37</v>
      </c>
      <c r="P3513" t="s">
        <v>57</v>
      </c>
      <c r="Q3513" t="s">
        <v>58</v>
      </c>
      <c r="R3513" s="1">
        <v>41574</v>
      </c>
      <c r="S3513" s="10">
        <f t="shared" si="227"/>
        <v>1.9784828664478303E-3</v>
      </c>
      <c r="U3513" t="str">
        <f t="shared" si="226"/>
        <v/>
      </c>
      <c r="V3513">
        <f t="array" ref="V3513">SUM(IF(B3513="Y",IF(D3513="Critical",(F3513:F7072),0)))</f>
        <v>0</v>
      </c>
      <c r="W3513">
        <f t="shared" si="228"/>
        <v>1</v>
      </c>
      <c r="X3513">
        <f t="shared" si="229"/>
        <v>0</v>
      </c>
    </row>
    <row r="3514" spans="1:24" x14ac:dyDescent="0.25">
      <c r="A3514">
        <v>41059</v>
      </c>
      <c r="B3514" t="s">
        <v>27</v>
      </c>
      <c r="C3514" s="1">
        <v>41531</v>
      </c>
      <c r="D3514" t="s">
        <v>43</v>
      </c>
      <c r="E3514">
        <v>45</v>
      </c>
      <c r="F3514">
        <v>12571.63</v>
      </c>
      <c r="G3514">
        <v>0.09</v>
      </c>
      <c r="H3514" t="s">
        <v>20</v>
      </c>
      <c r="I3514">
        <v>5455.96</v>
      </c>
      <c r="J3514">
        <v>300.98</v>
      </c>
      <c r="K3514">
        <v>13.99</v>
      </c>
      <c r="L3514" t="s">
        <v>181</v>
      </c>
      <c r="M3514" t="s">
        <v>30</v>
      </c>
      <c r="N3514" t="s">
        <v>23</v>
      </c>
      <c r="O3514" t="s">
        <v>24</v>
      </c>
      <c r="P3514" t="s">
        <v>51</v>
      </c>
      <c r="Q3514" t="s">
        <v>52</v>
      </c>
      <c r="R3514" s="1">
        <v>41532</v>
      </c>
      <c r="S3514" s="10">
        <f t="shared" si="227"/>
        <v>1.9977345900175363E-3</v>
      </c>
      <c r="U3514" t="str">
        <f t="shared" si="226"/>
        <v/>
      </c>
      <c r="V3514">
        <f t="array" ref="V3514">SUM(IF(B3514="Y",IF(D3514="Critical",(F3514:F7073),0)))</f>
        <v>0</v>
      </c>
      <c r="W3514">
        <f t="shared" si="228"/>
        <v>1</v>
      </c>
      <c r="X3514">
        <f t="shared" si="229"/>
        <v>0</v>
      </c>
    </row>
    <row r="3515" spans="1:24" x14ac:dyDescent="0.25">
      <c r="A3515">
        <v>27047</v>
      </c>
      <c r="B3515" t="s">
        <v>18</v>
      </c>
      <c r="C3515" s="1">
        <v>41600</v>
      </c>
      <c r="D3515" t="s">
        <v>19</v>
      </c>
      <c r="E3515">
        <v>25</v>
      </c>
      <c r="F3515">
        <v>14240.76</v>
      </c>
      <c r="G3515">
        <v>0.06</v>
      </c>
      <c r="H3515" t="s">
        <v>20</v>
      </c>
      <c r="I3515">
        <v>3128.69</v>
      </c>
      <c r="J3515">
        <v>599.99</v>
      </c>
      <c r="K3515">
        <v>24.49</v>
      </c>
      <c r="L3515" t="s">
        <v>397</v>
      </c>
      <c r="M3515" t="s">
        <v>30</v>
      </c>
      <c r="N3515" t="s">
        <v>45</v>
      </c>
      <c r="O3515" t="s">
        <v>24</v>
      </c>
      <c r="P3515" t="s">
        <v>131</v>
      </c>
      <c r="Q3515" t="s">
        <v>60</v>
      </c>
      <c r="R3515" s="1">
        <v>41601</v>
      </c>
      <c r="S3515" s="10">
        <f t="shared" si="227"/>
        <v>2.2629729669214043E-3</v>
      </c>
      <c r="U3515" t="str">
        <f t="shared" si="226"/>
        <v/>
      </c>
      <c r="V3515">
        <f t="array" ref="V3515">SUM(IF(B3515="Y",IF(D3515="Critical",(F3515:F7074),0)))</f>
        <v>0</v>
      </c>
      <c r="W3515">
        <f t="shared" si="228"/>
        <v>1</v>
      </c>
      <c r="X3515">
        <f t="shared" si="229"/>
        <v>0</v>
      </c>
    </row>
    <row r="3516" spans="1:24" x14ac:dyDescent="0.25">
      <c r="A3516">
        <v>45218</v>
      </c>
      <c r="B3516" t="s">
        <v>18</v>
      </c>
      <c r="C3516" s="1">
        <v>42500</v>
      </c>
      <c r="D3516" t="s">
        <v>47</v>
      </c>
      <c r="E3516">
        <v>49</v>
      </c>
      <c r="F3516">
        <v>309.45999999999998</v>
      </c>
      <c r="G3516">
        <v>0.08</v>
      </c>
      <c r="H3516" t="s">
        <v>20</v>
      </c>
      <c r="I3516">
        <v>-82.64</v>
      </c>
      <c r="J3516">
        <v>6.48</v>
      </c>
      <c r="K3516">
        <v>2.74</v>
      </c>
      <c r="L3516" t="s">
        <v>184</v>
      </c>
      <c r="M3516" t="s">
        <v>30</v>
      </c>
      <c r="N3516" t="s">
        <v>40</v>
      </c>
      <c r="O3516" t="s">
        <v>24</v>
      </c>
      <c r="P3516" t="s">
        <v>25</v>
      </c>
      <c r="Q3516" t="s">
        <v>26</v>
      </c>
      <c r="R3516" s="1">
        <v>42502</v>
      </c>
      <c r="S3516" s="10">
        <f t="shared" si="227"/>
        <v>4.9175719157088362E-5</v>
      </c>
      <c r="U3516" t="str">
        <f t="shared" si="226"/>
        <v/>
      </c>
      <c r="V3516">
        <f t="array" ref="V3516">SUM(IF(B3516="Y",IF(D3516="Critical",(F3516:F7075),0)))</f>
        <v>0</v>
      </c>
      <c r="W3516">
        <f t="shared" si="228"/>
        <v>2</v>
      </c>
      <c r="X3516">
        <f t="shared" si="229"/>
        <v>0</v>
      </c>
    </row>
    <row r="3517" spans="1:24" x14ac:dyDescent="0.25">
      <c r="A3517">
        <v>45248</v>
      </c>
      <c r="B3517" t="s">
        <v>18</v>
      </c>
      <c r="C3517" s="1">
        <v>41745</v>
      </c>
      <c r="D3517" t="s">
        <v>43</v>
      </c>
      <c r="E3517">
        <v>38</v>
      </c>
      <c r="F3517">
        <v>154.85</v>
      </c>
      <c r="G3517">
        <v>0.05</v>
      </c>
      <c r="H3517" t="s">
        <v>20</v>
      </c>
      <c r="I3517">
        <v>-136.55000000000001</v>
      </c>
      <c r="J3517">
        <v>3.95</v>
      </c>
      <c r="K3517">
        <v>5.13</v>
      </c>
      <c r="L3517" t="s">
        <v>622</v>
      </c>
      <c r="M3517" t="s">
        <v>22</v>
      </c>
      <c r="N3517" t="s">
        <v>23</v>
      </c>
      <c r="O3517" t="s">
        <v>34</v>
      </c>
      <c r="P3517" t="s">
        <v>72</v>
      </c>
      <c r="Q3517" t="s">
        <v>42</v>
      </c>
      <c r="R3517" s="1">
        <v>41747</v>
      </c>
      <c r="S3517" s="10">
        <f t="shared" si="227"/>
        <v>2.4606928557730023E-5</v>
      </c>
      <c r="U3517" t="str">
        <f t="shared" si="226"/>
        <v/>
      </c>
      <c r="V3517">
        <f t="array" ref="V3517">SUM(IF(B3517="Y",IF(D3517="Critical",(F3517:F7076),0)))</f>
        <v>0</v>
      </c>
      <c r="W3517">
        <f t="shared" si="228"/>
        <v>2</v>
      </c>
      <c r="X3517">
        <f t="shared" si="229"/>
        <v>0</v>
      </c>
    </row>
    <row r="3518" spans="1:24" x14ac:dyDescent="0.25">
      <c r="A3518">
        <v>45248</v>
      </c>
      <c r="B3518" t="s">
        <v>18</v>
      </c>
      <c r="C3518" s="1">
        <v>41745</v>
      </c>
      <c r="D3518" t="s">
        <v>43</v>
      </c>
      <c r="E3518">
        <v>32</v>
      </c>
      <c r="F3518">
        <v>4941.7725</v>
      </c>
      <c r="G3518">
        <v>0.1</v>
      </c>
      <c r="H3518" t="s">
        <v>20</v>
      </c>
      <c r="I3518">
        <v>704.89</v>
      </c>
      <c r="J3518">
        <v>195.99</v>
      </c>
      <c r="K3518">
        <v>8.99</v>
      </c>
      <c r="L3518" t="s">
        <v>622</v>
      </c>
      <c r="M3518" t="s">
        <v>22</v>
      </c>
      <c r="N3518" t="s">
        <v>23</v>
      </c>
      <c r="O3518" t="s">
        <v>24</v>
      </c>
      <c r="P3518" t="s">
        <v>41</v>
      </c>
      <c r="Q3518" t="s">
        <v>42</v>
      </c>
      <c r="R3518" s="1">
        <v>41747</v>
      </c>
      <c r="S3518" s="10">
        <f t="shared" si="227"/>
        <v>7.8528797453054509E-4</v>
      </c>
      <c r="U3518" t="str">
        <f t="shared" si="226"/>
        <v/>
      </c>
      <c r="V3518">
        <f t="array" ref="V3518">SUM(IF(B3518="Y",IF(D3518="Critical",(F3518:F7077),0)))</f>
        <v>0</v>
      </c>
      <c r="W3518">
        <f t="shared" si="228"/>
        <v>2</v>
      </c>
      <c r="X3518">
        <f t="shared" si="229"/>
        <v>0</v>
      </c>
    </row>
    <row r="3519" spans="1:24" x14ac:dyDescent="0.25">
      <c r="A3519">
        <v>9028</v>
      </c>
      <c r="B3519" t="s">
        <v>18</v>
      </c>
      <c r="C3519" s="1">
        <v>41629</v>
      </c>
      <c r="D3519" t="s">
        <v>47</v>
      </c>
      <c r="E3519">
        <v>48</v>
      </c>
      <c r="F3519">
        <v>14556.67</v>
      </c>
      <c r="G3519">
        <v>0.04</v>
      </c>
      <c r="H3519" t="s">
        <v>54</v>
      </c>
      <c r="I3519">
        <v>3829.63</v>
      </c>
      <c r="J3519">
        <v>306.14</v>
      </c>
      <c r="K3519">
        <v>26.53</v>
      </c>
      <c r="L3519" t="s">
        <v>344</v>
      </c>
      <c r="M3519" t="s">
        <v>30</v>
      </c>
      <c r="N3519" t="s">
        <v>71</v>
      </c>
      <c r="O3519" t="s">
        <v>24</v>
      </c>
      <c r="P3519" t="s">
        <v>51</v>
      </c>
      <c r="Q3519" t="s">
        <v>74</v>
      </c>
      <c r="R3519" s="1">
        <v>41633</v>
      </c>
      <c r="S3519" s="10">
        <f t="shared" si="227"/>
        <v>2.3131736437097318E-3</v>
      </c>
      <c r="U3519" t="str">
        <f t="shared" si="226"/>
        <v/>
      </c>
      <c r="V3519">
        <f t="array" ref="V3519">SUM(IF(B3519="Y",IF(D3519="Critical",(F3519:F7078),0)))</f>
        <v>0</v>
      </c>
      <c r="W3519">
        <f t="shared" si="228"/>
        <v>4</v>
      </c>
      <c r="X3519">
        <f t="shared" si="229"/>
        <v>0</v>
      </c>
    </row>
    <row r="3520" spans="1:24" x14ac:dyDescent="0.25">
      <c r="A3520">
        <v>45317</v>
      </c>
      <c r="B3520" t="s">
        <v>18</v>
      </c>
      <c r="C3520" s="1">
        <v>42064</v>
      </c>
      <c r="D3520" t="s">
        <v>47</v>
      </c>
      <c r="E3520">
        <v>36</v>
      </c>
      <c r="F3520">
        <v>1435.95</v>
      </c>
      <c r="G3520">
        <v>0.05</v>
      </c>
      <c r="H3520" t="s">
        <v>20</v>
      </c>
      <c r="I3520">
        <v>486.9</v>
      </c>
      <c r="J3520">
        <v>39.24</v>
      </c>
      <c r="K3520">
        <v>1.99</v>
      </c>
      <c r="L3520" t="s">
        <v>623</v>
      </c>
      <c r="M3520" t="s">
        <v>56</v>
      </c>
      <c r="N3520" t="s">
        <v>71</v>
      </c>
      <c r="O3520" t="s">
        <v>24</v>
      </c>
      <c r="P3520" t="s">
        <v>25</v>
      </c>
      <c r="Q3520" t="s">
        <v>26</v>
      </c>
      <c r="R3520" s="1">
        <v>42071</v>
      </c>
      <c r="S3520" s="10">
        <f t="shared" si="227"/>
        <v>2.2818417218257948E-4</v>
      </c>
      <c r="U3520" t="str">
        <f t="shared" si="226"/>
        <v/>
      </c>
      <c r="V3520">
        <f t="array" ref="V3520">SUM(IF(B3520="Y",IF(D3520="Critical",(F3520:F7079),0)))</f>
        <v>0</v>
      </c>
      <c r="W3520">
        <f t="shared" si="228"/>
        <v>7</v>
      </c>
      <c r="X3520">
        <f t="shared" si="229"/>
        <v>0</v>
      </c>
    </row>
    <row r="3521" spans="1:24" x14ac:dyDescent="0.25">
      <c r="A3521">
        <v>45317</v>
      </c>
      <c r="B3521" t="s">
        <v>18</v>
      </c>
      <c r="C3521" s="1">
        <v>42064</v>
      </c>
      <c r="D3521" t="s">
        <v>47</v>
      </c>
      <c r="E3521">
        <v>28</v>
      </c>
      <c r="F3521">
        <v>961.06</v>
      </c>
      <c r="G3521">
        <v>0.05</v>
      </c>
      <c r="H3521" t="s">
        <v>20</v>
      </c>
      <c r="I3521">
        <v>361.82</v>
      </c>
      <c r="J3521">
        <v>34.229999999999997</v>
      </c>
      <c r="K3521">
        <v>5.0199999999999996</v>
      </c>
      <c r="L3521" t="s">
        <v>623</v>
      </c>
      <c r="M3521" t="s">
        <v>56</v>
      </c>
      <c r="N3521" t="s">
        <v>71</v>
      </c>
      <c r="O3521" t="s">
        <v>37</v>
      </c>
      <c r="P3521" t="s">
        <v>38</v>
      </c>
      <c r="Q3521" t="s">
        <v>42</v>
      </c>
      <c r="R3521" s="1">
        <v>42071</v>
      </c>
      <c r="S3521" s="10">
        <f t="shared" si="227"/>
        <v>1.5272027613620935E-4</v>
      </c>
      <c r="U3521" t="str">
        <f t="shared" si="226"/>
        <v/>
      </c>
      <c r="V3521">
        <f t="array" ref="V3521">SUM(IF(B3521="Y",IF(D3521="Critical",(F3521:F7080),0)))</f>
        <v>0</v>
      </c>
      <c r="W3521">
        <f t="shared" si="228"/>
        <v>7</v>
      </c>
      <c r="X3521">
        <f t="shared" si="229"/>
        <v>0</v>
      </c>
    </row>
    <row r="3522" spans="1:24" x14ac:dyDescent="0.25">
      <c r="A3522">
        <v>45184</v>
      </c>
      <c r="B3522" t="s">
        <v>18</v>
      </c>
      <c r="C3522" s="1">
        <v>41442</v>
      </c>
      <c r="D3522" t="s">
        <v>47</v>
      </c>
      <c r="E3522">
        <v>25</v>
      </c>
      <c r="F3522">
        <v>14647.26</v>
      </c>
      <c r="G3522">
        <v>7.0000000000000007E-2</v>
      </c>
      <c r="H3522" t="s">
        <v>20</v>
      </c>
      <c r="I3522">
        <v>5485.15</v>
      </c>
      <c r="J3522">
        <v>599.99</v>
      </c>
      <c r="K3522">
        <v>24.49</v>
      </c>
      <c r="L3522" t="s">
        <v>577</v>
      </c>
      <c r="M3522" t="s">
        <v>30</v>
      </c>
      <c r="N3522" t="s">
        <v>40</v>
      </c>
      <c r="O3522" t="s">
        <v>24</v>
      </c>
      <c r="P3522" t="s">
        <v>131</v>
      </c>
      <c r="Q3522" t="s">
        <v>60</v>
      </c>
      <c r="R3522" s="1">
        <v>41451</v>
      </c>
      <c r="S3522" s="10">
        <f t="shared" si="227"/>
        <v>2.3275691339134435E-3</v>
      </c>
      <c r="U3522" t="str">
        <f t="shared" ref="U3522:U3561" si="230">IF(T3522="Quality Check",VLOOKUP(S3522,Quality_Control,2),"")</f>
        <v/>
      </c>
      <c r="V3522">
        <f t="array" ref="V3522">SUM(IF(B3522="Y",IF(D3522="Critical",(F3522:F7081),0)))</f>
        <v>0</v>
      </c>
      <c r="W3522">
        <f t="shared" si="228"/>
        <v>9</v>
      </c>
      <c r="X3522">
        <f t="shared" si="229"/>
        <v>0</v>
      </c>
    </row>
    <row r="3523" spans="1:24" x14ac:dyDescent="0.25">
      <c r="A3523">
        <v>33922</v>
      </c>
      <c r="B3523" t="s">
        <v>18</v>
      </c>
      <c r="C3523" s="1">
        <v>41332</v>
      </c>
      <c r="D3523" t="s">
        <v>31</v>
      </c>
      <c r="E3523">
        <v>31</v>
      </c>
      <c r="F3523">
        <v>15251.5</v>
      </c>
      <c r="G3523">
        <v>0.06</v>
      </c>
      <c r="H3523" t="s">
        <v>54</v>
      </c>
      <c r="I3523">
        <v>5353.19</v>
      </c>
      <c r="J3523">
        <v>500.97</v>
      </c>
      <c r="K3523">
        <v>69.3</v>
      </c>
      <c r="L3523" t="s">
        <v>504</v>
      </c>
      <c r="M3523" t="s">
        <v>341</v>
      </c>
      <c r="N3523" t="s">
        <v>40</v>
      </c>
      <c r="O3523" t="s">
        <v>24</v>
      </c>
      <c r="P3523" t="s">
        <v>51</v>
      </c>
      <c r="Q3523" t="s">
        <v>74</v>
      </c>
      <c r="R3523" s="1">
        <v>41332</v>
      </c>
      <c r="S3523" s="10">
        <f t="shared" ref="S3523:S3561" si="231">F3523/$F$3563</f>
        <v>2.423587800440552E-3</v>
      </c>
      <c r="U3523" t="str">
        <f t="shared" si="230"/>
        <v/>
      </c>
      <c r="V3523">
        <f t="array" ref="V3523">SUM(IF(B3523="Y",IF(D3523="Critical",(F3523:F7082),0)))</f>
        <v>0</v>
      </c>
      <c r="W3523">
        <f t="shared" ref="W3523:W3561" si="232">R3523-C3523</f>
        <v>0</v>
      </c>
      <c r="X3523">
        <f t="shared" ref="X3523:X3561" si="233">IF(T3523="",0,1)</f>
        <v>0</v>
      </c>
    </row>
    <row r="3524" spans="1:24" x14ac:dyDescent="0.25">
      <c r="A3524">
        <v>45381</v>
      </c>
      <c r="B3524" t="s">
        <v>18</v>
      </c>
      <c r="C3524" s="1">
        <v>41872</v>
      </c>
      <c r="D3524" t="s">
        <v>43</v>
      </c>
      <c r="E3524">
        <v>1</v>
      </c>
      <c r="F3524">
        <v>11.81</v>
      </c>
      <c r="G3524">
        <v>0.01</v>
      </c>
      <c r="H3524" t="s">
        <v>20</v>
      </c>
      <c r="I3524">
        <v>-7.95</v>
      </c>
      <c r="J3524">
        <v>5.89</v>
      </c>
      <c r="K3524">
        <v>5.57</v>
      </c>
      <c r="L3524" t="s">
        <v>425</v>
      </c>
      <c r="M3524" t="s">
        <v>56</v>
      </c>
      <c r="N3524" t="s">
        <v>71</v>
      </c>
      <c r="O3524" t="s">
        <v>37</v>
      </c>
      <c r="P3524" t="s">
        <v>38</v>
      </c>
      <c r="Q3524" t="s">
        <v>42</v>
      </c>
      <c r="R3524" s="1">
        <v>41874</v>
      </c>
      <c r="S3524" s="10">
        <f t="shared" si="231"/>
        <v>1.8767053682065974E-6</v>
      </c>
      <c r="U3524" t="str">
        <f t="shared" si="230"/>
        <v/>
      </c>
      <c r="V3524">
        <f t="array" ref="V3524">SUM(IF(B3524="Y",IF(D3524="Critical",(F3524:F7083),0)))</f>
        <v>0</v>
      </c>
      <c r="W3524">
        <f t="shared" si="232"/>
        <v>2</v>
      </c>
      <c r="X3524">
        <f t="shared" si="233"/>
        <v>0</v>
      </c>
    </row>
    <row r="3525" spans="1:24" x14ac:dyDescent="0.25">
      <c r="A3525">
        <v>45381</v>
      </c>
      <c r="B3525" t="s">
        <v>18</v>
      </c>
      <c r="C3525" s="1">
        <v>41872</v>
      </c>
      <c r="D3525" t="s">
        <v>43</v>
      </c>
      <c r="E3525">
        <v>26</v>
      </c>
      <c r="F3525">
        <v>164.1</v>
      </c>
      <c r="G3525">
        <v>0.03</v>
      </c>
      <c r="H3525" t="s">
        <v>32</v>
      </c>
      <c r="I3525">
        <v>-41.22</v>
      </c>
      <c r="J3525">
        <v>5.74</v>
      </c>
      <c r="K3525">
        <v>5.01</v>
      </c>
      <c r="L3525" t="s">
        <v>425</v>
      </c>
      <c r="M3525" t="s">
        <v>56</v>
      </c>
      <c r="N3525" t="s">
        <v>71</v>
      </c>
      <c r="O3525" t="s">
        <v>34</v>
      </c>
      <c r="P3525" t="s">
        <v>68</v>
      </c>
      <c r="Q3525" t="s">
        <v>42</v>
      </c>
      <c r="R3525" s="1">
        <v>41873</v>
      </c>
      <c r="S3525" s="10">
        <f t="shared" si="231"/>
        <v>2.6076829036638664E-5</v>
      </c>
      <c r="U3525" t="str">
        <f t="shared" si="230"/>
        <v/>
      </c>
      <c r="V3525">
        <f t="array" ref="V3525">SUM(IF(B3525="Y",IF(D3525="Critical",(F3525:F7084),0)))</f>
        <v>0</v>
      </c>
      <c r="W3525">
        <f t="shared" si="232"/>
        <v>1</v>
      </c>
      <c r="X3525">
        <f t="shared" si="233"/>
        <v>0</v>
      </c>
    </row>
    <row r="3526" spans="1:24" x14ac:dyDescent="0.25">
      <c r="A3526">
        <v>45381</v>
      </c>
      <c r="B3526" t="s">
        <v>18</v>
      </c>
      <c r="C3526" s="1">
        <v>41872</v>
      </c>
      <c r="D3526" t="s">
        <v>43</v>
      </c>
      <c r="E3526">
        <v>23</v>
      </c>
      <c r="F3526">
        <v>1316.87</v>
      </c>
      <c r="G3526">
        <v>0.02</v>
      </c>
      <c r="H3526" t="s">
        <v>32</v>
      </c>
      <c r="I3526">
        <v>204.7</v>
      </c>
      <c r="J3526">
        <v>53.98</v>
      </c>
      <c r="K3526">
        <v>5.5</v>
      </c>
      <c r="L3526" t="s">
        <v>425</v>
      </c>
      <c r="M3526" t="s">
        <v>56</v>
      </c>
      <c r="N3526" t="s">
        <v>71</v>
      </c>
      <c r="O3526" t="s">
        <v>24</v>
      </c>
      <c r="P3526" t="s">
        <v>25</v>
      </c>
      <c r="Q3526" t="s">
        <v>42</v>
      </c>
      <c r="R3526" s="1">
        <v>41874</v>
      </c>
      <c r="S3526" s="10">
        <f t="shared" si="231"/>
        <v>2.092613885038291E-4</v>
      </c>
      <c r="U3526" t="str">
        <f t="shared" si="230"/>
        <v/>
      </c>
      <c r="V3526">
        <f t="array" ref="V3526">SUM(IF(B3526="Y",IF(D3526="Critical",(F3526:F7085),0)))</f>
        <v>0</v>
      </c>
      <c r="W3526">
        <f t="shared" si="232"/>
        <v>2</v>
      </c>
      <c r="X3526">
        <f t="shared" si="233"/>
        <v>0</v>
      </c>
    </row>
    <row r="3527" spans="1:24" x14ac:dyDescent="0.25">
      <c r="A3527">
        <v>45410</v>
      </c>
      <c r="B3527" t="s">
        <v>18</v>
      </c>
      <c r="C3527" s="1">
        <v>42601</v>
      </c>
      <c r="D3527" t="s">
        <v>47</v>
      </c>
      <c r="E3527">
        <v>19</v>
      </c>
      <c r="F3527">
        <v>991.36</v>
      </c>
      <c r="G3527">
        <v>0.1</v>
      </c>
      <c r="H3527" t="s">
        <v>20</v>
      </c>
      <c r="I3527">
        <v>-103.11</v>
      </c>
      <c r="J3527">
        <v>54.1</v>
      </c>
      <c r="K3527">
        <v>19.989999999999998</v>
      </c>
      <c r="L3527" t="s">
        <v>376</v>
      </c>
      <c r="M3527" t="s">
        <v>22</v>
      </c>
      <c r="N3527" t="s">
        <v>23</v>
      </c>
      <c r="O3527" t="s">
        <v>34</v>
      </c>
      <c r="P3527" t="s">
        <v>53</v>
      </c>
      <c r="Q3527" t="s">
        <v>42</v>
      </c>
      <c r="R3527" s="1">
        <v>42606</v>
      </c>
      <c r="S3527" s="10">
        <f t="shared" si="231"/>
        <v>1.5753519338063441E-4</v>
      </c>
      <c r="U3527" t="str">
        <f t="shared" si="230"/>
        <v/>
      </c>
      <c r="V3527">
        <f t="array" ref="V3527">SUM(IF(B3527="Y",IF(D3527="Critical",(F3527:F7086),0)))</f>
        <v>0</v>
      </c>
      <c r="W3527">
        <f t="shared" si="232"/>
        <v>5</v>
      </c>
      <c r="X3527">
        <f t="shared" si="233"/>
        <v>0</v>
      </c>
    </row>
    <row r="3528" spans="1:24" x14ac:dyDescent="0.25">
      <c r="A3528">
        <v>20704</v>
      </c>
      <c r="B3528" t="s">
        <v>27</v>
      </c>
      <c r="C3528" s="1">
        <v>41315</v>
      </c>
      <c r="D3528" t="s">
        <v>47</v>
      </c>
      <c r="E3528">
        <v>38</v>
      </c>
      <c r="F3528">
        <v>15655.24</v>
      </c>
      <c r="G3528">
        <v>0.09</v>
      </c>
      <c r="H3528" t="s">
        <v>20</v>
      </c>
      <c r="I3528">
        <v>4818.29</v>
      </c>
      <c r="J3528">
        <v>419.19</v>
      </c>
      <c r="K3528">
        <v>19.989999999999998</v>
      </c>
      <c r="L3528" t="s">
        <v>419</v>
      </c>
      <c r="M3528" t="s">
        <v>22</v>
      </c>
      <c r="N3528" t="s">
        <v>40</v>
      </c>
      <c r="O3528" t="s">
        <v>34</v>
      </c>
      <c r="P3528" t="s">
        <v>53</v>
      </c>
      <c r="Q3528" t="s">
        <v>42</v>
      </c>
      <c r="R3528" s="1">
        <v>41320</v>
      </c>
      <c r="S3528" s="10">
        <f t="shared" si="231"/>
        <v>2.4877453809113168E-3</v>
      </c>
      <c r="U3528" t="str">
        <f t="shared" si="230"/>
        <v/>
      </c>
      <c r="V3528">
        <f t="array" ref="V3528">SUM(IF(B3528="Y",IF(D3528="Critical",(F3528:F7087),0)))</f>
        <v>0</v>
      </c>
      <c r="W3528">
        <f t="shared" si="232"/>
        <v>5</v>
      </c>
      <c r="X3528">
        <f t="shared" si="233"/>
        <v>0</v>
      </c>
    </row>
    <row r="3529" spans="1:24" x14ac:dyDescent="0.25">
      <c r="A3529">
        <v>44519</v>
      </c>
      <c r="B3529" t="s">
        <v>18</v>
      </c>
      <c r="C3529" s="1">
        <v>41413</v>
      </c>
      <c r="D3529" t="s">
        <v>19</v>
      </c>
      <c r="E3529">
        <v>34</v>
      </c>
      <c r="F3529">
        <v>16073.03</v>
      </c>
      <c r="G3529">
        <v>0.01</v>
      </c>
      <c r="H3529" t="s">
        <v>54</v>
      </c>
      <c r="I3529">
        <v>5386.32</v>
      </c>
      <c r="J3529">
        <v>442.14</v>
      </c>
      <c r="K3529">
        <v>14.7</v>
      </c>
      <c r="L3529" t="s">
        <v>491</v>
      </c>
      <c r="M3529" t="s">
        <v>341</v>
      </c>
      <c r="N3529" t="s">
        <v>23</v>
      </c>
      <c r="O3529" t="s">
        <v>24</v>
      </c>
      <c r="P3529" t="s">
        <v>51</v>
      </c>
      <c r="Q3529" t="s">
        <v>74</v>
      </c>
      <c r="R3529" s="1">
        <v>41414</v>
      </c>
      <c r="S3529" s="10">
        <f t="shared" si="231"/>
        <v>2.5541356210284239E-3</v>
      </c>
      <c r="U3529" t="str">
        <f t="shared" si="230"/>
        <v/>
      </c>
      <c r="V3529">
        <f t="array" ref="V3529">SUM(IF(B3529="Y",IF(D3529="Critical",(F3529:F7088),0)))</f>
        <v>0</v>
      </c>
      <c r="W3529">
        <f t="shared" si="232"/>
        <v>1</v>
      </c>
      <c r="X3529">
        <f t="shared" si="233"/>
        <v>0</v>
      </c>
    </row>
    <row r="3530" spans="1:24" x14ac:dyDescent="0.25">
      <c r="A3530">
        <v>4611</v>
      </c>
      <c r="B3530" t="s">
        <v>18</v>
      </c>
      <c r="C3530" s="1">
        <v>41283</v>
      </c>
      <c r="D3530" t="s">
        <v>19</v>
      </c>
      <c r="E3530">
        <v>32</v>
      </c>
      <c r="F3530">
        <v>16172.44</v>
      </c>
      <c r="G3530">
        <v>0.03</v>
      </c>
      <c r="H3530" t="s">
        <v>54</v>
      </c>
      <c r="I3530">
        <v>7176.12</v>
      </c>
      <c r="J3530">
        <v>500.98</v>
      </c>
      <c r="K3530">
        <v>28.14</v>
      </c>
      <c r="L3530" t="s">
        <v>219</v>
      </c>
      <c r="M3530" t="s">
        <v>22</v>
      </c>
      <c r="N3530" t="s">
        <v>45</v>
      </c>
      <c r="O3530" t="s">
        <v>24</v>
      </c>
      <c r="P3530" t="s">
        <v>51</v>
      </c>
      <c r="Q3530" t="s">
        <v>74</v>
      </c>
      <c r="R3530" s="1">
        <v>41283</v>
      </c>
      <c r="S3530" s="10">
        <f t="shared" si="231"/>
        <v>2.5699326812022951E-3</v>
      </c>
      <c r="U3530" t="str">
        <f t="shared" si="230"/>
        <v/>
      </c>
      <c r="V3530">
        <f t="array" ref="V3530">SUM(IF(B3530="Y",IF(D3530="Critical",(F3530:F7089),0)))</f>
        <v>0</v>
      </c>
      <c r="W3530">
        <f t="shared" si="232"/>
        <v>0</v>
      </c>
      <c r="X3530">
        <f t="shared" si="233"/>
        <v>0</v>
      </c>
    </row>
    <row r="3531" spans="1:24" x14ac:dyDescent="0.25">
      <c r="A3531">
        <v>20674</v>
      </c>
      <c r="B3531" t="s">
        <v>18</v>
      </c>
      <c r="C3531" s="1">
        <v>41616</v>
      </c>
      <c r="D3531" t="s">
        <v>19</v>
      </c>
      <c r="E3531">
        <v>37</v>
      </c>
      <c r="F3531">
        <v>17717.34</v>
      </c>
      <c r="G3531">
        <v>0</v>
      </c>
      <c r="H3531" t="s">
        <v>54</v>
      </c>
      <c r="I3531">
        <v>8291.08</v>
      </c>
      <c r="J3531">
        <v>500.97</v>
      </c>
      <c r="K3531">
        <v>69.3</v>
      </c>
      <c r="L3531" t="s">
        <v>220</v>
      </c>
      <c r="M3531" t="s">
        <v>30</v>
      </c>
      <c r="N3531" t="s">
        <v>23</v>
      </c>
      <c r="O3531" t="s">
        <v>24</v>
      </c>
      <c r="P3531" t="s">
        <v>51</v>
      </c>
      <c r="Q3531" t="s">
        <v>74</v>
      </c>
      <c r="R3531" s="1">
        <v>41617</v>
      </c>
      <c r="S3531" s="10">
        <f t="shared" si="231"/>
        <v>2.81542989740402E-3</v>
      </c>
      <c r="U3531" t="str">
        <f t="shared" si="230"/>
        <v/>
      </c>
      <c r="V3531">
        <f t="array" ref="V3531">SUM(IF(B3531="Y",IF(D3531="Critical",(F3531:F7090),0)))</f>
        <v>0</v>
      </c>
      <c r="W3531">
        <f t="shared" si="232"/>
        <v>1</v>
      </c>
      <c r="X3531">
        <f t="shared" si="233"/>
        <v>0</v>
      </c>
    </row>
    <row r="3532" spans="1:24" x14ac:dyDescent="0.25">
      <c r="A3532">
        <v>45414</v>
      </c>
      <c r="B3532" t="s">
        <v>18</v>
      </c>
      <c r="C3532" s="1">
        <v>42412</v>
      </c>
      <c r="D3532" t="s">
        <v>28</v>
      </c>
      <c r="E3532">
        <v>17</v>
      </c>
      <c r="F3532">
        <v>1002.73</v>
      </c>
      <c r="G3532">
        <v>0.08</v>
      </c>
      <c r="H3532" t="s">
        <v>20</v>
      </c>
      <c r="I3532">
        <v>-563.86</v>
      </c>
      <c r="J3532">
        <v>60.98</v>
      </c>
      <c r="K3532">
        <v>49</v>
      </c>
      <c r="L3532" t="s">
        <v>418</v>
      </c>
      <c r="M3532" t="s">
        <v>30</v>
      </c>
      <c r="N3532" t="s">
        <v>45</v>
      </c>
      <c r="O3532" t="s">
        <v>34</v>
      </c>
      <c r="P3532" t="s">
        <v>72</v>
      </c>
      <c r="Q3532" t="s">
        <v>60</v>
      </c>
      <c r="R3532" s="1">
        <v>42413</v>
      </c>
      <c r="S3532" s="10">
        <f t="shared" si="231"/>
        <v>1.5934197915849291E-4</v>
      </c>
      <c r="U3532" t="str">
        <f t="shared" si="230"/>
        <v/>
      </c>
      <c r="V3532">
        <f t="array" ref="V3532">SUM(IF(B3532="Y",IF(D3532="Critical",(F3532:F7091),0)))</f>
        <v>0</v>
      </c>
      <c r="W3532">
        <f t="shared" si="232"/>
        <v>1</v>
      </c>
      <c r="X3532">
        <f t="shared" si="233"/>
        <v>0</v>
      </c>
    </row>
    <row r="3533" spans="1:24" x14ac:dyDescent="0.25">
      <c r="A3533">
        <v>45440</v>
      </c>
      <c r="B3533" t="s">
        <v>18</v>
      </c>
      <c r="C3533" s="1">
        <v>42225</v>
      </c>
      <c r="D3533" t="s">
        <v>28</v>
      </c>
      <c r="E3533">
        <v>5</v>
      </c>
      <c r="F3533">
        <v>748.29</v>
      </c>
      <c r="G3533">
        <v>0.02</v>
      </c>
      <c r="H3533" t="s">
        <v>54</v>
      </c>
      <c r="I3533">
        <v>-183.6</v>
      </c>
      <c r="J3533">
        <v>135.99</v>
      </c>
      <c r="K3533">
        <v>28.63</v>
      </c>
      <c r="L3533" t="s">
        <v>406</v>
      </c>
      <c r="M3533" t="s">
        <v>341</v>
      </c>
      <c r="N3533" t="s">
        <v>23</v>
      </c>
      <c r="O3533" t="s">
        <v>37</v>
      </c>
      <c r="P3533" t="s">
        <v>86</v>
      </c>
      <c r="Q3533" t="s">
        <v>74</v>
      </c>
      <c r="R3533" s="1">
        <v>42227</v>
      </c>
      <c r="S3533" s="10">
        <f t="shared" si="231"/>
        <v>1.1890938695811301E-4</v>
      </c>
      <c r="U3533" t="str">
        <f t="shared" si="230"/>
        <v/>
      </c>
      <c r="V3533">
        <f t="array" ref="V3533">SUM(IF(B3533="Y",IF(D3533="Critical",(F3533:F7092),0)))</f>
        <v>0</v>
      </c>
      <c r="W3533">
        <f t="shared" si="232"/>
        <v>2</v>
      </c>
      <c r="X3533">
        <f t="shared" si="233"/>
        <v>0</v>
      </c>
    </row>
    <row r="3534" spans="1:24" x14ac:dyDescent="0.25">
      <c r="A3534">
        <v>45476</v>
      </c>
      <c r="B3534" t="s">
        <v>18</v>
      </c>
      <c r="C3534" s="1">
        <v>42112</v>
      </c>
      <c r="D3534" t="s">
        <v>28</v>
      </c>
      <c r="E3534">
        <v>48</v>
      </c>
      <c r="F3534">
        <v>1055.98</v>
      </c>
      <c r="G3534">
        <v>7.0000000000000007E-2</v>
      </c>
      <c r="H3534" t="s">
        <v>20</v>
      </c>
      <c r="I3534">
        <v>204.58</v>
      </c>
      <c r="J3534">
        <v>21.78</v>
      </c>
      <c r="K3534">
        <v>5.94</v>
      </c>
      <c r="L3534" t="s">
        <v>259</v>
      </c>
      <c r="M3534" t="s">
        <v>22</v>
      </c>
      <c r="N3534" t="s">
        <v>40</v>
      </c>
      <c r="O3534" t="s">
        <v>34</v>
      </c>
      <c r="P3534" t="s">
        <v>72</v>
      </c>
      <c r="Q3534" t="s">
        <v>52</v>
      </c>
      <c r="R3534" s="1">
        <v>42112</v>
      </c>
      <c r="S3534" s="10">
        <f t="shared" si="231"/>
        <v>1.6780383867221022E-4</v>
      </c>
      <c r="U3534" t="str">
        <f t="shared" si="230"/>
        <v/>
      </c>
      <c r="V3534">
        <f t="array" ref="V3534">SUM(IF(B3534="Y",IF(D3534="Critical",(F3534:F7093),0)))</f>
        <v>0</v>
      </c>
      <c r="W3534">
        <f t="shared" si="232"/>
        <v>0</v>
      </c>
      <c r="X3534">
        <f t="shared" si="233"/>
        <v>0</v>
      </c>
    </row>
    <row r="3535" spans="1:24" x14ac:dyDescent="0.25">
      <c r="A3535">
        <v>45506</v>
      </c>
      <c r="B3535" t="s">
        <v>18</v>
      </c>
      <c r="C3535" s="1">
        <v>41999</v>
      </c>
      <c r="D3535" t="s">
        <v>47</v>
      </c>
      <c r="E3535">
        <v>3</v>
      </c>
      <c r="F3535">
        <v>448.36649999999997</v>
      </c>
      <c r="G3535">
        <v>0.03</v>
      </c>
      <c r="H3535" t="s">
        <v>20</v>
      </c>
      <c r="I3535">
        <v>-748.41</v>
      </c>
      <c r="J3535">
        <v>175.99</v>
      </c>
      <c r="K3535">
        <v>8.99</v>
      </c>
      <c r="L3535" t="s">
        <v>246</v>
      </c>
      <c r="M3535" t="s">
        <v>22</v>
      </c>
      <c r="N3535" t="s">
        <v>45</v>
      </c>
      <c r="O3535" t="s">
        <v>24</v>
      </c>
      <c r="P3535" t="s">
        <v>41</v>
      </c>
      <c r="Q3535" t="s">
        <v>42</v>
      </c>
      <c r="R3535" s="1">
        <v>42004</v>
      </c>
      <c r="S3535" s="10">
        <f t="shared" si="231"/>
        <v>7.1249095467739476E-5</v>
      </c>
      <c r="U3535" t="str">
        <f t="shared" si="230"/>
        <v/>
      </c>
      <c r="V3535">
        <f t="array" ref="V3535">SUM(IF(B3535="Y",IF(D3535="Critical",(F3535:F7094),0)))</f>
        <v>0</v>
      </c>
      <c r="W3535">
        <f t="shared" si="232"/>
        <v>5</v>
      </c>
      <c r="X3535">
        <f t="shared" si="233"/>
        <v>0</v>
      </c>
    </row>
    <row r="3536" spans="1:24" x14ac:dyDescent="0.25">
      <c r="A3536">
        <v>41059</v>
      </c>
      <c r="B3536" t="s">
        <v>27</v>
      </c>
      <c r="C3536" s="1">
        <v>41531</v>
      </c>
      <c r="D3536" t="s">
        <v>43</v>
      </c>
      <c r="E3536">
        <v>45</v>
      </c>
      <c r="F3536">
        <v>17884.53</v>
      </c>
      <c r="G3536">
        <v>0.04</v>
      </c>
      <c r="H3536" t="s">
        <v>54</v>
      </c>
      <c r="I3536">
        <v>2357.86</v>
      </c>
      <c r="J3536">
        <v>400.98</v>
      </c>
      <c r="K3536">
        <v>42.52</v>
      </c>
      <c r="L3536" t="s">
        <v>181</v>
      </c>
      <c r="M3536" t="s">
        <v>30</v>
      </c>
      <c r="N3536" t="s">
        <v>23</v>
      </c>
      <c r="O3536" t="s">
        <v>37</v>
      </c>
      <c r="P3536" t="s">
        <v>112</v>
      </c>
      <c r="Q3536" t="s">
        <v>58</v>
      </c>
      <c r="R3536" s="1">
        <v>41532</v>
      </c>
      <c r="S3536" s="10">
        <f t="shared" si="231"/>
        <v>2.841997752654694E-3</v>
      </c>
      <c r="U3536" t="str">
        <f t="shared" si="230"/>
        <v/>
      </c>
      <c r="V3536">
        <f t="array" ref="V3536">SUM(IF(B3536="Y",IF(D3536="Critical",(F3536:F7095),0)))</f>
        <v>0</v>
      </c>
      <c r="W3536">
        <f t="shared" si="232"/>
        <v>1</v>
      </c>
      <c r="X3536">
        <f t="shared" si="233"/>
        <v>0</v>
      </c>
    </row>
    <row r="3537" spans="1:24" x14ac:dyDescent="0.25">
      <c r="A3537">
        <v>45571</v>
      </c>
      <c r="B3537" t="s">
        <v>18</v>
      </c>
      <c r="C3537" s="1">
        <v>42270</v>
      </c>
      <c r="D3537" t="s">
        <v>43</v>
      </c>
      <c r="E3537">
        <v>43</v>
      </c>
      <c r="F3537">
        <v>528.53</v>
      </c>
      <c r="G3537">
        <v>0.05</v>
      </c>
      <c r="H3537" t="s">
        <v>20</v>
      </c>
      <c r="I3537">
        <v>-7.24</v>
      </c>
      <c r="J3537">
        <v>12.21</v>
      </c>
      <c r="K3537">
        <v>4.8099999999999996</v>
      </c>
      <c r="L3537" t="s">
        <v>586</v>
      </c>
      <c r="M3537" t="s">
        <v>22</v>
      </c>
      <c r="N3537" t="s">
        <v>45</v>
      </c>
      <c r="O3537" t="s">
        <v>34</v>
      </c>
      <c r="P3537" t="s">
        <v>53</v>
      </c>
      <c r="Q3537" t="s">
        <v>42</v>
      </c>
      <c r="R3537" s="1">
        <v>42271</v>
      </c>
      <c r="S3537" s="10">
        <f t="shared" si="231"/>
        <v>8.3987729742441395E-5</v>
      </c>
      <c r="U3537" t="str">
        <f t="shared" si="230"/>
        <v/>
      </c>
      <c r="V3537">
        <f t="array" ref="V3537">SUM(IF(B3537="Y",IF(D3537="Critical",(F3537:F7096),0)))</f>
        <v>0</v>
      </c>
      <c r="W3537">
        <f t="shared" si="232"/>
        <v>1</v>
      </c>
      <c r="X3537">
        <f t="shared" si="233"/>
        <v>0</v>
      </c>
    </row>
    <row r="3538" spans="1:24" x14ac:dyDescent="0.25">
      <c r="A3538">
        <v>45571</v>
      </c>
      <c r="B3538" t="s">
        <v>18</v>
      </c>
      <c r="C3538" s="1">
        <v>42270</v>
      </c>
      <c r="D3538" t="s">
        <v>43</v>
      </c>
      <c r="E3538">
        <v>47</v>
      </c>
      <c r="F3538">
        <v>5975.0495000000001</v>
      </c>
      <c r="G3538">
        <v>0.06</v>
      </c>
      <c r="H3538" t="s">
        <v>20</v>
      </c>
      <c r="I3538">
        <v>1417.23</v>
      </c>
      <c r="J3538">
        <v>155.99</v>
      </c>
      <c r="K3538">
        <v>8.99</v>
      </c>
      <c r="L3538" t="s">
        <v>586</v>
      </c>
      <c r="M3538" t="s">
        <v>22</v>
      </c>
      <c r="N3538" t="s">
        <v>45</v>
      </c>
      <c r="O3538" t="s">
        <v>24</v>
      </c>
      <c r="P3538" t="s">
        <v>41</v>
      </c>
      <c r="Q3538" t="s">
        <v>42</v>
      </c>
      <c r="R3538" s="1">
        <v>42272</v>
      </c>
      <c r="S3538" s="10">
        <f t="shared" si="231"/>
        <v>9.4948412124895392E-4</v>
      </c>
      <c r="U3538" t="str">
        <f t="shared" si="230"/>
        <v/>
      </c>
      <c r="V3538">
        <f t="array" ref="V3538">SUM(IF(B3538="Y",IF(D3538="Critical",(F3538:F7097),0)))</f>
        <v>0</v>
      </c>
      <c r="W3538">
        <f t="shared" si="232"/>
        <v>2</v>
      </c>
      <c r="X3538">
        <f t="shared" si="233"/>
        <v>0</v>
      </c>
    </row>
    <row r="3539" spans="1:24" x14ac:dyDescent="0.25">
      <c r="A3539">
        <v>45571</v>
      </c>
      <c r="B3539" t="s">
        <v>18</v>
      </c>
      <c r="C3539" s="1">
        <v>42270</v>
      </c>
      <c r="D3539" t="s">
        <v>43</v>
      </c>
      <c r="E3539">
        <v>44</v>
      </c>
      <c r="F3539">
        <v>720.52</v>
      </c>
      <c r="G3539">
        <v>0.1</v>
      </c>
      <c r="H3539" t="s">
        <v>20</v>
      </c>
      <c r="I3539">
        <v>-36.79</v>
      </c>
      <c r="J3539">
        <v>17.98</v>
      </c>
      <c r="K3539">
        <v>8.51</v>
      </c>
      <c r="L3539" t="s">
        <v>586</v>
      </c>
      <c r="M3539" t="s">
        <v>22</v>
      </c>
      <c r="N3539" t="s">
        <v>45</v>
      </c>
      <c r="O3539" t="s">
        <v>24</v>
      </c>
      <c r="P3539" t="s">
        <v>51</v>
      </c>
      <c r="Q3539" t="s">
        <v>52</v>
      </c>
      <c r="R3539" s="1">
        <v>42272</v>
      </c>
      <c r="S3539" s="10">
        <f t="shared" si="231"/>
        <v>1.1449650735818946E-4</v>
      </c>
      <c r="U3539" t="str">
        <f t="shared" si="230"/>
        <v/>
      </c>
      <c r="V3539">
        <f t="array" ref="V3539">SUM(IF(B3539="Y",IF(D3539="Critical",(F3539:F7098),0)))</f>
        <v>0</v>
      </c>
      <c r="W3539">
        <f t="shared" si="232"/>
        <v>2</v>
      </c>
      <c r="X3539">
        <f t="shared" si="233"/>
        <v>0</v>
      </c>
    </row>
    <row r="3540" spans="1:24" x14ac:dyDescent="0.25">
      <c r="A3540">
        <v>45575</v>
      </c>
      <c r="B3540" t="s">
        <v>18</v>
      </c>
      <c r="C3540" s="1">
        <v>42106</v>
      </c>
      <c r="D3540" t="s">
        <v>28</v>
      </c>
      <c r="E3540">
        <v>46</v>
      </c>
      <c r="F3540">
        <v>3849.17</v>
      </c>
      <c r="G3540">
        <v>0.06</v>
      </c>
      <c r="H3540" t="s">
        <v>20</v>
      </c>
      <c r="I3540">
        <v>1982.78</v>
      </c>
      <c r="J3540">
        <v>83.98</v>
      </c>
      <c r="K3540">
        <v>5.01</v>
      </c>
      <c r="L3540" t="s">
        <v>162</v>
      </c>
      <c r="M3540" t="s">
        <v>22</v>
      </c>
      <c r="N3540" t="s">
        <v>71</v>
      </c>
      <c r="O3540" t="s">
        <v>34</v>
      </c>
      <c r="P3540" t="s">
        <v>76</v>
      </c>
      <c r="Q3540" t="s">
        <v>42</v>
      </c>
      <c r="R3540" s="1">
        <v>42106</v>
      </c>
      <c r="S3540" s="10">
        <f t="shared" si="231"/>
        <v>6.116645217730558E-4</v>
      </c>
      <c r="U3540" t="str">
        <f t="shared" si="230"/>
        <v/>
      </c>
      <c r="V3540">
        <f t="array" ref="V3540">SUM(IF(B3540="Y",IF(D3540="Critical",(F3540:F7099),0)))</f>
        <v>0</v>
      </c>
      <c r="W3540">
        <f t="shared" si="232"/>
        <v>0</v>
      </c>
      <c r="X3540">
        <f t="shared" si="233"/>
        <v>0</v>
      </c>
    </row>
    <row r="3541" spans="1:24" x14ac:dyDescent="0.25">
      <c r="A3541">
        <v>45601</v>
      </c>
      <c r="B3541" t="s">
        <v>18</v>
      </c>
      <c r="C3541" s="1">
        <v>41908</v>
      </c>
      <c r="D3541" t="s">
        <v>19</v>
      </c>
      <c r="E3541">
        <v>47</v>
      </c>
      <c r="F3541">
        <v>945.03</v>
      </c>
      <c r="G3541">
        <v>0</v>
      </c>
      <c r="H3541" t="s">
        <v>20</v>
      </c>
      <c r="I3541">
        <v>267.64</v>
      </c>
      <c r="J3541">
        <v>19.98</v>
      </c>
      <c r="K3541">
        <v>5.97</v>
      </c>
      <c r="L3541" t="s">
        <v>437</v>
      </c>
      <c r="M3541" t="s">
        <v>56</v>
      </c>
      <c r="N3541" t="s">
        <v>23</v>
      </c>
      <c r="O3541" t="s">
        <v>34</v>
      </c>
      <c r="P3541" t="s">
        <v>49</v>
      </c>
      <c r="Q3541" t="s">
        <v>42</v>
      </c>
      <c r="R3541" s="1">
        <v>41910</v>
      </c>
      <c r="S3541" s="10">
        <f t="shared" si="231"/>
        <v>1.5017297833330064E-4</v>
      </c>
      <c r="U3541" t="str">
        <f t="shared" si="230"/>
        <v/>
      </c>
      <c r="V3541">
        <f t="array" ref="V3541">SUM(IF(B3541="Y",IF(D3541="Critical",(F3541:F7100),0)))</f>
        <v>0</v>
      </c>
      <c r="W3541">
        <f t="shared" si="232"/>
        <v>2</v>
      </c>
      <c r="X3541">
        <f t="shared" si="233"/>
        <v>0</v>
      </c>
    </row>
    <row r="3542" spans="1:24" x14ac:dyDescent="0.25">
      <c r="A3542">
        <v>45606</v>
      </c>
      <c r="B3542" t="s">
        <v>18</v>
      </c>
      <c r="C3542" s="1">
        <v>41904</v>
      </c>
      <c r="D3542" t="s">
        <v>43</v>
      </c>
      <c r="E3542">
        <v>38</v>
      </c>
      <c r="F3542">
        <v>325.75</v>
      </c>
      <c r="G3542">
        <v>0.1</v>
      </c>
      <c r="H3542" t="s">
        <v>20</v>
      </c>
      <c r="I3542">
        <v>-124.25</v>
      </c>
      <c r="J3542">
        <v>8.75</v>
      </c>
      <c r="K3542">
        <v>8.5399999999999991</v>
      </c>
      <c r="L3542" t="s">
        <v>606</v>
      </c>
      <c r="M3542" t="s">
        <v>56</v>
      </c>
      <c r="N3542" t="s">
        <v>23</v>
      </c>
      <c r="O3542" t="s">
        <v>37</v>
      </c>
      <c r="P3542" t="s">
        <v>38</v>
      </c>
      <c r="Q3542" t="s">
        <v>26</v>
      </c>
      <c r="R3542" s="1">
        <v>41906</v>
      </c>
      <c r="S3542" s="10">
        <f t="shared" si="231"/>
        <v>5.1764333081566392E-5</v>
      </c>
      <c r="U3542" t="str">
        <f t="shared" si="230"/>
        <v/>
      </c>
      <c r="V3542">
        <f t="array" ref="V3542">SUM(IF(B3542="Y",IF(D3542="Critical",(F3542:F7101),0)))</f>
        <v>0</v>
      </c>
      <c r="W3542">
        <f t="shared" si="232"/>
        <v>2</v>
      </c>
      <c r="X3542">
        <f t="shared" si="233"/>
        <v>0</v>
      </c>
    </row>
    <row r="3543" spans="1:24" x14ac:dyDescent="0.25">
      <c r="A3543">
        <v>45606</v>
      </c>
      <c r="B3543" t="s">
        <v>18</v>
      </c>
      <c r="C3543" s="1">
        <v>41904</v>
      </c>
      <c r="D3543" t="s">
        <v>43</v>
      </c>
      <c r="E3543">
        <v>24</v>
      </c>
      <c r="F3543">
        <v>136.41999999999999</v>
      </c>
      <c r="G3543">
        <v>0.09</v>
      </c>
      <c r="H3543" t="s">
        <v>20</v>
      </c>
      <c r="I3543">
        <v>-8.3800000000000008</v>
      </c>
      <c r="J3543">
        <v>5.85</v>
      </c>
      <c r="K3543">
        <v>2.27</v>
      </c>
      <c r="L3543" t="s">
        <v>606</v>
      </c>
      <c r="M3543" t="s">
        <v>56</v>
      </c>
      <c r="N3543" t="s">
        <v>23</v>
      </c>
      <c r="O3543" t="s">
        <v>34</v>
      </c>
      <c r="P3543" t="s">
        <v>35</v>
      </c>
      <c r="Q3543" t="s">
        <v>36</v>
      </c>
      <c r="R3543" s="1">
        <v>41905</v>
      </c>
      <c r="S3543" s="10">
        <f t="shared" si="231"/>
        <v>2.1678251171104485E-5</v>
      </c>
      <c r="U3543" t="str">
        <f t="shared" si="230"/>
        <v/>
      </c>
      <c r="V3543">
        <f t="array" ref="V3543">SUM(IF(B3543="Y",IF(D3543="Critical",(F3543:F7102),0)))</f>
        <v>0</v>
      </c>
      <c r="W3543">
        <f t="shared" si="232"/>
        <v>1</v>
      </c>
      <c r="X3543">
        <f t="shared" si="233"/>
        <v>0</v>
      </c>
    </row>
    <row r="3544" spans="1:24" x14ac:dyDescent="0.25">
      <c r="A3544">
        <v>42690</v>
      </c>
      <c r="B3544" t="s">
        <v>18</v>
      </c>
      <c r="C3544" s="1">
        <v>41545</v>
      </c>
      <c r="D3544" t="s">
        <v>47</v>
      </c>
      <c r="E3544">
        <v>44</v>
      </c>
      <c r="F3544">
        <v>18697.240000000002</v>
      </c>
      <c r="G3544">
        <v>0.02</v>
      </c>
      <c r="H3544" t="s">
        <v>20</v>
      </c>
      <c r="I3544">
        <v>8918.74</v>
      </c>
      <c r="J3544">
        <v>420.98</v>
      </c>
      <c r="K3544">
        <v>19.989999999999998</v>
      </c>
      <c r="L3544" t="s">
        <v>103</v>
      </c>
      <c r="M3544" t="s">
        <v>30</v>
      </c>
      <c r="N3544" t="s">
        <v>40</v>
      </c>
      <c r="O3544" t="s">
        <v>34</v>
      </c>
      <c r="P3544" t="s">
        <v>68</v>
      </c>
      <c r="Q3544" t="s">
        <v>42</v>
      </c>
      <c r="R3544" s="1">
        <v>41549</v>
      </c>
      <c r="S3544" s="10">
        <f t="shared" si="231"/>
        <v>2.9711440032724069E-3</v>
      </c>
      <c r="U3544" t="str">
        <f t="shared" si="230"/>
        <v/>
      </c>
      <c r="V3544">
        <f t="array" ref="V3544">SUM(IF(B3544="Y",IF(D3544="Critical",(F3544:F7103),0)))</f>
        <v>0</v>
      </c>
      <c r="W3544">
        <f t="shared" si="232"/>
        <v>4</v>
      </c>
      <c r="X3544">
        <f t="shared" si="233"/>
        <v>0</v>
      </c>
    </row>
    <row r="3545" spans="1:24" x14ac:dyDescent="0.25">
      <c r="A3545">
        <v>45700</v>
      </c>
      <c r="B3545" t="s">
        <v>18</v>
      </c>
      <c r="C3545" s="1">
        <v>42321</v>
      </c>
      <c r="D3545" t="s">
        <v>19</v>
      </c>
      <c r="E3545">
        <v>43</v>
      </c>
      <c r="F3545">
        <v>1704.58</v>
      </c>
      <c r="G3545">
        <v>0.02</v>
      </c>
      <c r="H3545" t="s">
        <v>20</v>
      </c>
      <c r="I3545">
        <v>518.48</v>
      </c>
      <c r="J3545">
        <v>38.06</v>
      </c>
      <c r="K3545">
        <v>4.5</v>
      </c>
      <c r="L3545" t="s">
        <v>510</v>
      </c>
      <c r="M3545" t="s">
        <v>30</v>
      </c>
      <c r="N3545" t="s">
        <v>40</v>
      </c>
      <c r="O3545" t="s">
        <v>34</v>
      </c>
      <c r="P3545" t="s">
        <v>72</v>
      </c>
      <c r="Q3545" t="s">
        <v>42</v>
      </c>
      <c r="R3545" s="1">
        <v>42321</v>
      </c>
      <c r="S3545" s="10">
        <f t="shared" si="231"/>
        <v>2.7087167117168513E-4</v>
      </c>
      <c r="U3545" t="str">
        <f t="shared" si="230"/>
        <v/>
      </c>
      <c r="V3545">
        <f t="array" ref="V3545">SUM(IF(B3545="Y",IF(D3545="Critical",(F3545:F7104),0)))</f>
        <v>0</v>
      </c>
      <c r="W3545">
        <f t="shared" si="232"/>
        <v>0</v>
      </c>
      <c r="X3545">
        <f t="shared" si="233"/>
        <v>0</v>
      </c>
    </row>
    <row r="3546" spans="1:24" x14ac:dyDescent="0.25">
      <c r="A3546">
        <v>4033</v>
      </c>
      <c r="B3546" t="s">
        <v>18</v>
      </c>
      <c r="C3546" s="1">
        <v>41426</v>
      </c>
      <c r="D3546" t="s">
        <v>47</v>
      </c>
      <c r="E3546">
        <v>38</v>
      </c>
      <c r="F3546">
        <v>19269.05</v>
      </c>
      <c r="G3546">
        <v>0</v>
      </c>
      <c r="H3546" t="s">
        <v>54</v>
      </c>
      <c r="I3546">
        <v>4127.79</v>
      </c>
      <c r="J3546">
        <v>500.98</v>
      </c>
      <c r="K3546">
        <v>41.44</v>
      </c>
      <c r="L3546" t="s">
        <v>185</v>
      </c>
      <c r="M3546" t="s">
        <v>56</v>
      </c>
      <c r="N3546" t="s">
        <v>45</v>
      </c>
      <c r="O3546" t="s">
        <v>37</v>
      </c>
      <c r="P3546" t="s">
        <v>57</v>
      </c>
      <c r="Q3546" t="s">
        <v>58</v>
      </c>
      <c r="R3546" s="1">
        <v>41433</v>
      </c>
      <c r="S3546" s="10">
        <f t="shared" si="231"/>
        <v>3.0620092781745412E-3</v>
      </c>
      <c r="U3546" t="str">
        <f t="shared" si="230"/>
        <v/>
      </c>
      <c r="V3546">
        <f t="array" ref="V3546">SUM(IF(B3546="Y",IF(D3546="Critical",(F3546:F7105),0)))</f>
        <v>0</v>
      </c>
      <c r="W3546">
        <f t="shared" si="232"/>
        <v>7</v>
      </c>
      <c r="X3546">
        <f t="shared" si="233"/>
        <v>0</v>
      </c>
    </row>
    <row r="3547" spans="1:24" x14ac:dyDescent="0.25">
      <c r="A3547">
        <v>45731</v>
      </c>
      <c r="B3547" t="s">
        <v>18</v>
      </c>
      <c r="C3547" s="1">
        <v>42592</v>
      </c>
      <c r="D3547" t="s">
        <v>28</v>
      </c>
      <c r="E3547">
        <v>19</v>
      </c>
      <c r="F3547">
        <v>146.63</v>
      </c>
      <c r="G3547">
        <v>0.01</v>
      </c>
      <c r="H3547" t="s">
        <v>32</v>
      </c>
      <c r="I3547">
        <v>-30.06</v>
      </c>
      <c r="J3547">
        <v>6.48</v>
      </c>
      <c r="K3547">
        <v>6.22</v>
      </c>
      <c r="L3547" t="s">
        <v>625</v>
      </c>
      <c r="M3547" t="s">
        <v>56</v>
      </c>
      <c r="N3547" t="s">
        <v>45</v>
      </c>
      <c r="O3547" t="s">
        <v>34</v>
      </c>
      <c r="P3547" t="s">
        <v>49</v>
      </c>
      <c r="Q3547" t="s">
        <v>42</v>
      </c>
      <c r="R3547" s="1">
        <v>42593</v>
      </c>
      <c r="S3547" s="10">
        <f t="shared" si="231"/>
        <v>2.3300703483499861E-5</v>
      </c>
      <c r="U3547" t="str">
        <f t="shared" si="230"/>
        <v/>
      </c>
      <c r="V3547">
        <f t="array" ref="V3547">SUM(IF(B3547="Y",IF(D3547="Critical",(F3547:F7106),0)))</f>
        <v>0</v>
      </c>
      <c r="W3547">
        <f t="shared" si="232"/>
        <v>1</v>
      </c>
      <c r="X3547">
        <f t="shared" si="233"/>
        <v>0</v>
      </c>
    </row>
    <row r="3548" spans="1:24" x14ac:dyDescent="0.25">
      <c r="A3548">
        <v>45731</v>
      </c>
      <c r="B3548" t="s">
        <v>18</v>
      </c>
      <c r="C3548" s="1">
        <v>42592</v>
      </c>
      <c r="D3548" t="s">
        <v>28</v>
      </c>
      <c r="E3548">
        <v>35</v>
      </c>
      <c r="F3548">
        <v>2506.2674999999999</v>
      </c>
      <c r="G3548">
        <v>0.03</v>
      </c>
      <c r="H3548" t="s">
        <v>20</v>
      </c>
      <c r="I3548">
        <v>1160.58</v>
      </c>
      <c r="J3548">
        <v>85.99</v>
      </c>
      <c r="K3548">
        <v>3.3</v>
      </c>
      <c r="L3548" t="s">
        <v>625</v>
      </c>
      <c r="M3548" t="s">
        <v>56</v>
      </c>
      <c r="N3548" t="s">
        <v>45</v>
      </c>
      <c r="O3548" t="s">
        <v>24</v>
      </c>
      <c r="P3548" t="s">
        <v>41</v>
      </c>
      <c r="Q3548" t="s">
        <v>26</v>
      </c>
      <c r="R3548" s="1">
        <v>42594</v>
      </c>
      <c r="S3548" s="10">
        <f t="shared" si="231"/>
        <v>3.9826635659709808E-4</v>
      </c>
      <c r="U3548" t="str">
        <f t="shared" si="230"/>
        <v/>
      </c>
      <c r="V3548">
        <f t="array" ref="V3548">SUM(IF(B3548="Y",IF(D3548="Critical",(F3548:F7107),0)))</f>
        <v>0</v>
      </c>
      <c r="W3548">
        <f t="shared" si="232"/>
        <v>2</v>
      </c>
      <c r="X3548">
        <f t="shared" si="233"/>
        <v>0</v>
      </c>
    </row>
    <row r="3549" spans="1:24" x14ac:dyDescent="0.25">
      <c r="A3549">
        <v>45731</v>
      </c>
      <c r="B3549" t="s">
        <v>18</v>
      </c>
      <c r="C3549" s="1">
        <v>42592</v>
      </c>
      <c r="D3549" t="s">
        <v>28</v>
      </c>
      <c r="E3549">
        <v>44</v>
      </c>
      <c r="F3549">
        <v>12689.87</v>
      </c>
      <c r="G3549">
        <v>0.04</v>
      </c>
      <c r="H3549" t="s">
        <v>54</v>
      </c>
      <c r="I3549">
        <v>-169.23</v>
      </c>
      <c r="J3549">
        <v>296.18</v>
      </c>
      <c r="K3549">
        <v>154.12</v>
      </c>
      <c r="L3549" t="s">
        <v>66</v>
      </c>
      <c r="M3549" t="s">
        <v>22</v>
      </c>
      <c r="N3549" t="s">
        <v>45</v>
      </c>
      <c r="O3549" t="s">
        <v>37</v>
      </c>
      <c r="P3549" t="s">
        <v>112</v>
      </c>
      <c r="Q3549" t="s">
        <v>58</v>
      </c>
      <c r="R3549" s="1">
        <v>42593</v>
      </c>
      <c r="S3549" s="10">
        <f t="shared" si="231"/>
        <v>2.0165238908419862E-3</v>
      </c>
      <c r="U3549" t="str">
        <f t="shared" si="230"/>
        <v/>
      </c>
      <c r="V3549">
        <f t="array" ref="V3549">SUM(IF(B3549="Y",IF(D3549="Critical",(F3549:F7108),0)))</f>
        <v>0</v>
      </c>
      <c r="W3549">
        <f t="shared" si="232"/>
        <v>1</v>
      </c>
      <c r="X3549">
        <f t="shared" si="233"/>
        <v>0</v>
      </c>
    </row>
    <row r="3550" spans="1:24" x14ac:dyDescent="0.25">
      <c r="A3550">
        <v>6625</v>
      </c>
      <c r="B3550" t="s">
        <v>18</v>
      </c>
      <c r="C3550" s="1">
        <v>41501</v>
      </c>
      <c r="D3550" t="s">
        <v>19</v>
      </c>
      <c r="E3550">
        <v>23</v>
      </c>
      <c r="F3550">
        <v>21062.91</v>
      </c>
      <c r="G3550">
        <v>0.01</v>
      </c>
      <c r="H3550" t="s">
        <v>54</v>
      </c>
      <c r="I3550">
        <v>5713.53</v>
      </c>
      <c r="J3550">
        <v>880.98</v>
      </c>
      <c r="K3550">
        <v>44.55</v>
      </c>
      <c r="L3550" t="s">
        <v>212</v>
      </c>
      <c r="M3550" t="s">
        <v>22</v>
      </c>
      <c r="N3550" t="s">
        <v>23</v>
      </c>
      <c r="O3550" t="s">
        <v>37</v>
      </c>
      <c r="P3550" t="s">
        <v>57</v>
      </c>
      <c r="Q3550" t="s">
        <v>58</v>
      </c>
      <c r="R3550" s="1">
        <v>41503</v>
      </c>
      <c r="S3550" s="10">
        <f t="shared" si="231"/>
        <v>3.3470682698604928E-3</v>
      </c>
      <c r="U3550" t="str">
        <f t="shared" si="230"/>
        <v/>
      </c>
      <c r="V3550">
        <f t="array" ref="V3550">SUM(IF(B3550="Y",IF(D3550="Critical",(F3550:F7109),0)))</f>
        <v>0</v>
      </c>
      <c r="W3550">
        <f t="shared" si="232"/>
        <v>2</v>
      </c>
      <c r="X3550">
        <f t="shared" si="233"/>
        <v>0</v>
      </c>
    </row>
    <row r="3551" spans="1:24" x14ac:dyDescent="0.25">
      <c r="A3551">
        <v>45734</v>
      </c>
      <c r="B3551" t="s">
        <v>18</v>
      </c>
      <c r="C3551" s="1">
        <v>42202</v>
      </c>
      <c r="D3551" t="s">
        <v>28</v>
      </c>
      <c r="E3551">
        <v>47</v>
      </c>
      <c r="F3551">
        <v>557.52</v>
      </c>
      <c r="G3551">
        <v>0.03</v>
      </c>
      <c r="H3551" t="s">
        <v>32</v>
      </c>
      <c r="I3551">
        <v>-157.30000000000001</v>
      </c>
      <c r="J3551">
        <v>11.66</v>
      </c>
      <c r="K3551">
        <v>7.95</v>
      </c>
      <c r="L3551" t="s">
        <v>310</v>
      </c>
      <c r="M3551" t="s">
        <v>22</v>
      </c>
      <c r="N3551" t="s">
        <v>45</v>
      </c>
      <c r="O3551" t="s">
        <v>34</v>
      </c>
      <c r="P3551" t="s">
        <v>35</v>
      </c>
      <c r="Q3551" t="s">
        <v>26</v>
      </c>
      <c r="R3551" s="1">
        <v>42204</v>
      </c>
      <c r="S3551" s="10">
        <f t="shared" si="231"/>
        <v>8.8594477297421014E-5</v>
      </c>
      <c r="U3551" t="str">
        <f t="shared" si="230"/>
        <v/>
      </c>
      <c r="V3551">
        <f t="array" ref="V3551">SUM(IF(B3551="Y",IF(D3551="Critical",(F3551:F7110),0)))</f>
        <v>0</v>
      </c>
      <c r="W3551">
        <f t="shared" si="232"/>
        <v>2</v>
      </c>
      <c r="X3551">
        <f t="shared" si="233"/>
        <v>0</v>
      </c>
    </row>
    <row r="3552" spans="1:24" x14ac:dyDescent="0.25">
      <c r="A3552">
        <v>12704</v>
      </c>
      <c r="B3552" t="s">
        <v>27</v>
      </c>
      <c r="C3552" s="1">
        <v>41314</v>
      </c>
      <c r="D3552" t="s">
        <v>47</v>
      </c>
      <c r="E3552">
        <v>44</v>
      </c>
      <c r="F3552">
        <v>21506.77</v>
      </c>
      <c r="G3552">
        <v>0.06</v>
      </c>
      <c r="H3552" t="s">
        <v>20</v>
      </c>
      <c r="I3552">
        <v>1260.51</v>
      </c>
      <c r="J3552">
        <v>499.99</v>
      </c>
      <c r="K3552">
        <v>24.49</v>
      </c>
      <c r="L3552" t="s">
        <v>421</v>
      </c>
      <c r="M3552" t="s">
        <v>341</v>
      </c>
      <c r="N3552" t="s">
        <v>71</v>
      </c>
      <c r="O3552" t="s">
        <v>24</v>
      </c>
      <c r="P3552" t="s">
        <v>131</v>
      </c>
      <c r="Q3552" t="s">
        <v>60</v>
      </c>
      <c r="R3552" s="1">
        <v>41314</v>
      </c>
      <c r="S3552" s="10">
        <f t="shared" si="231"/>
        <v>3.4176012457057241E-3</v>
      </c>
      <c r="U3552" t="str">
        <f t="shared" si="230"/>
        <v/>
      </c>
      <c r="V3552">
        <f t="array" ref="V3552">SUM(IF(B3552="Y",IF(D3552="Critical",(F3552:F7111),0)))</f>
        <v>0</v>
      </c>
      <c r="W3552">
        <f t="shared" si="232"/>
        <v>0</v>
      </c>
      <c r="X3552">
        <f t="shared" si="233"/>
        <v>0</v>
      </c>
    </row>
    <row r="3553" spans="1:24" x14ac:dyDescent="0.25">
      <c r="A3553">
        <v>23168</v>
      </c>
      <c r="B3553" t="s">
        <v>27</v>
      </c>
      <c r="C3553" s="1">
        <v>41532</v>
      </c>
      <c r="D3553" t="s">
        <v>47</v>
      </c>
      <c r="E3553">
        <v>46</v>
      </c>
      <c r="F3553">
        <v>23949.51</v>
      </c>
      <c r="G3553">
        <v>0</v>
      </c>
      <c r="H3553" t="s">
        <v>32</v>
      </c>
      <c r="I3553">
        <v>-1312.84</v>
      </c>
      <c r="J3553">
        <v>499.99</v>
      </c>
      <c r="K3553">
        <v>24.49</v>
      </c>
      <c r="L3553" t="s">
        <v>311</v>
      </c>
      <c r="M3553" t="s">
        <v>22</v>
      </c>
      <c r="N3553" t="s">
        <v>40</v>
      </c>
      <c r="O3553" t="s">
        <v>24</v>
      </c>
      <c r="P3553" t="s">
        <v>131</v>
      </c>
      <c r="Q3553" t="s">
        <v>60</v>
      </c>
      <c r="R3553" s="1">
        <v>41539</v>
      </c>
      <c r="S3553" s="10">
        <f t="shared" si="231"/>
        <v>3.8057725641759172E-3</v>
      </c>
      <c r="U3553" t="str">
        <f t="shared" si="230"/>
        <v/>
      </c>
      <c r="V3553">
        <f t="array" ref="V3553">SUM(IF(B3553="Y",IF(D3553="Critical",(F3553:F7112),0)))</f>
        <v>0</v>
      </c>
      <c r="W3553">
        <f t="shared" si="232"/>
        <v>7</v>
      </c>
      <c r="X3553">
        <f t="shared" si="233"/>
        <v>0</v>
      </c>
    </row>
    <row r="3554" spans="1:24" x14ac:dyDescent="0.25">
      <c r="A3554">
        <v>45767</v>
      </c>
      <c r="B3554" t="s">
        <v>18</v>
      </c>
      <c r="C3554" s="1">
        <v>42195</v>
      </c>
      <c r="D3554" t="s">
        <v>19</v>
      </c>
      <c r="E3554">
        <v>49</v>
      </c>
      <c r="F3554">
        <v>841.51</v>
      </c>
      <c r="G3554">
        <v>0.05</v>
      </c>
      <c r="H3554" t="s">
        <v>32</v>
      </c>
      <c r="I3554">
        <v>20.86</v>
      </c>
      <c r="J3554">
        <v>16.91</v>
      </c>
      <c r="K3554">
        <v>6.25</v>
      </c>
      <c r="L3554" t="s">
        <v>493</v>
      </c>
      <c r="M3554" t="s">
        <v>22</v>
      </c>
      <c r="N3554" t="s">
        <v>23</v>
      </c>
      <c r="O3554" t="s">
        <v>34</v>
      </c>
      <c r="P3554" t="s">
        <v>53</v>
      </c>
      <c r="Q3554" t="s">
        <v>42</v>
      </c>
      <c r="R3554" s="1">
        <v>42197</v>
      </c>
      <c r="S3554" s="10">
        <f t="shared" si="231"/>
        <v>1.3372280562231446E-4</v>
      </c>
      <c r="U3554" t="str">
        <f t="shared" si="230"/>
        <v/>
      </c>
      <c r="V3554">
        <f t="array" ref="V3554">SUM(IF(B3554="Y",IF(D3554="Critical",(F3554:F7113),0)))</f>
        <v>0</v>
      </c>
      <c r="W3554">
        <f t="shared" si="232"/>
        <v>2</v>
      </c>
      <c r="X3554">
        <f t="shared" si="233"/>
        <v>0</v>
      </c>
    </row>
    <row r="3555" spans="1:24" x14ac:dyDescent="0.25">
      <c r="A3555">
        <v>45794</v>
      </c>
      <c r="B3555" t="s">
        <v>18</v>
      </c>
      <c r="C3555" s="1">
        <v>41906</v>
      </c>
      <c r="D3555" t="s">
        <v>28</v>
      </c>
      <c r="E3555">
        <v>28</v>
      </c>
      <c r="F3555">
        <v>1208.3499999999999</v>
      </c>
      <c r="G3555">
        <v>0</v>
      </c>
      <c r="H3555" t="s">
        <v>20</v>
      </c>
      <c r="I3555">
        <v>145.54</v>
      </c>
      <c r="J3555">
        <v>39.99</v>
      </c>
      <c r="K3555">
        <v>10.25</v>
      </c>
      <c r="L3555" t="s">
        <v>586</v>
      </c>
      <c r="M3555" t="s">
        <v>22</v>
      </c>
      <c r="N3555" t="s">
        <v>45</v>
      </c>
      <c r="O3555" t="s">
        <v>24</v>
      </c>
      <c r="P3555" t="s">
        <v>25</v>
      </c>
      <c r="Q3555" t="s">
        <v>42</v>
      </c>
      <c r="R3555" s="1">
        <v>41908</v>
      </c>
      <c r="S3555" s="10">
        <f t="shared" si="231"/>
        <v>1.9201667499343282E-4</v>
      </c>
      <c r="U3555" t="str">
        <f t="shared" si="230"/>
        <v/>
      </c>
      <c r="V3555">
        <f t="array" ref="V3555">SUM(IF(B3555="Y",IF(D3555="Critical",(F3555:F7114),0)))</f>
        <v>0</v>
      </c>
      <c r="W3555">
        <f t="shared" si="232"/>
        <v>2</v>
      </c>
      <c r="X3555">
        <f t="shared" si="233"/>
        <v>0</v>
      </c>
    </row>
    <row r="3556" spans="1:24" x14ac:dyDescent="0.25">
      <c r="A3556">
        <v>45824</v>
      </c>
      <c r="B3556" t="s">
        <v>18</v>
      </c>
      <c r="C3556" s="1">
        <v>42710</v>
      </c>
      <c r="D3556" t="s">
        <v>31</v>
      </c>
      <c r="E3556">
        <v>44</v>
      </c>
      <c r="F3556">
        <v>6123.48</v>
      </c>
      <c r="G3556">
        <v>0.08</v>
      </c>
      <c r="H3556" t="s">
        <v>20</v>
      </c>
      <c r="I3556">
        <v>1232.79</v>
      </c>
      <c r="J3556">
        <v>140.81</v>
      </c>
      <c r="K3556">
        <v>24.49</v>
      </c>
      <c r="L3556" t="s">
        <v>92</v>
      </c>
      <c r="M3556" t="s">
        <v>30</v>
      </c>
      <c r="N3556" t="s">
        <v>45</v>
      </c>
      <c r="O3556" t="s">
        <v>37</v>
      </c>
      <c r="P3556" t="s">
        <v>86</v>
      </c>
      <c r="Q3556" t="s">
        <v>60</v>
      </c>
      <c r="R3556" s="1">
        <v>42712</v>
      </c>
      <c r="S3556" s="10">
        <f t="shared" si="231"/>
        <v>9.730709388743212E-4</v>
      </c>
      <c r="U3556" t="str">
        <f t="shared" si="230"/>
        <v/>
      </c>
      <c r="V3556">
        <f t="array" ref="V3556">SUM(IF(B3556="Y",IF(D3556="Critical",(F3556:F7115),0)))</f>
        <v>0</v>
      </c>
      <c r="W3556">
        <f t="shared" si="232"/>
        <v>2</v>
      </c>
      <c r="X3556">
        <f t="shared" si="233"/>
        <v>0</v>
      </c>
    </row>
    <row r="3557" spans="1:24" x14ac:dyDescent="0.25">
      <c r="A3557">
        <v>45825</v>
      </c>
      <c r="B3557" t="s">
        <v>18</v>
      </c>
      <c r="C3557" s="1">
        <v>42284</v>
      </c>
      <c r="D3557" t="s">
        <v>43</v>
      </c>
      <c r="E3557">
        <v>43</v>
      </c>
      <c r="F3557">
        <v>272.63</v>
      </c>
      <c r="G3557">
        <v>0.04</v>
      </c>
      <c r="H3557" t="s">
        <v>20</v>
      </c>
      <c r="I3557">
        <v>-64.45</v>
      </c>
      <c r="J3557">
        <v>6.48</v>
      </c>
      <c r="K3557">
        <v>5.14</v>
      </c>
      <c r="L3557" t="s">
        <v>567</v>
      </c>
      <c r="M3557" t="s">
        <v>22</v>
      </c>
      <c r="N3557" t="s">
        <v>23</v>
      </c>
      <c r="O3557" t="s">
        <v>34</v>
      </c>
      <c r="P3557" t="s">
        <v>49</v>
      </c>
      <c r="Q3557" t="s">
        <v>42</v>
      </c>
      <c r="R3557" s="1">
        <v>42284</v>
      </c>
      <c r="S3557" s="10">
        <f t="shared" si="231"/>
        <v>4.3323131628633752E-5</v>
      </c>
      <c r="U3557" t="str">
        <f t="shared" si="230"/>
        <v/>
      </c>
      <c r="V3557">
        <f t="array" ref="V3557">SUM(IF(B3557="Y",IF(D3557="Critical",(F3557:F7116),0)))</f>
        <v>0</v>
      </c>
      <c r="W3557">
        <f t="shared" si="232"/>
        <v>0</v>
      </c>
      <c r="X3557">
        <f t="shared" si="233"/>
        <v>0</v>
      </c>
    </row>
    <row r="3558" spans="1:24" x14ac:dyDescent="0.25">
      <c r="A3558">
        <v>45860</v>
      </c>
      <c r="B3558" t="s">
        <v>18</v>
      </c>
      <c r="C3558" s="1">
        <v>42228</v>
      </c>
      <c r="D3558" t="s">
        <v>47</v>
      </c>
      <c r="E3558">
        <v>12</v>
      </c>
      <c r="F3558">
        <v>69.97</v>
      </c>
      <c r="G3558">
        <v>0.01</v>
      </c>
      <c r="H3558" t="s">
        <v>20</v>
      </c>
      <c r="I3558">
        <v>24.25</v>
      </c>
      <c r="J3558">
        <v>5.43</v>
      </c>
      <c r="K3558">
        <v>0.95</v>
      </c>
      <c r="L3558" t="s">
        <v>499</v>
      </c>
      <c r="M3558" t="s">
        <v>22</v>
      </c>
      <c r="N3558" t="s">
        <v>45</v>
      </c>
      <c r="O3558" t="s">
        <v>34</v>
      </c>
      <c r="P3558" t="s">
        <v>49</v>
      </c>
      <c r="Q3558" t="s">
        <v>36</v>
      </c>
      <c r="R3558" s="1">
        <v>42228</v>
      </c>
      <c r="S3558" s="10">
        <f t="shared" si="231"/>
        <v>1.1118803946944591E-5</v>
      </c>
      <c r="U3558" t="str">
        <f t="shared" si="230"/>
        <v/>
      </c>
      <c r="V3558">
        <f t="array" ref="V3558">SUM(IF(B3558="Y",IF(D3558="Critical",(F3558:F7117),0)))</f>
        <v>0</v>
      </c>
      <c r="W3558">
        <f t="shared" si="232"/>
        <v>0</v>
      </c>
      <c r="X3558">
        <f t="shared" si="233"/>
        <v>0</v>
      </c>
    </row>
    <row r="3559" spans="1:24" x14ac:dyDescent="0.25">
      <c r="A3559">
        <v>45861</v>
      </c>
      <c r="B3559" t="s">
        <v>18</v>
      </c>
      <c r="C3559" s="1">
        <v>41876</v>
      </c>
      <c r="D3559" t="s">
        <v>43</v>
      </c>
      <c r="E3559">
        <v>39</v>
      </c>
      <c r="F3559">
        <v>680.85850000000005</v>
      </c>
      <c r="G3559">
        <v>0.05</v>
      </c>
      <c r="H3559" t="s">
        <v>20</v>
      </c>
      <c r="I3559">
        <v>319.10000000000002</v>
      </c>
      <c r="J3559">
        <v>20.99</v>
      </c>
      <c r="K3559">
        <v>0.99</v>
      </c>
      <c r="L3559" t="s">
        <v>392</v>
      </c>
      <c r="M3559" t="s">
        <v>341</v>
      </c>
      <c r="N3559" t="s">
        <v>71</v>
      </c>
      <c r="O3559" t="s">
        <v>24</v>
      </c>
      <c r="P3559" t="s">
        <v>41</v>
      </c>
      <c r="Q3559" t="s">
        <v>36</v>
      </c>
      <c r="R3559" s="1">
        <v>41876</v>
      </c>
      <c r="S3559" s="10">
        <f t="shared" si="231"/>
        <v>1.0819397137502893E-4</v>
      </c>
      <c r="U3559" t="str">
        <f t="shared" si="230"/>
        <v/>
      </c>
      <c r="V3559">
        <f t="array" ref="V3559">SUM(IF(B3559="Y",IF(D3559="Critical",(F3559:F7118),0)))</f>
        <v>0</v>
      </c>
      <c r="W3559">
        <f t="shared" si="232"/>
        <v>0</v>
      </c>
      <c r="X3559">
        <f t="shared" si="233"/>
        <v>0</v>
      </c>
    </row>
    <row r="3560" spans="1:24" x14ac:dyDescent="0.25">
      <c r="A3560">
        <v>45347</v>
      </c>
      <c r="B3560" t="s">
        <v>18</v>
      </c>
      <c r="C3560" s="1">
        <v>41546</v>
      </c>
      <c r="D3560" t="s">
        <v>43</v>
      </c>
      <c r="E3560">
        <v>41</v>
      </c>
      <c r="F3560">
        <v>24051.49</v>
      </c>
      <c r="G3560">
        <v>7.0000000000000007E-2</v>
      </c>
      <c r="H3560" t="s">
        <v>32</v>
      </c>
      <c r="I3560">
        <v>9791.0400000000009</v>
      </c>
      <c r="J3560">
        <v>599.99</v>
      </c>
      <c r="K3560">
        <v>24.49</v>
      </c>
      <c r="L3560" t="s">
        <v>125</v>
      </c>
      <c r="M3560" t="s">
        <v>30</v>
      </c>
      <c r="N3560" t="s">
        <v>23</v>
      </c>
      <c r="O3560" t="s">
        <v>24</v>
      </c>
      <c r="P3560" t="s">
        <v>131</v>
      </c>
      <c r="Q3560" t="s">
        <v>60</v>
      </c>
      <c r="R3560" s="1">
        <v>41548</v>
      </c>
      <c r="S3560" s="10">
        <f t="shared" si="231"/>
        <v>3.8219780183206854E-3</v>
      </c>
      <c r="U3560" t="str">
        <f t="shared" si="230"/>
        <v/>
      </c>
      <c r="V3560">
        <f t="array" ref="V3560">SUM(IF(B3560="Y",IF(D3560="Critical",(F3560:F7119),0)))</f>
        <v>0</v>
      </c>
      <c r="W3560">
        <f t="shared" si="232"/>
        <v>2</v>
      </c>
      <c r="X3560">
        <f t="shared" si="233"/>
        <v>0</v>
      </c>
    </row>
    <row r="3561" spans="1:24" x14ac:dyDescent="0.25">
      <c r="A3561">
        <v>45893</v>
      </c>
      <c r="B3561" t="s">
        <v>18</v>
      </c>
      <c r="C3561" s="1">
        <v>41785</v>
      </c>
      <c r="D3561" t="s">
        <v>19</v>
      </c>
      <c r="E3561">
        <v>15</v>
      </c>
      <c r="F3561">
        <v>68.03</v>
      </c>
      <c r="G3561">
        <v>0.05</v>
      </c>
      <c r="H3561" t="s">
        <v>20</v>
      </c>
      <c r="I3561">
        <v>8.8699999999999992</v>
      </c>
      <c r="J3561">
        <v>4.49</v>
      </c>
      <c r="K3561">
        <v>1.49</v>
      </c>
      <c r="L3561" t="s">
        <v>175</v>
      </c>
      <c r="M3561" t="s">
        <v>22</v>
      </c>
      <c r="N3561" t="s">
        <v>23</v>
      </c>
      <c r="O3561" t="s">
        <v>34</v>
      </c>
      <c r="P3561" t="s">
        <v>68</v>
      </c>
      <c r="Q3561" t="s">
        <v>42</v>
      </c>
      <c r="R3561" s="1">
        <v>41786</v>
      </c>
      <c r="S3561" s="10">
        <f t="shared" si="231"/>
        <v>1.0810522116773481E-5</v>
      </c>
      <c r="U3561" t="str">
        <f t="shared" si="230"/>
        <v/>
      </c>
      <c r="V3561">
        <f t="array" ref="V3561">SUM(IF(B3561="Y",IF(D3561="Critical",(F3561:F7120),0)))</f>
        <v>0</v>
      </c>
      <c r="W3561">
        <f t="shared" si="232"/>
        <v>1</v>
      </c>
      <c r="X3561">
        <f t="shared" si="233"/>
        <v>0</v>
      </c>
    </row>
    <row r="3563" spans="1:24" x14ac:dyDescent="0.25">
      <c r="B3563" s="16"/>
      <c r="C3563" s="16"/>
      <c r="D3563" s="16"/>
      <c r="E3563" s="16" t="s">
        <v>638</v>
      </c>
      <c r="F3563" s="16">
        <f>SUM(F2:F3561)</f>
        <v>6292943.0480000069</v>
      </c>
      <c r="S3563" s="11">
        <f>SUM(S2:S3562)</f>
        <v>0.99999999999999967</v>
      </c>
    </row>
    <row r="3564" spans="1:24" x14ac:dyDescent="0.25">
      <c r="B3564" s="17">
        <f t="array" ref="B3564">SUM(IF(B2:B3561="Y",IF(D2:D3561="Critical",(F2:F3561),0)))</f>
        <v>104458.57199999997</v>
      </c>
      <c r="C3564" s="16"/>
      <c r="D3564" s="16"/>
      <c r="E3564" s="16"/>
      <c r="F3564" s="16"/>
    </row>
    <row r="3568" spans="1:24" x14ac:dyDescent="0.25">
      <c r="P3568" s="16" t="s">
        <v>639</v>
      </c>
      <c r="Q3568" s="16" t="s">
        <v>642</v>
      </c>
    </row>
    <row r="3569" spans="16:17" x14ac:dyDescent="0.25">
      <c r="P3569" s="12">
        <v>0</v>
      </c>
      <c r="Q3569" s="13" t="s">
        <v>640</v>
      </c>
    </row>
    <row r="3570" spans="16:17" x14ac:dyDescent="0.25">
      <c r="P3570" s="12">
        <v>4.0000000000000002E-4</v>
      </c>
      <c r="Q3570" s="13" t="s">
        <v>644</v>
      </c>
    </row>
    <row r="3571" spans="16:17" x14ac:dyDescent="0.25">
      <c r="P3571" s="12">
        <v>5.0000000000000001E-4</v>
      </c>
      <c r="Q3571" s="13" t="s">
        <v>641</v>
      </c>
    </row>
    <row r="3572" spans="16:17" x14ac:dyDescent="0.25">
      <c r="P3572" s="12">
        <v>8.9999999999999998E-4</v>
      </c>
      <c r="Q3572" s="13" t="s">
        <v>645</v>
      </c>
    </row>
    <row r="3573" spans="16:17" x14ac:dyDescent="0.25">
      <c r="P3573" s="12">
        <v>1.4E-3</v>
      </c>
      <c r="Q3573" s="14" t="s">
        <v>646</v>
      </c>
    </row>
  </sheetData>
  <sortState ref="P3569:Q3571">
    <sortCondition ref="P3569"/>
  </sortState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workbookViewId="0">
      <selection activeCell="E2" sqref="E2"/>
    </sheetView>
  </sheetViews>
  <sheetFormatPr defaultRowHeight="15" x14ac:dyDescent="0.25"/>
  <sheetData>
    <row r="1" spans="1:6" x14ac:dyDescent="0.25">
      <c r="A1" s="6" t="s">
        <v>1</v>
      </c>
      <c r="B1">
        <v>3240</v>
      </c>
      <c r="C1" s="15" t="s">
        <v>18</v>
      </c>
      <c r="D1">
        <f>COUNTIF('DragonOffice Supplies'!B1:B3561,"N")</f>
        <v>3240</v>
      </c>
    </row>
    <row r="2" spans="1:6" x14ac:dyDescent="0.25">
      <c r="B2">
        <v>320</v>
      </c>
      <c r="C2" s="15" t="s">
        <v>27</v>
      </c>
      <c r="D2">
        <f>COUNTIF('DragonOffice Supplies'!B2:B3561,"Y")</f>
        <v>320</v>
      </c>
      <c r="E2">
        <f>COUNTIF('DragonOffice Supplies'!B2:B3561,"Y")</f>
        <v>320</v>
      </c>
      <c r="F2" s="9"/>
    </row>
    <row r="3" spans="1:6" x14ac:dyDescent="0.25">
      <c r="B3">
        <f>SUM(B1:B2)</f>
        <v>3560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561"/>
  <sheetViews>
    <sheetView workbookViewId="0">
      <selection activeCell="G6" sqref="G6"/>
    </sheetView>
  </sheetViews>
  <sheetFormatPr defaultRowHeight="15" x14ac:dyDescent="0.25"/>
  <cols>
    <col min="2" max="2" width="9.7109375" bestFit="1" customWidth="1"/>
    <col min="3" max="3" width="16.28515625" bestFit="1" customWidth="1"/>
    <col min="4" max="4" width="30.28515625" bestFit="1" customWidth="1"/>
  </cols>
  <sheetData>
    <row r="1" spans="1:4" x14ac:dyDescent="0.25">
      <c r="A1" t="s">
        <v>5</v>
      </c>
      <c r="B1" t="s">
        <v>8</v>
      </c>
      <c r="C1" t="s">
        <v>14</v>
      </c>
      <c r="D1" t="s">
        <v>15</v>
      </c>
    </row>
    <row r="2" spans="1:4" x14ac:dyDescent="0.25">
      <c r="A2">
        <v>140.56</v>
      </c>
      <c r="B2">
        <v>-128.38</v>
      </c>
      <c r="C2" t="s">
        <v>24</v>
      </c>
      <c r="D2" t="s">
        <v>25</v>
      </c>
    </row>
    <row r="3" spans="1:4" x14ac:dyDescent="0.25">
      <c r="A3">
        <v>3812.73</v>
      </c>
      <c r="B3">
        <v>1470.3</v>
      </c>
      <c r="C3" t="s">
        <v>24</v>
      </c>
      <c r="D3" t="s">
        <v>25</v>
      </c>
    </row>
    <row r="4" spans="1:4" x14ac:dyDescent="0.25">
      <c r="A4">
        <v>51.53</v>
      </c>
      <c r="B4">
        <v>0.35</v>
      </c>
      <c r="C4" t="s">
        <v>34</v>
      </c>
      <c r="D4" t="s">
        <v>35</v>
      </c>
    </row>
    <row r="5" spans="1:4" x14ac:dyDescent="0.25">
      <c r="A5">
        <v>1186.06</v>
      </c>
      <c r="B5">
        <v>511.69</v>
      </c>
      <c r="C5" t="s">
        <v>37</v>
      </c>
      <c r="D5" t="s">
        <v>38</v>
      </c>
    </row>
    <row r="6" spans="1:4" x14ac:dyDescent="0.25">
      <c r="A6">
        <v>4158.1234999999997</v>
      </c>
      <c r="B6">
        <v>1228.8900000000001</v>
      </c>
      <c r="C6" t="s">
        <v>24</v>
      </c>
      <c r="D6" t="s">
        <v>41</v>
      </c>
    </row>
    <row r="7" spans="1:4" x14ac:dyDescent="0.25">
      <c r="A7">
        <v>75.569999999999993</v>
      </c>
      <c r="B7">
        <v>28.24</v>
      </c>
      <c r="C7" t="s">
        <v>34</v>
      </c>
      <c r="D7" t="s">
        <v>46</v>
      </c>
    </row>
    <row r="8" spans="1:4" x14ac:dyDescent="0.25">
      <c r="A8">
        <v>32.72</v>
      </c>
      <c r="B8">
        <v>-22.59</v>
      </c>
      <c r="C8" t="s">
        <v>34</v>
      </c>
      <c r="D8" t="s">
        <v>49</v>
      </c>
    </row>
    <row r="9" spans="1:4" x14ac:dyDescent="0.25">
      <c r="A9">
        <v>461.89</v>
      </c>
      <c r="B9">
        <v>-309.82</v>
      </c>
      <c r="C9" t="s">
        <v>24</v>
      </c>
      <c r="D9" t="s">
        <v>51</v>
      </c>
    </row>
    <row r="10" spans="1:4" x14ac:dyDescent="0.25">
      <c r="A10">
        <v>575.11</v>
      </c>
      <c r="B10">
        <v>71.75</v>
      </c>
      <c r="C10" t="s">
        <v>34</v>
      </c>
      <c r="D10" t="s">
        <v>49</v>
      </c>
    </row>
    <row r="11" spans="1:4" x14ac:dyDescent="0.25">
      <c r="A11">
        <v>236.46</v>
      </c>
      <c r="B11">
        <v>-134.31</v>
      </c>
      <c r="C11" t="s">
        <v>34</v>
      </c>
      <c r="D11" t="s">
        <v>53</v>
      </c>
    </row>
    <row r="12" spans="1:4" x14ac:dyDescent="0.25">
      <c r="A12">
        <v>4011.65</v>
      </c>
      <c r="B12">
        <v>-603.79999999999995</v>
      </c>
      <c r="C12" t="s">
        <v>37</v>
      </c>
      <c r="D12" t="s">
        <v>57</v>
      </c>
    </row>
    <row r="13" spans="1:4" x14ac:dyDescent="0.25">
      <c r="A13">
        <v>1132.5999999999999</v>
      </c>
      <c r="B13">
        <v>-310.20999999999998</v>
      </c>
      <c r="C13" t="s">
        <v>34</v>
      </c>
      <c r="D13" t="s">
        <v>53</v>
      </c>
    </row>
    <row r="14" spans="1:4" x14ac:dyDescent="0.25">
      <c r="A14">
        <v>567.93600000000004</v>
      </c>
      <c r="B14">
        <v>-126.09</v>
      </c>
      <c r="C14" t="s">
        <v>24</v>
      </c>
      <c r="D14" t="s">
        <v>41</v>
      </c>
    </row>
    <row r="15" spans="1:4" x14ac:dyDescent="0.25">
      <c r="A15">
        <v>1315.74</v>
      </c>
      <c r="B15">
        <v>260.87</v>
      </c>
      <c r="C15" t="s">
        <v>34</v>
      </c>
      <c r="D15" t="s">
        <v>35</v>
      </c>
    </row>
    <row r="16" spans="1:4" x14ac:dyDescent="0.25">
      <c r="A16">
        <v>310.52</v>
      </c>
      <c r="B16">
        <v>33.22</v>
      </c>
      <c r="C16" t="s">
        <v>34</v>
      </c>
      <c r="D16" t="s">
        <v>64</v>
      </c>
    </row>
    <row r="17" spans="1:4" x14ac:dyDescent="0.25">
      <c r="A17">
        <v>184.86</v>
      </c>
      <c r="B17">
        <v>-33.950000000000003</v>
      </c>
      <c r="C17" t="s">
        <v>37</v>
      </c>
      <c r="D17" t="s">
        <v>38</v>
      </c>
    </row>
    <row r="18" spans="1:4" x14ac:dyDescent="0.25">
      <c r="A18">
        <v>267.85000000000002</v>
      </c>
      <c r="B18">
        <v>-65.430000000000007</v>
      </c>
      <c r="C18" t="s">
        <v>34</v>
      </c>
      <c r="D18" t="s">
        <v>49</v>
      </c>
    </row>
    <row r="19" spans="1:4" x14ac:dyDescent="0.25">
      <c r="A19">
        <v>528.5</v>
      </c>
      <c r="B19">
        <v>-149.91999999999999</v>
      </c>
      <c r="C19" t="s">
        <v>34</v>
      </c>
      <c r="D19" t="s">
        <v>53</v>
      </c>
    </row>
    <row r="20" spans="1:4" x14ac:dyDescent="0.25">
      <c r="A20">
        <v>586.11</v>
      </c>
      <c r="B20">
        <v>98.44</v>
      </c>
      <c r="C20" t="s">
        <v>37</v>
      </c>
      <c r="D20" t="s">
        <v>38</v>
      </c>
    </row>
    <row r="21" spans="1:4" x14ac:dyDescent="0.25">
      <c r="A21">
        <v>599.1</v>
      </c>
      <c r="B21">
        <v>3.82</v>
      </c>
      <c r="C21" t="s">
        <v>34</v>
      </c>
      <c r="D21" t="s">
        <v>68</v>
      </c>
    </row>
    <row r="22" spans="1:4" x14ac:dyDescent="0.25">
      <c r="A22">
        <v>2029.75</v>
      </c>
      <c r="B22">
        <v>320.37</v>
      </c>
      <c r="C22" t="s">
        <v>34</v>
      </c>
      <c r="D22" t="s">
        <v>35</v>
      </c>
    </row>
    <row r="23" spans="1:4" x14ac:dyDescent="0.25">
      <c r="A23">
        <v>1118.396</v>
      </c>
      <c r="B23">
        <v>-212.33</v>
      </c>
      <c r="C23" t="s">
        <v>24</v>
      </c>
      <c r="D23" t="s">
        <v>41</v>
      </c>
    </row>
    <row r="24" spans="1:4" x14ac:dyDescent="0.25">
      <c r="A24">
        <v>689.74</v>
      </c>
      <c r="B24">
        <v>-490.84</v>
      </c>
      <c r="C24" t="s">
        <v>34</v>
      </c>
      <c r="D24" t="s">
        <v>72</v>
      </c>
    </row>
    <row r="25" spans="1:4" x14ac:dyDescent="0.25">
      <c r="A25">
        <v>154.35</v>
      </c>
      <c r="B25">
        <v>-91.14</v>
      </c>
      <c r="C25" t="s">
        <v>34</v>
      </c>
      <c r="D25" t="s">
        <v>49</v>
      </c>
    </row>
    <row r="26" spans="1:4" x14ac:dyDescent="0.25">
      <c r="A26">
        <v>201.36</v>
      </c>
      <c r="B26">
        <v>-284.39999999999998</v>
      </c>
      <c r="C26" t="s">
        <v>34</v>
      </c>
      <c r="D26" t="s">
        <v>53</v>
      </c>
    </row>
    <row r="27" spans="1:4" x14ac:dyDescent="0.25">
      <c r="A27">
        <v>136.77000000000001</v>
      </c>
      <c r="B27">
        <v>-136.25</v>
      </c>
      <c r="C27" t="s">
        <v>34</v>
      </c>
      <c r="D27" t="s">
        <v>68</v>
      </c>
    </row>
    <row r="28" spans="1:4" x14ac:dyDescent="0.25">
      <c r="A28">
        <v>412.62</v>
      </c>
      <c r="B28">
        <v>175.54</v>
      </c>
      <c r="C28" t="s">
        <v>34</v>
      </c>
      <c r="D28" t="s">
        <v>76</v>
      </c>
    </row>
    <row r="29" spans="1:4" x14ac:dyDescent="0.25">
      <c r="A29">
        <v>108.09</v>
      </c>
      <c r="B29">
        <v>25.76</v>
      </c>
      <c r="C29" t="s">
        <v>34</v>
      </c>
      <c r="D29" t="s">
        <v>76</v>
      </c>
    </row>
    <row r="30" spans="1:4" x14ac:dyDescent="0.25">
      <c r="A30">
        <v>55.34</v>
      </c>
      <c r="B30">
        <v>-31.24</v>
      </c>
      <c r="C30" t="s">
        <v>34</v>
      </c>
      <c r="D30" t="s">
        <v>49</v>
      </c>
    </row>
    <row r="31" spans="1:4" x14ac:dyDescent="0.25">
      <c r="A31">
        <v>3872.634</v>
      </c>
      <c r="B31">
        <v>667.33</v>
      </c>
      <c r="C31" t="s">
        <v>24</v>
      </c>
      <c r="D31" t="s">
        <v>41</v>
      </c>
    </row>
    <row r="32" spans="1:4" x14ac:dyDescent="0.25">
      <c r="A32">
        <v>884.12750000000005</v>
      </c>
      <c r="B32">
        <v>-178.71</v>
      </c>
      <c r="C32" t="s">
        <v>24</v>
      </c>
      <c r="D32" t="s">
        <v>41</v>
      </c>
    </row>
    <row r="33" spans="1:4" x14ac:dyDescent="0.25">
      <c r="A33">
        <v>46.94</v>
      </c>
      <c r="B33">
        <v>3.88</v>
      </c>
      <c r="C33" t="s">
        <v>34</v>
      </c>
      <c r="D33" t="s">
        <v>35</v>
      </c>
    </row>
    <row r="34" spans="1:4" x14ac:dyDescent="0.25">
      <c r="A34">
        <v>1239.6315</v>
      </c>
      <c r="B34">
        <v>-172.55</v>
      </c>
      <c r="C34" t="s">
        <v>24</v>
      </c>
      <c r="D34" t="s">
        <v>41</v>
      </c>
    </row>
    <row r="35" spans="1:4" x14ac:dyDescent="0.25">
      <c r="A35">
        <v>517.92999999999995</v>
      </c>
      <c r="B35">
        <v>-94.73</v>
      </c>
      <c r="C35" t="s">
        <v>34</v>
      </c>
      <c r="D35" t="s">
        <v>72</v>
      </c>
    </row>
    <row r="36" spans="1:4" x14ac:dyDescent="0.25">
      <c r="A36">
        <v>15260.78</v>
      </c>
      <c r="B36">
        <v>8734.8799999999992</v>
      </c>
      <c r="C36" t="s">
        <v>24</v>
      </c>
      <c r="D36" t="s">
        <v>51</v>
      </c>
    </row>
    <row r="37" spans="1:4" x14ac:dyDescent="0.25">
      <c r="A37">
        <v>540.41</v>
      </c>
      <c r="B37">
        <v>-170.98</v>
      </c>
      <c r="C37" t="s">
        <v>34</v>
      </c>
      <c r="D37" t="s">
        <v>53</v>
      </c>
    </row>
    <row r="38" spans="1:4" x14ac:dyDescent="0.25">
      <c r="A38">
        <v>1162.4005</v>
      </c>
      <c r="B38">
        <v>-284.63</v>
      </c>
      <c r="C38" t="s">
        <v>24</v>
      </c>
      <c r="D38" t="s">
        <v>41</v>
      </c>
    </row>
    <row r="39" spans="1:4" x14ac:dyDescent="0.25">
      <c r="A39">
        <v>356.7</v>
      </c>
      <c r="B39">
        <v>-48.97</v>
      </c>
      <c r="C39" t="s">
        <v>37</v>
      </c>
      <c r="D39" t="s">
        <v>38</v>
      </c>
    </row>
    <row r="40" spans="1:4" x14ac:dyDescent="0.25">
      <c r="A40">
        <v>210.4</v>
      </c>
      <c r="B40">
        <v>-18.96</v>
      </c>
      <c r="C40" t="s">
        <v>34</v>
      </c>
      <c r="D40" t="s">
        <v>72</v>
      </c>
    </row>
    <row r="41" spans="1:4" x14ac:dyDescent="0.25">
      <c r="A41">
        <v>1309.53</v>
      </c>
      <c r="B41">
        <v>19.18</v>
      </c>
      <c r="C41" t="s">
        <v>37</v>
      </c>
      <c r="D41" t="s">
        <v>86</v>
      </c>
    </row>
    <row r="42" spans="1:4" x14ac:dyDescent="0.25">
      <c r="A42">
        <v>806.37</v>
      </c>
      <c r="B42">
        <v>-166.4</v>
      </c>
      <c r="C42" t="s">
        <v>34</v>
      </c>
      <c r="D42" t="s">
        <v>53</v>
      </c>
    </row>
    <row r="43" spans="1:4" x14ac:dyDescent="0.25">
      <c r="A43">
        <v>129.49</v>
      </c>
      <c r="B43">
        <v>36.020000000000003</v>
      </c>
      <c r="C43" t="s">
        <v>34</v>
      </c>
      <c r="D43" t="s">
        <v>46</v>
      </c>
    </row>
    <row r="44" spans="1:4" x14ac:dyDescent="0.25">
      <c r="A44">
        <v>202.95</v>
      </c>
      <c r="B44">
        <v>-50.64</v>
      </c>
      <c r="C44" t="s">
        <v>34</v>
      </c>
      <c r="D44" t="s">
        <v>49</v>
      </c>
    </row>
    <row r="45" spans="1:4" x14ac:dyDescent="0.25">
      <c r="A45">
        <v>2753.1925000000001</v>
      </c>
      <c r="B45">
        <v>510.49</v>
      </c>
      <c r="C45" t="s">
        <v>24</v>
      </c>
      <c r="D45" t="s">
        <v>41</v>
      </c>
    </row>
    <row r="46" spans="1:4" x14ac:dyDescent="0.25">
      <c r="A46">
        <v>283.64999999999998</v>
      </c>
      <c r="B46">
        <v>-29.21</v>
      </c>
      <c r="C46" t="s">
        <v>34</v>
      </c>
      <c r="D46" t="s">
        <v>49</v>
      </c>
    </row>
    <row r="47" spans="1:4" x14ac:dyDescent="0.25">
      <c r="A47">
        <v>262.87</v>
      </c>
      <c r="B47">
        <v>-166.29</v>
      </c>
      <c r="C47" t="s">
        <v>34</v>
      </c>
      <c r="D47" t="s">
        <v>49</v>
      </c>
    </row>
    <row r="48" spans="1:4" x14ac:dyDescent="0.25">
      <c r="A48">
        <v>2531.0875000000001</v>
      </c>
      <c r="B48">
        <v>881.68</v>
      </c>
      <c r="C48" t="s">
        <v>24</v>
      </c>
      <c r="D48" t="s">
        <v>41</v>
      </c>
    </row>
    <row r="49" spans="1:4" x14ac:dyDescent="0.25">
      <c r="A49">
        <v>4913.6899999999996</v>
      </c>
      <c r="B49">
        <v>-1153.9000000000001</v>
      </c>
      <c r="C49" t="s">
        <v>37</v>
      </c>
      <c r="D49" t="s">
        <v>57</v>
      </c>
    </row>
    <row r="50" spans="1:4" x14ac:dyDescent="0.25">
      <c r="A50">
        <v>464.77</v>
      </c>
      <c r="B50">
        <v>29.42</v>
      </c>
      <c r="C50" t="s">
        <v>34</v>
      </c>
      <c r="D50" t="s">
        <v>49</v>
      </c>
    </row>
    <row r="51" spans="1:4" x14ac:dyDescent="0.25">
      <c r="A51">
        <v>557.85</v>
      </c>
      <c r="B51">
        <v>89.45</v>
      </c>
      <c r="C51" t="s">
        <v>34</v>
      </c>
      <c r="D51" t="s">
        <v>68</v>
      </c>
    </row>
    <row r="52" spans="1:4" x14ac:dyDescent="0.25">
      <c r="A52">
        <v>173.2</v>
      </c>
      <c r="B52">
        <v>-10.9</v>
      </c>
      <c r="C52" t="s">
        <v>34</v>
      </c>
      <c r="D52" t="s">
        <v>64</v>
      </c>
    </row>
    <row r="53" spans="1:4" x14ac:dyDescent="0.25">
      <c r="A53">
        <v>75.14</v>
      </c>
      <c r="B53">
        <v>0.82</v>
      </c>
      <c r="C53" t="s">
        <v>34</v>
      </c>
      <c r="D53" t="s">
        <v>35</v>
      </c>
    </row>
    <row r="54" spans="1:4" x14ac:dyDescent="0.25">
      <c r="A54">
        <v>161.77000000000001</v>
      </c>
      <c r="B54">
        <v>-150.37</v>
      </c>
      <c r="C54" t="s">
        <v>34</v>
      </c>
      <c r="D54" t="s">
        <v>68</v>
      </c>
    </row>
    <row r="55" spans="1:4" x14ac:dyDescent="0.25">
      <c r="A55">
        <v>447.09</v>
      </c>
      <c r="B55">
        <v>89.03</v>
      </c>
      <c r="C55" t="s">
        <v>37</v>
      </c>
      <c r="D55" t="s">
        <v>38</v>
      </c>
    </row>
    <row r="56" spans="1:4" x14ac:dyDescent="0.25">
      <c r="A56">
        <v>4192.88</v>
      </c>
      <c r="B56">
        <v>731.32</v>
      </c>
      <c r="C56" t="s">
        <v>24</v>
      </c>
      <c r="D56" t="s">
        <v>51</v>
      </c>
    </row>
    <row r="57" spans="1:4" x14ac:dyDescent="0.25">
      <c r="A57">
        <v>28.01</v>
      </c>
      <c r="B57">
        <v>3.46</v>
      </c>
      <c r="C57" t="s">
        <v>34</v>
      </c>
      <c r="D57" t="s">
        <v>46</v>
      </c>
    </row>
    <row r="58" spans="1:4" x14ac:dyDescent="0.25">
      <c r="A58">
        <v>4261.9399999999996</v>
      </c>
      <c r="B58">
        <v>4.1500000000000004</v>
      </c>
      <c r="C58" t="s">
        <v>24</v>
      </c>
      <c r="D58" t="s">
        <v>51</v>
      </c>
    </row>
    <row r="59" spans="1:4" x14ac:dyDescent="0.25">
      <c r="A59">
        <v>88.84</v>
      </c>
      <c r="B59">
        <v>-38.35</v>
      </c>
      <c r="C59" t="s">
        <v>34</v>
      </c>
      <c r="D59" t="s">
        <v>49</v>
      </c>
    </row>
    <row r="60" spans="1:4" x14ac:dyDescent="0.25">
      <c r="A60">
        <v>2071.3395</v>
      </c>
      <c r="B60">
        <v>324.93</v>
      </c>
      <c r="C60" t="s">
        <v>24</v>
      </c>
      <c r="D60" t="s">
        <v>41</v>
      </c>
    </row>
    <row r="61" spans="1:4" x14ac:dyDescent="0.25">
      <c r="A61">
        <v>43.57</v>
      </c>
      <c r="B61">
        <v>-19.170000000000002</v>
      </c>
      <c r="C61" t="s">
        <v>34</v>
      </c>
      <c r="D61" t="s">
        <v>100</v>
      </c>
    </row>
    <row r="62" spans="1:4" x14ac:dyDescent="0.25">
      <c r="A62">
        <v>31.87</v>
      </c>
      <c r="B62">
        <v>-1.25</v>
      </c>
      <c r="C62" t="s">
        <v>34</v>
      </c>
      <c r="D62" t="s">
        <v>35</v>
      </c>
    </row>
    <row r="63" spans="1:4" x14ac:dyDescent="0.25">
      <c r="A63">
        <v>59.85</v>
      </c>
      <c r="B63">
        <v>-47.41</v>
      </c>
      <c r="C63" t="s">
        <v>34</v>
      </c>
      <c r="D63" t="s">
        <v>35</v>
      </c>
    </row>
    <row r="64" spans="1:4" x14ac:dyDescent="0.25">
      <c r="A64">
        <v>197.56</v>
      </c>
      <c r="B64">
        <v>-119.86</v>
      </c>
      <c r="C64" t="s">
        <v>37</v>
      </c>
      <c r="D64" t="s">
        <v>38</v>
      </c>
    </row>
    <row r="65" spans="1:4" x14ac:dyDescent="0.25">
      <c r="A65">
        <v>19.32</v>
      </c>
      <c r="B65">
        <v>-20.32</v>
      </c>
      <c r="C65" t="s">
        <v>34</v>
      </c>
      <c r="D65" t="s">
        <v>68</v>
      </c>
    </row>
    <row r="66" spans="1:4" x14ac:dyDescent="0.25">
      <c r="A66">
        <v>125.16</v>
      </c>
      <c r="B66">
        <v>-23.48</v>
      </c>
      <c r="C66" t="s">
        <v>34</v>
      </c>
      <c r="D66" t="s">
        <v>49</v>
      </c>
    </row>
    <row r="67" spans="1:4" x14ac:dyDescent="0.25">
      <c r="A67">
        <v>65.7</v>
      </c>
      <c r="B67">
        <v>13.41</v>
      </c>
      <c r="C67" t="s">
        <v>34</v>
      </c>
      <c r="D67" t="s">
        <v>35</v>
      </c>
    </row>
    <row r="68" spans="1:4" x14ac:dyDescent="0.25">
      <c r="A68">
        <v>1661.04</v>
      </c>
      <c r="B68">
        <v>475.54</v>
      </c>
      <c r="C68" t="s">
        <v>34</v>
      </c>
      <c r="D68" t="s">
        <v>72</v>
      </c>
    </row>
    <row r="69" spans="1:4" x14ac:dyDescent="0.25">
      <c r="A69">
        <v>104.94</v>
      </c>
      <c r="B69">
        <v>-34.97</v>
      </c>
      <c r="C69" t="s">
        <v>37</v>
      </c>
      <c r="D69" t="s">
        <v>38</v>
      </c>
    </row>
    <row r="70" spans="1:4" x14ac:dyDescent="0.25">
      <c r="A70">
        <v>1246.52</v>
      </c>
      <c r="B70">
        <v>52.48</v>
      </c>
      <c r="C70" t="s">
        <v>34</v>
      </c>
      <c r="D70" t="s">
        <v>68</v>
      </c>
    </row>
    <row r="71" spans="1:4" x14ac:dyDescent="0.25">
      <c r="A71">
        <v>1193.6500000000001</v>
      </c>
      <c r="B71">
        <v>507.58</v>
      </c>
      <c r="C71" t="s">
        <v>34</v>
      </c>
      <c r="D71" t="s">
        <v>68</v>
      </c>
    </row>
    <row r="72" spans="1:4" x14ac:dyDescent="0.25">
      <c r="A72">
        <v>1925.83</v>
      </c>
      <c r="B72">
        <v>359.83</v>
      </c>
      <c r="C72" t="s">
        <v>34</v>
      </c>
      <c r="D72" t="s">
        <v>72</v>
      </c>
    </row>
    <row r="73" spans="1:4" x14ac:dyDescent="0.25">
      <c r="A73">
        <v>227.66</v>
      </c>
      <c r="B73">
        <v>-100.16</v>
      </c>
      <c r="C73" t="s">
        <v>24</v>
      </c>
      <c r="D73" t="s">
        <v>25</v>
      </c>
    </row>
    <row r="74" spans="1:4" x14ac:dyDescent="0.25">
      <c r="A74">
        <v>84.33</v>
      </c>
      <c r="B74">
        <v>-64.290000000000006</v>
      </c>
      <c r="C74" t="s">
        <v>34</v>
      </c>
      <c r="D74" t="s">
        <v>64</v>
      </c>
    </row>
    <row r="75" spans="1:4" x14ac:dyDescent="0.25">
      <c r="A75">
        <v>40.020000000000003</v>
      </c>
      <c r="B75">
        <v>-1.28</v>
      </c>
      <c r="C75" t="s">
        <v>34</v>
      </c>
      <c r="D75" t="s">
        <v>35</v>
      </c>
    </row>
    <row r="76" spans="1:4" x14ac:dyDescent="0.25">
      <c r="A76">
        <v>90.56</v>
      </c>
      <c r="B76">
        <v>-37.58</v>
      </c>
      <c r="C76" t="s">
        <v>24</v>
      </c>
      <c r="D76" t="s">
        <v>51</v>
      </c>
    </row>
    <row r="77" spans="1:4" x14ac:dyDescent="0.25">
      <c r="A77">
        <v>1634.9</v>
      </c>
      <c r="B77">
        <v>502.42</v>
      </c>
      <c r="C77" t="s">
        <v>34</v>
      </c>
      <c r="D77" t="s">
        <v>35</v>
      </c>
    </row>
    <row r="78" spans="1:4" x14ac:dyDescent="0.25">
      <c r="A78">
        <v>11278.18</v>
      </c>
      <c r="B78">
        <v>1836.81</v>
      </c>
      <c r="C78" t="s">
        <v>37</v>
      </c>
      <c r="D78" t="s">
        <v>112</v>
      </c>
    </row>
    <row r="79" spans="1:4" x14ac:dyDescent="0.25">
      <c r="A79">
        <v>132.07</v>
      </c>
      <c r="B79">
        <v>14</v>
      </c>
      <c r="C79" t="s">
        <v>34</v>
      </c>
      <c r="D79" t="s">
        <v>100</v>
      </c>
    </row>
    <row r="80" spans="1:4" x14ac:dyDescent="0.25">
      <c r="A80">
        <v>341.36</v>
      </c>
      <c r="B80">
        <v>-52.48</v>
      </c>
      <c r="C80" t="s">
        <v>24</v>
      </c>
      <c r="D80" t="s">
        <v>25</v>
      </c>
    </row>
    <row r="81" spans="1:4" x14ac:dyDescent="0.25">
      <c r="A81">
        <v>127.33</v>
      </c>
      <c r="B81">
        <v>5.3</v>
      </c>
      <c r="C81" t="s">
        <v>34</v>
      </c>
      <c r="D81" t="s">
        <v>68</v>
      </c>
    </row>
    <row r="82" spans="1:4" x14ac:dyDescent="0.25">
      <c r="A82">
        <v>990.1</v>
      </c>
      <c r="B82">
        <v>310.22000000000003</v>
      </c>
      <c r="C82" t="s">
        <v>34</v>
      </c>
      <c r="D82" t="s">
        <v>68</v>
      </c>
    </row>
    <row r="83" spans="1:4" x14ac:dyDescent="0.25">
      <c r="A83">
        <v>142.18</v>
      </c>
      <c r="B83">
        <v>-50.14</v>
      </c>
      <c r="C83" t="s">
        <v>34</v>
      </c>
      <c r="D83" t="s">
        <v>49</v>
      </c>
    </row>
    <row r="84" spans="1:4" x14ac:dyDescent="0.25">
      <c r="A84">
        <v>516.65</v>
      </c>
      <c r="B84">
        <v>57.1</v>
      </c>
      <c r="C84" t="s">
        <v>34</v>
      </c>
      <c r="D84" t="s">
        <v>72</v>
      </c>
    </row>
    <row r="85" spans="1:4" x14ac:dyDescent="0.25">
      <c r="A85">
        <v>374.78</v>
      </c>
      <c r="B85">
        <v>20.03</v>
      </c>
      <c r="C85" t="s">
        <v>34</v>
      </c>
      <c r="D85" t="s">
        <v>49</v>
      </c>
    </row>
    <row r="86" spans="1:4" x14ac:dyDescent="0.25">
      <c r="A86">
        <v>222.91</v>
      </c>
      <c r="B86">
        <v>20.21</v>
      </c>
      <c r="C86" t="s">
        <v>24</v>
      </c>
      <c r="D86" t="s">
        <v>25</v>
      </c>
    </row>
    <row r="87" spans="1:4" x14ac:dyDescent="0.25">
      <c r="A87">
        <v>662.16</v>
      </c>
      <c r="B87">
        <v>185.21</v>
      </c>
      <c r="C87" t="s">
        <v>24</v>
      </c>
      <c r="D87" t="s">
        <v>25</v>
      </c>
    </row>
    <row r="88" spans="1:4" x14ac:dyDescent="0.25">
      <c r="A88">
        <v>46.46</v>
      </c>
      <c r="B88">
        <v>-25.13</v>
      </c>
      <c r="C88" t="s">
        <v>34</v>
      </c>
      <c r="D88" t="s">
        <v>72</v>
      </c>
    </row>
    <row r="89" spans="1:4" x14ac:dyDescent="0.25">
      <c r="A89">
        <v>494.34</v>
      </c>
      <c r="B89">
        <v>-30.19</v>
      </c>
      <c r="C89" t="s">
        <v>34</v>
      </c>
      <c r="D89" t="s">
        <v>53</v>
      </c>
    </row>
    <row r="90" spans="1:4" x14ac:dyDescent="0.25">
      <c r="A90">
        <v>3874.12</v>
      </c>
      <c r="B90">
        <v>-305.98</v>
      </c>
      <c r="C90" t="s">
        <v>37</v>
      </c>
      <c r="D90" t="s">
        <v>57</v>
      </c>
    </row>
    <row r="91" spans="1:4" x14ac:dyDescent="0.25">
      <c r="A91">
        <v>1452.2159999999999</v>
      </c>
      <c r="B91">
        <v>-277.29000000000002</v>
      </c>
      <c r="C91" t="s">
        <v>37</v>
      </c>
      <c r="D91" t="s">
        <v>112</v>
      </c>
    </row>
    <row r="92" spans="1:4" x14ac:dyDescent="0.25">
      <c r="A92">
        <v>3908.65</v>
      </c>
      <c r="B92">
        <v>480.57</v>
      </c>
      <c r="C92" t="s">
        <v>37</v>
      </c>
      <c r="D92" t="s">
        <v>38</v>
      </c>
    </row>
    <row r="93" spans="1:4" x14ac:dyDescent="0.25">
      <c r="A93">
        <v>840.07</v>
      </c>
      <c r="B93">
        <v>-83.75</v>
      </c>
      <c r="C93" t="s">
        <v>34</v>
      </c>
      <c r="D93" t="s">
        <v>49</v>
      </c>
    </row>
    <row r="94" spans="1:4" x14ac:dyDescent="0.25">
      <c r="A94">
        <v>523.41999999999996</v>
      </c>
      <c r="B94">
        <v>39.42</v>
      </c>
      <c r="C94" t="s">
        <v>34</v>
      </c>
      <c r="D94" t="s">
        <v>68</v>
      </c>
    </row>
    <row r="95" spans="1:4" x14ac:dyDescent="0.25">
      <c r="A95">
        <v>192.54</v>
      </c>
      <c r="B95">
        <v>-186.73</v>
      </c>
      <c r="C95" t="s">
        <v>34</v>
      </c>
      <c r="D95" t="s">
        <v>49</v>
      </c>
    </row>
    <row r="96" spans="1:4" x14ac:dyDescent="0.25">
      <c r="A96">
        <v>156.69999999999999</v>
      </c>
      <c r="B96">
        <v>-76.64</v>
      </c>
      <c r="C96" t="s">
        <v>34</v>
      </c>
      <c r="D96" t="s">
        <v>49</v>
      </c>
    </row>
    <row r="97" spans="1:4" x14ac:dyDescent="0.25">
      <c r="A97">
        <v>2443.85</v>
      </c>
      <c r="B97">
        <v>-120.85</v>
      </c>
      <c r="C97" t="s">
        <v>37</v>
      </c>
      <c r="D97" t="s">
        <v>57</v>
      </c>
    </row>
    <row r="98" spans="1:4" x14ac:dyDescent="0.25">
      <c r="A98">
        <v>4789.8900000000003</v>
      </c>
      <c r="B98">
        <v>421.15</v>
      </c>
      <c r="C98" t="s">
        <v>37</v>
      </c>
      <c r="D98" t="s">
        <v>57</v>
      </c>
    </row>
    <row r="99" spans="1:4" x14ac:dyDescent="0.25">
      <c r="A99">
        <v>89.334999999999994</v>
      </c>
      <c r="B99">
        <v>-107.1</v>
      </c>
      <c r="C99" t="s">
        <v>24</v>
      </c>
      <c r="D99" t="s">
        <v>41</v>
      </c>
    </row>
    <row r="100" spans="1:4" x14ac:dyDescent="0.25">
      <c r="A100">
        <v>158.46</v>
      </c>
      <c r="B100">
        <v>-130.66</v>
      </c>
      <c r="C100" t="s">
        <v>34</v>
      </c>
      <c r="D100" t="s">
        <v>68</v>
      </c>
    </row>
    <row r="101" spans="1:4" x14ac:dyDescent="0.25">
      <c r="A101">
        <v>7180.83</v>
      </c>
      <c r="B101">
        <v>487.17</v>
      </c>
      <c r="C101" t="s">
        <v>37</v>
      </c>
      <c r="D101" t="s">
        <v>57</v>
      </c>
    </row>
    <row r="102" spans="1:4" x14ac:dyDescent="0.25">
      <c r="A102">
        <v>5748.2</v>
      </c>
      <c r="B102">
        <v>-459.86</v>
      </c>
      <c r="C102" t="s">
        <v>37</v>
      </c>
      <c r="D102" t="s">
        <v>57</v>
      </c>
    </row>
    <row r="103" spans="1:4" x14ac:dyDescent="0.25">
      <c r="A103">
        <v>6717.9324999999999</v>
      </c>
      <c r="B103">
        <v>1717.89</v>
      </c>
      <c r="C103" t="s">
        <v>24</v>
      </c>
      <c r="D103" t="s">
        <v>41</v>
      </c>
    </row>
    <row r="104" spans="1:4" x14ac:dyDescent="0.25">
      <c r="A104">
        <v>726.22</v>
      </c>
      <c r="B104">
        <v>52.47</v>
      </c>
      <c r="C104" t="s">
        <v>37</v>
      </c>
      <c r="D104" t="s">
        <v>38</v>
      </c>
    </row>
    <row r="105" spans="1:4" x14ac:dyDescent="0.25">
      <c r="A105">
        <v>21.44</v>
      </c>
      <c r="B105">
        <v>-13.67</v>
      </c>
      <c r="C105" t="s">
        <v>34</v>
      </c>
      <c r="D105" t="s">
        <v>49</v>
      </c>
    </row>
    <row r="106" spans="1:4" x14ac:dyDescent="0.25">
      <c r="A106">
        <v>21717.360000000001</v>
      </c>
      <c r="B106">
        <v>8249.86</v>
      </c>
      <c r="C106" t="s">
        <v>24</v>
      </c>
      <c r="D106" t="s">
        <v>131</v>
      </c>
    </row>
    <row r="107" spans="1:4" x14ac:dyDescent="0.25">
      <c r="A107">
        <v>1297.3040000000001</v>
      </c>
      <c r="B107">
        <v>149.82</v>
      </c>
      <c r="C107" t="s">
        <v>24</v>
      </c>
      <c r="D107" t="s">
        <v>41</v>
      </c>
    </row>
    <row r="108" spans="1:4" x14ac:dyDescent="0.25">
      <c r="A108">
        <v>2150.25</v>
      </c>
      <c r="B108">
        <v>586.92999999999995</v>
      </c>
      <c r="C108" t="s">
        <v>34</v>
      </c>
      <c r="D108" t="s">
        <v>72</v>
      </c>
    </row>
    <row r="109" spans="1:4" x14ac:dyDescent="0.25">
      <c r="A109">
        <v>448</v>
      </c>
      <c r="B109">
        <v>27.2</v>
      </c>
      <c r="C109" t="s">
        <v>34</v>
      </c>
      <c r="D109" t="s">
        <v>53</v>
      </c>
    </row>
    <row r="110" spans="1:4" x14ac:dyDescent="0.25">
      <c r="A110">
        <v>759.94</v>
      </c>
      <c r="B110">
        <v>-226.45</v>
      </c>
      <c r="C110" t="s">
        <v>37</v>
      </c>
      <c r="D110" t="s">
        <v>86</v>
      </c>
    </row>
    <row r="111" spans="1:4" x14ac:dyDescent="0.25">
      <c r="A111">
        <v>133.65</v>
      </c>
      <c r="B111">
        <v>56.28</v>
      </c>
      <c r="C111" t="s">
        <v>34</v>
      </c>
      <c r="D111" t="s">
        <v>49</v>
      </c>
    </row>
    <row r="112" spans="1:4" x14ac:dyDescent="0.25">
      <c r="A112">
        <v>525.67399999999998</v>
      </c>
      <c r="B112">
        <v>-147.02000000000001</v>
      </c>
      <c r="C112" t="s">
        <v>24</v>
      </c>
      <c r="D112" t="s">
        <v>41</v>
      </c>
    </row>
    <row r="113" spans="1:4" x14ac:dyDescent="0.25">
      <c r="A113">
        <v>303.58999999999997</v>
      </c>
      <c r="B113">
        <v>-45.99</v>
      </c>
      <c r="C113" t="s">
        <v>37</v>
      </c>
      <c r="D113" t="s">
        <v>38</v>
      </c>
    </row>
    <row r="114" spans="1:4" x14ac:dyDescent="0.25">
      <c r="A114">
        <v>191.6</v>
      </c>
      <c r="B114">
        <v>-150.74</v>
      </c>
      <c r="C114" t="s">
        <v>34</v>
      </c>
      <c r="D114" t="s">
        <v>49</v>
      </c>
    </row>
    <row r="115" spans="1:4" x14ac:dyDescent="0.25">
      <c r="A115">
        <v>622.82000000000005</v>
      </c>
      <c r="B115">
        <v>128.88</v>
      </c>
      <c r="C115" t="s">
        <v>37</v>
      </c>
      <c r="D115" t="s">
        <v>38</v>
      </c>
    </row>
    <row r="116" spans="1:4" x14ac:dyDescent="0.25">
      <c r="A116">
        <v>1225.52</v>
      </c>
      <c r="B116">
        <v>-1191.1300000000001</v>
      </c>
      <c r="C116" t="s">
        <v>34</v>
      </c>
      <c r="D116" t="s">
        <v>53</v>
      </c>
    </row>
    <row r="117" spans="1:4" x14ac:dyDescent="0.25">
      <c r="A117">
        <v>1024.29</v>
      </c>
      <c r="B117">
        <v>-95.52</v>
      </c>
      <c r="C117" t="s">
        <v>24</v>
      </c>
      <c r="D117" t="s">
        <v>25</v>
      </c>
    </row>
    <row r="118" spans="1:4" x14ac:dyDescent="0.25">
      <c r="A118">
        <v>1348.57</v>
      </c>
      <c r="B118">
        <v>19.57</v>
      </c>
      <c r="C118" t="s">
        <v>34</v>
      </c>
      <c r="D118" t="s">
        <v>35</v>
      </c>
    </row>
    <row r="119" spans="1:4" x14ac:dyDescent="0.25">
      <c r="A119">
        <v>163.13999999999999</v>
      </c>
      <c r="B119">
        <v>-62.2</v>
      </c>
      <c r="C119" t="s">
        <v>34</v>
      </c>
      <c r="D119" t="s">
        <v>49</v>
      </c>
    </row>
    <row r="120" spans="1:4" x14ac:dyDescent="0.25">
      <c r="A120">
        <v>5642.18</v>
      </c>
      <c r="B120">
        <v>1996.68</v>
      </c>
      <c r="C120" t="s">
        <v>34</v>
      </c>
      <c r="D120" t="s">
        <v>68</v>
      </c>
    </row>
    <row r="121" spans="1:4" x14ac:dyDescent="0.25">
      <c r="A121">
        <v>430.88</v>
      </c>
      <c r="B121">
        <v>39</v>
      </c>
      <c r="C121" t="s">
        <v>34</v>
      </c>
      <c r="D121" t="s">
        <v>76</v>
      </c>
    </row>
    <row r="122" spans="1:4" x14ac:dyDescent="0.25">
      <c r="A122">
        <v>2047.58</v>
      </c>
      <c r="B122">
        <v>902.62</v>
      </c>
      <c r="C122" t="s">
        <v>24</v>
      </c>
      <c r="D122" t="s">
        <v>25</v>
      </c>
    </row>
    <row r="123" spans="1:4" x14ac:dyDescent="0.25">
      <c r="A123">
        <v>56.61</v>
      </c>
      <c r="B123">
        <v>-22.16</v>
      </c>
      <c r="C123" t="s">
        <v>37</v>
      </c>
      <c r="D123" t="s">
        <v>38</v>
      </c>
    </row>
    <row r="124" spans="1:4" x14ac:dyDescent="0.25">
      <c r="A124">
        <v>233.43</v>
      </c>
      <c r="B124">
        <v>-71.900000000000006</v>
      </c>
      <c r="C124" t="s">
        <v>34</v>
      </c>
      <c r="D124" t="s">
        <v>68</v>
      </c>
    </row>
    <row r="125" spans="1:4" x14ac:dyDescent="0.25">
      <c r="A125">
        <v>28.32</v>
      </c>
      <c r="B125">
        <v>-14.35</v>
      </c>
      <c r="C125" t="s">
        <v>34</v>
      </c>
      <c r="D125" t="s">
        <v>49</v>
      </c>
    </row>
    <row r="126" spans="1:4" x14ac:dyDescent="0.25">
      <c r="A126">
        <v>133.04</v>
      </c>
      <c r="B126">
        <v>6.73</v>
      </c>
      <c r="C126" t="s">
        <v>34</v>
      </c>
      <c r="D126" t="s">
        <v>68</v>
      </c>
    </row>
    <row r="127" spans="1:4" x14ac:dyDescent="0.25">
      <c r="A127">
        <v>1264.46</v>
      </c>
      <c r="B127">
        <v>-1249.3900000000001</v>
      </c>
      <c r="C127" t="s">
        <v>37</v>
      </c>
      <c r="D127" t="s">
        <v>112</v>
      </c>
    </row>
    <row r="128" spans="1:4" x14ac:dyDescent="0.25">
      <c r="A128">
        <v>158.25</v>
      </c>
      <c r="B128">
        <v>-114.74</v>
      </c>
      <c r="C128" t="s">
        <v>34</v>
      </c>
      <c r="D128" t="s">
        <v>68</v>
      </c>
    </row>
    <row r="129" spans="1:4" x14ac:dyDescent="0.25">
      <c r="A129">
        <v>302.36</v>
      </c>
      <c r="B129">
        <v>290.31</v>
      </c>
      <c r="C129" t="s">
        <v>37</v>
      </c>
      <c r="D129" t="s">
        <v>38</v>
      </c>
    </row>
    <row r="130" spans="1:4" x14ac:dyDescent="0.25">
      <c r="A130">
        <v>41.25</v>
      </c>
      <c r="B130">
        <v>-23.25</v>
      </c>
      <c r="C130" t="s">
        <v>34</v>
      </c>
      <c r="D130" t="s">
        <v>49</v>
      </c>
    </row>
    <row r="131" spans="1:4" x14ac:dyDescent="0.25">
      <c r="A131">
        <v>909.82</v>
      </c>
      <c r="B131">
        <v>292.49</v>
      </c>
      <c r="C131" t="s">
        <v>24</v>
      </c>
      <c r="D131" t="s">
        <v>25</v>
      </c>
    </row>
    <row r="132" spans="1:4" x14ac:dyDescent="0.25">
      <c r="A132">
        <v>213.75</v>
      </c>
      <c r="B132">
        <v>-188.77</v>
      </c>
      <c r="C132" t="s">
        <v>24</v>
      </c>
      <c r="D132" t="s">
        <v>25</v>
      </c>
    </row>
    <row r="133" spans="1:4" x14ac:dyDescent="0.25">
      <c r="A133">
        <v>186.44</v>
      </c>
      <c r="B133">
        <v>-157.18</v>
      </c>
      <c r="C133" t="s">
        <v>34</v>
      </c>
      <c r="D133" t="s">
        <v>72</v>
      </c>
    </row>
    <row r="134" spans="1:4" x14ac:dyDescent="0.25">
      <c r="A134">
        <v>294.89</v>
      </c>
      <c r="B134">
        <v>-321.83999999999997</v>
      </c>
      <c r="C134" t="s">
        <v>24</v>
      </c>
      <c r="D134" t="s">
        <v>25</v>
      </c>
    </row>
    <row r="135" spans="1:4" x14ac:dyDescent="0.25">
      <c r="A135">
        <v>246.57</v>
      </c>
      <c r="B135">
        <v>-132.51</v>
      </c>
      <c r="C135" t="s">
        <v>34</v>
      </c>
      <c r="D135" t="s">
        <v>49</v>
      </c>
    </row>
    <row r="136" spans="1:4" x14ac:dyDescent="0.25">
      <c r="A136">
        <v>107.93</v>
      </c>
      <c r="B136">
        <v>-68.14</v>
      </c>
      <c r="C136" t="s">
        <v>34</v>
      </c>
      <c r="D136" t="s">
        <v>68</v>
      </c>
    </row>
    <row r="137" spans="1:4" x14ac:dyDescent="0.25">
      <c r="A137">
        <v>19342.84</v>
      </c>
      <c r="B137">
        <v>5603.95</v>
      </c>
      <c r="C137" t="s">
        <v>37</v>
      </c>
      <c r="D137" t="s">
        <v>86</v>
      </c>
    </row>
    <row r="138" spans="1:4" x14ac:dyDescent="0.25">
      <c r="A138">
        <v>771.78300000000002</v>
      </c>
      <c r="B138">
        <v>-449.53</v>
      </c>
      <c r="C138" t="s">
        <v>24</v>
      </c>
      <c r="D138" t="s">
        <v>41</v>
      </c>
    </row>
    <row r="139" spans="1:4" x14ac:dyDescent="0.25">
      <c r="A139">
        <v>66.41</v>
      </c>
      <c r="B139">
        <v>-32.35</v>
      </c>
      <c r="C139" t="s">
        <v>34</v>
      </c>
      <c r="D139" t="s">
        <v>76</v>
      </c>
    </row>
    <row r="140" spans="1:4" x14ac:dyDescent="0.25">
      <c r="A140">
        <v>692.73</v>
      </c>
      <c r="B140">
        <v>94.97</v>
      </c>
      <c r="C140" t="s">
        <v>34</v>
      </c>
      <c r="D140" t="s">
        <v>49</v>
      </c>
    </row>
    <row r="141" spans="1:4" x14ac:dyDescent="0.25">
      <c r="A141">
        <v>1411.58</v>
      </c>
      <c r="B141">
        <v>699.31</v>
      </c>
      <c r="C141" t="s">
        <v>34</v>
      </c>
      <c r="D141" t="s">
        <v>49</v>
      </c>
    </row>
    <row r="142" spans="1:4" x14ac:dyDescent="0.25">
      <c r="A142">
        <v>2115.2420000000002</v>
      </c>
      <c r="B142">
        <v>371.41</v>
      </c>
      <c r="C142" t="s">
        <v>24</v>
      </c>
      <c r="D142" t="s">
        <v>41</v>
      </c>
    </row>
    <row r="143" spans="1:4" x14ac:dyDescent="0.25">
      <c r="A143">
        <v>1246.68</v>
      </c>
      <c r="B143">
        <v>218.48</v>
      </c>
      <c r="C143" t="s">
        <v>37</v>
      </c>
      <c r="D143" t="s">
        <v>86</v>
      </c>
    </row>
    <row r="144" spans="1:4" x14ac:dyDescent="0.25">
      <c r="A144">
        <v>5945.3675000000003</v>
      </c>
      <c r="B144">
        <v>1585.48</v>
      </c>
      <c r="C144" t="s">
        <v>24</v>
      </c>
      <c r="D144" t="s">
        <v>41</v>
      </c>
    </row>
    <row r="145" spans="1:4" x14ac:dyDescent="0.25">
      <c r="A145">
        <v>6111.1684999999998</v>
      </c>
      <c r="B145">
        <v>1663.08</v>
      </c>
      <c r="C145" t="s">
        <v>24</v>
      </c>
      <c r="D145" t="s">
        <v>41</v>
      </c>
    </row>
    <row r="146" spans="1:4" x14ac:dyDescent="0.25">
      <c r="A146">
        <v>113.71</v>
      </c>
      <c r="B146">
        <v>41.7</v>
      </c>
      <c r="C146" t="s">
        <v>34</v>
      </c>
      <c r="D146" t="s">
        <v>46</v>
      </c>
    </row>
    <row r="147" spans="1:4" x14ac:dyDescent="0.25">
      <c r="A147">
        <v>605.1</v>
      </c>
      <c r="B147">
        <v>92.81</v>
      </c>
      <c r="C147" t="s">
        <v>34</v>
      </c>
      <c r="D147" t="s">
        <v>72</v>
      </c>
    </row>
    <row r="148" spans="1:4" x14ac:dyDescent="0.25">
      <c r="A148">
        <v>43.56</v>
      </c>
      <c r="B148">
        <v>21.21</v>
      </c>
      <c r="C148" t="s">
        <v>37</v>
      </c>
      <c r="D148" t="s">
        <v>38</v>
      </c>
    </row>
    <row r="149" spans="1:4" x14ac:dyDescent="0.25">
      <c r="A149">
        <v>102.56</v>
      </c>
      <c r="B149">
        <v>36.619999999999997</v>
      </c>
      <c r="C149" t="s">
        <v>34</v>
      </c>
      <c r="D149" t="s">
        <v>46</v>
      </c>
    </row>
    <row r="150" spans="1:4" x14ac:dyDescent="0.25">
      <c r="A150">
        <v>15.87</v>
      </c>
      <c r="B150">
        <v>2.5299999999999998</v>
      </c>
      <c r="C150" t="s">
        <v>34</v>
      </c>
      <c r="D150" t="s">
        <v>100</v>
      </c>
    </row>
    <row r="151" spans="1:4" x14ac:dyDescent="0.25">
      <c r="A151">
        <v>82.06</v>
      </c>
      <c r="B151">
        <v>-26.99</v>
      </c>
      <c r="C151" t="s">
        <v>34</v>
      </c>
      <c r="D151" t="s">
        <v>68</v>
      </c>
    </row>
    <row r="152" spans="1:4" x14ac:dyDescent="0.25">
      <c r="A152">
        <v>23281.05</v>
      </c>
      <c r="B152">
        <v>9097.65</v>
      </c>
      <c r="C152" t="s">
        <v>24</v>
      </c>
      <c r="D152" t="s">
        <v>131</v>
      </c>
    </row>
    <row r="153" spans="1:4" x14ac:dyDescent="0.25">
      <c r="A153">
        <v>9418.73</v>
      </c>
      <c r="B153">
        <v>2245.2399999999998</v>
      </c>
      <c r="C153" t="s">
        <v>37</v>
      </c>
      <c r="D153" t="s">
        <v>86</v>
      </c>
    </row>
    <row r="154" spans="1:4" x14ac:dyDescent="0.25">
      <c r="A154">
        <v>5.68</v>
      </c>
      <c r="B154">
        <v>-1.82</v>
      </c>
      <c r="C154" t="s">
        <v>34</v>
      </c>
      <c r="D154" t="s">
        <v>49</v>
      </c>
    </row>
    <row r="155" spans="1:4" x14ac:dyDescent="0.25">
      <c r="A155">
        <v>174.59</v>
      </c>
      <c r="B155">
        <v>25.88</v>
      </c>
      <c r="C155" t="s">
        <v>34</v>
      </c>
      <c r="D155" t="s">
        <v>35</v>
      </c>
    </row>
    <row r="156" spans="1:4" x14ac:dyDescent="0.25">
      <c r="A156">
        <v>1265.4970000000001</v>
      </c>
      <c r="B156">
        <v>-161.12</v>
      </c>
      <c r="C156" t="s">
        <v>24</v>
      </c>
      <c r="D156" t="s">
        <v>41</v>
      </c>
    </row>
    <row r="157" spans="1:4" x14ac:dyDescent="0.25">
      <c r="A157">
        <v>186.02</v>
      </c>
      <c r="B157">
        <v>16.48</v>
      </c>
      <c r="C157" t="s">
        <v>37</v>
      </c>
      <c r="D157" t="s">
        <v>38</v>
      </c>
    </row>
    <row r="158" spans="1:4" x14ac:dyDescent="0.25">
      <c r="A158">
        <v>142.44</v>
      </c>
      <c r="B158">
        <v>-22.12</v>
      </c>
      <c r="C158" t="s">
        <v>34</v>
      </c>
      <c r="D158" t="s">
        <v>35</v>
      </c>
    </row>
    <row r="159" spans="1:4" x14ac:dyDescent="0.25">
      <c r="A159">
        <v>967.78</v>
      </c>
      <c r="B159">
        <v>369.33</v>
      </c>
      <c r="C159" t="s">
        <v>34</v>
      </c>
      <c r="D159" t="s">
        <v>68</v>
      </c>
    </row>
    <row r="160" spans="1:4" x14ac:dyDescent="0.25">
      <c r="A160">
        <v>88.61</v>
      </c>
      <c r="B160">
        <v>21.47</v>
      </c>
      <c r="C160" t="s">
        <v>34</v>
      </c>
      <c r="D160" t="s">
        <v>68</v>
      </c>
    </row>
    <row r="161" spans="1:4" x14ac:dyDescent="0.25">
      <c r="A161">
        <v>113.5</v>
      </c>
      <c r="B161">
        <v>-46.35</v>
      </c>
      <c r="C161" t="s">
        <v>34</v>
      </c>
      <c r="D161" t="s">
        <v>68</v>
      </c>
    </row>
    <row r="162" spans="1:4" x14ac:dyDescent="0.25">
      <c r="A162">
        <v>27.01</v>
      </c>
      <c r="B162">
        <v>-1.3</v>
      </c>
      <c r="C162" t="s">
        <v>34</v>
      </c>
      <c r="D162" t="s">
        <v>68</v>
      </c>
    </row>
    <row r="163" spans="1:4" x14ac:dyDescent="0.25">
      <c r="A163">
        <v>1634.98</v>
      </c>
      <c r="B163">
        <v>-120.45</v>
      </c>
      <c r="C163" t="s">
        <v>34</v>
      </c>
      <c r="D163" t="s">
        <v>53</v>
      </c>
    </row>
    <row r="164" spans="1:4" x14ac:dyDescent="0.25">
      <c r="A164">
        <v>157.49</v>
      </c>
      <c r="B164">
        <v>-58.25</v>
      </c>
      <c r="C164" t="s">
        <v>34</v>
      </c>
      <c r="D164" t="s">
        <v>49</v>
      </c>
    </row>
    <row r="165" spans="1:4" x14ac:dyDescent="0.25">
      <c r="A165">
        <v>317.58999999999997</v>
      </c>
      <c r="B165">
        <v>-46.12</v>
      </c>
      <c r="C165" t="s">
        <v>34</v>
      </c>
      <c r="D165" t="s">
        <v>68</v>
      </c>
    </row>
    <row r="166" spans="1:4" x14ac:dyDescent="0.25">
      <c r="A166">
        <v>330.21</v>
      </c>
      <c r="B166">
        <v>83.24</v>
      </c>
      <c r="C166" t="s">
        <v>34</v>
      </c>
      <c r="D166" t="s">
        <v>49</v>
      </c>
    </row>
    <row r="167" spans="1:4" x14ac:dyDescent="0.25">
      <c r="A167">
        <v>2553.84</v>
      </c>
      <c r="B167">
        <v>553.70000000000005</v>
      </c>
      <c r="C167" t="s">
        <v>37</v>
      </c>
      <c r="D167" t="s">
        <v>38</v>
      </c>
    </row>
    <row r="168" spans="1:4" x14ac:dyDescent="0.25">
      <c r="A168">
        <v>3629.1174999999998</v>
      </c>
      <c r="B168">
        <v>636.03</v>
      </c>
      <c r="C168" t="s">
        <v>24</v>
      </c>
      <c r="D168" t="s">
        <v>41</v>
      </c>
    </row>
    <row r="169" spans="1:4" x14ac:dyDescent="0.25">
      <c r="A169">
        <v>22.56</v>
      </c>
      <c r="B169">
        <v>-25.56</v>
      </c>
      <c r="C169" t="s">
        <v>34</v>
      </c>
      <c r="D169" t="s">
        <v>68</v>
      </c>
    </row>
    <row r="170" spans="1:4" x14ac:dyDescent="0.25">
      <c r="A170">
        <v>82.72</v>
      </c>
      <c r="B170">
        <v>-29.71</v>
      </c>
      <c r="C170" t="s">
        <v>24</v>
      </c>
      <c r="D170" t="s">
        <v>25</v>
      </c>
    </row>
    <row r="171" spans="1:4" x14ac:dyDescent="0.25">
      <c r="A171">
        <v>64.819999999999993</v>
      </c>
      <c r="B171">
        <v>-32.03</v>
      </c>
      <c r="C171" t="s">
        <v>24</v>
      </c>
      <c r="D171" t="s">
        <v>25</v>
      </c>
    </row>
    <row r="172" spans="1:4" x14ac:dyDescent="0.25">
      <c r="A172">
        <v>77.599999999999994</v>
      </c>
      <c r="B172">
        <v>-37.07</v>
      </c>
      <c r="C172" t="s">
        <v>34</v>
      </c>
      <c r="D172" t="s">
        <v>49</v>
      </c>
    </row>
    <row r="173" spans="1:4" x14ac:dyDescent="0.25">
      <c r="A173">
        <v>821.18</v>
      </c>
      <c r="B173">
        <v>308.63</v>
      </c>
      <c r="C173" t="s">
        <v>34</v>
      </c>
      <c r="D173" t="s">
        <v>49</v>
      </c>
    </row>
    <row r="174" spans="1:4" x14ac:dyDescent="0.25">
      <c r="A174">
        <v>31.77</v>
      </c>
      <c r="B174">
        <v>8.34</v>
      </c>
      <c r="C174" t="s">
        <v>34</v>
      </c>
      <c r="D174" t="s">
        <v>46</v>
      </c>
    </row>
    <row r="175" spans="1:4" x14ac:dyDescent="0.25">
      <c r="A175">
        <v>208.05</v>
      </c>
      <c r="B175">
        <v>46.01</v>
      </c>
      <c r="C175" t="s">
        <v>34</v>
      </c>
      <c r="D175" t="s">
        <v>35</v>
      </c>
    </row>
    <row r="176" spans="1:4" x14ac:dyDescent="0.25">
      <c r="A176">
        <v>2004.12</v>
      </c>
      <c r="B176">
        <v>276.68</v>
      </c>
      <c r="C176" t="s">
        <v>34</v>
      </c>
      <c r="D176" t="s">
        <v>68</v>
      </c>
    </row>
    <row r="177" spans="1:4" x14ac:dyDescent="0.25">
      <c r="A177">
        <v>3841.72</v>
      </c>
      <c r="B177">
        <v>691.13</v>
      </c>
      <c r="C177" t="s">
        <v>37</v>
      </c>
      <c r="D177" t="s">
        <v>86</v>
      </c>
    </row>
    <row r="178" spans="1:4" x14ac:dyDescent="0.25">
      <c r="A178">
        <v>48.37</v>
      </c>
      <c r="B178">
        <v>18.02</v>
      </c>
      <c r="C178" t="s">
        <v>34</v>
      </c>
      <c r="D178" t="s">
        <v>46</v>
      </c>
    </row>
    <row r="179" spans="1:4" x14ac:dyDescent="0.25">
      <c r="A179">
        <v>34.590000000000003</v>
      </c>
      <c r="B179">
        <v>-60.13</v>
      </c>
      <c r="C179" t="s">
        <v>34</v>
      </c>
      <c r="D179" t="s">
        <v>64</v>
      </c>
    </row>
    <row r="180" spans="1:4" x14ac:dyDescent="0.25">
      <c r="A180">
        <v>5029.2160000000003</v>
      </c>
      <c r="B180">
        <v>-752.83</v>
      </c>
      <c r="C180" t="s">
        <v>37</v>
      </c>
      <c r="D180" t="s">
        <v>112</v>
      </c>
    </row>
    <row r="181" spans="1:4" x14ac:dyDescent="0.25">
      <c r="A181">
        <v>146.51</v>
      </c>
      <c r="B181">
        <v>37.14</v>
      </c>
      <c r="C181" t="s">
        <v>34</v>
      </c>
      <c r="D181" t="s">
        <v>49</v>
      </c>
    </row>
    <row r="182" spans="1:4" x14ac:dyDescent="0.25">
      <c r="A182">
        <v>523.11</v>
      </c>
      <c r="B182">
        <v>-214.53</v>
      </c>
      <c r="C182" t="s">
        <v>37</v>
      </c>
      <c r="D182" t="s">
        <v>112</v>
      </c>
    </row>
    <row r="183" spans="1:4" x14ac:dyDescent="0.25">
      <c r="A183">
        <v>913.41</v>
      </c>
      <c r="B183">
        <v>237.14</v>
      </c>
      <c r="C183" t="s">
        <v>24</v>
      </c>
      <c r="D183" t="s">
        <v>41</v>
      </c>
    </row>
    <row r="184" spans="1:4" x14ac:dyDescent="0.25">
      <c r="A184">
        <v>8316.76</v>
      </c>
      <c r="B184">
        <v>2108.8000000000002</v>
      </c>
      <c r="C184" t="s">
        <v>34</v>
      </c>
      <c r="D184" t="s">
        <v>72</v>
      </c>
    </row>
    <row r="185" spans="1:4" x14ac:dyDescent="0.25">
      <c r="A185">
        <v>2143.2154999999998</v>
      </c>
      <c r="B185">
        <v>464.36</v>
      </c>
      <c r="C185" t="s">
        <v>24</v>
      </c>
      <c r="D185" t="s">
        <v>41</v>
      </c>
    </row>
    <row r="186" spans="1:4" x14ac:dyDescent="0.25">
      <c r="A186">
        <v>229.51</v>
      </c>
      <c r="B186">
        <v>-189.33</v>
      </c>
      <c r="C186" t="s">
        <v>34</v>
      </c>
      <c r="D186" t="s">
        <v>49</v>
      </c>
    </row>
    <row r="187" spans="1:4" x14ac:dyDescent="0.25">
      <c r="A187">
        <v>473</v>
      </c>
      <c r="B187">
        <v>-185.8</v>
      </c>
      <c r="C187" t="s">
        <v>34</v>
      </c>
      <c r="D187" t="s">
        <v>53</v>
      </c>
    </row>
    <row r="188" spans="1:4" x14ac:dyDescent="0.25">
      <c r="A188">
        <v>2080.0349999999999</v>
      </c>
      <c r="B188">
        <v>844.9</v>
      </c>
      <c r="C188" t="s">
        <v>24</v>
      </c>
      <c r="D188" t="s">
        <v>41</v>
      </c>
    </row>
    <row r="189" spans="1:4" x14ac:dyDescent="0.25">
      <c r="A189">
        <v>145.41999999999999</v>
      </c>
      <c r="B189">
        <v>-98.46</v>
      </c>
      <c r="C189" t="s">
        <v>24</v>
      </c>
      <c r="D189" t="s">
        <v>25</v>
      </c>
    </row>
    <row r="190" spans="1:4" x14ac:dyDescent="0.25">
      <c r="A190">
        <v>1559.4355</v>
      </c>
      <c r="B190">
        <v>61.24</v>
      </c>
      <c r="C190" t="s">
        <v>24</v>
      </c>
      <c r="D190" t="s">
        <v>41</v>
      </c>
    </row>
    <row r="191" spans="1:4" x14ac:dyDescent="0.25">
      <c r="A191">
        <v>3363.14</v>
      </c>
      <c r="B191">
        <v>98.75</v>
      </c>
      <c r="C191" t="s">
        <v>37</v>
      </c>
      <c r="D191" t="s">
        <v>57</v>
      </c>
    </row>
    <row r="192" spans="1:4" x14ac:dyDescent="0.25">
      <c r="A192">
        <v>1895.55</v>
      </c>
      <c r="B192">
        <v>807.62</v>
      </c>
      <c r="C192" t="s">
        <v>24</v>
      </c>
      <c r="D192" t="s">
        <v>25</v>
      </c>
    </row>
    <row r="193" spans="1:4" x14ac:dyDescent="0.25">
      <c r="A193">
        <v>2178.431</v>
      </c>
      <c r="B193">
        <v>396.97</v>
      </c>
      <c r="C193" t="s">
        <v>24</v>
      </c>
      <c r="D193" t="s">
        <v>41</v>
      </c>
    </row>
    <row r="194" spans="1:4" x14ac:dyDescent="0.25">
      <c r="A194">
        <v>695.47</v>
      </c>
      <c r="B194">
        <v>226.73</v>
      </c>
      <c r="C194" t="s">
        <v>24</v>
      </c>
      <c r="D194" t="s">
        <v>25</v>
      </c>
    </row>
    <row r="195" spans="1:4" x14ac:dyDescent="0.25">
      <c r="A195">
        <v>152.59</v>
      </c>
      <c r="B195">
        <v>55.48</v>
      </c>
      <c r="C195" t="s">
        <v>34</v>
      </c>
      <c r="D195" t="s">
        <v>100</v>
      </c>
    </row>
    <row r="196" spans="1:4" x14ac:dyDescent="0.25">
      <c r="A196">
        <v>365.62</v>
      </c>
      <c r="B196">
        <v>15.77</v>
      </c>
      <c r="C196" t="s">
        <v>34</v>
      </c>
      <c r="D196" t="s">
        <v>53</v>
      </c>
    </row>
    <row r="197" spans="1:4" x14ac:dyDescent="0.25">
      <c r="A197">
        <v>575.56899999999996</v>
      </c>
      <c r="B197">
        <v>-86.52</v>
      </c>
      <c r="C197" t="s">
        <v>24</v>
      </c>
      <c r="D197" t="s">
        <v>41</v>
      </c>
    </row>
    <row r="198" spans="1:4" x14ac:dyDescent="0.25">
      <c r="A198">
        <v>1344.88</v>
      </c>
      <c r="B198">
        <v>-13.77</v>
      </c>
      <c r="C198" t="s">
        <v>24</v>
      </c>
      <c r="D198" t="s">
        <v>25</v>
      </c>
    </row>
    <row r="199" spans="1:4" x14ac:dyDescent="0.25">
      <c r="A199">
        <v>248.54</v>
      </c>
      <c r="B199">
        <v>111.75</v>
      </c>
      <c r="C199" t="s">
        <v>34</v>
      </c>
      <c r="D199" t="s">
        <v>46</v>
      </c>
    </row>
    <row r="200" spans="1:4" x14ac:dyDescent="0.25">
      <c r="A200">
        <v>569.32000000000005</v>
      </c>
      <c r="B200">
        <v>84.38</v>
      </c>
      <c r="C200" t="s">
        <v>34</v>
      </c>
      <c r="D200" t="s">
        <v>64</v>
      </c>
    </row>
    <row r="201" spans="1:4" x14ac:dyDescent="0.25">
      <c r="A201">
        <v>827.47</v>
      </c>
      <c r="B201">
        <v>45.37</v>
      </c>
      <c r="C201" t="s">
        <v>24</v>
      </c>
      <c r="D201" t="s">
        <v>25</v>
      </c>
    </row>
    <row r="202" spans="1:4" x14ac:dyDescent="0.25">
      <c r="A202">
        <v>787.56</v>
      </c>
      <c r="B202">
        <v>220.04</v>
      </c>
      <c r="C202" t="s">
        <v>34</v>
      </c>
      <c r="D202" t="s">
        <v>35</v>
      </c>
    </row>
    <row r="203" spans="1:4" x14ac:dyDescent="0.25">
      <c r="A203">
        <v>3830.14</v>
      </c>
      <c r="B203">
        <v>202.25</v>
      </c>
      <c r="C203" t="s">
        <v>24</v>
      </c>
      <c r="D203" t="s">
        <v>25</v>
      </c>
    </row>
    <row r="204" spans="1:4" x14ac:dyDescent="0.25">
      <c r="A204">
        <v>1559.86</v>
      </c>
      <c r="B204">
        <v>672.37</v>
      </c>
      <c r="C204" t="s">
        <v>37</v>
      </c>
      <c r="D204" t="s">
        <v>38</v>
      </c>
    </row>
    <row r="205" spans="1:4" x14ac:dyDescent="0.25">
      <c r="A205">
        <v>565.91</v>
      </c>
      <c r="B205">
        <v>192.39</v>
      </c>
      <c r="C205" t="s">
        <v>37</v>
      </c>
      <c r="D205" t="s">
        <v>38</v>
      </c>
    </row>
    <row r="206" spans="1:4" x14ac:dyDescent="0.25">
      <c r="A206">
        <v>593.21</v>
      </c>
      <c r="B206">
        <v>44.71</v>
      </c>
      <c r="C206" t="s">
        <v>37</v>
      </c>
      <c r="D206" t="s">
        <v>38</v>
      </c>
    </row>
    <row r="207" spans="1:4" x14ac:dyDescent="0.25">
      <c r="A207">
        <v>89.23</v>
      </c>
      <c r="B207">
        <v>-42.72</v>
      </c>
      <c r="C207" t="s">
        <v>34</v>
      </c>
      <c r="D207" t="s">
        <v>49</v>
      </c>
    </row>
    <row r="208" spans="1:4" x14ac:dyDescent="0.25">
      <c r="A208">
        <v>357.43</v>
      </c>
      <c r="B208">
        <v>-135.97999999999999</v>
      </c>
      <c r="C208" t="s">
        <v>24</v>
      </c>
      <c r="D208" t="s">
        <v>25</v>
      </c>
    </row>
    <row r="209" spans="1:4" x14ac:dyDescent="0.25">
      <c r="A209">
        <v>4754.08</v>
      </c>
      <c r="B209">
        <v>299.88</v>
      </c>
      <c r="C209" t="s">
        <v>34</v>
      </c>
      <c r="D209" t="s">
        <v>53</v>
      </c>
    </row>
    <row r="210" spans="1:4" x14ac:dyDescent="0.25">
      <c r="A210">
        <v>74.87</v>
      </c>
      <c r="B210">
        <v>-43.97</v>
      </c>
      <c r="C210" t="s">
        <v>34</v>
      </c>
      <c r="D210" t="s">
        <v>49</v>
      </c>
    </row>
    <row r="211" spans="1:4" x14ac:dyDescent="0.25">
      <c r="A211">
        <v>3931.3180000000002</v>
      </c>
      <c r="B211">
        <v>1025.45</v>
      </c>
      <c r="C211" t="s">
        <v>24</v>
      </c>
      <c r="D211" t="s">
        <v>41</v>
      </c>
    </row>
    <row r="212" spans="1:4" x14ac:dyDescent="0.25">
      <c r="A212">
        <v>4253.6499999999996</v>
      </c>
      <c r="B212">
        <v>943</v>
      </c>
      <c r="C212" t="s">
        <v>34</v>
      </c>
      <c r="D212" t="s">
        <v>53</v>
      </c>
    </row>
    <row r="213" spans="1:4" x14ac:dyDescent="0.25">
      <c r="A213">
        <v>16587.13</v>
      </c>
      <c r="B213">
        <v>-3476.86</v>
      </c>
      <c r="C213" t="s">
        <v>24</v>
      </c>
      <c r="D213" t="s">
        <v>51</v>
      </c>
    </row>
    <row r="214" spans="1:4" x14ac:dyDescent="0.25">
      <c r="A214">
        <v>507.98</v>
      </c>
      <c r="B214">
        <v>170.9</v>
      </c>
      <c r="C214" t="s">
        <v>34</v>
      </c>
      <c r="D214" t="s">
        <v>49</v>
      </c>
    </row>
    <row r="215" spans="1:4" x14ac:dyDescent="0.25">
      <c r="A215">
        <v>62.88</v>
      </c>
      <c r="B215">
        <v>-24.74</v>
      </c>
      <c r="C215" t="s">
        <v>34</v>
      </c>
      <c r="D215" t="s">
        <v>49</v>
      </c>
    </row>
    <row r="216" spans="1:4" x14ac:dyDescent="0.25">
      <c r="A216">
        <v>57.04</v>
      </c>
      <c r="B216">
        <v>-29.06</v>
      </c>
      <c r="C216" t="s">
        <v>34</v>
      </c>
      <c r="D216" t="s">
        <v>49</v>
      </c>
    </row>
    <row r="217" spans="1:4" x14ac:dyDescent="0.25">
      <c r="A217">
        <v>6264.1854999999996</v>
      </c>
      <c r="B217">
        <v>1312.04</v>
      </c>
      <c r="C217" t="s">
        <v>24</v>
      </c>
      <c r="D217" t="s">
        <v>41</v>
      </c>
    </row>
    <row r="218" spans="1:4" x14ac:dyDescent="0.25">
      <c r="A218">
        <v>5410.95</v>
      </c>
      <c r="B218">
        <v>2077.91</v>
      </c>
      <c r="C218" t="s">
        <v>34</v>
      </c>
      <c r="D218" t="s">
        <v>76</v>
      </c>
    </row>
    <row r="219" spans="1:4" x14ac:dyDescent="0.25">
      <c r="A219">
        <v>6831.72</v>
      </c>
      <c r="B219">
        <v>3081.02</v>
      </c>
      <c r="C219" t="s">
        <v>34</v>
      </c>
      <c r="D219" t="s">
        <v>76</v>
      </c>
    </row>
    <row r="220" spans="1:4" x14ac:dyDescent="0.25">
      <c r="A220">
        <v>120.03</v>
      </c>
      <c r="B220">
        <v>10.5</v>
      </c>
      <c r="C220" t="s">
        <v>34</v>
      </c>
      <c r="D220" t="s">
        <v>68</v>
      </c>
    </row>
    <row r="221" spans="1:4" x14ac:dyDescent="0.25">
      <c r="A221">
        <v>98.39</v>
      </c>
      <c r="B221">
        <v>-31.54</v>
      </c>
      <c r="C221" t="s">
        <v>34</v>
      </c>
      <c r="D221" t="s">
        <v>49</v>
      </c>
    </row>
    <row r="222" spans="1:4" x14ac:dyDescent="0.25">
      <c r="A222">
        <v>103.87</v>
      </c>
      <c r="B222">
        <v>15.42</v>
      </c>
      <c r="C222" t="s">
        <v>34</v>
      </c>
      <c r="D222" t="s">
        <v>35</v>
      </c>
    </row>
    <row r="223" spans="1:4" x14ac:dyDescent="0.25">
      <c r="A223">
        <v>316.61</v>
      </c>
      <c r="B223">
        <v>-187.29</v>
      </c>
      <c r="C223" t="s">
        <v>37</v>
      </c>
      <c r="D223" t="s">
        <v>86</v>
      </c>
    </row>
    <row r="224" spans="1:4" x14ac:dyDescent="0.25">
      <c r="A224">
        <v>33.86</v>
      </c>
      <c r="B224">
        <v>0.35</v>
      </c>
      <c r="C224" t="s">
        <v>34</v>
      </c>
      <c r="D224" t="s">
        <v>35</v>
      </c>
    </row>
    <row r="225" spans="1:4" x14ac:dyDescent="0.25">
      <c r="A225">
        <v>336.06</v>
      </c>
      <c r="B225">
        <v>-240.78</v>
      </c>
      <c r="C225" t="s">
        <v>34</v>
      </c>
      <c r="D225" t="s">
        <v>49</v>
      </c>
    </row>
    <row r="226" spans="1:4" x14ac:dyDescent="0.25">
      <c r="A226">
        <v>380.38</v>
      </c>
      <c r="B226">
        <v>7.29</v>
      </c>
      <c r="C226" t="s">
        <v>34</v>
      </c>
      <c r="D226" t="s">
        <v>35</v>
      </c>
    </row>
    <row r="227" spans="1:4" x14ac:dyDescent="0.25">
      <c r="A227">
        <v>65.39</v>
      </c>
      <c r="B227">
        <v>-0.46</v>
      </c>
      <c r="C227" t="s">
        <v>34</v>
      </c>
      <c r="D227" t="s">
        <v>35</v>
      </c>
    </row>
    <row r="228" spans="1:4" x14ac:dyDescent="0.25">
      <c r="A228">
        <v>1005.74</v>
      </c>
      <c r="B228">
        <v>199.3</v>
      </c>
      <c r="C228" t="s">
        <v>37</v>
      </c>
      <c r="D228" t="s">
        <v>38</v>
      </c>
    </row>
    <row r="229" spans="1:4" x14ac:dyDescent="0.25">
      <c r="A229">
        <v>6477.7394999999997</v>
      </c>
      <c r="B229">
        <v>1653.97</v>
      </c>
      <c r="C229" t="s">
        <v>24</v>
      </c>
      <c r="D229" t="s">
        <v>41</v>
      </c>
    </row>
    <row r="230" spans="1:4" x14ac:dyDescent="0.25">
      <c r="A230">
        <v>1601.32</v>
      </c>
      <c r="B230">
        <v>377.81</v>
      </c>
      <c r="C230" t="s">
        <v>24</v>
      </c>
      <c r="D230" t="s">
        <v>51</v>
      </c>
    </row>
    <row r="231" spans="1:4" x14ac:dyDescent="0.25">
      <c r="A231">
        <v>238.74</v>
      </c>
      <c r="B231">
        <v>-38.89</v>
      </c>
      <c r="C231" t="s">
        <v>34</v>
      </c>
      <c r="D231" t="s">
        <v>35</v>
      </c>
    </row>
    <row r="232" spans="1:4" x14ac:dyDescent="0.25">
      <c r="A232">
        <v>35.58</v>
      </c>
      <c r="B232">
        <v>-19.95</v>
      </c>
      <c r="C232" t="s">
        <v>34</v>
      </c>
      <c r="D232" t="s">
        <v>76</v>
      </c>
    </row>
    <row r="233" spans="1:4" x14ac:dyDescent="0.25">
      <c r="A233">
        <v>3553.62</v>
      </c>
      <c r="B233">
        <v>521.69000000000005</v>
      </c>
      <c r="C233" t="s">
        <v>34</v>
      </c>
      <c r="D233" t="s">
        <v>53</v>
      </c>
    </row>
    <row r="234" spans="1:4" x14ac:dyDescent="0.25">
      <c r="A234">
        <v>554.21</v>
      </c>
      <c r="B234">
        <v>-105.37</v>
      </c>
      <c r="C234" t="s">
        <v>24</v>
      </c>
      <c r="D234" t="s">
        <v>25</v>
      </c>
    </row>
    <row r="235" spans="1:4" x14ac:dyDescent="0.25">
      <c r="A235">
        <v>142.97</v>
      </c>
      <c r="B235">
        <v>-12.26</v>
      </c>
      <c r="C235" t="s">
        <v>34</v>
      </c>
      <c r="D235" t="s">
        <v>100</v>
      </c>
    </row>
    <row r="236" spans="1:4" x14ac:dyDescent="0.25">
      <c r="A236">
        <v>17.12</v>
      </c>
      <c r="B236">
        <v>-2.5499999999999998</v>
      </c>
      <c r="C236" t="s">
        <v>34</v>
      </c>
      <c r="D236" t="s">
        <v>68</v>
      </c>
    </row>
    <row r="237" spans="1:4" x14ac:dyDescent="0.25">
      <c r="A237">
        <v>11532.99</v>
      </c>
      <c r="B237">
        <v>2753.39</v>
      </c>
      <c r="C237" t="s">
        <v>24</v>
      </c>
      <c r="D237" t="s">
        <v>51</v>
      </c>
    </row>
    <row r="238" spans="1:4" x14ac:dyDescent="0.25">
      <c r="A238">
        <v>146.1</v>
      </c>
      <c r="B238">
        <v>51.14</v>
      </c>
      <c r="C238" t="s">
        <v>34</v>
      </c>
      <c r="D238" t="s">
        <v>49</v>
      </c>
    </row>
    <row r="239" spans="1:4" x14ac:dyDescent="0.25">
      <c r="A239">
        <v>92.02</v>
      </c>
      <c r="B239">
        <v>-47.36</v>
      </c>
      <c r="C239" t="s">
        <v>24</v>
      </c>
      <c r="D239" t="s">
        <v>25</v>
      </c>
    </row>
    <row r="240" spans="1:4" x14ac:dyDescent="0.25">
      <c r="A240">
        <v>1736.41</v>
      </c>
      <c r="B240">
        <v>-762.44</v>
      </c>
      <c r="C240" t="s">
        <v>37</v>
      </c>
      <c r="D240" t="s">
        <v>112</v>
      </c>
    </row>
    <row r="241" spans="1:4" x14ac:dyDescent="0.25">
      <c r="A241">
        <v>153.28</v>
      </c>
      <c r="B241">
        <v>73.16</v>
      </c>
      <c r="C241" t="s">
        <v>34</v>
      </c>
      <c r="D241" t="s">
        <v>46</v>
      </c>
    </row>
    <row r="242" spans="1:4" x14ac:dyDescent="0.25">
      <c r="A242">
        <v>22.19</v>
      </c>
      <c r="B242">
        <v>-3.51</v>
      </c>
      <c r="C242" t="s">
        <v>34</v>
      </c>
      <c r="D242" t="s">
        <v>35</v>
      </c>
    </row>
    <row r="243" spans="1:4" x14ac:dyDescent="0.25">
      <c r="A243">
        <v>213.71</v>
      </c>
      <c r="B243">
        <v>-208.02</v>
      </c>
      <c r="C243" t="s">
        <v>34</v>
      </c>
      <c r="D243" t="s">
        <v>49</v>
      </c>
    </row>
    <row r="244" spans="1:4" x14ac:dyDescent="0.25">
      <c r="A244">
        <v>133.66</v>
      </c>
      <c r="B244">
        <v>-5.6</v>
      </c>
      <c r="C244" t="s">
        <v>34</v>
      </c>
      <c r="D244" t="s">
        <v>35</v>
      </c>
    </row>
    <row r="245" spans="1:4" x14ac:dyDescent="0.25">
      <c r="A245">
        <v>8185.89</v>
      </c>
      <c r="B245">
        <v>2137.2800000000002</v>
      </c>
      <c r="C245" t="s">
        <v>34</v>
      </c>
      <c r="D245" t="s">
        <v>53</v>
      </c>
    </row>
    <row r="246" spans="1:4" x14ac:dyDescent="0.25">
      <c r="A246">
        <v>127.74</v>
      </c>
      <c r="B246">
        <v>-5.57</v>
      </c>
      <c r="C246" t="s">
        <v>24</v>
      </c>
      <c r="D246" t="s">
        <v>25</v>
      </c>
    </row>
    <row r="247" spans="1:4" x14ac:dyDescent="0.25">
      <c r="A247">
        <v>325.92</v>
      </c>
      <c r="B247">
        <v>-36.47</v>
      </c>
      <c r="C247" t="s">
        <v>37</v>
      </c>
      <c r="D247" t="s">
        <v>38</v>
      </c>
    </row>
    <row r="248" spans="1:4" x14ac:dyDescent="0.25">
      <c r="A248">
        <v>815.89</v>
      </c>
      <c r="B248">
        <v>-20.25</v>
      </c>
      <c r="C248" t="s">
        <v>24</v>
      </c>
      <c r="D248" t="s">
        <v>25</v>
      </c>
    </row>
    <row r="249" spans="1:4" x14ac:dyDescent="0.25">
      <c r="A249">
        <v>5418.68</v>
      </c>
      <c r="B249">
        <v>332.3</v>
      </c>
      <c r="C249" t="s">
        <v>37</v>
      </c>
      <c r="D249" t="s">
        <v>112</v>
      </c>
    </row>
    <row r="250" spans="1:4" x14ac:dyDescent="0.25">
      <c r="A250">
        <v>2152.404</v>
      </c>
      <c r="B250">
        <v>218.87</v>
      </c>
      <c r="C250" t="s">
        <v>24</v>
      </c>
      <c r="D250" t="s">
        <v>41</v>
      </c>
    </row>
    <row r="251" spans="1:4" x14ac:dyDescent="0.25">
      <c r="A251">
        <v>2053.3789999999999</v>
      </c>
      <c r="B251">
        <v>1040.4000000000001</v>
      </c>
      <c r="C251" t="s">
        <v>24</v>
      </c>
      <c r="D251" t="s">
        <v>41</v>
      </c>
    </row>
    <row r="252" spans="1:4" x14ac:dyDescent="0.25">
      <c r="A252">
        <v>3206.3955000000001</v>
      </c>
      <c r="B252">
        <v>784.77</v>
      </c>
      <c r="C252" t="s">
        <v>24</v>
      </c>
      <c r="D252" t="s">
        <v>41</v>
      </c>
    </row>
    <row r="253" spans="1:4" x14ac:dyDescent="0.25">
      <c r="A253">
        <v>264.75</v>
      </c>
      <c r="B253">
        <v>-212.51</v>
      </c>
      <c r="C253" t="s">
        <v>34</v>
      </c>
      <c r="D253" t="s">
        <v>49</v>
      </c>
    </row>
    <row r="254" spans="1:4" x14ac:dyDescent="0.25">
      <c r="A254">
        <v>4669.1899999999996</v>
      </c>
      <c r="B254">
        <v>-1864.08</v>
      </c>
      <c r="C254" t="s">
        <v>37</v>
      </c>
      <c r="D254" t="s">
        <v>86</v>
      </c>
    </row>
    <row r="255" spans="1:4" x14ac:dyDescent="0.25">
      <c r="A255">
        <v>133.4</v>
      </c>
      <c r="B255">
        <v>-0.31</v>
      </c>
      <c r="C255" t="s">
        <v>34</v>
      </c>
      <c r="D255" t="s">
        <v>35</v>
      </c>
    </row>
    <row r="256" spans="1:4" x14ac:dyDescent="0.25">
      <c r="A256">
        <v>2393.63</v>
      </c>
      <c r="B256">
        <v>524.88</v>
      </c>
      <c r="C256" t="s">
        <v>34</v>
      </c>
      <c r="D256" t="s">
        <v>68</v>
      </c>
    </row>
    <row r="257" spans="1:4" x14ac:dyDescent="0.25">
      <c r="A257">
        <v>6177.53</v>
      </c>
      <c r="B257">
        <v>-1195.1199999999999</v>
      </c>
      <c r="C257" t="s">
        <v>37</v>
      </c>
      <c r="D257" t="s">
        <v>57</v>
      </c>
    </row>
    <row r="258" spans="1:4" x14ac:dyDescent="0.25">
      <c r="A258">
        <v>94.6</v>
      </c>
      <c r="B258">
        <v>-6.34</v>
      </c>
      <c r="C258" t="s">
        <v>34</v>
      </c>
      <c r="D258" t="s">
        <v>35</v>
      </c>
    </row>
    <row r="259" spans="1:4" x14ac:dyDescent="0.25">
      <c r="A259">
        <v>7518.12</v>
      </c>
      <c r="B259">
        <v>1027.6300000000001</v>
      </c>
      <c r="C259" t="s">
        <v>24</v>
      </c>
      <c r="D259" t="s">
        <v>25</v>
      </c>
    </row>
    <row r="260" spans="1:4" x14ac:dyDescent="0.25">
      <c r="A260">
        <v>204.11</v>
      </c>
      <c r="B260">
        <v>28.71</v>
      </c>
      <c r="C260" t="s">
        <v>34</v>
      </c>
      <c r="D260" t="s">
        <v>35</v>
      </c>
    </row>
    <row r="261" spans="1:4" x14ac:dyDescent="0.25">
      <c r="A261">
        <v>115.43</v>
      </c>
      <c r="B261">
        <v>11.41</v>
      </c>
      <c r="C261" t="s">
        <v>34</v>
      </c>
      <c r="D261" t="s">
        <v>35</v>
      </c>
    </row>
    <row r="262" spans="1:4" x14ac:dyDescent="0.25">
      <c r="A262">
        <v>246.06</v>
      </c>
      <c r="B262">
        <v>20.67</v>
      </c>
      <c r="C262" t="s">
        <v>37</v>
      </c>
      <c r="D262" t="s">
        <v>38</v>
      </c>
    </row>
    <row r="263" spans="1:4" x14ac:dyDescent="0.25">
      <c r="A263">
        <v>20.5</v>
      </c>
      <c r="B263">
        <v>-4.04</v>
      </c>
      <c r="C263" t="s">
        <v>34</v>
      </c>
      <c r="D263" t="s">
        <v>35</v>
      </c>
    </row>
    <row r="264" spans="1:4" x14ac:dyDescent="0.25">
      <c r="A264">
        <v>288.91000000000003</v>
      </c>
      <c r="B264">
        <v>-14.06</v>
      </c>
      <c r="C264" t="s">
        <v>34</v>
      </c>
      <c r="D264" t="s">
        <v>49</v>
      </c>
    </row>
    <row r="265" spans="1:4" x14ac:dyDescent="0.25">
      <c r="A265">
        <v>269.37</v>
      </c>
      <c r="B265">
        <v>-103.55</v>
      </c>
      <c r="C265" t="s">
        <v>34</v>
      </c>
      <c r="D265" t="s">
        <v>68</v>
      </c>
    </row>
    <row r="266" spans="1:4" x14ac:dyDescent="0.25">
      <c r="A266">
        <v>4933.99</v>
      </c>
      <c r="B266">
        <v>1161.8900000000001</v>
      </c>
      <c r="C266" t="s">
        <v>37</v>
      </c>
      <c r="D266" t="s">
        <v>86</v>
      </c>
    </row>
    <row r="267" spans="1:4" x14ac:dyDescent="0.25">
      <c r="A267">
        <v>259.72000000000003</v>
      </c>
      <c r="B267">
        <v>78.05</v>
      </c>
      <c r="C267" t="s">
        <v>34</v>
      </c>
      <c r="D267" t="s">
        <v>49</v>
      </c>
    </row>
    <row r="268" spans="1:4" x14ac:dyDescent="0.25">
      <c r="A268">
        <v>54.69</v>
      </c>
      <c r="B268">
        <v>-35.75</v>
      </c>
      <c r="C268" t="s">
        <v>34</v>
      </c>
      <c r="D268" t="s">
        <v>35</v>
      </c>
    </row>
    <row r="269" spans="1:4" x14ac:dyDescent="0.25">
      <c r="A269">
        <v>374.38</v>
      </c>
      <c r="B269">
        <v>-1.1599999999999999</v>
      </c>
      <c r="C269" t="s">
        <v>34</v>
      </c>
      <c r="D269" t="s">
        <v>72</v>
      </c>
    </row>
    <row r="270" spans="1:4" x14ac:dyDescent="0.25">
      <c r="A270">
        <v>1557.42</v>
      </c>
      <c r="B270">
        <v>-123.81</v>
      </c>
      <c r="C270" t="s">
        <v>24</v>
      </c>
      <c r="D270" t="s">
        <v>25</v>
      </c>
    </row>
    <row r="271" spans="1:4" x14ac:dyDescent="0.25">
      <c r="A271">
        <v>410.27</v>
      </c>
      <c r="B271">
        <v>226.72</v>
      </c>
      <c r="C271" t="s">
        <v>37</v>
      </c>
      <c r="D271" t="s">
        <v>38</v>
      </c>
    </row>
    <row r="272" spans="1:4" x14ac:dyDescent="0.25">
      <c r="A272">
        <v>1531.93</v>
      </c>
      <c r="B272">
        <v>326.56</v>
      </c>
      <c r="C272" t="s">
        <v>24</v>
      </c>
      <c r="D272" t="s">
        <v>51</v>
      </c>
    </row>
    <row r="273" spans="1:4" x14ac:dyDescent="0.25">
      <c r="A273">
        <v>72.930000000000007</v>
      </c>
      <c r="B273">
        <v>28.55</v>
      </c>
      <c r="C273" t="s">
        <v>34</v>
      </c>
      <c r="D273" t="s">
        <v>46</v>
      </c>
    </row>
    <row r="274" spans="1:4" x14ac:dyDescent="0.25">
      <c r="A274">
        <v>83.87</v>
      </c>
      <c r="B274">
        <v>-28.83</v>
      </c>
      <c r="C274" t="s">
        <v>34</v>
      </c>
      <c r="D274" t="s">
        <v>76</v>
      </c>
    </row>
    <row r="275" spans="1:4" x14ac:dyDescent="0.25">
      <c r="A275">
        <v>76.599999999999994</v>
      </c>
      <c r="B275">
        <v>-48.51</v>
      </c>
      <c r="C275" t="s">
        <v>34</v>
      </c>
      <c r="D275" t="s">
        <v>68</v>
      </c>
    </row>
    <row r="276" spans="1:4" x14ac:dyDescent="0.25">
      <c r="A276">
        <v>134.81</v>
      </c>
      <c r="B276">
        <v>52.36</v>
      </c>
      <c r="C276" t="s">
        <v>34</v>
      </c>
      <c r="D276" t="s">
        <v>46</v>
      </c>
    </row>
    <row r="277" spans="1:4" x14ac:dyDescent="0.25">
      <c r="A277">
        <v>5488.5264999999999</v>
      </c>
      <c r="B277">
        <v>1382.45</v>
      </c>
      <c r="C277" t="s">
        <v>24</v>
      </c>
      <c r="D277" t="s">
        <v>41</v>
      </c>
    </row>
    <row r="278" spans="1:4" x14ac:dyDescent="0.25">
      <c r="A278">
        <v>79.42</v>
      </c>
      <c r="B278">
        <v>-15.46</v>
      </c>
      <c r="C278" t="s">
        <v>34</v>
      </c>
      <c r="D278" t="s">
        <v>68</v>
      </c>
    </row>
    <row r="279" spans="1:4" x14ac:dyDescent="0.25">
      <c r="A279">
        <v>75.599999999999994</v>
      </c>
      <c r="B279">
        <v>17.14</v>
      </c>
      <c r="C279" t="s">
        <v>34</v>
      </c>
      <c r="D279" t="s">
        <v>46</v>
      </c>
    </row>
    <row r="280" spans="1:4" x14ac:dyDescent="0.25">
      <c r="A280">
        <v>139.94999999999999</v>
      </c>
      <c r="B280">
        <v>-128.59</v>
      </c>
      <c r="C280" t="s">
        <v>34</v>
      </c>
      <c r="D280" t="s">
        <v>68</v>
      </c>
    </row>
    <row r="281" spans="1:4" x14ac:dyDescent="0.25">
      <c r="A281">
        <v>5207.5</v>
      </c>
      <c r="B281">
        <v>166.44</v>
      </c>
      <c r="C281" t="s">
        <v>37</v>
      </c>
      <c r="D281" t="s">
        <v>86</v>
      </c>
    </row>
    <row r="282" spans="1:4" x14ac:dyDescent="0.25">
      <c r="A282">
        <v>7338.79</v>
      </c>
      <c r="B282">
        <v>4031.62</v>
      </c>
      <c r="C282" t="s">
        <v>24</v>
      </c>
      <c r="D282" t="s">
        <v>51</v>
      </c>
    </row>
    <row r="283" spans="1:4" x14ac:dyDescent="0.25">
      <c r="A283">
        <v>12569.31</v>
      </c>
      <c r="B283">
        <v>3160.63</v>
      </c>
      <c r="C283" t="s">
        <v>34</v>
      </c>
      <c r="D283" t="s">
        <v>72</v>
      </c>
    </row>
    <row r="284" spans="1:4" x14ac:dyDescent="0.25">
      <c r="A284">
        <v>95.73</v>
      </c>
      <c r="B284">
        <v>-151.15</v>
      </c>
      <c r="C284" t="s">
        <v>37</v>
      </c>
      <c r="D284" t="s">
        <v>38</v>
      </c>
    </row>
    <row r="285" spans="1:4" x14ac:dyDescent="0.25">
      <c r="A285">
        <v>177.95</v>
      </c>
      <c r="B285">
        <v>-61.75</v>
      </c>
      <c r="C285" t="s">
        <v>34</v>
      </c>
      <c r="D285" t="s">
        <v>49</v>
      </c>
    </row>
    <row r="286" spans="1:4" x14ac:dyDescent="0.25">
      <c r="A286">
        <v>1143.3499999999999</v>
      </c>
      <c r="B286">
        <v>411.1</v>
      </c>
      <c r="C286" t="s">
        <v>37</v>
      </c>
      <c r="D286" t="s">
        <v>38</v>
      </c>
    </row>
    <row r="287" spans="1:4" x14ac:dyDescent="0.25">
      <c r="A287">
        <v>353.62</v>
      </c>
      <c r="B287">
        <v>140.15</v>
      </c>
      <c r="C287" t="s">
        <v>34</v>
      </c>
      <c r="D287" t="s">
        <v>68</v>
      </c>
    </row>
    <row r="288" spans="1:4" x14ac:dyDescent="0.25">
      <c r="A288">
        <v>244.85</v>
      </c>
      <c r="B288">
        <v>38.06</v>
      </c>
      <c r="C288" t="s">
        <v>37</v>
      </c>
      <c r="D288" t="s">
        <v>38</v>
      </c>
    </row>
    <row r="289" spans="1:4" x14ac:dyDescent="0.25">
      <c r="A289">
        <v>92.14</v>
      </c>
      <c r="B289">
        <v>-40.25</v>
      </c>
      <c r="C289" t="s">
        <v>24</v>
      </c>
      <c r="D289" t="s">
        <v>25</v>
      </c>
    </row>
    <row r="290" spans="1:4" x14ac:dyDescent="0.25">
      <c r="A290">
        <v>257.43</v>
      </c>
      <c r="B290">
        <v>-200.63</v>
      </c>
      <c r="C290" t="s">
        <v>34</v>
      </c>
      <c r="D290" t="s">
        <v>49</v>
      </c>
    </row>
    <row r="291" spans="1:4" x14ac:dyDescent="0.25">
      <c r="A291">
        <v>221.86</v>
      </c>
      <c r="B291">
        <v>-1845.66</v>
      </c>
      <c r="C291" t="s">
        <v>34</v>
      </c>
      <c r="D291" t="s">
        <v>72</v>
      </c>
    </row>
    <row r="292" spans="1:4" x14ac:dyDescent="0.25">
      <c r="A292">
        <v>78.260000000000005</v>
      </c>
      <c r="B292">
        <v>35.090000000000003</v>
      </c>
      <c r="C292" t="s">
        <v>34</v>
      </c>
      <c r="D292" t="s">
        <v>46</v>
      </c>
    </row>
    <row r="293" spans="1:4" x14ac:dyDescent="0.25">
      <c r="A293">
        <v>1225.4100000000001</v>
      </c>
      <c r="B293">
        <v>-138.02000000000001</v>
      </c>
      <c r="C293" t="s">
        <v>34</v>
      </c>
      <c r="D293" t="s">
        <v>53</v>
      </c>
    </row>
    <row r="294" spans="1:4" x14ac:dyDescent="0.25">
      <c r="A294">
        <v>2537.88</v>
      </c>
      <c r="B294">
        <v>-377.25</v>
      </c>
      <c r="C294" t="s">
        <v>37</v>
      </c>
      <c r="D294" t="s">
        <v>86</v>
      </c>
    </row>
    <row r="295" spans="1:4" x14ac:dyDescent="0.25">
      <c r="A295">
        <v>370.72</v>
      </c>
      <c r="B295">
        <v>-156.76</v>
      </c>
      <c r="C295" t="s">
        <v>34</v>
      </c>
      <c r="D295" t="s">
        <v>53</v>
      </c>
    </row>
    <row r="296" spans="1:4" x14ac:dyDescent="0.25">
      <c r="A296">
        <v>1559.7755</v>
      </c>
      <c r="B296">
        <v>-247.18</v>
      </c>
      <c r="C296" t="s">
        <v>24</v>
      </c>
      <c r="D296" t="s">
        <v>41</v>
      </c>
    </row>
    <row r="297" spans="1:4" x14ac:dyDescent="0.25">
      <c r="A297">
        <v>225.14</v>
      </c>
      <c r="B297">
        <v>-42.61</v>
      </c>
      <c r="C297" t="s">
        <v>34</v>
      </c>
      <c r="D297" t="s">
        <v>35</v>
      </c>
    </row>
    <row r="298" spans="1:4" x14ac:dyDescent="0.25">
      <c r="A298">
        <v>316.35000000000002</v>
      </c>
      <c r="B298">
        <v>117.91</v>
      </c>
      <c r="C298" t="s">
        <v>37</v>
      </c>
      <c r="D298" t="s">
        <v>38</v>
      </c>
    </row>
    <row r="299" spans="1:4" x14ac:dyDescent="0.25">
      <c r="A299">
        <v>1038.4000000000001</v>
      </c>
      <c r="B299">
        <v>112.36</v>
      </c>
      <c r="C299" t="s">
        <v>34</v>
      </c>
      <c r="D299" t="s">
        <v>72</v>
      </c>
    </row>
    <row r="300" spans="1:4" x14ac:dyDescent="0.25">
      <c r="A300">
        <v>305.82</v>
      </c>
      <c r="B300">
        <v>-232.24</v>
      </c>
      <c r="C300" t="s">
        <v>34</v>
      </c>
      <c r="D300" t="s">
        <v>53</v>
      </c>
    </row>
    <row r="301" spans="1:4" x14ac:dyDescent="0.25">
      <c r="A301">
        <v>19269.05</v>
      </c>
      <c r="B301">
        <v>4127.79</v>
      </c>
      <c r="C301" t="s">
        <v>37</v>
      </c>
      <c r="D301" t="s">
        <v>57</v>
      </c>
    </row>
    <row r="302" spans="1:4" x14ac:dyDescent="0.25">
      <c r="A302">
        <v>3367.24</v>
      </c>
      <c r="B302">
        <v>-1183.69</v>
      </c>
      <c r="C302" t="s">
        <v>37</v>
      </c>
      <c r="D302" t="s">
        <v>38</v>
      </c>
    </row>
    <row r="303" spans="1:4" x14ac:dyDescent="0.25">
      <c r="A303">
        <v>5723.24</v>
      </c>
      <c r="B303">
        <v>-194.97</v>
      </c>
      <c r="C303" t="s">
        <v>37</v>
      </c>
      <c r="D303" t="s">
        <v>112</v>
      </c>
    </row>
    <row r="304" spans="1:4" x14ac:dyDescent="0.25">
      <c r="A304">
        <v>188.07</v>
      </c>
      <c r="B304">
        <v>-101.85</v>
      </c>
      <c r="C304" t="s">
        <v>34</v>
      </c>
      <c r="D304" t="s">
        <v>49</v>
      </c>
    </row>
    <row r="305" spans="1:4" x14ac:dyDescent="0.25">
      <c r="A305">
        <v>646.07000000000005</v>
      </c>
      <c r="B305">
        <v>237.75</v>
      </c>
      <c r="C305" t="s">
        <v>24</v>
      </c>
      <c r="D305" t="s">
        <v>25</v>
      </c>
    </row>
    <row r="306" spans="1:4" x14ac:dyDescent="0.25">
      <c r="A306">
        <v>1691.51</v>
      </c>
      <c r="B306">
        <v>285.16000000000003</v>
      </c>
      <c r="C306" t="s">
        <v>34</v>
      </c>
      <c r="D306" t="s">
        <v>53</v>
      </c>
    </row>
    <row r="307" spans="1:4" x14ac:dyDescent="0.25">
      <c r="A307">
        <v>122.93</v>
      </c>
      <c r="B307">
        <v>-6.83</v>
      </c>
      <c r="C307" t="s">
        <v>34</v>
      </c>
      <c r="D307" t="s">
        <v>76</v>
      </c>
    </row>
    <row r="308" spans="1:4" x14ac:dyDescent="0.25">
      <c r="A308">
        <v>47.86</v>
      </c>
      <c r="B308">
        <v>-17.32</v>
      </c>
      <c r="C308" t="s">
        <v>37</v>
      </c>
      <c r="D308" t="s">
        <v>38</v>
      </c>
    </row>
    <row r="309" spans="1:4" x14ac:dyDescent="0.25">
      <c r="A309">
        <v>3607.8505</v>
      </c>
      <c r="B309">
        <v>784.49</v>
      </c>
      <c r="C309" t="s">
        <v>24</v>
      </c>
      <c r="D309" t="s">
        <v>41</v>
      </c>
    </row>
    <row r="310" spans="1:4" x14ac:dyDescent="0.25">
      <c r="A310">
        <v>391.42</v>
      </c>
      <c r="B310">
        <v>25.03</v>
      </c>
      <c r="C310" t="s">
        <v>34</v>
      </c>
      <c r="D310" t="s">
        <v>49</v>
      </c>
    </row>
    <row r="311" spans="1:4" x14ac:dyDescent="0.25">
      <c r="A311">
        <v>6403.39</v>
      </c>
      <c r="B311">
        <v>-824.15</v>
      </c>
      <c r="C311" t="s">
        <v>37</v>
      </c>
      <c r="D311" t="s">
        <v>57</v>
      </c>
    </row>
    <row r="312" spans="1:4" x14ac:dyDescent="0.25">
      <c r="A312">
        <v>757.91</v>
      </c>
      <c r="B312">
        <v>-16.05</v>
      </c>
      <c r="C312" t="s">
        <v>24</v>
      </c>
      <c r="D312" t="s">
        <v>25</v>
      </c>
    </row>
    <row r="313" spans="1:4" x14ac:dyDescent="0.25">
      <c r="A313">
        <v>381.6</v>
      </c>
      <c r="B313">
        <v>-319.02</v>
      </c>
      <c r="C313" t="s">
        <v>34</v>
      </c>
      <c r="D313" t="s">
        <v>53</v>
      </c>
    </row>
    <row r="314" spans="1:4" x14ac:dyDescent="0.25">
      <c r="A314">
        <v>138.85</v>
      </c>
      <c r="B314">
        <v>-49.35</v>
      </c>
      <c r="C314" t="s">
        <v>34</v>
      </c>
      <c r="D314" t="s">
        <v>68</v>
      </c>
    </row>
    <row r="315" spans="1:4" x14ac:dyDescent="0.25">
      <c r="A315">
        <v>409.16</v>
      </c>
      <c r="B315">
        <v>21.96</v>
      </c>
      <c r="C315" t="s">
        <v>37</v>
      </c>
      <c r="D315" t="s">
        <v>38</v>
      </c>
    </row>
    <row r="316" spans="1:4" x14ac:dyDescent="0.25">
      <c r="A316">
        <v>2508.3159999999998</v>
      </c>
      <c r="B316">
        <v>456.81</v>
      </c>
      <c r="C316" t="s">
        <v>24</v>
      </c>
      <c r="D316" t="s">
        <v>41</v>
      </c>
    </row>
    <row r="317" spans="1:4" x14ac:dyDescent="0.25">
      <c r="A317">
        <v>1505.57</v>
      </c>
      <c r="B317">
        <v>-54.63</v>
      </c>
      <c r="C317" t="s">
        <v>34</v>
      </c>
      <c r="D317" t="s">
        <v>46</v>
      </c>
    </row>
    <row r="318" spans="1:4" x14ac:dyDescent="0.25">
      <c r="A318">
        <v>1165.33</v>
      </c>
      <c r="B318">
        <v>154.85</v>
      </c>
      <c r="C318" t="s">
        <v>34</v>
      </c>
      <c r="D318" t="s">
        <v>35</v>
      </c>
    </row>
    <row r="319" spans="1:4" x14ac:dyDescent="0.25">
      <c r="A319">
        <v>49.04</v>
      </c>
      <c r="B319">
        <v>7.74</v>
      </c>
      <c r="C319" t="s">
        <v>37</v>
      </c>
      <c r="D319" t="s">
        <v>38</v>
      </c>
    </row>
    <row r="320" spans="1:4" x14ac:dyDescent="0.25">
      <c r="A320">
        <v>215.76</v>
      </c>
      <c r="B320">
        <v>-97.75</v>
      </c>
      <c r="C320" t="s">
        <v>34</v>
      </c>
      <c r="D320" t="s">
        <v>53</v>
      </c>
    </row>
    <row r="321" spans="1:4" x14ac:dyDescent="0.25">
      <c r="A321">
        <v>7441.29</v>
      </c>
      <c r="B321">
        <v>2665.4</v>
      </c>
      <c r="C321" t="s">
        <v>34</v>
      </c>
      <c r="D321" t="s">
        <v>68</v>
      </c>
    </row>
    <row r="322" spans="1:4" x14ac:dyDescent="0.25">
      <c r="A322">
        <v>992.95</v>
      </c>
      <c r="B322">
        <v>-65.209999999999994</v>
      </c>
      <c r="C322" t="s">
        <v>34</v>
      </c>
      <c r="D322" t="s">
        <v>35</v>
      </c>
    </row>
    <row r="323" spans="1:4" x14ac:dyDescent="0.25">
      <c r="A323">
        <v>55.45</v>
      </c>
      <c r="B323">
        <v>21.42</v>
      </c>
      <c r="C323" t="s">
        <v>34</v>
      </c>
      <c r="D323" t="s">
        <v>46</v>
      </c>
    </row>
    <row r="324" spans="1:4" x14ac:dyDescent="0.25">
      <c r="A324">
        <v>325.24</v>
      </c>
      <c r="B324">
        <v>-79.42</v>
      </c>
      <c r="C324" t="s">
        <v>34</v>
      </c>
      <c r="D324" t="s">
        <v>68</v>
      </c>
    </row>
    <row r="325" spans="1:4" x14ac:dyDescent="0.25">
      <c r="A325">
        <v>294.77999999999997</v>
      </c>
      <c r="B325">
        <v>-113.45</v>
      </c>
      <c r="C325" t="s">
        <v>34</v>
      </c>
      <c r="D325" t="s">
        <v>49</v>
      </c>
    </row>
    <row r="326" spans="1:4" x14ac:dyDescent="0.25">
      <c r="A326">
        <v>126.38</v>
      </c>
      <c r="B326">
        <v>26.64</v>
      </c>
      <c r="C326" t="s">
        <v>34</v>
      </c>
      <c r="D326" t="s">
        <v>49</v>
      </c>
    </row>
    <row r="327" spans="1:4" x14ac:dyDescent="0.25">
      <c r="A327">
        <v>33.1</v>
      </c>
      <c r="B327">
        <v>-24.15</v>
      </c>
      <c r="C327" t="s">
        <v>34</v>
      </c>
      <c r="D327" t="s">
        <v>49</v>
      </c>
    </row>
    <row r="328" spans="1:4" x14ac:dyDescent="0.25">
      <c r="A328">
        <v>3730.54</v>
      </c>
      <c r="B328">
        <v>1369.09</v>
      </c>
      <c r="C328" t="s">
        <v>24</v>
      </c>
      <c r="D328" t="s">
        <v>51</v>
      </c>
    </row>
    <row r="329" spans="1:4" x14ac:dyDescent="0.25">
      <c r="A329">
        <v>282.70999999999998</v>
      </c>
      <c r="B329">
        <v>-141.44</v>
      </c>
      <c r="C329" t="s">
        <v>34</v>
      </c>
      <c r="D329" t="s">
        <v>49</v>
      </c>
    </row>
    <row r="330" spans="1:4" x14ac:dyDescent="0.25">
      <c r="A330">
        <v>724.13</v>
      </c>
      <c r="B330">
        <v>-250.53</v>
      </c>
      <c r="C330" t="s">
        <v>34</v>
      </c>
      <c r="D330" t="s">
        <v>72</v>
      </c>
    </row>
    <row r="331" spans="1:4" x14ac:dyDescent="0.25">
      <c r="A331">
        <v>294.66000000000003</v>
      </c>
      <c r="B331">
        <v>86.33</v>
      </c>
      <c r="C331" t="s">
        <v>37</v>
      </c>
      <c r="D331" t="s">
        <v>38</v>
      </c>
    </row>
    <row r="332" spans="1:4" x14ac:dyDescent="0.25">
      <c r="A332">
        <v>1765.05</v>
      </c>
      <c r="B332">
        <v>749.22</v>
      </c>
      <c r="C332" t="s">
        <v>34</v>
      </c>
      <c r="D332" t="s">
        <v>68</v>
      </c>
    </row>
    <row r="333" spans="1:4" x14ac:dyDescent="0.25">
      <c r="A333">
        <v>2325.42</v>
      </c>
      <c r="B333">
        <v>739.91</v>
      </c>
      <c r="C333" t="s">
        <v>34</v>
      </c>
      <c r="D333" t="s">
        <v>76</v>
      </c>
    </row>
    <row r="334" spans="1:4" x14ac:dyDescent="0.25">
      <c r="A334">
        <v>3021.64</v>
      </c>
      <c r="B334">
        <v>-720.2</v>
      </c>
      <c r="C334" t="s">
        <v>37</v>
      </c>
      <c r="D334" t="s">
        <v>86</v>
      </c>
    </row>
    <row r="335" spans="1:4" x14ac:dyDescent="0.25">
      <c r="A335">
        <v>16172.44</v>
      </c>
      <c r="B335">
        <v>7176.12</v>
      </c>
      <c r="C335" t="s">
        <v>24</v>
      </c>
      <c r="D335" t="s">
        <v>51</v>
      </c>
    </row>
    <row r="336" spans="1:4" x14ac:dyDescent="0.25">
      <c r="A336">
        <v>1203.73</v>
      </c>
      <c r="B336">
        <v>293.14</v>
      </c>
      <c r="C336" t="s">
        <v>34</v>
      </c>
      <c r="D336" t="s">
        <v>76</v>
      </c>
    </row>
    <row r="337" spans="1:4" x14ac:dyDescent="0.25">
      <c r="A337">
        <v>75.19</v>
      </c>
      <c r="B337">
        <v>-6.61</v>
      </c>
      <c r="C337" t="s">
        <v>34</v>
      </c>
      <c r="D337" t="s">
        <v>76</v>
      </c>
    </row>
    <row r="338" spans="1:4" x14ac:dyDescent="0.25">
      <c r="A338">
        <v>1590.163</v>
      </c>
      <c r="B338">
        <v>-57.54</v>
      </c>
      <c r="C338" t="s">
        <v>24</v>
      </c>
      <c r="D338" t="s">
        <v>41</v>
      </c>
    </row>
    <row r="339" spans="1:4" x14ac:dyDescent="0.25">
      <c r="A339">
        <v>3041.33</v>
      </c>
      <c r="B339">
        <v>-260.41000000000003</v>
      </c>
      <c r="C339" t="s">
        <v>37</v>
      </c>
      <c r="D339" t="s">
        <v>86</v>
      </c>
    </row>
    <row r="340" spans="1:4" x14ac:dyDescent="0.25">
      <c r="A340">
        <v>17.89</v>
      </c>
      <c r="B340">
        <v>-1.1499999999999999</v>
      </c>
      <c r="C340" t="s">
        <v>34</v>
      </c>
      <c r="D340" t="s">
        <v>35</v>
      </c>
    </row>
    <row r="341" spans="1:4" x14ac:dyDescent="0.25">
      <c r="A341">
        <v>2116.6999999999998</v>
      </c>
      <c r="B341">
        <v>488.82</v>
      </c>
      <c r="C341" t="s">
        <v>34</v>
      </c>
      <c r="D341" t="s">
        <v>68</v>
      </c>
    </row>
    <row r="342" spans="1:4" x14ac:dyDescent="0.25">
      <c r="A342">
        <v>314.20999999999998</v>
      </c>
      <c r="B342">
        <v>49.77</v>
      </c>
      <c r="C342" t="s">
        <v>34</v>
      </c>
      <c r="D342" t="s">
        <v>49</v>
      </c>
    </row>
    <row r="343" spans="1:4" x14ac:dyDescent="0.25">
      <c r="A343">
        <v>10.39</v>
      </c>
      <c r="B343">
        <v>-7.97</v>
      </c>
      <c r="C343" t="s">
        <v>34</v>
      </c>
      <c r="D343" t="s">
        <v>100</v>
      </c>
    </row>
    <row r="344" spans="1:4" x14ac:dyDescent="0.25">
      <c r="A344">
        <v>352.55</v>
      </c>
      <c r="B344">
        <v>128.99</v>
      </c>
      <c r="C344" t="s">
        <v>34</v>
      </c>
      <c r="D344" t="s">
        <v>68</v>
      </c>
    </row>
    <row r="345" spans="1:4" x14ac:dyDescent="0.25">
      <c r="A345">
        <v>719.64</v>
      </c>
      <c r="B345">
        <v>-245.62</v>
      </c>
      <c r="C345" t="s">
        <v>34</v>
      </c>
      <c r="D345" t="s">
        <v>53</v>
      </c>
    </row>
    <row r="346" spans="1:4" x14ac:dyDescent="0.25">
      <c r="A346">
        <v>135.928</v>
      </c>
      <c r="B346">
        <v>-126.47</v>
      </c>
      <c r="C346" t="s">
        <v>37</v>
      </c>
      <c r="D346" t="s">
        <v>112</v>
      </c>
    </row>
    <row r="347" spans="1:4" x14ac:dyDescent="0.25">
      <c r="A347">
        <v>1560.617</v>
      </c>
      <c r="B347">
        <v>214.29</v>
      </c>
      <c r="C347" t="s">
        <v>24</v>
      </c>
      <c r="D347" t="s">
        <v>41</v>
      </c>
    </row>
    <row r="348" spans="1:4" x14ac:dyDescent="0.25">
      <c r="A348">
        <v>311.38</v>
      </c>
      <c r="B348">
        <v>34.119999999999997</v>
      </c>
      <c r="C348" t="s">
        <v>34</v>
      </c>
      <c r="D348" t="s">
        <v>76</v>
      </c>
    </row>
    <row r="349" spans="1:4" x14ac:dyDescent="0.25">
      <c r="A349">
        <v>126.87</v>
      </c>
      <c r="B349">
        <v>-125.99</v>
      </c>
      <c r="C349" t="s">
        <v>24</v>
      </c>
      <c r="D349" t="s">
        <v>25</v>
      </c>
    </row>
    <row r="350" spans="1:4" x14ac:dyDescent="0.25">
      <c r="A350">
        <v>463.83</v>
      </c>
      <c r="B350">
        <v>103.26</v>
      </c>
      <c r="C350" t="s">
        <v>24</v>
      </c>
      <c r="D350" t="s">
        <v>25</v>
      </c>
    </row>
    <row r="351" spans="1:4" x14ac:dyDescent="0.25">
      <c r="A351">
        <v>17248.09</v>
      </c>
      <c r="B351">
        <v>2048.63</v>
      </c>
      <c r="C351" t="s">
        <v>37</v>
      </c>
      <c r="D351" t="s">
        <v>112</v>
      </c>
    </row>
    <row r="352" spans="1:4" x14ac:dyDescent="0.25">
      <c r="A352">
        <v>775.74</v>
      </c>
      <c r="B352">
        <v>-215.39</v>
      </c>
      <c r="C352" t="s">
        <v>37</v>
      </c>
      <c r="D352" t="s">
        <v>86</v>
      </c>
    </row>
    <row r="353" spans="1:4" x14ac:dyDescent="0.25">
      <c r="A353">
        <v>238.34</v>
      </c>
      <c r="B353">
        <v>-19.309999999999999</v>
      </c>
      <c r="C353" t="s">
        <v>34</v>
      </c>
      <c r="D353" t="s">
        <v>64</v>
      </c>
    </row>
    <row r="354" spans="1:4" x14ac:dyDescent="0.25">
      <c r="A354">
        <v>831.52</v>
      </c>
      <c r="B354">
        <v>259.47000000000003</v>
      </c>
      <c r="C354" t="s">
        <v>24</v>
      </c>
      <c r="D354" t="s">
        <v>25</v>
      </c>
    </row>
    <row r="355" spans="1:4" x14ac:dyDescent="0.25">
      <c r="A355">
        <v>1089.8699999999999</v>
      </c>
      <c r="B355">
        <v>-124.51</v>
      </c>
      <c r="C355" t="s">
        <v>24</v>
      </c>
      <c r="D355" t="s">
        <v>41</v>
      </c>
    </row>
    <row r="356" spans="1:4" x14ac:dyDescent="0.25">
      <c r="A356">
        <v>168.31</v>
      </c>
      <c r="B356">
        <v>46.49</v>
      </c>
      <c r="C356" t="s">
        <v>34</v>
      </c>
      <c r="D356" t="s">
        <v>49</v>
      </c>
    </row>
    <row r="357" spans="1:4" x14ac:dyDescent="0.25">
      <c r="A357">
        <v>4282.7250000000004</v>
      </c>
      <c r="B357">
        <v>1371.74</v>
      </c>
      <c r="C357" t="s">
        <v>24</v>
      </c>
      <c r="D357" t="s">
        <v>41</v>
      </c>
    </row>
    <row r="358" spans="1:4" x14ac:dyDescent="0.25">
      <c r="A358">
        <v>109.37</v>
      </c>
      <c r="B358">
        <v>25.96</v>
      </c>
      <c r="C358" t="s">
        <v>34</v>
      </c>
      <c r="D358" t="s">
        <v>49</v>
      </c>
    </row>
    <row r="359" spans="1:4" x14ac:dyDescent="0.25">
      <c r="A359">
        <v>8363.65</v>
      </c>
      <c r="B359">
        <v>763.33</v>
      </c>
      <c r="C359" t="s">
        <v>37</v>
      </c>
      <c r="D359" t="s">
        <v>86</v>
      </c>
    </row>
    <row r="360" spans="1:4" x14ac:dyDescent="0.25">
      <c r="A360">
        <v>1068.79</v>
      </c>
      <c r="B360">
        <v>56.05</v>
      </c>
      <c r="C360" t="s">
        <v>34</v>
      </c>
      <c r="D360" t="s">
        <v>72</v>
      </c>
    </row>
    <row r="361" spans="1:4" x14ac:dyDescent="0.25">
      <c r="A361">
        <v>41.18</v>
      </c>
      <c r="B361">
        <v>-19.309999999999999</v>
      </c>
      <c r="C361" t="s">
        <v>34</v>
      </c>
      <c r="D361" t="s">
        <v>68</v>
      </c>
    </row>
    <row r="362" spans="1:4" x14ac:dyDescent="0.25">
      <c r="A362">
        <v>12.8</v>
      </c>
      <c r="B362">
        <v>-2.21</v>
      </c>
      <c r="C362" t="s">
        <v>34</v>
      </c>
      <c r="D362" t="s">
        <v>35</v>
      </c>
    </row>
    <row r="363" spans="1:4" x14ac:dyDescent="0.25">
      <c r="A363">
        <v>709.04</v>
      </c>
      <c r="B363">
        <v>-337.92</v>
      </c>
      <c r="C363" t="s">
        <v>37</v>
      </c>
      <c r="D363" t="s">
        <v>57</v>
      </c>
    </row>
    <row r="364" spans="1:4" x14ac:dyDescent="0.25">
      <c r="A364">
        <v>978.77</v>
      </c>
      <c r="B364">
        <v>220.91</v>
      </c>
      <c r="C364" t="s">
        <v>34</v>
      </c>
      <c r="D364" t="s">
        <v>49</v>
      </c>
    </row>
    <row r="365" spans="1:4" x14ac:dyDescent="0.25">
      <c r="A365">
        <v>79.58</v>
      </c>
      <c r="B365">
        <v>-38.28</v>
      </c>
      <c r="C365" t="s">
        <v>34</v>
      </c>
      <c r="D365" t="s">
        <v>35</v>
      </c>
    </row>
    <row r="366" spans="1:4" x14ac:dyDescent="0.25">
      <c r="A366">
        <v>4896.93</v>
      </c>
      <c r="B366">
        <v>1467.82</v>
      </c>
      <c r="C366" t="s">
        <v>37</v>
      </c>
      <c r="D366" t="s">
        <v>86</v>
      </c>
    </row>
    <row r="367" spans="1:4" x14ac:dyDescent="0.25">
      <c r="A367">
        <v>192.8</v>
      </c>
      <c r="B367">
        <v>31</v>
      </c>
      <c r="C367" t="s">
        <v>34</v>
      </c>
      <c r="D367" t="s">
        <v>49</v>
      </c>
    </row>
    <row r="368" spans="1:4" x14ac:dyDescent="0.25">
      <c r="A368">
        <v>900.06</v>
      </c>
      <c r="B368">
        <v>-221.12</v>
      </c>
      <c r="C368" t="s">
        <v>24</v>
      </c>
      <c r="D368" t="s">
        <v>25</v>
      </c>
    </row>
    <row r="369" spans="1:4" x14ac:dyDescent="0.25">
      <c r="A369">
        <v>24.72</v>
      </c>
      <c r="B369">
        <v>-21.47</v>
      </c>
      <c r="C369" t="s">
        <v>34</v>
      </c>
      <c r="D369" t="s">
        <v>35</v>
      </c>
    </row>
    <row r="370" spans="1:4" x14ac:dyDescent="0.25">
      <c r="A370">
        <v>339.35</v>
      </c>
      <c r="B370">
        <v>27.88</v>
      </c>
      <c r="C370" t="s">
        <v>34</v>
      </c>
      <c r="D370" t="s">
        <v>72</v>
      </c>
    </row>
    <row r="371" spans="1:4" x14ac:dyDescent="0.25">
      <c r="A371">
        <v>33.67</v>
      </c>
      <c r="B371">
        <v>4.08</v>
      </c>
      <c r="C371" t="s">
        <v>34</v>
      </c>
      <c r="D371" t="s">
        <v>46</v>
      </c>
    </row>
    <row r="372" spans="1:4" x14ac:dyDescent="0.25">
      <c r="A372">
        <v>1347.63</v>
      </c>
      <c r="B372">
        <v>562.89</v>
      </c>
      <c r="C372" t="s">
        <v>24</v>
      </c>
      <c r="D372" t="s">
        <v>25</v>
      </c>
    </row>
    <row r="373" spans="1:4" x14ac:dyDescent="0.25">
      <c r="A373">
        <v>3821.0390000000002</v>
      </c>
      <c r="B373">
        <v>1057.8900000000001</v>
      </c>
      <c r="C373" t="s">
        <v>24</v>
      </c>
      <c r="D373" t="s">
        <v>41</v>
      </c>
    </row>
    <row r="374" spans="1:4" x14ac:dyDescent="0.25">
      <c r="A374">
        <v>1735.3515</v>
      </c>
      <c r="B374">
        <v>258.62</v>
      </c>
      <c r="C374" t="s">
        <v>24</v>
      </c>
      <c r="D374" t="s">
        <v>41</v>
      </c>
    </row>
    <row r="375" spans="1:4" x14ac:dyDescent="0.25">
      <c r="A375">
        <v>4733.7</v>
      </c>
      <c r="B375">
        <v>624.36</v>
      </c>
      <c r="C375" t="s">
        <v>37</v>
      </c>
      <c r="D375" t="s">
        <v>86</v>
      </c>
    </row>
    <row r="376" spans="1:4" x14ac:dyDescent="0.25">
      <c r="A376">
        <v>2718.07</v>
      </c>
      <c r="B376">
        <v>1107.53</v>
      </c>
      <c r="C376" t="s">
        <v>37</v>
      </c>
      <c r="D376" t="s">
        <v>38</v>
      </c>
    </row>
    <row r="377" spans="1:4" x14ac:dyDescent="0.25">
      <c r="A377">
        <v>2508.6729999999998</v>
      </c>
      <c r="B377">
        <v>417.47</v>
      </c>
      <c r="C377" t="s">
        <v>24</v>
      </c>
      <c r="D377" t="s">
        <v>41</v>
      </c>
    </row>
    <row r="378" spans="1:4" x14ac:dyDescent="0.25">
      <c r="A378">
        <v>7017.42</v>
      </c>
      <c r="B378">
        <v>595.20000000000005</v>
      </c>
      <c r="C378" t="s">
        <v>34</v>
      </c>
      <c r="D378" t="s">
        <v>53</v>
      </c>
    </row>
    <row r="379" spans="1:4" x14ac:dyDescent="0.25">
      <c r="A379">
        <v>4888.1400000000003</v>
      </c>
      <c r="B379">
        <v>1545.09</v>
      </c>
      <c r="C379" t="s">
        <v>37</v>
      </c>
      <c r="D379" t="s">
        <v>38</v>
      </c>
    </row>
    <row r="380" spans="1:4" x14ac:dyDescent="0.25">
      <c r="A380">
        <v>63.87</v>
      </c>
      <c r="B380">
        <v>-149.93</v>
      </c>
      <c r="C380" t="s">
        <v>34</v>
      </c>
      <c r="D380" t="s">
        <v>49</v>
      </c>
    </row>
    <row r="381" spans="1:4" x14ac:dyDescent="0.25">
      <c r="A381">
        <v>88.82</v>
      </c>
      <c r="B381">
        <v>38.35</v>
      </c>
      <c r="C381" t="s">
        <v>34</v>
      </c>
      <c r="D381" t="s">
        <v>46</v>
      </c>
    </row>
    <row r="382" spans="1:4" x14ac:dyDescent="0.25">
      <c r="A382">
        <v>2392.23</v>
      </c>
      <c r="B382">
        <v>1216.74</v>
      </c>
      <c r="C382" t="s">
        <v>37</v>
      </c>
      <c r="D382" t="s">
        <v>38</v>
      </c>
    </row>
    <row r="383" spans="1:4" x14ac:dyDescent="0.25">
      <c r="A383">
        <v>885.94</v>
      </c>
      <c r="B383">
        <v>-2024.08</v>
      </c>
      <c r="C383" t="s">
        <v>24</v>
      </c>
      <c r="D383" t="s">
        <v>131</v>
      </c>
    </row>
    <row r="384" spans="1:4" x14ac:dyDescent="0.25">
      <c r="A384">
        <v>29.42</v>
      </c>
      <c r="B384">
        <v>14.43</v>
      </c>
      <c r="C384" t="s">
        <v>34</v>
      </c>
      <c r="D384" t="s">
        <v>46</v>
      </c>
    </row>
    <row r="385" spans="1:4" x14ac:dyDescent="0.25">
      <c r="A385">
        <v>46.48</v>
      </c>
      <c r="B385">
        <v>-1.82</v>
      </c>
      <c r="C385" t="s">
        <v>34</v>
      </c>
      <c r="D385" t="s">
        <v>35</v>
      </c>
    </row>
    <row r="386" spans="1:4" x14ac:dyDescent="0.25">
      <c r="A386">
        <v>433.68</v>
      </c>
      <c r="B386">
        <v>44.1</v>
      </c>
      <c r="C386" t="s">
        <v>34</v>
      </c>
      <c r="D386" t="s">
        <v>76</v>
      </c>
    </row>
    <row r="387" spans="1:4" x14ac:dyDescent="0.25">
      <c r="A387">
        <v>216.08</v>
      </c>
      <c r="B387">
        <v>-84.33</v>
      </c>
      <c r="C387" t="s">
        <v>34</v>
      </c>
      <c r="D387" t="s">
        <v>49</v>
      </c>
    </row>
    <row r="388" spans="1:4" x14ac:dyDescent="0.25">
      <c r="A388">
        <v>339.03</v>
      </c>
      <c r="B388">
        <v>-24.44</v>
      </c>
      <c r="C388" t="s">
        <v>34</v>
      </c>
      <c r="D388" t="s">
        <v>53</v>
      </c>
    </row>
    <row r="389" spans="1:4" x14ac:dyDescent="0.25">
      <c r="A389">
        <v>1098.1489999999999</v>
      </c>
      <c r="B389">
        <v>-182.97</v>
      </c>
      <c r="C389" t="s">
        <v>24</v>
      </c>
      <c r="D389" t="s">
        <v>41</v>
      </c>
    </row>
    <row r="390" spans="1:4" x14ac:dyDescent="0.25">
      <c r="A390">
        <v>68.459999999999994</v>
      </c>
      <c r="B390">
        <v>-22.48</v>
      </c>
      <c r="C390" t="s">
        <v>34</v>
      </c>
      <c r="D390" t="s">
        <v>76</v>
      </c>
    </row>
    <row r="391" spans="1:4" x14ac:dyDescent="0.25">
      <c r="A391">
        <v>885.23</v>
      </c>
      <c r="B391">
        <v>78.98</v>
      </c>
      <c r="C391" t="s">
        <v>37</v>
      </c>
      <c r="D391" t="s">
        <v>38</v>
      </c>
    </row>
    <row r="392" spans="1:4" x14ac:dyDescent="0.25">
      <c r="A392">
        <v>116.38</v>
      </c>
      <c r="B392">
        <v>29.68</v>
      </c>
      <c r="C392" t="s">
        <v>34</v>
      </c>
      <c r="D392" t="s">
        <v>49</v>
      </c>
    </row>
    <row r="393" spans="1:4" x14ac:dyDescent="0.25">
      <c r="A393">
        <v>129.44</v>
      </c>
      <c r="B393">
        <v>-5.54</v>
      </c>
      <c r="C393" t="s">
        <v>34</v>
      </c>
      <c r="D393" t="s">
        <v>35</v>
      </c>
    </row>
    <row r="394" spans="1:4" x14ac:dyDescent="0.25">
      <c r="A394">
        <v>1829.3869999999999</v>
      </c>
      <c r="B394">
        <v>482.45</v>
      </c>
      <c r="C394" t="s">
        <v>24</v>
      </c>
      <c r="D394" t="s">
        <v>41</v>
      </c>
    </row>
    <row r="395" spans="1:4" x14ac:dyDescent="0.25">
      <c r="A395">
        <v>1281.28</v>
      </c>
      <c r="B395">
        <v>415.85</v>
      </c>
      <c r="C395" t="s">
        <v>34</v>
      </c>
      <c r="D395" t="s">
        <v>68</v>
      </c>
    </row>
    <row r="396" spans="1:4" x14ac:dyDescent="0.25">
      <c r="A396">
        <v>1940.31</v>
      </c>
      <c r="B396">
        <v>-668.19</v>
      </c>
      <c r="C396" t="s">
        <v>37</v>
      </c>
      <c r="D396" t="s">
        <v>112</v>
      </c>
    </row>
    <row r="397" spans="1:4" x14ac:dyDescent="0.25">
      <c r="A397">
        <v>430.84800000000001</v>
      </c>
      <c r="B397">
        <v>-492.77</v>
      </c>
      <c r="C397" t="s">
        <v>24</v>
      </c>
      <c r="D397" t="s">
        <v>41</v>
      </c>
    </row>
    <row r="398" spans="1:4" x14ac:dyDescent="0.25">
      <c r="A398">
        <v>120.22</v>
      </c>
      <c r="B398">
        <v>52.69</v>
      </c>
      <c r="C398" t="s">
        <v>37</v>
      </c>
      <c r="D398" t="s">
        <v>38</v>
      </c>
    </row>
    <row r="399" spans="1:4" x14ac:dyDescent="0.25">
      <c r="A399">
        <v>288.55</v>
      </c>
      <c r="B399">
        <v>-133.69999999999999</v>
      </c>
      <c r="C399" t="s">
        <v>24</v>
      </c>
      <c r="D399" t="s">
        <v>25</v>
      </c>
    </row>
    <row r="400" spans="1:4" x14ac:dyDescent="0.25">
      <c r="A400">
        <v>254.69</v>
      </c>
      <c r="B400">
        <v>-269.37</v>
      </c>
      <c r="C400" t="s">
        <v>34</v>
      </c>
      <c r="D400" t="s">
        <v>49</v>
      </c>
    </row>
    <row r="401" spans="1:4" x14ac:dyDescent="0.25">
      <c r="A401">
        <v>120.53</v>
      </c>
      <c r="B401">
        <v>49.26</v>
      </c>
      <c r="C401" t="s">
        <v>37</v>
      </c>
      <c r="D401" t="s">
        <v>38</v>
      </c>
    </row>
    <row r="402" spans="1:4" x14ac:dyDescent="0.25">
      <c r="A402">
        <v>198.78</v>
      </c>
      <c r="B402">
        <v>-28.35</v>
      </c>
      <c r="C402" t="s">
        <v>34</v>
      </c>
      <c r="D402" t="s">
        <v>68</v>
      </c>
    </row>
    <row r="403" spans="1:4" x14ac:dyDescent="0.25">
      <c r="A403">
        <v>281.58</v>
      </c>
      <c r="B403">
        <v>-161.56</v>
      </c>
      <c r="C403" t="s">
        <v>37</v>
      </c>
      <c r="D403" t="s">
        <v>38</v>
      </c>
    </row>
    <row r="404" spans="1:4" x14ac:dyDescent="0.25">
      <c r="A404">
        <v>2206.17</v>
      </c>
      <c r="B404">
        <v>251.43</v>
      </c>
      <c r="C404" t="s">
        <v>34</v>
      </c>
      <c r="D404" t="s">
        <v>68</v>
      </c>
    </row>
    <row r="405" spans="1:4" x14ac:dyDescent="0.25">
      <c r="A405">
        <v>621.12</v>
      </c>
      <c r="B405">
        <v>190.53</v>
      </c>
      <c r="C405" t="s">
        <v>34</v>
      </c>
      <c r="D405" t="s">
        <v>68</v>
      </c>
    </row>
    <row r="406" spans="1:4" x14ac:dyDescent="0.25">
      <c r="A406">
        <v>175.92</v>
      </c>
      <c r="B406">
        <v>-93.41</v>
      </c>
      <c r="C406" t="s">
        <v>24</v>
      </c>
      <c r="D406" t="s">
        <v>25</v>
      </c>
    </row>
    <row r="407" spans="1:4" x14ac:dyDescent="0.25">
      <c r="A407">
        <v>9.25</v>
      </c>
      <c r="B407">
        <v>-4.21</v>
      </c>
      <c r="C407" t="s">
        <v>34</v>
      </c>
      <c r="D407" t="s">
        <v>46</v>
      </c>
    </row>
    <row r="408" spans="1:4" x14ac:dyDescent="0.25">
      <c r="A408">
        <v>573.89</v>
      </c>
      <c r="B408">
        <v>-121.44</v>
      </c>
      <c r="C408" t="s">
        <v>34</v>
      </c>
      <c r="D408" t="s">
        <v>53</v>
      </c>
    </row>
    <row r="409" spans="1:4" x14ac:dyDescent="0.25">
      <c r="A409">
        <v>2039.39</v>
      </c>
      <c r="B409">
        <v>199.73</v>
      </c>
      <c r="C409" t="s">
        <v>24</v>
      </c>
      <c r="D409" t="s">
        <v>25</v>
      </c>
    </row>
    <row r="410" spans="1:4" x14ac:dyDescent="0.25">
      <c r="A410">
        <v>357.96</v>
      </c>
      <c r="B410">
        <v>10.44</v>
      </c>
      <c r="C410" t="s">
        <v>34</v>
      </c>
      <c r="D410" t="s">
        <v>49</v>
      </c>
    </row>
    <row r="411" spans="1:4" x14ac:dyDescent="0.25">
      <c r="A411">
        <v>5261.73</v>
      </c>
      <c r="B411">
        <v>650.29999999999995</v>
      </c>
      <c r="C411" t="s">
        <v>37</v>
      </c>
      <c r="D411" t="s">
        <v>86</v>
      </c>
    </row>
    <row r="412" spans="1:4" x14ac:dyDescent="0.25">
      <c r="A412">
        <v>849.46</v>
      </c>
      <c r="B412">
        <v>9.06</v>
      </c>
      <c r="C412" t="s">
        <v>34</v>
      </c>
      <c r="D412" t="s">
        <v>49</v>
      </c>
    </row>
    <row r="413" spans="1:4" x14ac:dyDescent="0.25">
      <c r="A413">
        <v>9626.86</v>
      </c>
      <c r="B413">
        <v>1882.2</v>
      </c>
      <c r="C413" t="s">
        <v>34</v>
      </c>
      <c r="D413" t="s">
        <v>72</v>
      </c>
    </row>
    <row r="414" spans="1:4" x14ac:dyDescent="0.25">
      <c r="A414">
        <v>2016.14</v>
      </c>
      <c r="B414">
        <v>241.74</v>
      </c>
      <c r="C414" t="s">
        <v>37</v>
      </c>
      <c r="D414" t="s">
        <v>38</v>
      </c>
    </row>
    <row r="415" spans="1:4" x14ac:dyDescent="0.25">
      <c r="A415">
        <v>933.21</v>
      </c>
      <c r="B415">
        <v>207.18</v>
      </c>
      <c r="C415" t="s">
        <v>37</v>
      </c>
      <c r="D415" t="s">
        <v>38</v>
      </c>
    </row>
    <row r="416" spans="1:4" x14ac:dyDescent="0.25">
      <c r="A416">
        <v>813.53499999999997</v>
      </c>
      <c r="B416">
        <v>435.95</v>
      </c>
      <c r="C416" t="s">
        <v>24</v>
      </c>
      <c r="D416" t="s">
        <v>41</v>
      </c>
    </row>
    <row r="417" spans="1:4" x14ac:dyDescent="0.25">
      <c r="A417">
        <v>582.59</v>
      </c>
      <c r="B417">
        <v>-121.75</v>
      </c>
      <c r="C417" t="s">
        <v>34</v>
      </c>
      <c r="D417" t="s">
        <v>53</v>
      </c>
    </row>
    <row r="418" spans="1:4" x14ac:dyDescent="0.25">
      <c r="A418">
        <v>384.74</v>
      </c>
      <c r="B418">
        <v>2.69</v>
      </c>
      <c r="C418" t="s">
        <v>34</v>
      </c>
      <c r="D418" t="s">
        <v>53</v>
      </c>
    </row>
    <row r="419" spans="1:4" x14ac:dyDescent="0.25">
      <c r="A419">
        <v>18316.3</v>
      </c>
      <c r="B419">
        <v>4569.0600000000004</v>
      </c>
      <c r="C419" t="s">
        <v>24</v>
      </c>
      <c r="D419" t="s">
        <v>51</v>
      </c>
    </row>
    <row r="420" spans="1:4" x14ac:dyDescent="0.25">
      <c r="A420">
        <v>68.319999999999993</v>
      </c>
      <c r="B420">
        <v>-66.72</v>
      </c>
      <c r="C420" t="s">
        <v>34</v>
      </c>
      <c r="D420" t="s">
        <v>49</v>
      </c>
    </row>
    <row r="421" spans="1:4" x14ac:dyDescent="0.25">
      <c r="A421">
        <v>536.38</v>
      </c>
      <c r="B421">
        <v>-258.8</v>
      </c>
      <c r="C421" t="s">
        <v>37</v>
      </c>
      <c r="D421" t="s">
        <v>57</v>
      </c>
    </row>
    <row r="422" spans="1:4" x14ac:dyDescent="0.25">
      <c r="A422">
        <v>391.87549999999999</v>
      </c>
      <c r="B422">
        <v>-38.020000000000003</v>
      </c>
      <c r="C422" t="s">
        <v>24</v>
      </c>
      <c r="D422" t="s">
        <v>41</v>
      </c>
    </row>
    <row r="423" spans="1:4" x14ac:dyDescent="0.25">
      <c r="A423">
        <v>2036.97</v>
      </c>
      <c r="B423">
        <v>-2397.44</v>
      </c>
      <c r="C423" t="s">
        <v>24</v>
      </c>
      <c r="D423" t="s">
        <v>131</v>
      </c>
    </row>
    <row r="424" spans="1:4" x14ac:dyDescent="0.25">
      <c r="A424">
        <v>2629.6640000000002</v>
      </c>
      <c r="B424">
        <v>27.74</v>
      </c>
      <c r="C424" t="s">
        <v>37</v>
      </c>
      <c r="D424" t="s">
        <v>112</v>
      </c>
    </row>
    <row r="425" spans="1:4" x14ac:dyDescent="0.25">
      <c r="A425">
        <v>394.62</v>
      </c>
      <c r="B425">
        <v>-31.39</v>
      </c>
      <c r="C425" t="s">
        <v>34</v>
      </c>
      <c r="D425" t="s">
        <v>72</v>
      </c>
    </row>
    <row r="426" spans="1:4" x14ac:dyDescent="0.25">
      <c r="A426">
        <v>464.64</v>
      </c>
      <c r="B426">
        <v>14.48</v>
      </c>
      <c r="C426" t="s">
        <v>37</v>
      </c>
      <c r="D426" t="s">
        <v>38</v>
      </c>
    </row>
    <row r="427" spans="1:4" x14ac:dyDescent="0.25">
      <c r="A427">
        <v>96.68</v>
      </c>
      <c r="B427">
        <v>22.25</v>
      </c>
      <c r="C427" t="s">
        <v>37</v>
      </c>
      <c r="D427" t="s">
        <v>38</v>
      </c>
    </row>
    <row r="428" spans="1:4" x14ac:dyDescent="0.25">
      <c r="A428">
        <v>155.47999999999999</v>
      </c>
      <c r="B428">
        <v>-6.64</v>
      </c>
      <c r="C428" t="s">
        <v>34</v>
      </c>
      <c r="D428" t="s">
        <v>72</v>
      </c>
    </row>
    <row r="429" spans="1:4" x14ac:dyDescent="0.25">
      <c r="A429">
        <v>56.77</v>
      </c>
      <c r="B429">
        <v>-3.2</v>
      </c>
      <c r="C429" t="s">
        <v>34</v>
      </c>
      <c r="D429" t="s">
        <v>35</v>
      </c>
    </row>
    <row r="430" spans="1:4" x14ac:dyDescent="0.25">
      <c r="A430">
        <v>63.91</v>
      </c>
      <c r="B430">
        <v>-27.78</v>
      </c>
      <c r="C430" t="s">
        <v>34</v>
      </c>
      <c r="D430" t="s">
        <v>49</v>
      </c>
    </row>
    <row r="431" spans="1:4" x14ac:dyDescent="0.25">
      <c r="A431">
        <v>206.09</v>
      </c>
      <c r="B431">
        <v>36.04</v>
      </c>
      <c r="C431" t="s">
        <v>37</v>
      </c>
      <c r="D431" t="s">
        <v>38</v>
      </c>
    </row>
    <row r="432" spans="1:4" x14ac:dyDescent="0.25">
      <c r="A432">
        <v>124.25</v>
      </c>
      <c r="B432">
        <v>-55.78</v>
      </c>
      <c r="C432" t="s">
        <v>34</v>
      </c>
      <c r="D432" t="s">
        <v>49</v>
      </c>
    </row>
    <row r="433" spans="1:4" x14ac:dyDescent="0.25">
      <c r="A433">
        <v>66.09</v>
      </c>
      <c r="B433">
        <v>13.71</v>
      </c>
      <c r="C433" t="s">
        <v>34</v>
      </c>
      <c r="D433" t="s">
        <v>46</v>
      </c>
    </row>
    <row r="434" spans="1:4" x14ac:dyDescent="0.25">
      <c r="A434">
        <v>27.32</v>
      </c>
      <c r="B434">
        <v>-5.87</v>
      </c>
      <c r="C434" t="s">
        <v>37</v>
      </c>
      <c r="D434" t="s">
        <v>38</v>
      </c>
    </row>
    <row r="435" spans="1:4" x14ac:dyDescent="0.25">
      <c r="A435">
        <v>643.30999999999995</v>
      </c>
      <c r="B435">
        <v>-231.34</v>
      </c>
      <c r="C435" t="s">
        <v>34</v>
      </c>
      <c r="D435" t="s">
        <v>53</v>
      </c>
    </row>
    <row r="436" spans="1:4" x14ac:dyDescent="0.25">
      <c r="A436">
        <v>1597.37</v>
      </c>
      <c r="B436">
        <v>-533.69000000000005</v>
      </c>
      <c r="C436" t="s">
        <v>37</v>
      </c>
      <c r="D436" t="s">
        <v>112</v>
      </c>
    </row>
    <row r="437" spans="1:4" x14ac:dyDescent="0.25">
      <c r="A437">
        <v>1753.9580000000001</v>
      </c>
      <c r="B437">
        <v>382.39</v>
      </c>
      <c r="C437" t="s">
        <v>24</v>
      </c>
      <c r="D437" t="s">
        <v>41</v>
      </c>
    </row>
    <row r="438" spans="1:4" x14ac:dyDescent="0.25">
      <c r="A438">
        <v>150.77000000000001</v>
      </c>
      <c r="B438">
        <v>-72.23</v>
      </c>
      <c r="C438" t="s">
        <v>24</v>
      </c>
      <c r="D438" t="s">
        <v>25</v>
      </c>
    </row>
    <row r="439" spans="1:4" x14ac:dyDescent="0.25">
      <c r="A439">
        <v>477.53</v>
      </c>
      <c r="B439">
        <v>197.76</v>
      </c>
      <c r="C439" t="s">
        <v>34</v>
      </c>
      <c r="D439" t="s">
        <v>76</v>
      </c>
    </row>
    <row r="440" spans="1:4" x14ac:dyDescent="0.25">
      <c r="A440">
        <v>2690.7514999999999</v>
      </c>
      <c r="B440">
        <v>234.61</v>
      </c>
      <c r="C440" t="s">
        <v>24</v>
      </c>
      <c r="D440" t="s">
        <v>41</v>
      </c>
    </row>
    <row r="441" spans="1:4" x14ac:dyDescent="0.25">
      <c r="A441">
        <v>1991.93</v>
      </c>
      <c r="B441">
        <v>951.5</v>
      </c>
      <c r="C441" t="s">
        <v>34</v>
      </c>
      <c r="D441" t="s">
        <v>49</v>
      </c>
    </row>
    <row r="442" spans="1:4" x14ac:dyDescent="0.25">
      <c r="A442">
        <v>67.72</v>
      </c>
      <c r="B442">
        <v>-142.66999999999999</v>
      </c>
      <c r="C442" t="s">
        <v>34</v>
      </c>
      <c r="D442" t="s">
        <v>68</v>
      </c>
    </row>
    <row r="443" spans="1:4" x14ac:dyDescent="0.25">
      <c r="A443">
        <v>68.64</v>
      </c>
      <c r="B443">
        <v>-38.93</v>
      </c>
      <c r="C443" t="s">
        <v>34</v>
      </c>
      <c r="D443" t="s">
        <v>35</v>
      </c>
    </row>
    <row r="444" spans="1:4" x14ac:dyDescent="0.25">
      <c r="A444">
        <v>133.94</v>
      </c>
      <c r="B444">
        <v>45</v>
      </c>
      <c r="C444" t="s">
        <v>34</v>
      </c>
      <c r="D444" t="s">
        <v>35</v>
      </c>
    </row>
    <row r="445" spans="1:4" x14ac:dyDescent="0.25">
      <c r="A445">
        <v>5433.0895</v>
      </c>
      <c r="B445">
        <v>1365.28</v>
      </c>
      <c r="C445" t="s">
        <v>24</v>
      </c>
      <c r="D445" t="s">
        <v>41</v>
      </c>
    </row>
    <row r="446" spans="1:4" x14ac:dyDescent="0.25">
      <c r="A446">
        <v>52.38</v>
      </c>
      <c r="B446">
        <v>11.72</v>
      </c>
      <c r="C446" t="s">
        <v>34</v>
      </c>
      <c r="D446" t="s">
        <v>100</v>
      </c>
    </row>
    <row r="447" spans="1:4" x14ac:dyDescent="0.25">
      <c r="A447">
        <v>497.4</v>
      </c>
      <c r="B447">
        <v>37.9</v>
      </c>
      <c r="C447" t="s">
        <v>37</v>
      </c>
      <c r="D447" t="s">
        <v>38</v>
      </c>
    </row>
    <row r="448" spans="1:4" x14ac:dyDescent="0.25">
      <c r="A448">
        <v>4965.384</v>
      </c>
      <c r="B448">
        <v>-175.46</v>
      </c>
      <c r="C448" t="s">
        <v>37</v>
      </c>
      <c r="D448" t="s">
        <v>112</v>
      </c>
    </row>
    <row r="449" spans="1:4" x14ac:dyDescent="0.25">
      <c r="A449">
        <v>358.41950000000003</v>
      </c>
      <c r="B449">
        <v>-275.06</v>
      </c>
      <c r="C449" t="s">
        <v>24</v>
      </c>
      <c r="D449" t="s">
        <v>41</v>
      </c>
    </row>
    <row r="450" spans="1:4" x14ac:dyDescent="0.25">
      <c r="A450">
        <v>3232.68</v>
      </c>
      <c r="B450">
        <v>875.45</v>
      </c>
      <c r="C450" t="s">
        <v>37</v>
      </c>
      <c r="D450" t="s">
        <v>38</v>
      </c>
    </row>
    <row r="451" spans="1:4" x14ac:dyDescent="0.25">
      <c r="A451">
        <v>1297.4485</v>
      </c>
      <c r="B451">
        <v>4.21</v>
      </c>
      <c r="C451" t="s">
        <v>24</v>
      </c>
      <c r="D451" t="s">
        <v>41</v>
      </c>
    </row>
    <row r="452" spans="1:4" x14ac:dyDescent="0.25">
      <c r="A452">
        <v>320.26</v>
      </c>
      <c r="B452">
        <v>-84.13</v>
      </c>
      <c r="C452" t="s">
        <v>34</v>
      </c>
      <c r="D452" t="s">
        <v>68</v>
      </c>
    </row>
    <row r="453" spans="1:4" x14ac:dyDescent="0.25">
      <c r="A453">
        <v>303.69</v>
      </c>
      <c r="B453">
        <v>-50.84</v>
      </c>
      <c r="C453" t="s">
        <v>34</v>
      </c>
      <c r="D453" t="s">
        <v>53</v>
      </c>
    </row>
    <row r="454" spans="1:4" x14ac:dyDescent="0.25">
      <c r="A454">
        <v>14922.16</v>
      </c>
      <c r="B454">
        <v>545.70000000000005</v>
      </c>
      <c r="C454" t="s">
        <v>37</v>
      </c>
      <c r="D454" t="s">
        <v>112</v>
      </c>
    </row>
    <row r="455" spans="1:4" x14ac:dyDescent="0.25">
      <c r="A455">
        <v>62.77</v>
      </c>
      <c r="B455">
        <v>-36.840000000000003</v>
      </c>
      <c r="C455" t="s">
        <v>34</v>
      </c>
      <c r="D455" t="s">
        <v>72</v>
      </c>
    </row>
    <row r="456" spans="1:4" x14ac:dyDescent="0.25">
      <c r="A456">
        <v>373.33</v>
      </c>
      <c r="B456">
        <v>-22.18</v>
      </c>
      <c r="C456" t="s">
        <v>34</v>
      </c>
      <c r="D456" t="s">
        <v>64</v>
      </c>
    </row>
    <row r="457" spans="1:4" x14ac:dyDescent="0.25">
      <c r="A457">
        <v>92.63</v>
      </c>
      <c r="B457">
        <v>-70.8</v>
      </c>
      <c r="C457" t="s">
        <v>34</v>
      </c>
      <c r="D457" t="s">
        <v>64</v>
      </c>
    </row>
    <row r="458" spans="1:4" x14ac:dyDescent="0.25">
      <c r="A458">
        <v>75.72</v>
      </c>
      <c r="B458">
        <v>20.29</v>
      </c>
      <c r="C458" t="s">
        <v>37</v>
      </c>
      <c r="D458" t="s">
        <v>38</v>
      </c>
    </row>
    <row r="459" spans="1:4" x14ac:dyDescent="0.25">
      <c r="A459">
        <v>225.21</v>
      </c>
      <c r="B459">
        <v>-66.16</v>
      </c>
      <c r="C459" t="s">
        <v>34</v>
      </c>
      <c r="D459" t="s">
        <v>49</v>
      </c>
    </row>
    <row r="460" spans="1:4" x14ac:dyDescent="0.25">
      <c r="A460">
        <v>240.14</v>
      </c>
      <c r="B460">
        <v>57.78</v>
      </c>
      <c r="C460" t="s">
        <v>34</v>
      </c>
      <c r="D460" t="s">
        <v>49</v>
      </c>
    </row>
    <row r="461" spans="1:4" x14ac:dyDescent="0.25">
      <c r="A461">
        <v>236.99</v>
      </c>
      <c r="B461">
        <v>-95.79</v>
      </c>
      <c r="C461" t="s">
        <v>34</v>
      </c>
      <c r="D461" t="s">
        <v>49</v>
      </c>
    </row>
    <row r="462" spans="1:4" x14ac:dyDescent="0.25">
      <c r="A462">
        <v>4617.3360000000002</v>
      </c>
      <c r="B462">
        <v>978.35</v>
      </c>
      <c r="C462" t="s">
        <v>24</v>
      </c>
      <c r="D462" t="s">
        <v>41</v>
      </c>
    </row>
    <row r="463" spans="1:4" x14ac:dyDescent="0.25">
      <c r="A463">
        <v>89.71</v>
      </c>
      <c r="B463">
        <v>20.71</v>
      </c>
      <c r="C463" t="s">
        <v>34</v>
      </c>
      <c r="D463" t="s">
        <v>100</v>
      </c>
    </row>
    <row r="464" spans="1:4" x14ac:dyDescent="0.25">
      <c r="A464">
        <v>188.23</v>
      </c>
      <c r="B464">
        <v>-145.1</v>
      </c>
      <c r="C464" t="s">
        <v>34</v>
      </c>
      <c r="D464" t="s">
        <v>72</v>
      </c>
    </row>
    <row r="465" spans="1:4" x14ac:dyDescent="0.25">
      <c r="A465">
        <v>541.95000000000005</v>
      </c>
      <c r="B465">
        <v>143.04</v>
      </c>
      <c r="C465" t="s">
        <v>34</v>
      </c>
      <c r="D465" t="s">
        <v>35</v>
      </c>
    </row>
    <row r="466" spans="1:4" x14ac:dyDescent="0.25">
      <c r="A466">
        <v>169.18</v>
      </c>
      <c r="B466">
        <v>-18.73</v>
      </c>
      <c r="C466" t="s">
        <v>34</v>
      </c>
      <c r="D466" t="s">
        <v>72</v>
      </c>
    </row>
    <row r="467" spans="1:4" x14ac:dyDescent="0.25">
      <c r="A467">
        <v>8252.3919999999998</v>
      </c>
      <c r="B467">
        <v>1853.19</v>
      </c>
      <c r="C467" t="s">
        <v>37</v>
      </c>
      <c r="D467" t="s">
        <v>112</v>
      </c>
    </row>
    <row r="468" spans="1:4" x14ac:dyDescent="0.25">
      <c r="A468">
        <v>448.23</v>
      </c>
      <c r="B468">
        <v>110.6</v>
      </c>
      <c r="C468" t="s">
        <v>24</v>
      </c>
      <c r="D468" t="s">
        <v>25</v>
      </c>
    </row>
    <row r="469" spans="1:4" x14ac:dyDescent="0.25">
      <c r="A469">
        <v>748.83</v>
      </c>
      <c r="B469">
        <v>250.01</v>
      </c>
      <c r="C469" t="s">
        <v>24</v>
      </c>
      <c r="D469" t="s">
        <v>25</v>
      </c>
    </row>
    <row r="470" spans="1:4" x14ac:dyDescent="0.25">
      <c r="A470">
        <v>194.29</v>
      </c>
      <c r="B470">
        <v>-177.17</v>
      </c>
      <c r="C470" t="s">
        <v>34</v>
      </c>
      <c r="D470" t="s">
        <v>64</v>
      </c>
    </row>
    <row r="471" spans="1:4" x14ac:dyDescent="0.25">
      <c r="A471">
        <v>1621.1</v>
      </c>
      <c r="B471">
        <v>-971.36</v>
      </c>
      <c r="C471" t="s">
        <v>34</v>
      </c>
      <c r="D471" t="s">
        <v>53</v>
      </c>
    </row>
    <row r="472" spans="1:4" x14ac:dyDescent="0.25">
      <c r="A472">
        <v>18028.07</v>
      </c>
      <c r="B472">
        <v>8157.7</v>
      </c>
      <c r="C472" t="s">
        <v>24</v>
      </c>
      <c r="D472" t="s">
        <v>51</v>
      </c>
    </row>
    <row r="473" spans="1:4" x14ac:dyDescent="0.25">
      <c r="A473">
        <v>21062.91</v>
      </c>
      <c r="B473">
        <v>5713.53</v>
      </c>
      <c r="C473" t="s">
        <v>37</v>
      </c>
      <c r="D473" t="s">
        <v>57</v>
      </c>
    </row>
    <row r="474" spans="1:4" x14ac:dyDescent="0.25">
      <c r="A474">
        <v>40.85</v>
      </c>
      <c r="B474">
        <v>6.46</v>
      </c>
      <c r="C474" t="s">
        <v>34</v>
      </c>
      <c r="D474" t="s">
        <v>100</v>
      </c>
    </row>
    <row r="475" spans="1:4" x14ac:dyDescent="0.25">
      <c r="A475">
        <v>295.24</v>
      </c>
      <c r="B475">
        <v>-279.93</v>
      </c>
      <c r="C475" t="s">
        <v>34</v>
      </c>
      <c r="D475" t="s">
        <v>68</v>
      </c>
    </row>
    <row r="476" spans="1:4" x14ac:dyDescent="0.25">
      <c r="A476">
        <v>164.62</v>
      </c>
      <c r="B476">
        <v>-93.71</v>
      </c>
      <c r="C476" t="s">
        <v>34</v>
      </c>
      <c r="D476" t="s">
        <v>68</v>
      </c>
    </row>
    <row r="477" spans="1:4" x14ac:dyDescent="0.25">
      <c r="A477">
        <v>4225.7700000000004</v>
      </c>
      <c r="B477">
        <v>-1393.69</v>
      </c>
      <c r="C477" t="s">
        <v>37</v>
      </c>
      <c r="D477" t="s">
        <v>57</v>
      </c>
    </row>
    <row r="478" spans="1:4" x14ac:dyDescent="0.25">
      <c r="A478">
        <v>53.89</v>
      </c>
      <c r="B478">
        <v>17.63</v>
      </c>
      <c r="C478" t="s">
        <v>34</v>
      </c>
      <c r="D478" t="s">
        <v>46</v>
      </c>
    </row>
    <row r="479" spans="1:4" x14ac:dyDescent="0.25">
      <c r="A479">
        <v>53.14</v>
      </c>
      <c r="B479">
        <v>14.57</v>
      </c>
      <c r="C479" t="s">
        <v>37</v>
      </c>
      <c r="D479" t="s">
        <v>38</v>
      </c>
    </row>
    <row r="480" spans="1:4" x14ac:dyDescent="0.25">
      <c r="A480">
        <v>156.47</v>
      </c>
      <c r="B480">
        <v>-39.229999999999997</v>
      </c>
      <c r="C480" t="s">
        <v>34</v>
      </c>
      <c r="D480" t="s">
        <v>68</v>
      </c>
    </row>
    <row r="481" spans="1:4" x14ac:dyDescent="0.25">
      <c r="A481">
        <v>181.32</v>
      </c>
      <c r="B481">
        <v>80.319999999999993</v>
      </c>
      <c r="C481" t="s">
        <v>37</v>
      </c>
      <c r="D481" t="s">
        <v>38</v>
      </c>
    </row>
    <row r="482" spans="1:4" x14ac:dyDescent="0.25">
      <c r="A482">
        <v>127.84</v>
      </c>
      <c r="B482">
        <v>12.69</v>
      </c>
      <c r="C482" t="s">
        <v>34</v>
      </c>
      <c r="D482" t="s">
        <v>35</v>
      </c>
    </row>
    <row r="483" spans="1:4" x14ac:dyDescent="0.25">
      <c r="A483">
        <v>11.15</v>
      </c>
      <c r="B483">
        <v>-2.62</v>
      </c>
      <c r="C483" t="s">
        <v>34</v>
      </c>
      <c r="D483" t="s">
        <v>100</v>
      </c>
    </row>
    <row r="484" spans="1:4" x14ac:dyDescent="0.25">
      <c r="A484">
        <v>1262.72</v>
      </c>
      <c r="B484">
        <v>490.28</v>
      </c>
      <c r="C484" t="s">
        <v>34</v>
      </c>
      <c r="D484" t="s">
        <v>68</v>
      </c>
    </row>
    <row r="485" spans="1:4" x14ac:dyDescent="0.25">
      <c r="A485">
        <v>524.19000000000005</v>
      </c>
      <c r="B485">
        <v>-135.46</v>
      </c>
      <c r="C485" t="s">
        <v>24</v>
      </c>
      <c r="D485" t="s">
        <v>25</v>
      </c>
    </row>
    <row r="486" spans="1:4" x14ac:dyDescent="0.25">
      <c r="A486">
        <v>116.84</v>
      </c>
      <c r="B486">
        <v>-125.44</v>
      </c>
      <c r="C486" t="s">
        <v>34</v>
      </c>
      <c r="D486" t="s">
        <v>68</v>
      </c>
    </row>
    <row r="487" spans="1:4" x14ac:dyDescent="0.25">
      <c r="A487">
        <v>22.13</v>
      </c>
      <c r="B487">
        <v>-2.39</v>
      </c>
      <c r="C487" t="s">
        <v>34</v>
      </c>
      <c r="D487" t="s">
        <v>68</v>
      </c>
    </row>
    <row r="488" spans="1:4" x14ac:dyDescent="0.25">
      <c r="A488">
        <v>129.84</v>
      </c>
      <c r="B488">
        <v>2.39</v>
      </c>
      <c r="C488" t="s">
        <v>37</v>
      </c>
      <c r="D488" t="s">
        <v>38</v>
      </c>
    </row>
    <row r="489" spans="1:4" x14ac:dyDescent="0.25">
      <c r="A489">
        <v>235.49</v>
      </c>
      <c r="B489">
        <v>21.78</v>
      </c>
      <c r="C489" t="s">
        <v>34</v>
      </c>
      <c r="D489" t="s">
        <v>49</v>
      </c>
    </row>
    <row r="490" spans="1:4" x14ac:dyDescent="0.25">
      <c r="A490">
        <v>481.27</v>
      </c>
      <c r="B490">
        <v>-181.27</v>
      </c>
      <c r="C490" t="s">
        <v>37</v>
      </c>
      <c r="D490" t="s">
        <v>86</v>
      </c>
    </row>
    <row r="491" spans="1:4" x14ac:dyDescent="0.25">
      <c r="A491">
        <v>879.54</v>
      </c>
      <c r="B491">
        <v>166.93</v>
      </c>
      <c r="C491" t="s">
        <v>24</v>
      </c>
      <c r="D491" t="s">
        <v>51</v>
      </c>
    </row>
    <row r="492" spans="1:4" x14ac:dyDescent="0.25">
      <c r="A492">
        <v>8177.07</v>
      </c>
      <c r="B492">
        <v>2385.3000000000002</v>
      </c>
      <c r="C492" t="s">
        <v>34</v>
      </c>
      <c r="D492" t="s">
        <v>53</v>
      </c>
    </row>
    <row r="493" spans="1:4" x14ac:dyDescent="0.25">
      <c r="A493">
        <v>1559.5</v>
      </c>
      <c r="B493">
        <v>515.83000000000004</v>
      </c>
      <c r="C493" t="s">
        <v>24</v>
      </c>
      <c r="D493" t="s">
        <v>25</v>
      </c>
    </row>
    <row r="494" spans="1:4" x14ac:dyDescent="0.25">
      <c r="A494">
        <v>520.49</v>
      </c>
      <c r="B494">
        <v>-51.01</v>
      </c>
      <c r="C494" t="s">
        <v>37</v>
      </c>
      <c r="D494" t="s">
        <v>38</v>
      </c>
    </row>
    <row r="495" spans="1:4" x14ac:dyDescent="0.25">
      <c r="A495">
        <v>1143.8800000000001</v>
      </c>
      <c r="B495">
        <v>-88.7</v>
      </c>
      <c r="C495" t="s">
        <v>24</v>
      </c>
      <c r="D495" t="s">
        <v>25</v>
      </c>
    </row>
    <row r="496" spans="1:4" x14ac:dyDescent="0.25">
      <c r="A496">
        <v>334.89</v>
      </c>
      <c r="B496">
        <v>-1.44</v>
      </c>
      <c r="C496" t="s">
        <v>24</v>
      </c>
      <c r="D496" t="s">
        <v>51</v>
      </c>
    </row>
    <row r="497" spans="1:4" x14ac:dyDescent="0.25">
      <c r="A497">
        <v>1880.8</v>
      </c>
      <c r="B497">
        <v>775.88</v>
      </c>
      <c r="C497" t="s">
        <v>24</v>
      </c>
      <c r="D497" t="s">
        <v>25</v>
      </c>
    </row>
    <row r="498" spans="1:4" x14ac:dyDescent="0.25">
      <c r="A498">
        <v>7143.9269999999997</v>
      </c>
      <c r="B498">
        <v>2374.73</v>
      </c>
      <c r="C498" t="s">
        <v>24</v>
      </c>
      <c r="D498" t="s">
        <v>41</v>
      </c>
    </row>
    <row r="499" spans="1:4" x14ac:dyDescent="0.25">
      <c r="A499">
        <v>1187.864</v>
      </c>
      <c r="B499">
        <v>-347.16</v>
      </c>
      <c r="C499" t="s">
        <v>37</v>
      </c>
      <c r="D499" t="s">
        <v>112</v>
      </c>
    </row>
    <row r="500" spans="1:4" x14ac:dyDescent="0.25">
      <c r="A500">
        <v>11.08</v>
      </c>
      <c r="B500">
        <v>-8.93</v>
      </c>
      <c r="C500" t="s">
        <v>37</v>
      </c>
      <c r="D500" t="s">
        <v>38</v>
      </c>
    </row>
    <row r="501" spans="1:4" x14ac:dyDescent="0.25">
      <c r="A501">
        <v>77.19</v>
      </c>
      <c r="B501">
        <v>-81.349999999999994</v>
      </c>
      <c r="C501" t="s">
        <v>34</v>
      </c>
      <c r="D501" t="s">
        <v>72</v>
      </c>
    </row>
    <row r="502" spans="1:4" x14ac:dyDescent="0.25">
      <c r="A502">
        <v>118.98</v>
      </c>
      <c r="B502">
        <v>-12.77</v>
      </c>
      <c r="C502" t="s">
        <v>34</v>
      </c>
      <c r="D502" t="s">
        <v>68</v>
      </c>
    </row>
    <row r="503" spans="1:4" x14ac:dyDescent="0.25">
      <c r="A503">
        <v>4910.09</v>
      </c>
      <c r="B503">
        <v>1669.38</v>
      </c>
      <c r="C503" t="s">
        <v>24</v>
      </c>
      <c r="D503" t="s">
        <v>25</v>
      </c>
    </row>
    <row r="504" spans="1:4" x14ac:dyDescent="0.25">
      <c r="A504">
        <v>1058.45</v>
      </c>
      <c r="B504">
        <v>-386.02</v>
      </c>
      <c r="C504" t="s">
        <v>34</v>
      </c>
      <c r="D504" t="s">
        <v>53</v>
      </c>
    </row>
    <row r="505" spans="1:4" x14ac:dyDescent="0.25">
      <c r="A505">
        <v>172.04</v>
      </c>
      <c r="B505">
        <v>143.08000000000001</v>
      </c>
      <c r="C505" t="s">
        <v>37</v>
      </c>
      <c r="D505" t="s">
        <v>38</v>
      </c>
    </row>
    <row r="506" spans="1:4" x14ac:dyDescent="0.25">
      <c r="A506">
        <v>113.14</v>
      </c>
      <c r="B506">
        <v>-21.23</v>
      </c>
      <c r="C506" t="s">
        <v>34</v>
      </c>
      <c r="D506" t="s">
        <v>49</v>
      </c>
    </row>
    <row r="507" spans="1:4" x14ac:dyDescent="0.25">
      <c r="A507">
        <v>1724.82</v>
      </c>
      <c r="B507">
        <v>407.8</v>
      </c>
      <c r="C507" t="s">
        <v>34</v>
      </c>
      <c r="D507" t="s">
        <v>53</v>
      </c>
    </row>
    <row r="508" spans="1:4" x14ac:dyDescent="0.25">
      <c r="A508">
        <v>1703.8505</v>
      </c>
      <c r="B508">
        <v>316.06</v>
      </c>
      <c r="C508" t="s">
        <v>24</v>
      </c>
      <c r="D508" t="s">
        <v>41</v>
      </c>
    </row>
    <row r="509" spans="1:4" x14ac:dyDescent="0.25">
      <c r="A509">
        <v>303.18650000000002</v>
      </c>
      <c r="B509">
        <v>92.59</v>
      </c>
      <c r="C509" t="s">
        <v>24</v>
      </c>
      <c r="D509" t="s">
        <v>41</v>
      </c>
    </row>
    <row r="510" spans="1:4" x14ac:dyDescent="0.25">
      <c r="A510">
        <v>141.91999999999999</v>
      </c>
      <c r="B510">
        <v>12.2</v>
      </c>
      <c r="C510" t="s">
        <v>37</v>
      </c>
      <c r="D510" t="s">
        <v>38</v>
      </c>
    </row>
    <row r="511" spans="1:4" x14ac:dyDescent="0.25">
      <c r="A511">
        <v>748.25</v>
      </c>
      <c r="B511">
        <v>-86.99</v>
      </c>
      <c r="C511" t="s">
        <v>37</v>
      </c>
      <c r="D511" t="s">
        <v>57</v>
      </c>
    </row>
    <row r="512" spans="1:4" x14ac:dyDescent="0.25">
      <c r="A512">
        <v>6206.16</v>
      </c>
      <c r="B512">
        <v>1416.27</v>
      </c>
      <c r="C512" t="s">
        <v>34</v>
      </c>
      <c r="D512" t="s">
        <v>53</v>
      </c>
    </row>
    <row r="513" spans="1:4" x14ac:dyDescent="0.25">
      <c r="A513">
        <v>1620.94</v>
      </c>
      <c r="B513">
        <v>-969.05</v>
      </c>
      <c r="C513" t="s">
        <v>37</v>
      </c>
      <c r="D513" t="s">
        <v>112</v>
      </c>
    </row>
    <row r="514" spans="1:4" x14ac:dyDescent="0.25">
      <c r="A514">
        <v>3681.7494999999999</v>
      </c>
      <c r="B514">
        <v>1196.44</v>
      </c>
      <c r="C514" t="s">
        <v>24</v>
      </c>
      <c r="D514" t="s">
        <v>41</v>
      </c>
    </row>
    <row r="515" spans="1:4" x14ac:dyDescent="0.25">
      <c r="A515">
        <v>875.52</v>
      </c>
      <c r="B515">
        <v>5.71</v>
      </c>
      <c r="C515" t="s">
        <v>37</v>
      </c>
      <c r="D515" t="s">
        <v>38</v>
      </c>
    </row>
    <row r="516" spans="1:4" x14ac:dyDescent="0.25">
      <c r="A516">
        <v>260.39</v>
      </c>
      <c r="B516">
        <v>-48.57</v>
      </c>
      <c r="C516" t="s">
        <v>34</v>
      </c>
      <c r="D516" t="s">
        <v>76</v>
      </c>
    </row>
    <row r="517" spans="1:4" x14ac:dyDescent="0.25">
      <c r="A517">
        <v>303.62</v>
      </c>
      <c r="B517">
        <v>-59.98</v>
      </c>
      <c r="C517" t="s">
        <v>24</v>
      </c>
      <c r="D517" t="s">
        <v>25</v>
      </c>
    </row>
    <row r="518" spans="1:4" x14ac:dyDescent="0.25">
      <c r="A518">
        <v>269.93</v>
      </c>
      <c r="B518">
        <v>119.64</v>
      </c>
      <c r="C518" t="s">
        <v>34</v>
      </c>
      <c r="D518" t="s">
        <v>49</v>
      </c>
    </row>
    <row r="519" spans="1:4" x14ac:dyDescent="0.25">
      <c r="A519">
        <v>2300.4499999999998</v>
      </c>
      <c r="B519">
        <v>624.64</v>
      </c>
      <c r="C519" t="s">
        <v>34</v>
      </c>
      <c r="D519" t="s">
        <v>76</v>
      </c>
    </row>
    <row r="520" spans="1:4" x14ac:dyDescent="0.25">
      <c r="A520">
        <v>548.11</v>
      </c>
      <c r="B520">
        <v>124.24</v>
      </c>
      <c r="C520" t="s">
        <v>34</v>
      </c>
      <c r="D520" t="s">
        <v>35</v>
      </c>
    </row>
    <row r="521" spans="1:4" x14ac:dyDescent="0.25">
      <c r="A521">
        <v>226.81</v>
      </c>
      <c r="B521">
        <v>-5.37</v>
      </c>
      <c r="C521" t="s">
        <v>34</v>
      </c>
      <c r="D521" t="s">
        <v>68</v>
      </c>
    </row>
    <row r="522" spans="1:4" x14ac:dyDescent="0.25">
      <c r="A522">
        <v>511.07</v>
      </c>
      <c r="B522">
        <v>-165.74</v>
      </c>
      <c r="C522" t="s">
        <v>24</v>
      </c>
      <c r="D522" t="s">
        <v>25</v>
      </c>
    </row>
    <row r="523" spans="1:4" x14ac:dyDescent="0.25">
      <c r="A523">
        <v>337.34</v>
      </c>
      <c r="B523">
        <v>-69.84</v>
      </c>
      <c r="C523" t="s">
        <v>24</v>
      </c>
      <c r="D523" t="s">
        <v>25</v>
      </c>
    </row>
    <row r="524" spans="1:4" x14ac:dyDescent="0.25">
      <c r="A524">
        <v>72.63</v>
      </c>
      <c r="B524">
        <v>-26.94</v>
      </c>
      <c r="C524" t="s">
        <v>34</v>
      </c>
      <c r="D524" t="s">
        <v>35</v>
      </c>
    </row>
    <row r="525" spans="1:4" x14ac:dyDescent="0.25">
      <c r="A525">
        <v>90.37</v>
      </c>
      <c r="B525">
        <v>-374.82</v>
      </c>
      <c r="C525" t="s">
        <v>34</v>
      </c>
      <c r="D525" t="s">
        <v>72</v>
      </c>
    </row>
    <row r="526" spans="1:4" x14ac:dyDescent="0.25">
      <c r="A526">
        <v>806.05</v>
      </c>
      <c r="B526">
        <v>-63.39</v>
      </c>
      <c r="C526" t="s">
        <v>24</v>
      </c>
      <c r="D526" t="s">
        <v>25</v>
      </c>
    </row>
    <row r="527" spans="1:4" x14ac:dyDescent="0.25">
      <c r="A527">
        <v>1425.06</v>
      </c>
      <c r="B527">
        <v>597.30999999999995</v>
      </c>
      <c r="C527" t="s">
        <v>34</v>
      </c>
      <c r="D527" t="s">
        <v>49</v>
      </c>
    </row>
    <row r="528" spans="1:4" x14ac:dyDescent="0.25">
      <c r="A528">
        <v>4547.8999999999996</v>
      </c>
      <c r="B528">
        <v>-768.14</v>
      </c>
      <c r="C528" t="s">
        <v>37</v>
      </c>
      <c r="D528" t="s">
        <v>86</v>
      </c>
    </row>
    <row r="529" spans="1:4" x14ac:dyDescent="0.25">
      <c r="A529">
        <v>7223.59</v>
      </c>
      <c r="B529">
        <v>1769.81</v>
      </c>
      <c r="C529" t="s">
        <v>37</v>
      </c>
      <c r="D529" t="s">
        <v>86</v>
      </c>
    </row>
    <row r="530" spans="1:4" x14ac:dyDescent="0.25">
      <c r="A530">
        <v>934.21600000000001</v>
      </c>
      <c r="B530">
        <v>-4.34</v>
      </c>
      <c r="C530" t="s">
        <v>37</v>
      </c>
      <c r="D530" t="s">
        <v>112</v>
      </c>
    </row>
    <row r="531" spans="1:4" x14ac:dyDescent="0.25">
      <c r="A531">
        <v>1205.73</v>
      </c>
      <c r="B531">
        <v>310.93</v>
      </c>
      <c r="C531" t="s">
        <v>34</v>
      </c>
      <c r="D531" t="s">
        <v>72</v>
      </c>
    </row>
    <row r="532" spans="1:4" x14ac:dyDescent="0.25">
      <c r="A532">
        <v>31.35</v>
      </c>
      <c r="B532">
        <v>-14.62</v>
      </c>
      <c r="C532" t="s">
        <v>34</v>
      </c>
      <c r="D532" t="s">
        <v>68</v>
      </c>
    </row>
    <row r="533" spans="1:4" x14ac:dyDescent="0.25">
      <c r="A533">
        <v>475.9</v>
      </c>
      <c r="B533">
        <v>-5.18</v>
      </c>
      <c r="C533" t="s">
        <v>37</v>
      </c>
      <c r="D533" t="s">
        <v>38</v>
      </c>
    </row>
    <row r="534" spans="1:4" x14ac:dyDescent="0.25">
      <c r="A534">
        <v>3635.63</v>
      </c>
      <c r="B534">
        <v>104.48</v>
      </c>
      <c r="C534" t="s">
        <v>37</v>
      </c>
      <c r="D534" t="s">
        <v>112</v>
      </c>
    </row>
    <row r="535" spans="1:4" x14ac:dyDescent="0.25">
      <c r="A535">
        <v>187.37</v>
      </c>
      <c r="B535">
        <v>-125.96</v>
      </c>
      <c r="C535" t="s">
        <v>24</v>
      </c>
      <c r="D535" t="s">
        <v>25</v>
      </c>
    </row>
    <row r="536" spans="1:4" x14ac:dyDescent="0.25">
      <c r="A536">
        <v>157.56</v>
      </c>
      <c r="B536">
        <v>-139.35</v>
      </c>
      <c r="C536" t="s">
        <v>24</v>
      </c>
      <c r="D536" t="s">
        <v>25</v>
      </c>
    </row>
    <row r="537" spans="1:4" x14ac:dyDescent="0.25">
      <c r="A537">
        <v>1002.77</v>
      </c>
      <c r="B537">
        <v>295.60000000000002</v>
      </c>
      <c r="C537" t="s">
        <v>37</v>
      </c>
      <c r="D537" t="s">
        <v>38</v>
      </c>
    </row>
    <row r="538" spans="1:4" x14ac:dyDescent="0.25">
      <c r="A538">
        <v>178.14</v>
      </c>
      <c r="B538">
        <v>56.3</v>
      </c>
      <c r="C538" t="s">
        <v>37</v>
      </c>
      <c r="D538" t="s">
        <v>38</v>
      </c>
    </row>
    <row r="539" spans="1:4" x14ac:dyDescent="0.25">
      <c r="A539">
        <v>118.56</v>
      </c>
      <c r="B539">
        <v>-63.38</v>
      </c>
      <c r="C539" t="s">
        <v>34</v>
      </c>
      <c r="D539" t="s">
        <v>68</v>
      </c>
    </row>
    <row r="540" spans="1:4" x14ac:dyDescent="0.25">
      <c r="A540">
        <v>2145.0500000000002</v>
      </c>
      <c r="B540">
        <v>1012.67</v>
      </c>
      <c r="C540" t="s">
        <v>34</v>
      </c>
      <c r="D540" t="s">
        <v>49</v>
      </c>
    </row>
    <row r="541" spans="1:4" x14ac:dyDescent="0.25">
      <c r="A541">
        <v>3904.12</v>
      </c>
      <c r="B541">
        <v>-1508.46</v>
      </c>
      <c r="C541" t="s">
        <v>37</v>
      </c>
      <c r="D541" t="s">
        <v>57</v>
      </c>
    </row>
    <row r="542" spans="1:4" x14ac:dyDescent="0.25">
      <c r="A542">
        <v>343.64</v>
      </c>
      <c r="B542">
        <v>13.29</v>
      </c>
      <c r="C542" t="s">
        <v>37</v>
      </c>
      <c r="D542" t="s">
        <v>38</v>
      </c>
    </row>
    <row r="543" spans="1:4" x14ac:dyDescent="0.25">
      <c r="A543">
        <v>256.64</v>
      </c>
      <c r="B543">
        <v>-28.29</v>
      </c>
      <c r="C543" t="s">
        <v>34</v>
      </c>
      <c r="D543" t="s">
        <v>100</v>
      </c>
    </row>
    <row r="544" spans="1:4" x14ac:dyDescent="0.25">
      <c r="A544">
        <v>11057.6</v>
      </c>
      <c r="B544">
        <v>183.9</v>
      </c>
      <c r="C544" t="s">
        <v>37</v>
      </c>
      <c r="D544" t="s">
        <v>112</v>
      </c>
    </row>
    <row r="545" spans="1:4" x14ac:dyDescent="0.25">
      <c r="A545">
        <v>334.66</v>
      </c>
      <c r="B545">
        <v>132.56</v>
      </c>
      <c r="C545" t="s">
        <v>34</v>
      </c>
      <c r="D545" t="s">
        <v>35</v>
      </c>
    </row>
    <row r="546" spans="1:4" x14ac:dyDescent="0.25">
      <c r="A546">
        <v>2026.05</v>
      </c>
      <c r="B546">
        <v>-357.65</v>
      </c>
      <c r="C546" t="s">
        <v>37</v>
      </c>
      <c r="D546" t="s">
        <v>86</v>
      </c>
    </row>
    <row r="547" spans="1:4" x14ac:dyDescent="0.25">
      <c r="A547">
        <v>2796.67</v>
      </c>
      <c r="B547">
        <v>801.04</v>
      </c>
      <c r="C547" t="s">
        <v>34</v>
      </c>
      <c r="D547" t="s">
        <v>53</v>
      </c>
    </row>
    <row r="548" spans="1:4" x14ac:dyDescent="0.25">
      <c r="A548">
        <v>37.700000000000003</v>
      </c>
      <c r="B548">
        <v>-81.08</v>
      </c>
      <c r="C548" t="s">
        <v>34</v>
      </c>
      <c r="D548" t="s">
        <v>49</v>
      </c>
    </row>
    <row r="549" spans="1:4" x14ac:dyDescent="0.25">
      <c r="A549">
        <v>1059.72</v>
      </c>
      <c r="B549">
        <v>112.22</v>
      </c>
      <c r="C549" t="s">
        <v>34</v>
      </c>
      <c r="D549" t="s">
        <v>53</v>
      </c>
    </row>
    <row r="550" spans="1:4" x14ac:dyDescent="0.25">
      <c r="A550">
        <v>820.56449999999995</v>
      </c>
      <c r="B550">
        <v>-800.25</v>
      </c>
      <c r="C550" t="s">
        <v>24</v>
      </c>
      <c r="D550" t="s">
        <v>41</v>
      </c>
    </row>
    <row r="551" spans="1:4" x14ac:dyDescent="0.25">
      <c r="A551">
        <v>3332.06</v>
      </c>
      <c r="B551">
        <v>412.63</v>
      </c>
      <c r="C551" t="s">
        <v>24</v>
      </c>
      <c r="D551" t="s">
        <v>51</v>
      </c>
    </row>
    <row r="552" spans="1:4" x14ac:dyDescent="0.25">
      <c r="A552">
        <v>118.18</v>
      </c>
      <c r="B552">
        <v>-133.62</v>
      </c>
      <c r="C552" t="s">
        <v>34</v>
      </c>
      <c r="D552" t="s">
        <v>72</v>
      </c>
    </row>
    <row r="553" spans="1:4" x14ac:dyDescent="0.25">
      <c r="A553">
        <v>354.45</v>
      </c>
      <c r="B553">
        <v>11.38</v>
      </c>
      <c r="C553" t="s">
        <v>34</v>
      </c>
      <c r="D553" t="s">
        <v>72</v>
      </c>
    </row>
    <row r="554" spans="1:4" x14ac:dyDescent="0.25">
      <c r="A554">
        <v>238.43</v>
      </c>
      <c r="B554">
        <v>-36.11</v>
      </c>
      <c r="C554" t="s">
        <v>34</v>
      </c>
      <c r="D554" t="s">
        <v>35</v>
      </c>
    </row>
    <row r="555" spans="1:4" x14ac:dyDescent="0.25">
      <c r="A555">
        <v>1606.4</v>
      </c>
      <c r="B555">
        <v>-1231.3499999999999</v>
      </c>
      <c r="C555" t="s">
        <v>37</v>
      </c>
      <c r="D555" t="s">
        <v>112</v>
      </c>
    </row>
    <row r="556" spans="1:4" x14ac:dyDescent="0.25">
      <c r="A556">
        <v>10445.950000000001</v>
      </c>
      <c r="B556">
        <v>1069.6099999999999</v>
      </c>
      <c r="C556" t="s">
        <v>37</v>
      </c>
      <c r="D556" t="s">
        <v>86</v>
      </c>
    </row>
    <row r="557" spans="1:4" x14ac:dyDescent="0.25">
      <c r="A557">
        <v>622.72</v>
      </c>
      <c r="B557">
        <v>76.510000000000005</v>
      </c>
      <c r="C557" t="s">
        <v>34</v>
      </c>
      <c r="D557" t="s">
        <v>35</v>
      </c>
    </row>
    <row r="558" spans="1:4" x14ac:dyDescent="0.25">
      <c r="A558">
        <v>3491.71</v>
      </c>
      <c r="B558">
        <v>-1216.6400000000001</v>
      </c>
      <c r="C558" t="s">
        <v>37</v>
      </c>
      <c r="D558" t="s">
        <v>86</v>
      </c>
    </row>
    <row r="559" spans="1:4" x14ac:dyDescent="0.25">
      <c r="A559">
        <v>485.16</v>
      </c>
      <c r="B559">
        <v>-9.32</v>
      </c>
      <c r="C559" t="s">
        <v>34</v>
      </c>
      <c r="D559" t="s">
        <v>35</v>
      </c>
    </row>
    <row r="560" spans="1:4" x14ac:dyDescent="0.25">
      <c r="A560">
        <v>457.68</v>
      </c>
      <c r="B560">
        <v>107.38</v>
      </c>
      <c r="C560" t="s">
        <v>34</v>
      </c>
      <c r="D560" t="s">
        <v>68</v>
      </c>
    </row>
    <row r="561" spans="1:4" x14ac:dyDescent="0.25">
      <c r="A561">
        <v>66.33</v>
      </c>
      <c r="B561">
        <v>-47.23</v>
      </c>
      <c r="C561" t="s">
        <v>34</v>
      </c>
      <c r="D561" t="s">
        <v>68</v>
      </c>
    </row>
    <row r="562" spans="1:4" x14ac:dyDescent="0.25">
      <c r="A562">
        <v>717.29</v>
      </c>
      <c r="B562">
        <v>191.29</v>
      </c>
      <c r="C562" t="s">
        <v>24</v>
      </c>
      <c r="D562" t="s">
        <v>25</v>
      </c>
    </row>
    <row r="563" spans="1:4" x14ac:dyDescent="0.25">
      <c r="A563">
        <v>229.35</v>
      </c>
      <c r="B563">
        <v>-165.45</v>
      </c>
      <c r="C563" t="s">
        <v>24</v>
      </c>
      <c r="D563" t="s">
        <v>25</v>
      </c>
    </row>
    <row r="564" spans="1:4" x14ac:dyDescent="0.25">
      <c r="A564">
        <v>294.86</v>
      </c>
      <c r="B564">
        <v>-141.12</v>
      </c>
      <c r="C564" t="s">
        <v>34</v>
      </c>
      <c r="D564" t="s">
        <v>49</v>
      </c>
    </row>
    <row r="565" spans="1:4" x14ac:dyDescent="0.25">
      <c r="A565">
        <v>405.53</v>
      </c>
      <c r="B565">
        <v>130.52000000000001</v>
      </c>
      <c r="C565" t="s">
        <v>34</v>
      </c>
      <c r="D565" t="s">
        <v>49</v>
      </c>
    </row>
    <row r="566" spans="1:4" x14ac:dyDescent="0.25">
      <c r="A566">
        <v>772.41200000000003</v>
      </c>
      <c r="B566">
        <v>-184.69</v>
      </c>
      <c r="C566" t="s">
        <v>24</v>
      </c>
      <c r="D566" t="s">
        <v>41</v>
      </c>
    </row>
    <row r="567" spans="1:4" x14ac:dyDescent="0.25">
      <c r="A567">
        <v>112.72</v>
      </c>
      <c r="B567">
        <v>39.19</v>
      </c>
      <c r="C567" t="s">
        <v>34</v>
      </c>
      <c r="D567" t="s">
        <v>46</v>
      </c>
    </row>
    <row r="568" spans="1:4" x14ac:dyDescent="0.25">
      <c r="A568">
        <v>79.44</v>
      </c>
      <c r="B568">
        <v>29.85</v>
      </c>
      <c r="C568" t="s">
        <v>34</v>
      </c>
      <c r="D568" t="s">
        <v>46</v>
      </c>
    </row>
    <row r="569" spans="1:4" x14ac:dyDescent="0.25">
      <c r="A569">
        <v>110.03</v>
      </c>
      <c r="B569">
        <v>-31.33</v>
      </c>
      <c r="C569" t="s">
        <v>37</v>
      </c>
      <c r="D569" t="s">
        <v>38</v>
      </c>
    </row>
    <row r="570" spans="1:4" x14ac:dyDescent="0.25">
      <c r="A570">
        <v>7486.09</v>
      </c>
      <c r="B570">
        <v>-2561.3200000000002</v>
      </c>
      <c r="C570" t="s">
        <v>24</v>
      </c>
      <c r="D570" t="s">
        <v>51</v>
      </c>
    </row>
    <row r="571" spans="1:4" x14ac:dyDescent="0.25">
      <c r="A571">
        <v>881.32</v>
      </c>
      <c r="B571">
        <v>373.67</v>
      </c>
      <c r="C571" t="s">
        <v>34</v>
      </c>
      <c r="D571" t="s">
        <v>49</v>
      </c>
    </row>
    <row r="572" spans="1:4" x14ac:dyDescent="0.25">
      <c r="A572">
        <v>22.77</v>
      </c>
      <c r="B572">
        <v>-6.2</v>
      </c>
      <c r="C572" t="s">
        <v>34</v>
      </c>
      <c r="D572" t="s">
        <v>35</v>
      </c>
    </row>
    <row r="573" spans="1:4" x14ac:dyDescent="0.25">
      <c r="A573">
        <v>434.77</v>
      </c>
      <c r="B573">
        <v>-155.21</v>
      </c>
      <c r="C573" t="s">
        <v>34</v>
      </c>
      <c r="D573" t="s">
        <v>49</v>
      </c>
    </row>
    <row r="574" spans="1:4" x14ac:dyDescent="0.25">
      <c r="A574">
        <v>2130.2199999999998</v>
      </c>
      <c r="B574">
        <v>-584.6</v>
      </c>
      <c r="C574" t="s">
        <v>37</v>
      </c>
      <c r="D574" t="s">
        <v>86</v>
      </c>
    </row>
    <row r="575" spans="1:4" x14ac:dyDescent="0.25">
      <c r="A575">
        <v>1337.81</v>
      </c>
      <c r="B575">
        <v>407.12</v>
      </c>
      <c r="C575" t="s">
        <v>34</v>
      </c>
      <c r="D575" t="s">
        <v>68</v>
      </c>
    </row>
    <row r="576" spans="1:4" x14ac:dyDescent="0.25">
      <c r="A576">
        <v>75.03</v>
      </c>
      <c r="B576">
        <v>-31.52</v>
      </c>
      <c r="C576" t="s">
        <v>34</v>
      </c>
      <c r="D576" t="s">
        <v>322</v>
      </c>
    </row>
    <row r="577" spans="1:4" x14ac:dyDescent="0.25">
      <c r="A577">
        <v>197.57400000000001</v>
      </c>
      <c r="B577">
        <v>-90.84</v>
      </c>
      <c r="C577" t="s">
        <v>24</v>
      </c>
      <c r="D577" t="s">
        <v>41</v>
      </c>
    </row>
    <row r="578" spans="1:4" x14ac:dyDescent="0.25">
      <c r="A578">
        <v>835.15049999999997</v>
      </c>
      <c r="B578">
        <v>158.18</v>
      </c>
      <c r="C578" t="s">
        <v>24</v>
      </c>
      <c r="D578" t="s">
        <v>41</v>
      </c>
    </row>
    <row r="579" spans="1:4" x14ac:dyDescent="0.25">
      <c r="A579">
        <v>771.83399999999995</v>
      </c>
      <c r="B579">
        <v>-295.43</v>
      </c>
      <c r="C579" t="s">
        <v>24</v>
      </c>
      <c r="D579" t="s">
        <v>41</v>
      </c>
    </row>
    <row r="580" spans="1:4" x14ac:dyDescent="0.25">
      <c r="A580">
        <v>1142.3599999999999</v>
      </c>
      <c r="B580">
        <v>72.78</v>
      </c>
      <c r="C580" t="s">
        <v>24</v>
      </c>
      <c r="D580" t="s">
        <v>25</v>
      </c>
    </row>
    <row r="581" spans="1:4" x14ac:dyDescent="0.25">
      <c r="A581">
        <v>150.34</v>
      </c>
      <c r="B581">
        <v>-28.45</v>
      </c>
      <c r="C581" t="s">
        <v>34</v>
      </c>
      <c r="D581" t="s">
        <v>49</v>
      </c>
    </row>
    <row r="582" spans="1:4" x14ac:dyDescent="0.25">
      <c r="A582">
        <v>2364.29</v>
      </c>
      <c r="B582">
        <v>-220.05</v>
      </c>
      <c r="C582" t="s">
        <v>24</v>
      </c>
      <c r="D582" t="s">
        <v>51</v>
      </c>
    </row>
    <row r="583" spans="1:4" x14ac:dyDescent="0.25">
      <c r="A583">
        <v>112.57</v>
      </c>
      <c r="B583">
        <v>13.92</v>
      </c>
      <c r="C583" t="s">
        <v>34</v>
      </c>
      <c r="D583" t="s">
        <v>35</v>
      </c>
    </row>
    <row r="584" spans="1:4" x14ac:dyDescent="0.25">
      <c r="A584">
        <v>4935.72</v>
      </c>
      <c r="B584">
        <v>-698.09</v>
      </c>
      <c r="C584" t="s">
        <v>37</v>
      </c>
      <c r="D584" t="s">
        <v>57</v>
      </c>
    </row>
    <row r="585" spans="1:4" x14ac:dyDescent="0.25">
      <c r="A585">
        <v>290.3</v>
      </c>
      <c r="B585">
        <v>25.16</v>
      </c>
      <c r="C585" t="s">
        <v>37</v>
      </c>
      <c r="D585" t="s">
        <v>38</v>
      </c>
    </row>
    <row r="586" spans="1:4" x14ac:dyDescent="0.25">
      <c r="A586">
        <v>434.11</v>
      </c>
      <c r="B586">
        <v>24.85</v>
      </c>
      <c r="C586" t="s">
        <v>34</v>
      </c>
      <c r="D586" t="s">
        <v>68</v>
      </c>
    </row>
    <row r="587" spans="1:4" x14ac:dyDescent="0.25">
      <c r="A587">
        <v>288.89999999999998</v>
      </c>
      <c r="B587">
        <v>96.34</v>
      </c>
      <c r="C587" t="s">
        <v>34</v>
      </c>
      <c r="D587" t="s">
        <v>49</v>
      </c>
    </row>
    <row r="588" spans="1:4" x14ac:dyDescent="0.25">
      <c r="A588">
        <v>22.07</v>
      </c>
      <c r="B588">
        <v>-15.45</v>
      </c>
      <c r="C588" t="s">
        <v>34</v>
      </c>
      <c r="D588" t="s">
        <v>49</v>
      </c>
    </row>
    <row r="589" spans="1:4" x14ac:dyDescent="0.25">
      <c r="A589">
        <v>4212.7520000000004</v>
      </c>
      <c r="B589">
        <v>-715.78</v>
      </c>
      <c r="C589" t="s">
        <v>37</v>
      </c>
      <c r="D589" t="s">
        <v>112</v>
      </c>
    </row>
    <row r="590" spans="1:4" x14ac:dyDescent="0.25">
      <c r="A590">
        <v>1307</v>
      </c>
      <c r="B590">
        <v>428.99</v>
      </c>
      <c r="C590" t="s">
        <v>34</v>
      </c>
      <c r="D590" t="s">
        <v>72</v>
      </c>
    </row>
    <row r="591" spans="1:4" x14ac:dyDescent="0.25">
      <c r="A591">
        <v>41.39</v>
      </c>
      <c r="B591">
        <v>-12.02</v>
      </c>
      <c r="C591" t="s">
        <v>34</v>
      </c>
      <c r="D591" t="s">
        <v>68</v>
      </c>
    </row>
    <row r="592" spans="1:4" x14ac:dyDescent="0.25">
      <c r="A592">
        <v>218.77</v>
      </c>
      <c r="B592">
        <v>-188.13</v>
      </c>
      <c r="C592" t="s">
        <v>34</v>
      </c>
      <c r="D592" t="s">
        <v>68</v>
      </c>
    </row>
    <row r="593" spans="1:4" x14ac:dyDescent="0.25">
      <c r="A593">
        <v>185.64</v>
      </c>
      <c r="B593">
        <v>-69.87</v>
      </c>
      <c r="C593" t="s">
        <v>34</v>
      </c>
      <c r="D593" t="s">
        <v>68</v>
      </c>
    </row>
    <row r="594" spans="1:4" x14ac:dyDescent="0.25">
      <c r="A594">
        <v>225.98</v>
      </c>
      <c r="B594">
        <v>-135.74</v>
      </c>
      <c r="C594" t="s">
        <v>34</v>
      </c>
      <c r="D594" t="s">
        <v>49</v>
      </c>
    </row>
    <row r="595" spans="1:4" x14ac:dyDescent="0.25">
      <c r="A595">
        <v>541.45000000000005</v>
      </c>
      <c r="B595">
        <v>-164.25</v>
      </c>
      <c r="C595" t="s">
        <v>34</v>
      </c>
      <c r="D595" t="s">
        <v>35</v>
      </c>
    </row>
    <row r="596" spans="1:4" x14ac:dyDescent="0.25">
      <c r="A596">
        <v>151.49</v>
      </c>
      <c r="B596">
        <v>-3.95</v>
      </c>
      <c r="C596" t="s">
        <v>34</v>
      </c>
      <c r="D596" t="s">
        <v>76</v>
      </c>
    </row>
    <row r="597" spans="1:4" x14ac:dyDescent="0.25">
      <c r="A597">
        <v>308.22000000000003</v>
      </c>
      <c r="B597">
        <v>-215.57</v>
      </c>
      <c r="C597" t="s">
        <v>34</v>
      </c>
      <c r="D597" t="s">
        <v>72</v>
      </c>
    </row>
    <row r="598" spans="1:4" x14ac:dyDescent="0.25">
      <c r="A598">
        <v>1556.55</v>
      </c>
      <c r="B598">
        <v>436.02</v>
      </c>
      <c r="C598" t="s">
        <v>37</v>
      </c>
      <c r="D598" t="s">
        <v>38</v>
      </c>
    </row>
    <row r="599" spans="1:4" x14ac:dyDescent="0.25">
      <c r="A599">
        <v>151.05000000000001</v>
      </c>
      <c r="B599">
        <v>-76.14</v>
      </c>
      <c r="C599" t="s">
        <v>34</v>
      </c>
      <c r="D599" t="s">
        <v>68</v>
      </c>
    </row>
    <row r="600" spans="1:4" x14ac:dyDescent="0.25">
      <c r="A600">
        <v>133.04</v>
      </c>
      <c r="B600">
        <v>49.69</v>
      </c>
      <c r="C600" t="s">
        <v>34</v>
      </c>
      <c r="D600" t="s">
        <v>46</v>
      </c>
    </row>
    <row r="601" spans="1:4" x14ac:dyDescent="0.25">
      <c r="A601">
        <v>85.85</v>
      </c>
      <c r="B601">
        <v>-327.64999999999998</v>
      </c>
      <c r="C601" t="s">
        <v>34</v>
      </c>
      <c r="D601" t="s">
        <v>72</v>
      </c>
    </row>
    <row r="602" spans="1:4" x14ac:dyDescent="0.25">
      <c r="A602">
        <v>14377.78</v>
      </c>
      <c r="B602">
        <v>4161.9799999999996</v>
      </c>
      <c r="C602" t="s">
        <v>37</v>
      </c>
      <c r="D602" t="s">
        <v>86</v>
      </c>
    </row>
    <row r="603" spans="1:4" x14ac:dyDescent="0.25">
      <c r="A603">
        <v>994.27</v>
      </c>
      <c r="B603">
        <v>-127.11</v>
      </c>
      <c r="C603" t="s">
        <v>24</v>
      </c>
      <c r="D603" t="s">
        <v>25</v>
      </c>
    </row>
    <row r="604" spans="1:4" x14ac:dyDescent="0.25">
      <c r="A604">
        <v>9558.65</v>
      </c>
      <c r="B604">
        <v>2154.0700000000002</v>
      </c>
      <c r="C604" t="s">
        <v>37</v>
      </c>
      <c r="D604" t="s">
        <v>112</v>
      </c>
    </row>
    <row r="605" spans="1:4" x14ac:dyDescent="0.25">
      <c r="A605">
        <v>937.8</v>
      </c>
      <c r="B605">
        <v>27.12</v>
      </c>
      <c r="C605" t="s">
        <v>34</v>
      </c>
      <c r="D605" t="s">
        <v>53</v>
      </c>
    </row>
    <row r="606" spans="1:4" x14ac:dyDescent="0.25">
      <c r="A606">
        <v>449.17</v>
      </c>
      <c r="B606">
        <v>198.83</v>
      </c>
      <c r="C606" t="s">
        <v>34</v>
      </c>
      <c r="D606" t="s">
        <v>35</v>
      </c>
    </row>
    <row r="607" spans="1:4" x14ac:dyDescent="0.25">
      <c r="A607">
        <v>79.81</v>
      </c>
      <c r="B607">
        <v>5.48</v>
      </c>
      <c r="C607" t="s">
        <v>34</v>
      </c>
      <c r="D607" t="s">
        <v>35</v>
      </c>
    </row>
    <row r="608" spans="1:4" x14ac:dyDescent="0.25">
      <c r="A608">
        <v>2451.41</v>
      </c>
      <c r="B608">
        <v>773.36</v>
      </c>
      <c r="C608" t="s">
        <v>24</v>
      </c>
      <c r="D608" t="s">
        <v>51</v>
      </c>
    </row>
    <row r="609" spans="1:4" x14ac:dyDescent="0.25">
      <c r="A609">
        <v>851.24</v>
      </c>
      <c r="B609">
        <v>-149.46</v>
      </c>
      <c r="C609" t="s">
        <v>24</v>
      </c>
      <c r="D609" t="s">
        <v>51</v>
      </c>
    </row>
    <row r="610" spans="1:4" x14ac:dyDescent="0.25">
      <c r="A610">
        <v>63.34</v>
      </c>
      <c r="B610">
        <v>-76.02</v>
      </c>
      <c r="C610" t="s">
        <v>34</v>
      </c>
      <c r="D610" t="s">
        <v>68</v>
      </c>
    </row>
    <row r="611" spans="1:4" x14ac:dyDescent="0.25">
      <c r="A611">
        <v>151.35</v>
      </c>
      <c r="B611">
        <v>8.33</v>
      </c>
      <c r="C611" t="s">
        <v>34</v>
      </c>
      <c r="D611" t="s">
        <v>49</v>
      </c>
    </row>
    <row r="612" spans="1:4" x14ac:dyDescent="0.25">
      <c r="A612">
        <v>220.78749999999999</v>
      </c>
      <c r="B612">
        <v>-305.32</v>
      </c>
      <c r="C612" t="s">
        <v>24</v>
      </c>
      <c r="D612" t="s">
        <v>41</v>
      </c>
    </row>
    <row r="613" spans="1:4" x14ac:dyDescent="0.25">
      <c r="A613">
        <v>1866.12</v>
      </c>
      <c r="B613">
        <v>400.69</v>
      </c>
      <c r="C613" t="s">
        <v>34</v>
      </c>
      <c r="D613" t="s">
        <v>72</v>
      </c>
    </row>
    <row r="614" spans="1:4" x14ac:dyDescent="0.25">
      <c r="A614">
        <v>1184.1099999999999</v>
      </c>
      <c r="B614">
        <v>-145.07</v>
      </c>
      <c r="C614" t="s">
        <v>34</v>
      </c>
      <c r="D614" t="s">
        <v>53</v>
      </c>
    </row>
    <row r="615" spans="1:4" x14ac:dyDescent="0.25">
      <c r="A615">
        <v>514.22</v>
      </c>
      <c r="B615">
        <v>187.37</v>
      </c>
      <c r="C615" t="s">
        <v>34</v>
      </c>
      <c r="D615" t="s">
        <v>68</v>
      </c>
    </row>
    <row r="616" spans="1:4" x14ac:dyDescent="0.25">
      <c r="A616">
        <v>1379.3375000000001</v>
      </c>
      <c r="B616">
        <v>-78.540000000000006</v>
      </c>
      <c r="C616" t="s">
        <v>24</v>
      </c>
      <c r="D616" t="s">
        <v>41</v>
      </c>
    </row>
    <row r="617" spans="1:4" x14ac:dyDescent="0.25">
      <c r="A617">
        <v>428.14</v>
      </c>
      <c r="B617">
        <v>-6.04</v>
      </c>
      <c r="C617" t="s">
        <v>34</v>
      </c>
      <c r="D617" t="s">
        <v>49</v>
      </c>
    </row>
    <row r="618" spans="1:4" x14ac:dyDescent="0.25">
      <c r="A618">
        <v>647.80999999999995</v>
      </c>
      <c r="B618">
        <v>8.65</v>
      </c>
      <c r="C618" t="s">
        <v>37</v>
      </c>
      <c r="D618" t="s">
        <v>38</v>
      </c>
    </row>
    <row r="619" spans="1:4" x14ac:dyDescent="0.25">
      <c r="A619">
        <v>16.73</v>
      </c>
      <c r="B619">
        <v>-6.96</v>
      </c>
      <c r="C619" t="s">
        <v>37</v>
      </c>
      <c r="D619" t="s">
        <v>38</v>
      </c>
    </row>
    <row r="620" spans="1:4" x14ac:dyDescent="0.25">
      <c r="A620">
        <v>6688.11</v>
      </c>
      <c r="B620">
        <v>2872.88</v>
      </c>
      <c r="C620" t="s">
        <v>24</v>
      </c>
      <c r="D620" t="s">
        <v>51</v>
      </c>
    </row>
    <row r="621" spans="1:4" x14ac:dyDescent="0.25">
      <c r="A621">
        <v>153.44</v>
      </c>
      <c r="B621">
        <v>-6.15</v>
      </c>
      <c r="C621" t="s">
        <v>37</v>
      </c>
      <c r="D621" t="s">
        <v>38</v>
      </c>
    </row>
    <row r="622" spans="1:4" x14ac:dyDescent="0.25">
      <c r="A622">
        <v>190.45</v>
      </c>
      <c r="B622">
        <v>-44.05</v>
      </c>
      <c r="C622" t="s">
        <v>34</v>
      </c>
      <c r="D622" t="s">
        <v>72</v>
      </c>
    </row>
    <row r="623" spans="1:4" x14ac:dyDescent="0.25">
      <c r="A623">
        <v>179.99</v>
      </c>
      <c r="B623">
        <v>-102.27</v>
      </c>
      <c r="C623" t="s">
        <v>34</v>
      </c>
      <c r="D623" t="s">
        <v>68</v>
      </c>
    </row>
    <row r="624" spans="1:4" x14ac:dyDescent="0.25">
      <c r="A624">
        <v>168.9</v>
      </c>
      <c r="B624">
        <v>-16.190000000000001</v>
      </c>
      <c r="C624" t="s">
        <v>24</v>
      </c>
      <c r="D624" t="s">
        <v>51</v>
      </c>
    </row>
    <row r="625" spans="1:4" x14ac:dyDescent="0.25">
      <c r="A625">
        <v>145.86000000000001</v>
      </c>
      <c r="B625">
        <v>-92.32</v>
      </c>
      <c r="C625" t="s">
        <v>34</v>
      </c>
      <c r="D625" t="s">
        <v>49</v>
      </c>
    </row>
    <row r="626" spans="1:4" x14ac:dyDescent="0.25">
      <c r="A626">
        <v>1520.26</v>
      </c>
      <c r="B626">
        <v>640.84</v>
      </c>
      <c r="C626" t="s">
        <v>34</v>
      </c>
      <c r="D626" t="s">
        <v>68</v>
      </c>
    </row>
    <row r="627" spans="1:4" x14ac:dyDescent="0.25">
      <c r="A627">
        <v>688.02</v>
      </c>
      <c r="B627">
        <v>154.99</v>
      </c>
      <c r="C627" t="s">
        <v>37</v>
      </c>
      <c r="D627" t="s">
        <v>38</v>
      </c>
    </row>
    <row r="628" spans="1:4" x14ac:dyDescent="0.25">
      <c r="A628">
        <v>4335.34</v>
      </c>
      <c r="B628">
        <v>524.09</v>
      </c>
      <c r="C628" t="s">
        <v>24</v>
      </c>
      <c r="D628" t="s">
        <v>25</v>
      </c>
    </row>
    <row r="629" spans="1:4" x14ac:dyDescent="0.25">
      <c r="A629">
        <v>1150.5345</v>
      </c>
      <c r="B629">
        <v>361.65</v>
      </c>
      <c r="C629" t="s">
        <v>24</v>
      </c>
      <c r="D629" t="s">
        <v>41</v>
      </c>
    </row>
    <row r="630" spans="1:4" x14ac:dyDescent="0.25">
      <c r="A630">
        <v>172.15</v>
      </c>
      <c r="B630">
        <v>86.78</v>
      </c>
      <c r="C630" t="s">
        <v>34</v>
      </c>
      <c r="D630" t="s">
        <v>46</v>
      </c>
    </row>
    <row r="631" spans="1:4" x14ac:dyDescent="0.25">
      <c r="A631">
        <v>1423.35</v>
      </c>
      <c r="B631">
        <v>-580.32000000000005</v>
      </c>
      <c r="C631" t="s">
        <v>24</v>
      </c>
      <c r="D631" t="s">
        <v>25</v>
      </c>
    </row>
    <row r="632" spans="1:4" x14ac:dyDescent="0.25">
      <c r="A632">
        <v>270.83999999999997</v>
      </c>
      <c r="B632">
        <v>-78.02</v>
      </c>
      <c r="C632" t="s">
        <v>34</v>
      </c>
      <c r="D632" t="s">
        <v>49</v>
      </c>
    </row>
    <row r="633" spans="1:4" x14ac:dyDescent="0.25">
      <c r="A633">
        <v>3389.93</v>
      </c>
      <c r="B633">
        <v>737.94</v>
      </c>
      <c r="C633" t="s">
        <v>37</v>
      </c>
      <c r="D633" t="s">
        <v>38</v>
      </c>
    </row>
    <row r="634" spans="1:4" x14ac:dyDescent="0.25">
      <c r="A634">
        <v>266.36</v>
      </c>
      <c r="B634">
        <v>-191.28</v>
      </c>
      <c r="C634" t="s">
        <v>34</v>
      </c>
      <c r="D634" t="s">
        <v>49</v>
      </c>
    </row>
    <row r="635" spans="1:4" x14ac:dyDescent="0.25">
      <c r="A635">
        <v>89.41</v>
      </c>
      <c r="B635">
        <v>-21.49</v>
      </c>
      <c r="C635" t="s">
        <v>34</v>
      </c>
      <c r="D635" t="s">
        <v>100</v>
      </c>
    </row>
    <row r="636" spans="1:4" x14ac:dyDescent="0.25">
      <c r="A636">
        <v>772.26750000000004</v>
      </c>
      <c r="B636">
        <v>-48.85</v>
      </c>
      <c r="C636" t="s">
        <v>24</v>
      </c>
      <c r="D636" t="s">
        <v>41</v>
      </c>
    </row>
    <row r="637" spans="1:4" x14ac:dyDescent="0.25">
      <c r="A637">
        <v>1767.88</v>
      </c>
      <c r="B637">
        <v>66.47</v>
      </c>
      <c r="C637" t="s">
        <v>34</v>
      </c>
      <c r="D637" t="s">
        <v>72</v>
      </c>
    </row>
    <row r="638" spans="1:4" x14ac:dyDescent="0.25">
      <c r="A638">
        <v>277.42</v>
      </c>
      <c r="B638">
        <v>49.82</v>
      </c>
      <c r="C638" t="s">
        <v>24</v>
      </c>
      <c r="D638" t="s">
        <v>25</v>
      </c>
    </row>
    <row r="639" spans="1:4" x14ac:dyDescent="0.25">
      <c r="A639">
        <v>178.13</v>
      </c>
      <c r="B639">
        <v>-19.75</v>
      </c>
      <c r="C639" t="s">
        <v>34</v>
      </c>
      <c r="D639" t="s">
        <v>53</v>
      </c>
    </row>
    <row r="640" spans="1:4" x14ac:dyDescent="0.25">
      <c r="A640">
        <v>1676.48</v>
      </c>
      <c r="B640">
        <v>590.35</v>
      </c>
      <c r="C640" t="s">
        <v>34</v>
      </c>
      <c r="D640" t="s">
        <v>49</v>
      </c>
    </row>
    <row r="641" spans="1:4" x14ac:dyDescent="0.25">
      <c r="A641">
        <v>2318.2134999999998</v>
      </c>
      <c r="B641">
        <v>583.75</v>
      </c>
      <c r="C641" t="s">
        <v>24</v>
      </c>
      <c r="D641" t="s">
        <v>41</v>
      </c>
    </row>
    <row r="642" spans="1:4" x14ac:dyDescent="0.25">
      <c r="A642">
        <v>932.89200000000005</v>
      </c>
      <c r="B642">
        <v>458.98</v>
      </c>
      <c r="C642" t="s">
        <v>24</v>
      </c>
      <c r="D642" t="s">
        <v>41</v>
      </c>
    </row>
    <row r="643" spans="1:4" x14ac:dyDescent="0.25">
      <c r="A643">
        <v>14556.67</v>
      </c>
      <c r="B643">
        <v>3829.63</v>
      </c>
      <c r="C643" t="s">
        <v>24</v>
      </c>
      <c r="D643" t="s">
        <v>51</v>
      </c>
    </row>
    <row r="644" spans="1:4" x14ac:dyDescent="0.25">
      <c r="A644">
        <v>160.29</v>
      </c>
      <c r="B644">
        <v>1.35</v>
      </c>
      <c r="C644" t="s">
        <v>37</v>
      </c>
      <c r="D644" t="s">
        <v>38</v>
      </c>
    </row>
    <row r="645" spans="1:4" x14ac:dyDescent="0.25">
      <c r="A645">
        <v>1825.42</v>
      </c>
      <c r="B645">
        <v>1193.19</v>
      </c>
      <c r="C645" t="s">
        <v>37</v>
      </c>
      <c r="D645" t="s">
        <v>38</v>
      </c>
    </row>
    <row r="646" spans="1:4" x14ac:dyDescent="0.25">
      <c r="A646">
        <v>119.2</v>
      </c>
      <c r="B646">
        <v>30.61</v>
      </c>
      <c r="C646" t="s">
        <v>34</v>
      </c>
      <c r="D646" t="s">
        <v>100</v>
      </c>
    </row>
    <row r="647" spans="1:4" x14ac:dyDescent="0.25">
      <c r="A647">
        <v>15383.7</v>
      </c>
      <c r="B647">
        <v>6523.26</v>
      </c>
      <c r="C647" t="s">
        <v>34</v>
      </c>
      <c r="D647" t="s">
        <v>68</v>
      </c>
    </row>
    <row r="648" spans="1:4" x14ac:dyDescent="0.25">
      <c r="A648">
        <v>1637.4570000000001</v>
      </c>
      <c r="B648">
        <v>118.15</v>
      </c>
      <c r="C648" t="s">
        <v>24</v>
      </c>
      <c r="D648" t="s">
        <v>41</v>
      </c>
    </row>
    <row r="649" spans="1:4" x14ac:dyDescent="0.25">
      <c r="A649">
        <v>605.77</v>
      </c>
      <c r="B649">
        <v>129.33000000000001</v>
      </c>
      <c r="C649" t="s">
        <v>37</v>
      </c>
      <c r="D649" t="s">
        <v>38</v>
      </c>
    </row>
    <row r="650" spans="1:4" x14ac:dyDescent="0.25">
      <c r="A650">
        <v>1480.91</v>
      </c>
      <c r="B650">
        <v>489.14</v>
      </c>
      <c r="C650" t="s">
        <v>34</v>
      </c>
      <c r="D650" t="s">
        <v>49</v>
      </c>
    </row>
    <row r="651" spans="1:4" x14ac:dyDescent="0.25">
      <c r="A651">
        <v>3644.24</v>
      </c>
      <c r="B651">
        <v>-457.73</v>
      </c>
      <c r="C651" t="s">
        <v>34</v>
      </c>
      <c r="D651" t="s">
        <v>53</v>
      </c>
    </row>
    <row r="652" spans="1:4" x14ac:dyDescent="0.25">
      <c r="A652">
        <v>599.20749999999998</v>
      </c>
      <c r="B652">
        <v>-268.66000000000003</v>
      </c>
      <c r="C652" t="s">
        <v>24</v>
      </c>
      <c r="D652" t="s">
        <v>41</v>
      </c>
    </row>
    <row r="653" spans="1:4" x14ac:dyDescent="0.25">
      <c r="A653">
        <v>268.55</v>
      </c>
      <c r="B653">
        <v>-99.02</v>
      </c>
      <c r="C653" t="s">
        <v>24</v>
      </c>
      <c r="D653" t="s">
        <v>25</v>
      </c>
    </row>
    <row r="654" spans="1:4" x14ac:dyDescent="0.25">
      <c r="A654">
        <v>294.91000000000003</v>
      </c>
      <c r="B654">
        <v>-37.270000000000003</v>
      </c>
      <c r="C654" t="s">
        <v>34</v>
      </c>
      <c r="D654" t="s">
        <v>53</v>
      </c>
    </row>
    <row r="655" spans="1:4" x14ac:dyDescent="0.25">
      <c r="A655">
        <v>2637.78</v>
      </c>
      <c r="B655">
        <v>-0.84</v>
      </c>
      <c r="C655" t="s">
        <v>24</v>
      </c>
      <c r="D655" t="s">
        <v>25</v>
      </c>
    </row>
    <row r="656" spans="1:4" x14ac:dyDescent="0.25">
      <c r="A656">
        <v>157.4</v>
      </c>
      <c r="B656">
        <v>-118.56</v>
      </c>
      <c r="C656" t="s">
        <v>34</v>
      </c>
      <c r="D656" t="s">
        <v>49</v>
      </c>
    </row>
    <row r="657" spans="1:4" x14ac:dyDescent="0.25">
      <c r="A657">
        <v>2799.7</v>
      </c>
      <c r="B657">
        <v>884.08</v>
      </c>
      <c r="C657" t="s">
        <v>34</v>
      </c>
      <c r="D657" t="s">
        <v>72</v>
      </c>
    </row>
    <row r="658" spans="1:4" x14ac:dyDescent="0.25">
      <c r="A658">
        <v>2039.56</v>
      </c>
      <c r="B658">
        <v>-329.49</v>
      </c>
      <c r="C658" t="s">
        <v>34</v>
      </c>
      <c r="D658" t="s">
        <v>53</v>
      </c>
    </row>
    <row r="659" spans="1:4" x14ac:dyDescent="0.25">
      <c r="A659">
        <v>292.80799999999999</v>
      </c>
      <c r="B659">
        <v>-129.69</v>
      </c>
      <c r="C659" t="s">
        <v>24</v>
      </c>
      <c r="D659" t="s">
        <v>41</v>
      </c>
    </row>
    <row r="660" spans="1:4" x14ac:dyDescent="0.25">
      <c r="A660">
        <v>518.79999999999995</v>
      </c>
      <c r="B660">
        <v>54.63</v>
      </c>
      <c r="C660" t="s">
        <v>34</v>
      </c>
      <c r="D660" t="s">
        <v>68</v>
      </c>
    </row>
    <row r="661" spans="1:4" x14ac:dyDescent="0.25">
      <c r="A661">
        <v>5977.63</v>
      </c>
      <c r="B661">
        <v>-86.68</v>
      </c>
      <c r="C661" t="s">
        <v>34</v>
      </c>
      <c r="D661" t="s">
        <v>72</v>
      </c>
    </row>
    <row r="662" spans="1:4" x14ac:dyDescent="0.25">
      <c r="A662">
        <v>473.67</v>
      </c>
      <c r="B662">
        <v>78.2</v>
      </c>
      <c r="C662" t="s">
        <v>34</v>
      </c>
      <c r="D662" t="s">
        <v>49</v>
      </c>
    </row>
    <row r="663" spans="1:4" x14ac:dyDescent="0.25">
      <c r="A663">
        <v>3632.6</v>
      </c>
      <c r="B663">
        <v>-400.33</v>
      </c>
      <c r="C663" t="s">
        <v>37</v>
      </c>
      <c r="D663" t="s">
        <v>86</v>
      </c>
    </row>
    <row r="664" spans="1:4" x14ac:dyDescent="0.25">
      <c r="A664">
        <v>131.65</v>
      </c>
      <c r="B664">
        <v>67.41</v>
      </c>
      <c r="C664" t="s">
        <v>34</v>
      </c>
      <c r="D664" t="s">
        <v>46</v>
      </c>
    </row>
    <row r="665" spans="1:4" x14ac:dyDescent="0.25">
      <c r="A665">
        <v>199.8</v>
      </c>
      <c r="B665">
        <v>-96.59</v>
      </c>
      <c r="C665" t="s">
        <v>34</v>
      </c>
      <c r="D665" t="s">
        <v>49</v>
      </c>
    </row>
    <row r="666" spans="1:4" x14ac:dyDescent="0.25">
      <c r="A666">
        <v>68.97</v>
      </c>
      <c r="B666">
        <v>0.77</v>
      </c>
      <c r="C666" t="s">
        <v>34</v>
      </c>
      <c r="D666" t="s">
        <v>35</v>
      </c>
    </row>
    <row r="667" spans="1:4" x14ac:dyDescent="0.25">
      <c r="A667">
        <v>124.81</v>
      </c>
      <c r="B667">
        <v>-11.94</v>
      </c>
      <c r="C667" t="s">
        <v>34</v>
      </c>
      <c r="D667" t="s">
        <v>68</v>
      </c>
    </row>
    <row r="668" spans="1:4" x14ac:dyDescent="0.25">
      <c r="A668">
        <v>1160.55</v>
      </c>
      <c r="B668">
        <v>-179.17</v>
      </c>
      <c r="C668" t="s">
        <v>37</v>
      </c>
      <c r="D668" t="s">
        <v>86</v>
      </c>
    </row>
    <row r="669" spans="1:4" x14ac:dyDescent="0.25">
      <c r="A669">
        <v>1733.1</v>
      </c>
      <c r="B669">
        <v>-505.69</v>
      </c>
      <c r="C669" t="s">
        <v>34</v>
      </c>
      <c r="D669" t="s">
        <v>53</v>
      </c>
    </row>
    <row r="670" spans="1:4" x14ac:dyDescent="0.25">
      <c r="A670">
        <v>3448.6455000000001</v>
      </c>
      <c r="B670">
        <v>900.41</v>
      </c>
      <c r="C670" t="s">
        <v>24</v>
      </c>
      <c r="D670" t="s">
        <v>41</v>
      </c>
    </row>
    <row r="671" spans="1:4" x14ac:dyDescent="0.25">
      <c r="A671">
        <v>1735.94</v>
      </c>
      <c r="B671">
        <v>-432.54</v>
      </c>
      <c r="C671" t="s">
        <v>37</v>
      </c>
      <c r="D671" t="s">
        <v>57</v>
      </c>
    </row>
    <row r="672" spans="1:4" x14ac:dyDescent="0.25">
      <c r="A672">
        <v>337.6</v>
      </c>
      <c r="B672">
        <v>-210.78</v>
      </c>
      <c r="C672" t="s">
        <v>37</v>
      </c>
      <c r="D672" t="s">
        <v>38</v>
      </c>
    </row>
    <row r="673" spans="1:4" x14ac:dyDescent="0.25">
      <c r="A673">
        <v>82.42</v>
      </c>
      <c r="B673">
        <v>18.53</v>
      </c>
      <c r="C673" t="s">
        <v>37</v>
      </c>
      <c r="D673" t="s">
        <v>38</v>
      </c>
    </row>
    <row r="674" spans="1:4" x14ac:dyDescent="0.25">
      <c r="A674">
        <v>31.95</v>
      </c>
      <c r="B674">
        <v>-23.69</v>
      </c>
      <c r="C674" t="s">
        <v>34</v>
      </c>
      <c r="D674" t="s">
        <v>68</v>
      </c>
    </row>
    <row r="675" spans="1:4" x14ac:dyDescent="0.25">
      <c r="A675">
        <v>563.82000000000005</v>
      </c>
      <c r="B675">
        <v>188.22</v>
      </c>
      <c r="C675" t="s">
        <v>34</v>
      </c>
      <c r="D675" t="s">
        <v>68</v>
      </c>
    </row>
    <row r="676" spans="1:4" x14ac:dyDescent="0.25">
      <c r="A676">
        <v>502.44</v>
      </c>
      <c r="B676">
        <v>-363.44</v>
      </c>
      <c r="C676" t="s">
        <v>34</v>
      </c>
      <c r="D676" t="s">
        <v>53</v>
      </c>
    </row>
    <row r="677" spans="1:4" x14ac:dyDescent="0.25">
      <c r="A677">
        <v>522.97</v>
      </c>
      <c r="B677">
        <v>29.98</v>
      </c>
      <c r="C677" t="s">
        <v>37</v>
      </c>
      <c r="D677" t="s">
        <v>38</v>
      </c>
    </row>
    <row r="678" spans="1:4" x14ac:dyDescent="0.25">
      <c r="A678">
        <v>199.46</v>
      </c>
      <c r="B678">
        <v>-121.2</v>
      </c>
      <c r="C678" t="s">
        <v>34</v>
      </c>
      <c r="D678" t="s">
        <v>49</v>
      </c>
    </row>
    <row r="679" spans="1:4" x14ac:dyDescent="0.25">
      <c r="A679">
        <v>12175.82</v>
      </c>
      <c r="B679">
        <v>2825.15</v>
      </c>
      <c r="C679" t="s">
        <v>37</v>
      </c>
      <c r="D679" t="s">
        <v>86</v>
      </c>
    </row>
    <row r="680" spans="1:4" x14ac:dyDescent="0.25">
      <c r="A680">
        <v>101.21</v>
      </c>
      <c r="B680">
        <v>2.13</v>
      </c>
      <c r="C680" t="s">
        <v>34</v>
      </c>
      <c r="D680" t="s">
        <v>49</v>
      </c>
    </row>
    <row r="681" spans="1:4" x14ac:dyDescent="0.25">
      <c r="A681">
        <v>1585.64</v>
      </c>
      <c r="B681">
        <v>707.15</v>
      </c>
      <c r="C681" t="s">
        <v>34</v>
      </c>
      <c r="D681" t="s">
        <v>49</v>
      </c>
    </row>
    <row r="682" spans="1:4" x14ac:dyDescent="0.25">
      <c r="A682">
        <v>906.02</v>
      </c>
      <c r="B682">
        <v>-382.38</v>
      </c>
      <c r="C682" t="s">
        <v>37</v>
      </c>
      <c r="D682" t="s">
        <v>57</v>
      </c>
    </row>
    <row r="683" spans="1:4" x14ac:dyDescent="0.25">
      <c r="A683">
        <v>170.88</v>
      </c>
      <c r="B683">
        <v>-149.09</v>
      </c>
      <c r="C683" t="s">
        <v>34</v>
      </c>
      <c r="D683" t="s">
        <v>68</v>
      </c>
    </row>
    <row r="684" spans="1:4" x14ac:dyDescent="0.25">
      <c r="A684">
        <v>434.62</v>
      </c>
      <c r="B684">
        <v>-68.98</v>
      </c>
      <c r="C684" t="s">
        <v>34</v>
      </c>
      <c r="D684" t="s">
        <v>68</v>
      </c>
    </row>
    <row r="685" spans="1:4" x14ac:dyDescent="0.25">
      <c r="A685">
        <v>2654.16</v>
      </c>
      <c r="B685">
        <v>600.92999999999995</v>
      </c>
      <c r="C685" t="s">
        <v>24</v>
      </c>
      <c r="D685" t="s">
        <v>51</v>
      </c>
    </row>
    <row r="686" spans="1:4" x14ac:dyDescent="0.25">
      <c r="A686">
        <v>1722.65</v>
      </c>
      <c r="B686">
        <v>-399.67</v>
      </c>
      <c r="C686" t="s">
        <v>37</v>
      </c>
      <c r="D686" t="s">
        <v>57</v>
      </c>
    </row>
    <row r="687" spans="1:4" x14ac:dyDescent="0.25">
      <c r="A687">
        <v>36.229999999999997</v>
      </c>
      <c r="B687">
        <v>-24.87</v>
      </c>
      <c r="C687" t="s">
        <v>24</v>
      </c>
      <c r="D687" t="s">
        <v>25</v>
      </c>
    </row>
    <row r="688" spans="1:4" x14ac:dyDescent="0.25">
      <c r="A688">
        <v>522.49</v>
      </c>
      <c r="B688">
        <v>-236.43</v>
      </c>
      <c r="C688" t="s">
        <v>24</v>
      </c>
      <c r="D688" t="s">
        <v>25</v>
      </c>
    </row>
    <row r="689" spans="1:4" x14ac:dyDescent="0.25">
      <c r="A689">
        <v>28359.4</v>
      </c>
      <c r="B689">
        <v>14440.39</v>
      </c>
      <c r="C689" t="s">
        <v>24</v>
      </c>
      <c r="D689" t="s">
        <v>51</v>
      </c>
    </row>
    <row r="690" spans="1:4" x14ac:dyDescent="0.25">
      <c r="A690">
        <v>123.76</v>
      </c>
      <c r="B690">
        <v>32.44</v>
      </c>
      <c r="C690" t="s">
        <v>34</v>
      </c>
      <c r="D690" t="s">
        <v>49</v>
      </c>
    </row>
    <row r="691" spans="1:4" x14ac:dyDescent="0.25">
      <c r="A691">
        <v>2348.66</v>
      </c>
      <c r="B691">
        <v>921.41</v>
      </c>
      <c r="C691" t="s">
        <v>34</v>
      </c>
      <c r="D691" t="s">
        <v>72</v>
      </c>
    </row>
    <row r="692" spans="1:4" x14ac:dyDescent="0.25">
      <c r="A692">
        <v>2657.12</v>
      </c>
      <c r="B692">
        <v>-373.09</v>
      </c>
      <c r="C692" t="s">
        <v>37</v>
      </c>
      <c r="D692" t="s">
        <v>57</v>
      </c>
    </row>
    <row r="693" spans="1:4" x14ac:dyDescent="0.25">
      <c r="A693">
        <v>9579.6200000000008</v>
      </c>
      <c r="B693">
        <v>-3465.07</v>
      </c>
      <c r="C693" t="s">
        <v>37</v>
      </c>
      <c r="D693" t="s">
        <v>112</v>
      </c>
    </row>
    <row r="694" spans="1:4" x14ac:dyDescent="0.25">
      <c r="A694">
        <v>42.67</v>
      </c>
      <c r="B694">
        <v>-12.72</v>
      </c>
      <c r="C694" t="s">
        <v>34</v>
      </c>
      <c r="D694" t="s">
        <v>68</v>
      </c>
    </row>
    <row r="695" spans="1:4" x14ac:dyDescent="0.25">
      <c r="A695">
        <v>12.61</v>
      </c>
      <c r="B695">
        <v>-4.9000000000000004</v>
      </c>
      <c r="C695" t="s">
        <v>34</v>
      </c>
      <c r="D695" t="s">
        <v>68</v>
      </c>
    </row>
    <row r="696" spans="1:4" x14ac:dyDescent="0.25">
      <c r="A696">
        <v>106.06</v>
      </c>
      <c r="B696">
        <v>-59.74</v>
      </c>
      <c r="C696" t="s">
        <v>34</v>
      </c>
      <c r="D696" t="s">
        <v>64</v>
      </c>
    </row>
    <row r="697" spans="1:4" x14ac:dyDescent="0.25">
      <c r="A697">
        <v>202.64</v>
      </c>
      <c r="B697">
        <v>-221.62</v>
      </c>
      <c r="C697" t="s">
        <v>24</v>
      </c>
      <c r="D697" t="s">
        <v>51</v>
      </c>
    </row>
    <row r="698" spans="1:4" x14ac:dyDescent="0.25">
      <c r="A698">
        <v>133.69</v>
      </c>
      <c r="B698">
        <v>-92.23</v>
      </c>
      <c r="C698" t="s">
        <v>34</v>
      </c>
      <c r="D698" t="s">
        <v>49</v>
      </c>
    </row>
    <row r="699" spans="1:4" x14ac:dyDescent="0.25">
      <c r="A699">
        <v>176.26</v>
      </c>
      <c r="B699">
        <v>75.13</v>
      </c>
      <c r="C699" t="s">
        <v>34</v>
      </c>
      <c r="D699" t="s">
        <v>46</v>
      </c>
    </row>
    <row r="700" spans="1:4" x14ac:dyDescent="0.25">
      <c r="A700">
        <v>3505.6</v>
      </c>
      <c r="B700">
        <v>1019.7</v>
      </c>
      <c r="C700" t="s">
        <v>37</v>
      </c>
      <c r="D700" t="s">
        <v>86</v>
      </c>
    </row>
    <row r="701" spans="1:4" x14ac:dyDescent="0.25">
      <c r="A701">
        <v>1939.66</v>
      </c>
      <c r="B701">
        <v>540.66999999999996</v>
      </c>
      <c r="C701" t="s">
        <v>34</v>
      </c>
      <c r="D701" t="s">
        <v>72</v>
      </c>
    </row>
    <row r="702" spans="1:4" x14ac:dyDescent="0.25">
      <c r="A702">
        <v>21.56</v>
      </c>
      <c r="B702">
        <v>2.75</v>
      </c>
      <c r="C702" t="s">
        <v>34</v>
      </c>
      <c r="D702" t="s">
        <v>46</v>
      </c>
    </row>
    <row r="703" spans="1:4" x14ac:dyDescent="0.25">
      <c r="A703">
        <v>115.81</v>
      </c>
      <c r="B703">
        <v>-1.49</v>
      </c>
      <c r="C703" t="s">
        <v>34</v>
      </c>
      <c r="D703" t="s">
        <v>35</v>
      </c>
    </row>
    <row r="704" spans="1:4" x14ac:dyDescent="0.25">
      <c r="A704">
        <v>131.61000000000001</v>
      </c>
      <c r="B704">
        <v>-7.3</v>
      </c>
      <c r="C704" t="s">
        <v>24</v>
      </c>
      <c r="D704" t="s">
        <v>25</v>
      </c>
    </row>
    <row r="705" spans="1:4" x14ac:dyDescent="0.25">
      <c r="A705">
        <v>750.39</v>
      </c>
      <c r="B705">
        <v>133.71</v>
      </c>
      <c r="C705" t="s">
        <v>34</v>
      </c>
      <c r="D705" t="s">
        <v>68</v>
      </c>
    </row>
    <row r="706" spans="1:4" x14ac:dyDescent="0.25">
      <c r="A706">
        <v>18.46</v>
      </c>
      <c r="B706">
        <v>-0.43</v>
      </c>
      <c r="C706" t="s">
        <v>34</v>
      </c>
      <c r="D706" t="s">
        <v>46</v>
      </c>
    </row>
    <row r="707" spans="1:4" x14ac:dyDescent="0.25">
      <c r="A707">
        <v>3615.8404999999998</v>
      </c>
      <c r="B707">
        <v>1861.35</v>
      </c>
      <c r="C707" t="s">
        <v>24</v>
      </c>
      <c r="D707" t="s">
        <v>41</v>
      </c>
    </row>
    <row r="708" spans="1:4" x14ac:dyDescent="0.25">
      <c r="A708">
        <v>706.68</v>
      </c>
      <c r="B708">
        <v>6.6</v>
      </c>
      <c r="C708" t="s">
        <v>34</v>
      </c>
      <c r="D708" t="s">
        <v>35</v>
      </c>
    </row>
    <row r="709" spans="1:4" x14ac:dyDescent="0.25">
      <c r="A709">
        <v>33.96</v>
      </c>
      <c r="B709">
        <v>0.1</v>
      </c>
      <c r="C709" t="s">
        <v>34</v>
      </c>
      <c r="D709" t="s">
        <v>35</v>
      </c>
    </row>
    <row r="710" spans="1:4" x14ac:dyDescent="0.25">
      <c r="A710">
        <v>192.49</v>
      </c>
      <c r="B710">
        <v>-98.3</v>
      </c>
      <c r="C710" t="s">
        <v>37</v>
      </c>
      <c r="D710" t="s">
        <v>86</v>
      </c>
    </row>
    <row r="711" spans="1:4" x14ac:dyDescent="0.25">
      <c r="A711">
        <v>5403.75</v>
      </c>
      <c r="B711">
        <v>103.83</v>
      </c>
      <c r="C711" t="s">
        <v>37</v>
      </c>
      <c r="D711" t="s">
        <v>86</v>
      </c>
    </row>
    <row r="712" spans="1:4" x14ac:dyDescent="0.25">
      <c r="A712">
        <v>356.09</v>
      </c>
      <c r="B712">
        <v>155.82</v>
      </c>
      <c r="C712" t="s">
        <v>34</v>
      </c>
      <c r="D712" t="s">
        <v>76</v>
      </c>
    </row>
    <row r="713" spans="1:4" x14ac:dyDescent="0.25">
      <c r="A713">
        <v>6408.3</v>
      </c>
      <c r="B713">
        <v>539.54</v>
      </c>
      <c r="C713" t="s">
        <v>37</v>
      </c>
      <c r="D713" t="s">
        <v>112</v>
      </c>
    </row>
    <row r="714" spans="1:4" x14ac:dyDescent="0.25">
      <c r="A714">
        <v>1075.9100000000001</v>
      </c>
      <c r="B714">
        <v>34.42</v>
      </c>
      <c r="C714" t="s">
        <v>24</v>
      </c>
      <c r="D714" t="s">
        <v>25</v>
      </c>
    </row>
    <row r="715" spans="1:4" x14ac:dyDescent="0.25">
      <c r="A715">
        <v>1176.8589999999999</v>
      </c>
      <c r="B715">
        <v>137.86000000000001</v>
      </c>
      <c r="C715" t="s">
        <v>24</v>
      </c>
      <c r="D715" t="s">
        <v>41</v>
      </c>
    </row>
    <row r="716" spans="1:4" x14ac:dyDescent="0.25">
      <c r="A716">
        <v>63.71</v>
      </c>
      <c r="B716">
        <v>-96.03</v>
      </c>
      <c r="C716" t="s">
        <v>37</v>
      </c>
      <c r="D716" t="s">
        <v>38</v>
      </c>
    </row>
    <row r="717" spans="1:4" x14ac:dyDescent="0.25">
      <c r="A717">
        <v>5388.8</v>
      </c>
      <c r="B717">
        <v>-115.08</v>
      </c>
      <c r="C717" t="s">
        <v>34</v>
      </c>
      <c r="D717" t="s">
        <v>53</v>
      </c>
    </row>
    <row r="718" spans="1:4" x14ac:dyDescent="0.25">
      <c r="A718">
        <v>1751.68</v>
      </c>
      <c r="B718">
        <v>771.83</v>
      </c>
      <c r="C718" t="s">
        <v>34</v>
      </c>
      <c r="D718" t="s">
        <v>68</v>
      </c>
    </row>
    <row r="719" spans="1:4" x14ac:dyDescent="0.25">
      <c r="A719">
        <v>86.47</v>
      </c>
      <c r="B719">
        <v>-9.35</v>
      </c>
      <c r="C719" t="s">
        <v>34</v>
      </c>
      <c r="D719" t="s">
        <v>68</v>
      </c>
    </row>
    <row r="720" spans="1:4" x14ac:dyDescent="0.25">
      <c r="A720">
        <v>684.5</v>
      </c>
      <c r="B720">
        <v>-27.99</v>
      </c>
      <c r="C720" t="s">
        <v>34</v>
      </c>
      <c r="D720" t="s">
        <v>35</v>
      </c>
    </row>
    <row r="721" spans="1:4" x14ac:dyDescent="0.25">
      <c r="A721">
        <v>4655.07</v>
      </c>
      <c r="B721">
        <v>-270.63</v>
      </c>
      <c r="C721" t="s">
        <v>37</v>
      </c>
      <c r="D721" t="s">
        <v>57</v>
      </c>
    </row>
    <row r="722" spans="1:4" x14ac:dyDescent="0.25">
      <c r="A722">
        <v>10087.6</v>
      </c>
      <c r="B722">
        <v>3387.35</v>
      </c>
      <c r="C722" t="s">
        <v>37</v>
      </c>
      <c r="D722" t="s">
        <v>86</v>
      </c>
    </row>
    <row r="723" spans="1:4" x14ac:dyDescent="0.25">
      <c r="A723">
        <v>1608.08</v>
      </c>
      <c r="B723">
        <v>-82.16</v>
      </c>
      <c r="C723" t="s">
        <v>24</v>
      </c>
      <c r="D723" t="s">
        <v>25</v>
      </c>
    </row>
    <row r="724" spans="1:4" x14ac:dyDescent="0.25">
      <c r="A724">
        <v>10122.719999999999</v>
      </c>
      <c r="B724">
        <v>-381.16</v>
      </c>
      <c r="C724" t="s">
        <v>37</v>
      </c>
      <c r="D724" t="s">
        <v>86</v>
      </c>
    </row>
    <row r="725" spans="1:4" x14ac:dyDescent="0.25">
      <c r="A725">
        <v>203.6</v>
      </c>
      <c r="B725">
        <v>-166.44</v>
      </c>
      <c r="C725" t="s">
        <v>34</v>
      </c>
      <c r="D725" t="s">
        <v>49</v>
      </c>
    </row>
    <row r="726" spans="1:4" x14ac:dyDescent="0.25">
      <c r="A726">
        <v>115.81</v>
      </c>
      <c r="B726">
        <v>22.06</v>
      </c>
      <c r="C726" t="s">
        <v>34</v>
      </c>
      <c r="D726" t="s">
        <v>35</v>
      </c>
    </row>
    <row r="727" spans="1:4" x14ac:dyDescent="0.25">
      <c r="A727">
        <v>74.75</v>
      </c>
      <c r="B727">
        <v>-115.43</v>
      </c>
      <c r="C727" t="s">
        <v>34</v>
      </c>
      <c r="D727" t="s">
        <v>35</v>
      </c>
    </row>
    <row r="728" spans="1:4" x14ac:dyDescent="0.25">
      <c r="A728">
        <v>12.18</v>
      </c>
      <c r="B728">
        <v>-3.88</v>
      </c>
      <c r="C728" t="s">
        <v>34</v>
      </c>
      <c r="D728" t="s">
        <v>49</v>
      </c>
    </row>
    <row r="729" spans="1:4" x14ac:dyDescent="0.25">
      <c r="A729">
        <v>95.9</v>
      </c>
      <c r="B729">
        <v>19.57</v>
      </c>
      <c r="C729" t="s">
        <v>34</v>
      </c>
      <c r="D729" t="s">
        <v>35</v>
      </c>
    </row>
    <row r="730" spans="1:4" x14ac:dyDescent="0.25">
      <c r="A730">
        <v>517.91</v>
      </c>
      <c r="B730">
        <v>107.11</v>
      </c>
      <c r="C730" t="s">
        <v>34</v>
      </c>
      <c r="D730" t="s">
        <v>72</v>
      </c>
    </row>
    <row r="731" spans="1:4" x14ac:dyDescent="0.25">
      <c r="A731">
        <v>162.28</v>
      </c>
      <c r="B731">
        <v>-216.15</v>
      </c>
      <c r="C731" t="s">
        <v>34</v>
      </c>
      <c r="D731" t="s">
        <v>68</v>
      </c>
    </row>
    <row r="732" spans="1:4" x14ac:dyDescent="0.25">
      <c r="A732">
        <v>162.58000000000001</v>
      </c>
      <c r="B732">
        <v>-109.86</v>
      </c>
      <c r="C732" t="s">
        <v>24</v>
      </c>
      <c r="D732" t="s">
        <v>25</v>
      </c>
    </row>
    <row r="733" spans="1:4" x14ac:dyDescent="0.25">
      <c r="A733">
        <v>6815.23</v>
      </c>
      <c r="B733">
        <v>-196.07</v>
      </c>
      <c r="C733" t="s">
        <v>37</v>
      </c>
      <c r="D733" t="s">
        <v>112</v>
      </c>
    </row>
    <row r="734" spans="1:4" x14ac:dyDescent="0.25">
      <c r="A734">
        <v>637.04</v>
      </c>
      <c r="B734">
        <v>-26.83</v>
      </c>
      <c r="C734" t="s">
        <v>24</v>
      </c>
      <c r="D734" t="s">
        <v>25</v>
      </c>
    </row>
    <row r="735" spans="1:4" x14ac:dyDescent="0.25">
      <c r="A735">
        <v>1058.43</v>
      </c>
      <c r="B735">
        <v>245</v>
      </c>
      <c r="C735" t="s">
        <v>37</v>
      </c>
      <c r="D735" t="s">
        <v>38</v>
      </c>
    </row>
    <row r="736" spans="1:4" x14ac:dyDescent="0.25">
      <c r="A736">
        <v>64.37</v>
      </c>
      <c r="B736">
        <v>-6.96</v>
      </c>
      <c r="C736" t="s">
        <v>34</v>
      </c>
      <c r="D736" t="s">
        <v>68</v>
      </c>
    </row>
    <row r="737" spans="1:4" x14ac:dyDescent="0.25">
      <c r="A737">
        <v>4588.55</v>
      </c>
      <c r="B737">
        <v>-266.62</v>
      </c>
      <c r="C737" t="s">
        <v>24</v>
      </c>
      <c r="D737" t="s">
        <v>131</v>
      </c>
    </row>
    <row r="738" spans="1:4" x14ac:dyDescent="0.25">
      <c r="A738">
        <v>596.21</v>
      </c>
      <c r="B738">
        <v>211.59</v>
      </c>
      <c r="C738" t="s">
        <v>37</v>
      </c>
      <c r="D738" t="s">
        <v>38</v>
      </c>
    </row>
    <row r="739" spans="1:4" x14ac:dyDescent="0.25">
      <c r="A739">
        <v>96.75</v>
      </c>
      <c r="B739">
        <v>-72.91</v>
      </c>
      <c r="C739" t="s">
        <v>34</v>
      </c>
      <c r="D739" t="s">
        <v>68</v>
      </c>
    </row>
    <row r="740" spans="1:4" x14ac:dyDescent="0.25">
      <c r="A740">
        <v>1210.02</v>
      </c>
      <c r="B740">
        <v>-279.44</v>
      </c>
      <c r="C740" t="s">
        <v>37</v>
      </c>
      <c r="D740" t="s">
        <v>86</v>
      </c>
    </row>
    <row r="741" spans="1:4" x14ac:dyDescent="0.25">
      <c r="A741">
        <v>461.55</v>
      </c>
      <c r="B741">
        <v>-12</v>
      </c>
      <c r="C741" t="s">
        <v>37</v>
      </c>
      <c r="D741" t="s">
        <v>38</v>
      </c>
    </row>
    <row r="742" spans="1:4" x14ac:dyDescent="0.25">
      <c r="A742">
        <v>418.82</v>
      </c>
      <c r="B742">
        <v>-60.21</v>
      </c>
      <c r="C742" t="s">
        <v>34</v>
      </c>
      <c r="D742" t="s">
        <v>68</v>
      </c>
    </row>
    <row r="743" spans="1:4" x14ac:dyDescent="0.25">
      <c r="A743">
        <v>767.34</v>
      </c>
      <c r="B743">
        <v>-154.65</v>
      </c>
      <c r="C743" t="s">
        <v>24</v>
      </c>
      <c r="D743" t="s">
        <v>25</v>
      </c>
    </row>
    <row r="744" spans="1:4" x14ac:dyDescent="0.25">
      <c r="A744">
        <v>464.57</v>
      </c>
      <c r="B744">
        <v>-79.180000000000007</v>
      </c>
      <c r="C744" t="s">
        <v>24</v>
      </c>
      <c r="D744" t="s">
        <v>25</v>
      </c>
    </row>
    <row r="745" spans="1:4" x14ac:dyDescent="0.25">
      <c r="A745">
        <v>690.88</v>
      </c>
      <c r="B745">
        <v>119.25</v>
      </c>
      <c r="C745" t="s">
        <v>37</v>
      </c>
      <c r="D745" t="s">
        <v>38</v>
      </c>
    </row>
    <row r="746" spans="1:4" x14ac:dyDescent="0.25">
      <c r="A746">
        <v>28.41</v>
      </c>
      <c r="B746">
        <v>-44.08</v>
      </c>
      <c r="C746" t="s">
        <v>34</v>
      </c>
      <c r="D746" t="s">
        <v>68</v>
      </c>
    </row>
    <row r="747" spans="1:4" x14ac:dyDescent="0.25">
      <c r="A747">
        <v>127.17</v>
      </c>
      <c r="B747">
        <v>-108.13</v>
      </c>
      <c r="C747" t="s">
        <v>34</v>
      </c>
      <c r="D747" t="s">
        <v>68</v>
      </c>
    </row>
    <row r="748" spans="1:4" x14ac:dyDescent="0.25">
      <c r="A748">
        <v>2645.88</v>
      </c>
      <c r="B748">
        <v>-1231.98</v>
      </c>
      <c r="C748" t="s">
        <v>37</v>
      </c>
      <c r="D748" t="s">
        <v>57</v>
      </c>
    </row>
    <row r="749" spans="1:4" x14ac:dyDescent="0.25">
      <c r="A749">
        <v>111.66</v>
      </c>
      <c r="B749">
        <v>-53.33</v>
      </c>
      <c r="C749" t="s">
        <v>34</v>
      </c>
      <c r="D749" t="s">
        <v>49</v>
      </c>
    </row>
    <row r="750" spans="1:4" x14ac:dyDescent="0.25">
      <c r="A750">
        <v>231.95</v>
      </c>
      <c r="B750">
        <v>44.14</v>
      </c>
      <c r="C750" t="s">
        <v>24</v>
      </c>
      <c r="D750" t="s">
        <v>25</v>
      </c>
    </row>
    <row r="751" spans="1:4" x14ac:dyDescent="0.25">
      <c r="A751">
        <v>299.08</v>
      </c>
      <c r="B751">
        <v>-50.43</v>
      </c>
      <c r="C751" t="s">
        <v>34</v>
      </c>
      <c r="D751" t="s">
        <v>76</v>
      </c>
    </row>
    <row r="752" spans="1:4" x14ac:dyDescent="0.25">
      <c r="A752">
        <v>566.39</v>
      </c>
      <c r="B752">
        <v>76.430000000000007</v>
      </c>
      <c r="C752" t="s">
        <v>34</v>
      </c>
      <c r="D752" t="s">
        <v>49</v>
      </c>
    </row>
    <row r="753" spans="1:4" x14ac:dyDescent="0.25">
      <c r="A753">
        <v>2144.924</v>
      </c>
      <c r="B753">
        <v>542.25</v>
      </c>
      <c r="C753" t="s">
        <v>24</v>
      </c>
      <c r="D753" t="s">
        <v>41</v>
      </c>
    </row>
    <row r="754" spans="1:4" x14ac:dyDescent="0.25">
      <c r="A754">
        <v>1907.71</v>
      </c>
      <c r="B754">
        <v>32.549999999999997</v>
      </c>
      <c r="C754" t="s">
        <v>37</v>
      </c>
      <c r="D754" t="s">
        <v>57</v>
      </c>
    </row>
    <row r="755" spans="1:4" x14ac:dyDescent="0.25">
      <c r="A755">
        <v>65.89</v>
      </c>
      <c r="B755">
        <v>20.6</v>
      </c>
      <c r="C755" t="s">
        <v>37</v>
      </c>
      <c r="D755" t="s">
        <v>38</v>
      </c>
    </row>
    <row r="756" spans="1:4" x14ac:dyDescent="0.25">
      <c r="A756">
        <v>5554.0360000000001</v>
      </c>
      <c r="B756">
        <v>1153.8399999999999</v>
      </c>
      <c r="C756" t="s">
        <v>24</v>
      </c>
      <c r="D756" t="s">
        <v>41</v>
      </c>
    </row>
    <row r="757" spans="1:4" x14ac:dyDescent="0.25">
      <c r="A757">
        <v>496.15</v>
      </c>
      <c r="B757">
        <v>213.38</v>
      </c>
      <c r="C757" t="s">
        <v>34</v>
      </c>
      <c r="D757" t="s">
        <v>68</v>
      </c>
    </row>
    <row r="758" spans="1:4" x14ac:dyDescent="0.25">
      <c r="A758">
        <v>799.98</v>
      </c>
      <c r="B758">
        <v>15.36</v>
      </c>
      <c r="C758" t="s">
        <v>24</v>
      </c>
      <c r="D758" t="s">
        <v>51</v>
      </c>
    </row>
    <row r="759" spans="1:4" x14ac:dyDescent="0.25">
      <c r="A759">
        <v>363.57</v>
      </c>
      <c r="B759">
        <v>33.99</v>
      </c>
      <c r="C759" t="s">
        <v>37</v>
      </c>
      <c r="D759" t="s">
        <v>112</v>
      </c>
    </row>
    <row r="760" spans="1:4" x14ac:dyDescent="0.25">
      <c r="A760">
        <v>9752.25</v>
      </c>
      <c r="B760">
        <v>3066.17</v>
      </c>
      <c r="C760" t="s">
        <v>37</v>
      </c>
      <c r="D760" t="s">
        <v>38</v>
      </c>
    </row>
    <row r="761" spans="1:4" x14ac:dyDescent="0.25">
      <c r="A761">
        <v>7547.14</v>
      </c>
      <c r="B761">
        <v>2080.48</v>
      </c>
      <c r="C761" t="s">
        <v>37</v>
      </c>
      <c r="D761" t="s">
        <v>86</v>
      </c>
    </row>
    <row r="762" spans="1:4" x14ac:dyDescent="0.25">
      <c r="A762">
        <v>224.32</v>
      </c>
      <c r="B762">
        <v>-178.77</v>
      </c>
      <c r="C762" t="s">
        <v>37</v>
      </c>
      <c r="D762" t="s">
        <v>38</v>
      </c>
    </row>
    <row r="763" spans="1:4" x14ac:dyDescent="0.25">
      <c r="A763">
        <v>311.98</v>
      </c>
      <c r="B763">
        <v>-9.7799999999999994</v>
      </c>
      <c r="C763" t="s">
        <v>34</v>
      </c>
      <c r="D763" t="s">
        <v>35</v>
      </c>
    </row>
    <row r="764" spans="1:4" x14ac:dyDescent="0.25">
      <c r="A764">
        <v>5181.08</v>
      </c>
      <c r="B764">
        <v>-1623.6</v>
      </c>
      <c r="C764" t="s">
        <v>37</v>
      </c>
      <c r="D764" t="s">
        <v>57</v>
      </c>
    </row>
    <row r="765" spans="1:4" x14ac:dyDescent="0.25">
      <c r="A765">
        <v>10567.45</v>
      </c>
      <c r="B765">
        <v>2925.37</v>
      </c>
      <c r="C765" t="s">
        <v>24</v>
      </c>
      <c r="D765" t="s">
        <v>131</v>
      </c>
    </row>
    <row r="766" spans="1:4" x14ac:dyDescent="0.25">
      <c r="A766">
        <v>1679.04</v>
      </c>
      <c r="B766">
        <v>324.47000000000003</v>
      </c>
      <c r="C766" t="s">
        <v>37</v>
      </c>
      <c r="D766" t="s">
        <v>38</v>
      </c>
    </row>
    <row r="767" spans="1:4" x14ac:dyDescent="0.25">
      <c r="A767">
        <v>2055.9699999999998</v>
      </c>
      <c r="B767">
        <v>-2342.0100000000002</v>
      </c>
      <c r="C767" t="s">
        <v>24</v>
      </c>
      <c r="D767" t="s">
        <v>51</v>
      </c>
    </row>
    <row r="768" spans="1:4" x14ac:dyDescent="0.25">
      <c r="A768">
        <v>156.15</v>
      </c>
      <c r="B768">
        <v>-37.6</v>
      </c>
      <c r="C768" t="s">
        <v>34</v>
      </c>
      <c r="D768" t="s">
        <v>64</v>
      </c>
    </row>
    <row r="769" spans="1:4" x14ac:dyDescent="0.25">
      <c r="A769">
        <v>383.45</v>
      </c>
      <c r="B769">
        <v>-244.47</v>
      </c>
      <c r="C769" t="s">
        <v>37</v>
      </c>
      <c r="D769" t="s">
        <v>86</v>
      </c>
    </row>
    <row r="770" spans="1:4" x14ac:dyDescent="0.25">
      <c r="A770">
        <v>871.25</v>
      </c>
      <c r="B770">
        <v>-14.31</v>
      </c>
      <c r="C770" t="s">
        <v>34</v>
      </c>
      <c r="D770" t="s">
        <v>35</v>
      </c>
    </row>
    <row r="771" spans="1:4" x14ac:dyDescent="0.25">
      <c r="A771">
        <v>537.87</v>
      </c>
      <c r="B771">
        <v>-162.24</v>
      </c>
      <c r="C771" t="s">
        <v>34</v>
      </c>
      <c r="D771" t="s">
        <v>35</v>
      </c>
    </row>
    <row r="772" spans="1:4" x14ac:dyDescent="0.25">
      <c r="A772">
        <v>820.52</v>
      </c>
      <c r="B772">
        <v>-191.22</v>
      </c>
      <c r="C772" t="s">
        <v>34</v>
      </c>
      <c r="D772" t="s">
        <v>68</v>
      </c>
    </row>
    <row r="773" spans="1:4" x14ac:dyDescent="0.25">
      <c r="A773">
        <v>114.86</v>
      </c>
      <c r="B773">
        <v>16.21</v>
      </c>
      <c r="C773" t="s">
        <v>34</v>
      </c>
      <c r="D773" t="s">
        <v>35</v>
      </c>
    </row>
    <row r="774" spans="1:4" x14ac:dyDescent="0.25">
      <c r="A774">
        <v>1968.47</v>
      </c>
      <c r="B774">
        <v>327.9</v>
      </c>
      <c r="C774" t="s">
        <v>34</v>
      </c>
      <c r="D774" t="s">
        <v>35</v>
      </c>
    </row>
    <row r="775" spans="1:4" x14ac:dyDescent="0.25">
      <c r="A775">
        <v>6250.9359999999997</v>
      </c>
      <c r="B775">
        <v>31.21</v>
      </c>
      <c r="C775" t="s">
        <v>37</v>
      </c>
      <c r="D775" t="s">
        <v>112</v>
      </c>
    </row>
    <row r="776" spans="1:4" x14ac:dyDescent="0.25">
      <c r="A776">
        <v>7869.22</v>
      </c>
      <c r="B776">
        <v>1523.46</v>
      </c>
      <c r="C776" t="s">
        <v>37</v>
      </c>
      <c r="D776" t="s">
        <v>86</v>
      </c>
    </row>
    <row r="777" spans="1:4" x14ac:dyDescent="0.25">
      <c r="A777">
        <v>912.44</v>
      </c>
      <c r="B777">
        <v>182.72</v>
      </c>
      <c r="C777" t="s">
        <v>37</v>
      </c>
      <c r="D777" t="s">
        <v>38</v>
      </c>
    </row>
    <row r="778" spans="1:4" x14ac:dyDescent="0.25">
      <c r="A778">
        <v>838.4</v>
      </c>
      <c r="B778">
        <v>-132.91</v>
      </c>
      <c r="C778" t="s">
        <v>34</v>
      </c>
      <c r="D778" t="s">
        <v>53</v>
      </c>
    </row>
    <row r="779" spans="1:4" x14ac:dyDescent="0.25">
      <c r="A779">
        <v>377.21300000000002</v>
      </c>
      <c r="B779">
        <v>-411.65</v>
      </c>
      <c r="C779" t="s">
        <v>24</v>
      </c>
      <c r="D779" t="s">
        <v>41</v>
      </c>
    </row>
    <row r="780" spans="1:4" x14ac:dyDescent="0.25">
      <c r="A780">
        <v>854.88</v>
      </c>
      <c r="B780">
        <v>-44.14</v>
      </c>
      <c r="C780" t="s">
        <v>37</v>
      </c>
      <c r="D780" t="s">
        <v>38</v>
      </c>
    </row>
    <row r="781" spans="1:4" x14ac:dyDescent="0.25">
      <c r="A781">
        <v>80.27</v>
      </c>
      <c r="B781">
        <v>-0.79</v>
      </c>
      <c r="C781" t="s">
        <v>34</v>
      </c>
      <c r="D781" t="s">
        <v>35</v>
      </c>
    </row>
    <row r="782" spans="1:4" x14ac:dyDescent="0.25">
      <c r="A782">
        <v>994.04</v>
      </c>
      <c r="B782">
        <v>-335.06</v>
      </c>
      <c r="C782" t="s">
        <v>34</v>
      </c>
      <c r="D782" t="s">
        <v>53</v>
      </c>
    </row>
    <row r="783" spans="1:4" x14ac:dyDescent="0.25">
      <c r="A783">
        <v>10223.19</v>
      </c>
      <c r="B783">
        <v>2723.31</v>
      </c>
      <c r="C783" t="s">
        <v>34</v>
      </c>
      <c r="D783" t="s">
        <v>72</v>
      </c>
    </row>
    <row r="784" spans="1:4" x14ac:dyDescent="0.25">
      <c r="A784">
        <v>312.42</v>
      </c>
      <c r="B784">
        <v>-90.42</v>
      </c>
      <c r="C784" t="s">
        <v>34</v>
      </c>
      <c r="D784" t="s">
        <v>49</v>
      </c>
    </row>
    <row r="785" spans="1:4" x14ac:dyDescent="0.25">
      <c r="A785">
        <v>1111.008</v>
      </c>
      <c r="B785">
        <v>-146.29</v>
      </c>
      <c r="C785" t="s">
        <v>37</v>
      </c>
      <c r="D785" t="s">
        <v>112</v>
      </c>
    </row>
    <row r="786" spans="1:4" x14ac:dyDescent="0.25">
      <c r="A786">
        <v>435.27</v>
      </c>
      <c r="B786">
        <v>-147.51</v>
      </c>
      <c r="C786" t="s">
        <v>24</v>
      </c>
      <c r="D786" t="s">
        <v>25</v>
      </c>
    </row>
    <row r="787" spans="1:4" x14ac:dyDescent="0.25">
      <c r="A787">
        <v>723.82</v>
      </c>
      <c r="B787">
        <v>-40.98</v>
      </c>
      <c r="C787" t="s">
        <v>37</v>
      </c>
      <c r="D787" t="s">
        <v>38</v>
      </c>
    </row>
    <row r="788" spans="1:4" x14ac:dyDescent="0.25">
      <c r="A788">
        <v>1082.43</v>
      </c>
      <c r="B788">
        <v>23.97</v>
      </c>
      <c r="C788" t="s">
        <v>24</v>
      </c>
      <c r="D788" t="s">
        <v>25</v>
      </c>
    </row>
    <row r="789" spans="1:4" x14ac:dyDescent="0.25">
      <c r="A789">
        <v>262.54000000000002</v>
      </c>
      <c r="B789">
        <v>29.24</v>
      </c>
      <c r="C789" t="s">
        <v>24</v>
      </c>
      <c r="D789" t="s">
        <v>25</v>
      </c>
    </row>
    <row r="790" spans="1:4" x14ac:dyDescent="0.25">
      <c r="A790">
        <v>190.73</v>
      </c>
      <c r="B790">
        <v>-69.64</v>
      </c>
      <c r="C790" t="s">
        <v>24</v>
      </c>
      <c r="D790" t="s">
        <v>51</v>
      </c>
    </row>
    <row r="791" spans="1:4" x14ac:dyDescent="0.25">
      <c r="A791">
        <v>1332.97</v>
      </c>
      <c r="B791">
        <v>4.75</v>
      </c>
      <c r="C791" t="s">
        <v>24</v>
      </c>
      <c r="D791" t="s">
        <v>41</v>
      </c>
    </row>
    <row r="792" spans="1:4" x14ac:dyDescent="0.25">
      <c r="A792">
        <v>227.37</v>
      </c>
      <c r="B792">
        <v>-92.07</v>
      </c>
      <c r="C792" t="s">
        <v>34</v>
      </c>
      <c r="D792" t="s">
        <v>49</v>
      </c>
    </row>
    <row r="793" spans="1:4" x14ac:dyDescent="0.25">
      <c r="A793">
        <v>283.13</v>
      </c>
      <c r="B793">
        <v>-141.26</v>
      </c>
      <c r="C793" t="s">
        <v>34</v>
      </c>
      <c r="D793" t="s">
        <v>49</v>
      </c>
    </row>
    <row r="794" spans="1:4" x14ac:dyDescent="0.25">
      <c r="A794">
        <v>618.84</v>
      </c>
      <c r="B794">
        <v>-200.84</v>
      </c>
      <c r="C794" t="s">
        <v>37</v>
      </c>
      <c r="D794" t="s">
        <v>38</v>
      </c>
    </row>
    <row r="795" spans="1:4" x14ac:dyDescent="0.25">
      <c r="A795">
        <v>6330.0860000000002</v>
      </c>
      <c r="B795">
        <v>1421.89</v>
      </c>
      <c r="C795" t="s">
        <v>24</v>
      </c>
      <c r="D795" t="s">
        <v>41</v>
      </c>
    </row>
    <row r="796" spans="1:4" x14ac:dyDescent="0.25">
      <c r="A796">
        <v>48.04</v>
      </c>
      <c r="B796">
        <v>-23.28</v>
      </c>
      <c r="C796" t="s">
        <v>34</v>
      </c>
      <c r="D796" t="s">
        <v>49</v>
      </c>
    </row>
    <row r="797" spans="1:4" x14ac:dyDescent="0.25">
      <c r="A797">
        <v>308.54000000000002</v>
      </c>
      <c r="B797">
        <v>76.42</v>
      </c>
      <c r="C797" t="s">
        <v>34</v>
      </c>
      <c r="D797" t="s">
        <v>35</v>
      </c>
    </row>
    <row r="798" spans="1:4" x14ac:dyDescent="0.25">
      <c r="A798">
        <v>400.57</v>
      </c>
      <c r="B798">
        <v>93.36</v>
      </c>
      <c r="C798" t="s">
        <v>34</v>
      </c>
      <c r="D798" t="s">
        <v>49</v>
      </c>
    </row>
    <row r="799" spans="1:4" x14ac:dyDescent="0.25">
      <c r="A799">
        <v>608.21</v>
      </c>
      <c r="B799">
        <v>-175.13</v>
      </c>
      <c r="C799" t="s">
        <v>34</v>
      </c>
      <c r="D799" t="s">
        <v>64</v>
      </c>
    </row>
    <row r="800" spans="1:4" x14ac:dyDescent="0.25">
      <c r="A800">
        <v>285.83999999999997</v>
      </c>
      <c r="B800">
        <v>-27.26</v>
      </c>
      <c r="C800" t="s">
        <v>34</v>
      </c>
      <c r="D800" t="s">
        <v>68</v>
      </c>
    </row>
    <row r="801" spans="1:4" x14ac:dyDescent="0.25">
      <c r="A801">
        <v>12450.48</v>
      </c>
      <c r="B801">
        <v>3030.16</v>
      </c>
      <c r="C801" t="s">
        <v>37</v>
      </c>
      <c r="D801" t="s">
        <v>57</v>
      </c>
    </row>
    <row r="802" spans="1:4" x14ac:dyDescent="0.25">
      <c r="A802">
        <v>2525.9875000000002</v>
      </c>
      <c r="B802">
        <v>416.67</v>
      </c>
      <c r="C802" t="s">
        <v>24</v>
      </c>
      <c r="D802" t="s">
        <v>41</v>
      </c>
    </row>
    <row r="803" spans="1:4" x14ac:dyDescent="0.25">
      <c r="A803">
        <v>65.42</v>
      </c>
      <c r="B803">
        <v>-112.92</v>
      </c>
      <c r="C803" t="s">
        <v>37</v>
      </c>
      <c r="D803" t="s">
        <v>38</v>
      </c>
    </row>
    <row r="804" spans="1:4" x14ac:dyDescent="0.25">
      <c r="A804">
        <v>5750.94</v>
      </c>
      <c r="B804">
        <v>432.98</v>
      </c>
      <c r="C804" t="s">
        <v>24</v>
      </c>
      <c r="D804" t="s">
        <v>51</v>
      </c>
    </row>
    <row r="805" spans="1:4" x14ac:dyDescent="0.25">
      <c r="A805">
        <v>1170.0250000000001</v>
      </c>
      <c r="B805">
        <v>4.22</v>
      </c>
      <c r="C805" t="s">
        <v>24</v>
      </c>
      <c r="D805" t="s">
        <v>41</v>
      </c>
    </row>
    <row r="806" spans="1:4" x14ac:dyDescent="0.25">
      <c r="A806">
        <v>193.11</v>
      </c>
      <c r="B806">
        <v>-263.76</v>
      </c>
      <c r="C806" t="s">
        <v>34</v>
      </c>
      <c r="D806" t="s">
        <v>68</v>
      </c>
    </row>
    <row r="807" spans="1:4" x14ac:dyDescent="0.25">
      <c r="A807">
        <v>3449.26</v>
      </c>
      <c r="B807">
        <v>252.77</v>
      </c>
      <c r="C807" t="s">
        <v>24</v>
      </c>
      <c r="D807" t="s">
        <v>51</v>
      </c>
    </row>
    <row r="808" spans="1:4" x14ac:dyDescent="0.25">
      <c r="A808">
        <v>677.43</v>
      </c>
      <c r="B808">
        <v>75.48</v>
      </c>
      <c r="C808" t="s">
        <v>37</v>
      </c>
      <c r="D808" t="s">
        <v>38</v>
      </c>
    </row>
    <row r="809" spans="1:4" x14ac:dyDescent="0.25">
      <c r="A809">
        <v>566.53</v>
      </c>
      <c r="B809">
        <v>-209.6</v>
      </c>
      <c r="C809" t="s">
        <v>37</v>
      </c>
      <c r="D809" t="s">
        <v>86</v>
      </c>
    </row>
    <row r="810" spans="1:4" x14ac:dyDescent="0.25">
      <c r="A810">
        <v>486.43</v>
      </c>
      <c r="B810">
        <v>285.35000000000002</v>
      </c>
      <c r="C810" t="s">
        <v>37</v>
      </c>
      <c r="D810" t="s">
        <v>38</v>
      </c>
    </row>
    <row r="811" spans="1:4" x14ac:dyDescent="0.25">
      <c r="A811">
        <v>144.94999999999999</v>
      </c>
      <c r="B811">
        <v>10.82</v>
      </c>
      <c r="C811" t="s">
        <v>34</v>
      </c>
      <c r="D811" t="s">
        <v>49</v>
      </c>
    </row>
    <row r="812" spans="1:4" x14ac:dyDescent="0.25">
      <c r="A812">
        <v>2545.89</v>
      </c>
      <c r="B812">
        <v>-321.51</v>
      </c>
      <c r="C812" t="s">
        <v>34</v>
      </c>
      <c r="D812" t="s">
        <v>53</v>
      </c>
    </row>
    <row r="813" spans="1:4" x14ac:dyDescent="0.25">
      <c r="A813">
        <v>305.62</v>
      </c>
      <c r="B813">
        <v>-129.86000000000001</v>
      </c>
      <c r="C813" t="s">
        <v>34</v>
      </c>
      <c r="D813" t="s">
        <v>76</v>
      </c>
    </row>
    <row r="814" spans="1:4" x14ac:dyDescent="0.25">
      <c r="A814">
        <v>158.79</v>
      </c>
      <c r="B814">
        <v>1.1599999999999999</v>
      </c>
      <c r="C814" t="s">
        <v>34</v>
      </c>
      <c r="D814" t="s">
        <v>68</v>
      </c>
    </row>
    <row r="815" spans="1:4" x14ac:dyDescent="0.25">
      <c r="A815">
        <v>1102.28</v>
      </c>
      <c r="B815">
        <v>389.61</v>
      </c>
      <c r="C815" t="s">
        <v>34</v>
      </c>
      <c r="D815" t="s">
        <v>76</v>
      </c>
    </row>
    <row r="816" spans="1:4" x14ac:dyDescent="0.25">
      <c r="A816">
        <v>14.49</v>
      </c>
      <c r="B816">
        <v>-12.58</v>
      </c>
      <c r="C816" t="s">
        <v>34</v>
      </c>
      <c r="D816" t="s">
        <v>35</v>
      </c>
    </row>
    <row r="817" spans="1:4" x14ac:dyDescent="0.25">
      <c r="A817">
        <v>1991.26</v>
      </c>
      <c r="B817">
        <v>-528.09</v>
      </c>
      <c r="C817" t="s">
        <v>34</v>
      </c>
      <c r="D817" t="s">
        <v>72</v>
      </c>
    </row>
    <row r="818" spans="1:4" x14ac:dyDescent="0.25">
      <c r="A818">
        <v>10480.272000000001</v>
      </c>
      <c r="B818">
        <v>2271.6799999999998</v>
      </c>
      <c r="C818" t="s">
        <v>37</v>
      </c>
      <c r="D818" t="s">
        <v>112</v>
      </c>
    </row>
    <row r="819" spans="1:4" x14ac:dyDescent="0.25">
      <c r="A819">
        <v>4620.05</v>
      </c>
      <c r="B819">
        <v>-229.68</v>
      </c>
      <c r="C819" t="s">
        <v>37</v>
      </c>
      <c r="D819" t="s">
        <v>57</v>
      </c>
    </row>
    <row r="820" spans="1:4" x14ac:dyDescent="0.25">
      <c r="A820">
        <v>131.71</v>
      </c>
      <c r="B820">
        <v>-44</v>
      </c>
      <c r="C820" t="s">
        <v>34</v>
      </c>
      <c r="D820" t="s">
        <v>49</v>
      </c>
    </row>
    <row r="821" spans="1:4" x14ac:dyDescent="0.25">
      <c r="A821">
        <v>130.38</v>
      </c>
      <c r="B821">
        <v>31.52</v>
      </c>
      <c r="C821" t="s">
        <v>34</v>
      </c>
      <c r="D821" t="s">
        <v>49</v>
      </c>
    </row>
    <row r="822" spans="1:4" x14ac:dyDescent="0.25">
      <c r="A822">
        <v>5188.8599999999997</v>
      </c>
      <c r="B822">
        <v>395.12</v>
      </c>
      <c r="C822" t="s">
        <v>34</v>
      </c>
      <c r="D822" t="s">
        <v>53</v>
      </c>
    </row>
    <row r="823" spans="1:4" x14ac:dyDescent="0.25">
      <c r="A823">
        <v>3197.0030000000002</v>
      </c>
      <c r="B823">
        <v>603.46</v>
      </c>
      <c r="C823" t="s">
        <v>24</v>
      </c>
      <c r="D823" t="s">
        <v>41</v>
      </c>
    </row>
    <row r="824" spans="1:4" x14ac:dyDescent="0.25">
      <c r="A824">
        <v>339.81</v>
      </c>
      <c r="B824">
        <v>79.59</v>
      </c>
      <c r="C824" t="s">
        <v>34</v>
      </c>
      <c r="D824" t="s">
        <v>68</v>
      </c>
    </row>
    <row r="825" spans="1:4" x14ac:dyDescent="0.25">
      <c r="A825">
        <v>177.67</v>
      </c>
      <c r="B825">
        <v>39.630000000000003</v>
      </c>
      <c r="C825" t="s">
        <v>34</v>
      </c>
      <c r="D825" t="s">
        <v>68</v>
      </c>
    </row>
    <row r="826" spans="1:4" x14ac:dyDescent="0.25">
      <c r="A826">
        <v>298.57</v>
      </c>
      <c r="B826">
        <v>74.069999999999993</v>
      </c>
      <c r="C826" t="s">
        <v>34</v>
      </c>
      <c r="D826" t="s">
        <v>49</v>
      </c>
    </row>
    <row r="827" spans="1:4" x14ac:dyDescent="0.25">
      <c r="A827">
        <v>44.32</v>
      </c>
      <c r="B827">
        <v>-41.55</v>
      </c>
      <c r="C827" t="s">
        <v>34</v>
      </c>
      <c r="D827" t="s">
        <v>35</v>
      </c>
    </row>
    <row r="828" spans="1:4" x14ac:dyDescent="0.25">
      <c r="A828">
        <v>2083.0524999999998</v>
      </c>
      <c r="B828">
        <v>354.96</v>
      </c>
      <c r="C828" t="s">
        <v>24</v>
      </c>
      <c r="D828" t="s">
        <v>41</v>
      </c>
    </row>
    <row r="829" spans="1:4" x14ac:dyDescent="0.25">
      <c r="A829">
        <v>233.28</v>
      </c>
      <c r="B829">
        <v>112.35</v>
      </c>
      <c r="C829" t="s">
        <v>34</v>
      </c>
      <c r="D829" t="s">
        <v>46</v>
      </c>
    </row>
    <row r="830" spans="1:4" x14ac:dyDescent="0.25">
      <c r="A830">
        <v>47.01</v>
      </c>
      <c r="B830">
        <v>-19.32</v>
      </c>
      <c r="C830" t="s">
        <v>34</v>
      </c>
      <c r="D830" t="s">
        <v>53</v>
      </c>
    </row>
    <row r="831" spans="1:4" x14ac:dyDescent="0.25">
      <c r="A831">
        <v>140.07</v>
      </c>
      <c r="B831">
        <v>-21.85</v>
      </c>
      <c r="C831" t="s">
        <v>34</v>
      </c>
      <c r="D831" t="s">
        <v>68</v>
      </c>
    </row>
    <row r="832" spans="1:4" x14ac:dyDescent="0.25">
      <c r="A832">
        <v>157.87</v>
      </c>
      <c r="B832">
        <v>-115.8</v>
      </c>
      <c r="C832" t="s">
        <v>34</v>
      </c>
      <c r="D832" t="s">
        <v>35</v>
      </c>
    </row>
    <row r="833" spans="1:4" x14ac:dyDescent="0.25">
      <c r="A833">
        <v>866.66</v>
      </c>
      <c r="B833">
        <v>35.29</v>
      </c>
      <c r="C833" t="s">
        <v>24</v>
      </c>
      <c r="D833" t="s">
        <v>51</v>
      </c>
    </row>
    <row r="834" spans="1:4" x14ac:dyDescent="0.25">
      <c r="A834">
        <v>14.84</v>
      </c>
      <c r="B834">
        <v>-2.42</v>
      </c>
      <c r="C834" t="s">
        <v>34</v>
      </c>
      <c r="D834" t="s">
        <v>46</v>
      </c>
    </row>
    <row r="835" spans="1:4" x14ac:dyDescent="0.25">
      <c r="A835">
        <v>922.47</v>
      </c>
      <c r="B835">
        <v>-13.1</v>
      </c>
      <c r="C835" t="s">
        <v>24</v>
      </c>
      <c r="D835" t="s">
        <v>51</v>
      </c>
    </row>
    <row r="836" spans="1:4" x14ac:dyDescent="0.25">
      <c r="A836">
        <v>3245.73</v>
      </c>
      <c r="B836">
        <v>569.57000000000005</v>
      </c>
      <c r="C836" t="s">
        <v>37</v>
      </c>
      <c r="D836" t="s">
        <v>38</v>
      </c>
    </row>
    <row r="837" spans="1:4" x14ac:dyDescent="0.25">
      <c r="A837">
        <v>63.02</v>
      </c>
      <c r="B837">
        <v>-119.66</v>
      </c>
      <c r="C837" t="s">
        <v>34</v>
      </c>
      <c r="D837" t="s">
        <v>64</v>
      </c>
    </row>
    <row r="838" spans="1:4" x14ac:dyDescent="0.25">
      <c r="A838">
        <v>6420.87</v>
      </c>
      <c r="B838">
        <v>-690.21</v>
      </c>
      <c r="C838" t="s">
        <v>24</v>
      </c>
      <c r="D838" t="s">
        <v>131</v>
      </c>
    </row>
    <row r="839" spans="1:4" x14ac:dyDescent="0.25">
      <c r="A839">
        <v>2407.6930000000002</v>
      </c>
      <c r="B839">
        <v>424.14</v>
      </c>
      <c r="C839" t="s">
        <v>24</v>
      </c>
      <c r="D839" t="s">
        <v>41</v>
      </c>
    </row>
    <row r="840" spans="1:4" x14ac:dyDescent="0.25">
      <c r="A840">
        <v>109.7</v>
      </c>
      <c r="B840">
        <v>-106.77</v>
      </c>
      <c r="C840" t="s">
        <v>34</v>
      </c>
      <c r="D840" t="s">
        <v>49</v>
      </c>
    </row>
    <row r="841" spans="1:4" x14ac:dyDescent="0.25">
      <c r="A841">
        <v>80.89</v>
      </c>
      <c r="B841">
        <v>23.37</v>
      </c>
      <c r="C841" t="s">
        <v>34</v>
      </c>
      <c r="D841" t="s">
        <v>35</v>
      </c>
    </row>
    <row r="842" spans="1:4" x14ac:dyDescent="0.25">
      <c r="A842">
        <v>482.91</v>
      </c>
      <c r="B842">
        <v>-16.59</v>
      </c>
      <c r="C842" t="s">
        <v>34</v>
      </c>
      <c r="D842" t="s">
        <v>53</v>
      </c>
    </row>
    <row r="843" spans="1:4" x14ac:dyDescent="0.25">
      <c r="A843">
        <v>2969.6365000000001</v>
      </c>
      <c r="B843">
        <v>383.45</v>
      </c>
      <c r="C843" t="s">
        <v>24</v>
      </c>
      <c r="D843" t="s">
        <v>41</v>
      </c>
    </row>
    <row r="844" spans="1:4" x14ac:dyDescent="0.25">
      <c r="A844">
        <v>333.68</v>
      </c>
      <c r="B844">
        <v>81.96</v>
      </c>
      <c r="C844" t="s">
        <v>24</v>
      </c>
      <c r="D844" t="s">
        <v>25</v>
      </c>
    </row>
    <row r="845" spans="1:4" x14ac:dyDescent="0.25">
      <c r="A845">
        <v>1554.53</v>
      </c>
      <c r="B845">
        <v>474.66</v>
      </c>
      <c r="C845" t="s">
        <v>34</v>
      </c>
      <c r="D845" t="s">
        <v>76</v>
      </c>
    </row>
    <row r="846" spans="1:4" x14ac:dyDescent="0.25">
      <c r="A846">
        <v>39.68</v>
      </c>
      <c r="B846">
        <v>-6.71</v>
      </c>
      <c r="C846" t="s">
        <v>34</v>
      </c>
      <c r="D846" t="s">
        <v>49</v>
      </c>
    </row>
    <row r="847" spans="1:4" x14ac:dyDescent="0.25">
      <c r="A847">
        <v>1273.2660000000001</v>
      </c>
      <c r="B847">
        <v>-615.66999999999996</v>
      </c>
      <c r="C847" t="s">
        <v>24</v>
      </c>
      <c r="D847" t="s">
        <v>41</v>
      </c>
    </row>
    <row r="848" spans="1:4" x14ac:dyDescent="0.25">
      <c r="A848">
        <v>1519.9</v>
      </c>
      <c r="B848">
        <v>399.37</v>
      </c>
      <c r="C848" t="s">
        <v>37</v>
      </c>
      <c r="D848" t="s">
        <v>38</v>
      </c>
    </row>
    <row r="849" spans="1:4" x14ac:dyDescent="0.25">
      <c r="A849">
        <v>102.24</v>
      </c>
      <c r="B849">
        <v>37.79</v>
      </c>
      <c r="C849" t="s">
        <v>34</v>
      </c>
      <c r="D849" t="s">
        <v>46</v>
      </c>
    </row>
    <row r="850" spans="1:4" x14ac:dyDescent="0.25">
      <c r="A850">
        <v>165.37</v>
      </c>
      <c r="B850">
        <v>-80.11</v>
      </c>
      <c r="C850" t="s">
        <v>24</v>
      </c>
      <c r="D850" t="s">
        <v>25</v>
      </c>
    </row>
    <row r="851" spans="1:4" x14ac:dyDescent="0.25">
      <c r="A851">
        <v>1785.74</v>
      </c>
      <c r="B851">
        <v>739.48</v>
      </c>
      <c r="C851" t="s">
        <v>37</v>
      </c>
      <c r="D851" t="s">
        <v>38</v>
      </c>
    </row>
    <row r="852" spans="1:4" x14ac:dyDescent="0.25">
      <c r="A852">
        <v>965.69</v>
      </c>
      <c r="B852">
        <v>-144.19999999999999</v>
      </c>
      <c r="C852" t="s">
        <v>37</v>
      </c>
      <c r="D852" t="s">
        <v>112</v>
      </c>
    </row>
    <row r="853" spans="1:4" x14ac:dyDescent="0.25">
      <c r="A853">
        <v>1497.3175000000001</v>
      </c>
      <c r="B853">
        <v>836.51</v>
      </c>
      <c r="C853" t="s">
        <v>24</v>
      </c>
      <c r="D853" t="s">
        <v>41</v>
      </c>
    </row>
    <row r="854" spans="1:4" x14ac:dyDescent="0.25">
      <c r="A854">
        <v>200.75299999999999</v>
      </c>
      <c r="B854">
        <v>-605.37</v>
      </c>
      <c r="C854" t="s">
        <v>24</v>
      </c>
      <c r="D854" t="s">
        <v>41</v>
      </c>
    </row>
    <row r="855" spans="1:4" x14ac:dyDescent="0.25">
      <c r="A855">
        <v>281.83999999999997</v>
      </c>
      <c r="B855">
        <v>-99.55</v>
      </c>
      <c r="C855" t="s">
        <v>24</v>
      </c>
      <c r="D855" t="s">
        <v>25</v>
      </c>
    </row>
    <row r="856" spans="1:4" x14ac:dyDescent="0.25">
      <c r="A856">
        <v>1154.1400000000001</v>
      </c>
      <c r="B856">
        <v>-36</v>
      </c>
      <c r="C856" t="s">
        <v>24</v>
      </c>
      <c r="D856" t="s">
        <v>25</v>
      </c>
    </row>
    <row r="857" spans="1:4" x14ac:dyDescent="0.25">
      <c r="A857">
        <v>223.82</v>
      </c>
      <c r="B857">
        <v>-249.11</v>
      </c>
      <c r="C857" t="s">
        <v>34</v>
      </c>
      <c r="D857" t="s">
        <v>49</v>
      </c>
    </row>
    <row r="858" spans="1:4" x14ac:dyDescent="0.25">
      <c r="A858">
        <v>61.463500000000003</v>
      </c>
      <c r="B858">
        <v>-261.35000000000002</v>
      </c>
      <c r="C858" t="s">
        <v>24</v>
      </c>
      <c r="D858" t="s">
        <v>41</v>
      </c>
    </row>
    <row r="859" spans="1:4" x14ac:dyDescent="0.25">
      <c r="A859">
        <v>122.09</v>
      </c>
      <c r="B859">
        <v>14.11</v>
      </c>
      <c r="C859" t="s">
        <v>34</v>
      </c>
      <c r="D859" t="s">
        <v>49</v>
      </c>
    </row>
    <row r="860" spans="1:4" x14ac:dyDescent="0.25">
      <c r="A860">
        <v>7312.0315000000001</v>
      </c>
      <c r="B860">
        <v>2031.51</v>
      </c>
      <c r="C860" t="s">
        <v>24</v>
      </c>
      <c r="D860" t="s">
        <v>41</v>
      </c>
    </row>
    <row r="861" spans="1:4" x14ac:dyDescent="0.25">
      <c r="A861">
        <v>102.18</v>
      </c>
      <c r="B861">
        <v>-65.67</v>
      </c>
      <c r="C861" t="s">
        <v>24</v>
      </c>
      <c r="D861" t="s">
        <v>25</v>
      </c>
    </row>
    <row r="862" spans="1:4" x14ac:dyDescent="0.25">
      <c r="A862">
        <v>6121.1985000000004</v>
      </c>
      <c r="B862">
        <v>1312.34</v>
      </c>
      <c r="C862" t="s">
        <v>24</v>
      </c>
      <c r="D862" t="s">
        <v>41</v>
      </c>
    </row>
    <row r="863" spans="1:4" x14ac:dyDescent="0.25">
      <c r="A863">
        <v>3501.79</v>
      </c>
      <c r="B863">
        <v>-7838.33</v>
      </c>
      <c r="C863" t="s">
        <v>24</v>
      </c>
      <c r="D863" t="s">
        <v>51</v>
      </c>
    </row>
    <row r="864" spans="1:4" x14ac:dyDescent="0.25">
      <c r="A864">
        <v>141.83000000000001</v>
      </c>
      <c r="B864">
        <v>-35.69</v>
      </c>
      <c r="C864" t="s">
        <v>34</v>
      </c>
      <c r="D864" t="s">
        <v>64</v>
      </c>
    </row>
    <row r="865" spans="1:4" x14ac:dyDescent="0.25">
      <c r="A865">
        <v>1566.8</v>
      </c>
      <c r="B865">
        <v>-1044.92</v>
      </c>
      <c r="C865" t="s">
        <v>24</v>
      </c>
      <c r="D865" t="s">
        <v>51</v>
      </c>
    </row>
    <row r="866" spans="1:4" x14ac:dyDescent="0.25">
      <c r="A866">
        <v>616.01</v>
      </c>
      <c r="B866">
        <v>-74.88</v>
      </c>
      <c r="C866" t="s">
        <v>34</v>
      </c>
      <c r="D866" t="s">
        <v>35</v>
      </c>
    </row>
    <row r="867" spans="1:4" x14ac:dyDescent="0.25">
      <c r="A867">
        <v>438.60849999999999</v>
      </c>
      <c r="B867">
        <v>-56.05</v>
      </c>
      <c r="C867" t="s">
        <v>24</v>
      </c>
      <c r="D867" t="s">
        <v>41</v>
      </c>
    </row>
    <row r="868" spans="1:4" x14ac:dyDescent="0.25">
      <c r="A868">
        <v>315.27999999999997</v>
      </c>
      <c r="B868">
        <v>-261.55</v>
      </c>
      <c r="C868" t="s">
        <v>24</v>
      </c>
      <c r="D868" t="s">
        <v>51</v>
      </c>
    </row>
    <row r="869" spans="1:4" x14ac:dyDescent="0.25">
      <c r="A869">
        <v>3503.12</v>
      </c>
      <c r="B869">
        <v>-168.14</v>
      </c>
      <c r="C869" t="s">
        <v>37</v>
      </c>
      <c r="D869" t="s">
        <v>112</v>
      </c>
    </row>
    <row r="870" spans="1:4" x14ac:dyDescent="0.25">
      <c r="A870">
        <v>651.45000000000005</v>
      </c>
      <c r="B870">
        <v>-160.56</v>
      </c>
      <c r="C870" t="s">
        <v>34</v>
      </c>
      <c r="D870" t="s">
        <v>53</v>
      </c>
    </row>
    <row r="871" spans="1:4" x14ac:dyDescent="0.25">
      <c r="A871">
        <v>54.23</v>
      </c>
      <c r="B871">
        <v>-16.46</v>
      </c>
      <c r="C871" t="s">
        <v>34</v>
      </c>
      <c r="D871" t="s">
        <v>49</v>
      </c>
    </row>
    <row r="872" spans="1:4" x14ac:dyDescent="0.25">
      <c r="A872">
        <v>351.27</v>
      </c>
      <c r="B872">
        <v>-37.22</v>
      </c>
      <c r="C872" t="s">
        <v>34</v>
      </c>
      <c r="D872" t="s">
        <v>64</v>
      </c>
    </row>
    <row r="873" spans="1:4" x14ac:dyDescent="0.25">
      <c r="A873">
        <v>2339.52</v>
      </c>
      <c r="B873">
        <v>886.03</v>
      </c>
      <c r="C873" t="s">
        <v>34</v>
      </c>
      <c r="D873" t="s">
        <v>49</v>
      </c>
    </row>
    <row r="874" spans="1:4" x14ac:dyDescent="0.25">
      <c r="A874">
        <v>533.25</v>
      </c>
      <c r="B874">
        <v>-88.32</v>
      </c>
      <c r="C874" t="s">
        <v>34</v>
      </c>
      <c r="D874" t="s">
        <v>35</v>
      </c>
    </row>
    <row r="875" spans="1:4" x14ac:dyDescent="0.25">
      <c r="A875">
        <v>4993.42</v>
      </c>
      <c r="B875">
        <v>190.14</v>
      </c>
      <c r="C875" t="s">
        <v>24</v>
      </c>
      <c r="D875" t="s">
        <v>51</v>
      </c>
    </row>
    <row r="876" spans="1:4" x14ac:dyDescent="0.25">
      <c r="A876">
        <v>1059.3</v>
      </c>
      <c r="B876">
        <v>67.599999999999994</v>
      </c>
      <c r="C876" t="s">
        <v>24</v>
      </c>
      <c r="D876" t="s">
        <v>25</v>
      </c>
    </row>
    <row r="877" spans="1:4" x14ac:dyDescent="0.25">
      <c r="A877">
        <v>5051.8900000000003</v>
      </c>
      <c r="B877">
        <v>1708.84</v>
      </c>
      <c r="C877" t="s">
        <v>37</v>
      </c>
      <c r="D877" t="s">
        <v>38</v>
      </c>
    </row>
    <row r="878" spans="1:4" x14ac:dyDescent="0.25">
      <c r="A878">
        <v>796.14</v>
      </c>
      <c r="B878">
        <v>320.07</v>
      </c>
      <c r="C878" t="s">
        <v>34</v>
      </c>
      <c r="D878" t="s">
        <v>68</v>
      </c>
    </row>
    <row r="879" spans="1:4" x14ac:dyDescent="0.25">
      <c r="A879">
        <v>142.96</v>
      </c>
      <c r="B879">
        <v>33.590000000000003</v>
      </c>
      <c r="C879" t="s">
        <v>34</v>
      </c>
      <c r="D879" t="s">
        <v>49</v>
      </c>
    </row>
    <row r="880" spans="1:4" x14ac:dyDescent="0.25">
      <c r="A880">
        <v>102.06</v>
      </c>
      <c r="B880">
        <v>36.229999999999997</v>
      </c>
      <c r="C880" t="s">
        <v>34</v>
      </c>
      <c r="D880" t="s">
        <v>46</v>
      </c>
    </row>
    <row r="881" spans="1:4" x14ac:dyDescent="0.25">
      <c r="A881">
        <v>101.82</v>
      </c>
      <c r="B881">
        <v>-52.55</v>
      </c>
      <c r="C881" t="s">
        <v>34</v>
      </c>
      <c r="D881" t="s">
        <v>49</v>
      </c>
    </row>
    <row r="882" spans="1:4" x14ac:dyDescent="0.25">
      <c r="A882">
        <v>1386.6</v>
      </c>
      <c r="B882">
        <v>-556.17999999999995</v>
      </c>
      <c r="C882" t="s">
        <v>37</v>
      </c>
      <c r="D882" t="s">
        <v>86</v>
      </c>
    </row>
    <row r="883" spans="1:4" x14ac:dyDescent="0.25">
      <c r="A883">
        <v>397.84</v>
      </c>
      <c r="B883">
        <v>-14.75</v>
      </c>
      <c r="C883" t="s">
        <v>34</v>
      </c>
      <c r="D883" t="s">
        <v>68</v>
      </c>
    </row>
    <row r="884" spans="1:4" x14ac:dyDescent="0.25">
      <c r="A884">
        <v>73.069999999999993</v>
      </c>
      <c r="B884">
        <v>-41.01</v>
      </c>
      <c r="C884" t="s">
        <v>34</v>
      </c>
      <c r="D884" t="s">
        <v>53</v>
      </c>
    </row>
    <row r="885" spans="1:4" x14ac:dyDescent="0.25">
      <c r="A885">
        <v>4679.1000000000004</v>
      </c>
      <c r="B885">
        <v>111.52</v>
      </c>
      <c r="C885" t="s">
        <v>37</v>
      </c>
      <c r="D885" t="s">
        <v>112</v>
      </c>
    </row>
    <row r="886" spans="1:4" x14ac:dyDescent="0.25">
      <c r="A886">
        <v>109.49</v>
      </c>
      <c r="B886">
        <v>26.09</v>
      </c>
      <c r="C886" t="s">
        <v>34</v>
      </c>
      <c r="D886" t="s">
        <v>35</v>
      </c>
    </row>
    <row r="887" spans="1:4" x14ac:dyDescent="0.25">
      <c r="A887">
        <v>1684.96</v>
      </c>
      <c r="B887">
        <v>-553.05999999999995</v>
      </c>
      <c r="C887" t="s">
        <v>34</v>
      </c>
      <c r="D887" t="s">
        <v>53</v>
      </c>
    </row>
    <row r="888" spans="1:4" x14ac:dyDescent="0.25">
      <c r="A888">
        <v>1662.048</v>
      </c>
      <c r="B888">
        <v>-471.26</v>
      </c>
      <c r="C888" t="s">
        <v>37</v>
      </c>
      <c r="D888" t="s">
        <v>112</v>
      </c>
    </row>
    <row r="889" spans="1:4" x14ac:dyDescent="0.25">
      <c r="A889">
        <v>11460.76</v>
      </c>
      <c r="B889">
        <v>4264.82</v>
      </c>
      <c r="C889" t="s">
        <v>37</v>
      </c>
      <c r="D889" t="s">
        <v>112</v>
      </c>
    </row>
    <row r="890" spans="1:4" x14ac:dyDescent="0.25">
      <c r="A890">
        <v>1660.86</v>
      </c>
      <c r="B890">
        <v>-164.59</v>
      </c>
      <c r="C890" t="s">
        <v>34</v>
      </c>
      <c r="D890" t="s">
        <v>53</v>
      </c>
    </row>
    <row r="891" spans="1:4" x14ac:dyDescent="0.25">
      <c r="A891">
        <v>152.26</v>
      </c>
      <c r="B891">
        <v>64.989999999999995</v>
      </c>
      <c r="C891" t="s">
        <v>34</v>
      </c>
      <c r="D891" t="s">
        <v>46</v>
      </c>
    </row>
    <row r="892" spans="1:4" x14ac:dyDescent="0.25">
      <c r="A892">
        <v>2048.5680000000002</v>
      </c>
      <c r="B892">
        <v>-259.99</v>
      </c>
      <c r="C892" t="s">
        <v>24</v>
      </c>
      <c r="D892" t="s">
        <v>41</v>
      </c>
    </row>
    <row r="893" spans="1:4" x14ac:dyDescent="0.25">
      <c r="A893">
        <v>4442.049</v>
      </c>
      <c r="B893">
        <v>720.95</v>
      </c>
      <c r="C893" t="s">
        <v>24</v>
      </c>
      <c r="D893" t="s">
        <v>41</v>
      </c>
    </row>
    <row r="894" spans="1:4" x14ac:dyDescent="0.25">
      <c r="A894">
        <v>271.06</v>
      </c>
      <c r="B894">
        <v>-76.599999999999994</v>
      </c>
      <c r="C894" t="s">
        <v>34</v>
      </c>
      <c r="D894" t="s">
        <v>68</v>
      </c>
    </row>
    <row r="895" spans="1:4" x14ac:dyDescent="0.25">
      <c r="A895">
        <v>58.84</v>
      </c>
      <c r="B895">
        <v>4.29</v>
      </c>
      <c r="C895" t="s">
        <v>37</v>
      </c>
      <c r="D895" t="s">
        <v>38</v>
      </c>
    </row>
    <row r="896" spans="1:4" x14ac:dyDescent="0.25">
      <c r="A896">
        <v>1211.72</v>
      </c>
      <c r="B896">
        <v>587.84</v>
      </c>
      <c r="C896" t="s">
        <v>37</v>
      </c>
      <c r="D896" t="s">
        <v>38</v>
      </c>
    </row>
    <row r="897" spans="1:4" x14ac:dyDescent="0.25">
      <c r="A897">
        <v>75.260000000000005</v>
      </c>
      <c r="B897">
        <v>-17.239999999999998</v>
      </c>
      <c r="C897" t="s">
        <v>34</v>
      </c>
      <c r="D897" t="s">
        <v>49</v>
      </c>
    </row>
    <row r="898" spans="1:4" x14ac:dyDescent="0.25">
      <c r="A898">
        <v>407.11599999999999</v>
      </c>
      <c r="B898">
        <v>-289.81</v>
      </c>
      <c r="C898" t="s">
        <v>24</v>
      </c>
      <c r="D898" t="s">
        <v>41</v>
      </c>
    </row>
    <row r="899" spans="1:4" x14ac:dyDescent="0.25">
      <c r="A899">
        <v>8009.5924999999997</v>
      </c>
      <c r="B899">
        <v>2332.4</v>
      </c>
      <c r="C899" t="s">
        <v>24</v>
      </c>
      <c r="D899" t="s">
        <v>41</v>
      </c>
    </row>
    <row r="900" spans="1:4" x14ac:dyDescent="0.25">
      <c r="A900">
        <v>4689.66</v>
      </c>
      <c r="B900">
        <v>2176.19</v>
      </c>
      <c r="C900" t="s">
        <v>37</v>
      </c>
      <c r="D900" t="s">
        <v>38</v>
      </c>
    </row>
    <row r="901" spans="1:4" x14ac:dyDescent="0.25">
      <c r="A901">
        <v>49.89</v>
      </c>
      <c r="B901">
        <v>-30.84</v>
      </c>
      <c r="C901" t="s">
        <v>34</v>
      </c>
      <c r="D901" t="s">
        <v>49</v>
      </c>
    </row>
    <row r="902" spans="1:4" x14ac:dyDescent="0.25">
      <c r="A902">
        <v>1831.529</v>
      </c>
      <c r="B902">
        <v>-139.97999999999999</v>
      </c>
      <c r="C902" t="s">
        <v>24</v>
      </c>
      <c r="D902" t="s">
        <v>41</v>
      </c>
    </row>
    <row r="903" spans="1:4" x14ac:dyDescent="0.25">
      <c r="A903">
        <v>17.59</v>
      </c>
      <c r="B903">
        <v>10.85</v>
      </c>
      <c r="C903" t="s">
        <v>34</v>
      </c>
      <c r="D903" t="s">
        <v>46</v>
      </c>
    </row>
    <row r="904" spans="1:4" x14ac:dyDescent="0.25">
      <c r="A904">
        <v>308.81</v>
      </c>
      <c r="B904">
        <v>128.28</v>
      </c>
      <c r="C904" t="s">
        <v>34</v>
      </c>
      <c r="D904" t="s">
        <v>49</v>
      </c>
    </row>
    <row r="905" spans="1:4" x14ac:dyDescent="0.25">
      <c r="A905">
        <v>686.2</v>
      </c>
      <c r="B905">
        <v>290.2</v>
      </c>
      <c r="C905" t="s">
        <v>37</v>
      </c>
      <c r="D905" t="s">
        <v>38</v>
      </c>
    </row>
    <row r="906" spans="1:4" x14ac:dyDescent="0.25">
      <c r="A906">
        <v>1274.5155</v>
      </c>
      <c r="B906">
        <v>444.15</v>
      </c>
      <c r="C906" t="s">
        <v>24</v>
      </c>
      <c r="D906" t="s">
        <v>41</v>
      </c>
    </row>
    <row r="907" spans="1:4" x14ac:dyDescent="0.25">
      <c r="A907">
        <v>10341.469999999999</v>
      </c>
      <c r="B907">
        <v>865.02</v>
      </c>
      <c r="C907" t="s">
        <v>37</v>
      </c>
      <c r="D907" t="s">
        <v>86</v>
      </c>
    </row>
    <row r="908" spans="1:4" x14ac:dyDescent="0.25">
      <c r="A908">
        <v>55.21</v>
      </c>
      <c r="B908">
        <v>-45.3</v>
      </c>
      <c r="C908" t="s">
        <v>37</v>
      </c>
      <c r="D908" t="s">
        <v>86</v>
      </c>
    </row>
    <row r="909" spans="1:4" x14ac:dyDescent="0.25">
      <c r="A909">
        <v>38.299999999999997</v>
      </c>
      <c r="B909">
        <v>-42.49</v>
      </c>
      <c r="C909" t="s">
        <v>37</v>
      </c>
      <c r="D909" t="s">
        <v>38</v>
      </c>
    </row>
    <row r="910" spans="1:4" x14ac:dyDescent="0.25">
      <c r="A910">
        <v>3355.154</v>
      </c>
      <c r="B910">
        <v>658.5</v>
      </c>
      <c r="C910" t="s">
        <v>24</v>
      </c>
      <c r="D910" t="s">
        <v>41</v>
      </c>
    </row>
    <row r="911" spans="1:4" x14ac:dyDescent="0.25">
      <c r="A911">
        <v>599.52</v>
      </c>
      <c r="B911">
        <v>25.14</v>
      </c>
      <c r="C911" t="s">
        <v>24</v>
      </c>
      <c r="D911" t="s">
        <v>51</v>
      </c>
    </row>
    <row r="912" spans="1:4" x14ac:dyDescent="0.25">
      <c r="A912">
        <v>10330.94</v>
      </c>
      <c r="B912">
        <v>2914.56</v>
      </c>
      <c r="C912" t="s">
        <v>34</v>
      </c>
      <c r="D912" t="s">
        <v>53</v>
      </c>
    </row>
    <row r="913" spans="1:4" x14ac:dyDescent="0.25">
      <c r="A913">
        <v>302.91000000000003</v>
      </c>
      <c r="B913">
        <v>-186.13</v>
      </c>
      <c r="C913" t="s">
        <v>37</v>
      </c>
      <c r="D913" t="s">
        <v>112</v>
      </c>
    </row>
    <row r="914" spans="1:4" x14ac:dyDescent="0.25">
      <c r="A914">
        <v>842.61350000000004</v>
      </c>
      <c r="B914">
        <v>-208.43</v>
      </c>
      <c r="C914" t="s">
        <v>24</v>
      </c>
      <c r="D914" t="s">
        <v>41</v>
      </c>
    </row>
    <row r="915" spans="1:4" x14ac:dyDescent="0.25">
      <c r="A915">
        <v>159.51</v>
      </c>
      <c r="B915">
        <v>-103.63</v>
      </c>
      <c r="C915" t="s">
        <v>37</v>
      </c>
      <c r="D915" t="s">
        <v>86</v>
      </c>
    </row>
    <row r="916" spans="1:4" x14ac:dyDescent="0.25">
      <c r="A916">
        <v>5015.0510000000004</v>
      </c>
      <c r="B916">
        <v>1090.43</v>
      </c>
      <c r="C916" t="s">
        <v>24</v>
      </c>
      <c r="D916" t="s">
        <v>41</v>
      </c>
    </row>
    <row r="917" spans="1:4" x14ac:dyDescent="0.25">
      <c r="A917">
        <v>117.97</v>
      </c>
      <c r="B917">
        <v>44.59</v>
      </c>
      <c r="C917" t="s">
        <v>34</v>
      </c>
      <c r="D917" t="s">
        <v>46</v>
      </c>
    </row>
    <row r="918" spans="1:4" x14ac:dyDescent="0.25">
      <c r="A918">
        <v>561.65</v>
      </c>
      <c r="B918">
        <v>-264.94</v>
      </c>
      <c r="C918" t="s">
        <v>37</v>
      </c>
      <c r="D918" t="s">
        <v>86</v>
      </c>
    </row>
    <row r="919" spans="1:4" x14ac:dyDescent="0.25">
      <c r="A919">
        <v>55.6</v>
      </c>
      <c r="B919">
        <v>-52.54</v>
      </c>
      <c r="C919" t="s">
        <v>34</v>
      </c>
      <c r="D919" t="s">
        <v>72</v>
      </c>
    </row>
    <row r="920" spans="1:4" x14ac:dyDescent="0.25">
      <c r="A920">
        <v>2431.13</v>
      </c>
      <c r="B920">
        <v>660.63</v>
      </c>
      <c r="C920" t="s">
        <v>37</v>
      </c>
      <c r="D920" t="s">
        <v>38</v>
      </c>
    </row>
    <row r="921" spans="1:4" x14ac:dyDescent="0.25">
      <c r="A921">
        <v>113.4</v>
      </c>
      <c r="B921">
        <v>-5.0199999999999996</v>
      </c>
      <c r="C921" t="s">
        <v>34</v>
      </c>
      <c r="D921" t="s">
        <v>100</v>
      </c>
    </row>
    <row r="922" spans="1:4" x14ac:dyDescent="0.25">
      <c r="A922">
        <v>2237.7600000000002</v>
      </c>
      <c r="B922">
        <v>151.86000000000001</v>
      </c>
      <c r="C922" t="s">
        <v>37</v>
      </c>
      <c r="D922" t="s">
        <v>86</v>
      </c>
    </row>
    <row r="923" spans="1:4" x14ac:dyDescent="0.25">
      <c r="A923">
        <v>20.59</v>
      </c>
      <c r="B923">
        <v>1.19</v>
      </c>
      <c r="C923" t="s">
        <v>34</v>
      </c>
      <c r="D923" t="s">
        <v>35</v>
      </c>
    </row>
    <row r="924" spans="1:4" x14ac:dyDescent="0.25">
      <c r="A924">
        <v>281.74</v>
      </c>
      <c r="B924">
        <v>25.67</v>
      </c>
      <c r="C924" t="s">
        <v>34</v>
      </c>
      <c r="D924" t="s">
        <v>72</v>
      </c>
    </row>
    <row r="925" spans="1:4" x14ac:dyDescent="0.25">
      <c r="A925">
        <v>217.35</v>
      </c>
      <c r="B925">
        <v>-67.19</v>
      </c>
      <c r="C925" t="s">
        <v>34</v>
      </c>
      <c r="D925" t="s">
        <v>76</v>
      </c>
    </row>
    <row r="926" spans="1:4" x14ac:dyDescent="0.25">
      <c r="A926">
        <v>2746.57</v>
      </c>
      <c r="B926">
        <v>617.4</v>
      </c>
      <c r="C926" t="s">
        <v>34</v>
      </c>
      <c r="D926" t="s">
        <v>53</v>
      </c>
    </row>
    <row r="927" spans="1:4" x14ac:dyDescent="0.25">
      <c r="A927">
        <v>1212.9280000000001</v>
      </c>
      <c r="B927">
        <v>-1460.77</v>
      </c>
      <c r="C927" t="s">
        <v>37</v>
      </c>
      <c r="D927" t="s">
        <v>112</v>
      </c>
    </row>
    <row r="928" spans="1:4" x14ac:dyDescent="0.25">
      <c r="A928">
        <v>515.65</v>
      </c>
      <c r="B928">
        <v>123.5</v>
      </c>
      <c r="C928" t="s">
        <v>34</v>
      </c>
      <c r="D928" t="s">
        <v>72</v>
      </c>
    </row>
    <row r="929" spans="1:4" x14ac:dyDescent="0.25">
      <c r="A929">
        <v>3019.41</v>
      </c>
      <c r="B929">
        <v>1269.05</v>
      </c>
      <c r="C929" t="s">
        <v>24</v>
      </c>
      <c r="D929" t="s">
        <v>51</v>
      </c>
    </row>
    <row r="930" spans="1:4" x14ac:dyDescent="0.25">
      <c r="A930">
        <v>824.24</v>
      </c>
      <c r="B930">
        <v>-127.23</v>
      </c>
      <c r="C930" t="s">
        <v>24</v>
      </c>
      <c r="D930" t="s">
        <v>25</v>
      </c>
    </row>
    <row r="931" spans="1:4" x14ac:dyDescent="0.25">
      <c r="A931">
        <v>283.17</v>
      </c>
      <c r="B931">
        <v>119.64</v>
      </c>
      <c r="C931" t="s">
        <v>34</v>
      </c>
      <c r="D931" t="s">
        <v>76</v>
      </c>
    </row>
    <row r="932" spans="1:4" x14ac:dyDescent="0.25">
      <c r="A932">
        <v>513.74</v>
      </c>
      <c r="B932">
        <v>-28.68</v>
      </c>
      <c r="C932" t="s">
        <v>34</v>
      </c>
      <c r="D932" t="s">
        <v>68</v>
      </c>
    </row>
    <row r="933" spans="1:4" x14ac:dyDescent="0.25">
      <c r="A933">
        <v>36.799999999999997</v>
      </c>
      <c r="B933">
        <v>14.19</v>
      </c>
      <c r="C933" t="s">
        <v>37</v>
      </c>
      <c r="D933" t="s">
        <v>38</v>
      </c>
    </row>
    <row r="934" spans="1:4" x14ac:dyDescent="0.25">
      <c r="A934">
        <v>36.86</v>
      </c>
      <c r="B934">
        <v>-32.82</v>
      </c>
      <c r="C934" t="s">
        <v>34</v>
      </c>
      <c r="D934" t="s">
        <v>68</v>
      </c>
    </row>
    <row r="935" spans="1:4" x14ac:dyDescent="0.25">
      <c r="A935">
        <v>168.66</v>
      </c>
      <c r="B935">
        <v>-167.06</v>
      </c>
      <c r="C935" t="s">
        <v>34</v>
      </c>
      <c r="D935" t="s">
        <v>72</v>
      </c>
    </row>
    <row r="936" spans="1:4" x14ac:dyDescent="0.25">
      <c r="A936">
        <v>209.53</v>
      </c>
      <c r="B936">
        <v>-81.06</v>
      </c>
      <c r="C936" t="s">
        <v>34</v>
      </c>
      <c r="D936" t="s">
        <v>49</v>
      </c>
    </row>
    <row r="937" spans="1:4" x14ac:dyDescent="0.25">
      <c r="A937">
        <v>225.47</v>
      </c>
      <c r="B937">
        <v>-29.07</v>
      </c>
      <c r="C937" t="s">
        <v>34</v>
      </c>
      <c r="D937" t="s">
        <v>53</v>
      </c>
    </row>
    <row r="938" spans="1:4" x14ac:dyDescent="0.25">
      <c r="A938">
        <v>2560.59</v>
      </c>
      <c r="B938">
        <v>670.96</v>
      </c>
      <c r="C938" t="s">
        <v>24</v>
      </c>
      <c r="D938" t="s">
        <v>25</v>
      </c>
    </row>
    <row r="939" spans="1:4" x14ac:dyDescent="0.25">
      <c r="A939">
        <v>189.04</v>
      </c>
      <c r="B939">
        <v>-74.77</v>
      </c>
      <c r="C939" t="s">
        <v>34</v>
      </c>
      <c r="D939" t="s">
        <v>53</v>
      </c>
    </row>
    <row r="940" spans="1:4" x14ac:dyDescent="0.25">
      <c r="A940">
        <v>299.01</v>
      </c>
      <c r="B940">
        <v>-142.86000000000001</v>
      </c>
      <c r="C940" t="s">
        <v>34</v>
      </c>
      <c r="D940" t="s">
        <v>53</v>
      </c>
    </row>
    <row r="941" spans="1:4" x14ac:dyDescent="0.25">
      <c r="A941">
        <v>22079.47</v>
      </c>
      <c r="B941">
        <v>5322.14</v>
      </c>
      <c r="C941" t="s">
        <v>24</v>
      </c>
      <c r="D941" t="s">
        <v>51</v>
      </c>
    </row>
    <row r="942" spans="1:4" x14ac:dyDescent="0.25">
      <c r="A942">
        <v>536.25</v>
      </c>
      <c r="B942">
        <v>-166.75</v>
      </c>
      <c r="C942" t="s">
        <v>34</v>
      </c>
      <c r="D942" t="s">
        <v>68</v>
      </c>
    </row>
    <row r="943" spans="1:4" x14ac:dyDescent="0.25">
      <c r="A943">
        <v>5.73</v>
      </c>
      <c r="B943">
        <v>-1.84</v>
      </c>
      <c r="C943" t="s">
        <v>34</v>
      </c>
      <c r="D943" t="s">
        <v>49</v>
      </c>
    </row>
    <row r="944" spans="1:4" x14ac:dyDescent="0.25">
      <c r="A944">
        <v>3662.16</v>
      </c>
      <c r="B944">
        <v>-372.82</v>
      </c>
      <c r="C944" t="s">
        <v>37</v>
      </c>
      <c r="D944" t="s">
        <v>57</v>
      </c>
    </row>
    <row r="945" spans="1:4" x14ac:dyDescent="0.25">
      <c r="A945">
        <v>329.37</v>
      </c>
      <c r="B945">
        <v>-53.57</v>
      </c>
      <c r="C945" t="s">
        <v>34</v>
      </c>
      <c r="D945" t="s">
        <v>53</v>
      </c>
    </row>
    <row r="946" spans="1:4" x14ac:dyDescent="0.25">
      <c r="A946">
        <v>356.95</v>
      </c>
      <c r="B946">
        <v>-228.24</v>
      </c>
      <c r="C946" t="s">
        <v>34</v>
      </c>
      <c r="D946" t="s">
        <v>68</v>
      </c>
    </row>
    <row r="947" spans="1:4" x14ac:dyDescent="0.25">
      <c r="A947">
        <v>112.86</v>
      </c>
      <c r="B947">
        <v>-56.78</v>
      </c>
      <c r="C947" t="s">
        <v>24</v>
      </c>
      <c r="D947" t="s">
        <v>25</v>
      </c>
    </row>
    <row r="948" spans="1:4" x14ac:dyDescent="0.25">
      <c r="A948">
        <v>2063.42</v>
      </c>
      <c r="B948">
        <v>989.95</v>
      </c>
      <c r="C948" t="s">
        <v>34</v>
      </c>
      <c r="D948" t="s">
        <v>49</v>
      </c>
    </row>
    <row r="949" spans="1:4" x14ac:dyDescent="0.25">
      <c r="A949">
        <v>1676.44</v>
      </c>
      <c r="B949">
        <v>607.5</v>
      </c>
      <c r="C949" t="s">
        <v>34</v>
      </c>
      <c r="D949" t="s">
        <v>68</v>
      </c>
    </row>
    <row r="950" spans="1:4" x14ac:dyDescent="0.25">
      <c r="A950">
        <v>1406.07</v>
      </c>
      <c r="B950">
        <v>-701.91</v>
      </c>
      <c r="C950" t="s">
        <v>37</v>
      </c>
      <c r="D950" t="s">
        <v>57</v>
      </c>
    </row>
    <row r="951" spans="1:4" x14ac:dyDescent="0.25">
      <c r="A951">
        <v>1771.67</v>
      </c>
      <c r="B951">
        <v>338.95</v>
      </c>
      <c r="C951" t="s">
        <v>34</v>
      </c>
      <c r="D951" t="s">
        <v>53</v>
      </c>
    </row>
    <row r="952" spans="1:4" x14ac:dyDescent="0.25">
      <c r="A952">
        <v>5407.31</v>
      </c>
      <c r="B952">
        <v>1068.48</v>
      </c>
      <c r="C952" t="s">
        <v>37</v>
      </c>
      <c r="D952" t="s">
        <v>86</v>
      </c>
    </row>
    <row r="953" spans="1:4" x14ac:dyDescent="0.25">
      <c r="A953">
        <v>3081.33</v>
      </c>
      <c r="B953">
        <v>-1341.11</v>
      </c>
      <c r="C953" t="s">
        <v>37</v>
      </c>
      <c r="D953" t="s">
        <v>57</v>
      </c>
    </row>
    <row r="954" spans="1:4" x14ac:dyDescent="0.25">
      <c r="A954">
        <v>1692.56</v>
      </c>
      <c r="B954">
        <v>275.5</v>
      </c>
      <c r="C954" t="s">
        <v>34</v>
      </c>
      <c r="D954" t="s">
        <v>72</v>
      </c>
    </row>
    <row r="955" spans="1:4" x14ac:dyDescent="0.25">
      <c r="A955">
        <v>74.3</v>
      </c>
      <c r="B955">
        <v>-129.01</v>
      </c>
      <c r="C955" t="s">
        <v>37</v>
      </c>
      <c r="D955" t="s">
        <v>38</v>
      </c>
    </row>
    <row r="956" spans="1:4" x14ac:dyDescent="0.25">
      <c r="A956">
        <v>5023.2534999999998</v>
      </c>
      <c r="B956">
        <v>1665.23</v>
      </c>
      <c r="C956" t="s">
        <v>24</v>
      </c>
      <c r="D956" t="s">
        <v>41</v>
      </c>
    </row>
    <row r="957" spans="1:4" x14ac:dyDescent="0.25">
      <c r="A957">
        <v>8038.08</v>
      </c>
      <c r="B957">
        <v>2821.41</v>
      </c>
      <c r="C957" t="s">
        <v>34</v>
      </c>
      <c r="D957" t="s">
        <v>68</v>
      </c>
    </row>
    <row r="958" spans="1:4" x14ac:dyDescent="0.25">
      <c r="A958">
        <v>189.99</v>
      </c>
      <c r="B958">
        <v>72.819999999999993</v>
      </c>
      <c r="C958" t="s">
        <v>34</v>
      </c>
      <c r="D958" t="s">
        <v>68</v>
      </c>
    </row>
    <row r="959" spans="1:4" x14ac:dyDescent="0.25">
      <c r="A959">
        <v>2360.98</v>
      </c>
      <c r="B959">
        <v>611.92999999999995</v>
      </c>
      <c r="C959" t="s">
        <v>34</v>
      </c>
      <c r="D959" t="s">
        <v>72</v>
      </c>
    </row>
    <row r="960" spans="1:4" x14ac:dyDescent="0.25">
      <c r="A960">
        <v>182.2</v>
      </c>
      <c r="B960">
        <v>82.21</v>
      </c>
      <c r="C960" t="s">
        <v>34</v>
      </c>
      <c r="D960" t="s">
        <v>46</v>
      </c>
    </row>
    <row r="961" spans="1:4" x14ac:dyDescent="0.25">
      <c r="A961">
        <v>15.64</v>
      </c>
      <c r="B961">
        <v>-16.010000000000002</v>
      </c>
      <c r="C961" t="s">
        <v>34</v>
      </c>
      <c r="D961" t="s">
        <v>68</v>
      </c>
    </row>
    <row r="962" spans="1:4" x14ac:dyDescent="0.25">
      <c r="A962">
        <v>1751.08</v>
      </c>
      <c r="B962">
        <v>587.01</v>
      </c>
      <c r="C962" t="s">
        <v>34</v>
      </c>
      <c r="D962" t="s">
        <v>68</v>
      </c>
    </row>
    <row r="963" spans="1:4" x14ac:dyDescent="0.25">
      <c r="A963">
        <v>225.37</v>
      </c>
      <c r="B963">
        <v>77.53</v>
      </c>
      <c r="C963" t="s">
        <v>37</v>
      </c>
      <c r="D963" t="s">
        <v>38</v>
      </c>
    </row>
    <row r="964" spans="1:4" x14ac:dyDescent="0.25">
      <c r="A964">
        <v>564.85</v>
      </c>
      <c r="B964">
        <v>181.02</v>
      </c>
      <c r="C964" t="s">
        <v>34</v>
      </c>
      <c r="D964" t="s">
        <v>68</v>
      </c>
    </row>
    <row r="965" spans="1:4" x14ac:dyDescent="0.25">
      <c r="A965">
        <v>572.33000000000004</v>
      </c>
      <c r="B965">
        <v>-62.28</v>
      </c>
      <c r="C965" t="s">
        <v>24</v>
      </c>
      <c r="D965" t="s">
        <v>25</v>
      </c>
    </row>
    <row r="966" spans="1:4" x14ac:dyDescent="0.25">
      <c r="A966">
        <v>201.06</v>
      </c>
      <c r="B966">
        <v>-80.86</v>
      </c>
      <c r="C966" t="s">
        <v>37</v>
      </c>
      <c r="D966" t="s">
        <v>38</v>
      </c>
    </row>
    <row r="967" spans="1:4" x14ac:dyDescent="0.25">
      <c r="A967">
        <v>21506.77</v>
      </c>
      <c r="B967">
        <v>1260.51</v>
      </c>
      <c r="C967" t="s">
        <v>24</v>
      </c>
      <c r="D967" t="s">
        <v>131</v>
      </c>
    </row>
    <row r="968" spans="1:4" x14ac:dyDescent="0.25">
      <c r="A968">
        <v>669.02</v>
      </c>
      <c r="B968">
        <v>-1274.02</v>
      </c>
      <c r="C968" t="s">
        <v>34</v>
      </c>
      <c r="D968" t="s">
        <v>53</v>
      </c>
    </row>
    <row r="969" spans="1:4" x14ac:dyDescent="0.25">
      <c r="A969">
        <v>2494.69</v>
      </c>
      <c r="B969">
        <v>-937.06</v>
      </c>
      <c r="C969" t="s">
        <v>37</v>
      </c>
      <c r="D969" t="s">
        <v>57</v>
      </c>
    </row>
    <row r="970" spans="1:4" x14ac:dyDescent="0.25">
      <c r="A970">
        <v>159.41</v>
      </c>
      <c r="B970">
        <v>34.68</v>
      </c>
      <c r="C970" t="s">
        <v>34</v>
      </c>
      <c r="D970" t="s">
        <v>35</v>
      </c>
    </row>
    <row r="971" spans="1:4" x14ac:dyDescent="0.25">
      <c r="A971">
        <v>2116.62</v>
      </c>
      <c r="B971">
        <v>745.45</v>
      </c>
      <c r="C971" t="s">
        <v>34</v>
      </c>
      <c r="D971" t="s">
        <v>49</v>
      </c>
    </row>
    <row r="972" spans="1:4" x14ac:dyDescent="0.25">
      <c r="A972">
        <v>1486.72</v>
      </c>
      <c r="B972">
        <v>294.81</v>
      </c>
      <c r="C972" t="s">
        <v>34</v>
      </c>
      <c r="D972" t="s">
        <v>35</v>
      </c>
    </row>
    <row r="973" spans="1:4" x14ac:dyDescent="0.25">
      <c r="A973">
        <v>558.04</v>
      </c>
      <c r="B973">
        <v>40.32</v>
      </c>
      <c r="C973" t="s">
        <v>34</v>
      </c>
      <c r="D973" t="s">
        <v>64</v>
      </c>
    </row>
    <row r="974" spans="1:4" x14ac:dyDescent="0.25">
      <c r="A974">
        <v>25.52</v>
      </c>
      <c r="B974">
        <v>21.77</v>
      </c>
      <c r="C974" t="s">
        <v>37</v>
      </c>
      <c r="D974" t="s">
        <v>38</v>
      </c>
    </row>
    <row r="975" spans="1:4" x14ac:dyDescent="0.25">
      <c r="A975">
        <v>1562.97</v>
      </c>
      <c r="B975">
        <v>501.59</v>
      </c>
      <c r="C975" t="s">
        <v>34</v>
      </c>
      <c r="D975" t="s">
        <v>72</v>
      </c>
    </row>
    <row r="976" spans="1:4" x14ac:dyDescent="0.25">
      <c r="A976">
        <v>1143.49</v>
      </c>
      <c r="B976">
        <v>-193.44</v>
      </c>
      <c r="C976" t="s">
        <v>34</v>
      </c>
      <c r="D976" t="s">
        <v>46</v>
      </c>
    </row>
    <row r="977" spans="1:4" x14ac:dyDescent="0.25">
      <c r="A977">
        <v>78.08</v>
      </c>
      <c r="B977">
        <v>-43.1</v>
      </c>
      <c r="C977" t="s">
        <v>34</v>
      </c>
      <c r="D977" t="s">
        <v>35</v>
      </c>
    </row>
    <row r="978" spans="1:4" x14ac:dyDescent="0.25">
      <c r="A978">
        <v>17</v>
      </c>
      <c r="B978">
        <v>-4.6100000000000003</v>
      </c>
      <c r="C978" t="s">
        <v>34</v>
      </c>
      <c r="D978" t="s">
        <v>68</v>
      </c>
    </row>
    <row r="979" spans="1:4" x14ac:dyDescent="0.25">
      <c r="A979">
        <v>67.41</v>
      </c>
      <c r="B979">
        <v>-49.6</v>
      </c>
      <c r="C979" t="s">
        <v>37</v>
      </c>
      <c r="D979" t="s">
        <v>38</v>
      </c>
    </row>
    <row r="980" spans="1:4" x14ac:dyDescent="0.25">
      <c r="A980">
        <v>130.66999999999999</v>
      </c>
      <c r="B980">
        <v>-77.180000000000007</v>
      </c>
      <c r="C980" t="s">
        <v>34</v>
      </c>
      <c r="D980" t="s">
        <v>49</v>
      </c>
    </row>
    <row r="981" spans="1:4" x14ac:dyDescent="0.25">
      <c r="A981">
        <v>77.62</v>
      </c>
      <c r="B981">
        <v>-50.88</v>
      </c>
      <c r="C981" t="s">
        <v>34</v>
      </c>
      <c r="D981" t="s">
        <v>35</v>
      </c>
    </row>
    <row r="982" spans="1:4" x14ac:dyDescent="0.25">
      <c r="A982">
        <v>383.81</v>
      </c>
      <c r="B982">
        <v>-21.15</v>
      </c>
      <c r="C982" t="s">
        <v>34</v>
      </c>
      <c r="D982" t="s">
        <v>53</v>
      </c>
    </row>
    <row r="983" spans="1:4" x14ac:dyDescent="0.25">
      <c r="A983">
        <v>69.06</v>
      </c>
      <c r="B983">
        <v>28.47</v>
      </c>
      <c r="C983" t="s">
        <v>34</v>
      </c>
      <c r="D983" t="s">
        <v>46</v>
      </c>
    </row>
    <row r="984" spans="1:4" x14ac:dyDescent="0.25">
      <c r="A984">
        <v>84.01</v>
      </c>
      <c r="B984">
        <v>-4.17</v>
      </c>
      <c r="C984" t="s">
        <v>34</v>
      </c>
      <c r="D984" t="s">
        <v>100</v>
      </c>
    </row>
    <row r="985" spans="1:4" x14ac:dyDescent="0.25">
      <c r="A985">
        <v>592.91999999999996</v>
      </c>
      <c r="B985">
        <v>-44.92</v>
      </c>
      <c r="C985" t="s">
        <v>34</v>
      </c>
      <c r="D985" t="s">
        <v>53</v>
      </c>
    </row>
    <row r="986" spans="1:4" x14ac:dyDescent="0.25">
      <c r="A986">
        <v>66.19</v>
      </c>
      <c r="B986">
        <v>15.84</v>
      </c>
      <c r="C986" t="s">
        <v>34</v>
      </c>
      <c r="D986" t="s">
        <v>46</v>
      </c>
    </row>
    <row r="987" spans="1:4" x14ac:dyDescent="0.25">
      <c r="A987">
        <v>127.49</v>
      </c>
      <c r="B987">
        <v>-57.95</v>
      </c>
      <c r="C987" t="s">
        <v>24</v>
      </c>
      <c r="D987" t="s">
        <v>25</v>
      </c>
    </row>
    <row r="988" spans="1:4" x14ac:dyDescent="0.25">
      <c r="A988">
        <v>9.3699999999999992</v>
      </c>
      <c r="B988">
        <v>-5.26</v>
      </c>
      <c r="C988" t="s">
        <v>34</v>
      </c>
      <c r="D988" t="s">
        <v>49</v>
      </c>
    </row>
    <row r="989" spans="1:4" x14ac:dyDescent="0.25">
      <c r="A989">
        <v>1532.482</v>
      </c>
      <c r="B989">
        <v>-43</v>
      </c>
      <c r="C989" t="s">
        <v>24</v>
      </c>
      <c r="D989" t="s">
        <v>41</v>
      </c>
    </row>
    <row r="990" spans="1:4" x14ac:dyDescent="0.25">
      <c r="A990">
        <v>459.26</v>
      </c>
      <c r="B990">
        <v>-54.12</v>
      </c>
      <c r="C990" t="s">
        <v>34</v>
      </c>
      <c r="D990" t="s">
        <v>64</v>
      </c>
    </row>
    <row r="991" spans="1:4" x14ac:dyDescent="0.25">
      <c r="A991">
        <v>141.49</v>
      </c>
      <c r="B991">
        <v>59.92</v>
      </c>
      <c r="C991" t="s">
        <v>34</v>
      </c>
      <c r="D991" t="s">
        <v>46</v>
      </c>
    </row>
    <row r="992" spans="1:4" x14ac:dyDescent="0.25">
      <c r="A992">
        <v>211.55</v>
      </c>
      <c r="B992">
        <v>-120.95</v>
      </c>
      <c r="C992" t="s">
        <v>34</v>
      </c>
      <c r="D992" t="s">
        <v>49</v>
      </c>
    </row>
    <row r="993" spans="1:4" x14ac:dyDescent="0.25">
      <c r="A993">
        <v>63.427</v>
      </c>
      <c r="B993">
        <v>-191.79</v>
      </c>
      <c r="C993" t="s">
        <v>24</v>
      </c>
      <c r="D993" t="s">
        <v>41</v>
      </c>
    </row>
    <row r="994" spans="1:4" x14ac:dyDescent="0.25">
      <c r="A994">
        <v>5297.47</v>
      </c>
      <c r="B994">
        <v>-158.93</v>
      </c>
      <c r="C994" t="s">
        <v>37</v>
      </c>
      <c r="D994" t="s">
        <v>86</v>
      </c>
    </row>
    <row r="995" spans="1:4" x14ac:dyDescent="0.25">
      <c r="A995">
        <v>95.3</v>
      </c>
      <c r="B995">
        <v>29.68</v>
      </c>
      <c r="C995" t="s">
        <v>34</v>
      </c>
      <c r="D995" t="s">
        <v>49</v>
      </c>
    </row>
    <row r="996" spans="1:4" x14ac:dyDescent="0.25">
      <c r="A996">
        <v>1147.6400000000001</v>
      </c>
      <c r="B996">
        <v>261.87</v>
      </c>
      <c r="C996" t="s">
        <v>34</v>
      </c>
      <c r="D996" t="s">
        <v>72</v>
      </c>
    </row>
    <row r="997" spans="1:4" x14ac:dyDescent="0.25">
      <c r="A997">
        <v>440.39</v>
      </c>
      <c r="B997">
        <v>186.64</v>
      </c>
      <c r="C997" t="s">
        <v>34</v>
      </c>
      <c r="D997" t="s">
        <v>76</v>
      </c>
    </row>
    <row r="998" spans="1:4" x14ac:dyDescent="0.25">
      <c r="A998">
        <v>96.99</v>
      </c>
      <c r="B998">
        <v>-66.349999999999994</v>
      </c>
      <c r="C998" t="s">
        <v>34</v>
      </c>
      <c r="D998" t="s">
        <v>35</v>
      </c>
    </row>
    <row r="999" spans="1:4" x14ac:dyDescent="0.25">
      <c r="A999">
        <v>44.74</v>
      </c>
      <c r="B999">
        <v>-20.100000000000001</v>
      </c>
      <c r="C999" t="s">
        <v>34</v>
      </c>
      <c r="D999" t="s">
        <v>68</v>
      </c>
    </row>
    <row r="1000" spans="1:4" x14ac:dyDescent="0.25">
      <c r="A1000">
        <v>90.78</v>
      </c>
      <c r="B1000">
        <v>-71.84</v>
      </c>
      <c r="C1000" t="s">
        <v>34</v>
      </c>
      <c r="D1000" t="s">
        <v>68</v>
      </c>
    </row>
    <row r="1001" spans="1:4" x14ac:dyDescent="0.25">
      <c r="A1001">
        <v>136.19999999999999</v>
      </c>
      <c r="B1001">
        <v>-154.31</v>
      </c>
      <c r="C1001" t="s">
        <v>34</v>
      </c>
      <c r="D1001" t="s">
        <v>68</v>
      </c>
    </row>
    <row r="1002" spans="1:4" x14ac:dyDescent="0.25">
      <c r="A1002">
        <v>150.19999999999999</v>
      </c>
      <c r="B1002">
        <v>12.97</v>
      </c>
      <c r="C1002" t="s">
        <v>34</v>
      </c>
      <c r="D1002" t="s">
        <v>49</v>
      </c>
    </row>
    <row r="1003" spans="1:4" x14ac:dyDescent="0.25">
      <c r="A1003">
        <v>81.430000000000007</v>
      </c>
      <c r="B1003">
        <v>-44.66</v>
      </c>
      <c r="C1003" t="s">
        <v>34</v>
      </c>
      <c r="D1003" t="s">
        <v>49</v>
      </c>
    </row>
    <row r="1004" spans="1:4" x14ac:dyDescent="0.25">
      <c r="A1004">
        <v>883.15</v>
      </c>
      <c r="B1004">
        <v>-1148.19</v>
      </c>
      <c r="C1004" t="s">
        <v>34</v>
      </c>
      <c r="D1004" t="s">
        <v>53</v>
      </c>
    </row>
    <row r="1005" spans="1:4" x14ac:dyDescent="0.25">
      <c r="A1005">
        <v>283.57</v>
      </c>
      <c r="B1005">
        <v>71.209999999999994</v>
      </c>
      <c r="C1005" t="s">
        <v>34</v>
      </c>
      <c r="D1005" t="s">
        <v>49</v>
      </c>
    </row>
    <row r="1006" spans="1:4" x14ac:dyDescent="0.25">
      <c r="A1006">
        <v>590.42999999999995</v>
      </c>
      <c r="B1006">
        <v>82.59</v>
      </c>
      <c r="C1006" t="s">
        <v>34</v>
      </c>
      <c r="D1006" t="s">
        <v>68</v>
      </c>
    </row>
    <row r="1007" spans="1:4" x14ac:dyDescent="0.25">
      <c r="A1007">
        <v>216.33</v>
      </c>
      <c r="B1007">
        <v>-17.37</v>
      </c>
      <c r="C1007" t="s">
        <v>34</v>
      </c>
      <c r="D1007" t="s">
        <v>68</v>
      </c>
    </row>
    <row r="1008" spans="1:4" x14ac:dyDescent="0.25">
      <c r="A1008">
        <v>951.31</v>
      </c>
      <c r="B1008">
        <v>-333.07</v>
      </c>
      <c r="C1008" t="s">
        <v>34</v>
      </c>
      <c r="D1008" t="s">
        <v>72</v>
      </c>
    </row>
    <row r="1009" spans="1:4" x14ac:dyDescent="0.25">
      <c r="A1009">
        <v>38.93</v>
      </c>
      <c r="B1009">
        <v>-102.43</v>
      </c>
      <c r="C1009" t="s">
        <v>24</v>
      </c>
      <c r="D1009" t="s">
        <v>41</v>
      </c>
    </row>
    <row r="1010" spans="1:4" x14ac:dyDescent="0.25">
      <c r="A1010">
        <v>513.08000000000004</v>
      </c>
      <c r="B1010">
        <v>198.94</v>
      </c>
      <c r="C1010" t="s">
        <v>34</v>
      </c>
      <c r="D1010" t="s">
        <v>68</v>
      </c>
    </row>
    <row r="1011" spans="1:4" x14ac:dyDescent="0.25">
      <c r="A1011">
        <v>98.8</v>
      </c>
      <c r="B1011">
        <v>-62</v>
      </c>
      <c r="C1011" t="s">
        <v>34</v>
      </c>
      <c r="D1011" t="s">
        <v>49</v>
      </c>
    </row>
    <row r="1012" spans="1:4" x14ac:dyDescent="0.25">
      <c r="A1012">
        <v>460.68</v>
      </c>
      <c r="B1012">
        <v>-116.76</v>
      </c>
      <c r="C1012" t="s">
        <v>34</v>
      </c>
      <c r="D1012" t="s">
        <v>53</v>
      </c>
    </row>
    <row r="1013" spans="1:4" x14ac:dyDescent="0.25">
      <c r="A1013">
        <v>318.75850000000003</v>
      </c>
      <c r="B1013">
        <v>-160.94999999999999</v>
      </c>
      <c r="C1013" t="s">
        <v>24</v>
      </c>
      <c r="D1013" t="s">
        <v>41</v>
      </c>
    </row>
    <row r="1014" spans="1:4" x14ac:dyDescent="0.25">
      <c r="A1014">
        <v>9062.44</v>
      </c>
      <c r="B1014">
        <v>3858.28</v>
      </c>
      <c r="C1014" t="s">
        <v>34</v>
      </c>
      <c r="D1014" t="s">
        <v>68</v>
      </c>
    </row>
    <row r="1015" spans="1:4" x14ac:dyDescent="0.25">
      <c r="A1015">
        <v>1662.57</v>
      </c>
      <c r="B1015">
        <v>674.99</v>
      </c>
      <c r="C1015" t="s">
        <v>34</v>
      </c>
      <c r="D1015" t="s">
        <v>68</v>
      </c>
    </row>
    <row r="1016" spans="1:4" x14ac:dyDescent="0.25">
      <c r="A1016">
        <v>1020.61</v>
      </c>
      <c r="B1016">
        <v>-209.61</v>
      </c>
      <c r="C1016" t="s">
        <v>34</v>
      </c>
      <c r="D1016" t="s">
        <v>72</v>
      </c>
    </row>
    <row r="1017" spans="1:4" x14ac:dyDescent="0.25">
      <c r="A1017">
        <v>243.51</v>
      </c>
      <c r="B1017">
        <v>-159.86000000000001</v>
      </c>
      <c r="C1017" t="s">
        <v>37</v>
      </c>
      <c r="D1017" t="s">
        <v>38</v>
      </c>
    </row>
    <row r="1018" spans="1:4" x14ac:dyDescent="0.25">
      <c r="A1018">
        <v>755.6</v>
      </c>
      <c r="B1018">
        <v>223.44</v>
      </c>
      <c r="C1018" t="s">
        <v>34</v>
      </c>
      <c r="D1018" t="s">
        <v>49</v>
      </c>
    </row>
    <row r="1019" spans="1:4" x14ac:dyDescent="0.25">
      <c r="A1019">
        <v>592.73</v>
      </c>
      <c r="B1019">
        <v>75.010000000000005</v>
      </c>
      <c r="C1019" t="s">
        <v>34</v>
      </c>
      <c r="D1019" t="s">
        <v>64</v>
      </c>
    </row>
    <row r="1020" spans="1:4" x14ac:dyDescent="0.25">
      <c r="A1020">
        <v>89.4</v>
      </c>
      <c r="B1020">
        <v>22.22</v>
      </c>
      <c r="C1020" t="s">
        <v>34</v>
      </c>
      <c r="D1020" t="s">
        <v>100</v>
      </c>
    </row>
    <row r="1021" spans="1:4" x14ac:dyDescent="0.25">
      <c r="A1021">
        <v>116.82</v>
      </c>
      <c r="B1021">
        <v>-42.05</v>
      </c>
      <c r="C1021" t="s">
        <v>24</v>
      </c>
      <c r="D1021" t="s">
        <v>25</v>
      </c>
    </row>
    <row r="1022" spans="1:4" x14ac:dyDescent="0.25">
      <c r="A1022">
        <v>483.64</v>
      </c>
      <c r="B1022">
        <v>28.39</v>
      </c>
      <c r="C1022" t="s">
        <v>34</v>
      </c>
      <c r="D1022" t="s">
        <v>64</v>
      </c>
    </row>
    <row r="1023" spans="1:4" x14ac:dyDescent="0.25">
      <c r="A1023">
        <v>268.33999999999997</v>
      </c>
      <c r="B1023">
        <v>-240.83</v>
      </c>
      <c r="C1023" t="s">
        <v>34</v>
      </c>
      <c r="D1023" t="s">
        <v>49</v>
      </c>
    </row>
    <row r="1024" spans="1:4" x14ac:dyDescent="0.25">
      <c r="A1024">
        <v>750.03</v>
      </c>
      <c r="B1024">
        <v>-1072.97</v>
      </c>
      <c r="C1024" t="s">
        <v>34</v>
      </c>
      <c r="D1024" t="s">
        <v>53</v>
      </c>
    </row>
    <row r="1025" spans="1:4" x14ac:dyDescent="0.25">
      <c r="A1025">
        <v>256.77</v>
      </c>
      <c r="B1025">
        <v>173.89</v>
      </c>
      <c r="C1025" t="s">
        <v>37</v>
      </c>
      <c r="D1025" t="s">
        <v>38</v>
      </c>
    </row>
    <row r="1026" spans="1:4" x14ac:dyDescent="0.25">
      <c r="A1026">
        <v>33.64</v>
      </c>
      <c r="B1026">
        <v>-35.17</v>
      </c>
      <c r="C1026" t="s">
        <v>24</v>
      </c>
      <c r="D1026" t="s">
        <v>25</v>
      </c>
    </row>
    <row r="1027" spans="1:4" x14ac:dyDescent="0.25">
      <c r="A1027">
        <v>701.94</v>
      </c>
      <c r="B1027">
        <v>158.91</v>
      </c>
      <c r="C1027" t="s">
        <v>24</v>
      </c>
      <c r="D1027" t="s">
        <v>51</v>
      </c>
    </row>
    <row r="1028" spans="1:4" x14ac:dyDescent="0.25">
      <c r="A1028">
        <v>971.82</v>
      </c>
      <c r="B1028">
        <v>326.39</v>
      </c>
      <c r="C1028" t="s">
        <v>24</v>
      </c>
      <c r="D1028" t="s">
        <v>25</v>
      </c>
    </row>
    <row r="1029" spans="1:4" x14ac:dyDescent="0.25">
      <c r="A1029">
        <v>154.44</v>
      </c>
      <c r="B1029">
        <v>54.62</v>
      </c>
      <c r="C1029" t="s">
        <v>34</v>
      </c>
      <c r="D1029" t="s">
        <v>49</v>
      </c>
    </row>
    <row r="1030" spans="1:4" x14ac:dyDescent="0.25">
      <c r="A1030">
        <v>106.03</v>
      </c>
      <c r="B1030">
        <v>42.89</v>
      </c>
      <c r="C1030" t="s">
        <v>34</v>
      </c>
      <c r="D1030" t="s">
        <v>46</v>
      </c>
    </row>
    <row r="1031" spans="1:4" x14ac:dyDescent="0.25">
      <c r="A1031">
        <v>173.33</v>
      </c>
      <c r="B1031">
        <v>-121.39</v>
      </c>
      <c r="C1031" t="s">
        <v>34</v>
      </c>
      <c r="D1031" t="s">
        <v>53</v>
      </c>
    </row>
    <row r="1032" spans="1:4" x14ac:dyDescent="0.25">
      <c r="A1032">
        <v>292.95999999999998</v>
      </c>
      <c r="B1032">
        <v>-322.95</v>
      </c>
      <c r="C1032" t="s">
        <v>24</v>
      </c>
      <c r="D1032" t="s">
        <v>25</v>
      </c>
    </row>
    <row r="1033" spans="1:4" x14ac:dyDescent="0.25">
      <c r="A1033">
        <v>2206.991</v>
      </c>
      <c r="B1033">
        <v>-1.63</v>
      </c>
      <c r="C1033" t="s">
        <v>24</v>
      </c>
      <c r="D1033" t="s">
        <v>41</v>
      </c>
    </row>
    <row r="1034" spans="1:4" x14ac:dyDescent="0.25">
      <c r="A1034">
        <v>123.15</v>
      </c>
      <c r="B1034">
        <v>22.98</v>
      </c>
      <c r="C1034" t="s">
        <v>34</v>
      </c>
      <c r="D1034" t="s">
        <v>49</v>
      </c>
    </row>
    <row r="1035" spans="1:4" x14ac:dyDescent="0.25">
      <c r="A1035">
        <v>259.58999999999997</v>
      </c>
      <c r="B1035">
        <v>34.79</v>
      </c>
      <c r="C1035" t="s">
        <v>24</v>
      </c>
      <c r="D1035" t="s">
        <v>25</v>
      </c>
    </row>
    <row r="1036" spans="1:4" x14ac:dyDescent="0.25">
      <c r="A1036">
        <v>34.93</v>
      </c>
      <c r="B1036">
        <v>-0.05</v>
      </c>
      <c r="C1036" t="s">
        <v>34</v>
      </c>
      <c r="D1036" t="s">
        <v>100</v>
      </c>
    </row>
    <row r="1037" spans="1:4" x14ac:dyDescent="0.25">
      <c r="A1037">
        <v>431.06</v>
      </c>
      <c r="B1037">
        <v>-26.78</v>
      </c>
      <c r="C1037" t="s">
        <v>34</v>
      </c>
      <c r="D1037" t="s">
        <v>53</v>
      </c>
    </row>
    <row r="1038" spans="1:4" x14ac:dyDescent="0.25">
      <c r="A1038">
        <v>3571.84</v>
      </c>
      <c r="B1038">
        <v>403.81</v>
      </c>
      <c r="C1038" t="s">
        <v>37</v>
      </c>
      <c r="D1038" t="s">
        <v>86</v>
      </c>
    </row>
    <row r="1039" spans="1:4" x14ac:dyDescent="0.25">
      <c r="A1039">
        <v>310.44</v>
      </c>
      <c r="B1039">
        <v>-90.21</v>
      </c>
      <c r="C1039" t="s">
        <v>34</v>
      </c>
      <c r="D1039" t="s">
        <v>76</v>
      </c>
    </row>
    <row r="1040" spans="1:4" x14ac:dyDescent="0.25">
      <c r="A1040">
        <v>27.83</v>
      </c>
      <c r="B1040">
        <v>-22.14</v>
      </c>
      <c r="C1040" t="s">
        <v>34</v>
      </c>
      <c r="D1040" t="s">
        <v>53</v>
      </c>
    </row>
    <row r="1041" spans="1:4" x14ac:dyDescent="0.25">
      <c r="A1041">
        <v>563.17999999999995</v>
      </c>
      <c r="B1041">
        <v>67.98</v>
      </c>
      <c r="C1041" t="s">
        <v>34</v>
      </c>
      <c r="D1041" t="s">
        <v>72</v>
      </c>
    </row>
    <row r="1042" spans="1:4" x14ac:dyDescent="0.25">
      <c r="A1042">
        <v>47.45</v>
      </c>
      <c r="B1042">
        <v>1.07</v>
      </c>
      <c r="C1042" t="s">
        <v>34</v>
      </c>
      <c r="D1042" t="s">
        <v>68</v>
      </c>
    </row>
    <row r="1043" spans="1:4" x14ac:dyDescent="0.25">
      <c r="A1043">
        <v>16.97</v>
      </c>
      <c r="B1043">
        <v>-8.8000000000000007</v>
      </c>
      <c r="C1043" t="s">
        <v>37</v>
      </c>
      <c r="D1043" t="s">
        <v>38</v>
      </c>
    </row>
    <row r="1044" spans="1:4" x14ac:dyDescent="0.25">
      <c r="A1044">
        <v>4077.7559999999999</v>
      </c>
      <c r="B1044">
        <v>1086.96</v>
      </c>
      <c r="C1044" t="s">
        <v>24</v>
      </c>
      <c r="D1044" t="s">
        <v>41</v>
      </c>
    </row>
    <row r="1045" spans="1:4" x14ac:dyDescent="0.25">
      <c r="A1045">
        <v>106.1</v>
      </c>
      <c r="B1045">
        <v>-65.67</v>
      </c>
      <c r="C1045" t="s">
        <v>34</v>
      </c>
      <c r="D1045" t="s">
        <v>49</v>
      </c>
    </row>
    <row r="1046" spans="1:4" x14ac:dyDescent="0.25">
      <c r="A1046">
        <v>822.91</v>
      </c>
      <c r="B1046">
        <v>-94.76</v>
      </c>
      <c r="C1046" t="s">
        <v>34</v>
      </c>
      <c r="D1046" t="s">
        <v>72</v>
      </c>
    </row>
    <row r="1047" spans="1:4" x14ac:dyDescent="0.25">
      <c r="A1047">
        <v>445.34</v>
      </c>
      <c r="B1047">
        <v>-377.9</v>
      </c>
      <c r="C1047" t="s">
        <v>24</v>
      </c>
      <c r="D1047" t="s">
        <v>51</v>
      </c>
    </row>
    <row r="1048" spans="1:4" x14ac:dyDescent="0.25">
      <c r="A1048">
        <v>660.99</v>
      </c>
      <c r="B1048">
        <v>267.67</v>
      </c>
      <c r="C1048" t="s">
        <v>34</v>
      </c>
      <c r="D1048" t="s">
        <v>49</v>
      </c>
    </row>
    <row r="1049" spans="1:4" x14ac:dyDescent="0.25">
      <c r="A1049">
        <v>3152.75</v>
      </c>
      <c r="B1049">
        <v>1166.4000000000001</v>
      </c>
      <c r="C1049" t="s">
        <v>24</v>
      </c>
      <c r="D1049" t="s">
        <v>25</v>
      </c>
    </row>
    <row r="1050" spans="1:4" x14ac:dyDescent="0.25">
      <c r="A1050">
        <v>3609.88</v>
      </c>
      <c r="B1050">
        <v>-1396.22</v>
      </c>
      <c r="C1050" t="s">
        <v>37</v>
      </c>
      <c r="D1050" t="s">
        <v>38</v>
      </c>
    </row>
    <row r="1051" spans="1:4" x14ac:dyDescent="0.25">
      <c r="A1051">
        <v>2703.37</v>
      </c>
      <c r="B1051">
        <v>-231.6</v>
      </c>
      <c r="C1051" t="s">
        <v>37</v>
      </c>
      <c r="D1051" t="s">
        <v>86</v>
      </c>
    </row>
    <row r="1052" spans="1:4" x14ac:dyDescent="0.25">
      <c r="A1052">
        <v>1538.17</v>
      </c>
      <c r="B1052">
        <v>-1119.6400000000001</v>
      </c>
      <c r="C1052" t="s">
        <v>34</v>
      </c>
      <c r="D1052" t="s">
        <v>53</v>
      </c>
    </row>
    <row r="1053" spans="1:4" x14ac:dyDescent="0.25">
      <c r="A1053">
        <v>149</v>
      </c>
      <c r="B1053">
        <v>-119.48</v>
      </c>
      <c r="C1053" t="s">
        <v>34</v>
      </c>
      <c r="D1053" t="s">
        <v>49</v>
      </c>
    </row>
    <row r="1054" spans="1:4" x14ac:dyDescent="0.25">
      <c r="A1054">
        <v>334.29</v>
      </c>
      <c r="B1054">
        <v>-157.28</v>
      </c>
      <c r="C1054" t="s">
        <v>34</v>
      </c>
      <c r="D1054" t="s">
        <v>49</v>
      </c>
    </row>
    <row r="1055" spans="1:4" x14ac:dyDescent="0.25">
      <c r="A1055">
        <v>28180.080000000002</v>
      </c>
      <c r="B1055">
        <v>7513.88</v>
      </c>
      <c r="C1055" t="s">
        <v>37</v>
      </c>
      <c r="D1055" t="s">
        <v>57</v>
      </c>
    </row>
    <row r="1056" spans="1:4" x14ac:dyDescent="0.25">
      <c r="A1056">
        <v>282.61</v>
      </c>
      <c r="B1056">
        <v>-106.36</v>
      </c>
      <c r="C1056" t="s">
        <v>37</v>
      </c>
      <c r="D1056" t="s">
        <v>38</v>
      </c>
    </row>
    <row r="1057" spans="1:4" x14ac:dyDescent="0.25">
      <c r="A1057">
        <v>209</v>
      </c>
      <c r="B1057">
        <v>12.32</v>
      </c>
      <c r="C1057" t="s">
        <v>34</v>
      </c>
      <c r="D1057" t="s">
        <v>49</v>
      </c>
    </row>
    <row r="1058" spans="1:4" x14ac:dyDescent="0.25">
      <c r="A1058">
        <v>281.70999999999998</v>
      </c>
      <c r="B1058">
        <v>117.38</v>
      </c>
      <c r="C1058" t="s">
        <v>34</v>
      </c>
      <c r="D1058" t="s">
        <v>76</v>
      </c>
    </row>
    <row r="1059" spans="1:4" x14ac:dyDescent="0.25">
      <c r="A1059">
        <v>55</v>
      </c>
      <c r="B1059">
        <v>-23.62</v>
      </c>
      <c r="C1059" t="s">
        <v>34</v>
      </c>
      <c r="D1059" t="s">
        <v>68</v>
      </c>
    </row>
    <row r="1060" spans="1:4" x14ac:dyDescent="0.25">
      <c r="A1060">
        <v>51.66</v>
      </c>
      <c r="B1060">
        <v>7.4</v>
      </c>
      <c r="C1060" t="s">
        <v>34</v>
      </c>
      <c r="D1060" t="s">
        <v>76</v>
      </c>
    </row>
    <row r="1061" spans="1:4" x14ac:dyDescent="0.25">
      <c r="A1061">
        <v>107.73</v>
      </c>
      <c r="B1061">
        <v>39.81</v>
      </c>
      <c r="C1061" t="s">
        <v>34</v>
      </c>
      <c r="D1061" t="s">
        <v>46</v>
      </c>
    </row>
    <row r="1062" spans="1:4" x14ac:dyDescent="0.25">
      <c r="A1062">
        <v>1553.38</v>
      </c>
      <c r="B1062">
        <v>180.88</v>
      </c>
      <c r="C1062" t="s">
        <v>34</v>
      </c>
      <c r="D1062" t="s">
        <v>35</v>
      </c>
    </row>
    <row r="1063" spans="1:4" x14ac:dyDescent="0.25">
      <c r="A1063">
        <v>2050.712</v>
      </c>
      <c r="B1063">
        <v>-381.04</v>
      </c>
      <c r="C1063" t="s">
        <v>37</v>
      </c>
      <c r="D1063" t="s">
        <v>112</v>
      </c>
    </row>
    <row r="1064" spans="1:4" x14ac:dyDescent="0.25">
      <c r="A1064">
        <v>597.66</v>
      </c>
      <c r="B1064">
        <v>-178</v>
      </c>
      <c r="C1064" t="s">
        <v>34</v>
      </c>
      <c r="D1064" t="s">
        <v>72</v>
      </c>
    </row>
    <row r="1065" spans="1:4" x14ac:dyDescent="0.25">
      <c r="A1065">
        <v>1403.741</v>
      </c>
      <c r="B1065">
        <v>622.25</v>
      </c>
      <c r="C1065" t="s">
        <v>24</v>
      </c>
      <c r="D1065" t="s">
        <v>41</v>
      </c>
    </row>
    <row r="1066" spans="1:4" x14ac:dyDescent="0.25">
      <c r="A1066">
        <v>1246.3634999999999</v>
      </c>
      <c r="B1066">
        <v>-339.11</v>
      </c>
      <c r="C1066" t="s">
        <v>24</v>
      </c>
      <c r="D1066" t="s">
        <v>41</v>
      </c>
    </row>
    <row r="1067" spans="1:4" x14ac:dyDescent="0.25">
      <c r="A1067">
        <v>501.32</v>
      </c>
      <c r="B1067">
        <v>-119.08</v>
      </c>
      <c r="C1067" t="s">
        <v>34</v>
      </c>
      <c r="D1067" t="s">
        <v>68</v>
      </c>
    </row>
    <row r="1068" spans="1:4" x14ac:dyDescent="0.25">
      <c r="A1068">
        <v>275.16000000000003</v>
      </c>
      <c r="B1068">
        <v>43.35</v>
      </c>
      <c r="C1068" t="s">
        <v>34</v>
      </c>
      <c r="D1068" t="s">
        <v>49</v>
      </c>
    </row>
    <row r="1069" spans="1:4" x14ac:dyDescent="0.25">
      <c r="A1069">
        <v>1302.99</v>
      </c>
      <c r="B1069">
        <v>545.49</v>
      </c>
      <c r="C1069" t="s">
        <v>34</v>
      </c>
      <c r="D1069" t="s">
        <v>49</v>
      </c>
    </row>
    <row r="1070" spans="1:4" x14ac:dyDescent="0.25">
      <c r="A1070">
        <v>2609.5300000000002</v>
      </c>
      <c r="B1070">
        <v>911.66</v>
      </c>
      <c r="C1070" t="s">
        <v>34</v>
      </c>
      <c r="D1070" t="s">
        <v>76</v>
      </c>
    </row>
    <row r="1071" spans="1:4" x14ac:dyDescent="0.25">
      <c r="A1071">
        <v>37.299999999999997</v>
      </c>
      <c r="B1071">
        <v>5.03</v>
      </c>
      <c r="C1071" t="s">
        <v>34</v>
      </c>
      <c r="D1071" t="s">
        <v>35</v>
      </c>
    </row>
    <row r="1072" spans="1:4" x14ac:dyDescent="0.25">
      <c r="A1072">
        <v>1446.97</v>
      </c>
      <c r="B1072">
        <v>531.47</v>
      </c>
      <c r="C1072" t="s">
        <v>24</v>
      </c>
      <c r="D1072" t="s">
        <v>25</v>
      </c>
    </row>
    <row r="1073" spans="1:4" x14ac:dyDescent="0.25">
      <c r="A1073">
        <v>89.18</v>
      </c>
      <c r="B1073">
        <v>21.73</v>
      </c>
      <c r="C1073" t="s">
        <v>34</v>
      </c>
      <c r="D1073" t="s">
        <v>35</v>
      </c>
    </row>
    <row r="1074" spans="1:4" x14ac:dyDescent="0.25">
      <c r="A1074">
        <v>1540.2850000000001</v>
      </c>
      <c r="B1074">
        <v>829.65</v>
      </c>
      <c r="C1074" t="s">
        <v>24</v>
      </c>
      <c r="D1074" t="s">
        <v>41</v>
      </c>
    </row>
    <row r="1075" spans="1:4" x14ac:dyDescent="0.25">
      <c r="A1075">
        <v>614.34</v>
      </c>
      <c r="B1075">
        <v>-171.7</v>
      </c>
      <c r="C1075" t="s">
        <v>34</v>
      </c>
      <c r="D1075" t="s">
        <v>53</v>
      </c>
    </row>
    <row r="1076" spans="1:4" x14ac:dyDescent="0.25">
      <c r="A1076">
        <v>220.09</v>
      </c>
      <c r="B1076">
        <v>-1795.74</v>
      </c>
      <c r="C1076" t="s">
        <v>34</v>
      </c>
      <c r="D1076" t="s">
        <v>72</v>
      </c>
    </row>
    <row r="1077" spans="1:4" x14ac:dyDescent="0.25">
      <c r="A1077">
        <v>1220.23</v>
      </c>
      <c r="B1077">
        <v>172.62</v>
      </c>
      <c r="C1077" t="s">
        <v>34</v>
      </c>
      <c r="D1077" t="s">
        <v>49</v>
      </c>
    </row>
    <row r="1078" spans="1:4" x14ac:dyDescent="0.25">
      <c r="A1078">
        <v>6152.8</v>
      </c>
      <c r="B1078">
        <v>554.54999999999995</v>
      </c>
      <c r="C1078" t="s">
        <v>34</v>
      </c>
      <c r="D1078" t="s">
        <v>53</v>
      </c>
    </row>
    <row r="1079" spans="1:4" x14ac:dyDescent="0.25">
      <c r="A1079">
        <v>4332.3</v>
      </c>
      <c r="B1079">
        <v>2066.12</v>
      </c>
      <c r="C1079" t="s">
        <v>24</v>
      </c>
      <c r="D1079" t="s">
        <v>51</v>
      </c>
    </row>
    <row r="1080" spans="1:4" x14ac:dyDescent="0.25">
      <c r="A1080">
        <v>188.05</v>
      </c>
      <c r="B1080">
        <v>-21.41</v>
      </c>
      <c r="C1080" t="s">
        <v>34</v>
      </c>
      <c r="D1080" t="s">
        <v>49</v>
      </c>
    </row>
    <row r="1081" spans="1:4" x14ac:dyDescent="0.25">
      <c r="A1081">
        <v>808.673</v>
      </c>
      <c r="B1081">
        <v>-10.67</v>
      </c>
      <c r="C1081" t="s">
        <v>24</v>
      </c>
      <c r="D1081" t="s">
        <v>41</v>
      </c>
    </row>
    <row r="1082" spans="1:4" x14ac:dyDescent="0.25">
      <c r="A1082">
        <v>180.27</v>
      </c>
      <c r="B1082">
        <v>-59.71</v>
      </c>
      <c r="C1082" t="s">
        <v>37</v>
      </c>
      <c r="D1082" t="s">
        <v>38</v>
      </c>
    </row>
    <row r="1083" spans="1:4" x14ac:dyDescent="0.25">
      <c r="A1083">
        <v>626.96</v>
      </c>
      <c r="B1083">
        <v>-35.92</v>
      </c>
      <c r="C1083" t="s">
        <v>34</v>
      </c>
      <c r="D1083" t="s">
        <v>53</v>
      </c>
    </row>
    <row r="1084" spans="1:4" x14ac:dyDescent="0.25">
      <c r="A1084">
        <v>236.31</v>
      </c>
      <c r="B1084">
        <v>-2.2400000000000002</v>
      </c>
      <c r="C1084" t="s">
        <v>34</v>
      </c>
      <c r="D1084" t="s">
        <v>72</v>
      </c>
    </row>
    <row r="1085" spans="1:4" x14ac:dyDescent="0.25">
      <c r="A1085">
        <v>170.7</v>
      </c>
      <c r="B1085">
        <v>-37.880000000000003</v>
      </c>
      <c r="C1085" t="s">
        <v>24</v>
      </c>
      <c r="D1085" t="s">
        <v>25</v>
      </c>
    </row>
    <row r="1086" spans="1:4" x14ac:dyDescent="0.25">
      <c r="A1086">
        <v>1839.4480000000001</v>
      </c>
      <c r="B1086">
        <v>-742.88</v>
      </c>
      <c r="C1086" t="s">
        <v>37</v>
      </c>
      <c r="D1086" t="s">
        <v>112</v>
      </c>
    </row>
    <row r="1087" spans="1:4" x14ac:dyDescent="0.25">
      <c r="A1087">
        <v>27.05</v>
      </c>
      <c r="B1087">
        <v>1</v>
      </c>
      <c r="C1087" t="s">
        <v>34</v>
      </c>
      <c r="D1087" t="s">
        <v>35</v>
      </c>
    </row>
    <row r="1088" spans="1:4" x14ac:dyDescent="0.25">
      <c r="A1088">
        <v>711.1</v>
      </c>
      <c r="B1088">
        <v>241.08</v>
      </c>
      <c r="C1088" t="s">
        <v>34</v>
      </c>
      <c r="D1088" t="s">
        <v>68</v>
      </c>
    </row>
    <row r="1089" spans="1:4" x14ac:dyDescent="0.25">
      <c r="A1089">
        <v>498.16</v>
      </c>
      <c r="B1089">
        <v>40.61</v>
      </c>
      <c r="C1089" t="s">
        <v>34</v>
      </c>
      <c r="D1089" t="s">
        <v>49</v>
      </c>
    </row>
    <row r="1090" spans="1:4" x14ac:dyDescent="0.25">
      <c r="A1090">
        <v>1837.15</v>
      </c>
      <c r="B1090">
        <v>196.58</v>
      </c>
      <c r="C1090" t="s">
        <v>34</v>
      </c>
      <c r="D1090" t="s">
        <v>35</v>
      </c>
    </row>
    <row r="1091" spans="1:4" x14ac:dyDescent="0.25">
      <c r="A1091">
        <v>540.22</v>
      </c>
      <c r="B1091">
        <v>-253.38</v>
      </c>
      <c r="C1091" t="s">
        <v>34</v>
      </c>
      <c r="D1091" t="s">
        <v>53</v>
      </c>
    </row>
    <row r="1092" spans="1:4" x14ac:dyDescent="0.25">
      <c r="A1092">
        <v>2035.393</v>
      </c>
      <c r="B1092">
        <v>1152.69</v>
      </c>
      <c r="C1092" t="s">
        <v>24</v>
      </c>
      <c r="D1092" t="s">
        <v>41</v>
      </c>
    </row>
    <row r="1093" spans="1:4" x14ac:dyDescent="0.25">
      <c r="A1093">
        <v>441.7</v>
      </c>
      <c r="B1093">
        <v>167.18</v>
      </c>
      <c r="C1093" t="s">
        <v>37</v>
      </c>
      <c r="D1093" t="s">
        <v>38</v>
      </c>
    </row>
    <row r="1094" spans="1:4" x14ac:dyDescent="0.25">
      <c r="A1094">
        <v>65.16</v>
      </c>
      <c r="B1094">
        <v>-7.04</v>
      </c>
      <c r="C1094" t="s">
        <v>34</v>
      </c>
      <c r="D1094" t="s">
        <v>100</v>
      </c>
    </row>
    <row r="1095" spans="1:4" x14ac:dyDescent="0.25">
      <c r="A1095">
        <v>158.78</v>
      </c>
      <c r="B1095">
        <v>-38.380000000000003</v>
      </c>
      <c r="C1095" t="s">
        <v>37</v>
      </c>
      <c r="D1095" t="s">
        <v>38</v>
      </c>
    </row>
    <row r="1096" spans="1:4" x14ac:dyDescent="0.25">
      <c r="A1096">
        <v>3296.0619999999999</v>
      </c>
      <c r="B1096">
        <v>591.91</v>
      </c>
      <c r="C1096" t="s">
        <v>24</v>
      </c>
      <c r="D1096" t="s">
        <v>41</v>
      </c>
    </row>
    <row r="1097" spans="1:4" x14ac:dyDescent="0.25">
      <c r="A1097">
        <v>40.1</v>
      </c>
      <c r="B1097">
        <v>-16.07</v>
      </c>
      <c r="C1097" t="s">
        <v>34</v>
      </c>
      <c r="D1097" t="s">
        <v>68</v>
      </c>
    </row>
    <row r="1098" spans="1:4" x14ac:dyDescent="0.25">
      <c r="A1098">
        <v>1414.05</v>
      </c>
      <c r="B1098">
        <v>161.47999999999999</v>
      </c>
      <c r="C1098" t="s">
        <v>34</v>
      </c>
      <c r="D1098" t="s">
        <v>68</v>
      </c>
    </row>
    <row r="1099" spans="1:4" x14ac:dyDescent="0.25">
      <c r="A1099">
        <v>5.31</v>
      </c>
      <c r="B1099">
        <v>-1.5</v>
      </c>
      <c r="C1099" t="s">
        <v>34</v>
      </c>
      <c r="D1099" t="s">
        <v>100</v>
      </c>
    </row>
    <row r="1100" spans="1:4" x14ac:dyDescent="0.25">
      <c r="A1100">
        <v>351.49</v>
      </c>
      <c r="B1100">
        <v>107.32</v>
      </c>
      <c r="C1100" t="s">
        <v>34</v>
      </c>
      <c r="D1100" t="s">
        <v>68</v>
      </c>
    </row>
    <row r="1101" spans="1:4" x14ac:dyDescent="0.25">
      <c r="A1101">
        <v>74.13</v>
      </c>
      <c r="B1101">
        <v>-69.34</v>
      </c>
      <c r="C1101" t="s">
        <v>34</v>
      </c>
      <c r="D1101" t="s">
        <v>49</v>
      </c>
    </row>
    <row r="1102" spans="1:4" x14ac:dyDescent="0.25">
      <c r="A1102">
        <v>195.03</v>
      </c>
      <c r="B1102">
        <v>-148.87</v>
      </c>
      <c r="C1102" t="s">
        <v>34</v>
      </c>
      <c r="D1102" t="s">
        <v>49</v>
      </c>
    </row>
    <row r="1103" spans="1:4" x14ac:dyDescent="0.25">
      <c r="A1103">
        <v>2433.5500000000002</v>
      </c>
      <c r="B1103">
        <v>355.93</v>
      </c>
      <c r="C1103" t="s">
        <v>24</v>
      </c>
      <c r="D1103" t="s">
        <v>41</v>
      </c>
    </row>
    <row r="1104" spans="1:4" x14ac:dyDescent="0.25">
      <c r="A1104">
        <v>3220.58</v>
      </c>
      <c r="B1104">
        <v>1046.69</v>
      </c>
      <c r="C1104" t="s">
        <v>24</v>
      </c>
      <c r="D1104" t="s">
        <v>51</v>
      </c>
    </row>
    <row r="1105" spans="1:4" x14ac:dyDescent="0.25">
      <c r="A1105">
        <v>2367.9899999999998</v>
      </c>
      <c r="B1105">
        <v>320.10000000000002</v>
      </c>
      <c r="C1105" t="s">
        <v>34</v>
      </c>
      <c r="D1105" t="s">
        <v>53</v>
      </c>
    </row>
    <row r="1106" spans="1:4" x14ac:dyDescent="0.25">
      <c r="A1106">
        <v>2277.0300000000002</v>
      </c>
      <c r="B1106">
        <v>964.1</v>
      </c>
      <c r="C1106" t="s">
        <v>34</v>
      </c>
      <c r="D1106" t="s">
        <v>49</v>
      </c>
    </row>
    <row r="1107" spans="1:4" x14ac:dyDescent="0.25">
      <c r="A1107">
        <v>263.63</v>
      </c>
      <c r="B1107">
        <v>48.86</v>
      </c>
      <c r="C1107" t="s">
        <v>34</v>
      </c>
      <c r="D1107" t="s">
        <v>35</v>
      </c>
    </row>
    <row r="1108" spans="1:4" x14ac:dyDescent="0.25">
      <c r="A1108">
        <v>1078.58</v>
      </c>
      <c r="B1108">
        <v>9</v>
      </c>
      <c r="C1108" t="s">
        <v>24</v>
      </c>
      <c r="D1108" t="s">
        <v>25</v>
      </c>
    </row>
    <row r="1109" spans="1:4" x14ac:dyDescent="0.25">
      <c r="A1109">
        <v>454.09</v>
      </c>
      <c r="B1109">
        <v>29.7</v>
      </c>
      <c r="C1109" t="s">
        <v>34</v>
      </c>
      <c r="D1109" t="s">
        <v>35</v>
      </c>
    </row>
    <row r="1110" spans="1:4" x14ac:dyDescent="0.25">
      <c r="A1110">
        <v>3674.08</v>
      </c>
      <c r="B1110">
        <v>112.44</v>
      </c>
      <c r="C1110" t="s">
        <v>37</v>
      </c>
      <c r="D1110" t="s">
        <v>86</v>
      </c>
    </row>
    <row r="1111" spans="1:4" x14ac:dyDescent="0.25">
      <c r="A1111">
        <v>1413.89</v>
      </c>
      <c r="B1111">
        <v>-40.72</v>
      </c>
      <c r="C1111" t="s">
        <v>34</v>
      </c>
      <c r="D1111" t="s">
        <v>53</v>
      </c>
    </row>
    <row r="1112" spans="1:4" x14ac:dyDescent="0.25">
      <c r="A1112">
        <v>61.718499999999999</v>
      </c>
      <c r="B1112">
        <v>-164.04</v>
      </c>
      <c r="C1112" t="s">
        <v>24</v>
      </c>
      <c r="D1112" t="s">
        <v>41</v>
      </c>
    </row>
    <row r="1113" spans="1:4" x14ac:dyDescent="0.25">
      <c r="A1113">
        <v>192.41</v>
      </c>
      <c r="B1113">
        <v>-55.95</v>
      </c>
      <c r="C1113" t="s">
        <v>34</v>
      </c>
      <c r="D1113" t="s">
        <v>68</v>
      </c>
    </row>
    <row r="1114" spans="1:4" x14ac:dyDescent="0.25">
      <c r="A1114">
        <v>174.55</v>
      </c>
      <c r="B1114">
        <v>-114.39</v>
      </c>
      <c r="C1114" t="s">
        <v>24</v>
      </c>
      <c r="D1114" t="s">
        <v>25</v>
      </c>
    </row>
    <row r="1115" spans="1:4" x14ac:dyDescent="0.25">
      <c r="A1115">
        <v>6580.16</v>
      </c>
      <c r="B1115">
        <v>2786.35</v>
      </c>
      <c r="C1115" t="s">
        <v>24</v>
      </c>
      <c r="D1115" t="s">
        <v>51</v>
      </c>
    </row>
    <row r="1116" spans="1:4" x14ac:dyDescent="0.25">
      <c r="A1116">
        <v>10823.84</v>
      </c>
      <c r="B1116">
        <v>3857.43</v>
      </c>
      <c r="C1116" t="s">
        <v>24</v>
      </c>
      <c r="D1116" t="s">
        <v>25</v>
      </c>
    </row>
    <row r="1117" spans="1:4" x14ac:dyDescent="0.25">
      <c r="A1117">
        <v>522.05999999999995</v>
      </c>
      <c r="B1117">
        <v>319.64</v>
      </c>
      <c r="C1117" t="s">
        <v>37</v>
      </c>
      <c r="D1117" t="s">
        <v>38</v>
      </c>
    </row>
    <row r="1118" spans="1:4" x14ac:dyDescent="0.25">
      <c r="A1118">
        <v>1218.08</v>
      </c>
      <c r="B1118">
        <v>99.79</v>
      </c>
      <c r="C1118" t="s">
        <v>34</v>
      </c>
      <c r="D1118" t="s">
        <v>35</v>
      </c>
    </row>
    <row r="1119" spans="1:4" x14ac:dyDescent="0.25">
      <c r="A1119">
        <v>5350.61</v>
      </c>
      <c r="B1119">
        <v>-1059.2</v>
      </c>
      <c r="C1119" t="s">
        <v>37</v>
      </c>
      <c r="D1119" t="s">
        <v>57</v>
      </c>
    </row>
    <row r="1120" spans="1:4" x14ac:dyDescent="0.25">
      <c r="A1120">
        <v>3872.38</v>
      </c>
      <c r="B1120">
        <v>1110.3499999999999</v>
      </c>
      <c r="C1120" t="s">
        <v>34</v>
      </c>
      <c r="D1120" t="s">
        <v>76</v>
      </c>
    </row>
    <row r="1121" spans="1:4" x14ac:dyDescent="0.25">
      <c r="A1121">
        <v>74.34</v>
      </c>
      <c r="B1121">
        <v>-166.55</v>
      </c>
      <c r="C1121" t="s">
        <v>34</v>
      </c>
      <c r="D1121" t="s">
        <v>68</v>
      </c>
    </row>
    <row r="1122" spans="1:4" x14ac:dyDescent="0.25">
      <c r="A1122">
        <v>228.8</v>
      </c>
      <c r="B1122">
        <v>-99.08</v>
      </c>
      <c r="C1122" t="s">
        <v>34</v>
      </c>
      <c r="D1122" t="s">
        <v>49</v>
      </c>
    </row>
    <row r="1123" spans="1:4" x14ac:dyDescent="0.25">
      <c r="A1123">
        <v>6089.05</v>
      </c>
      <c r="B1123">
        <v>-2110.56</v>
      </c>
      <c r="C1123" t="s">
        <v>37</v>
      </c>
      <c r="D1123" t="s">
        <v>112</v>
      </c>
    </row>
    <row r="1124" spans="1:4" x14ac:dyDescent="0.25">
      <c r="A1124">
        <v>5610.84</v>
      </c>
      <c r="B1124">
        <v>2366.5100000000002</v>
      </c>
      <c r="C1124" t="s">
        <v>24</v>
      </c>
      <c r="D1124" t="s">
        <v>51</v>
      </c>
    </row>
    <row r="1125" spans="1:4" x14ac:dyDescent="0.25">
      <c r="A1125">
        <v>455.34</v>
      </c>
      <c r="B1125">
        <v>-932.55</v>
      </c>
      <c r="C1125" t="s">
        <v>34</v>
      </c>
      <c r="D1125" t="s">
        <v>53</v>
      </c>
    </row>
    <row r="1126" spans="1:4" x14ac:dyDescent="0.25">
      <c r="A1126">
        <v>2329.6460000000002</v>
      </c>
      <c r="B1126">
        <v>-310.24</v>
      </c>
      <c r="C1126" t="s">
        <v>24</v>
      </c>
      <c r="D1126" t="s">
        <v>41</v>
      </c>
    </row>
    <row r="1127" spans="1:4" x14ac:dyDescent="0.25">
      <c r="A1127">
        <v>4733.88</v>
      </c>
      <c r="B1127">
        <v>239.41</v>
      </c>
      <c r="C1127" t="s">
        <v>24</v>
      </c>
      <c r="D1127" t="s">
        <v>51</v>
      </c>
    </row>
    <row r="1128" spans="1:4" x14ac:dyDescent="0.25">
      <c r="A1128">
        <v>1428.64</v>
      </c>
      <c r="B1128">
        <v>494.26</v>
      </c>
      <c r="C1128" t="s">
        <v>34</v>
      </c>
      <c r="D1128" t="s">
        <v>49</v>
      </c>
    </row>
    <row r="1129" spans="1:4" x14ac:dyDescent="0.25">
      <c r="A1129">
        <v>839.7</v>
      </c>
      <c r="B1129">
        <v>211.79</v>
      </c>
      <c r="C1129" t="s">
        <v>34</v>
      </c>
      <c r="D1129" t="s">
        <v>49</v>
      </c>
    </row>
    <row r="1130" spans="1:4" x14ac:dyDescent="0.25">
      <c r="A1130">
        <v>1662.5</v>
      </c>
      <c r="B1130">
        <v>289.02</v>
      </c>
      <c r="C1130" t="s">
        <v>34</v>
      </c>
      <c r="D1130" t="s">
        <v>35</v>
      </c>
    </row>
    <row r="1131" spans="1:4" x14ac:dyDescent="0.25">
      <c r="A1131">
        <v>438.47</v>
      </c>
      <c r="B1131">
        <v>157.88999999999999</v>
      </c>
      <c r="C1131" t="s">
        <v>34</v>
      </c>
      <c r="D1131" t="s">
        <v>68</v>
      </c>
    </row>
    <row r="1132" spans="1:4" x14ac:dyDescent="0.25">
      <c r="A1132">
        <v>78.44</v>
      </c>
      <c r="B1132">
        <v>11.02</v>
      </c>
      <c r="C1132" t="s">
        <v>34</v>
      </c>
      <c r="D1132" t="s">
        <v>68</v>
      </c>
    </row>
    <row r="1133" spans="1:4" x14ac:dyDescent="0.25">
      <c r="A1133">
        <v>1556.61</v>
      </c>
      <c r="B1133">
        <v>-485.55</v>
      </c>
      <c r="C1133" t="s">
        <v>34</v>
      </c>
      <c r="D1133" t="s">
        <v>53</v>
      </c>
    </row>
    <row r="1134" spans="1:4" x14ac:dyDescent="0.25">
      <c r="A1134">
        <v>645.14</v>
      </c>
      <c r="B1134">
        <v>-26.32</v>
      </c>
      <c r="C1134" t="s">
        <v>34</v>
      </c>
      <c r="D1134" t="s">
        <v>53</v>
      </c>
    </row>
    <row r="1135" spans="1:4" x14ac:dyDescent="0.25">
      <c r="A1135">
        <v>4851.5024999999996</v>
      </c>
      <c r="B1135">
        <v>1371.67</v>
      </c>
      <c r="C1135" t="s">
        <v>24</v>
      </c>
      <c r="D1135" t="s">
        <v>41</v>
      </c>
    </row>
    <row r="1136" spans="1:4" x14ac:dyDescent="0.25">
      <c r="A1136">
        <v>745.99</v>
      </c>
      <c r="B1136">
        <v>226.09</v>
      </c>
      <c r="C1136" t="s">
        <v>24</v>
      </c>
      <c r="D1136" t="s">
        <v>25</v>
      </c>
    </row>
    <row r="1137" spans="1:4" x14ac:dyDescent="0.25">
      <c r="A1137">
        <v>199.12</v>
      </c>
      <c r="B1137">
        <v>73.33</v>
      </c>
      <c r="C1137" t="s">
        <v>37</v>
      </c>
      <c r="D1137" t="s">
        <v>38</v>
      </c>
    </row>
    <row r="1138" spans="1:4" x14ac:dyDescent="0.25">
      <c r="A1138">
        <v>63.14</v>
      </c>
      <c r="B1138">
        <v>-53.75</v>
      </c>
      <c r="C1138" t="s">
        <v>34</v>
      </c>
      <c r="D1138" t="s">
        <v>35</v>
      </c>
    </row>
    <row r="1139" spans="1:4" x14ac:dyDescent="0.25">
      <c r="A1139">
        <v>363.54</v>
      </c>
      <c r="B1139">
        <v>4.75</v>
      </c>
      <c r="C1139" t="s">
        <v>34</v>
      </c>
      <c r="D1139" t="s">
        <v>35</v>
      </c>
    </row>
    <row r="1140" spans="1:4" x14ac:dyDescent="0.25">
      <c r="A1140">
        <v>39.69</v>
      </c>
      <c r="B1140">
        <v>-1.78</v>
      </c>
      <c r="C1140" t="s">
        <v>34</v>
      </c>
      <c r="D1140" t="s">
        <v>35</v>
      </c>
    </row>
    <row r="1141" spans="1:4" x14ac:dyDescent="0.25">
      <c r="A1141">
        <v>257.75</v>
      </c>
      <c r="B1141">
        <v>-66.260000000000005</v>
      </c>
      <c r="C1141" t="s">
        <v>34</v>
      </c>
      <c r="D1141" t="s">
        <v>49</v>
      </c>
    </row>
    <row r="1142" spans="1:4" x14ac:dyDescent="0.25">
      <c r="A1142">
        <v>5139.8819999999996</v>
      </c>
      <c r="B1142">
        <v>1275.67</v>
      </c>
      <c r="C1142" t="s">
        <v>24</v>
      </c>
      <c r="D1142" t="s">
        <v>41</v>
      </c>
    </row>
    <row r="1143" spans="1:4" x14ac:dyDescent="0.25">
      <c r="A1143">
        <v>268.94</v>
      </c>
      <c r="B1143">
        <v>-87.52</v>
      </c>
      <c r="C1143" t="s">
        <v>34</v>
      </c>
      <c r="D1143" t="s">
        <v>49</v>
      </c>
    </row>
    <row r="1144" spans="1:4" x14ac:dyDescent="0.25">
      <c r="A1144">
        <v>847.82</v>
      </c>
      <c r="B1144">
        <v>-1348.5</v>
      </c>
      <c r="C1144" t="s">
        <v>34</v>
      </c>
      <c r="D1144" t="s">
        <v>53</v>
      </c>
    </row>
    <row r="1145" spans="1:4" x14ac:dyDescent="0.25">
      <c r="A1145">
        <v>1992.45</v>
      </c>
      <c r="B1145">
        <v>-1609.92</v>
      </c>
      <c r="C1145" t="s">
        <v>37</v>
      </c>
      <c r="D1145" t="s">
        <v>57</v>
      </c>
    </row>
    <row r="1146" spans="1:4" x14ac:dyDescent="0.25">
      <c r="A1146">
        <v>310.87</v>
      </c>
      <c r="B1146">
        <v>-21.48</v>
      </c>
      <c r="C1146" t="s">
        <v>24</v>
      </c>
      <c r="D1146" t="s">
        <v>25</v>
      </c>
    </row>
    <row r="1147" spans="1:4" x14ac:dyDescent="0.25">
      <c r="A1147">
        <v>8532.152</v>
      </c>
      <c r="B1147">
        <v>-513.79</v>
      </c>
      <c r="C1147" t="s">
        <v>37</v>
      </c>
      <c r="D1147" t="s">
        <v>112</v>
      </c>
    </row>
    <row r="1148" spans="1:4" x14ac:dyDescent="0.25">
      <c r="A1148">
        <v>2269.41</v>
      </c>
      <c r="B1148">
        <v>630.17999999999995</v>
      </c>
      <c r="C1148" t="s">
        <v>34</v>
      </c>
      <c r="D1148" t="s">
        <v>72</v>
      </c>
    </row>
    <row r="1149" spans="1:4" x14ac:dyDescent="0.25">
      <c r="A1149">
        <v>42.3</v>
      </c>
      <c r="B1149">
        <v>-25.38</v>
      </c>
      <c r="C1149" t="s">
        <v>37</v>
      </c>
      <c r="D1149" t="s">
        <v>38</v>
      </c>
    </row>
    <row r="1150" spans="1:4" x14ac:dyDescent="0.25">
      <c r="A1150">
        <v>94.86</v>
      </c>
      <c r="B1150">
        <v>39.69</v>
      </c>
      <c r="C1150" t="s">
        <v>34</v>
      </c>
      <c r="D1150" t="s">
        <v>46</v>
      </c>
    </row>
    <row r="1151" spans="1:4" x14ac:dyDescent="0.25">
      <c r="A1151">
        <v>744.12</v>
      </c>
      <c r="B1151">
        <v>146.51</v>
      </c>
      <c r="C1151" t="s">
        <v>34</v>
      </c>
      <c r="D1151" t="s">
        <v>35</v>
      </c>
    </row>
    <row r="1152" spans="1:4" x14ac:dyDescent="0.25">
      <c r="A1152">
        <v>1576.223</v>
      </c>
      <c r="B1152">
        <v>286.12</v>
      </c>
      <c r="C1152" t="s">
        <v>24</v>
      </c>
      <c r="D1152" t="s">
        <v>41</v>
      </c>
    </row>
    <row r="1153" spans="1:4" x14ac:dyDescent="0.25">
      <c r="A1153">
        <v>9062.73</v>
      </c>
      <c r="B1153">
        <v>3122.78</v>
      </c>
      <c r="C1153" t="s">
        <v>34</v>
      </c>
      <c r="D1153" t="s">
        <v>72</v>
      </c>
    </row>
    <row r="1154" spans="1:4" x14ac:dyDescent="0.25">
      <c r="A1154">
        <v>1584.1</v>
      </c>
      <c r="B1154">
        <v>-478.22</v>
      </c>
      <c r="C1154" t="s">
        <v>37</v>
      </c>
      <c r="D1154" t="s">
        <v>57</v>
      </c>
    </row>
    <row r="1155" spans="1:4" x14ac:dyDescent="0.25">
      <c r="A1155">
        <v>278.90199999999999</v>
      </c>
      <c r="B1155">
        <v>-104.47</v>
      </c>
      <c r="C1155" t="s">
        <v>24</v>
      </c>
      <c r="D1155" t="s">
        <v>41</v>
      </c>
    </row>
    <row r="1156" spans="1:4" x14ac:dyDescent="0.25">
      <c r="A1156">
        <v>103.62</v>
      </c>
      <c r="B1156">
        <v>39.979999999999997</v>
      </c>
      <c r="C1156" t="s">
        <v>34</v>
      </c>
      <c r="D1156" t="s">
        <v>46</v>
      </c>
    </row>
    <row r="1157" spans="1:4" x14ac:dyDescent="0.25">
      <c r="A1157">
        <v>124.84</v>
      </c>
      <c r="B1157">
        <v>10.56</v>
      </c>
      <c r="C1157" t="s">
        <v>34</v>
      </c>
      <c r="D1157" t="s">
        <v>35</v>
      </c>
    </row>
    <row r="1158" spans="1:4" x14ac:dyDescent="0.25">
      <c r="A1158">
        <v>3378.18</v>
      </c>
      <c r="B1158">
        <v>-1352.68</v>
      </c>
      <c r="C1158" t="s">
        <v>24</v>
      </c>
      <c r="D1158" t="s">
        <v>131</v>
      </c>
    </row>
    <row r="1159" spans="1:4" x14ac:dyDescent="0.25">
      <c r="A1159">
        <v>1443.2660000000001</v>
      </c>
      <c r="B1159">
        <v>156.11000000000001</v>
      </c>
      <c r="C1159" t="s">
        <v>24</v>
      </c>
      <c r="D1159" t="s">
        <v>41</v>
      </c>
    </row>
    <row r="1160" spans="1:4" x14ac:dyDescent="0.25">
      <c r="A1160">
        <v>174.9</v>
      </c>
      <c r="B1160">
        <v>-150.9</v>
      </c>
      <c r="C1160" t="s">
        <v>34</v>
      </c>
      <c r="D1160" t="s">
        <v>68</v>
      </c>
    </row>
    <row r="1161" spans="1:4" x14ac:dyDescent="0.25">
      <c r="A1161">
        <v>103.8</v>
      </c>
      <c r="B1161">
        <v>-150.53</v>
      </c>
      <c r="C1161" t="s">
        <v>37</v>
      </c>
      <c r="D1161" t="s">
        <v>38</v>
      </c>
    </row>
    <row r="1162" spans="1:4" x14ac:dyDescent="0.25">
      <c r="A1162">
        <v>2557.5100000000002</v>
      </c>
      <c r="B1162">
        <v>-168.48</v>
      </c>
      <c r="C1162" t="s">
        <v>37</v>
      </c>
      <c r="D1162" t="s">
        <v>112</v>
      </c>
    </row>
    <row r="1163" spans="1:4" x14ac:dyDescent="0.25">
      <c r="A1163">
        <v>473.9855</v>
      </c>
      <c r="B1163">
        <v>-301.68</v>
      </c>
      <c r="C1163" t="s">
        <v>24</v>
      </c>
      <c r="D1163" t="s">
        <v>41</v>
      </c>
    </row>
    <row r="1164" spans="1:4" x14ac:dyDescent="0.25">
      <c r="A1164">
        <v>1003.43</v>
      </c>
      <c r="B1164">
        <v>208.06</v>
      </c>
      <c r="C1164" t="s">
        <v>34</v>
      </c>
      <c r="D1164" t="s">
        <v>49</v>
      </c>
    </row>
    <row r="1165" spans="1:4" x14ac:dyDescent="0.25">
      <c r="A1165">
        <v>525</v>
      </c>
      <c r="B1165">
        <v>63.5</v>
      </c>
      <c r="C1165" t="s">
        <v>34</v>
      </c>
      <c r="D1165" t="s">
        <v>35</v>
      </c>
    </row>
    <row r="1166" spans="1:4" x14ac:dyDescent="0.25">
      <c r="A1166">
        <v>2779.2</v>
      </c>
      <c r="B1166">
        <v>889.57</v>
      </c>
      <c r="C1166" t="s">
        <v>24</v>
      </c>
      <c r="D1166" t="s">
        <v>25</v>
      </c>
    </row>
    <row r="1167" spans="1:4" x14ac:dyDescent="0.25">
      <c r="A1167">
        <v>65.209999999999994</v>
      </c>
      <c r="B1167">
        <v>-41.6</v>
      </c>
      <c r="C1167" t="s">
        <v>34</v>
      </c>
      <c r="D1167" t="s">
        <v>35</v>
      </c>
    </row>
    <row r="1168" spans="1:4" x14ac:dyDescent="0.25">
      <c r="A1168">
        <v>231.35</v>
      </c>
      <c r="B1168">
        <v>-81.86</v>
      </c>
      <c r="C1168" t="s">
        <v>34</v>
      </c>
      <c r="D1168" t="s">
        <v>49</v>
      </c>
    </row>
    <row r="1169" spans="1:4" x14ac:dyDescent="0.25">
      <c r="A1169">
        <v>12043.88</v>
      </c>
      <c r="B1169">
        <v>2011.31</v>
      </c>
      <c r="C1169" t="s">
        <v>37</v>
      </c>
      <c r="D1169" t="s">
        <v>57</v>
      </c>
    </row>
    <row r="1170" spans="1:4" x14ac:dyDescent="0.25">
      <c r="A1170">
        <v>195.12</v>
      </c>
      <c r="B1170">
        <v>-6.32</v>
      </c>
      <c r="C1170" t="s">
        <v>34</v>
      </c>
      <c r="D1170" t="s">
        <v>53</v>
      </c>
    </row>
    <row r="1171" spans="1:4" x14ac:dyDescent="0.25">
      <c r="A1171">
        <v>898.9</v>
      </c>
      <c r="B1171">
        <v>325.88</v>
      </c>
      <c r="C1171" t="s">
        <v>24</v>
      </c>
      <c r="D1171" t="s">
        <v>25</v>
      </c>
    </row>
    <row r="1172" spans="1:4" x14ac:dyDescent="0.25">
      <c r="A1172">
        <v>279.77</v>
      </c>
      <c r="B1172">
        <v>-14.02</v>
      </c>
      <c r="C1172" t="s">
        <v>34</v>
      </c>
      <c r="D1172" t="s">
        <v>53</v>
      </c>
    </row>
    <row r="1173" spans="1:4" x14ac:dyDescent="0.25">
      <c r="A1173">
        <v>154.21</v>
      </c>
      <c r="B1173">
        <v>-160.38999999999999</v>
      </c>
      <c r="C1173" t="s">
        <v>37</v>
      </c>
      <c r="D1173" t="s">
        <v>112</v>
      </c>
    </row>
    <row r="1174" spans="1:4" x14ac:dyDescent="0.25">
      <c r="A1174">
        <v>8475.9619999999995</v>
      </c>
      <c r="B1174">
        <v>2497.94</v>
      </c>
      <c r="C1174" t="s">
        <v>24</v>
      </c>
      <c r="D1174" t="s">
        <v>41</v>
      </c>
    </row>
    <row r="1175" spans="1:4" x14ac:dyDescent="0.25">
      <c r="A1175">
        <v>3015.4940000000001</v>
      </c>
      <c r="B1175">
        <v>251.54</v>
      </c>
      <c r="C1175" t="s">
        <v>24</v>
      </c>
      <c r="D1175" t="s">
        <v>41</v>
      </c>
    </row>
    <row r="1176" spans="1:4" x14ac:dyDescent="0.25">
      <c r="A1176">
        <v>229.43</v>
      </c>
      <c r="B1176">
        <v>61.09</v>
      </c>
      <c r="C1176" t="s">
        <v>34</v>
      </c>
      <c r="D1176" t="s">
        <v>76</v>
      </c>
    </row>
    <row r="1177" spans="1:4" x14ac:dyDescent="0.25">
      <c r="A1177">
        <v>633.13</v>
      </c>
      <c r="B1177">
        <v>-203.9</v>
      </c>
      <c r="C1177" t="s">
        <v>37</v>
      </c>
      <c r="D1177" t="s">
        <v>57</v>
      </c>
    </row>
    <row r="1178" spans="1:4" x14ac:dyDescent="0.25">
      <c r="A1178">
        <v>410.35</v>
      </c>
      <c r="B1178">
        <v>114.02</v>
      </c>
      <c r="C1178" t="s">
        <v>34</v>
      </c>
      <c r="D1178" t="s">
        <v>49</v>
      </c>
    </row>
    <row r="1179" spans="1:4" x14ac:dyDescent="0.25">
      <c r="A1179">
        <v>1681.6</v>
      </c>
      <c r="B1179">
        <v>167.37</v>
      </c>
      <c r="C1179" t="s">
        <v>24</v>
      </c>
      <c r="D1179" t="s">
        <v>25</v>
      </c>
    </row>
    <row r="1180" spans="1:4" x14ac:dyDescent="0.25">
      <c r="A1180">
        <v>1378.72</v>
      </c>
      <c r="B1180">
        <v>-640.6</v>
      </c>
      <c r="C1180" t="s">
        <v>37</v>
      </c>
      <c r="D1180" t="s">
        <v>86</v>
      </c>
    </row>
    <row r="1181" spans="1:4" x14ac:dyDescent="0.25">
      <c r="A1181">
        <v>1548.43</v>
      </c>
      <c r="B1181">
        <v>622.89</v>
      </c>
      <c r="C1181" t="s">
        <v>37</v>
      </c>
      <c r="D1181" t="s">
        <v>38</v>
      </c>
    </row>
    <row r="1182" spans="1:4" x14ac:dyDescent="0.25">
      <c r="A1182">
        <v>54.84</v>
      </c>
      <c r="B1182">
        <v>-56.3</v>
      </c>
      <c r="C1182" t="s">
        <v>24</v>
      </c>
      <c r="D1182" t="s">
        <v>25</v>
      </c>
    </row>
    <row r="1183" spans="1:4" x14ac:dyDescent="0.25">
      <c r="A1183">
        <v>460.43</v>
      </c>
      <c r="B1183">
        <v>-76.180000000000007</v>
      </c>
      <c r="C1183" t="s">
        <v>34</v>
      </c>
      <c r="D1183" t="s">
        <v>53</v>
      </c>
    </row>
    <row r="1184" spans="1:4" x14ac:dyDescent="0.25">
      <c r="A1184">
        <v>283.58</v>
      </c>
      <c r="B1184">
        <v>-14.23</v>
      </c>
      <c r="C1184" t="s">
        <v>37</v>
      </c>
      <c r="D1184" t="s">
        <v>38</v>
      </c>
    </row>
    <row r="1185" spans="1:4" x14ac:dyDescent="0.25">
      <c r="A1185">
        <v>5403.37</v>
      </c>
      <c r="B1185">
        <v>948.79</v>
      </c>
      <c r="C1185" t="s">
        <v>24</v>
      </c>
      <c r="D1185" t="s">
        <v>51</v>
      </c>
    </row>
    <row r="1186" spans="1:4" x14ac:dyDescent="0.25">
      <c r="A1186">
        <v>82.15</v>
      </c>
      <c r="B1186">
        <v>-6.33</v>
      </c>
      <c r="C1186" t="s">
        <v>34</v>
      </c>
      <c r="D1186" t="s">
        <v>35</v>
      </c>
    </row>
    <row r="1187" spans="1:4" x14ac:dyDescent="0.25">
      <c r="A1187">
        <v>2066.16</v>
      </c>
      <c r="B1187">
        <v>372.36</v>
      </c>
      <c r="C1187" t="s">
        <v>34</v>
      </c>
      <c r="D1187" t="s">
        <v>49</v>
      </c>
    </row>
    <row r="1188" spans="1:4" x14ac:dyDescent="0.25">
      <c r="A1188">
        <v>230.72</v>
      </c>
      <c r="B1188">
        <v>-68.760000000000005</v>
      </c>
      <c r="C1188" t="s">
        <v>24</v>
      </c>
      <c r="D1188" t="s">
        <v>25</v>
      </c>
    </row>
    <row r="1189" spans="1:4" x14ac:dyDescent="0.25">
      <c r="A1189">
        <v>293.47000000000003</v>
      </c>
      <c r="B1189">
        <v>-205.38</v>
      </c>
      <c r="C1189" t="s">
        <v>34</v>
      </c>
      <c r="D1189" t="s">
        <v>49</v>
      </c>
    </row>
    <row r="1190" spans="1:4" x14ac:dyDescent="0.25">
      <c r="A1190">
        <v>88.7</v>
      </c>
      <c r="B1190">
        <v>-89.13</v>
      </c>
      <c r="C1190" t="s">
        <v>34</v>
      </c>
      <c r="D1190" t="s">
        <v>35</v>
      </c>
    </row>
    <row r="1191" spans="1:4" x14ac:dyDescent="0.25">
      <c r="A1191">
        <v>262.77999999999997</v>
      </c>
      <c r="B1191">
        <v>19.36</v>
      </c>
      <c r="C1191" t="s">
        <v>34</v>
      </c>
      <c r="D1191" t="s">
        <v>64</v>
      </c>
    </row>
    <row r="1192" spans="1:4" x14ac:dyDescent="0.25">
      <c r="A1192">
        <v>142.15</v>
      </c>
      <c r="B1192">
        <v>-58.18</v>
      </c>
      <c r="C1192" t="s">
        <v>34</v>
      </c>
      <c r="D1192" t="s">
        <v>53</v>
      </c>
    </row>
    <row r="1193" spans="1:4" x14ac:dyDescent="0.25">
      <c r="A1193">
        <v>970.47</v>
      </c>
      <c r="B1193">
        <v>192.38</v>
      </c>
      <c r="C1193" t="s">
        <v>34</v>
      </c>
      <c r="D1193" t="s">
        <v>72</v>
      </c>
    </row>
    <row r="1194" spans="1:4" x14ac:dyDescent="0.25">
      <c r="A1194">
        <v>5203.8999999999996</v>
      </c>
      <c r="B1194">
        <v>636.20000000000005</v>
      </c>
      <c r="C1194" t="s">
        <v>37</v>
      </c>
      <c r="D1194" t="s">
        <v>86</v>
      </c>
    </row>
    <row r="1195" spans="1:4" x14ac:dyDescent="0.25">
      <c r="A1195">
        <v>744.12</v>
      </c>
      <c r="B1195">
        <v>-1163.21</v>
      </c>
      <c r="C1195" t="s">
        <v>34</v>
      </c>
      <c r="D1195" t="s">
        <v>53</v>
      </c>
    </row>
    <row r="1196" spans="1:4" x14ac:dyDescent="0.25">
      <c r="A1196">
        <v>330.22</v>
      </c>
      <c r="B1196">
        <v>-51.72</v>
      </c>
      <c r="C1196" t="s">
        <v>34</v>
      </c>
      <c r="D1196" t="s">
        <v>68</v>
      </c>
    </row>
    <row r="1197" spans="1:4" x14ac:dyDescent="0.25">
      <c r="A1197">
        <v>356.46449999999999</v>
      </c>
      <c r="B1197">
        <v>-9.11</v>
      </c>
      <c r="C1197" t="s">
        <v>24</v>
      </c>
      <c r="D1197" t="s">
        <v>41</v>
      </c>
    </row>
    <row r="1198" spans="1:4" x14ac:dyDescent="0.25">
      <c r="A1198">
        <v>1340.93</v>
      </c>
      <c r="B1198">
        <v>154.16</v>
      </c>
      <c r="C1198" t="s">
        <v>37</v>
      </c>
      <c r="D1198" t="s">
        <v>38</v>
      </c>
    </row>
    <row r="1199" spans="1:4" x14ac:dyDescent="0.25">
      <c r="A1199">
        <v>4605.3599999999997</v>
      </c>
      <c r="B1199">
        <v>678.26</v>
      </c>
      <c r="C1199" t="s">
        <v>37</v>
      </c>
      <c r="D1199" t="s">
        <v>86</v>
      </c>
    </row>
    <row r="1200" spans="1:4" x14ac:dyDescent="0.25">
      <c r="A1200">
        <v>1753.51</v>
      </c>
      <c r="B1200">
        <v>155.72</v>
      </c>
      <c r="C1200" t="s">
        <v>37</v>
      </c>
      <c r="D1200" t="s">
        <v>38</v>
      </c>
    </row>
    <row r="1201" spans="1:4" x14ac:dyDescent="0.25">
      <c r="A1201">
        <v>5287.16</v>
      </c>
      <c r="B1201">
        <v>-769.05</v>
      </c>
      <c r="C1201" t="s">
        <v>37</v>
      </c>
      <c r="D1201" t="s">
        <v>57</v>
      </c>
    </row>
    <row r="1202" spans="1:4" x14ac:dyDescent="0.25">
      <c r="A1202">
        <v>2185.9535000000001</v>
      </c>
      <c r="B1202">
        <v>268.01</v>
      </c>
      <c r="C1202" t="s">
        <v>24</v>
      </c>
      <c r="D1202" t="s">
        <v>41</v>
      </c>
    </row>
    <row r="1203" spans="1:4" x14ac:dyDescent="0.25">
      <c r="A1203">
        <v>1323.5435</v>
      </c>
      <c r="B1203">
        <v>-34.729999999999997</v>
      </c>
      <c r="C1203" t="s">
        <v>24</v>
      </c>
      <c r="D1203" t="s">
        <v>41</v>
      </c>
    </row>
    <row r="1204" spans="1:4" x14ac:dyDescent="0.25">
      <c r="A1204">
        <v>257.91000000000003</v>
      </c>
      <c r="B1204">
        <v>90.86</v>
      </c>
      <c r="C1204" t="s">
        <v>34</v>
      </c>
      <c r="D1204" t="s">
        <v>49</v>
      </c>
    </row>
    <row r="1205" spans="1:4" x14ac:dyDescent="0.25">
      <c r="A1205">
        <v>2389.3000000000002</v>
      </c>
      <c r="B1205">
        <v>589.38</v>
      </c>
      <c r="C1205" t="s">
        <v>37</v>
      </c>
      <c r="D1205" t="s">
        <v>86</v>
      </c>
    </row>
    <row r="1206" spans="1:4" x14ac:dyDescent="0.25">
      <c r="A1206">
        <v>222.25800000000001</v>
      </c>
      <c r="B1206">
        <v>-77.900000000000006</v>
      </c>
      <c r="C1206" t="s">
        <v>24</v>
      </c>
      <c r="D1206" t="s">
        <v>41</v>
      </c>
    </row>
    <row r="1207" spans="1:4" x14ac:dyDescent="0.25">
      <c r="A1207">
        <v>6216.6</v>
      </c>
      <c r="B1207">
        <v>1082.21</v>
      </c>
      <c r="C1207" t="s">
        <v>34</v>
      </c>
      <c r="D1207" t="s">
        <v>53</v>
      </c>
    </row>
    <row r="1208" spans="1:4" x14ac:dyDescent="0.25">
      <c r="A1208">
        <v>321.70999999999998</v>
      </c>
      <c r="B1208">
        <v>-2.73</v>
      </c>
      <c r="C1208" t="s">
        <v>34</v>
      </c>
      <c r="D1208" t="s">
        <v>68</v>
      </c>
    </row>
    <row r="1209" spans="1:4" x14ac:dyDescent="0.25">
      <c r="A1209">
        <v>765.96</v>
      </c>
      <c r="B1209">
        <v>240.06</v>
      </c>
      <c r="C1209" t="s">
        <v>24</v>
      </c>
      <c r="D1209" t="s">
        <v>25</v>
      </c>
    </row>
    <row r="1210" spans="1:4" x14ac:dyDescent="0.25">
      <c r="A1210">
        <v>2514.5124999999998</v>
      </c>
      <c r="B1210">
        <v>601.65</v>
      </c>
      <c r="C1210" t="s">
        <v>24</v>
      </c>
      <c r="D1210" t="s">
        <v>41</v>
      </c>
    </row>
    <row r="1211" spans="1:4" x14ac:dyDescent="0.25">
      <c r="A1211">
        <v>862.64</v>
      </c>
      <c r="B1211">
        <v>320.81</v>
      </c>
      <c r="C1211" t="s">
        <v>34</v>
      </c>
      <c r="D1211" t="s">
        <v>68</v>
      </c>
    </row>
    <row r="1212" spans="1:4" x14ac:dyDescent="0.25">
      <c r="A1212">
        <v>293.3</v>
      </c>
      <c r="B1212">
        <v>-193.48</v>
      </c>
      <c r="C1212" t="s">
        <v>34</v>
      </c>
      <c r="D1212" t="s">
        <v>49</v>
      </c>
    </row>
    <row r="1213" spans="1:4" x14ac:dyDescent="0.25">
      <c r="A1213">
        <v>901.37400000000002</v>
      </c>
      <c r="B1213">
        <v>-648.65</v>
      </c>
      <c r="C1213" t="s">
        <v>24</v>
      </c>
      <c r="D1213" t="s">
        <v>41</v>
      </c>
    </row>
    <row r="1214" spans="1:4" x14ac:dyDescent="0.25">
      <c r="A1214">
        <v>156.82</v>
      </c>
      <c r="B1214">
        <v>-37.619999999999997</v>
      </c>
      <c r="C1214" t="s">
        <v>34</v>
      </c>
      <c r="D1214" t="s">
        <v>64</v>
      </c>
    </row>
    <row r="1215" spans="1:4" x14ac:dyDescent="0.25">
      <c r="A1215">
        <v>426.34</v>
      </c>
      <c r="B1215">
        <v>73.53</v>
      </c>
      <c r="C1215" t="s">
        <v>37</v>
      </c>
      <c r="D1215" t="s">
        <v>38</v>
      </c>
    </row>
    <row r="1216" spans="1:4" x14ac:dyDescent="0.25">
      <c r="A1216">
        <v>386.71</v>
      </c>
      <c r="B1216">
        <v>-84.12</v>
      </c>
      <c r="C1216" t="s">
        <v>24</v>
      </c>
      <c r="D1216" t="s">
        <v>25</v>
      </c>
    </row>
    <row r="1217" spans="1:4" x14ac:dyDescent="0.25">
      <c r="A1217">
        <v>134.06</v>
      </c>
      <c r="B1217">
        <v>5.98</v>
      </c>
      <c r="C1217" t="s">
        <v>34</v>
      </c>
      <c r="D1217" t="s">
        <v>35</v>
      </c>
    </row>
    <row r="1218" spans="1:4" x14ac:dyDescent="0.25">
      <c r="A1218">
        <v>50.93</v>
      </c>
      <c r="B1218">
        <v>-34.979999999999997</v>
      </c>
      <c r="C1218" t="s">
        <v>34</v>
      </c>
      <c r="D1218" t="s">
        <v>49</v>
      </c>
    </row>
    <row r="1219" spans="1:4" x14ac:dyDescent="0.25">
      <c r="A1219">
        <v>792.8</v>
      </c>
      <c r="B1219">
        <v>26.27</v>
      </c>
      <c r="C1219" t="s">
        <v>34</v>
      </c>
      <c r="D1219" t="s">
        <v>49</v>
      </c>
    </row>
    <row r="1220" spans="1:4" x14ac:dyDescent="0.25">
      <c r="A1220">
        <v>782.45050000000003</v>
      </c>
      <c r="B1220">
        <v>-11.4</v>
      </c>
      <c r="C1220" t="s">
        <v>24</v>
      </c>
      <c r="D1220" t="s">
        <v>41</v>
      </c>
    </row>
    <row r="1221" spans="1:4" x14ac:dyDescent="0.25">
      <c r="A1221">
        <v>123.13</v>
      </c>
      <c r="B1221">
        <v>20.57</v>
      </c>
      <c r="C1221" t="s">
        <v>34</v>
      </c>
      <c r="D1221" t="s">
        <v>100</v>
      </c>
    </row>
    <row r="1222" spans="1:4" x14ac:dyDescent="0.25">
      <c r="A1222">
        <v>1425.21</v>
      </c>
      <c r="B1222">
        <v>-65.02</v>
      </c>
      <c r="C1222" t="s">
        <v>37</v>
      </c>
      <c r="D1222" t="s">
        <v>86</v>
      </c>
    </row>
    <row r="1223" spans="1:4" x14ac:dyDescent="0.25">
      <c r="A1223">
        <v>7937.59</v>
      </c>
      <c r="B1223">
        <v>1383.24</v>
      </c>
      <c r="C1223" t="s">
        <v>37</v>
      </c>
      <c r="D1223" t="s">
        <v>57</v>
      </c>
    </row>
    <row r="1224" spans="1:4" x14ac:dyDescent="0.25">
      <c r="A1224">
        <v>9396.41</v>
      </c>
      <c r="B1224">
        <v>-4991.42</v>
      </c>
      <c r="C1224" t="s">
        <v>24</v>
      </c>
      <c r="D1224" t="s">
        <v>51</v>
      </c>
    </row>
    <row r="1225" spans="1:4" x14ac:dyDescent="0.25">
      <c r="A1225">
        <v>102.9</v>
      </c>
      <c r="B1225">
        <v>-81.89</v>
      </c>
      <c r="C1225" t="s">
        <v>37</v>
      </c>
      <c r="D1225" t="s">
        <v>57</v>
      </c>
    </row>
    <row r="1226" spans="1:4" x14ac:dyDescent="0.25">
      <c r="A1226">
        <v>2510.71</v>
      </c>
      <c r="B1226">
        <v>3.6</v>
      </c>
      <c r="C1226" t="s">
        <v>34</v>
      </c>
      <c r="D1226" t="s">
        <v>72</v>
      </c>
    </row>
    <row r="1227" spans="1:4" x14ac:dyDescent="0.25">
      <c r="A1227">
        <v>2123.64</v>
      </c>
      <c r="B1227">
        <v>1013.77</v>
      </c>
      <c r="C1227" t="s">
        <v>34</v>
      </c>
      <c r="D1227" t="s">
        <v>49</v>
      </c>
    </row>
    <row r="1228" spans="1:4" x14ac:dyDescent="0.25">
      <c r="A1228">
        <v>100.87</v>
      </c>
      <c r="B1228">
        <v>8.4</v>
      </c>
      <c r="C1228" t="s">
        <v>34</v>
      </c>
      <c r="D1228" t="s">
        <v>35</v>
      </c>
    </row>
    <row r="1229" spans="1:4" x14ac:dyDescent="0.25">
      <c r="A1229">
        <v>189.6</v>
      </c>
      <c r="B1229">
        <v>89.65</v>
      </c>
      <c r="C1229" t="s">
        <v>34</v>
      </c>
      <c r="D1229" t="s">
        <v>46</v>
      </c>
    </row>
    <row r="1230" spans="1:4" x14ac:dyDescent="0.25">
      <c r="A1230">
        <v>397.73200000000003</v>
      </c>
      <c r="B1230">
        <v>-26.05</v>
      </c>
      <c r="C1230" t="s">
        <v>24</v>
      </c>
      <c r="D1230" t="s">
        <v>41</v>
      </c>
    </row>
    <row r="1231" spans="1:4" x14ac:dyDescent="0.25">
      <c r="A1231">
        <v>71.77</v>
      </c>
      <c r="B1231">
        <v>22.71</v>
      </c>
      <c r="C1231" t="s">
        <v>34</v>
      </c>
      <c r="D1231" t="s">
        <v>100</v>
      </c>
    </row>
    <row r="1232" spans="1:4" x14ac:dyDescent="0.25">
      <c r="A1232">
        <v>824.51</v>
      </c>
      <c r="B1232">
        <v>0.9</v>
      </c>
      <c r="C1232" t="s">
        <v>24</v>
      </c>
      <c r="D1232" t="s">
        <v>25</v>
      </c>
    </row>
    <row r="1233" spans="1:4" x14ac:dyDescent="0.25">
      <c r="A1233">
        <v>126.88</v>
      </c>
      <c r="B1233">
        <v>12.63</v>
      </c>
      <c r="C1233" t="s">
        <v>37</v>
      </c>
      <c r="D1233" t="s">
        <v>38</v>
      </c>
    </row>
    <row r="1234" spans="1:4" x14ac:dyDescent="0.25">
      <c r="A1234">
        <v>906.64</v>
      </c>
      <c r="B1234">
        <v>-148.93</v>
      </c>
      <c r="C1234" t="s">
        <v>34</v>
      </c>
      <c r="D1234" t="s">
        <v>68</v>
      </c>
    </row>
    <row r="1235" spans="1:4" x14ac:dyDescent="0.25">
      <c r="A1235">
        <v>882.96</v>
      </c>
      <c r="B1235">
        <v>11.65</v>
      </c>
      <c r="C1235" t="s">
        <v>24</v>
      </c>
      <c r="D1235" t="s">
        <v>25</v>
      </c>
    </row>
    <row r="1236" spans="1:4" x14ac:dyDescent="0.25">
      <c r="A1236">
        <v>58.14</v>
      </c>
      <c r="B1236">
        <v>-96.25</v>
      </c>
      <c r="C1236" t="s">
        <v>24</v>
      </c>
      <c r="D1236" t="s">
        <v>41</v>
      </c>
    </row>
    <row r="1237" spans="1:4" x14ac:dyDescent="0.25">
      <c r="A1237">
        <v>528.6</v>
      </c>
      <c r="B1237">
        <v>52.59</v>
      </c>
      <c r="C1237" t="s">
        <v>34</v>
      </c>
      <c r="D1237" t="s">
        <v>68</v>
      </c>
    </row>
    <row r="1238" spans="1:4" x14ac:dyDescent="0.25">
      <c r="A1238">
        <v>107.41</v>
      </c>
      <c r="B1238">
        <v>20.68</v>
      </c>
      <c r="C1238" t="s">
        <v>34</v>
      </c>
      <c r="D1238" t="s">
        <v>68</v>
      </c>
    </row>
    <row r="1239" spans="1:4" x14ac:dyDescent="0.25">
      <c r="A1239">
        <v>5198.12</v>
      </c>
      <c r="B1239">
        <v>1481.67</v>
      </c>
      <c r="C1239" t="s">
        <v>34</v>
      </c>
      <c r="D1239" t="s">
        <v>72</v>
      </c>
    </row>
    <row r="1240" spans="1:4" x14ac:dyDescent="0.25">
      <c r="A1240">
        <v>188.53</v>
      </c>
      <c r="B1240">
        <v>-27.49</v>
      </c>
      <c r="C1240" t="s">
        <v>34</v>
      </c>
      <c r="D1240" t="s">
        <v>49</v>
      </c>
    </row>
    <row r="1241" spans="1:4" x14ac:dyDescent="0.25">
      <c r="A1241">
        <v>718.41</v>
      </c>
      <c r="B1241">
        <v>23.94</v>
      </c>
      <c r="C1241" t="s">
        <v>34</v>
      </c>
      <c r="D1241" t="s">
        <v>49</v>
      </c>
    </row>
    <row r="1242" spans="1:4" x14ac:dyDescent="0.25">
      <c r="A1242">
        <v>275.06</v>
      </c>
      <c r="B1242">
        <v>-237.87</v>
      </c>
      <c r="C1242" t="s">
        <v>34</v>
      </c>
      <c r="D1242" t="s">
        <v>49</v>
      </c>
    </row>
    <row r="1243" spans="1:4" x14ac:dyDescent="0.25">
      <c r="A1243">
        <v>124.01</v>
      </c>
      <c r="B1243">
        <v>-109.02</v>
      </c>
      <c r="C1243" t="s">
        <v>34</v>
      </c>
      <c r="D1243" t="s">
        <v>35</v>
      </c>
    </row>
    <row r="1244" spans="1:4" x14ac:dyDescent="0.25">
      <c r="A1244">
        <v>1836.84</v>
      </c>
      <c r="B1244">
        <v>129.94999999999999</v>
      </c>
      <c r="C1244" t="s">
        <v>34</v>
      </c>
      <c r="D1244" t="s">
        <v>35</v>
      </c>
    </row>
    <row r="1245" spans="1:4" x14ac:dyDescent="0.25">
      <c r="A1245">
        <v>2174.96</v>
      </c>
      <c r="B1245">
        <v>-223.89</v>
      </c>
      <c r="C1245" t="s">
        <v>24</v>
      </c>
      <c r="D1245" t="s">
        <v>51</v>
      </c>
    </row>
    <row r="1246" spans="1:4" x14ac:dyDescent="0.25">
      <c r="A1246">
        <v>1837.44</v>
      </c>
      <c r="B1246">
        <v>-1414.41</v>
      </c>
      <c r="C1246" t="s">
        <v>37</v>
      </c>
      <c r="D1246" t="s">
        <v>57</v>
      </c>
    </row>
    <row r="1247" spans="1:4" x14ac:dyDescent="0.25">
      <c r="A1247">
        <v>3722.29</v>
      </c>
      <c r="B1247">
        <v>950.68</v>
      </c>
      <c r="C1247" t="s">
        <v>37</v>
      </c>
      <c r="D1247" t="s">
        <v>38</v>
      </c>
    </row>
    <row r="1248" spans="1:4" x14ac:dyDescent="0.25">
      <c r="A1248">
        <v>28.05</v>
      </c>
      <c r="B1248">
        <v>-5.41</v>
      </c>
      <c r="C1248" t="s">
        <v>34</v>
      </c>
      <c r="D1248" t="s">
        <v>49</v>
      </c>
    </row>
    <row r="1249" spans="1:4" x14ac:dyDescent="0.25">
      <c r="A1249">
        <v>311.44</v>
      </c>
      <c r="B1249">
        <v>74.069999999999993</v>
      </c>
      <c r="C1249" t="s">
        <v>24</v>
      </c>
      <c r="D1249" t="s">
        <v>25</v>
      </c>
    </row>
    <row r="1250" spans="1:4" x14ac:dyDescent="0.25">
      <c r="A1250">
        <v>215.65</v>
      </c>
      <c r="B1250">
        <v>77.38</v>
      </c>
      <c r="C1250" t="s">
        <v>37</v>
      </c>
      <c r="D1250" t="s">
        <v>38</v>
      </c>
    </row>
    <row r="1251" spans="1:4" x14ac:dyDescent="0.25">
      <c r="A1251">
        <v>2172.5149999999999</v>
      </c>
      <c r="B1251">
        <v>32.75</v>
      </c>
      <c r="C1251" t="s">
        <v>24</v>
      </c>
      <c r="D1251" t="s">
        <v>41</v>
      </c>
    </row>
    <row r="1252" spans="1:4" x14ac:dyDescent="0.25">
      <c r="A1252">
        <v>10.33</v>
      </c>
      <c r="B1252">
        <v>-3.86</v>
      </c>
      <c r="C1252" t="s">
        <v>34</v>
      </c>
      <c r="D1252" t="s">
        <v>100</v>
      </c>
    </row>
    <row r="1253" spans="1:4" x14ac:dyDescent="0.25">
      <c r="A1253">
        <v>14.39</v>
      </c>
      <c r="B1253">
        <v>-10.24</v>
      </c>
      <c r="C1253" t="s">
        <v>34</v>
      </c>
      <c r="D1253" t="s">
        <v>100</v>
      </c>
    </row>
    <row r="1254" spans="1:4" x14ac:dyDescent="0.25">
      <c r="A1254">
        <v>51.03</v>
      </c>
      <c r="B1254">
        <v>-21.38</v>
      </c>
      <c r="C1254" t="s">
        <v>34</v>
      </c>
      <c r="D1254" t="s">
        <v>68</v>
      </c>
    </row>
    <row r="1255" spans="1:4" x14ac:dyDescent="0.25">
      <c r="A1255">
        <v>436.98</v>
      </c>
      <c r="B1255">
        <v>75.61</v>
      </c>
      <c r="C1255" t="s">
        <v>37</v>
      </c>
      <c r="D1255" t="s">
        <v>38</v>
      </c>
    </row>
    <row r="1256" spans="1:4" x14ac:dyDescent="0.25">
      <c r="A1256">
        <v>2160.27</v>
      </c>
      <c r="B1256">
        <v>-818.32</v>
      </c>
      <c r="C1256" t="s">
        <v>34</v>
      </c>
      <c r="D1256" t="s">
        <v>53</v>
      </c>
    </row>
    <row r="1257" spans="1:4" x14ac:dyDescent="0.25">
      <c r="A1257">
        <v>121.12</v>
      </c>
      <c r="B1257">
        <v>-118.82</v>
      </c>
      <c r="C1257" t="s">
        <v>24</v>
      </c>
      <c r="D1257" t="s">
        <v>25</v>
      </c>
    </row>
    <row r="1258" spans="1:4" x14ac:dyDescent="0.25">
      <c r="A1258">
        <v>6933.45</v>
      </c>
      <c r="B1258">
        <v>1200.21</v>
      </c>
      <c r="C1258" t="s">
        <v>24</v>
      </c>
      <c r="D1258" t="s">
        <v>131</v>
      </c>
    </row>
    <row r="1259" spans="1:4" x14ac:dyDescent="0.25">
      <c r="A1259">
        <v>54.99</v>
      </c>
      <c r="B1259">
        <v>8.07</v>
      </c>
      <c r="C1259" t="s">
        <v>34</v>
      </c>
      <c r="D1259" t="s">
        <v>49</v>
      </c>
    </row>
    <row r="1260" spans="1:4" x14ac:dyDescent="0.25">
      <c r="A1260">
        <v>42.21</v>
      </c>
      <c r="B1260">
        <v>18.21</v>
      </c>
      <c r="C1260" t="s">
        <v>34</v>
      </c>
      <c r="D1260" t="s">
        <v>46</v>
      </c>
    </row>
    <row r="1261" spans="1:4" x14ac:dyDescent="0.25">
      <c r="A1261">
        <v>480.43</v>
      </c>
      <c r="B1261">
        <v>50.59</v>
      </c>
      <c r="C1261" t="s">
        <v>37</v>
      </c>
      <c r="D1261" t="s">
        <v>38</v>
      </c>
    </row>
    <row r="1262" spans="1:4" x14ac:dyDescent="0.25">
      <c r="A1262">
        <v>226.18</v>
      </c>
      <c r="B1262">
        <v>-115.54</v>
      </c>
      <c r="C1262" t="s">
        <v>37</v>
      </c>
      <c r="D1262" t="s">
        <v>38</v>
      </c>
    </row>
    <row r="1263" spans="1:4" x14ac:dyDescent="0.25">
      <c r="A1263">
        <v>13255.93</v>
      </c>
      <c r="B1263">
        <v>4089.27</v>
      </c>
      <c r="C1263" t="s">
        <v>37</v>
      </c>
      <c r="D1263" t="s">
        <v>86</v>
      </c>
    </row>
    <row r="1264" spans="1:4" x14ac:dyDescent="0.25">
      <c r="A1264">
        <v>217.14</v>
      </c>
      <c r="B1264">
        <v>-62.97</v>
      </c>
      <c r="C1264" t="s">
        <v>34</v>
      </c>
      <c r="D1264" t="s">
        <v>49</v>
      </c>
    </row>
    <row r="1265" spans="1:4" x14ac:dyDescent="0.25">
      <c r="A1265">
        <v>426.7</v>
      </c>
      <c r="B1265">
        <v>104.77</v>
      </c>
      <c r="C1265" t="s">
        <v>34</v>
      </c>
      <c r="D1265" t="s">
        <v>35</v>
      </c>
    </row>
    <row r="1266" spans="1:4" x14ac:dyDescent="0.25">
      <c r="A1266">
        <v>2968.66</v>
      </c>
      <c r="B1266">
        <v>1077.49</v>
      </c>
      <c r="C1266" t="s">
        <v>37</v>
      </c>
      <c r="D1266" t="s">
        <v>38</v>
      </c>
    </row>
    <row r="1267" spans="1:4" x14ac:dyDescent="0.25">
      <c r="A1267">
        <v>27.96</v>
      </c>
      <c r="B1267">
        <v>-9.1300000000000008</v>
      </c>
      <c r="C1267" t="s">
        <v>37</v>
      </c>
      <c r="D1267" t="s">
        <v>38</v>
      </c>
    </row>
    <row r="1268" spans="1:4" x14ac:dyDescent="0.25">
      <c r="A1268">
        <v>3083.04</v>
      </c>
      <c r="B1268">
        <v>872.13</v>
      </c>
      <c r="C1268" t="s">
        <v>24</v>
      </c>
      <c r="D1268" t="s">
        <v>51</v>
      </c>
    </row>
    <row r="1269" spans="1:4" x14ac:dyDescent="0.25">
      <c r="A1269">
        <v>21921.279999999999</v>
      </c>
      <c r="B1269">
        <v>10521.33</v>
      </c>
      <c r="C1269" t="s">
        <v>24</v>
      </c>
      <c r="D1269" t="s">
        <v>51</v>
      </c>
    </row>
    <row r="1270" spans="1:4" x14ac:dyDescent="0.25">
      <c r="A1270">
        <v>514.86</v>
      </c>
      <c r="B1270">
        <v>-53.18</v>
      </c>
      <c r="C1270" t="s">
        <v>34</v>
      </c>
      <c r="D1270" t="s">
        <v>72</v>
      </c>
    </row>
    <row r="1271" spans="1:4" x14ac:dyDescent="0.25">
      <c r="A1271">
        <v>2354.15</v>
      </c>
      <c r="B1271">
        <v>774.79</v>
      </c>
      <c r="C1271" t="s">
        <v>24</v>
      </c>
      <c r="D1271" t="s">
        <v>51</v>
      </c>
    </row>
    <row r="1272" spans="1:4" x14ac:dyDescent="0.25">
      <c r="A1272">
        <v>136.68</v>
      </c>
      <c r="B1272">
        <v>-125.16</v>
      </c>
      <c r="C1272" t="s">
        <v>24</v>
      </c>
      <c r="D1272" t="s">
        <v>25</v>
      </c>
    </row>
    <row r="1273" spans="1:4" x14ac:dyDescent="0.25">
      <c r="A1273">
        <v>1452.48</v>
      </c>
      <c r="B1273">
        <v>376.52</v>
      </c>
      <c r="C1273" t="s">
        <v>37</v>
      </c>
      <c r="D1273" t="s">
        <v>38</v>
      </c>
    </row>
    <row r="1274" spans="1:4" x14ac:dyDescent="0.25">
      <c r="A1274">
        <v>3555.29</v>
      </c>
      <c r="B1274">
        <v>183.28</v>
      </c>
      <c r="C1274" t="s">
        <v>34</v>
      </c>
      <c r="D1274" t="s">
        <v>53</v>
      </c>
    </row>
    <row r="1275" spans="1:4" x14ac:dyDescent="0.25">
      <c r="A1275">
        <v>300.2</v>
      </c>
      <c r="B1275">
        <v>6.41</v>
      </c>
      <c r="C1275" t="s">
        <v>34</v>
      </c>
      <c r="D1275" t="s">
        <v>53</v>
      </c>
    </row>
    <row r="1276" spans="1:4" x14ac:dyDescent="0.25">
      <c r="A1276">
        <v>1364.8025</v>
      </c>
      <c r="B1276">
        <v>-183.68</v>
      </c>
      <c r="C1276" t="s">
        <v>24</v>
      </c>
      <c r="D1276" t="s">
        <v>41</v>
      </c>
    </row>
    <row r="1277" spans="1:4" x14ac:dyDescent="0.25">
      <c r="A1277">
        <v>2435.5135</v>
      </c>
      <c r="B1277">
        <v>315.49</v>
      </c>
      <c r="C1277" t="s">
        <v>24</v>
      </c>
      <c r="D1277" t="s">
        <v>41</v>
      </c>
    </row>
    <row r="1278" spans="1:4" x14ac:dyDescent="0.25">
      <c r="A1278">
        <v>14521.39</v>
      </c>
      <c r="B1278">
        <v>5034.1499999999996</v>
      </c>
      <c r="C1278" t="s">
        <v>37</v>
      </c>
      <c r="D1278" t="s">
        <v>86</v>
      </c>
    </row>
    <row r="1279" spans="1:4" x14ac:dyDescent="0.25">
      <c r="A1279">
        <v>3925.9715000000001</v>
      </c>
      <c r="B1279">
        <v>671.95</v>
      </c>
      <c r="C1279" t="s">
        <v>24</v>
      </c>
      <c r="D1279" t="s">
        <v>41</v>
      </c>
    </row>
    <row r="1280" spans="1:4" x14ac:dyDescent="0.25">
      <c r="A1280">
        <v>550.29</v>
      </c>
      <c r="B1280">
        <v>-82.5</v>
      </c>
      <c r="C1280" t="s">
        <v>34</v>
      </c>
      <c r="D1280" t="s">
        <v>53</v>
      </c>
    </row>
    <row r="1281" spans="1:4" x14ac:dyDescent="0.25">
      <c r="A1281">
        <v>568.74350000000004</v>
      </c>
      <c r="B1281">
        <v>143.79</v>
      </c>
      <c r="C1281" t="s">
        <v>24</v>
      </c>
      <c r="D1281" t="s">
        <v>41</v>
      </c>
    </row>
    <row r="1282" spans="1:4" x14ac:dyDescent="0.25">
      <c r="A1282">
        <v>1068.7</v>
      </c>
      <c r="B1282">
        <v>-89.5</v>
      </c>
      <c r="C1282" t="s">
        <v>24</v>
      </c>
      <c r="D1282" t="s">
        <v>25</v>
      </c>
    </row>
    <row r="1283" spans="1:4" x14ac:dyDescent="0.25">
      <c r="A1283">
        <v>2506.38</v>
      </c>
      <c r="B1283">
        <v>-500.46</v>
      </c>
      <c r="C1283" t="s">
        <v>37</v>
      </c>
      <c r="D1283" t="s">
        <v>112</v>
      </c>
    </row>
    <row r="1284" spans="1:4" x14ac:dyDescent="0.25">
      <c r="A1284">
        <v>9.69</v>
      </c>
      <c r="B1284">
        <v>-6.78</v>
      </c>
      <c r="C1284" t="s">
        <v>34</v>
      </c>
      <c r="D1284" t="s">
        <v>49</v>
      </c>
    </row>
    <row r="1285" spans="1:4" x14ac:dyDescent="0.25">
      <c r="A1285">
        <v>331.99</v>
      </c>
      <c r="B1285">
        <v>45.31</v>
      </c>
      <c r="C1285" t="s">
        <v>34</v>
      </c>
      <c r="D1285" t="s">
        <v>35</v>
      </c>
    </row>
    <row r="1286" spans="1:4" x14ac:dyDescent="0.25">
      <c r="A1286">
        <v>62.84</v>
      </c>
      <c r="B1286">
        <v>9.5299999999999994</v>
      </c>
      <c r="C1286" t="s">
        <v>34</v>
      </c>
      <c r="D1286" t="s">
        <v>49</v>
      </c>
    </row>
    <row r="1287" spans="1:4" x14ac:dyDescent="0.25">
      <c r="A1287">
        <v>426.64</v>
      </c>
      <c r="B1287">
        <v>96.95</v>
      </c>
      <c r="C1287" t="s">
        <v>37</v>
      </c>
      <c r="D1287" t="s">
        <v>38</v>
      </c>
    </row>
    <row r="1288" spans="1:4" x14ac:dyDescent="0.25">
      <c r="A1288">
        <v>5610.6120000000001</v>
      </c>
      <c r="B1288">
        <v>2040.87</v>
      </c>
      <c r="C1288" t="s">
        <v>24</v>
      </c>
      <c r="D1288" t="s">
        <v>41</v>
      </c>
    </row>
    <row r="1289" spans="1:4" x14ac:dyDescent="0.25">
      <c r="A1289">
        <v>894.64</v>
      </c>
      <c r="B1289">
        <v>-27.79</v>
      </c>
      <c r="C1289" t="s">
        <v>37</v>
      </c>
      <c r="D1289" t="s">
        <v>38</v>
      </c>
    </row>
    <row r="1290" spans="1:4" x14ac:dyDescent="0.25">
      <c r="A1290">
        <v>1856.9694999999999</v>
      </c>
      <c r="B1290">
        <v>176.87</v>
      </c>
      <c r="C1290" t="s">
        <v>24</v>
      </c>
      <c r="D1290" t="s">
        <v>41</v>
      </c>
    </row>
    <row r="1291" spans="1:4" x14ac:dyDescent="0.25">
      <c r="A1291">
        <v>7156.56</v>
      </c>
      <c r="B1291">
        <v>1871.26</v>
      </c>
      <c r="C1291" t="s">
        <v>34</v>
      </c>
      <c r="D1291" t="s">
        <v>53</v>
      </c>
    </row>
    <row r="1292" spans="1:4" x14ac:dyDescent="0.25">
      <c r="A1292">
        <v>1538.33</v>
      </c>
      <c r="B1292">
        <v>471.35</v>
      </c>
      <c r="C1292" t="s">
        <v>24</v>
      </c>
      <c r="D1292" t="s">
        <v>25</v>
      </c>
    </row>
    <row r="1293" spans="1:4" x14ac:dyDescent="0.25">
      <c r="A1293">
        <v>147.46</v>
      </c>
      <c r="B1293">
        <v>14.13</v>
      </c>
      <c r="C1293" t="s">
        <v>34</v>
      </c>
      <c r="D1293" t="s">
        <v>49</v>
      </c>
    </row>
    <row r="1294" spans="1:4" x14ac:dyDescent="0.25">
      <c r="A1294">
        <v>157.94</v>
      </c>
      <c r="B1294">
        <v>9.15</v>
      </c>
      <c r="C1294" t="s">
        <v>34</v>
      </c>
      <c r="D1294" t="s">
        <v>72</v>
      </c>
    </row>
    <row r="1295" spans="1:4" x14ac:dyDescent="0.25">
      <c r="A1295">
        <v>241.19</v>
      </c>
      <c r="B1295">
        <v>-103.65</v>
      </c>
      <c r="C1295" t="s">
        <v>34</v>
      </c>
      <c r="D1295" t="s">
        <v>49</v>
      </c>
    </row>
    <row r="1296" spans="1:4" x14ac:dyDescent="0.25">
      <c r="A1296">
        <v>272.01</v>
      </c>
      <c r="B1296">
        <v>-42.45</v>
      </c>
      <c r="C1296" t="s">
        <v>34</v>
      </c>
      <c r="D1296" t="s">
        <v>49</v>
      </c>
    </row>
    <row r="1297" spans="1:4" x14ac:dyDescent="0.25">
      <c r="A1297">
        <v>171.5</v>
      </c>
      <c r="B1297">
        <v>-20.41</v>
      </c>
      <c r="C1297" t="s">
        <v>34</v>
      </c>
      <c r="D1297" t="s">
        <v>64</v>
      </c>
    </row>
    <row r="1298" spans="1:4" x14ac:dyDescent="0.25">
      <c r="A1298">
        <v>128.21</v>
      </c>
      <c r="B1298">
        <v>-55.13</v>
      </c>
      <c r="C1298" t="s">
        <v>34</v>
      </c>
      <c r="D1298" t="s">
        <v>49</v>
      </c>
    </row>
    <row r="1299" spans="1:4" x14ac:dyDescent="0.25">
      <c r="A1299">
        <v>252.79</v>
      </c>
      <c r="B1299">
        <v>58.23</v>
      </c>
      <c r="C1299" t="s">
        <v>34</v>
      </c>
      <c r="D1299" t="s">
        <v>68</v>
      </c>
    </row>
    <row r="1300" spans="1:4" x14ac:dyDescent="0.25">
      <c r="A1300">
        <v>134.41999999999999</v>
      </c>
      <c r="B1300">
        <v>9.34</v>
      </c>
      <c r="C1300" t="s">
        <v>34</v>
      </c>
      <c r="D1300" t="s">
        <v>35</v>
      </c>
    </row>
    <row r="1301" spans="1:4" x14ac:dyDescent="0.25">
      <c r="A1301">
        <v>87.23</v>
      </c>
      <c r="B1301">
        <v>-69.53</v>
      </c>
      <c r="C1301" t="s">
        <v>34</v>
      </c>
      <c r="D1301" t="s">
        <v>68</v>
      </c>
    </row>
    <row r="1302" spans="1:4" x14ac:dyDescent="0.25">
      <c r="A1302">
        <v>3089.06</v>
      </c>
      <c r="B1302">
        <v>719.26</v>
      </c>
      <c r="C1302" t="s">
        <v>34</v>
      </c>
      <c r="D1302" t="s">
        <v>72</v>
      </c>
    </row>
    <row r="1303" spans="1:4" x14ac:dyDescent="0.25">
      <c r="A1303">
        <v>20265.22</v>
      </c>
      <c r="B1303">
        <v>6168.64</v>
      </c>
      <c r="C1303" t="s">
        <v>24</v>
      </c>
      <c r="D1303" t="s">
        <v>51</v>
      </c>
    </row>
    <row r="1304" spans="1:4" x14ac:dyDescent="0.25">
      <c r="A1304">
        <v>158.97</v>
      </c>
      <c r="B1304">
        <v>-30.27</v>
      </c>
      <c r="C1304" t="s">
        <v>34</v>
      </c>
      <c r="D1304" t="s">
        <v>68</v>
      </c>
    </row>
    <row r="1305" spans="1:4" x14ac:dyDescent="0.25">
      <c r="A1305">
        <v>138.96</v>
      </c>
      <c r="B1305">
        <v>19.87</v>
      </c>
      <c r="C1305" t="s">
        <v>34</v>
      </c>
      <c r="D1305" t="s">
        <v>35</v>
      </c>
    </row>
    <row r="1306" spans="1:4" x14ac:dyDescent="0.25">
      <c r="A1306">
        <v>50.97</v>
      </c>
      <c r="B1306">
        <v>4.45</v>
      </c>
      <c r="C1306" t="s">
        <v>34</v>
      </c>
      <c r="D1306" t="s">
        <v>35</v>
      </c>
    </row>
    <row r="1307" spans="1:4" x14ac:dyDescent="0.25">
      <c r="A1307">
        <v>4.99</v>
      </c>
      <c r="B1307">
        <v>-3.06</v>
      </c>
      <c r="C1307" t="s">
        <v>34</v>
      </c>
      <c r="D1307" t="s">
        <v>64</v>
      </c>
    </row>
    <row r="1308" spans="1:4" x14ac:dyDescent="0.25">
      <c r="A1308">
        <v>10554.63</v>
      </c>
      <c r="B1308">
        <v>1240.25</v>
      </c>
      <c r="C1308" t="s">
        <v>37</v>
      </c>
      <c r="D1308" t="s">
        <v>86</v>
      </c>
    </row>
    <row r="1309" spans="1:4" x14ac:dyDescent="0.25">
      <c r="A1309">
        <v>1749.64</v>
      </c>
      <c r="B1309">
        <v>-533.23</v>
      </c>
      <c r="C1309" t="s">
        <v>37</v>
      </c>
      <c r="D1309" t="s">
        <v>112</v>
      </c>
    </row>
    <row r="1310" spans="1:4" x14ac:dyDescent="0.25">
      <c r="A1310">
        <v>75.19</v>
      </c>
      <c r="B1310">
        <v>-59.12</v>
      </c>
      <c r="C1310" t="s">
        <v>37</v>
      </c>
      <c r="D1310" t="s">
        <v>38</v>
      </c>
    </row>
    <row r="1311" spans="1:4" x14ac:dyDescent="0.25">
      <c r="A1311">
        <v>3028.86</v>
      </c>
      <c r="B1311">
        <v>-2595.65</v>
      </c>
      <c r="C1311" t="s">
        <v>37</v>
      </c>
      <c r="D1311" t="s">
        <v>112</v>
      </c>
    </row>
    <row r="1312" spans="1:4" x14ac:dyDescent="0.25">
      <c r="A1312">
        <v>63.96</v>
      </c>
      <c r="B1312">
        <v>-13.71</v>
      </c>
      <c r="C1312" t="s">
        <v>34</v>
      </c>
      <c r="D1312" t="s">
        <v>68</v>
      </c>
    </row>
    <row r="1313" spans="1:4" x14ac:dyDescent="0.25">
      <c r="A1313">
        <v>177.23</v>
      </c>
      <c r="B1313">
        <v>4.9400000000000004</v>
      </c>
      <c r="C1313" t="s">
        <v>34</v>
      </c>
      <c r="D1313" t="s">
        <v>35</v>
      </c>
    </row>
    <row r="1314" spans="1:4" x14ac:dyDescent="0.25">
      <c r="A1314">
        <v>659.13</v>
      </c>
      <c r="B1314">
        <v>187.57</v>
      </c>
      <c r="C1314" t="s">
        <v>34</v>
      </c>
      <c r="D1314" t="s">
        <v>76</v>
      </c>
    </row>
    <row r="1315" spans="1:4" x14ac:dyDescent="0.25">
      <c r="A1315">
        <v>3699.22</v>
      </c>
      <c r="B1315">
        <v>565.17999999999995</v>
      </c>
      <c r="C1315" t="s">
        <v>24</v>
      </c>
      <c r="D1315" t="s">
        <v>51</v>
      </c>
    </row>
    <row r="1316" spans="1:4" x14ac:dyDescent="0.25">
      <c r="A1316">
        <v>48.93</v>
      </c>
      <c r="B1316">
        <v>-38.72</v>
      </c>
      <c r="C1316" t="s">
        <v>34</v>
      </c>
      <c r="D1316" t="s">
        <v>49</v>
      </c>
    </row>
    <row r="1317" spans="1:4" x14ac:dyDescent="0.25">
      <c r="A1317">
        <v>51.14</v>
      </c>
      <c r="B1317">
        <v>-81.96</v>
      </c>
      <c r="C1317" t="s">
        <v>37</v>
      </c>
      <c r="D1317" t="s">
        <v>38</v>
      </c>
    </row>
    <row r="1318" spans="1:4" x14ac:dyDescent="0.25">
      <c r="A1318">
        <v>1209.1679999999999</v>
      </c>
      <c r="B1318">
        <v>-1052.79</v>
      </c>
      <c r="C1318" t="s">
        <v>37</v>
      </c>
      <c r="D1318" t="s">
        <v>112</v>
      </c>
    </row>
    <row r="1319" spans="1:4" x14ac:dyDescent="0.25">
      <c r="A1319">
        <v>7640.2250000000004</v>
      </c>
      <c r="B1319">
        <v>2027.68</v>
      </c>
      <c r="C1319" t="s">
        <v>24</v>
      </c>
      <c r="D1319" t="s">
        <v>41</v>
      </c>
    </row>
    <row r="1320" spans="1:4" x14ac:dyDescent="0.25">
      <c r="A1320">
        <v>312.63</v>
      </c>
      <c r="B1320">
        <v>167.3</v>
      </c>
      <c r="C1320" t="s">
        <v>34</v>
      </c>
      <c r="D1320" t="s">
        <v>46</v>
      </c>
    </row>
    <row r="1321" spans="1:4" x14ac:dyDescent="0.25">
      <c r="A1321">
        <v>441.4</v>
      </c>
      <c r="B1321">
        <v>146.04</v>
      </c>
      <c r="C1321" t="s">
        <v>34</v>
      </c>
      <c r="D1321" t="s">
        <v>49</v>
      </c>
    </row>
    <row r="1322" spans="1:4" x14ac:dyDescent="0.25">
      <c r="A1322">
        <v>1959.43</v>
      </c>
      <c r="B1322">
        <v>467.72</v>
      </c>
      <c r="C1322" t="s">
        <v>34</v>
      </c>
      <c r="D1322" t="s">
        <v>72</v>
      </c>
    </row>
    <row r="1323" spans="1:4" x14ac:dyDescent="0.25">
      <c r="A1323">
        <v>14072.64</v>
      </c>
      <c r="B1323">
        <v>2177.54</v>
      </c>
      <c r="C1323" t="s">
        <v>37</v>
      </c>
      <c r="D1323" t="s">
        <v>86</v>
      </c>
    </row>
    <row r="1324" spans="1:4" x14ac:dyDescent="0.25">
      <c r="A1324">
        <v>6481.95</v>
      </c>
      <c r="B1324">
        <v>846.23</v>
      </c>
      <c r="C1324" t="s">
        <v>37</v>
      </c>
      <c r="D1324" t="s">
        <v>86</v>
      </c>
    </row>
    <row r="1325" spans="1:4" x14ac:dyDescent="0.25">
      <c r="A1325">
        <v>1943.72</v>
      </c>
      <c r="B1325">
        <v>-1003.58</v>
      </c>
      <c r="C1325" t="s">
        <v>37</v>
      </c>
      <c r="D1325" t="s">
        <v>38</v>
      </c>
    </row>
    <row r="1326" spans="1:4" x14ac:dyDescent="0.25">
      <c r="A1326">
        <v>18.37</v>
      </c>
      <c r="B1326">
        <v>-4.0599999999999996</v>
      </c>
      <c r="C1326" t="s">
        <v>34</v>
      </c>
      <c r="D1326" t="s">
        <v>35</v>
      </c>
    </row>
    <row r="1327" spans="1:4" x14ac:dyDescent="0.25">
      <c r="A1327">
        <v>6175.777</v>
      </c>
      <c r="B1327">
        <v>1881.58</v>
      </c>
      <c r="C1327" t="s">
        <v>24</v>
      </c>
      <c r="D1327" t="s">
        <v>41</v>
      </c>
    </row>
    <row r="1328" spans="1:4" x14ac:dyDescent="0.25">
      <c r="A1328">
        <v>24.36</v>
      </c>
      <c r="B1328">
        <v>-13.01</v>
      </c>
      <c r="C1328" t="s">
        <v>34</v>
      </c>
      <c r="D1328" t="s">
        <v>49</v>
      </c>
    </row>
    <row r="1329" spans="1:4" x14ac:dyDescent="0.25">
      <c r="A1329">
        <v>5549.79</v>
      </c>
      <c r="B1329">
        <v>1300.8</v>
      </c>
      <c r="C1329" t="s">
        <v>24</v>
      </c>
      <c r="D1329" t="s">
        <v>51</v>
      </c>
    </row>
    <row r="1330" spans="1:4" x14ac:dyDescent="0.25">
      <c r="A1330">
        <v>1390.49</v>
      </c>
      <c r="B1330">
        <v>366.8</v>
      </c>
      <c r="C1330" t="s">
        <v>34</v>
      </c>
      <c r="D1330" t="s">
        <v>76</v>
      </c>
    </row>
    <row r="1331" spans="1:4" x14ac:dyDescent="0.25">
      <c r="A1331">
        <v>157.97</v>
      </c>
      <c r="B1331">
        <v>-42.38</v>
      </c>
      <c r="C1331" t="s">
        <v>34</v>
      </c>
      <c r="D1331" t="s">
        <v>49</v>
      </c>
    </row>
    <row r="1332" spans="1:4" x14ac:dyDescent="0.25">
      <c r="A1332">
        <v>1737.06</v>
      </c>
      <c r="B1332">
        <v>339.17</v>
      </c>
      <c r="C1332" t="s">
        <v>37</v>
      </c>
      <c r="D1332" t="s">
        <v>38</v>
      </c>
    </row>
    <row r="1333" spans="1:4" x14ac:dyDescent="0.25">
      <c r="A1333">
        <v>2469.15</v>
      </c>
      <c r="B1333">
        <v>1244.81</v>
      </c>
      <c r="C1333" t="s">
        <v>34</v>
      </c>
      <c r="D1333" t="s">
        <v>49</v>
      </c>
    </row>
    <row r="1334" spans="1:4" x14ac:dyDescent="0.25">
      <c r="A1334">
        <v>2430.34</v>
      </c>
      <c r="B1334">
        <v>752.87</v>
      </c>
      <c r="C1334" t="s">
        <v>34</v>
      </c>
      <c r="D1334" t="s">
        <v>49</v>
      </c>
    </row>
    <row r="1335" spans="1:4" x14ac:dyDescent="0.25">
      <c r="A1335">
        <v>218.6</v>
      </c>
      <c r="B1335">
        <v>-46.43</v>
      </c>
      <c r="C1335" t="s">
        <v>34</v>
      </c>
      <c r="D1335" t="s">
        <v>49</v>
      </c>
    </row>
    <row r="1336" spans="1:4" x14ac:dyDescent="0.25">
      <c r="A1336">
        <v>1585.6</v>
      </c>
      <c r="B1336">
        <v>632.13</v>
      </c>
      <c r="C1336" t="s">
        <v>34</v>
      </c>
      <c r="D1336" t="s">
        <v>49</v>
      </c>
    </row>
    <row r="1337" spans="1:4" x14ac:dyDescent="0.25">
      <c r="A1337">
        <v>215.85</v>
      </c>
      <c r="B1337">
        <v>60.95</v>
      </c>
      <c r="C1337" t="s">
        <v>34</v>
      </c>
      <c r="D1337" t="s">
        <v>49</v>
      </c>
    </row>
    <row r="1338" spans="1:4" x14ac:dyDescent="0.25">
      <c r="A1338">
        <v>463.42</v>
      </c>
      <c r="B1338">
        <v>14.2</v>
      </c>
      <c r="C1338" t="s">
        <v>34</v>
      </c>
      <c r="D1338" t="s">
        <v>68</v>
      </c>
    </row>
    <row r="1339" spans="1:4" x14ac:dyDescent="0.25">
      <c r="A1339">
        <v>997</v>
      </c>
      <c r="B1339">
        <v>-307.95999999999998</v>
      </c>
      <c r="C1339" t="s">
        <v>37</v>
      </c>
      <c r="D1339" t="s">
        <v>86</v>
      </c>
    </row>
    <row r="1340" spans="1:4" x14ac:dyDescent="0.25">
      <c r="A1340">
        <v>12837.11</v>
      </c>
      <c r="B1340">
        <v>1881.76</v>
      </c>
      <c r="C1340" t="s">
        <v>37</v>
      </c>
      <c r="D1340" t="s">
        <v>112</v>
      </c>
    </row>
    <row r="1341" spans="1:4" x14ac:dyDescent="0.25">
      <c r="A1341">
        <v>2357.9085</v>
      </c>
      <c r="B1341">
        <v>538.49</v>
      </c>
      <c r="C1341" t="s">
        <v>24</v>
      </c>
      <c r="D1341" t="s">
        <v>41</v>
      </c>
    </row>
    <row r="1342" spans="1:4" x14ac:dyDescent="0.25">
      <c r="A1342">
        <v>144.84</v>
      </c>
      <c r="B1342">
        <v>-120.99</v>
      </c>
      <c r="C1342" t="s">
        <v>34</v>
      </c>
      <c r="D1342" t="s">
        <v>49</v>
      </c>
    </row>
    <row r="1343" spans="1:4" x14ac:dyDescent="0.25">
      <c r="A1343">
        <v>127.16</v>
      </c>
      <c r="B1343">
        <v>12.88</v>
      </c>
      <c r="C1343" t="s">
        <v>34</v>
      </c>
      <c r="D1343" t="s">
        <v>35</v>
      </c>
    </row>
    <row r="1344" spans="1:4" x14ac:dyDescent="0.25">
      <c r="A1344">
        <v>14.74</v>
      </c>
      <c r="B1344">
        <v>-2.72</v>
      </c>
      <c r="C1344" t="s">
        <v>34</v>
      </c>
      <c r="D1344" t="s">
        <v>49</v>
      </c>
    </row>
    <row r="1345" spans="1:4" x14ac:dyDescent="0.25">
      <c r="A1345">
        <v>117.68</v>
      </c>
      <c r="B1345">
        <v>12.47</v>
      </c>
      <c r="C1345" t="s">
        <v>34</v>
      </c>
      <c r="D1345" t="s">
        <v>35</v>
      </c>
    </row>
    <row r="1346" spans="1:4" x14ac:dyDescent="0.25">
      <c r="A1346">
        <v>397.55</v>
      </c>
      <c r="B1346">
        <v>-152.47</v>
      </c>
      <c r="C1346" t="s">
        <v>24</v>
      </c>
      <c r="D1346" t="s">
        <v>25</v>
      </c>
    </row>
    <row r="1347" spans="1:4" x14ac:dyDescent="0.25">
      <c r="A1347">
        <v>676.26</v>
      </c>
      <c r="B1347">
        <v>181.98</v>
      </c>
      <c r="C1347" t="s">
        <v>34</v>
      </c>
      <c r="D1347" t="s">
        <v>49</v>
      </c>
    </row>
    <row r="1348" spans="1:4" x14ac:dyDescent="0.25">
      <c r="A1348">
        <v>126.74</v>
      </c>
      <c r="B1348">
        <v>-18.53</v>
      </c>
      <c r="C1348" t="s">
        <v>34</v>
      </c>
      <c r="D1348" t="s">
        <v>72</v>
      </c>
    </row>
    <row r="1349" spans="1:4" x14ac:dyDescent="0.25">
      <c r="A1349">
        <v>1383.9190000000001</v>
      </c>
      <c r="B1349">
        <v>-433.49</v>
      </c>
      <c r="C1349" t="s">
        <v>24</v>
      </c>
      <c r="D1349" t="s">
        <v>41</v>
      </c>
    </row>
    <row r="1350" spans="1:4" x14ac:dyDescent="0.25">
      <c r="A1350">
        <v>48.41</v>
      </c>
      <c r="B1350">
        <v>-1.46</v>
      </c>
      <c r="C1350" t="s">
        <v>34</v>
      </c>
      <c r="D1350" t="s">
        <v>100</v>
      </c>
    </row>
    <row r="1351" spans="1:4" x14ac:dyDescent="0.25">
      <c r="A1351">
        <v>1401.75</v>
      </c>
      <c r="B1351">
        <v>426.44</v>
      </c>
      <c r="C1351" t="s">
        <v>34</v>
      </c>
      <c r="D1351" t="s">
        <v>72</v>
      </c>
    </row>
    <row r="1352" spans="1:4" x14ac:dyDescent="0.25">
      <c r="A1352">
        <v>513.5</v>
      </c>
      <c r="B1352">
        <v>82.96</v>
      </c>
      <c r="C1352" t="s">
        <v>34</v>
      </c>
      <c r="D1352" t="s">
        <v>35</v>
      </c>
    </row>
    <row r="1353" spans="1:4" x14ac:dyDescent="0.25">
      <c r="A1353">
        <v>72.67</v>
      </c>
      <c r="B1353">
        <v>-62.37</v>
      </c>
      <c r="C1353" t="s">
        <v>34</v>
      </c>
      <c r="D1353" t="s">
        <v>49</v>
      </c>
    </row>
    <row r="1354" spans="1:4" x14ac:dyDescent="0.25">
      <c r="A1354">
        <v>80.53</v>
      </c>
      <c r="B1354">
        <v>10.01</v>
      </c>
      <c r="C1354" t="s">
        <v>34</v>
      </c>
      <c r="D1354" t="s">
        <v>35</v>
      </c>
    </row>
    <row r="1355" spans="1:4" x14ac:dyDescent="0.25">
      <c r="A1355">
        <v>4177.5200000000004</v>
      </c>
      <c r="B1355">
        <v>-443.78</v>
      </c>
      <c r="C1355" t="s">
        <v>37</v>
      </c>
      <c r="D1355" t="s">
        <v>57</v>
      </c>
    </row>
    <row r="1356" spans="1:4" x14ac:dyDescent="0.25">
      <c r="A1356">
        <v>3351.08</v>
      </c>
      <c r="B1356">
        <v>-1086.43</v>
      </c>
      <c r="C1356" t="s">
        <v>37</v>
      </c>
      <c r="D1356" t="s">
        <v>86</v>
      </c>
    </row>
    <row r="1357" spans="1:4" x14ac:dyDescent="0.25">
      <c r="A1357">
        <v>4550.0600000000004</v>
      </c>
      <c r="B1357">
        <v>-1335.32</v>
      </c>
      <c r="C1357" t="s">
        <v>37</v>
      </c>
      <c r="D1357" t="s">
        <v>86</v>
      </c>
    </row>
    <row r="1358" spans="1:4" x14ac:dyDescent="0.25">
      <c r="A1358">
        <v>128.31</v>
      </c>
      <c r="B1358">
        <v>-55.72</v>
      </c>
      <c r="C1358" t="s">
        <v>34</v>
      </c>
      <c r="D1358" t="s">
        <v>64</v>
      </c>
    </row>
    <row r="1359" spans="1:4" x14ac:dyDescent="0.25">
      <c r="A1359">
        <v>236.45</v>
      </c>
      <c r="B1359">
        <v>-259.02</v>
      </c>
      <c r="C1359" t="s">
        <v>34</v>
      </c>
      <c r="D1359" t="s">
        <v>53</v>
      </c>
    </row>
    <row r="1360" spans="1:4" x14ac:dyDescent="0.25">
      <c r="A1360">
        <v>3081.471</v>
      </c>
      <c r="B1360">
        <v>574.98</v>
      </c>
      <c r="C1360" t="s">
        <v>24</v>
      </c>
      <c r="D1360" t="s">
        <v>41</v>
      </c>
    </row>
    <row r="1361" spans="1:4" x14ac:dyDescent="0.25">
      <c r="A1361">
        <v>2951.97</v>
      </c>
      <c r="B1361">
        <v>-1890.33</v>
      </c>
      <c r="C1361" t="s">
        <v>24</v>
      </c>
      <c r="D1361" t="s">
        <v>51</v>
      </c>
    </row>
    <row r="1362" spans="1:4" x14ac:dyDescent="0.25">
      <c r="A1362">
        <v>2283.2199999999998</v>
      </c>
      <c r="B1362">
        <v>1006.72</v>
      </c>
      <c r="C1362" t="s">
        <v>34</v>
      </c>
      <c r="D1362" t="s">
        <v>49</v>
      </c>
    </row>
    <row r="1363" spans="1:4" x14ac:dyDescent="0.25">
      <c r="A1363">
        <v>11365.616</v>
      </c>
      <c r="B1363">
        <v>229.22</v>
      </c>
      <c r="C1363" t="s">
        <v>37</v>
      </c>
      <c r="D1363" t="s">
        <v>112</v>
      </c>
    </row>
    <row r="1364" spans="1:4" x14ac:dyDescent="0.25">
      <c r="A1364">
        <v>988.42</v>
      </c>
      <c r="B1364">
        <v>253.94</v>
      </c>
      <c r="C1364" t="s">
        <v>34</v>
      </c>
      <c r="D1364" t="s">
        <v>68</v>
      </c>
    </row>
    <row r="1365" spans="1:4" x14ac:dyDescent="0.25">
      <c r="A1365">
        <v>5472.12</v>
      </c>
      <c r="B1365">
        <v>-2816.34</v>
      </c>
      <c r="C1365" t="s">
        <v>24</v>
      </c>
      <c r="D1365" t="s">
        <v>51</v>
      </c>
    </row>
    <row r="1366" spans="1:4" x14ac:dyDescent="0.25">
      <c r="A1366">
        <v>1810.67</v>
      </c>
      <c r="B1366">
        <v>-541.87</v>
      </c>
      <c r="C1366" t="s">
        <v>37</v>
      </c>
      <c r="D1366" t="s">
        <v>86</v>
      </c>
    </row>
    <row r="1367" spans="1:4" x14ac:dyDescent="0.25">
      <c r="A1367">
        <v>258.54000000000002</v>
      </c>
      <c r="B1367">
        <v>-116.37</v>
      </c>
      <c r="C1367" t="s">
        <v>34</v>
      </c>
      <c r="D1367" t="s">
        <v>49</v>
      </c>
    </row>
    <row r="1368" spans="1:4" x14ac:dyDescent="0.25">
      <c r="A1368">
        <v>4610.2894999999999</v>
      </c>
      <c r="B1368">
        <v>1432.86</v>
      </c>
      <c r="C1368" t="s">
        <v>24</v>
      </c>
      <c r="D1368" t="s">
        <v>41</v>
      </c>
    </row>
    <row r="1369" spans="1:4" x14ac:dyDescent="0.25">
      <c r="A1369">
        <v>159.11000000000001</v>
      </c>
      <c r="B1369">
        <v>64.010000000000005</v>
      </c>
      <c r="C1369" t="s">
        <v>34</v>
      </c>
      <c r="D1369" t="s">
        <v>49</v>
      </c>
    </row>
    <row r="1370" spans="1:4" x14ac:dyDescent="0.25">
      <c r="A1370">
        <v>195.61</v>
      </c>
      <c r="B1370">
        <v>-17.02</v>
      </c>
      <c r="C1370" t="s">
        <v>34</v>
      </c>
      <c r="D1370" t="s">
        <v>49</v>
      </c>
    </row>
    <row r="1371" spans="1:4" x14ac:dyDescent="0.25">
      <c r="A1371">
        <v>1127.81</v>
      </c>
      <c r="B1371">
        <v>425.08</v>
      </c>
      <c r="C1371" t="s">
        <v>24</v>
      </c>
      <c r="D1371" t="s">
        <v>25</v>
      </c>
    </row>
    <row r="1372" spans="1:4" x14ac:dyDescent="0.25">
      <c r="A1372">
        <v>110.38</v>
      </c>
      <c r="B1372">
        <v>-4.8600000000000003</v>
      </c>
      <c r="C1372" t="s">
        <v>34</v>
      </c>
      <c r="D1372" t="s">
        <v>35</v>
      </c>
    </row>
    <row r="1373" spans="1:4" x14ac:dyDescent="0.25">
      <c r="A1373">
        <v>101.25</v>
      </c>
      <c r="B1373">
        <v>40.9</v>
      </c>
      <c r="C1373" t="s">
        <v>34</v>
      </c>
      <c r="D1373" t="s">
        <v>46</v>
      </c>
    </row>
    <row r="1374" spans="1:4" x14ac:dyDescent="0.25">
      <c r="A1374">
        <v>149.69999999999999</v>
      </c>
      <c r="B1374">
        <v>-132.63</v>
      </c>
      <c r="C1374" t="s">
        <v>34</v>
      </c>
      <c r="D1374" t="s">
        <v>68</v>
      </c>
    </row>
    <row r="1375" spans="1:4" x14ac:dyDescent="0.25">
      <c r="A1375">
        <v>728.12699999999995</v>
      </c>
      <c r="B1375">
        <v>49.79</v>
      </c>
      <c r="C1375" t="s">
        <v>24</v>
      </c>
      <c r="D1375" t="s">
        <v>41</v>
      </c>
    </row>
    <row r="1376" spans="1:4" x14ac:dyDescent="0.25">
      <c r="A1376">
        <v>633.55999999999995</v>
      </c>
      <c r="B1376">
        <v>-158.87</v>
      </c>
      <c r="C1376" t="s">
        <v>24</v>
      </c>
      <c r="D1376" t="s">
        <v>25</v>
      </c>
    </row>
    <row r="1377" spans="1:4" x14ac:dyDescent="0.25">
      <c r="A1377">
        <v>284.67349999999999</v>
      </c>
      <c r="B1377">
        <v>-247.24</v>
      </c>
      <c r="C1377" t="s">
        <v>24</v>
      </c>
      <c r="D1377" t="s">
        <v>41</v>
      </c>
    </row>
    <row r="1378" spans="1:4" x14ac:dyDescent="0.25">
      <c r="A1378">
        <v>9473.31</v>
      </c>
      <c r="B1378">
        <v>1939.11</v>
      </c>
      <c r="C1378" t="s">
        <v>34</v>
      </c>
      <c r="D1378" t="s">
        <v>72</v>
      </c>
    </row>
    <row r="1379" spans="1:4" x14ac:dyDescent="0.25">
      <c r="A1379">
        <v>99.08</v>
      </c>
      <c r="B1379">
        <v>11.28</v>
      </c>
      <c r="C1379" t="s">
        <v>34</v>
      </c>
      <c r="D1379" t="s">
        <v>35</v>
      </c>
    </row>
    <row r="1380" spans="1:4" x14ac:dyDescent="0.25">
      <c r="A1380">
        <v>462.12</v>
      </c>
      <c r="B1380">
        <v>226.4</v>
      </c>
      <c r="C1380" t="s">
        <v>34</v>
      </c>
      <c r="D1380" t="s">
        <v>76</v>
      </c>
    </row>
    <row r="1381" spans="1:4" x14ac:dyDescent="0.25">
      <c r="A1381">
        <v>105.99</v>
      </c>
      <c r="B1381">
        <v>43.37</v>
      </c>
      <c r="C1381" t="s">
        <v>34</v>
      </c>
      <c r="D1381" t="s">
        <v>46</v>
      </c>
    </row>
    <row r="1382" spans="1:4" x14ac:dyDescent="0.25">
      <c r="A1382">
        <v>512.87</v>
      </c>
      <c r="B1382">
        <v>170.69</v>
      </c>
      <c r="C1382" t="s">
        <v>24</v>
      </c>
      <c r="D1382" t="s">
        <v>25</v>
      </c>
    </row>
    <row r="1383" spans="1:4" x14ac:dyDescent="0.25">
      <c r="A1383">
        <v>102.59</v>
      </c>
      <c r="B1383">
        <v>8.8800000000000008</v>
      </c>
      <c r="C1383" t="s">
        <v>34</v>
      </c>
      <c r="D1383" t="s">
        <v>100</v>
      </c>
    </row>
    <row r="1384" spans="1:4" x14ac:dyDescent="0.25">
      <c r="A1384">
        <v>1695.65</v>
      </c>
      <c r="B1384">
        <v>51.98</v>
      </c>
      <c r="C1384" t="s">
        <v>24</v>
      </c>
      <c r="D1384" t="s">
        <v>25</v>
      </c>
    </row>
    <row r="1385" spans="1:4" x14ac:dyDescent="0.25">
      <c r="A1385">
        <v>71.12</v>
      </c>
      <c r="B1385">
        <v>-21.89</v>
      </c>
      <c r="C1385" t="s">
        <v>34</v>
      </c>
      <c r="D1385" t="s">
        <v>100</v>
      </c>
    </row>
    <row r="1386" spans="1:4" x14ac:dyDescent="0.25">
      <c r="A1386">
        <v>489.07</v>
      </c>
      <c r="B1386">
        <v>-197.88</v>
      </c>
      <c r="C1386" t="s">
        <v>37</v>
      </c>
      <c r="D1386" t="s">
        <v>86</v>
      </c>
    </row>
    <row r="1387" spans="1:4" x14ac:dyDescent="0.25">
      <c r="A1387">
        <v>7.01</v>
      </c>
      <c r="B1387">
        <v>-4.2</v>
      </c>
      <c r="C1387" t="s">
        <v>34</v>
      </c>
      <c r="D1387" t="s">
        <v>35</v>
      </c>
    </row>
    <row r="1388" spans="1:4" x14ac:dyDescent="0.25">
      <c r="A1388">
        <v>82.56</v>
      </c>
      <c r="B1388">
        <v>21.74</v>
      </c>
      <c r="C1388" t="s">
        <v>34</v>
      </c>
      <c r="D1388" t="s">
        <v>49</v>
      </c>
    </row>
    <row r="1389" spans="1:4" x14ac:dyDescent="0.25">
      <c r="A1389">
        <v>141.07</v>
      </c>
      <c r="B1389">
        <v>-5.0999999999999996</v>
      </c>
      <c r="C1389" t="s">
        <v>34</v>
      </c>
      <c r="D1389" t="s">
        <v>64</v>
      </c>
    </row>
    <row r="1390" spans="1:4" x14ac:dyDescent="0.25">
      <c r="A1390">
        <v>848.92</v>
      </c>
      <c r="B1390">
        <v>296.06</v>
      </c>
      <c r="C1390" t="s">
        <v>24</v>
      </c>
      <c r="D1390" t="s">
        <v>25</v>
      </c>
    </row>
    <row r="1391" spans="1:4" x14ac:dyDescent="0.25">
      <c r="A1391">
        <v>6930.97</v>
      </c>
      <c r="B1391">
        <v>2574.12</v>
      </c>
      <c r="C1391" t="s">
        <v>24</v>
      </c>
      <c r="D1391" t="s">
        <v>51</v>
      </c>
    </row>
    <row r="1392" spans="1:4" x14ac:dyDescent="0.25">
      <c r="A1392">
        <v>2219.7325000000001</v>
      </c>
      <c r="B1392">
        <v>-69.78</v>
      </c>
      <c r="C1392" t="s">
        <v>24</v>
      </c>
      <c r="D1392" t="s">
        <v>41</v>
      </c>
    </row>
    <row r="1393" spans="1:4" x14ac:dyDescent="0.25">
      <c r="A1393">
        <v>1116.03</v>
      </c>
      <c r="B1393">
        <v>203.44</v>
      </c>
      <c r="C1393" t="s">
        <v>34</v>
      </c>
      <c r="D1393" t="s">
        <v>53</v>
      </c>
    </row>
    <row r="1394" spans="1:4" x14ac:dyDescent="0.25">
      <c r="A1394">
        <v>1118.2515000000001</v>
      </c>
      <c r="B1394">
        <v>-59.59</v>
      </c>
      <c r="C1394" t="s">
        <v>24</v>
      </c>
      <c r="D1394" t="s">
        <v>41</v>
      </c>
    </row>
    <row r="1395" spans="1:4" x14ac:dyDescent="0.25">
      <c r="A1395">
        <v>609.4</v>
      </c>
      <c r="B1395">
        <v>-89.23</v>
      </c>
      <c r="C1395" t="s">
        <v>34</v>
      </c>
      <c r="D1395" t="s">
        <v>68</v>
      </c>
    </row>
    <row r="1396" spans="1:4" x14ac:dyDescent="0.25">
      <c r="A1396">
        <v>2305.75</v>
      </c>
      <c r="B1396">
        <v>-530.67999999999995</v>
      </c>
      <c r="C1396" t="s">
        <v>37</v>
      </c>
      <c r="D1396" t="s">
        <v>38</v>
      </c>
    </row>
    <row r="1397" spans="1:4" x14ac:dyDescent="0.25">
      <c r="A1397">
        <v>80.45</v>
      </c>
      <c r="B1397">
        <v>-60.96</v>
      </c>
      <c r="C1397" t="s">
        <v>34</v>
      </c>
      <c r="D1397" t="s">
        <v>68</v>
      </c>
    </row>
    <row r="1398" spans="1:4" x14ac:dyDescent="0.25">
      <c r="A1398">
        <v>311.64999999999998</v>
      </c>
      <c r="B1398">
        <v>-71.25</v>
      </c>
      <c r="C1398" t="s">
        <v>34</v>
      </c>
      <c r="D1398" t="s">
        <v>68</v>
      </c>
    </row>
    <row r="1399" spans="1:4" x14ac:dyDescent="0.25">
      <c r="A1399">
        <v>101.19</v>
      </c>
      <c r="B1399">
        <v>32.47</v>
      </c>
      <c r="C1399" t="s">
        <v>34</v>
      </c>
      <c r="D1399" t="s">
        <v>100</v>
      </c>
    </row>
    <row r="1400" spans="1:4" x14ac:dyDescent="0.25">
      <c r="A1400">
        <v>644.4</v>
      </c>
      <c r="B1400">
        <v>-97.28</v>
      </c>
      <c r="C1400" t="s">
        <v>34</v>
      </c>
      <c r="D1400" t="s">
        <v>49</v>
      </c>
    </row>
    <row r="1401" spans="1:4" x14ac:dyDescent="0.25">
      <c r="A1401">
        <v>17.62</v>
      </c>
      <c r="B1401">
        <v>-15.92</v>
      </c>
      <c r="C1401" t="s">
        <v>34</v>
      </c>
      <c r="D1401" t="s">
        <v>72</v>
      </c>
    </row>
    <row r="1402" spans="1:4" x14ac:dyDescent="0.25">
      <c r="A1402">
        <v>149.51</v>
      </c>
      <c r="B1402">
        <v>-31.11</v>
      </c>
      <c r="C1402" t="s">
        <v>37</v>
      </c>
      <c r="D1402" t="s">
        <v>38</v>
      </c>
    </row>
    <row r="1403" spans="1:4" x14ac:dyDescent="0.25">
      <c r="A1403">
        <v>981.9</v>
      </c>
      <c r="B1403">
        <v>11.38</v>
      </c>
      <c r="C1403" t="s">
        <v>34</v>
      </c>
      <c r="D1403" t="s">
        <v>53</v>
      </c>
    </row>
    <row r="1404" spans="1:4" x14ac:dyDescent="0.25">
      <c r="A1404">
        <v>187.14</v>
      </c>
      <c r="B1404">
        <v>21.07</v>
      </c>
      <c r="C1404" t="s">
        <v>24</v>
      </c>
      <c r="D1404" t="s">
        <v>25</v>
      </c>
    </row>
    <row r="1405" spans="1:4" x14ac:dyDescent="0.25">
      <c r="A1405">
        <v>385.7</v>
      </c>
      <c r="B1405">
        <v>-109.91</v>
      </c>
      <c r="C1405" t="s">
        <v>24</v>
      </c>
      <c r="D1405" t="s">
        <v>25</v>
      </c>
    </row>
    <row r="1406" spans="1:4" x14ac:dyDescent="0.25">
      <c r="A1406">
        <v>1048.3900000000001</v>
      </c>
      <c r="B1406">
        <v>206.56</v>
      </c>
      <c r="C1406" t="s">
        <v>37</v>
      </c>
      <c r="D1406" t="s">
        <v>38</v>
      </c>
    </row>
    <row r="1407" spans="1:4" x14ac:dyDescent="0.25">
      <c r="A1407">
        <v>182.89</v>
      </c>
      <c r="B1407">
        <v>-99.3</v>
      </c>
      <c r="C1407" t="s">
        <v>24</v>
      </c>
      <c r="D1407" t="s">
        <v>25</v>
      </c>
    </row>
    <row r="1408" spans="1:4" x14ac:dyDescent="0.25">
      <c r="A1408">
        <v>28.73</v>
      </c>
      <c r="B1408">
        <v>-57.04</v>
      </c>
      <c r="C1408" t="s">
        <v>24</v>
      </c>
      <c r="D1408" t="s">
        <v>25</v>
      </c>
    </row>
    <row r="1409" spans="1:4" x14ac:dyDescent="0.25">
      <c r="A1409">
        <v>67.88</v>
      </c>
      <c r="B1409">
        <v>4.87</v>
      </c>
      <c r="C1409" t="s">
        <v>34</v>
      </c>
      <c r="D1409" t="s">
        <v>35</v>
      </c>
    </row>
    <row r="1410" spans="1:4" x14ac:dyDescent="0.25">
      <c r="A1410">
        <v>2507.48</v>
      </c>
      <c r="B1410">
        <v>762.53</v>
      </c>
      <c r="C1410" t="s">
        <v>34</v>
      </c>
      <c r="D1410" t="s">
        <v>72</v>
      </c>
    </row>
    <row r="1411" spans="1:4" x14ac:dyDescent="0.25">
      <c r="A1411">
        <v>865.21</v>
      </c>
      <c r="B1411">
        <v>-42.1</v>
      </c>
      <c r="C1411" t="s">
        <v>24</v>
      </c>
      <c r="D1411" t="s">
        <v>25</v>
      </c>
    </row>
    <row r="1412" spans="1:4" x14ac:dyDescent="0.25">
      <c r="A1412">
        <v>1567.51</v>
      </c>
      <c r="B1412">
        <v>711.74</v>
      </c>
      <c r="C1412" t="s">
        <v>34</v>
      </c>
      <c r="D1412" t="s">
        <v>49</v>
      </c>
    </row>
    <row r="1413" spans="1:4" x14ac:dyDescent="0.25">
      <c r="A1413">
        <v>1914.65</v>
      </c>
      <c r="B1413">
        <v>73.45</v>
      </c>
      <c r="C1413" t="s">
        <v>34</v>
      </c>
      <c r="D1413" t="s">
        <v>53</v>
      </c>
    </row>
    <row r="1414" spans="1:4" x14ac:dyDescent="0.25">
      <c r="A1414">
        <v>473.88</v>
      </c>
      <c r="B1414">
        <v>-183.26</v>
      </c>
      <c r="C1414" t="s">
        <v>37</v>
      </c>
      <c r="D1414" t="s">
        <v>86</v>
      </c>
    </row>
    <row r="1415" spans="1:4" x14ac:dyDescent="0.25">
      <c r="A1415">
        <v>849.03099999999995</v>
      </c>
      <c r="B1415">
        <v>-133.31</v>
      </c>
      <c r="C1415" t="s">
        <v>24</v>
      </c>
      <c r="D1415" t="s">
        <v>41</v>
      </c>
    </row>
    <row r="1416" spans="1:4" x14ac:dyDescent="0.25">
      <c r="A1416">
        <v>87.31</v>
      </c>
      <c r="B1416">
        <v>-15.09</v>
      </c>
      <c r="C1416" t="s">
        <v>34</v>
      </c>
      <c r="D1416" t="s">
        <v>68</v>
      </c>
    </row>
    <row r="1417" spans="1:4" x14ac:dyDescent="0.25">
      <c r="A1417">
        <v>2660.6104999999998</v>
      </c>
      <c r="B1417">
        <v>618.07000000000005</v>
      </c>
      <c r="C1417" t="s">
        <v>24</v>
      </c>
      <c r="D1417" t="s">
        <v>41</v>
      </c>
    </row>
    <row r="1418" spans="1:4" x14ac:dyDescent="0.25">
      <c r="A1418">
        <v>65.52</v>
      </c>
      <c r="B1418">
        <v>-22.57</v>
      </c>
      <c r="C1418" t="s">
        <v>34</v>
      </c>
      <c r="D1418" t="s">
        <v>49</v>
      </c>
    </row>
    <row r="1419" spans="1:4" x14ac:dyDescent="0.25">
      <c r="A1419">
        <v>1211.98</v>
      </c>
      <c r="B1419">
        <v>-80.83</v>
      </c>
      <c r="C1419" t="s">
        <v>37</v>
      </c>
      <c r="D1419" t="s">
        <v>86</v>
      </c>
    </row>
    <row r="1420" spans="1:4" x14ac:dyDescent="0.25">
      <c r="A1420">
        <v>8127.51</v>
      </c>
      <c r="B1420">
        <v>1541.25</v>
      </c>
      <c r="C1420" t="s">
        <v>37</v>
      </c>
      <c r="D1420" t="s">
        <v>112</v>
      </c>
    </row>
    <row r="1421" spans="1:4" x14ac:dyDescent="0.25">
      <c r="A1421">
        <v>5352.9345000000003</v>
      </c>
      <c r="B1421">
        <v>1343.21</v>
      </c>
      <c r="C1421" t="s">
        <v>24</v>
      </c>
      <c r="D1421" t="s">
        <v>41</v>
      </c>
    </row>
    <row r="1422" spans="1:4" x14ac:dyDescent="0.25">
      <c r="A1422">
        <v>83.31</v>
      </c>
      <c r="B1422">
        <v>22.8</v>
      </c>
      <c r="C1422" t="s">
        <v>34</v>
      </c>
      <c r="D1422" t="s">
        <v>49</v>
      </c>
    </row>
    <row r="1423" spans="1:4" x14ac:dyDescent="0.25">
      <c r="A1423">
        <v>3316.08</v>
      </c>
      <c r="B1423">
        <v>-514.32000000000005</v>
      </c>
      <c r="C1423" t="s">
        <v>37</v>
      </c>
      <c r="D1423" t="s">
        <v>86</v>
      </c>
    </row>
    <row r="1424" spans="1:4" x14ac:dyDescent="0.25">
      <c r="A1424">
        <v>207.08</v>
      </c>
      <c r="B1424">
        <v>-131.82</v>
      </c>
      <c r="C1424" t="s">
        <v>34</v>
      </c>
      <c r="D1424" t="s">
        <v>49</v>
      </c>
    </row>
    <row r="1425" spans="1:4" x14ac:dyDescent="0.25">
      <c r="A1425">
        <v>234.28</v>
      </c>
      <c r="B1425">
        <v>-65.42</v>
      </c>
      <c r="C1425" t="s">
        <v>34</v>
      </c>
      <c r="D1425" t="s">
        <v>53</v>
      </c>
    </row>
    <row r="1426" spans="1:4" x14ac:dyDescent="0.25">
      <c r="A1426">
        <v>1779.8915</v>
      </c>
      <c r="B1426">
        <v>-250.17</v>
      </c>
      <c r="C1426" t="s">
        <v>24</v>
      </c>
      <c r="D1426" t="s">
        <v>41</v>
      </c>
    </row>
    <row r="1427" spans="1:4" x14ac:dyDescent="0.25">
      <c r="A1427">
        <v>82.03</v>
      </c>
      <c r="B1427">
        <v>-15.56</v>
      </c>
      <c r="C1427" t="s">
        <v>34</v>
      </c>
      <c r="D1427" t="s">
        <v>68</v>
      </c>
    </row>
    <row r="1428" spans="1:4" x14ac:dyDescent="0.25">
      <c r="A1428">
        <v>290.91000000000003</v>
      </c>
      <c r="B1428">
        <v>-108.19</v>
      </c>
      <c r="C1428" t="s">
        <v>34</v>
      </c>
      <c r="D1428" t="s">
        <v>49</v>
      </c>
    </row>
    <row r="1429" spans="1:4" x14ac:dyDescent="0.25">
      <c r="A1429">
        <v>235.09</v>
      </c>
      <c r="B1429">
        <v>-1987.49</v>
      </c>
      <c r="C1429" t="s">
        <v>34</v>
      </c>
      <c r="D1429" t="s">
        <v>72</v>
      </c>
    </row>
    <row r="1430" spans="1:4" x14ac:dyDescent="0.25">
      <c r="A1430">
        <v>187.46</v>
      </c>
      <c r="B1430">
        <v>49.85</v>
      </c>
      <c r="C1430" t="s">
        <v>37</v>
      </c>
      <c r="D1430" t="s">
        <v>38</v>
      </c>
    </row>
    <row r="1431" spans="1:4" x14ac:dyDescent="0.25">
      <c r="A1431">
        <v>4598.7299999999996</v>
      </c>
      <c r="B1431">
        <v>1049.45</v>
      </c>
      <c r="C1431" t="s">
        <v>24</v>
      </c>
      <c r="D1431" t="s">
        <v>25</v>
      </c>
    </row>
    <row r="1432" spans="1:4" x14ac:dyDescent="0.25">
      <c r="A1432">
        <v>2673.08</v>
      </c>
      <c r="B1432">
        <v>-1363.12</v>
      </c>
      <c r="C1432" t="s">
        <v>37</v>
      </c>
      <c r="D1432" t="s">
        <v>38</v>
      </c>
    </row>
    <row r="1433" spans="1:4" x14ac:dyDescent="0.25">
      <c r="A1433">
        <v>396.69</v>
      </c>
      <c r="B1433">
        <v>-18.45</v>
      </c>
      <c r="C1433" t="s">
        <v>34</v>
      </c>
      <c r="D1433" t="s">
        <v>53</v>
      </c>
    </row>
    <row r="1434" spans="1:4" x14ac:dyDescent="0.25">
      <c r="A1434">
        <v>197.45</v>
      </c>
      <c r="B1434">
        <v>65.44</v>
      </c>
      <c r="C1434" t="s">
        <v>34</v>
      </c>
      <c r="D1434" t="s">
        <v>76</v>
      </c>
    </row>
    <row r="1435" spans="1:4" x14ac:dyDescent="0.25">
      <c r="A1435">
        <v>82.98</v>
      </c>
      <c r="B1435">
        <v>-137.87</v>
      </c>
      <c r="C1435" t="s">
        <v>34</v>
      </c>
      <c r="D1435" t="s">
        <v>35</v>
      </c>
    </row>
    <row r="1436" spans="1:4" x14ac:dyDescent="0.25">
      <c r="A1436">
        <v>9293.82</v>
      </c>
      <c r="B1436">
        <v>2437.17</v>
      </c>
      <c r="C1436" t="s">
        <v>34</v>
      </c>
      <c r="D1436" t="s">
        <v>72</v>
      </c>
    </row>
    <row r="1437" spans="1:4" x14ac:dyDescent="0.25">
      <c r="A1437">
        <v>80.790000000000006</v>
      </c>
      <c r="B1437">
        <v>12.58</v>
      </c>
      <c r="C1437" t="s">
        <v>34</v>
      </c>
      <c r="D1437" t="s">
        <v>35</v>
      </c>
    </row>
    <row r="1438" spans="1:4" x14ac:dyDescent="0.25">
      <c r="A1438">
        <v>925.03</v>
      </c>
      <c r="B1438">
        <v>-3.68</v>
      </c>
      <c r="C1438" t="s">
        <v>24</v>
      </c>
      <c r="D1438" t="s">
        <v>25</v>
      </c>
    </row>
    <row r="1439" spans="1:4" x14ac:dyDescent="0.25">
      <c r="A1439">
        <v>322.73</v>
      </c>
      <c r="B1439">
        <v>101.83</v>
      </c>
      <c r="C1439" t="s">
        <v>37</v>
      </c>
      <c r="D1439" t="s">
        <v>38</v>
      </c>
    </row>
    <row r="1440" spans="1:4" x14ac:dyDescent="0.25">
      <c r="A1440">
        <v>441.99</v>
      </c>
      <c r="B1440">
        <v>32.36</v>
      </c>
      <c r="C1440" t="s">
        <v>34</v>
      </c>
      <c r="D1440" t="s">
        <v>49</v>
      </c>
    </row>
    <row r="1441" spans="1:4" x14ac:dyDescent="0.25">
      <c r="A1441">
        <v>245.19</v>
      </c>
      <c r="B1441">
        <v>37.99</v>
      </c>
      <c r="C1441" t="s">
        <v>34</v>
      </c>
      <c r="D1441" t="s">
        <v>35</v>
      </c>
    </row>
    <row r="1442" spans="1:4" x14ac:dyDescent="0.25">
      <c r="A1442">
        <v>114.12</v>
      </c>
      <c r="B1442">
        <v>15.73</v>
      </c>
      <c r="C1442" t="s">
        <v>34</v>
      </c>
      <c r="D1442" t="s">
        <v>68</v>
      </c>
    </row>
    <row r="1443" spans="1:4" x14ac:dyDescent="0.25">
      <c r="A1443">
        <v>436.05</v>
      </c>
      <c r="B1443">
        <v>-92.58</v>
      </c>
      <c r="C1443" t="s">
        <v>24</v>
      </c>
      <c r="D1443" t="s">
        <v>25</v>
      </c>
    </row>
    <row r="1444" spans="1:4" x14ac:dyDescent="0.25">
      <c r="A1444">
        <v>5247.4835000000003</v>
      </c>
      <c r="B1444">
        <v>1465.87</v>
      </c>
      <c r="C1444" t="s">
        <v>24</v>
      </c>
      <c r="D1444" t="s">
        <v>41</v>
      </c>
    </row>
    <row r="1445" spans="1:4" x14ac:dyDescent="0.25">
      <c r="A1445">
        <v>7.96</v>
      </c>
      <c r="B1445">
        <v>-0.11</v>
      </c>
      <c r="C1445" t="s">
        <v>34</v>
      </c>
      <c r="D1445" t="s">
        <v>35</v>
      </c>
    </row>
    <row r="1446" spans="1:4" x14ac:dyDescent="0.25">
      <c r="A1446">
        <v>148.65</v>
      </c>
      <c r="B1446">
        <v>-142.78</v>
      </c>
      <c r="C1446" t="s">
        <v>34</v>
      </c>
      <c r="D1446" t="s">
        <v>49</v>
      </c>
    </row>
    <row r="1447" spans="1:4" x14ac:dyDescent="0.25">
      <c r="A1447">
        <v>198.21</v>
      </c>
      <c r="B1447">
        <v>-163.28</v>
      </c>
      <c r="C1447" t="s">
        <v>34</v>
      </c>
      <c r="D1447" t="s">
        <v>49</v>
      </c>
    </row>
    <row r="1448" spans="1:4" x14ac:dyDescent="0.25">
      <c r="A1448">
        <v>1271.0474999999999</v>
      </c>
      <c r="B1448">
        <v>-158.24</v>
      </c>
      <c r="C1448" t="s">
        <v>24</v>
      </c>
      <c r="D1448" t="s">
        <v>41</v>
      </c>
    </row>
    <row r="1449" spans="1:4" x14ac:dyDescent="0.25">
      <c r="A1449">
        <v>1394.36</v>
      </c>
      <c r="B1449">
        <v>271.45</v>
      </c>
      <c r="C1449" t="s">
        <v>34</v>
      </c>
      <c r="D1449" t="s">
        <v>35</v>
      </c>
    </row>
    <row r="1450" spans="1:4" x14ac:dyDescent="0.25">
      <c r="A1450">
        <v>150.16</v>
      </c>
      <c r="B1450">
        <v>-32.78</v>
      </c>
      <c r="C1450" t="s">
        <v>34</v>
      </c>
      <c r="D1450" t="s">
        <v>49</v>
      </c>
    </row>
    <row r="1451" spans="1:4" x14ac:dyDescent="0.25">
      <c r="A1451">
        <v>1548.45</v>
      </c>
      <c r="B1451">
        <v>-224.2</v>
      </c>
      <c r="C1451" t="s">
        <v>37</v>
      </c>
      <c r="D1451" t="s">
        <v>86</v>
      </c>
    </row>
    <row r="1452" spans="1:4" x14ac:dyDescent="0.25">
      <c r="A1452">
        <v>56.07</v>
      </c>
      <c r="B1452">
        <v>10.49</v>
      </c>
      <c r="C1452" t="s">
        <v>37</v>
      </c>
      <c r="D1452" t="s">
        <v>38</v>
      </c>
    </row>
    <row r="1453" spans="1:4" x14ac:dyDescent="0.25">
      <c r="A1453">
        <v>610.65</v>
      </c>
      <c r="B1453">
        <v>60.27</v>
      </c>
      <c r="C1453" t="s">
        <v>34</v>
      </c>
      <c r="D1453" t="s">
        <v>68</v>
      </c>
    </row>
    <row r="1454" spans="1:4" x14ac:dyDescent="0.25">
      <c r="A1454">
        <v>158.04</v>
      </c>
      <c r="B1454">
        <v>-263.08999999999997</v>
      </c>
      <c r="C1454" t="s">
        <v>24</v>
      </c>
      <c r="D1454" t="s">
        <v>25</v>
      </c>
    </row>
    <row r="1455" spans="1:4" x14ac:dyDescent="0.25">
      <c r="A1455">
        <v>451.32</v>
      </c>
      <c r="B1455">
        <v>1.1599999999999999</v>
      </c>
      <c r="C1455" t="s">
        <v>37</v>
      </c>
      <c r="D1455" t="s">
        <v>38</v>
      </c>
    </row>
    <row r="1456" spans="1:4" x14ac:dyDescent="0.25">
      <c r="A1456">
        <v>217.66</v>
      </c>
      <c r="B1456">
        <v>-24.91</v>
      </c>
      <c r="C1456" t="s">
        <v>34</v>
      </c>
      <c r="D1456" t="s">
        <v>72</v>
      </c>
    </row>
    <row r="1457" spans="1:4" x14ac:dyDescent="0.25">
      <c r="A1457">
        <v>1374.67</v>
      </c>
      <c r="B1457">
        <v>-126.34</v>
      </c>
      <c r="C1457" t="s">
        <v>34</v>
      </c>
      <c r="D1457" t="s">
        <v>72</v>
      </c>
    </row>
    <row r="1458" spans="1:4" x14ac:dyDescent="0.25">
      <c r="A1458">
        <v>76.42</v>
      </c>
      <c r="B1458">
        <v>20.440000000000001</v>
      </c>
      <c r="C1458" t="s">
        <v>34</v>
      </c>
      <c r="D1458" t="s">
        <v>35</v>
      </c>
    </row>
    <row r="1459" spans="1:4" x14ac:dyDescent="0.25">
      <c r="A1459">
        <v>4891.8599999999997</v>
      </c>
      <c r="B1459">
        <v>253.14</v>
      </c>
      <c r="C1459" t="s">
        <v>34</v>
      </c>
      <c r="D1459" t="s">
        <v>72</v>
      </c>
    </row>
    <row r="1460" spans="1:4" x14ac:dyDescent="0.25">
      <c r="A1460">
        <v>6039.1</v>
      </c>
      <c r="B1460">
        <v>-345.92</v>
      </c>
      <c r="C1460" t="s">
        <v>37</v>
      </c>
      <c r="D1460" t="s">
        <v>57</v>
      </c>
    </row>
    <row r="1461" spans="1:4" x14ac:dyDescent="0.25">
      <c r="A1461">
        <v>206.49</v>
      </c>
      <c r="B1461">
        <v>80.069999999999993</v>
      </c>
      <c r="C1461" t="s">
        <v>34</v>
      </c>
      <c r="D1461" t="s">
        <v>49</v>
      </c>
    </row>
    <row r="1462" spans="1:4" x14ac:dyDescent="0.25">
      <c r="A1462">
        <v>80.540000000000006</v>
      </c>
      <c r="B1462">
        <v>-18.72</v>
      </c>
      <c r="C1462" t="s">
        <v>34</v>
      </c>
      <c r="D1462" t="s">
        <v>100</v>
      </c>
    </row>
    <row r="1463" spans="1:4" x14ac:dyDescent="0.25">
      <c r="A1463">
        <v>270.16000000000003</v>
      </c>
      <c r="B1463">
        <v>16.920000000000002</v>
      </c>
      <c r="C1463" t="s">
        <v>34</v>
      </c>
      <c r="D1463" t="s">
        <v>76</v>
      </c>
    </row>
    <row r="1464" spans="1:4" x14ac:dyDescent="0.25">
      <c r="A1464">
        <v>2694.01</v>
      </c>
      <c r="B1464">
        <v>994.31</v>
      </c>
      <c r="C1464" t="s">
        <v>24</v>
      </c>
      <c r="D1464" t="s">
        <v>51</v>
      </c>
    </row>
    <row r="1465" spans="1:4" x14ac:dyDescent="0.25">
      <c r="A1465">
        <v>2507.79</v>
      </c>
      <c r="B1465">
        <v>-779.81</v>
      </c>
      <c r="C1465" t="s">
        <v>37</v>
      </c>
      <c r="D1465" t="s">
        <v>57</v>
      </c>
    </row>
    <row r="1466" spans="1:4" x14ac:dyDescent="0.25">
      <c r="A1466">
        <v>1052.68</v>
      </c>
      <c r="B1466">
        <v>-19.27</v>
      </c>
      <c r="C1466" t="s">
        <v>24</v>
      </c>
      <c r="D1466" t="s">
        <v>25</v>
      </c>
    </row>
    <row r="1467" spans="1:4" x14ac:dyDescent="0.25">
      <c r="A1467">
        <v>2536.31</v>
      </c>
      <c r="B1467">
        <v>-643.46</v>
      </c>
      <c r="C1467" t="s">
        <v>34</v>
      </c>
      <c r="D1467" t="s">
        <v>53</v>
      </c>
    </row>
    <row r="1468" spans="1:4" x14ac:dyDescent="0.25">
      <c r="A1468">
        <v>56.13</v>
      </c>
      <c r="B1468">
        <v>48.85</v>
      </c>
      <c r="C1468" t="s">
        <v>37</v>
      </c>
      <c r="D1468" t="s">
        <v>38</v>
      </c>
    </row>
    <row r="1469" spans="1:4" x14ac:dyDescent="0.25">
      <c r="A1469">
        <v>1491.5205000000001</v>
      </c>
      <c r="B1469">
        <v>286.36</v>
      </c>
      <c r="C1469" t="s">
        <v>24</v>
      </c>
      <c r="D1469" t="s">
        <v>41</v>
      </c>
    </row>
    <row r="1470" spans="1:4" x14ac:dyDescent="0.25">
      <c r="A1470">
        <v>1298.81</v>
      </c>
      <c r="B1470">
        <v>-250.55</v>
      </c>
      <c r="C1470" t="s">
        <v>37</v>
      </c>
      <c r="D1470" t="s">
        <v>86</v>
      </c>
    </row>
    <row r="1471" spans="1:4" x14ac:dyDescent="0.25">
      <c r="A1471">
        <v>442.57</v>
      </c>
      <c r="B1471">
        <v>-60.73</v>
      </c>
      <c r="C1471" t="s">
        <v>34</v>
      </c>
      <c r="D1471" t="s">
        <v>53</v>
      </c>
    </row>
    <row r="1472" spans="1:4" x14ac:dyDescent="0.25">
      <c r="A1472">
        <v>53.737000000000002</v>
      </c>
      <c r="B1472">
        <v>-28.44</v>
      </c>
      <c r="C1472" t="s">
        <v>24</v>
      </c>
      <c r="D1472" t="s">
        <v>41</v>
      </c>
    </row>
    <row r="1473" spans="1:4" x14ac:dyDescent="0.25">
      <c r="A1473">
        <v>282.58</v>
      </c>
      <c r="B1473">
        <v>21.68</v>
      </c>
      <c r="C1473" t="s">
        <v>24</v>
      </c>
      <c r="D1473" t="s">
        <v>25</v>
      </c>
    </row>
    <row r="1474" spans="1:4" x14ac:dyDescent="0.25">
      <c r="A1474">
        <v>45.87</v>
      </c>
      <c r="B1474">
        <v>-38.9</v>
      </c>
      <c r="C1474" t="s">
        <v>34</v>
      </c>
      <c r="D1474" t="s">
        <v>46</v>
      </c>
    </row>
    <row r="1475" spans="1:4" x14ac:dyDescent="0.25">
      <c r="A1475">
        <v>25.72</v>
      </c>
      <c r="B1475">
        <v>-15.5</v>
      </c>
      <c r="C1475" t="s">
        <v>34</v>
      </c>
      <c r="D1475" t="s">
        <v>64</v>
      </c>
    </row>
    <row r="1476" spans="1:4" x14ac:dyDescent="0.25">
      <c r="A1476">
        <v>101.2</v>
      </c>
      <c r="B1476">
        <v>38.58</v>
      </c>
      <c r="C1476" t="s">
        <v>34</v>
      </c>
      <c r="D1476" t="s">
        <v>46</v>
      </c>
    </row>
    <row r="1477" spans="1:4" x14ac:dyDescent="0.25">
      <c r="A1477">
        <v>1207.08</v>
      </c>
      <c r="B1477">
        <v>-351.3</v>
      </c>
      <c r="C1477" t="s">
        <v>37</v>
      </c>
      <c r="D1477" t="s">
        <v>86</v>
      </c>
    </row>
    <row r="1478" spans="1:4" x14ac:dyDescent="0.25">
      <c r="A1478">
        <v>2618.1120000000001</v>
      </c>
      <c r="B1478">
        <v>-139.27000000000001</v>
      </c>
      <c r="C1478" t="s">
        <v>37</v>
      </c>
      <c r="D1478" t="s">
        <v>112</v>
      </c>
    </row>
    <row r="1479" spans="1:4" x14ac:dyDescent="0.25">
      <c r="A1479">
        <v>52.096499999999999</v>
      </c>
      <c r="B1479">
        <v>-232.8</v>
      </c>
      <c r="C1479" t="s">
        <v>24</v>
      </c>
      <c r="D1479" t="s">
        <v>41</v>
      </c>
    </row>
    <row r="1480" spans="1:4" x14ac:dyDescent="0.25">
      <c r="A1480">
        <v>3945.95</v>
      </c>
      <c r="B1480">
        <v>1031.32</v>
      </c>
      <c r="C1480" t="s">
        <v>37</v>
      </c>
      <c r="D1480" t="s">
        <v>86</v>
      </c>
    </row>
    <row r="1481" spans="1:4" x14ac:dyDescent="0.25">
      <c r="A1481">
        <v>5394.4</v>
      </c>
      <c r="B1481">
        <v>788.79</v>
      </c>
      <c r="C1481" t="s">
        <v>37</v>
      </c>
      <c r="D1481" t="s">
        <v>86</v>
      </c>
    </row>
    <row r="1482" spans="1:4" x14ac:dyDescent="0.25">
      <c r="A1482">
        <v>1217.6199999999999</v>
      </c>
      <c r="B1482">
        <v>-221.5</v>
      </c>
      <c r="C1482" t="s">
        <v>37</v>
      </c>
      <c r="D1482" t="s">
        <v>57</v>
      </c>
    </row>
    <row r="1483" spans="1:4" x14ac:dyDescent="0.25">
      <c r="A1483">
        <v>1725.0325</v>
      </c>
      <c r="B1483">
        <v>206.35</v>
      </c>
      <c r="C1483" t="s">
        <v>24</v>
      </c>
      <c r="D1483" t="s">
        <v>41</v>
      </c>
    </row>
    <row r="1484" spans="1:4" x14ac:dyDescent="0.25">
      <c r="A1484">
        <v>222.2</v>
      </c>
      <c r="B1484">
        <v>-40.25</v>
      </c>
      <c r="C1484" t="s">
        <v>34</v>
      </c>
      <c r="D1484" t="s">
        <v>68</v>
      </c>
    </row>
    <row r="1485" spans="1:4" x14ac:dyDescent="0.25">
      <c r="A1485">
        <v>39.9</v>
      </c>
      <c r="B1485">
        <v>-37.799999999999997</v>
      </c>
      <c r="C1485" t="s">
        <v>34</v>
      </c>
      <c r="D1485" t="s">
        <v>68</v>
      </c>
    </row>
    <row r="1486" spans="1:4" x14ac:dyDescent="0.25">
      <c r="A1486">
        <v>319.95999999999998</v>
      </c>
      <c r="B1486">
        <v>123.15</v>
      </c>
      <c r="C1486" t="s">
        <v>34</v>
      </c>
      <c r="D1486" t="s">
        <v>49</v>
      </c>
    </row>
    <row r="1487" spans="1:4" x14ac:dyDescent="0.25">
      <c r="A1487">
        <v>566.12</v>
      </c>
      <c r="B1487">
        <v>-19.329999999999998</v>
      </c>
      <c r="C1487" t="s">
        <v>37</v>
      </c>
      <c r="D1487" t="s">
        <v>38</v>
      </c>
    </row>
    <row r="1488" spans="1:4" x14ac:dyDescent="0.25">
      <c r="A1488">
        <v>1558.18</v>
      </c>
      <c r="B1488">
        <v>417.62</v>
      </c>
      <c r="C1488" t="s">
        <v>34</v>
      </c>
      <c r="D1488" t="s">
        <v>49</v>
      </c>
    </row>
    <row r="1489" spans="1:4" x14ac:dyDescent="0.25">
      <c r="A1489">
        <v>13253.93</v>
      </c>
      <c r="B1489">
        <v>-1596.75</v>
      </c>
      <c r="C1489" t="s">
        <v>24</v>
      </c>
      <c r="D1489" t="s">
        <v>51</v>
      </c>
    </row>
    <row r="1490" spans="1:4" x14ac:dyDescent="0.25">
      <c r="A1490">
        <v>1102.3</v>
      </c>
      <c r="B1490">
        <v>98.12</v>
      </c>
      <c r="C1490" t="s">
        <v>37</v>
      </c>
      <c r="D1490" t="s">
        <v>38</v>
      </c>
    </row>
    <row r="1491" spans="1:4" x14ac:dyDescent="0.25">
      <c r="A1491">
        <v>1950.0360000000001</v>
      </c>
      <c r="B1491">
        <v>361.89</v>
      </c>
      <c r="C1491" t="s">
        <v>24</v>
      </c>
      <c r="D1491" t="s">
        <v>41</v>
      </c>
    </row>
    <row r="1492" spans="1:4" x14ac:dyDescent="0.25">
      <c r="A1492">
        <v>751.71</v>
      </c>
      <c r="B1492">
        <v>50.83</v>
      </c>
      <c r="C1492" t="s">
        <v>34</v>
      </c>
      <c r="D1492" t="s">
        <v>72</v>
      </c>
    </row>
    <row r="1493" spans="1:4" x14ac:dyDescent="0.25">
      <c r="A1493">
        <v>471.87</v>
      </c>
      <c r="B1493">
        <v>52.27</v>
      </c>
      <c r="C1493" t="s">
        <v>34</v>
      </c>
      <c r="D1493" t="s">
        <v>76</v>
      </c>
    </row>
    <row r="1494" spans="1:4" x14ac:dyDescent="0.25">
      <c r="A1494">
        <v>539.6</v>
      </c>
      <c r="B1494">
        <v>-6.5</v>
      </c>
      <c r="C1494" t="s">
        <v>37</v>
      </c>
      <c r="D1494" t="s">
        <v>38</v>
      </c>
    </row>
    <row r="1495" spans="1:4" x14ac:dyDescent="0.25">
      <c r="A1495">
        <v>204.21</v>
      </c>
      <c r="B1495">
        <v>-204.81</v>
      </c>
      <c r="C1495" t="s">
        <v>34</v>
      </c>
      <c r="D1495" t="s">
        <v>49</v>
      </c>
    </row>
    <row r="1496" spans="1:4" x14ac:dyDescent="0.25">
      <c r="A1496">
        <v>223.88</v>
      </c>
      <c r="B1496">
        <v>55.21</v>
      </c>
      <c r="C1496" t="s">
        <v>34</v>
      </c>
      <c r="D1496" t="s">
        <v>35</v>
      </c>
    </row>
    <row r="1497" spans="1:4" x14ac:dyDescent="0.25">
      <c r="A1497">
        <v>229.43</v>
      </c>
      <c r="B1497">
        <v>-127.05</v>
      </c>
      <c r="C1497" t="s">
        <v>34</v>
      </c>
      <c r="D1497" t="s">
        <v>68</v>
      </c>
    </row>
    <row r="1498" spans="1:4" x14ac:dyDescent="0.25">
      <c r="A1498">
        <v>131.27000000000001</v>
      </c>
      <c r="B1498">
        <v>-70.430000000000007</v>
      </c>
      <c r="C1498" t="s">
        <v>37</v>
      </c>
      <c r="D1498" t="s">
        <v>86</v>
      </c>
    </row>
    <row r="1499" spans="1:4" x14ac:dyDescent="0.25">
      <c r="A1499">
        <v>13571.7</v>
      </c>
      <c r="B1499">
        <v>3825.69</v>
      </c>
      <c r="C1499" t="s">
        <v>24</v>
      </c>
      <c r="D1499" t="s">
        <v>131</v>
      </c>
    </row>
    <row r="1500" spans="1:4" x14ac:dyDescent="0.25">
      <c r="A1500">
        <v>173.417</v>
      </c>
      <c r="B1500">
        <v>18.23</v>
      </c>
      <c r="C1500" t="s">
        <v>24</v>
      </c>
      <c r="D1500" t="s">
        <v>41</v>
      </c>
    </row>
    <row r="1501" spans="1:4" x14ac:dyDescent="0.25">
      <c r="A1501">
        <v>6362.94</v>
      </c>
      <c r="B1501">
        <v>-221.78</v>
      </c>
      <c r="C1501" t="s">
        <v>24</v>
      </c>
      <c r="D1501" t="s">
        <v>51</v>
      </c>
    </row>
    <row r="1502" spans="1:4" x14ac:dyDescent="0.25">
      <c r="A1502">
        <v>739.28</v>
      </c>
      <c r="B1502">
        <v>43.97</v>
      </c>
      <c r="C1502" t="s">
        <v>34</v>
      </c>
      <c r="D1502" t="s">
        <v>72</v>
      </c>
    </row>
    <row r="1503" spans="1:4" x14ac:dyDescent="0.25">
      <c r="A1503">
        <v>528.54</v>
      </c>
      <c r="B1503">
        <v>168.54</v>
      </c>
      <c r="C1503" t="s">
        <v>24</v>
      </c>
      <c r="D1503" t="s">
        <v>25</v>
      </c>
    </row>
    <row r="1504" spans="1:4" x14ac:dyDescent="0.25">
      <c r="A1504">
        <v>202.89</v>
      </c>
      <c r="B1504">
        <v>-201.91</v>
      </c>
      <c r="C1504" t="s">
        <v>34</v>
      </c>
      <c r="D1504" t="s">
        <v>49</v>
      </c>
    </row>
    <row r="1505" spans="1:4" x14ac:dyDescent="0.25">
      <c r="A1505">
        <v>61.5</v>
      </c>
      <c r="B1505">
        <v>-16.27</v>
      </c>
      <c r="C1505" t="s">
        <v>34</v>
      </c>
      <c r="D1505" t="s">
        <v>49</v>
      </c>
    </row>
    <row r="1506" spans="1:4" x14ac:dyDescent="0.25">
      <c r="A1506">
        <v>324.3175</v>
      </c>
      <c r="B1506">
        <v>-169.74</v>
      </c>
      <c r="C1506" t="s">
        <v>24</v>
      </c>
      <c r="D1506" t="s">
        <v>41</v>
      </c>
    </row>
    <row r="1507" spans="1:4" x14ac:dyDescent="0.25">
      <c r="A1507">
        <v>23792.93</v>
      </c>
      <c r="B1507">
        <v>10951.31</v>
      </c>
      <c r="C1507" t="s">
        <v>34</v>
      </c>
      <c r="D1507" t="s">
        <v>68</v>
      </c>
    </row>
    <row r="1508" spans="1:4" x14ac:dyDescent="0.25">
      <c r="A1508">
        <v>211.97</v>
      </c>
      <c r="B1508">
        <v>-46.83</v>
      </c>
      <c r="C1508" t="s">
        <v>34</v>
      </c>
      <c r="D1508" t="s">
        <v>35</v>
      </c>
    </row>
    <row r="1509" spans="1:4" x14ac:dyDescent="0.25">
      <c r="A1509">
        <v>36.06</v>
      </c>
      <c r="B1509">
        <v>-18.5</v>
      </c>
      <c r="C1509" t="s">
        <v>34</v>
      </c>
      <c r="D1509" t="s">
        <v>72</v>
      </c>
    </row>
    <row r="1510" spans="1:4" x14ac:dyDescent="0.25">
      <c r="A1510">
        <v>1849.8</v>
      </c>
      <c r="B1510">
        <v>530.22</v>
      </c>
      <c r="C1510" t="s">
        <v>34</v>
      </c>
      <c r="D1510" t="s">
        <v>72</v>
      </c>
    </row>
    <row r="1511" spans="1:4" x14ac:dyDescent="0.25">
      <c r="A1511">
        <v>327.61</v>
      </c>
      <c r="B1511">
        <v>54.9</v>
      </c>
      <c r="C1511" t="s">
        <v>34</v>
      </c>
      <c r="D1511" t="s">
        <v>68</v>
      </c>
    </row>
    <row r="1512" spans="1:4" x14ac:dyDescent="0.25">
      <c r="A1512">
        <v>67.489999999999995</v>
      </c>
      <c r="B1512">
        <v>-22.82</v>
      </c>
      <c r="C1512" t="s">
        <v>34</v>
      </c>
      <c r="D1512" t="s">
        <v>49</v>
      </c>
    </row>
    <row r="1513" spans="1:4" x14ac:dyDescent="0.25">
      <c r="A1513">
        <v>6.76</v>
      </c>
      <c r="B1513">
        <v>-4.28</v>
      </c>
      <c r="C1513" t="s">
        <v>34</v>
      </c>
      <c r="D1513" t="s">
        <v>35</v>
      </c>
    </row>
    <row r="1514" spans="1:4" x14ac:dyDescent="0.25">
      <c r="A1514">
        <v>178.4</v>
      </c>
      <c r="B1514">
        <v>20.079999999999998</v>
      </c>
      <c r="C1514" t="s">
        <v>37</v>
      </c>
      <c r="D1514" t="s">
        <v>38</v>
      </c>
    </row>
    <row r="1515" spans="1:4" x14ac:dyDescent="0.25">
      <c r="A1515">
        <v>115.01</v>
      </c>
      <c r="B1515">
        <v>5.81</v>
      </c>
      <c r="C1515" t="s">
        <v>34</v>
      </c>
      <c r="D1515" t="s">
        <v>35</v>
      </c>
    </row>
    <row r="1516" spans="1:4" x14ac:dyDescent="0.25">
      <c r="A1516">
        <v>1841.6</v>
      </c>
      <c r="B1516">
        <v>12.95</v>
      </c>
      <c r="C1516" t="s">
        <v>24</v>
      </c>
      <c r="D1516" t="s">
        <v>25</v>
      </c>
    </row>
    <row r="1517" spans="1:4" x14ac:dyDescent="0.25">
      <c r="A1517">
        <v>256.12</v>
      </c>
      <c r="B1517">
        <v>-18.190000000000001</v>
      </c>
      <c r="C1517" t="s">
        <v>34</v>
      </c>
      <c r="D1517" t="s">
        <v>72</v>
      </c>
    </row>
    <row r="1518" spans="1:4" x14ac:dyDescent="0.25">
      <c r="A1518">
        <v>5085.9070000000002</v>
      </c>
      <c r="B1518">
        <v>1366.69</v>
      </c>
      <c r="C1518" t="s">
        <v>24</v>
      </c>
      <c r="D1518" t="s">
        <v>41</v>
      </c>
    </row>
    <row r="1519" spans="1:4" x14ac:dyDescent="0.25">
      <c r="A1519">
        <v>1370.56</v>
      </c>
      <c r="B1519">
        <v>511.51</v>
      </c>
      <c r="C1519" t="s">
        <v>34</v>
      </c>
      <c r="D1519" t="s">
        <v>49</v>
      </c>
    </row>
    <row r="1520" spans="1:4" x14ac:dyDescent="0.25">
      <c r="A1520">
        <v>172.98</v>
      </c>
      <c r="B1520">
        <v>-59.75</v>
      </c>
      <c r="C1520" t="s">
        <v>34</v>
      </c>
      <c r="D1520" t="s">
        <v>49</v>
      </c>
    </row>
    <row r="1521" spans="1:4" x14ac:dyDescent="0.25">
      <c r="A1521">
        <v>1372.9455</v>
      </c>
      <c r="B1521">
        <v>429.89</v>
      </c>
      <c r="C1521" t="s">
        <v>24</v>
      </c>
      <c r="D1521" t="s">
        <v>41</v>
      </c>
    </row>
    <row r="1522" spans="1:4" x14ac:dyDescent="0.25">
      <c r="A1522">
        <v>387</v>
      </c>
      <c r="B1522">
        <v>-31.45</v>
      </c>
      <c r="C1522" t="s">
        <v>34</v>
      </c>
      <c r="D1522" t="s">
        <v>53</v>
      </c>
    </row>
    <row r="1523" spans="1:4" x14ac:dyDescent="0.25">
      <c r="A1523">
        <v>2421.02</v>
      </c>
      <c r="B1523">
        <v>-1943.17</v>
      </c>
      <c r="C1523" t="s">
        <v>24</v>
      </c>
      <c r="D1523" t="s">
        <v>51</v>
      </c>
    </row>
    <row r="1524" spans="1:4" x14ac:dyDescent="0.25">
      <c r="A1524">
        <v>5311.973</v>
      </c>
      <c r="B1524">
        <v>1142.08</v>
      </c>
      <c r="C1524" t="s">
        <v>24</v>
      </c>
      <c r="D1524" t="s">
        <v>41</v>
      </c>
    </row>
    <row r="1525" spans="1:4" x14ac:dyDescent="0.25">
      <c r="A1525">
        <v>1061.905</v>
      </c>
      <c r="B1525">
        <v>152.75</v>
      </c>
      <c r="C1525" t="s">
        <v>24</v>
      </c>
      <c r="D1525" t="s">
        <v>41</v>
      </c>
    </row>
    <row r="1526" spans="1:4" x14ac:dyDescent="0.25">
      <c r="A1526">
        <v>1631.04</v>
      </c>
      <c r="B1526">
        <v>665.63</v>
      </c>
      <c r="C1526" t="s">
        <v>24</v>
      </c>
      <c r="D1526" t="s">
        <v>25</v>
      </c>
    </row>
    <row r="1527" spans="1:4" x14ac:dyDescent="0.25">
      <c r="A1527">
        <v>214.62</v>
      </c>
      <c r="B1527">
        <v>-151.41999999999999</v>
      </c>
      <c r="C1527" t="s">
        <v>34</v>
      </c>
      <c r="D1527" t="s">
        <v>68</v>
      </c>
    </row>
    <row r="1528" spans="1:4" x14ac:dyDescent="0.25">
      <c r="A1528">
        <v>233.92</v>
      </c>
      <c r="B1528">
        <v>-80.75</v>
      </c>
      <c r="C1528" t="s">
        <v>37</v>
      </c>
      <c r="D1528" t="s">
        <v>38</v>
      </c>
    </row>
    <row r="1529" spans="1:4" x14ac:dyDescent="0.25">
      <c r="A1529">
        <v>1642.05</v>
      </c>
      <c r="B1529">
        <v>829.73</v>
      </c>
      <c r="C1529" t="s">
        <v>34</v>
      </c>
      <c r="D1529" t="s">
        <v>49</v>
      </c>
    </row>
    <row r="1530" spans="1:4" x14ac:dyDescent="0.25">
      <c r="A1530">
        <v>88.02</v>
      </c>
      <c r="B1530">
        <v>-6.54</v>
      </c>
      <c r="C1530" t="s">
        <v>34</v>
      </c>
      <c r="D1530" t="s">
        <v>68</v>
      </c>
    </row>
    <row r="1531" spans="1:4" x14ac:dyDescent="0.25">
      <c r="A1531">
        <v>800</v>
      </c>
      <c r="B1531">
        <v>-210.3</v>
      </c>
      <c r="C1531" t="s">
        <v>37</v>
      </c>
      <c r="D1531" t="s">
        <v>86</v>
      </c>
    </row>
    <row r="1532" spans="1:4" x14ac:dyDescent="0.25">
      <c r="A1532">
        <v>66.02</v>
      </c>
      <c r="B1532">
        <v>10.88</v>
      </c>
      <c r="C1532" t="s">
        <v>34</v>
      </c>
      <c r="D1532" t="s">
        <v>46</v>
      </c>
    </row>
    <row r="1533" spans="1:4" x14ac:dyDescent="0.25">
      <c r="A1533">
        <v>15.53</v>
      </c>
      <c r="B1533">
        <v>-5.92</v>
      </c>
      <c r="C1533" t="s">
        <v>34</v>
      </c>
      <c r="D1533" t="s">
        <v>100</v>
      </c>
    </row>
    <row r="1534" spans="1:4" x14ac:dyDescent="0.25">
      <c r="A1534">
        <v>265.38</v>
      </c>
      <c r="B1534">
        <v>-107.59</v>
      </c>
      <c r="C1534" t="s">
        <v>37</v>
      </c>
      <c r="D1534" t="s">
        <v>38</v>
      </c>
    </row>
    <row r="1535" spans="1:4" x14ac:dyDescent="0.25">
      <c r="A1535">
        <v>33.409999999999997</v>
      </c>
      <c r="B1535">
        <v>-3.48</v>
      </c>
      <c r="C1535" t="s">
        <v>34</v>
      </c>
      <c r="D1535" t="s">
        <v>35</v>
      </c>
    </row>
    <row r="1536" spans="1:4" x14ac:dyDescent="0.25">
      <c r="A1536">
        <v>7157.16</v>
      </c>
      <c r="B1536">
        <v>1150.33</v>
      </c>
      <c r="C1536" t="s">
        <v>37</v>
      </c>
      <c r="D1536" t="s">
        <v>57</v>
      </c>
    </row>
    <row r="1537" spans="1:4" x14ac:dyDescent="0.25">
      <c r="A1537">
        <v>161.72</v>
      </c>
      <c r="B1537">
        <v>-134.71</v>
      </c>
      <c r="C1537" t="s">
        <v>34</v>
      </c>
      <c r="D1537" t="s">
        <v>68</v>
      </c>
    </row>
    <row r="1538" spans="1:4" x14ac:dyDescent="0.25">
      <c r="A1538">
        <v>107.75</v>
      </c>
      <c r="B1538">
        <v>24.17</v>
      </c>
      <c r="C1538" t="s">
        <v>34</v>
      </c>
      <c r="D1538" t="s">
        <v>49</v>
      </c>
    </row>
    <row r="1539" spans="1:4" x14ac:dyDescent="0.25">
      <c r="A1539">
        <v>75.73</v>
      </c>
      <c r="B1539">
        <v>-37.76</v>
      </c>
      <c r="C1539" t="s">
        <v>34</v>
      </c>
      <c r="D1539" t="s">
        <v>35</v>
      </c>
    </row>
    <row r="1540" spans="1:4" x14ac:dyDescent="0.25">
      <c r="A1540">
        <v>29.23</v>
      </c>
      <c r="B1540">
        <v>8.1</v>
      </c>
      <c r="C1540" t="s">
        <v>34</v>
      </c>
      <c r="D1540" t="s">
        <v>46</v>
      </c>
    </row>
    <row r="1541" spans="1:4" x14ac:dyDescent="0.25">
      <c r="A1541">
        <v>78.72</v>
      </c>
      <c r="B1541">
        <v>-22.36</v>
      </c>
      <c r="C1541" t="s">
        <v>34</v>
      </c>
      <c r="D1541" t="s">
        <v>49</v>
      </c>
    </row>
    <row r="1542" spans="1:4" x14ac:dyDescent="0.25">
      <c r="A1542">
        <v>788.85</v>
      </c>
      <c r="B1542">
        <v>317.52999999999997</v>
      </c>
      <c r="C1542" t="s">
        <v>34</v>
      </c>
      <c r="D1542" t="s">
        <v>68</v>
      </c>
    </row>
    <row r="1543" spans="1:4" x14ac:dyDescent="0.25">
      <c r="A1543">
        <v>364.59</v>
      </c>
      <c r="B1543">
        <v>-14.28</v>
      </c>
      <c r="C1543" t="s">
        <v>34</v>
      </c>
      <c r="D1543" t="s">
        <v>49</v>
      </c>
    </row>
    <row r="1544" spans="1:4" x14ac:dyDescent="0.25">
      <c r="A1544">
        <v>535.57000000000005</v>
      </c>
      <c r="B1544">
        <v>131.05000000000001</v>
      </c>
      <c r="C1544" t="s">
        <v>37</v>
      </c>
      <c r="D1544" t="s">
        <v>38</v>
      </c>
    </row>
    <row r="1545" spans="1:4" x14ac:dyDescent="0.25">
      <c r="A1545">
        <v>286.06</v>
      </c>
      <c r="B1545">
        <v>-85.09</v>
      </c>
      <c r="C1545" t="s">
        <v>34</v>
      </c>
      <c r="D1545" t="s">
        <v>49</v>
      </c>
    </row>
    <row r="1546" spans="1:4" x14ac:dyDescent="0.25">
      <c r="A1546">
        <v>248.1</v>
      </c>
      <c r="B1546">
        <v>49.67</v>
      </c>
      <c r="C1546" t="s">
        <v>34</v>
      </c>
      <c r="D1546" t="s">
        <v>35</v>
      </c>
    </row>
    <row r="1547" spans="1:4" x14ac:dyDescent="0.25">
      <c r="A1547">
        <v>181.83</v>
      </c>
      <c r="B1547">
        <v>-43.36</v>
      </c>
      <c r="C1547" t="s">
        <v>34</v>
      </c>
      <c r="D1547" t="s">
        <v>49</v>
      </c>
    </row>
    <row r="1548" spans="1:4" x14ac:dyDescent="0.25">
      <c r="A1548">
        <v>112.42</v>
      </c>
      <c r="B1548">
        <v>7.4</v>
      </c>
      <c r="C1548" t="s">
        <v>34</v>
      </c>
      <c r="D1548" t="s">
        <v>76</v>
      </c>
    </row>
    <row r="1549" spans="1:4" x14ac:dyDescent="0.25">
      <c r="A1549">
        <v>279.327</v>
      </c>
      <c r="B1549">
        <v>75.209999999999994</v>
      </c>
      <c r="C1549" t="s">
        <v>24</v>
      </c>
      <c r="D1549" t="s">
        <v>41</v>
      </c>
    </row>
    <row r="1550" spans="1:4" x14ac:dyDescent="0.25">
      <c r="A1550">
        <v>539.20600000000002</v>
      </c>
      <c r="B1550">
        <v>-452.39</v>
      </c>
      <c r="C1550" t="s">
        <v>24</v>
      </c>
      <c r="D1550" t="s">
        <v>41</v>
      </c>
    </row>
    <row r="1551" spans="1:4" x14ac:dyDescent="0.25">
      <c r="A1551">
        <v>240.24</v>
      </c>
      <c r="B1551">
        <v>-84.93</v>
      </c>
      <c r="C1551" t="s">
        <v>37</v>
      </c>
      <c r="D1551" t="s">
        <v>112</v>
      </c>
    </row>
    <row r="1552" spans="1:4" x14ac:dyDescent="0.25">
      <c r="A1552">
        <v>6742.49</v>
      </c>
      <c r="B1552">
        <v>-502.05</v>
      </c>
      <c r="C1552" t="s">
        <v>34</v>
      </c>
      <c r="D1552" t="s">
        <v>53</v>
      </c>
    </row>
    <row r="1553" spans="1:4" x14ac:dyDescent="0.25">
      <c r="A1553">
        <v>16.82</v>
      </c>
      <c r="B1553">
        <v>-5.54</v>
      </c>
      <c r="C1553" t="s">
        <v>34</v>
      </c>
      <c r="D1553" t="s">
        <v>35</v>
      </c>
    </row>
    <row r="1554" spans="1:4" x14ac:dyDescent="0.25">
      <c r="A1554">
        <v>691.09</v>
      </c>
      <c r="B1554">
        <v>364.03</v>
      </c>
      <c r="C1554" t="s">
        <v>37</v>
      </c>
      <c r="D1554" t="s">
        <v>38</v>
      </c>
    </row>
    <row r="1555" spans="1:4" x14ac:dyDescent="0.25">
      <c r="A1555">
        <v>713.7</v>
      </c>
      <c r="B1555">
        <v>176.09</v>
      </c>
      <c r="C1555" t="s">
        <v>34</v>
      </c>
      <c r="D1555" t="s">
        <v>35</v>
      </c>
    </row>
    <row r="1556" spans="1:4" x14ac:dyDescent="0.25">
      <c r="A1556">
        <v>92.02</v>
      </c>
      <c r="B1556">
        <v>-24.88</v>
      </c>
      <c r="C1556" t="s">
        <v>34</v>
      </c>
      <c r="D1556" t="s">
        <v>64</v>
      </c>
    </row>
    <row r="1557" spans="1:4" x14ac:dyDescent="0.25">
      <c r="A1557">
        <v>5785.59</v>
      </c>
      <c r="B1557">
        <v>-423.77</v>
      </c>
      <c r="C1557" t="s">
        <v>37</v>
      </c>
      <c r="D1557" t="s">
        <v>86</v>
      </c>
    </row>
    <row r="1558" spans="1:4" x14ac:dyDescent="0.25">
      <c r="A1558">
        <v>1131.93</v>
      </c>
      <c r="B1558">
        <v>469.69</v>
      </c>
      <c r="C1558" t="s">
        <v>34</v>
      </c>
      <c r="D1558" t="s">
        <v>49</v>
      </c>
    </row>
    <row r="1559" spans="1:4" x14ac:dyDescent="0.25">
      <c r="A1559">
        <v>3238.143</v>
      </c>
      <c r="B1559">
        <v>727.36</v>
      </c>
      <c r="C1559" t="s">
        <v>24</v>
      </c>
      <c r="D1559" t="s">
        <v>41</v>
      </c>
    </row>
    <row r="1560" spans="1:4" x14ac:dyDescent="0.25">
      <c r="A1560">
        <v>66.599999999999994</v>
      </c>
      <c r="B1560">
        <v>13.99</v>
      </c>
      <c r="C1560" t="s">
        <v>34</v>
      </c>
      <c r="D1560" t="s">
        <v>100</v>
      </c>
    </row>
    <row r="1561" spans="1:4" x14ac:dyDescent="0.25">
      <c r="A1561">
        <v>312.25</v>
      </c>
      <c r="B1561">
        <v>15.56</v>
      </c>
      <c r="C1561" t="s">
        <v>34</v>
      </c>
      <c r="D1561" t="s">
        <v>53</v>
      </c>
    </row>
    <row r="1562" spans="1:4" x14ac:dyDescent="0.25">
      <c r="A1562">
        <v>14535.8</v>
      </c>
      <c r="B1562">
        <v>-3971.06</v>
      </c>
      <c r="C1562" t="s">
        <v>24</v>
      </c>
      <c r="D1562" t="s">
        <v>51</v>
      </c>
    </row>
    <row r="1563" spans="1:4" x14ac:dyDescent="0.25">
      <c r="A1563">
        <v>70.63</v>
      </c>
      <c r="B1563">
        <v>-66.87</v>
      </c>
      <c r="C1563" t="s">
        <v>34</v>
      </c>
      <c r="D1563" t="s">
        <v>64</v>
      </c>
    </row>
    <row r="1564" spans="1:4" x14ac:dyDescent="0.25">
      <c r="A1564">
        <v>952.47</v>
      </c>
      <c r="B1564">
        <v>270.69</v>
      </c>
      <c r="C1564" t="s">
        <v>24</v>
      </c>
      <c r="D1564" t="s">
        <v>51</v>
      </c>
    </row>
    <row r="1565" spans="1:4" x14ac:dyDescent="0.25">
      <c r="A1565">
        <v>171.96350000000001</v>
      </c>
      <c r="B1565">
        <v>-296.37</v>
      </c>
      <c r="C1565" t="s">
        <v>24</v>
      </c>
      <c r="D1565" t="s">
        <v>41</v>
      </c>
    </row>
    <row r="1566" spans="1:4" x14ac:dyDescent="0.25">
      <c r="A1566">
        <v>67.03</v>
      </c>
      <c r="B1566">
        <v>-30.4</v>
      </c>
      <c r="C1566" t="s">
        <v>34</v>
      </c>
      <c r="D1566" t="s">
        <v>64</v>
      </c>
    </row>
    <row r="1567" spans="1:4" x14ac:dyDescent="0.25">
      <c r="A1567">
        <v>140.82</v>
      </c>
      <c r="B1567">
        <v>-43.26</v>
      </c>
      <c r="C1567" t="s">
        <v>34</v>
      </c>
      <c r="D1567" t="s">
        <v>53</v>
      </c>
    </row>
    <row r="1568" spans="1:4" x14ac:dyDescent="0.25">
      <c r="A1568">
        <v>375.74</v>
      </c>
      <c r="B1568">
        <v>-9.31</v>
      </c>
      <c r="C1568" t="s">
        <v>34</v>
      </c>
      <c r="D1568" t="s">
        <v>72</v>
      </c>
    </row>
    <row r="1569" spans="1:4" x14ac:dyDescent="0.25">
      <c r="A1569">
        <v>1095.1099999999999</v>
      </c>
      <c r="B1569">
        <v>-1286.43</v>
      </c>
      <c r="C1569" t="s">
        <v>37</v>
      </c>
      <c r="D1569" t="s">
        <v>112</v>
      </c>
    </row>
    <row r="1570" spans="1:4" x14ac:dyDescent="0.25">
      <c r="A1570">
        <v>125.46</v>
      </c>
      <c r="B1570">
        <v>-129.63</v>
      </c>
      <c r="C1570" t="s">
        <v>34</v>
      </c>
      <c r="D1570" t="s">
        <v>68</v>
      </c>
    </row>
    <row r="1571" spans="1:4" x14ac:dyDescent="0.25">
      <c r="A1571">
        <v>381.69</v>
      </c>
      <c r="B1571">
        <v>256.18</v>
      </c>
      <c r="C1571" t="s">
        <v>37</v>
      </c>
      <c r="D1571" t="s">
        <v>38</v>
      </c>
    </row>
    <row r="1572" spans="1:4" x14ac:dyDescent="0.25">
      <c r="A1572">
        <v>1143.45</v>
      </c>
      <c r="B1572">
        <v>304.42</v>
      </c>
      <c r="C1572" t="s">
        <v>24</v>
      </c>
      <c r="D1572" t="s">
        <v>25</v>
      </c>
    </row>
    <row r="1573" spans="1:4" x14ac:dyDescent="0.25">
      <c r="A1573">
        <v>42.31</v>
      </c>
      <c r="B1573">
        <v>-53.08</v>
      </c>
      <c r="C1573" t="s">
        <v>24</v>
      </c>
      <c r="D1573" t="s">
        <v>51</v>
      </c>
    </row>
    <row r="1574" spans="1:4" x14ac:dyDescent="0.25">
      <c r="A1574">
        <v>152.66999999999999</v>
      </c>
      <c r="B1574">
        <v>12.76</v>
      </c>
      <c r="C1574" t="s">
        <v>34</v>
      </c>
      <c r="D1574" t="s">
        <v>68</v>
      </c>
    </row>
    <row r="1575" spans="1:4" x14ac:dyDescent="0.25">
      <c r="A1575">
        <v>47.99</v>
      </c>
      <c r="B1575">
        <v>3.86</v>
      </c>
      <c r="C1575" t="s">
        <v>34</v>
      </c>
      <c r="D1575" t="s">
        <v>100</v>
      </c>
    </row>
    <row r="1576" spans="1:4" x14ac:dyDescent="0.25">
      <c r="A1576">
        <v>829.61699999999996</v>
      </c>
      <c r="B1576">
        <v>25.53</v>
      </c>
      <c r="C1576" t="s">
        <v>24</v>
      </c>
      <c r="D1576" t="s">
        <v>41</v>
      </c>
    </row>
    <row r="1577" spans="1:4" x14ac:dyDescent="0.25">
      <c r="A1577">
        <v>616.10550000000001</v>
      </c>
      <c r="B1577">
        <v>-458.74</v>
      </c>
      <c r="C1577" t="s">
        <v>24</v>
      </c>
      <c r="D1577" t="s">
        <v>41</v>
      </c>
    </row>
    <row r="1578" spans="1:4" x14ac:dyDescent="0.25">
      <c r="A1578">
        <v>89.75</v>
      </c>
      <c r="B1578">
        <v>-38.29</v>
      </c>
      <c r="C1578" t="s">
        <v>24</v>
      </c>
      <c r="D1578" t="s">
        <v>51</v>
      </c>
    </row>
    <row r="1579" spans="1:4" x14ac:dyDescent="0.25">
      <c r="A1579">
        <v>478.38</v>
      </c>
      <c r="B1579">
        <v>-34.39</v>
      </c>
      <c r="C1579" t="s">
        <v>34</v>
      </c>
      <c r="D1579" t="s">
        <v>72</v>
      </c>
    </row>
    <row r="1580" spans="1:4" x14ac:dyDescent="0.25">
      <c r="A1580">
        <v>124.65</v>
      </c>
      <c r="B1580">
        <v>13.34</v>
      </c>
      <c r="C1580" t="s">
        <v>34</v>
      </c>
      <c r="D1580" t="s">
        <v>49</v>
      </c>
    </row>
    <row r="1581" spans="1:4" x14ac:dyDescent="0.25">
      <c r="A1581">
        <v>321.91000000000003</v>
      </c>
      <c r="B1581">
        <v>-24.96</v>
      </c>
      <c r="C1581" t="s">
        <v>34</v>
      </c>
      <c r="D1581" t="s">
        <v>68</v>
      </c>
    </row>
    <row r="1582" spans="1:4" x14ac:dyDescent="0.25">
      <c r="A1582">
        <v>132.96</v>
      </c>
      <c r="B1582">
        <v>-61.88</v>
      </c>
      <c r="C1582" t="s">
        <v>34</v>
      </c>
      <c r="D1582" t="s">
        <v>68</v>
      </c>
    </row>
    <row r="1583" spans="1:4" x14ac:dyDescent="0.25">
      <c r="A1583">
        <v>3268.7514999999999</v>
      </c>
      <c r="B1583">
        <v>562.91</v>
      </c>
      <c r="C1583" t="s">
        <v>24</v>
      </c>
      <c r="D1583" t="s">
        <v>41</v>
      </c>
    </row>
    <row r="1584" spans="1:4" x14ac:dyDescent="0.25">
      <c r="A1584">
        <v>33.21</v>
      </c>
      <c r="B1584">
        <v>-0.85</v>
      </c>
      <c r="C1584" t="s">
        <v>34</v>
      </c>
      <c r="D1584" t="s">
        <v>100</v>
      </c>
    </row>
    <row r="1585" spans="1:4" x14ac:dyDescent="0.25">
      <c r="A1585">
        <v>167.07</v>
      </c>
      <c r="B1585">
        <v>-102.36</v>
      </c>
      <c r="C1585" t="s">
        <v>34</v>
      </c>
      <c r="D1585" t="s">
        <v>49</v>
      </c>
    </row>
    <row r="1586" spans="1:4" x14ac:dyDescent="0.25">
      <c r="A1586">
        <v>8270.57</v>
      </c>
      <c r="B1586">
        <v>2851.46</v>
      </c>
      <c r="C1586" t="s">
        <v>24</v>
      </c>
      <c r="D1586" t="s">
        <v>51</v>
      </c>
    </row>
    <row r="1587" spans="1:4" x14ac:dyDescent="0.25">
      <c r="A1587">
        <v>4687.6734999999999</v>
      </c>
      <c r="B1587">
        <v>1304.56</v>
      </c>
      <c r="C1587" t="s">
        <v>24</v>
      </c>
      <c r="D1587" t="s">
        <v>41</v>
      </c>
    </row>
    <row r="1588" spans="1:4" x14ac:dyDescent="0.25">
      <c r="A1588">
        <v>82.97</v>
      </c>
      <c r="B1588">
        <v>32.5</v>
      </c>
      <c r="C1588" t="s">
        <v>34</v>
      </c>
      <c r="D1588" t="s">
        <v>46</v>
      </c>
    </row>
    <row r="1589" spans="1:4" x14ac:dyDescent="0.25">
      <c r="A1589">
        <v>13701.35</v>
      </c>
      <c r="B1589">
        <v>-3687.65</v>
      </c>
      <c r="C1589" t="s">
        <v>37</v>
      </c>
      <c r="D1589" t="s">
        <v>112</v>
      </c>
    </row>
    <row r="1590" spans="1:4" x14ac:dyDescent="0.25">
      <c r="A1590">
        <v>1054.7</v>
      </c>
      <c r="B1590">
        <v>213.26</v>
      </c>
      <c r="C1590" t="s">
        <v>34</v>
      </c>
      <c r="D1590" t="s">
        <v>72</v>
      </c>
    </row>
    <row r="1591" spans="1:4" x14ac:dyDescent="0.25">
      <c r="A1591">
        <v>5349.21</v>
      </c>
      <c r="B1591">
        <v>61.9</v>
      </c>
      <c r="C1591" t="s">
        <v>37</v>
      </c>
      <c r="D1591" t="s">
        <v>86</v>
      </c>
    </row>
    <row r="1592" spans="1:4" x14ac:dyDescent="0.25">
      <c r="A1592">
        <v>4859.37</v>
      </c>
      <c r="B1592">
        <v>2472.3200000000002</v>
      </c>
      <c r="C1592" t="s">
        <v>24</v>
      </c>
      <c r="D1592" t="s">
        <v>51</v>
      </c>
    </row>
    <row r="1593" spans="1:4" x14ac:dyDescent="0.25">
      <c r="A1593">
        <v>1959.92</v>
      </c>
      <c r="B1593">
        <v>-374.96</v>
      </c>
      <c r="C1593" t="s">
        <v>37</v>
      </c>
      <c r="D1593" t="s">
        <v>112</v>
      </c>
    </row>
    <row r="1594" spans="1:4" x14ac:dyDescent="0.25">
      <c r="A1594">
        <v>3830.84</v>
      </c>
      <c r="B1594">
        <v>635.33000000000004</v>
      </c>
      <c r="C1594" t="s">
        <v>34</v>
      </c>
      <c r="D1594" t="s">
        <v>72</v>
      </c>
    </row>
    <row r="1595" spans="1:4" x14ac:dyDescent="0.25">
      <c r="A1595">
        <v>267.43</v>
      </c>
      <c r="B1595">
        <v>-45.98</v>
      </c>
      <c r="C1595" t="s">
        <v>34</v>
      </c>
      <c r="D1595" t="s">
        <v>53</v>
      </c>
    </row>
    <row r="1596" spans="1:4" x14ac:dyDescent="0.25">
      <c r="A1596">
        <v>362.17</v>
      </c>
      <c r="B1596">
        <v>-83.96</v>
      </c>
      <c r="C1596" t="s">
        <v>34</v>
      </c>
      <c r="D1596" t="s">
        <v>72</v>
      </c>
    </row>
    <row r="1597" spans="1:4" x14ac:dyDescent="0.25">
      <c r="A1597">
        <v>41.03</v>
      </c>
      <c r="B1597">
        <v>-30.47</v>
      </c>
      <c r="C1597" t="s">
        <v>24</v>
      </c>
      <c r="D1597" t="s">
        <v>25</v>
      </c>
    </row>
    <row r="1598" spans="1:4" x14ac:dyDescent="0.25">
      <c r="A1598">
        <v>796.08</v>
      </c>
      <c r="B1598">
        <v>30.29</v>
      </c>
      <c r="C1598" t="s">
        <v>24</v>
      </c>
      <c r="D1598" t="s">
        <v>25</v>
      </c>
    </row>
    <row r="1599" spans="1:4" x14ac:dyDescent="0.25">
      <c r="A1599">
        <v>82.61</v>
      </c>
      <c r="B1599">
        <v>-46.25</v>
      </c>
      <c r="C1599" t="s">
        <v>34</v>
      </c>
      <c r="D1599" t="s">
        <v>35</v>
      </c>
    </row>
    <row r="1600" spans="1:4" x14ac:dyDescent="0.25">
      <c r="A1600">
        <v>137.38</v>
      </c>
      <c r="B1600">
        <v>-11.39</v>
      </c>
      <c r="C1600" t="s">
        <v>24</v>
      </c>
      <c r="D1600" t="s">
        <v>25</v>
      </c>
    </row>
    <row r="1601" spans="1:4" x14ac:dyDescent="0.25">
      <c r="A1601">
        <v>2543.9499999999998</v>
      </c>
      <c r="B1601">
        <v>-1011.32</v>
      </c>
      <c r="C1601" t="s">
        <v>24</v>
      </c>
      <c r="D1601" t="s">
        <v>131</v>
      </c>
    </row>
    <row r="1602" spans="1:4" x14ac:dyDescent="0.25">
      <c r="A1602">
        <v>4371.92</v>
      </c>
      <c r="B1602">
        <v>-533.44000000000005</v>
      </c>
      <c r="C1602" t="s">
        <v>37</v>
      </c>
      <c r="D1602" t="s">
        <v>57</v>
      </c>
    </row>
    <row r="1603" spans="1:4" x14ac:dyDescent="0.25">
      <c r="A1603">
        <v>1745.1179999999999</v>
      </c>
      <c r="B1603">
        <v>307.25</v>
      </c>
      <c r="C1603" t="s">
        <v>24</v>
      </c>
      <c r="D1603" t="s">
        <v>41</v>
      </c>
    </row>
    <row r="1604" spans="1:4" x14ac:dyDescent="0.25">
      <c r="A1604">
        <v>290.45999999999998</v>
      </c>
      <c r="B1604">
        <v>-31.55</v>
      </c>
      <c r="C1604" t="s">
        <v>34</v>
      </c>
      <c r="D1604" t="s">
        <v>72</v>
      </c>
    </row>
    <row r="1605" spans="1:4" x14ac:dyDescent="0.25">
      <c r="A1605">
        <v>1207.4000000000001</v>
      </c>
      <c r="B1605">
        <v>-25.23</v>
      </c>
      <c r="C1605" t="s">
        <v>24</v>
      </c>
      <c r="D1605" t="s">
        <v>25</v>
      </c>
    </row>
    <row r="1606" spans="1:4" x14ac:dyDescent="0.25">
      <c r="A1606">
        <v>1009.42</v>
      </c>
      <c r="B1606">
        <v>339.58</v>
      </c>
      <c r="C1606" t="s">
        <v>37</v>
      </c>
      <c r="D1606" t="s">
        <v>38</v>
      </c>
    </row>
    <row r="1607" spans="1:4" x14ac:dyDescent="0.25">
      <c r="A1607">
        <v>15137.11</v>
      </c>
      <c r="B1607">
        <v>4913.16</v>
      </c>
      <c r="C1607" t="s">
        <v>24</v>
      </c>
      <c r="D1607" t="s">
        <v>51</v>
      </c>
    </row>
    <row r="1608" spans="1:4" x14ac:dyDescent="0.25">
      <c r="A1608">
        <v>40.79</v>
      </c>
      <c r="B1608">
        <v>-11.69</v>
      </c>
      <c r="C1608" t="s">
        <v>34</v>
      </c>
      <c r="D1608" t="s">
        <v>76</v>
      </c>
    </row>
    <row r="1609" spans="1:4" x14ac:dyDescent="0.25">
      <c r="A1609">
        <v>524.25</v>
      </c>
      <c r="B1609">
        <v>124.18</v>
      </c>
      <c r="C1609" t="s">
        <v>34</v>
      </c>
      <c r="D1609" t="s">
        <v>49</v>
      </c>
    </row>
    <row r="1610" spans="1:4" x14ac:dyDescent="0.25">
      <c r="A1610">
        <v>247.15</v>
      </c>
      <c r="B1610">
        <v>-88.35</v>
      </c>
      <c r="C1610" t="s">
        <v>37</v>
      </c>
      <c r="D1610" t="s">
        <v>38</v>
      </c>
    </row>
    <row r="1611" spans="1:4" x14ac:dyDescent="0.25">
      <c r="A1611">
        <v>789.94</v>
      </c>
      <c r="B1611">
        <v>-190.41</v>
      </c>
      <c r="C1611" t="s">
        <v>37</v>
      </c>
      <c r="D1611" t="s">
        <v>86</v>
      </c>
    </row>
    <row r="1612" spans="1:4" x14ac:dyDescent="0.25">
      <c r="A1612">
        <v>6116.11</v>
      </c>
      <c r="B1612">
        <v>91.57</v>
      </c>
      <c r="C1612" t="s">
        <v>37</v>
      </c>
      <c r="D1612" t="s">
        <v>112</v>
      </c>
    </row>
    <row r="1613" spans="1:4" x14ac:dyDescent="0.25">
      <c r="A1613">
        <v>183.32</v>
      </c>
      <c r="B1613">
        <v>-61.1</v>
      </c>
      <c r="C1613" t="s">
        <v>24</v>
      </c>
      <c r="D1613" t="s">
        <v>51</v>
      </c>
    </row>
    <row r="1614" spans="1:4" x14ac:dyDescent="0.25">
      <c r="A1614">
        <v>194.11</v>
      </c>
      <c r="B1614">
        <v>87.66</v>
      </c>
      <c r="C1614" t="s">
        <v>37</v>
      </c>
      <c r="D1614" t="s">
        <v>38</v>
      </c>
    </row>
    <row r="1615" spans="1:4" x14ac:dyDescent="0.25">
      <c r="A1615">
        <v>333.3</v>
      </c>
      <c r="B1615">
        <v>71.040000000000006</v>
      </c>
      <c r="C1615" t="s">
        <v>24</v>
      </c>
      <c r="D1615" t="s">
        <v>25</v>
      </c>
    </row>
    <row r="1616" spans="1:4" x14ac:dyDescent="0.25">
      <c r="A1616">
        <v>314.93</v>
      </c>
      <c r="B1616">
        <v>-17.5</v>
      </c>
      <c r="C1616" t="s">
        <v>24</v>
      </c>
      <c r="D1616" t="s">
        <v>51</v>
      </c>
    </row>
    <row r="1617" spans="1:4" x14ac:dyDescent="0.25">
      <c r="A1617">
        <v>726.82</v>
      </c>
      <c r="B1617">
        <v>-173.88</v>
      </c>
      <c r="C1617" t="s">
        <v>24</v>
      </c>
      <c r="D1617" t="s">
        <v>25</v>
      </c>
    </row>
    <row r="1618" spans="1:4" x14ac:dyDescent="0.25">
      <c r="A1618">
        <v>8719.69</v>
      </c>
      <c r="B1618">
        <v>2241.71</v>
      </c>
      <c r="C1618" t="s">
        <v>24</v>
      </c>
      <c r="D1618" t="s">
        <v>51</v>
      </c>
    </row>
    <row r="1619" spans="1:4" x14ac:dyDescent="0.25">
      <c r="A1619">
        <v>583.55999999999995</v>
      </c>
      <c r="B1619">
        <v>-94.59</v>
      </c>
      <c r="C1619" t="s">
        <v>24</v>
      </c>
      <c r="D1619" t="s">
        <v>25</v>
      </c>
    </row>
    <row r="1620" spans="1:4" x14ac:dyDescent="0.25">
      <c r="A1620">
        <v>281.47000000000003</v>
      </c>
      <c r="B1620">
        <v>-190.57</v>
      </c>
      <c r="C1620" t="s">
        <v>34</v>
      </c>
      <c r="D1620" t="s">
        <v>49</v>
      </c>
    </row>
    <row r="1621" spans="1:4" x14ac:dyDescent="0.25">
      <c r="A1621">
        <v>115.24</v>
      </c>
      <c r="B1621">
        <v>43.23</v>
      </c>
      <c r="C1621" t="s">
        <v>34</v>
      </c>
      <c r="D1621" t="s">
        <v>46</v>
      </c>
    </row>
    <row r="1622" spans="1:4" x14ac:dyDescent="0.25">
      <c r="A1622">
        <v>9601.94</v>
      </c>
      <c r="B1622">
        <v>2428.59</v>
      </c>
      <c r="C1622" t="s">
        <v>37</v>
      </c>
      <c r="D1622" t="s">
        <v>112</v>
      </c>
    </row>
    <row r="1623" spans="1:4" x14ac:dyDescent="0.25">
      <c r="A1623">
        <v>435.24</v>
      </c>
      <c r="B1623">
        <v>174.89</v>
      </c>
      <c r="C1623" t="s">
        <v>34</v>
      </c>
      <c r="D1623" t="s">
        <v>49</v>
      </c>
    </row>
    <row r="1624" spans="1:4" x14ac:dyDescent="0.25">
      <c r="A1624">
        <v>973.86199999999997</v>
      </c>
      <c r="B1624">
        <v>-693.33</v>
      </c>
      <c r="C1624" t="s">
        <v>24</v>
      </c>
      <c r="D1624" t="s">
        <v>41</v>
      </c>
    </row>
    <row r="1625" spans="1:4" x14ac:dyDescent="0.25">
      <c r="A1625">
        <v>1624.67</v>
      </c>
      <c r="B1625">
        <v>504.35</v>
      </c>
      <c r="C1625" t="s">
        <v>24</v>
      </c>
      <c r="D1625" t="s">
        <v>25</v>
      </c>
    </row>
    <row r="1626" spans="1:4" x14ac:dyDescent="0.25">
      <c r="A1626">
        <v>124.78</v>
      </c>
      <c r="B1626">
        <v>-122.67</v>
      </c>
      <c r="C1626" t="s">
        <v>34</v>
      </c>
      <c r="D1626" t="s">
        <v>68</v>
      </c>
    </row>
    <row r="1627" spans="1:4" x14ac:dyDescent="0.25">
      <c r="A1627">
        <v>123.4</v>
      </c>
      <c r="B1627">
        <v>30.5</v>
      </c>
      <c r="C1627" t="s">
        <v>34</v>
      </c>
      <c r="D1627" t="s">
        <v>35</v>
      </c>
    </row>
    <row r="1628" spans="1:4" x14ac:dyDescent="0.25">
      <c r="A1628">
        <v>116.06</v>
      </c>
      <c r="B1628">
        <v>25.2</v>
      </c>
      <c r="C1628" t="s">
        <v>34</v>
      </c>
      <c r="D1628" t="s">
        <v>100</v>
      </c>
    </row>
    <row r="1629" spans="1:4" x14ac:dyDescent="0.25">
      <c r="A1629">
        <v>512.83000000000004</v>
      </c>
      <c r="B1629">
        <v>-221.56</v>
      </c>
      <c r="C1629" t="s">
        <v>34</v>
      </c>
      <c r="D1629" t="s">
        <v>53</v>
      </c>
    </row>
    <row r="1630" spans="1:4" x14ac:dyDescent="0.25">
      <c r="A1630">
        <v>539.05999999999995</v>
      </c>
      <c r="B1630">
        <v>-123.07</v>
      </c>
      <c r="C1630" t="s">
        <v>34</v>
      </c>
      <c r="D1630" t="s">
        <v>64</v>
      </c>
    </row>
    <row r="1631" spans="1:4" x14ac:dyDescent="0.25">
      <c r="A1631">
        <v>751.52</v>
      </c>
      <c r="B1631">
        <v>67.11</v>
      </c>
      <c r="C1631" t="s">
        <v>34</v>
      </c>
      <c r="D1631" t="s">
        <v>68</v>
      </c>
    </row>
    <row r="1632" spans="1:4" x14ac:dyDescent="0.25">
      <c r="A1632">
        <v>220.48</v>
      </c>
      <c r="B1632">
        <v>81.91</v>
      </c>
      <c r="C1632" t="s">
        <v>34</v>
      </c>
      <c r="D1632" t="s">
        <v>49</v>
      </c>
    </row>
    <row r="1633" spans="1:4" x14ac:dyDescent="0.25">
      <c r="A1633">
        <v>1259.4535000000001</v>
      </c>
      <c r="B1633">
        <v>168.24</v>
      </c>
      <c r="C1633" t="s">
        <v>24</v>
      </c>
      <c r="D1633" t="s">
        <v>41</v>
      </c>
    </row>
    <row r="1634" spans="1:4" x14ac:dyDescent="0.25">
      <c r="A1634">
        <v>652.24</v>
      </c>
      <c r="B1634">
        <v>185.04</v>
      </c>
      <c r="C1634" t="s">
        <v>37</v>
      </c>
      <c r="D1634" t="s">
        <v>38</v>
      </c>
    </row>
    <row r="1635" spans="1:4" x14ac:dyDescent="0.25">
      <c r="A1635">
        <v>473.7</v>
      </c>
      <c r="B1635">
        <v>72.510000000000005</v>
      </c>
      <c r="C1635" t="s">
        <v>34</v>
      </c>
      <c r="D1635" t="s">
        <v>68</v>
      </c>
    </row>
    <row r="1636" spans="1:4" x14ac:dyDescent="0.25">
      <c r="A1636">
        <v>553.5625</v>
      </c>
      <c r="B1636">
        <v>-76.86</v>
      </c>
      <c r="C1636" t="s">
        <v>24</v>
      </c>
      <c r="D1636" t="s">
        <v>41</v>
      </c>
    </row>
    <row r="1637" spans="1:4" x14ac:dyDescent="0.25">
      <c r="A1637">
        <v>452.39</v>
      </c>
      <c r="B1637">
        <v>-22.83</v>
      </c>
      <c r="C1637" t="s">
        <v>34</v>
      </c>
      <c r="D1637" t="s">
        <v>72</v>
      </c>
    </row>
    <row r="1638" spans="1:4" x14ac:dyDescent="0.25">
      <c r="A1638">
        <v>117.13</v>
      </c>
      <c r="B1638">
        <v>-70.47</v>
      </c>
      <c r="C1638" t="s">
        <v>24</v>
      </c>
      <c r="D1638" t="s">
        <v>25</v>
      </c>
    </row>
    <row r="1639" spans="1:4" x14ac:dyDescent="0.25">
      <c r="A1639">
        <v>4043.29</v>
      </c>
      <c r="B1639">
        <v>-34.299999999999997</v>
      </c>
      <c r="C1639" t="s">
        <v>24</v>
      </c>
      <c r="D1639" t="s">
        <v>51</v>
      </c>
    </row>
    <row r="1640" spans="1:4" x14ac:dyDescent="0.25">
      <c r="A1640">
        <v>870.48</v>
      </c>
      <c r="B1640">
        <v>104.37</v>
      </c>
      <c r="C1640" t="s">
        <v>34</v>
      </c>
      <c r="D1640" t="s">
        <v>35</v>
      </c>
    </row>
    <row r="1641" spans="1:4" x14ac:dyDescent="0.25">
      <c r="A1641">
        <v>41.23</v>
      </c>
      <c r="B1641">
        <v>-21.51</v>
      </c>
      <c r="C1641" t="s">
        <v>34</v>
      </c>
      <c r="D1641" t="s">
        <v>100</v>
      </c>
    </row>
    <row r="1642" spans="1:4" x14ac:dyDescent="0.25">
      <c r="A1642">
        <v>1216.5</v>
      </c>
      <c r="B1642">
        <v>162.18</v>
      </c>
      <c r="C1642" t="s">
        <v>34</v>
      </c>
      <c r="D1642" t="s">
        <v>68</v>
      </c>
    </row>
    <row r="1643" spans="1:4" x14ac:dyDescent="0.25">
      <c r="A1643">
        <v>6878.55</v>
      </c>
      <c r="B1643">
        <v>506.71</v>
      </c>
      <c r="C1643" t="s">
        <v>37</v>
      </c>
      <c r="D1643" t="s">
        <v>112</v>
      </c>
    </row>
    <row r="1644" spans="1:4" x14ac:dyDescent="0.25">
      <c r="A1644">
        <v>1193.1195</v>
      </c>
      <c r="B1644">
        <v>137.59</v>
      </c>
      <c r="C1644" t="s">
        <v>24</v>
      </c>
      <c r="D1644" t="s">
        <v>41</v>
      </c>
    </row>
    <row r="1645" spans="1:4" x14ac:dyDescent="0.25">
      <c r="A1645">
        <v>450.39</v>
      </c>
      <c r="B1645">
        <v>152.79</v>
      </c>
      <c r="C1645" t="s">
        <v>37</v>
      </c>
      <c r="D1645" t="s">
        <v>38</v>
      </c>
    </row>
    <row r="1646" spans="1:4" x14ac:dyDescent="0.25">
      <c r="A1646">
        <v>381.1995</v>
      </c>
      <c r="B1646">
        <v>-233.56</v>
      </c>
      <c r="C1646" t="s">
        <v>24</v>
      </c>
      <c r="D1646" t="s">
        <v>41</v>
      </c>
    </row>
    <row r="1647" spans="1:4" x14ac:dyDescent="0.25">
      <c r="A1647">
        <v>1042.6300000000001</v>
      </c>
      <c r="B1647">
        <v>-219.93</v>
      </c>
      <c r="C1647" t="s">
        <v>37</v>
      </c>
      <c r="D1647" t="s">
        <v>57</v>
      </c>
    </row>
    <row r="1648" spans="1:4" x14ac:dyDescent="0.25">
      <c r="A1648">
        <v>116.63</v>
      </c>
      <c r="B1648">
        <v>6.81</v>
      </c>
      <c r="C1648" t="s">
        <v>34</v>
      </c>
      <c r="D1648" t="s">
        <v>35</v>
      </c>
    </row>
    <row r="1649" spans="1:4" x14ac:dyDescent="0.25">
      <c r="A1649">
        <v>124.19</v>
      </c>
      <c r="B1649">
        <v>-53.3</v>
      </c>
      <c r="C1649" t="s">
        <v>24</v>
      </c>
      <c r="D1649" t="s">
        <v>51</v>
      </c>
    </row>
    <row r="1650" spans="1:4" x14ac:dyDescent="0.25">
      <c r="A1650">
        <v>361.94</v>
      </c>
      <c r="B1650">
        <v>-163.58000000000001</v>
      </c>
      <c r="C1650" t="s">
        <v>37</v>
      </c>
      <c r="D1650" t="s">
        <v>86</v>
      </c>
    </row>
    <row r="1651" spans="1:4" x14ac:dyDescent="0.25">
      <c r="A1651">
        <v>1276.04</v>
      </c>
      <c r="B1651">
        <v>554.95000000000005</v>
      </c>
      <c r="C1651" t="s">
        <v>34</v>
      </c>
      <c r="D1651" t="s">
        <v>49</v>
      </c>
    </row>
    <row r="1652" spans="1:4" x14ac:dyDescent="0.25">
      <c r="A1652">
        <v>2894.68</v>
      </c>
      <c r="B1652">
        <v>-1754.39</v>
      </c>
      <c r="C1652" t="s">
        <v>37</v>
      </c>
      <c r="D1652" t="s">
        <v>112</v>
      </c>
    </row>
    <row r="1653" spans="1:4" x14ac:dyDescent="0.25">
      <c r="A1653">
        <v>1030.0899999999999</v>
      </c>
      <c r="B1653">
        <v>-568.71</v>
      </c>
      <c r="C1653" t="s">
        <v>34</v>
      </c>
      <c r="D1653" t="s">
        <v>53</v>
      </c>
    </row>
    <row r="1654" spans="1:4" x14ac:dyDescent="0.25">
      <c r="A1654">
        <v>611.67999999999995</v>
      </c>
      <c r="B1654">
        <v>134.75</v>
      </c>
      <c r="C1654" t="s">
        <v>34</v>
      </c>
      <c r="D1654" t="s">
        <v>68</v>
      </c>
    </row>
    <row r="1655" spans="1:4" x14ac:dyDescent="0.25">
      <c r="A1655">
        <v>3596.36</v>
      </c>
      <c r="B1655">
        <v>326.25</v>
      </c>
      <c r="C1655" t="s">
        <v>24</v>
      </c>
      <c r="D1655" t="s">
        <v>25</v>
      </c>
    </row>
    <row r="1656" spans="1:4" x14ac:dyDescent="0.25">
      <c r="A1656">
        <v>151.09</v>
      </c>
      <c r="B1656">
        <v>4.59</v>
      </c>
      <c r="C1656" t="s">
        <v>34</v>
      </c>
      <c r="D1656" t="s">
        <v>49</v>
      </c>
    </row>
    <row r="1657" spans="1:4" x14ac:dyDescent="0.25">
      <c r="A1657">
        <v>135.19999999999999</v>
      </c>
      <c r="B1657">
        <v>59.4</v>
      </c>
      <c r="C1657" t="s">
        <v>34</v>
      </c>
      <c r="D1657" t="s">
        <v>46</v>
      </c>
    </row>
    <row r="1658" spans="1:4" x14ac:dyDescent="0.25">
      <c r="A1658">
        <v>17717.34</v>
      </c>
      <c r="B1658">
        <v>8291.08</v>
      </c>
      <c r="C1658" t="s">
        <v>24</v>
      </c>
      <c r="D1658" t="s">
        <v>51</v>
      </c>
    </row>
    <row r="1659" spans="1:4" x14ac:dyDescent="0.25">
      <c r="A1659">
        <v>4976.6000000000004</v>
      </c>
      <c r="B1659">
        <v>601.88</v>
      </c>
      <c r="C1659" t="s">
        <v>34</v>
      </c>
      <c r="D1659" t="s">
        <v>53</v>
      </c>
    </row>
    <row r="1660" spans="1:4" x14ac:dyDescent="0.25">
      <c r="A1660">
        <v>5.63</v>
      </c>
      <c r="B1660">
        <v>-3.55</v>
      </c>
      <c r="C1660" t="s">
        <v>34</v>
      </c>
      <c r="D1660" t="s">
        <v>100</v>
      </c>
    </row>
    <row r="1661" spans="1:4" x14ac:dyDescent="0.25">
      <c r="A1661">
        <v>16.48</v>
      </c>
      <c r="B1661">
        <v>-0.33</v>
      </c>
      <c r="C1661" t="s">
        <v>34</v>
      </c>
      <c r="D1661" t="s">
        <v>46</v>
      </c>
    </row>
    <row r="1662" spans="1:4" x14ac:dyDescent="0.25">
      <c r="A1662">
        <v>15655.24</v>
      </c>
      <c r="B1662">
        <v>4818.29</v>
      </c>
      <c r="C1662" t="s">
        <v>34</v>
      </c>
      <c r="D1662" t="s">
        <v>53</v>
      </c>
    </row>
    <row r="1663" spans="1:4" x14ac:dyDescent="0.25">
      <c r="A1663">
        <v>5583.27</v>
      </c>
      <c r="B1663">
        <v>1539.59</v>
      </c>
      <c r="C1663" t="s">
        <v>37</v>
      </c>
      <c r="D1663" t="s">
        <v>38</v>
      </c>
    </row>
    <row r="1664" spans="1:4" x14ac:dyDescent="0.25">
      <c r="A1664">
        <v>16.600000000000001</v>
      </c>
      <c r="B1664">
        <v>-2.06</v>
      </c>
      <c r="C1664" t="s">
        <v>34</v>
      </c>
      <c r="D1664" t="s">
        <v>46</v>
      </c>
    </row>
    <row r="1665" spans="1:4" x14ac:dyDescent="0.25">
      <c r="A1665">
        <v>25.1</v>
      </c>
      <c r="B1665">
        <v>2.98</v>
      </c>
      <c r="C1665" t="s">
        <v>34</v>
      </c>
      <c r="D1665" t="s">
        <v>46</v>
      </c>
    </row>
    <row r="1666" spans="1:4" x14ac:dyDescent="0.25">
      <c r="A1666">
        <v>98.66</v>
      </c>
      <c r="B1666">
        <v>-19.52</v>
      </c>
      <c r="C1666" t="s">
        <v>34</v>
      </c>
      <c r="D1666" t="s">
        <v>49</v>
      </c>
    </row>
    <row r="1667" spans="1:4" x14ac:dyDescent="0.25">
      <c r="A1667">
        <v>479.96</v>
      </c>
      <c r="B1667">
        <v>122.54</v>
      </c>
      <c r="C1667" t="s">
        <v>34</v>
      </c>
      <c r="D1667" t="s">
        <v>68</v>
      </c>
    </row>
    <row r="1668" spans="1:4" x14ac:dyDescent="0.25">
      <c r="A1668">
        <v>4393.75</v>
      </c>
      <c r="B1668">
        <v>215.31</v>
      </c>
      <c r="C1668" t="s">
        <v>24</v>
      </c>
      <c r="D1668" t="s">
        <v>51</v>
      </c>
    </row>
    <row r="1669" spans="1:4" x14ac:dyDescent="0.25">
      <c r="A1669">
        <v>69.98</v>
      </c>
      <c r="B1669">
        <v>-58.33</v>
      </c>
      <c r="C1669" t="s">
        <v>34</v>
      </c>
      <c r="D1669" t="s">
        <v>68</v>
      </c>
    </row>
    <row r="1670" spans="1:4" x14ac:dyDescent="0.25">
      <c r="A1670">
        <v>418.34</v>
      </c>
      <c r="B1670">
        <v>73.569999999999993</v>
      </c>
      <c r="C1670" t="s">
        <v>37</v>
      </c>
      <c r="D1670" t="s">
        <v>38</v>
      </c>
    </row>
    <row r="1671" spans="1:4" x14ac:dyDescent="0.25">
      <c r="A1671">
        <v>17.7</v>
      </c>
      <c r="B1671">
        <v>-10.37</v>
      </c>
      <c r="C1671" t="s">
        <v>34</v>
      </c>
      <c r="D1671" t="s">
        <v>49</v>
      </c>
    </row>
    <row r="1672" spans="1:4" x14ac:dyDescent="0.25">
      <c r="A1672">
        <v>45.61</v>
      </c>
      <c r="B1672">
        <v>9.18</v>
      </c>
      <c r="C1672" t="s">
        <v>34</v>
      </c>
      <c r="D1672" t="s">
        <v>35</v>
      </c>
    </row>
    <row r="1673" spans="1:4" x14ac:dyDescent="0.25">
      <c r="A1673">
        <v>88.7</v>
      </c>
      <c r="B1673">
        <v>-20.45</v>
      </c>
      <c r="C1673" t="s">
        <v>34</v>
      </c>
      <c r="D1673" t="s">
        <v>68</v>
      </c>
    </row>
    <row r="1674" spans="1:4" x14ac:dyDescent="0.25">
      <c r="A1674">
        <v>105.89</v>
      </c>
      <c r="B1674">
        <v>4.13</v>
      </c>
      <c r="C1674" t="s">
        <v>34</v>
      </c>
      <c r="D1674" t="s">
        <v>35</v>
      </c>
    </row>
    <row r="1675" spans="1:4" x14ac:dyDescent="0.25">
      <c r="A1675">
        <v>251.45</v>
      </c>
      <c r="B1675">
        <v>90</v>
      </c>
      <c r="C1675" t="s">
        <v>37</v>
      </c>
      <c r="D1675" t="s">
        <v>38</v>
      </c>
    </row>
    <row r="1676" spans="1:4" x14ac:dyDescent="0.25">
      <c r="A1676">
        <v>1609.19</v>
      </c>
      <c r="B1676">
        <v>188.91</v>
      </c>
      <c r="C1676" t="s">
        <v>34</v>
      </c>
      <c r="D1676" t="s">
        <v>53</v>
      </c>
    </row>
    <row r="1677" spans="1:4" x14ac:dyDescent="0.25">
      <c r="A1677">
        <v>1756.5930000000001</v>
      </c>
      <c r="B1677">
        <v>298.20999999999998</v>
      </c>
      <c r="C1677" t="s">
        <v>24</v>
      </c>
      <c r="D1677" t="s">
        <v>41</v>
      </c>
    </row>
    <row r="1678" spans="1:4" x14ac:dyDescent="0.25">
      <c r="A1678">
        <v>123.26</v>
      </c>
      <c r="B1678">
        <v>-4.7300000000000004</v>
      </c>
      <c r="C1678" t="s">
        <v>34</v>
      </c>
      <c r="D1678" t="s">
        <v>35</v>
      </c>
    </row>
    <row r="1679" spans="1:4" x14ac:dyDescent="0.25">
      <c r="A1679">
        <v>629.5865</v>
      </c>
      <c r="B1679">
        <v>-120.09</v>
      </c>
      <c r="C1679" t="s">
        <v>24</v>
      </c>
      <c r="D1679" t="s">
        <v>41</v>
      </c>
    </row>
    <row r="1680" spans="1:4" x14ac:dyDescent="0.25">
      <c r="A1680">
        <v>39.42</v>
      </c>
      <c r="B1680">
        <v>7.78</v>
      </c>
      <c r="C1680" t="s">
        <v>34</v>
      </c>
      <c r="D1680" t="s">
        <v>35</v>
      </c>
    </row>
    <row r="1681" spans="1:4" x14ac:dyDescent="0.25">
      <c r="A1681">
        <v>801.44</v>
      </c>
      <c r="B1681">
        <v>308.12</v>
      </c>
      <c r="C1681" t="s">
        <v>24</v>
      </c>
      <c r="D1681" t="s">
        <v>25</v>
      </c>
    </row>
    <row r="1682" spans="1:4" x14ac:dyDescent="0.25">
      <c r="A1682">
        <v>1194.06</v>
      </c>
      <c r="B1682">
        <v>326.97000000000003</v>
      </c>
      <c r="C1682" t="s">
        <v>37</v>
      </c>
      <c r="D1682" t="s">
        <v>38</v>
      </c>
    </row>
    <row r="1683" spans="1:4" x14ac:dyDescent="0.25">
      <c r="A1683">
        <v>28664.52</v>
      </c>
      <c r="B1683">
        <v>13340.26</v>
      </c>
      <c r="C1683" t="s">
        <v>24</v>
      </c>
      <c r="D1683" t="s">
        <v>131</v>
      </c>
    </row>
    <row r="1684" spans="1:4" x14ac:dyDescent="0.25">
      <c r="A1684">
        <v>635.7405</v>
      </c>
      <c r="B1684">
        <v>-397.53</v>
      </c>
      <c r="C1684" t="s">
        <v>24</v>
      </c>
      <c r="D1684" t="s">
        <v>41</v>
      </c>
    </row>
    <row r="1685" spans="1:4" x14ac:dyDescent="0.25">
      <c r="A1685">
        <v>5817.88</v>
      </c>
      <c r="B1685">
        <v>-567.14</v>
      </c>
      <c r="C1685" t="s">
        <v>37</v>
      </c>
      <c r="D1685" t="s">
        <v>57</v>
      </c>
    </row>
    <row r="1686" spans="1:4" x14ac:dyDescent="0.25">
      <c r="A1686">
        <v>553.02</v>
      </c>
      <c r="B1686">
        <v>-49.38</v>
      </c>
      <c r="C1686" t="s">
        <v>24</v>
      </c>
      <c r="D1686" t="s">
        <v>25</v>
      </c>
    </row>
    <row r="1687" spans="1:4" x14ac:dyDescent="0.25">
      <c r="A1687">
        <v>437.86</v>
      </c>
      <c r="B1687">
        <v>-4.17</v>
      </c>
      <c r="C1687" t="s">
        <v>34</v>
      </c>
      <c r="D1687" t="s">
        <v>76</v>
      </c>
    </row>
    <row r="1688" spans="1:4" x14ac:dyDescent="0.25">
      <c r="A1688">
        <v>377.02</v>
      </c>
      <c r="B1688">
        <v>84.66</v>
      </c>
      <c r="C1688" t="s">
        <v>34</v>
      </c>
      <c r="D1688" t="s">
        <v>35</v>
      </c>
    </row>
    <row r="1689" spans="1:4" x14ac:dyDescent="0.25">
      <c r="A1689">
        <v>7339.24</v>
      </c>
      <c r="B1689">
        <v>-279.74</v>
      </c>
      <c r="C1689" t="s">
        <v>37</v>
      </c>
      <c r="D1689" t="s">
        <v>112</v>
      </c>
    </row>
    <row r="1690" spans="1:4" x14ac:dyDescent="0.25">
      <c r="A1690">
        <v>270.73</v>
      </c>
      <c r="B1690">
        <v>-54.57</v>
      </c>
      <c r="C1690" t="s">
        <v>34</v>
      </c>
      <c r="D1690" t="s">
        <v>68</v>
      </c>
    </row>
    <row r="1691" spans="1:4" x14ac:dyDescent="0.25">
      <c r="A1691">
        <v>20175.48</v>
      </c>
      <c r="B1691">
        <v>9373.9599999999991</v>
      </c>
      <c r="C1691" t="s">
        <v>34</v>
      </c>
      <c r="D1691" t="s">
        <v>68</v>
      </c>
    </row>
    <row r="1692" spans="1:4" x14ac:dyDescent="0.25">
      <c r="A1692">
        <v>155.16999999999999</v>
      </c>
      <c r="B1692">
        <v>2.12</v>
      </c>
      <c r="C1692" t="s">
        <v>34</v>
      </c>
      <c r="D1692" t="s">
        <v>49</v>
      </c>
    </row>
    <row r="1693" spans="1:4" x14ac:dyDescent="0.25">
      <c r="A1693">
        <v>20.28</v>
      </c>
      <c r="B1693">
        <v>-4.32</v>
      </c>
      <c r="C1693" t="s">
        <v>34</v>
      </c>
      <c r="D1693" t="s">
        <v>35</v>
      </c>
    </row>
    <row r="1694" spans="1:4" x14ac:dyDescent="0.25">
      <c r="A1694">
        <v>7235.83</v>
      </c>
      <c r="B1694">
        <v>3496.37</v>
      </c>
      <c r="C1694" t="s">
        <v>24</v>
      </c>
      <c r="D1694" t="s">
        <v>51</v>
      </c>
    </row>
    <row r="1695" spans="1:4" x14ac:dyDescent="0.25">
      <c r="A1695">
        <v>476.31</v>
      </c>
      <c r="B1695">
        <v>-258.08</v>
      </c>
      <c r="C1695" t="s">
        <v>24</v>
      </c>
      <c r="D1695" t="s">
        <v>51</v>
      </c>
    </row>
    <row r="1696" spans="1:4" x14ac:dyDescent="0.25">
      <c r="A1696">
        <v>317.95</v>
      </c>
      <c r="B1696">
        <v>-144.43</v>
      </c>
      <c r="C1696" t="s">
        <v>37</v>
      </c>
      <c r="D1696" t="s">
        <v>57</v>
      </c>
    </row>
    <row r="1697" spans="1:4" x14ac:dyDescent="0.25">
      <c r="A1697">
        <v>435.29</v>
      </c>
      <c r="B1697">
        <v>122.41</v>
      </c>
      <c r="C1697" t="s">
        <v>37</v>
      </c>
      <c r="D1697" t="s">
        <v>38</v>
      </c>
    </row>
    <row r="1698" spans="1:4" x14ac:dyDescent="0.25">
      <c r="A1698">
        <v>54.78</v>
      </c>
      <c r="B1698">
        <v>-30.54</v>
      </c>
      <c r="C1698" t="s">
        <v>34</v>
      </c>
      <c r="D1698" t="s">
        <v>35</v>
      </c>
    </row>
    <row r="1699" spans="1:4" x14ac:dyDescent="0.25">
      <c r="A1699">
        <v>304.83</v>
      </c>
      <c r="B1699">
        <v>23.82</v>
      </c>
      <c r="C1699" t="s">
        <v>34</v>
      </c>
      <c r="D1699" t="s">
        <v>35</v>
      </c>
    </row>
    <row r="1700" spans="1:4" x14ac:dyDescent="0.25">
      <c r="A1700">
        <v>280.39</v>
      </c>
      <c r="B1700">
        <v>9.33</v>
      </c>
      <c r="C1700" t="s">
        <v>34</v>
      </c>
      <c r="D1700" t="s">
        <v>72</v>
      </c>
    </row>
    <row r="1701" spans="1:4" x14ac:dyDescent="0.25">
      <c r="A1701">
        <v>56.22</v>
      </c>
      <c r="B1701">
        <v>-20.39</v>
      </c>
      <c r="C1701" t="s">
        <v>34</v>
      </c>
      <c r="D1701" t="s">
        <v>68</v>
      </c>
    </row>
    <row r="1702" spans="1:4" x14ac:dyDescent="0.25">
      <c r="A1702">
        <v>107.96</v>
      </c>
      <c r="B1702">
        <v>13.24</v>
      </c>
      <c r="C1702" t="s">
        <v>34</v>
      </c>
      <c r="D1702" t="s">
        <v>100</v>
      </c>
    </row>
    <row r="1703" spans="1:4" x14ac:dyDescent="0.25">
      <c r="A1703">
        <v>3169.9920000000002</v>
      </c>
      <c r="B1703">
        <v>-973.3</v>
      </c>
      <c r="C1703" t="s">
        <v>37</v>
      </c>
      <c r="D1703" t="s">
        <v>112</v>
      </c>
    </row>
    <row r="1704" spans="1:4" x14ac:dyDescent="0.25">
      <c r="A1704">
        <v>2361.1</v>
      </c>
      <c r="B1704">
        <v>-1042.71</v>
      </c>
      <c r="C1704" t="s">
        <v>24</v>
      </c>
      <c r="D1704" t="s">
        <v>131</v>
      </c>
    </row>
    <row r="1705" spans="1:4" x14ac:dyDescent="0.25">
      <c r="A1705">
        <v>167.53</v>
      </c>
      <c r="B1705">
        <v>-40.94</v>
      </c>
      <c r="C1705" t="s">
        <v>34</v>
      </c>
      <c r="D1705" t="s">
        <v>53</v>
      </c>
    </row>
    <row r="1706" spans="1:4" x14ac:dyDescent="0.25">
      <c r="A1706">
        <v>1060.3399999999999</v>
      </c>
      <c r="B1706">
        <v>-174.94</v>
      </c>
      <c r="C1706" t="s">
        <v>37</v>
      </c>
      <c r="D1706" t="s">
        <v>38</v>
      </c>
    </row>
    <row r="1707" spans="1:4" x14ac:dyDescent="0.25">
      <c r="A1707">
        <v>2011.46</v>
      </c>
      <c r="B1707">
        <v>171.07</v>
      </c>
      <c r="C1707" t="s">
        <v>37</v>
      </c>
      <c r="D1707" t="s">
        <v>38</v>
      </c>
    </row>
    <row r="1708" spans="1:4" x14ac:dyDescent="0.25">
      <c r="A1708">
        <v>400.49</v>
      </c>
      <c r="B1708">
        <v>-237.89</v>
      </c>
      <c r="C1708" t="s">
        <v>34</v>
      </c>
      <c r="D1708" t="s">
        <v>49</v>
      </c>
    </row>
    <row r="1709" spans="1:4" x14ac:dyDescent="0.25">
      <c r="A1709">
        <v>937.04</v>
      </c>
      <c r="B1709">
        <v>391.6</v>
      </c>
      <c r="C1709" t="s">
        <v>34</v>
      </c>
      <c r="D1709" t="s">
        <v>68</v>
      </c>
    </row>
    <row r="1710" spans="1:4" x14ac:dyDescent="0.25">
      <c r="A1710">
        <v>1616.64</v>
      </c>
      <c r="B1710">
        <v>26.94</v>
      </c>
      <c r="C1710" t="s">
        <v>24</v>
      </c>
      <c r="D1710" t="s">
        <v>25</v>
      </c>
    </row>
    <row r="1711" spans="1:4" x14ac:dyDescent="0.25">
      <c r="A1711">
        <v>5428.49</v>
      </c>
      <c r="B1711">
        <v>-1046.78</v>
      </c>
      <c r="C1711" t="s">
        <v>37</v>
      </c>
      <c r="D1711" t="s">
        <v>86</v>
      </c>
    </row>
    <row r="1712" spans="1:4" x14ac:dyDescent="0.25">
      <c r="A1712">
        <v>145.93</v>
      </c>
      <c r="B1712">
        <v>-113.32</v>
      </c>
      <c r="C1712" t="s">
        <v>34</v>
      </c>
      <c r="D1712" t="s">
        <v>49</v>
      </c>
    </row>
    <row r="1713" spans="1:4" x14ac:dyDescent="0.25">
      <c r="A1713">
        <v>6435.87</v>
      </c>
      <c r="B1713">
        <v>935.06</v>
      </c>
      <c r="C1713" t="s">
        <v>37</v>
      </c>
      <c r="D1713" t="s">
        <v>86</v>
      </c>
    </row>
    <row r="1714" spans="1:4" x14ac:dyDescent="0.25">
      <c r="A1714">
        <v>312.02999999999997</v>
      </c>
      <c r="B1714">
        <v>-66.66</v>
      </c>
      <c r="C1714" t="s">
        <v>24</v>
      </c>
      <c r="D1714" t="s">
        <v>25</v>
      </c>
    </row>
    <row r="1715" spans="1:4" x14ac:dyDescent="0.25">
      <c r="A1715">
        <v>16066.85</v>
      </c>
      <c r="B1715">
        <v>7416.43</v>
      </c>
      <c r="C1715" t="s">
        <v>24</v>
      </c>
      <c r="D1715" t="s">
        <v>51</v>
      </c>
    </row>
    <row r="1716" spans="1:4" x14ac:dyDescent="0.25">
      <c r="A1716">
        <v>137.07</v>
      </c>
      <c r="B1716">
        <v>-199.3</v>
      </c>
      <c r="C1716" t="s">
        <v>34</v>
      </c>
      <c r="D1716" t="s">
        <v>68</v>
      </c>
    </row>
    <row r="1717" spans="1:4" x14ac:dyDescent="0.25">
      <c r="A1717">
        <v>203.99</v>
      </c>
      <c r="B1717">
        <v>-8.51</v>
      </c>
      <c r="C1717" t="s">
        <v>34</v>
      </c>
      <c r="D1717" t="s">
        <v>49</v>
      </c>
    </row>
    <row r="1718" spans="1:4" x14ac:dyDescent="0.25">
      <c r="A1718">
        <v>117.91</v>
      </c>
      <c r="B1718">
        <v>29.27</v>
      </c>
      <c r="C1718" t="s">
        <v>34</v>
      </c>
      <c r="D1718" t="s">
        <v>49</v>
      </c>
    </row>
    <row r="1719" spans="1:4" x14ac:dyDescent="0.25">
      <c r="A1719">
        <v>3644.6</v>
      </c>
      <c r="B1719">
        <v>-1144.67</v>
      </c>
      <c r="C1719" t="s">
        <v>34</v>
      </c>
      <c r="D1719" t="s">
        <v>53</v>
      </c>
    </row>
    <row r="1720" spans="1:4" x14ac:dyDescent="0.25">
      <c r="A1720">
        <v>3491.6129999999998</v>
      </c>
      <c r="B1720">
        <v>717.7</v>
      </c>
      <c r="C1720" t="s">
        <v>24</v>
      </c>
      <c r="D1720" t="s">
        <v>41</v>
      </c>
    </row>
    <row r="1721" spans="1:4" x14ac:dyDescent="0.25">
      <c r="A1721">
        <v>2962.96</v>
      </c>
      <c r="B1721">
        <v>-612.94000000000005</v>
      </c>
      <c r="C1721" t="s">
        <v>37</v>
      </c>
      <c r="D1721" t="s">
        <v>57</v>
      </c>
    </row>
    <row r="1722" spans="1:4" x14ac:dyDescent="0.25">
      <c r="A1722">
        <v>782.93</v>
      </c>
      <c r="B1722">
        <v>401.07</v>
      </c>
      <c r="C1722" t="s">
        <v>34</v>
      </c>
      <c r="D1722" t="s">
        <v>76</v>
      </c>
    </row>
    <row r="1723" spans="1:4" x14ac:dyDescent="0.25">
      <c r="A1723">
        <v>34.159999999999997</v>
      </c>
      <c r="B1723">
        <v>-2.29</v>
      </c>
      <c r="C1723" t="s">
        <v>34</v>
      </c>
      <c r="D1723" t="s">
        <v>35</v>
      </c>
    </row>
    <row r="1724" spans="1:4" x14ac:dyDescent="0.25">
      <c r="A1724">
        <v>176.24</v>
      </c>
      <c r="B1724">
        <v>9.85</v>
      </c>
      <c r="C1724" t="s">
        <v>34</v>
      </c>
      <c r="D1724" t="s">
        <v>64</v>
      </c>
    </row>
    <row r="1725" spans="1:4" x14ac:dyDescent="0.25">
      <c r="A1725">
        <v>538.14</v>
      </c>
      <c r="B1725">
        <v>111.42</v>
      </c>
      <c r="C1725" t="s">
        <v>24</v>
      </c>
      <c r="D1725" t="s">
        <v>25</v>
      </c>
    </row>
    <row r="1726" spans="1:4" x14ac:dyDescent="0.25">
      <c r="A1726">
        <v>4956.7839999999997</v>
      </c>
      <c r="B1726">
        <v>-296.06</v>
      </c>
      <c r="C1726" t="s">
        <v>37</v>
      </c>
      <c r="D1726" t="s">
        <v>112</v>
      </c>
    </row>
    <row r="1727" spans="1:4" x14ac:dyDescent="0.25">
      <c r="A1727">
        <v>189.73</v>
      </c>
      <c r="B1727">
        <v>43.17</v>
      </c>
      <c r="C1727" t="s">
        <v>34</v>
      </c>
      <c r="D1727" t="s">
        <v>68</v>
      </c>
    </row>
    <row r="1728" spans="1:4" x14ac:dyDescent="0.25">
      <c r="A1728">
        <v>278.8</v>
      </c>
      <c r="B1728">
        <v>77.709999999999994</v>
      </c>
      <c r="C1728" t="s">
        <v>34</v>
      </c>
      <c r="D1728" t="s">
        <v>49</v>
      </c>
    </row>
    <row r="1729" spans="1:4" x14ac:dyDescent="0.25">
      <c r="A1729">
        <v>423.07</v>
      </c>
      <c r="B1729">
        <v>126.95</v>
      </c>
      <c r="C1729" t="s">
        <v>37</v>
      </c>
      <c r="D1729" t="s">
        <v>38</v>
      </c>
    </row>
    <row r="1730" spans="1:4" x14ac:dyDescent="0.25">
      <c r="A1730">
        <v>1602.21</v>
      </c>
      <c r="B1730">
        <v>728.49</v>
      </c>
      <c r="C1730" t="s">
        <v>34</v>
      </c>
      <c r="D1730" t="s">
        <v>49</v>
      </c>
    </row>
    <row r="1731" spans="1:4" x14ac:dyDescent="0.25">
      <c r="A1731">
        <v>291.16000000000003</v>
      </c>
      <c r="B1731">
        <v>-89.47</v>
      </c>
      <c r="C1731" t="s">
        <v>34</v>
      </c>
      <c r="D1731" t="s">
        <v>49</v>
      </c>
    </row>
    <row r="1732" spans="1:4" x14ac:dyDescent="0.25">
      <c r="A1732">
        <v>87.32</v>
      </c>
      <c r="B1732">
        <v>-1.18</v>
      </c>
      <c r="C1732" t="s">
        <v>34</v>
      </c>
      <c r="D1732" t="s">
        <v>35</v>
      </c>
    </row>
    <row r="1733" spans="1:4" x14ac:dyDescent="0.25">
      <c r="A1733">
        <v>388.13</v>
      </c>
      <c r="B1733">
        <v>40.11</v>
      </c>
      <c r="C1733" t="s">
        <v>34</v>
      </c>
      <c r="D1733" t="s">
        <v>49</v>
      </c>
    </row>
    <row r="1734" spans="1:4" x14ac:dyDescent="0.25">
      <c r="A1734">
        <v>2339.84</v>
      </c>
      <c r="B1734">
        <v>-1730.3</v>
      </c>
      <c r="C1734" t="s">
        <v>37</v>
      </c>
      <c r="D1734" t="s">
        <v>112</v>
      </c>
    </row>
    <row r="1735" spans="1:4" x14ac:dyDescent="0.25">
      <c r="A1735">
        <v>3044.7</v>
      </c>
      <c r="B1735">
        <v>-78.36</v>
      </c>
      <c r="C1735" t="s">
        <v>37</v>
      </c>
      <c r="D1735" t="s">
        <v>57</v>
      </c>
    </row>
    <row r="1736" spans="1:4" x14ac:dyDescent="0.25">
      <c r="A1736">
        <v>404.3</v>
      </c>
      <c r="B1736">
        <v>-27.34</v>
      </c>
      <c r="C1736" t="s">
        <v>34</v>
      </c>
      <c r="D1736" t="s">
        <v>35</v>
      </c>
    </row>
    <row r="1737" spans="1:4" x14ac:dyDescent="0.25">
      <c r="A1737">
        <v>11674.968000000001</v>
      </c>
      <c r="B1737">
        <v>715.18</v>
      </c>
      <c r="C1737" t="s">
        <v>37</v>
      </c>
      <c r="D1737" t="s">
        <v>112</v>
      </c>
    </row>
    <row r="1738" spans="1:4" x14ac:dyDescent="0.25">
      <c r="A1738">
        <v>77.55</v>
      </c>
      <c r="B1738">
        <v>-37.200000000000003</v>
      </c>
      <c r="C1738" t="s">
        <v>24</v>
      </c>
      <c r="D1738" t="s">
        <v>25</v>
      </c>
    </row>
    <row r="1739" spans="1:4" x14ac:dyDescent="0.25">
      <c r="A1739">
        <v>169.48</v>
      </c>
      <c r="B1739">
        <v>48.55</v>
      </c>
      <c r="C1739" t="s">
        <v>34</v>
      </c>
      <c r="D1739" t="s">
        <v>49</v>
      </c>
    </row>
    <row r="1740" spans="1:4" x14ac:dyDescent="0.25">
      <c r="A1740">
        <v>2227.34</v>
      </c>
      <c r="B1740">
        <v>-609.09</v>
      </c>
      <c r="C1740" t="s">
        <v>34</v>
      </c>
      <c r="D1740" t="s">
        <v>53</v>
      </c>
    </row>
    <row r="1741" spans="1:4" x14ac:dyDescent="0.25">
      <c r="A1741">
        <v>2170.61</v>
      </c>
      <c r="B1741">
        <v>-62.29</v>
      </c>
      <c r="C1741" t="s">
        <v>37</v>
      </c>
      <c r="D1741" t="s">
        <v>112</v>
      </c>
    </row>
    <row r="1742" spans="1:4" x14ac:dyDescent="0.25">
      <c r="A1742">
        <v>2478.88</v>
      </c>
      <c r="B1742">
        <v>593.59</v>
      </c>
      <c r="C1742" t="s">
        <v>34</v>
      </c>
      <c r="D1742" t="s">
        <v>68</v>
      </c>
    </row>
    <row r="1743" spans="1:4" x14ac:dyDescent="0.25">
      <c r="A1743">
        <v>1932.97</v>
      </c>
      <c r="B1743">
        <v>-514.94000000000005</v>
      </c>
      <c r="C1743" t="s">
        <v>37</v>
      </c>
      <c r="D1743" t="s">
        <v>86</v>
      </c>
    </row>
    <row r="1744" spans="1:4" x14ac:dyDescent="0.25">
      <c r="A1744">
        <v>476.49</v>
      </c>
      <c r="B1744">
        <v>-18.57</v>
      </c>
      <c r="C1744" t="s">
        <v>37</v>
      </c>
      <c r="D1744" t="s">
        <v>38</v>
      </c>
    </row>
    <row r="1745" spans="1:4" x14ac:dyDescent="0.25">
      <c r="A1745">
        <v>618.9</v>
      </c>
      <c r="B1745">
        <v>54.92</v>
      </c>
      <c r="C1745" t="s">
        <v>34</v>
      </c>
      <c r="D1745" t="s">
        <v>35</v>
      </c>
    </row>
    <row r="1746" spans="1:4" x14ac:dyDescent="0.25">
      <c r="A1746">
        <v>547.82000000000005</v>
      </c>
      <c r="B1746">
        <v>69.63</v>
      </c>
      <c r="C1746" t="s">
        <v>37</v>
      </c>
      <c r="D1746" t="s">
        <v>38</v>
      </c>
    </row>
    <row r="1747" spans="1:4" x14ac:dyDescent="0.25">
      <c r="A1747">
        <v>65.31</v>
      </c>
      <c r="B1747">
        <v>-34.42</v>
      </c>
      <c r="C1747" t="s">
        <v>34</v>
      </c>
      <c r="D1747" t="s">
        <v>68</v>
      </c>
    </row>
    <row r="1748" spans="1:4" x14ac:dyDescent="0.25">
      <c r="A1748">
        <v>1665.0395000000001</v>
      </c>
      <c r="B1748">
        <v>366.51</v>
      </c>
      <c r="C1748" t="s">
        <v>24</v>
      </c>
      <c r="D1748" t="s">
        <v>41</v>
      </c>
    </row>
    <row r="1749" spans="1:4" x14ac:dyDescent="0.25">
      <c r="A1749">
        <v>418.93</v>
      </c>
      <c r="B1749">
        <v>82.25</v>
      </c>
      <c r="C1749" t="s">
        <v>34</v>
      </c>
      <c r="D1749" t="s">
        <v>49</v>
      </c>
    </row>
    <row r="1750" spans="1:4" x14ac:dyDescent="0.25">
      <c r="A1750">
        <v>145.15</v>
      </c>
      <c r="B1750">
        <v>-169.17</v>
      </c>
      <c r="C1750" t="s">
        <v>34</v>
      </c>
      <c r="D1750" t="s">
        <v>68</v>
      </c>
    </row>
    <row r="1751" spans="1:4" x14ac:dyDescent="0.25">
      <c r="A1751">
        <v>131.5</v>
      </c>
      <c r="B1751">
        <v>105.9</v>
      </c>
      <c r="C1751" t="s">
        <v>37</v>
      </c>
      <c r="D1751" t="s">
        <v>38</v>
      </c>
    </row>
    <row r="1752" spans="1:4" x14ac:dyDescent="0.25">
      <c r="A1752">
        <v>7814.59</v>
      </c>
      <c r="B1752">
        <v>3408.46</v>
      </c>
      <c r="C1752" t="s">
        <v>37</v>
      </c>
      <c r="D1752" t="s">
        <v>38</v>
      </c>
    </row>
    <row r="1753" spans="1:4" x14ac:dyDescent="0.25">
      <c r="A1753">
        <v>158.99</v>
      </c>
      <c r="B1753">
        <v>-197.13</v>
      </c>
      <c r="C1753" t="s">
        <v>34</v>
      </c>
      <c r="D1753" t="s">
        <v>53</v>
      </c>
    </row>
    <row r="1754" spans="1:4" x14ac:dyDescent="0.25">
      <c r="A1754">
        <v>1965.21</v>
      </c>
      <c r="B1754">
        <v>830.75</v>
      </c>
      <c r="C1754" t="s">
        <v>37</v>
      </c>
      <c r="D1754" t="s">
        <v>38</v>
      </c>
    </row>
    <row r="1755" spans="1:4" x14ac:dyDescent="0.25">
      <c r="A1755">
        <v>278.27</v>
      </c>
      <c r="B1755">
        <v>-51.91</v>
      </c>
      <c r="C1755" t="s">
        <v>34</v>
      </c>
      <c r="D1755" t="s">
        <v>68</v>
      </c>
    </row>
    <row r="1756" spans="1:4" x14ac:dyDescent="0.25">
      <c r="A1756">
        <v>5232.83</v>
      </c>
      <c r="B1756">
        <v>-1461.65</v>
      </c>
      <c r="C1756" t="s">
        <v>37</v>
      </c>
      <c r="D1756" t="s">
        <v>86</v>
      </c>
    </row>
    <row r="1757" spans="1:4" x14ac:dyDescent="0.25">
      <c r="A1757">
        <v>71.2</v>
      </c>
      <c r="B1757">
        <v>1.87</v>
      </c>
      <c r="C1757" t="s">
        <v>37</v>
      </c>
      <c r="D1757" t="s">
        <v>38</v>
      </c>
    </row>
    <row r="1758" spans="1:4" x14ac:dyDescent="0.25">
      <c r="A1758">
        <v>5178.17</v>
      </c>
      <c r="B1758">
        <v>531.69000000000005</v>
      </c>
      <c r="C1758" t="s">
        <v>37</v>
      </c>
      <c r="D1758" t="s">
        <v>86</v>
      </c>
    </row>
    <row r="1759" spans="1:4" x14ac:dyDescent="0.25">
      <c r="A1759">
        <v>535.24</v>
      </c>
      <c r="B1759">
        <v>216.43</v>
      </c>
      <c r="C1759" t="s">
        <v>37</v>
      </c>
      <c r="D1759" t="s">
        <v>38</v>
      </c>
    </row>
    <row r="1760" spans="1:4" x14ac:dyDescent="0.25">
      <c r="A1760">
        <v>3351.55</v>
      </c>
      <c r="B1760">
        <v>-1036.92</v>
      </c>
      <c r="C1760" t="s">
        <v>37</v>
      </c>
      <c r="D1760" t="s">
        <v>38</v>
      </c>
    </row>
    <row r="1761" spans="1:4" x14ac:dyDescent="0.25">
      <c r="A1761">
        <v>1351.78</v>
      </c>
      <c r="B1761">
        <v>109.92</v>
      </c>
      <c r="C1761" t="s">
        <v>34</v>
      </c>
      <c r="D1761" t="s">
        <v>72</v>
      </c>
    </row>
    <row r="1762" spans="1:4" x14ac:dyDescent="0.25">
      <c r="A1762">
        <v>1560.96</v>
      </c>
      <c r="B1762">
        <v>-120.27</v>
      </c>
      <c r="C1762" t="s">
        <v>24</v>
      </c>
      <c r="D1762" t="s">
        <v>25</v>
      </c>
    </row>
    <row r="1763" spans="1:4" x14ac:dyDescent="0.25">
      <c r="A1763">
        <v>6991.65</v>
      </c>
      <c r="B1763">
        <v>906.8</v>
      </c>
      <c r="C1763" t="s">
        <v>24</v>
      </c>
      <c r="D1763" t="s">
        <v>51</v>
      </c>
    </row>
    <row r="1764" spans="1:4" x14ac:dyDescent="0.25">
      <c r="A1764">
        <v>73.7</v>
      </c>
      <c r="B1764">
        <v>1.42</v>
      </c>
      <c r="C1764" t="s">
        <v>37</v>
      </c>
      <c r="D1764" t="s">
        <v>38</v>
      </c>
    </row>
    <row r="1765" spans="1:4" x14ac:dyDescent="0.25">
      <c r="A1765">
        <v>244.9</v>
      </c>
      <c r="B1765">
        <v>-135.4</v>
      </c>
      <c r="C1765" t="s">
        <v>24</v>
      </c>
      <c r="D1765" t="s">
        <v>25</v>
      </c>
    </row>
    <row r="1766" spans="1:4" x14ac:dyDescent="0.25">
      <c r="A1766">
        <v>85.77</v>
      </c>
      <c r="B1766">
        <v>-102.02</v>
      </c>
      <c r="C1766" t="s">
        <v>34</v>
      </c>
      <c r="D1766" t="s">
        <v>68</v>
      </c>
    </row>
    <row r="1767" spans="1:4" x14ac:dyDescent="0.25">
      <c r="A1767">
        <v>149.31</v>
      </c>
      <c r="B1767">
        <v>7.77</v>
      </c>
      <c r="C1767" t="s">
        <v>34</v>
      </c>
      <c r="D1767" t="s">
        <v>68</v>
      </c>
    </row>
    <row r="1768" spans="1:4" x14ac:dyDescent="0.25">
      <c r="A1768">
        <v>1049.79</v>
      </c>
      <c r="B1768">
        <v>135.79</v>
      </c>
      <c r="C1768" t="s">
        <v>37</v>
      </c>
      <c r="D1768" t="s">
        <v>38</v>
      </c>
    </row>
    <row r="1769" spans="1:4" x14ac:dyDescent="0.25">
      <c r="A1769">
        <v>817.18</v>
      </c>
      <c r="B1769">
        <v>103.38</v>
      </c>
      <c r="C1769" t="s">
        <v>34</v>
      </c>
      <c r="D1769" t="s">
        <v>53</v>
      </c>
    </row>
    <row r="1770" spans="1:4" x14ac:dyDescent="0.25">
      <c r="A1770">
        <v>81.900000000000006</v>
      </c>
      <c r="B1770">
        <v>4.0599999999999996</v>
      </c>
      <c r="C1770" t="s">
        <v>34</v>
      </c>
      <c r="D1770" t="s">
        <v>35</v>
      </c>
    </row>
    <row r="1771" spans="1:4" x14ac:dyDescent="0.25">
      <c r="A1771">
        <v>495.5</v>
      </c>
      <c r="B1771">
        <v>-12.67</v>
      </c>
      <c r="C1771" t="s">
        <v>34</v>
      </c>
      <c r="D1771" t="s">
        <v>76</v>
      </c>
    </row>
    <row r="1772" spans="1:4" x14ac:dyDescent="0.25">
      <c r="A1772">
        <v>532.11</v>
      </c>
      <c r="B1772">
        <v>59.47</v>
      </c>
      <c r="C1772" t="s">
        <v>34</v>
      </c>
      <c r="D1772" t="s">
        <v>76</v>
      </c>
    </row>
    <row r="1773" spans="1:4" x14ac:dyDescent="0.25">
      <c r="A1773">
        <v>54.3</v>
      </c>
      <c r="B1773">
        <v>1.27</v>
      </c>
      <c r="C1773" t="s">
        <v>34</v>
      </c>
      <c r="D1773" t="s">
        <v>49</v>
      </c>
    </row>
    <row r="1774" spans="1:4" x14ac:dyDescent="0.25">
      <c r="A1774">
        <v>236.32</v>
      </c>
      <c r="B1774">
        <v>-339.95</v>
      </c>
      <c r="C1774" t="s">
        <v>24</v>
      </c>
      <c r="D1774" t="s">
        <v>25</v>
      </c>
    </row>
    <row r="1775" spans="1:4" x14ac:dyDescent="0.25">
      <c r="A1775">
        <v>8225.24</v>
      </c>
      <c r="B1775">
        <v>1909.03</v>
      </c>
      <c r="C1775" t="s">
        <v>37</v>
      </c>
      <c r="D1775" t="s">
        <v>86</v>
      </c>
    </row>
    <row r="1776" spans="1:4" x14ac:dyDescent="0.25">
      <c r="A1776">
        <v>125.273</v>
      </c>
      <c r="B1776">
        <v>-301.91000000000003</v>
      </c>
      <c r="C1776" t="s">
        <v>24</v>
      </c>
      <c r="D1776" t="s">
        <v>41</v>
      </c>
    </row>
    <row r="1777" spans="1:4" x14ac:dyDescent="0.25">
      <c r="A1777">
        <v>1337.19</v>
      </c>
      <c r="B1777">
        <v>-431.45</v>
      </c>
      <c r="C1777" t="s">
        <v>34</v>
      </c>
      <c r="D1777" t="s">
        <v>72</v>
      </c>
    </row>
    <row r="1778" spans="1:4" x14ac:dyDescent="0.25">
      <c r="A1778">
        <v>498.28</v>
      </c>
      <c r="B1778">
        <v>10.18</v>
      </c>
      <c r="C1778" t="s">
        <v>34</v>
      </c>
      <c r="D1778" t="s">
        <v>53</v>
      </c>
    </row>
    <row r="1779" spans="1:4" x14ac:dyDescent="0.25">
      <c r="A1779">
        <v>1409.86</v>
      </c>
      <c r="B1779">
        <v>-3461.12</v>
      </c>
      <c r="C1779" t="s">
        <v>24</v>
      </c>
      <c r="D1779" t="s">
        <v>51</v>
      </c>
    </row>
    <row r="1780" spans="1:4" x14ac:dyDescent="0.25">
      <c r="A1780">
        <v>209.33</v>
      </c>
      <c r="B1780">
        <v>-160.71</v>
      </c>
      <c r="C1780" t="s">
        <v>34</v>
      </c>
      <c r="D1780" t="s">
        <v>49</v>
      </c>
    </row>
    <row r="1781" spans="1:4" x14ac:dyDescent="0.25">
      <c r="A1781">
        <v>563.08000000000004</v>
      </c>
      <c r="B1781">
        <v>112.97</v>
      </c>
      <c r="C1781" t="s">
        <v>34</v>
      </c>
      <c r="D1781" t="s">
        <v>68</v>
      </c>
    </row>
    <row r="1782" spans="1:4" x14ac:dyDescent="0.25">
      <c r="A1782">
        <v>216.79</v>
      </c>
      <c r="B1782">
        <v>57.55</v>
      </c>
      <c r="C1782" t="s">
        <v>37</v>
      </c>
      <c r="D1782" t="s">
        <v>38</v>
      </c>
    </row>
    <row r="1783" spans="1:4" x14ac:dyDescent="0.25">
      <c r="A1783">
        <v>16.809999999999999</v>
      </c>
      <c r="B1783">
        <v>-4.1399999999999997</v>
      </c>
      <c r="C1783" t="s">
        <v>34</v>
      </c>
      <c r="D1783" t="s">
        <v>49</v>
      </c>
    </row>
    <row r="1784" spans="1:4" x14ac:dyDescent="0.25">
      <c r="A1784">
        <v>265.61</v>
      </c>
      <c r="B1784">
        <v>-147.82</v>
      </c>
      <c r="C1784" t="s">
        <v>34</v>
      </c>
      <c r="D1784" t="s">
        <v>49</v>
      </c>
    </row>
    <row r="1785" spans="1:4" x14ac:dyDescent="0.25">
      <c r="A1785">
        <v>485.03</v>
      </c>
      <c r="B1785">
        <v>-88.02</v>
      </c>
      <c r="C1785" t="s">
        <v>34</v>
      </c>
      <c r="D1785" t="s">
        <v>53</v>
      </c>
    </row>
    <row r="1786" spans="1:4" x14ac:dyDescent="0.25">
      <c r="A1786">
        <v>2039.33</v>
      </c>
      <c r="B1786">
        <v>-862.44</v>
      </c>
      <c r="C1786" t="s">
        <v>37</v>
      </c>
      <c r="D1786" t="s">
        <v>86</v>
      </c>
    </row>
    <row r="1787" spans="1:4" x14ac:dyDescent="0.25">
      <c r="A1787">
        <v>751.94</v>
      </c>
      <c r="B1787">
        <v>-283.94</v>
      </c>
      <c r="C1787" t="s">
        <v>24</v>
      </c>
      <c r="D1787" t="s">
        <v>51</v>
      </c>
    </row>
    <row r="1788" spans="1:4" x14ac:dyDescent="0.25">
      <c r="A1788">
        <v>581.52</v>
      </c>
      <c r="B1788">
        <v>175.16</v>
      </c>
      <c r="C1788" t="s">
        <v>34</v>
      </c>
      <c r="D1788" t="s">
        <v>49</v>
      </c>
    </row>
    <row r="1789" spans="1:4" x14ac:dyDescent="0.25">
      <c r="A1789">
        <v>19.170000000000002</v>
      </c>
      <c r="B1789">
        <v>-16.420000000000002</v>
      </c>
      <c r="C1789" t="s">
        <v>34</v>
      </c>
      <c r="D1789" t="s">
        <v>35</v>
      </c>
    </row>
    <row r="1790" spans="1:4" x14ac:dyDescent="0.25">
      <c r="A1790">
        <v>2842.54</v>
      </c>
      <c r="B1790">
        <v>1315.75</v>
      </c>
      <c r="C1790" t="s">
        <v>34</v>
      </c>
      <c r="D1790" t="s">
        <v>68</v>
      </c>
    </row>
    <row r="1791" spans="1:4" x14ac:dyDescent="0.25">
      <c r="A1791">
        <v>832.14</v>
      </c>
      <c r="B1791">
        <v>175.07</v>
      </c>
      <c r="C1791" t="s">
        <v>37</v>
      </c>
      <c r="D1791" t="s">
        <v>38</v>
      </c>
    </row>
    <row r="1792" spans="1:4" x14ac:dyDescent="0.25">
      <c r="A1792">
        <v>191.13</v>
      </c>
      <c r="B1792">
        <v>38.11</v>
      </c>
      <c r="C1792" t="s">
        <v>34</v>
      </c>
      <c r="D1792" t="s">
        <v>35</v>
      </c>
    </row>
    <row r="1793" spans="1:4" x14ac:dyDescent="0.25">
      <c r="A1793">
        <v>48.24</v>
      </c>
      <c r="B1793">
        <v>-1.62</v>
      </c>
      <c r="C1793" t="s">
        <v>34</v>
      </c>
      <c r="D1793" t="s">
        <v>35</v>
      </c>
    </row>
    <row r="1794" spans="1:4" x14ac:dyDescent="0.25">
      <c r="A1794">
        <v>465.83</v>
      </c>
      <c r="B1794">
        <v>-79.72</v>
      </c>
      <c r="C1794" t="s">
        <v>37</v>
      </c>
      <c r="D1794" t="s">
        <v>38</v>
      </c>
    </row>
    <row r="1795" spans="1:4" x14ac:dyDescent="0.25">
      <c r="A1795">
        <v>258.13</v>
      </c>
      <c r="B1795">
        <v>84.1</v>
      </c>
      <c r="C1795" t="s">
        <v>34</v>
      </c>
      <c r="D1795" t="s">
        <v>100</v>
      </c>
    </row>
    <row r="1796" spans="1:4" x14ac:dyDescent="0.25">
      <c r="A1796">
        <v>55.97</v>
      </c>
      <c r="B1796">
        <v>-19.34</v>
      </c>
      <c r="C1796" t="s">
        <v>34</v>
      </c>
      <c r="D1796" t="s">
        <v>68</v>
      </c>
    </row>
    <row r="1797" spans="1:4" x14ac:dyDescent="0.25">
      <c r="A1797">
        <v>174.72</v>
      </c>
      <c r="B1797">
        <v>-63.48</v>
      </c>
      <c r="C1797" t="s">
        <v>24</v>
      </c>
      <c r="D1797" t="s">
        <v>25</v>
      </c>
    </row>
    <row r="1798" spans="1:4" x14ac:dyDescent="0.25">
      <c r="A1798">
        <v>2271.37</v>
      </c>
      <c r="B1798">
        <v>528.11</v>
      </c>
      <c r="C1798" t="s">
        <v>37</v>
      </c>
      <c r="D1798" t="s">
        <v>38</v>
      </c>
    </row>
    <row r="1799" spans="1:4" x14ac:dyDescent="0.25">
      <c r="A1799">
        <v>1138.43</v>
      </c>
      <c r="B1799">
        <v>18.59</v>
      </c>
      <c r="C1799" t="s">
        <v>24</v>
      </c>
      <c r="D1799" t="s">
        <v>25</v>
      </c>
    </row>
    <row r="1800" spans="1:4" x14ac:dyDescent="0.25">
      <c r="A1800">
        <v>5271.0455000000002</v>
      </c>
      <c r="B1800">
        <v>1379.76</v>
      </c>
      <c r="C1800" t="s">
        <v>24</v>
      </c>
      <c r="D1800" t="s">
        <v>41</v>
      </c>
    </row>
    <row r="1801" spans="1:4" x14ac:dyDescent="0.25">
      <c r="A1801">
        <v>943.44</v>
      </c>
      <c r="B1801">
        <v>-89.98</v>
      </c>
      <c r="C1801" t="s">
        <v>34</v>
      </c>
      <c r="D1801" t="s">
        <v>49</v>
      </c>
    </row>
    <row r="1802" spans="1:4" x14ac:dyDescent="0.25">
      <c r="A1802">
        <v>14493.84</v>
      </c>
      <c r="B1802">
        <v>634.76</v>
      </c>
      <c r="C1802" t="s">
        <v>37</v>
      </c>
      <c r="D1802" t="s">
        <v>112</v>
      </c>
    </row>
    <row r="1803" spans="1:4" x14ac:dyDescent="0.25">
      <c r="A1803">
        <v>329.91</v>
      </c>
      <c r="B1803">
        <v>-279.93</v>
      </c>
      <c r="C1803" t="s">
        <v>34</v>
      </c>
      <c r="D1803" t="s">
        <v>49</v>
      </c>
    </row>
    <row r="1804" spans="1:4" x14ac:dyDescent="0.25">
      <c r="A1804">
        <v>24.76</v>
      </c>
      <c r="B1804">
        <v>-1.82</v>
      </c>
      <c r="C1804" t="s">
        <v>34</v>
      </c>
      <c r="D1804" t="s">
        <v>35</v>
      </c>
    </row>
    <row r="1805" spans="1:4" x14ac:dyDescent="0.25">
      <c r="A1805">
        <v>5382.24</v>
      </c>
      <c r="B1805">
        <v>14.85</v>
      </c>
      <c r="C1805" t="s">
        <v>24</v>
      </c>
      <c r="D1805" t="s">
        <v>25</v>
      </c>
    </row>
    <row r="1806" spans="1:4" x14ac:dyDescent="0.25">
      <c r="A1806">
        <v>1035.95</v>
      </c>
      <c r="B1806">
        <v>342.41</v>
      </c>
      <c r="C1806" t="s">
        <v>24</v>
      </c>
      <c r="D1806" t="s">
        <v>25</v>
      </c>
    </row>
    <row r="1807" spans="1:4" x14ac:dyDescent="0.25">
      <c r="A1807">
        <v>2463.6</v>
      </c>
      <c r="B1807">
        <v>1040.6500000000001</v>
      </c>
      <c r="C1807" t="s">
        <v>34</v>
      </c>
      <c r="D1807" t="s">
        <v>49</v>
      </c>
    </row>
    <row r="1808" spans="1:4" x14ac:dyDescent="0.25">
      <c r="A1808">
        <v>40.24</v>
      </c>
      <c r="B1808">
        <v>-3.73</v>
      </c>
      <c r="C1808" t="s">
        <v>34</v>
      </c>
      <c r="D1808" t="s">
        <v>35</v>
      </c>
    </row>
    <row r="1809" spans="1:4" x14ac:dyDescent="0.25">
      <c r="A1809">
        <v>200.08</v>
      </c>
      <c r="B1809">
        <v>-62.97</v>
      </c>
      <c r="C1809" t="s">
        <v>34</v>
      </c>
      <c r="D1809" t="s">
        <v>49</v>
      </c>
    </row>
    <row r="1810" spans="1:4" x14ac:dyDescent="0.25">
      <c r="A1810">
        <v>241.70599999999999</v>
      </c>
      <c r="B1810">
        <v>-92.96</v>
      </c>
      <c r="C1810" t="s">
        <v>24</v>
      </c>
      <c r="D1810" t="s">
        <v>41</v>
      </c>
    </row>
    <row r="1811" spans="1:4" x14ac:dyDescent="0.25">
      <c r="A1811">
        <v>192.12</v>
      </c>
      <c r="B1811">
        <v>-74.849999999999994</v>
      </c>
      <c r="C1811" t="s">
        <v>24</v>
      </c>
      <c r="D1811" t="s">
        <v>25</v>
      </c>
    </row>
    <row r="1812" spans="1:4" x14ac:dyDescent="0.25">
      <c r="A1812">
        <v>3917.61</v>
      </c>
      <c r="B1812">
        <v>40.76</v>
      </c>
      <c r="C1812" t="s">
        <v>24</v>
      </c>
      <c r="D1812" t="s">
        <v>51</v>
      </c>
    </row>
    <row r="1813" spans="1:4" x14ac:dyDescent="0.25">
      <c r="A1813">
        <v>2788.04</v>
      </c>
      <c r="B1813">
        <v>-849.18</v>
      </c>
      <c r="C1813" t="s">
        <v>34</v>
      </c>
      <c r="D1813" t="s">
        <v>53</v>
      </c>
    </row>
    <row r="1814" spans="1:4" x14ac:dyDescent="0.25">
      <c r="A1814">
        <v>233.03</v>
      </c>
      <c r="B1814">
        <v>-86.34</v>
      </c>
      <c r="C1814" t="s">
        <v>34</v>
      </c>
      <c r="D1814" t="s">
        <v>76</v>
      </c>
    </row>
    <row r="1815" spans="1:4" x14ac:dyDescent="0.25">
      <c r="A1815">
        <v>1194.3399999999999</v>
      </c>
      <c r="B1815">
        <v>497.11</v>
      </c>
      <c r="C1815" t="s">
        <v>34</v>
      </c>
      <c r="D1815" t="s">
        <v>68</v>
      </c>
    </row>
    <row r="1816" spans="1:4" x14ac:dyDescent="0.25">
      <c r="A1816">
        <v>51.832999999999998</v>
      </c>
      <c r="B1816">
        <v>-235.9</v>
      </c>
      <c r="C1816" t="s">
        <v>24</v>
      </c>
      <c r="D1816" t="s">
        <v>41</v>
      </c>
    </row>
    <row r="1817" spans="1:4" x14ac:dyDescent="0.25">
      <c r="A1817">
        <v>7264.64</v>
      </c>
      <c r="B1817">
        <v>1845.68</v>
      </c>
      <c r="C1817" t="s">
        <v>37</v>
      </c>
      <c r="D1817" t="s">
        <v>86</v>
      </c>
    </row>
    <row r="1818" spans="1:4" x14ac:dyDescent="0.25">
      <c r="A1818">
        <v>676.44</v>
      </c>
      <c r="B1818">
        <v>48.76</v>
      </c>
      <c r="C1818" t="s">
        <v>34</v>
      </c>
      <c r="D1818" t="s">
        <v>68</v>
      </c>
    </row>
    <row r="1819" spans="1:4" x14ac:dyDescent="0.25">
      <c r="A1819">
        <v>128.02000000000001</v>
      </c>
      <c r="B1819">
        <v>-7.9</v>
      </c>
      <c r="C1819" t="s">
        <v>34</v>
      </c>
      <c r="D1819" t="s">
        <v>49</v>
      </c>
    </row>
    <row r="1820" spans="1:4" x14ac:dyDescent="0.25">
      <c r="A1820">
        <v>526.82000000000005</v>
      </c>
      <c r="B1820">
        <v>32.340000000000003</v>
      </c>
      <c r="C1820" t="s">
        <v>34</v>
      </c>
      <c r="D1820" t="s">
        <v>35</v>
      </c>
    </row>
    <row r="1821" spans="1:4" x14ac:dyDescent="0.25">
      <c r="A1821">
        <v>2728.42</v>
      </c>
      <c r="B1821">
        <v>664.15</v>
      </c>
      <c r="C1821" t="s">
        <v>34</v>
      </c>
      <c r="D1821" t="s">
        <v>76</v>
      </c>
    </row>
    <row r="1822" spans="1:4" x14ac:dyDescent="0.25">
      <c r="A1822">
        <v>797.98</v>
      </c>
      <c r="B1822">
        <v>237.47</v>
      </c>
      <c r="C1822" t="s">
        <v>24</v>
      </c>
      <c r="D1822" t="s">
        <v>41</v>
      </c>
    </row>
    <row r="1823" spans="1:4" x14ac:dyDescent="0.25">
      <c r="A1823">
        <v>18.7</v>
      </c>
      <c r="B1823">
        <v>-14.69</v>
      </c>
      <c r="C1823" t="s">
        <v>34</v>
      </c>
      <c r="D1823" t="s">
        <v>68</v>
      </c>
    </row>
    <row r="1824" spans="1:4" x14ac:dyDescent="0.25">
      <c r="A1824">
        <v>140.74</v>
      </c>
      <c r="B1824">
        <v>-92.29</v>
      </c>
      <c r="C1824" t="s">
        <v>34</v>
      </c>
      <c r="D1824" t="s">
        <v>35</v>
      </c>
    </row>
    <row r="1825" spans="1:4" x14ac:dyDescent="0.25">
      <c r="A1825">
        <v>1121.78</v>
      </c>
      <c r="B1825">
        <v>-454.8</v>
      </c>
      <c r="C1825" t="s">
        <v>37</v>
      </c>
      <c r="D1825" t="s">
        <v>86</v>
      </c>
    </row>
    <row r="1826" spans="1:4" x14ac:dyDescent="0.25">
      <c r="A1826">
        <v>5404.18</v>
      </c>
      <c r="B1826">
        <v>241.06</v>
      </c>
      <c r="C1826" t="s">
        <v>37</v>
      </c>
      <c r="D1826" t="s">
        <v>86</v>
      </c>
    </row>
    <row r="1827" spans="1:4" x14ac:dyDescent="0.25">
      <c r="A1827">
        <v>430.19</v>
      </c>
      <c r="B1827">
        <v>181.26</v>
      </c>
      <c r="C1827" t="s">
        <v>34</v>
      </c>
      <c r="D1827" t="s">
        <v>49</v>
      </c>
    </row>
    <row r="1828" spans="1:4" x14ac:dyDescent="0.25">
      <c r="A1828">
        <v>275.91000000000003</v>
      </c>
      <c r="B1828">
        <v>-162.37</v>
      </c>
      <c r="C1828" t="s">
        <v>24</v>
      </c>
      <c r="D1828" t="s">
        <v>41</v>
      </c>
    </row>
    <row r="1829" spans="1:4" x14ac:dyDescent="0.25">
      <c r="A1829">
        <v>1482.81</v>
      </c>
      <c r="B1829">
        <v>-678.63</v>
      </c>
      <c r="C1829" t="s">
        <v>34</v>
      </c>
      <c r="D1829" t="s">
        <v>72</v>
      </c>
    </row>
    <row r="1830" spans="1:4" x14ac:dyDescent="0.25">
      <c r="A1830">
        <v>6693.28</v>
      </c>
      <c r="B1830">
        <v>40.32</v>
      </c>
      <c r="C1830" t="s">
        <v>37</v>
      </c>
      <c r="D1830" t="s">
        <v>112</v>
      </c>
    </row>
    <row r="1831" spans="1:4" x14ac:dyDescent="0.25">
      <c r="A1831">
        <v>3259.25</v>
      </c>
      <c r="B1831">
        <v>580.33000000000004</v>
      </c>
      <c r="C1831" t="s">
        <v>24</v>
      </c>
      <c r="D1831" t="s">
        <v>51</v>
      </c>
    </row>
    <row r="1832" spans="1:4" x14ac:dyDescent="0.25">
      <c r="A1832">
        <v>30.83</v>
      </c>
      <c r="B1832">
        <v>7.27</v>
      </c>
      <c r="C1832" t="s">
        <v>34</v>
      </c>
      <c r="D1832" t="s">
        <v>76</v>
      </c>
    </row>
    <row r="1833" spans="1:4" x14ac:dyDescent="0.25">
      <c r="A1833">
        <v>121.66</v>
      </c>
      <c r="B1833">
        <v>-11.8</v>
      </c>
      <c r="C1833" t="s">
        <v>34</v>
      </c>
      <c r="D1833" t="s">
        <v>68</v>
      </c>
    </row>
    <row r="1834" spans="1:4" x14ac:dyDescent="0.25">
      <c r="A1834">
        <v>128.62</v>
      </c>
      <c r="B1834">
        <v>-27.78</v>
      </c>
      <c r="C1834" t="s">
        <v>37</v>
      </c>
      <c r="D1834" t="s">
        <v>38</v>
      </c>
    </row>
    <row r="1835" spans="1:4" x14ac:dyDescent="0.25">
      <c r="A1835">
        <v>424</v>
      </c>
      <c r="B1835">
        <v>-19.77</v>
      </c>
      <c r="C1835" t="s">
        <v>34</v>
      </c>
      <c r="D1835" t="s">
        <v>72</v>
      </c>
    </row>
    <row r="1836" spans="1:4" x14ac:dyDescent="0.25">
      <c r="A1836">
        <v>504.79</v>
      </c>
      <c r="B1836">
        <v>-245.09</v>
      </c>
      <c r="C1836" t="s">
        <v>24</v>
      </c>
      <c r="D1836" t="s">
        <v>25</v>
      </c>
    </row>
    <row r="1837" spans="1:4" x14ac:dyDescent="0.25">
      <c r="A1837">
        <v>1934.6</v>
      </c>
      <c r="B1837">
        <v>614.03</v>
      </c>
      <c r="C1837" t="s">
        <v>37</v>
      </c>
      <c r="D1837" t="s">
        <v>38</v>
      </c>
    </row>
    <row r="1838" spans="1:4" x14ac:dyDescent="0.25">
      <c r="A1838">
        <v>6803</v>
      </c>
      <c r="B1838">
        <v>-1061.68</v>
      </c>
      <c r="C1838" t="s">
        <v>37</v>
      </c>
      <c r="D1838" t="s">
        <v>57</v>
      </c>
    </row>
    <row r="1839" spans="1:4" x14ac:dyDescent="0.25">
      <c r="A1839">
        <v>309.3</v>
      </c>
      <c r="B1839">
        <v>-77.89</v>
      </c>
      <c r="C1839" t="s">
        <v>24</v>
      </c>
      <c r="D1839" t="s">
        <v>25</v>
      </c>
    </row>
    <row r="1840" spans="1:4" x14ac:dyDescent="0.25">
      <c r="A1840">
        <v>18.260000000000002</v>
      </c>
      <c r="B1840">
        <v>-3.89</v>
      </c>
      <c r="C1840" t="s">
        <v>34</v>
      </c>
      <c r="D1840" t="s">
        <v>35</v>
      </c>
    </row>
    <row r="1841" spans="1:4" x14ac:dyDescent="0.25">
      <c r="A1841">
        <v>9843.11</v>
      </c>
      <c r="B1841">
        <v>-384.6</v>
      </c>
      <c r="C1841" t="s">
        <v>37</v>
      </c>
      <c r="D1841" t="s">
        <v>86</v>
      </c>
    </row>
    <row r="1842" spans="1:4" x14ac:dyDescent="0.25">
      <c r="A1842">
        <v>7190.06</v>
      </c>
      <c r="B1842">
        <v>1908.45</v>
      </c>
      <c r="C1842" t="s">
        <v>24</v>
      </c>
      <c r="D1842" t="s">
        <v>51</v>
      </c>
    </row>
    <row r="1843" spans="1:4" x14ac:dyDescent="0.25">
      <c r="A1843">
        <v>2405</v>
      </c>
      <c r="B1843">
        <v>696.17</v>
      </c>
      <c r="C1843" t="s">
        <v>34</v>
      </c>
      <c r="D1843" t="s">
        <v>72</v>
      </c>
    </row>
    <row r="1844" spans="1:4" x14ac:dyDescent="0.25">
      <c r="A1844">
        <v>444.52</v>
      </c>
      <c r="B1844">
        <v>161.13</v>
      </c>
      <c r="C1844" t="s">
        <v>34</v>
      </c>
      <c r="D1844" t="s">
        <v>49</v>
      </c>
    </row>
    <row r="1845" spans="1:4" x14ac:dyDescent="0.25">
      <c r="A1845">
        <v>296.82</v>
      </c>
      <c r="B1845">
        <v>-120.37</v>
      </c>
      <c r="C1845" t="s">
        <v>34</v>
      </c>
      <c r="D1845" t="s">
        <v>49</v>
      </c>
    </row>
    <row r="1846" spans="1:4" x14ac:dyDescent="0.25">
      <c r="A1846">
        <v>238.76</v>
      </c>
      <c r="B1846">
        <v>-235.21</v>
      </c>
      <c r="C1846" t="s">
        <v>34</v>
      </c>
      <c r="D1846" t="s">
        <v>53</v>
      </c>
    </row>
    <row r="1847" spans="1:4" x14ac:dyDescent="0.25">
      <c r="A1847">
        <v>6.77</v>
      </c>
      <c r="B1847">
        <v>-3.66</v>
      </c>
      <c r="C1847" t="s">
        <v>34</v>
      </c>
      <c r="D1847" t="s">
        <v>35</v>
      </c>
    </row>
    <row r="1848" spans="1:4" x14ac:dyDescent="0.25">
      <c r="A1848">
        <v>144.84</v>
      </c>
      <c r="B1848">
        <v>21.49</v>
      </c>
      <c r="C1848" t="s">
        <v>34</v>
      </c>
      <c r="D1848" t="s">
        <v>100</v>
      </c>
    </row>
    <row r="1849" spans="1:4" x14ac:dyDescent="0.25">
      <c r="A1849">
        <v>140.37</v>
      </c>
      <c r="B1849">
        <v>-893.39</v>
      </c>
      <c r="C1849" t="s">
        <v>34</v>
      </c>
      <c r="D1849" t="s">
        <v>72</v>
      </c>
    </row>
    <row r="1850" spans="1:4" x14ac:dyDescent="0.25">
      <c r="A1850">
        <v>5921.74</v>
      </c>
      <c r="B1850">
        <v>-287.62</v>
      </c>
      <c r="C1850" t="s">
        <v>37</v>
      </c>
      <c r="D1850" t="s">
        <v>86</v>
      </c>
    </row>
    <row r="1851" spans="1:4" x14ac:dyDescent="0.25">
      <c r="A1851">
        <v>68.16</v>
      </c>
      <c r="B1851">
        <v>-52.44</v>
      </c>
      <c r="C1851" t="s">
        <v>24</v>
      </c>
      <c r="D1851" t="s">
        <v>25</v>
      </c>
    </row>
    <row r="1852" spans="1:4" x14ac:dyDescent="0.25">
      <c r="A1852">
        <v>304.98</v>
      </c>
      <c r="B1852">
        <v>2.73</v>
      </c>
      <c r="C1852" t="s">
        <v>34</v>
      </c>
      <c r="D1852" t="s">
        <v>68</v>
      </c>
    </row>
    <row r="1853" spans="1:4" x14ac:dyDescent="0.25">
      <c r="A1853">
        <v>104.24</v>
      </c>
      <c r="B1853">
        <v>10.59</v>
      </c>
      <c r="C1853" t="s">
        <v>34</v>
      </c>
      <c r="D1853" t="s">
        <v>35</v>
      </c>
    </row>
    <row r="1854" spans="1:4" x14ac:dyDescent="0.25">
      <c r="A1854">
        <v>198.13</v>
      </c>
      <c r="B1854">
        <v>-219.92</v>
      </c>
      <c r="C1854" t="s">
        <v>34</v>
      </c>
      <c r="D1854" t="s">
        <v>53</v>
      </c>
    </row>
    <row r="1855" spans="1:4" x14ac:dyDescent="0.25">
      <c r="A1855">
        <v>4366.348</v>
      </c>
      <c r="B1855">
        <v>940.57</v>
      </c>
      <c r="C1855" t="s">
        <v>24</v>
      </c>
      <c r="D1855" t="s">
        <v>41</v>
      </c>
    </row>
    <row r="1856" spans="1:4" x14ac:dyDescent="0.25">
      <c r="A1856">
        <v>105.13</v>
      </c>
      <c r="B1856">
        <v>-103.23</v>
      </c>
      <c r="C1856" t="s">
        <v>24</v>
      </c>
      <c r="D1856" t="s">
        <v>25</v>
      </c>
    </row>
    <row r="1857" spans="1:4" x14ac:dyDescent="0.25">
      <c r="A1857">
        <v>667.36</v>
      </c>
      <c r="B1857">
        <v>218.89</v>
      </c>
      <c r="C1857" t="s">
        <v>24</v>
      </c>
      <c r="D1857" t="s">
        <v>25</v>
      </c>
    </row>
    <row r="1858" spans="1:4" x14ac:dyDescent="0.25">
      <c r="A1858">
        <v>32.369999999999997</v>
      </c>
      <c r="B1858">
        <v>-48.55</v>
      </c>
      <c r="C1858" t="s">
        <v>37</v>
      </c>
      <c r="D1858" t="s">
        <v>38</v>
      </c>
    </row>
    <row r="1859" spans="1:4" x14ac:dyDescent="0.25">
      <c r="A1859">
        <v>1409.0875000000001</v>
      </c>
      <c r="B1859">
        <v>233.56</v>
      </c>
      <c r="C1859" t="s">
        <v>24</v>
      </c>
      <c r="D1859" t="s">
        <v>41</v>
      </c>
    </row>
    <row r="1860" spans="1:4" x14ac:dyDescent="0.25">
      <c r="A1860">
        <v>24.96</v>
      </c>
      <c r="B1860">
        <v>-20.68</v>
      </c>
      <c r="C1860" t="s">
        <v>24</v>
      </c>
      <c r="D1860" t="s">
        <v>25</v>
      </c>
    </row>
    <row r="1861" spans="1:4" x14ac:dyDescent="0.25">
      <c r="A1861">
        <v>476.06</v>
      </c>
      <c r="B1861">
        <v>-120.48</v>
      </c>
      <c r="C1861" t="s">
        <v>34</v>
      </c>
      <c r="D1861" t="s">
        <v>53</v>
      </c>
    </row>
    <row r="1862" spans="1:4" x14ac:dyDescent="0.25">
      <c r="A1862">
        <v>71.239999999999995</v>
      </c>
      <c r="B1862">
        <v>2.78</v>
      </c>
      <c r="C1862" t="s">
        <v>34</v>
      </c>
      <c r="D1862" t="s">
        <v>49</v>
      </c>
    </row>
    <row r="1863" spans="1:4" x14ac:dyDescent="0.25">
      <c r="A1863">
        <v>56.47</v>
      </c>
      <c r="B1863">
        <v>-29.9</v>
      </c>
      <c r="C1863" t="s">
        <v>34</v>
      </c>
      <c r="D1863" t="s">
        <v>64</v>
      </c>
    </row>
    <row r="1864" spans="1:4" x14ac:dyDescent="0.25">
      <c r="A1864">
        <v>9107.27</v>
      </c>
      <c r="B1864">
        <v>2463.36</v>
      </c>
      <c r="C1864" t="s">
        <v>37</v>
      </c>
      <c r="D1864" t="s">
        <v>86</v>
      </c>
    </row>
    <row r="1865" spans="1:4" x14ac:dyDescent="0.25">
      <c r="A1865">
        <v>10168.23</v>
      </c>
      <c r="B1865">
        <v>4141.8</v>
      </c>
      <c r="C1865" t="s">
        <v>34</v>
      </c>
      <c r="D1865" t="s">
        <v>68</v>
      </c>
    </row>
    <row r="1866" spans="1:4" x14ac:dyDescent="0.25">
      <c r="A1866">
        <v>176.77</v>
      </c>
      <c r="B1866">
        <v>-41.6</v>
      </c>
      <c r="C1866" t="s">
        <v>34</v>
      </c>
      <c r="D1866" t="s">
        <v>49</v>
      </c>
    </row>
    <row r="1867" spans="1:4" x14ac:dyDescent="0.25">
      <c r="A1867">
        <v>6568.0240000000003</v>
      </c>
      <c r="B1867">
        <v>1715.9</v>
      </c>
      <c r="C1867" t="s">
        <v>37</v>
      </c>
      <c r="D1867" t="s">
        <v>112</v>
      </c>
    </row>
    <row r="1868" spans="1:4" x14ac:dyDescent="0.25">
      <c r="A1868">
        <v>1579.028</v>
      </c>
      <c r="B1868">
        <v>624.98</v>
      </c>
      <c r="C1868" t="s">
        <v>24</v>
      </c>
      <c r="D1868" t="s">
        <v>41</v>
      </c>
    </row>
    <row r="1869" spans="1:4" x14ac:dyDescent="0.25">
      <c r="A1869">
        <v>336.65</v>
      </c>
      <c r="B1869">
        <v>-71.05</v>
      </c>
      <c r="C1869" t="s">
        <v>34</v>
      </c>
      <c r="D1869" t="s">
        <v>72</v>
      </c>
    </row>
    <row r="1870" spans="1:4" x14ac:dyDescent="0.25">
      <c r="A1870">
        <v>3550.28</v>
      </c>
      <c r="B1870">
        <v>-11769.17</v>
      </c>
      <c r="C1870" t="s">
        <v>24</v>
      </c>
      <c r="D1870" t="s">
        <v>131</v>
      </c>
    </row>
    <row r="1871" spans="1:4" x14ac:dyDescent="0.25">
      <c r="A1871">
        <v>98.77</v>
      </c>
      <c r="B1871">
        <v>41.33</v>
      </c>
      <c r="C1871" t="s">
        <v>34</v>
      </c>
      <c r="D1871" t="s">
        <v>46</v>
      </c>
    </row>
    <row r="1872" spans="1:4" x14ac:dyDescent="0.25">
      <c r="A1872">
        <v>216.25</v>
      </c>
      <c r="B1872">
        <v>58.84</v>
      </c>
      <c r="C1872" t="s">
        <v>37</v>
      </c>
      <c r="D1872" t="s">
        <v>38</v>
      </c>
    </row>
    <row r="1873" spans="1:4" x14ac:dyDescent="0.25">
      <c r="A1873">
        <v>1756.11</v>
      </c>
      <c r="B1873">
        <v>-888.07</v>
      </c>
      <c r="C1873" t="s">
        <v>34</v>
      </c>
      <c r="D1873" t="s">
        <v>53</v>
      </c>
    </row>
    <row r="1874" spans="1:4" x14ac:dyDescent="0.25">
      <c r="A1874">
        <v>1801.95</v>
      </c>
      <c r="B1874">
        <v>-182.07</v>
      </c>
      <c r="C1874" t="s">
        <v>37</v>
      </c>
      <c r="D1874" t="s">
        <v>86</v>
      </c>
    </row>
    <row r="1875" spans="1:4" x14ac:dyDescent="0.25">
      <c r="A1875">
        <v>1136.47</v>
      </c>
      <c r="B1875">
        <v>323.32</v>
      </c>
      <c r="C1875" t="s">
        <v>34</v>
      </c>
      <c r="D1875" t="s">
        <v>68</v>
      </c>
    </row>
    <row r="1876" spans="1:4" x14ac:dyDescent="0.25">
      <c r="A1876">
        <v>325.81</v>
      </c>
      <c r="B1876">
        <v>-522.78</v>
      </c>
      <c r="C1876" t="s">
        <v>24</v>
      </c>
      <c r="D1876" t="s">
        <v>25</v>
      </c>
    </row>
    <row r="1877" spans="1:4" x14ac:dyDescent="0.25">
      <c r="A1877">
        <v>173.7</v>
      </c>
      <c r="B1877">
        <v>-31.59</v>
      </c>
      <c r="C1877" t="s">
        <v>34</v>
      </c>
      <c r="D1877" t="s">
        <v>68</v>
      </c>
    </row>
    <row r="1878" spans="1:4" x14ac:dyDescent="0.25">
      <c r="A1878">
        <v>1811.25</v>
      </c>
      <c r="B1878">
        <v>203.44</v>
      </c>
      <c r="C1878" t="s">
        <v>34</v>
      </c>
      <c r="D1878" t="s">
        <v>68</v>
      </c>
    </row>
    <row r="1879" spans="1:4" x14ac:dyDescent="0.25">
      <c r="A1879">
        <v>2642.95</v>
      </c>
      <c r="B1879">
        <v>-474.49</v>
      </c>
      <c r="C1879" t="s">
        <v>37</v>
      </c>
      <c r="D1879" t="s">
        <v>112</v>
      </c>
    </row>
    <row r="1880" spans="1:4" x14ac:dyDescent="0.25">
      <c r="A1880">
        <v>8048.45</v>
      </c>
      <c r="B1880">
        <v>1947.67</v>
      </c>
      <c r="C1880" t="s">
        <v>34</v>
      </c>
      <c r="D1880" t="s">
        <v>53</v>
      </c>
    </row>
    <row r="1881" spans="1:4" x14ac:dyDescent="0.25">
      <c r="A1881">
        <v>742.21</v>
      </c>
      <c r="B1881">
        <v>122.21</v>
      </c>
      <c r="C1881" t="s">
        <v>37</v>
      </c>
      <c r="D1881" t="s">
        <v>38</v>
      </c>
    </row>
    <row r="1882" spans="1:4" x14ac:dyDescent="0.25">
      <c r="A1882">
        <v>168.95</v>
      </c>
      <c r="B1882">
        <v>-15.9</v>
      </c>
      <c r="C1882" t="s">
        <v>34</v>
      </c>
      <c r="D1882" t="s">
        <v>76</v>
      </c>
    </row>
    <row r="1883" spans="1:4" x14ac:dyDescent="0.25">
      <c r="A1883">
        <v>342.27</v>
      </c>
      <c r="B1883">
        <v>-17.68</v>
      </c>
      <c r="C1883" t="s">
        <v>34</v>
      </c>
      <c r="D1883" t="s">
        <v>49</v>
      </c>
    </row>
    <row r="1884" spans="1:4" x14ac:dyDescent="0.25">
      <c r="A1884">
        <v>577.95000000000005</v>
      </c>
      <c r="B1884">
        <v>-86.43</v>
      </c>
      <c r="C1884" t="s">
        <v>34</v>
      </c>
      <c r="D1884" t="s">
        <v>64</v>
      </c>
    </row>
    <row r="1885" spans="1:4" x14ac:dyDescent="0.25">
      <c r="A1885">
        <v>30.92</v>
      </c>
      <c r="B1885">
        <v>28.64</v>
      </c>
      <c r="C1885" t="s">
        <v>37</v>
      </c>
      <c r="D1885" t="s">
        <v>38</v>
      </c>
    </row>
    <row r="1886" spans="1:4" x14ac:dyDescent="0.25">
      <c r="A1886">
        <v>142.80000000000001</v>
      </c>
      <c r="B1886">
        <v>-25</v>
      </c>
      <c r="C1886" t="s">
        <v>34</v>
      </c>
      <c r="D1886" t="s">
        <v>100</v>
      </c>
    </row>
    <row r="1887" spans="1:4" x14ac:dyDescent="0.25">
      <c r="A1887">
        <v>43.29</v>
      </c>
      <c r="B1887">
        <v>-39.119999999999997</v>
      </c>
      <c r="C1887" t="s">
        <v>34</v>
      </c>
      <c r="D1887" t="s">
        <v>68</v>
      </c>
    </row>
    <row r="1888" spans="1:4" x14ac:dyDescent="0.25">
      <c r="A1888">
        <v>1713.8</v>
      </c>
      <c r="B1888">
        <v>1125.29</v>
      </c>
      <c r="C1888" t="s">
        <v>37</v>
      </c>
      <c r="D1888" t="s">
        <v>38</v>
      </c>
    </row>
    <row r="1889" spans="1:4" x14ac:dyDescent="0.25">
      <c r="A1889">
        <v>116.69</v>
      </c>
      <c r="B1889">
        <v>11.69</v>
      </c>
      <c r="C1889" t="s">
        <v>34</v>
      </c>
      <c r="D1889" t="s">
        <v>35</v>
      </c>
    </row>
    <row r="1890" spans="1:4" x14ac:dyDescent="0.25">
      <c r="A1890">
        <v>23949.51</v>
      </c>
      <c r="B1890">
        <v>-1312.84</v>
      </c>
      <c r="C1890" t="s">
        <v>24</v>
      </c>
      <c r="D1890" t="s">
        <v>131</v>
      </c>
    </row>
    <row r="1891" spans="1:4" x14ac:dyDescent="0.25">
      <c r="A1891">
        <v>3549.9</v>
      </c>
      <c r="B1891">
        <v>44.8</v>
      </c>
      <c r="C1891" t="s">
        <v>37</v>
      </c>
      <c r="D1891" t="s">
        <v>86</v>
      </c>
    </row>
    <row r="1892" spans="1:4" x14ac:dyDescent="0.25">
      <c r="A1892">
        <v>138.24</v>
      </c>
      <c r="B1892">
        <v>-60.04</v>
      </c>
      <c r="C1892" t="s">
        <v>34</v>
      </c>
      <c r="D1892" t="s">
        <v>53</v>
      </c>
    </row>
    <row r="1893" spans="1:4" x14ac:dyDescent="0.25">
      <c r="A1893">
        <v>307.42</v>
      </c>
      <c r="B1893">
        <v>104.09</v>
      </c>
      <c r="C1893" t="s">
        <v>34</v>
      </c>
      <c r="D1893" t="s">
        <v>49</v>
      </c>
    </row>
    <row r="1894" spans="1:4" x14ac:dyDescent="0.25">
      <c r="A1894">
        <v>608.29</v>
      </c>
      <c r="B1894">
        <v>-39.270000000000003</v>
      </c>
      <c r="C1894" t="s">
        <v>34</v>
      </c>
      <c r="D1894" t="s">
        <v>35</v>
      </c>
    </row>
    <row r="1895" spans="1:4" x14ac:dyDescent="0.25">
      <c r="A1895">
        <v>614.15</v>
      </c>
      <c r="B1895">
        <v>-54.37</v>
      </c>
      <c r="C1895" t="s">
        <v>24</v>
      </c>
      <c r="D1895" t="s">
        <v>25</v>
      </c>
    </row>
    <row r="1896" spans="1:4" x14ac:dyDescent="0.25">
      <c r="A1896">
        <v>154.24</v>
      </c>
      <c r="B1896">
        <v>68.88</v>
      </c>
      <c r="C1896" t="s">
        <v>34</v>
      </c>
      <c r="D1896" t="s">
        <v>46</v>
      </c>
    </row>
    <row r="1897" spans="1:4" x14ac:dyDescent="0.25">
      <c r="A1897">
        <v>140.31</v>
      </c>
      <c r="B1897">
        <v>-94.11</v>
      </c>
      <c r="C1897" t="s">
        <v>34</v>
      </c>
      <c r="D1897" t="s">
        <v>49</v>
      </c>
    </row>
    <row r="1898" spans="1:4" x14ac:dyDescent="0.25">
      <c r="A1898">
        <v>17.43</v>
      </c>
      <c r="B1898">
        <v>2.4500000000000002</v>
      </c>
      <c r="C1898" t="s">
        <v>37</v>
      </c>
      <c r="D1898" t="s">
        <v>112</v>
      </c>
    </row>
    <row r="1899" spans="1:4" x14ac:dyDescent="0.25">
      <c r="A1899">
        <v>2976.19</v>
      </c>
      <c r="B1899">
        <v>-44.52</v>
      </c>
      <c r="C1899" t="s">
        <v>24</v>
      </c>
      <c r="D1899" t="s">
        <v>51</v>
      </c>
    </row>
    <row r="1900" spans="1:4" x14ac:dyDescent="0.25">
      <c r="A1900">
        <v>108.42</v>
      </c>
      <c r="B1900">
        <v>-50.82</v>
      </c>
      <c r="C1900" t="s">
        <v>34</v>
      </c>
      <c r="D1900" t="s">
        <v>49</v>
      </c>
    </row>
    <row r="1901" spans="1:4" x14ac:dyDescent="0.25">
      <c r="A1901">
        <v>78.47</v>
      </c>
      <c r="B1901">
        <v>17.989999999999998</v>
      </c>
      <c r="C1901" t="s">
        <v>34</v>
      </c>
      <c r="D1901" t="s">
        <v>46</v>
      </c>
    </row>
    <row r="1902" spans="1:4" x14ac:dyDescent="0.25">
      <c r="A1902">
        <v>255.31</v>
      </c>
      <c r="B1902">
        <v>41.41</v>
      </c>
      <c r="C1902" t="s">
        <v>34</v>
      </c>
      <c r="D1902" t="s">
        <v>49</v>
      </c>
    </row>
    <row r="1903" spans="1:4" x14ac:dyDescent="0.25">
      <c r="A1903">
        <v>1460.42</v>
      </c>
      <c r="B1903">
        <v>-441.44</v>
      </c>
      <c r="C1903" t="s">
        <v>34</v>
      </c>
      <c r="D1903" t="s">
        <v>72</v>
      </c>
    </row>
    <row r="1904" spans="1:4" x14ac:dyDescent="0.25">
      <c r="A1904">
        <v>6659.7415000000001</v>
      </c>
      <c r="B1904">
        <v>1647.75</v>
      </c>
      <c r="C1904" t="s">
        <v>24</v>
      </c>
      <c r="D1904" t="s">
        <v>41</v>
      </c>
    </row>
    <row r="1905" spans="1:4" x14ac:dyDescent="0.25">
      <c r="A1905">
        <v>794.58</v>
      </c>
      <c r="B1905">
        <v>-1748.34</v>
      </c>
      <c r="C1905" t="s">
        <v>24</v>
      </c>
      <c r="D1905" t="s">
        <v>51</v>
      </c>
    </row>
    <row r="1906" spans="1:4" x14ac:dyDescent="0.25">
      <c r="A1906">
        <v>498.68</v>
      </c>
      <c r="B1906">
        <v>79.52</v>
      </c>
      <c r="C1906" t="s">
        <v>34</v>
      </c>
      <c r="D1906" t="s">
        <v>72</v>
      </c>
    </row>
    <row r="1907" spans="1:4" x14ac:dyDescent="0.25">
      <c r="A1907">
        <v>5208.78</v>
      </c>
      <c r="B1907">
        <v>1547.78</v>
      </c>
      <c r="C1907" t="s">
        <v>34</v>
      </c>
      <c r="D1907" t="s">
        <v>53</v>
      </c>
    </row>
    <row r="1908" spans="1:4" x14ac:dyDescent="0.25">
      <c r="A1908">
        <v>28.46</v>
      </c>
      <c r="B1908">
        <v>-27.13</v>
      </c>
      <c r="C1908" t="s">
        <v>24</v>
      </c>
      <c r="D1908" t="s">
        <v>25</v>
      </c>
    </row>
    <row r="1909" spans="1:4" x14ac:dyDescent="0.25">
      <c r="A1909">
        <v>23.44</v>
      </c>
      <c r="B1909">
        <v>-10.58</v>
      </c>
      <c r="C1909" t="s">
        <v>34</v>
      </c>
      <c r="D1909" t="s">
        <v>49</v>
      </c>
    </row>
    <row r="1910" spans="1:4" x14ac:dyDescent="0.25">
      <c r="A1910">
        <v>31.118500000000001</v>
      </c>
      <c r="B1910">
        <v>-46.9</v>
      </c>
      <c r="C1910" t="s">
        <v>24</v>
      </c>
      <c r="D1910" t="s">
        <v>41</v>
      </c>
    </row>
    <row r="1911" spans="1:4" x14ac:dyDescent="0.25">
      <c r="A1911">
        <v>4829.4534999999996</v>
      </c>
      <c r="B1911">
        <v>1235.1500000000001</v>
      </c>
      <c r="C1911" t="s">
        <v>24</v>
      </c>
      <c r="D1911" t="s">
        <v>41</v>
      </c>
    </row>
    <row r="1912" spans="1:4" x14ac:dyDescent="0.25">
      <c r="A1912">
        <v>634.12</v>
      </c>
      <c r="B1912">
        <v>-21.65</v>
      </c>
      <c r="C1912" t="s">
        <v>34</v>
      </c>
      <c r="D1912" t="s">
        <v>72</v>
      </c>
    </row>
    <row r="1913" spans="1:4" x14ac:dyDescent="0.25">
      <c r="A1913">
        <v>196.84</v>
      </c>
      <c r="B1913">
        <v>-69.290000000000006</v>
      </c>
      <c r="C1913" t="s">
        <v>34</v>
      </c>
      <c r="D1913" t="s">
        <v>49</v>
      </c>
    </row>
    <row r="1914" spans="1:4" x14ac:dyDescent="0.25">
      <c r="A1914">
        <v>886.89</v>
      </c>
      <c r="B1914">
        <v>-23.83</v>
      </c>
      <c r="C1914" t="s">
        <v>24</v>
      </c>
      <c r="D1914" t="s">
        <v>41</v>
      </c>
    </row>
    <row r="1915" spans="1:4" x14ac:dyDescent="0.25">
      <c r="A1915">
        <v>3.23</v>
      </c>
      <c r="B1915">
        <v>-2.73</v>
      </c>
      <c r="C1915" t="s">
        <v>34</v>
      </c>
      <c r="D1915" t="s">
        <v>100</v>
      </c>
    </row>
    <row r="1916" spans="1:4" x14ac:dyDescent="0.25">
      <c r="A1916">
        <v>2861.66</v>
      </c>
      <c r="B1916">
        <v>-921.68</v>
      </c>
      <c r="C1916" t="s">
        <v>34</v>
      </c>
      <c r="D1916" t="s">
        <v>53</v>
      </c>
    </row>
    <row r="1917" spans="1:4" x14ac:dyDescent="0.25">
      <c r="A1917">
        <v>373.27749999999997</v>
      </c>
      <c r="B1917">
        <v>-204.93</v>
      </c>
      <c r="C1917" t="s">
        <v>24</v>
      </c>
      <c r="D1917" t="s">
        <v>41</v>
      </c>
    </row>
    <row r="1918" spans="1:4" x14ac:dyDescent="0.25">
      <c r="A1918">
        <v>852.05</v>
      </c>
      <c r="B1918">
        <v>-20.6</v>
      </c>
      <c r="C1918" t="s">
        <v>37</v>
      </c>
      <c r="D1918" t="s">
        <v>38</v>
      </c>
    </row>
    <row r="1919" spans="1:4" x14ac:dyDescent="0.25">
      <c r="A1919">
        <v>241.81</v>
      </c>
      <c r="B1919">
        <v>-94.83</v>
      </c>
      <c r="C1919" t="s">
        <v>34</v>
      </c>
      <c r="D1919" t="s">
        <v>68</v>
      </c>
    </row>
    <row r="1920" spans="1:4" x14ac:dyDescent="0.25">
      <c r="A1920">
        <v>136.1</v>
      </c>
      <c r="B1920">
        <v>-3.78</v>
      </c>
      <c r="C1920" t="s">
        <v>37</v>
      </c>
      <c r="D1920" t="s">
        <v>38</v>
      </c>
    </row>
    <row r="1921" spans="1:4" x14ac:dyDescent="0.25">
      <c r="A1921">
        <v>297.85000000000002</v>
      </c>
      <c r="B1921">
        <v>-69.89</v>
      </c>
      <c r="C1921" t="s">
        <v>34</v>
      </c>
      <c r="D1921" t="s">
        <v>53</v>
      </c>
    </row>
    <row r="1922" spans="1:4" x14ac:dyDescent="0.25">
      <c r="A1922">
        <v>1296.46</v>
      </c>
      <c r="B1922">
        <v>376.47</v>
      </c>
      <c r="C1922" t="s">
        <v>24</v>
      </c>
      <c r="D1922" t="s">
        <v>25</v>
      </c>
    </row>
    <row r="1923" spans="1:4" x14ac:dyDescent="0.25">
      <c r="A1923">
        <v>11481.03</v>
      </c>
      <c r="B1923">
        <v>2799.65</v>
      </c>
      <c r="C1923" t="s">
        <v>24</v>
      </c>
      <c r="D1923" t="s">
        <v>51</v>
      </c>
    </row>
    <row r="1924" spans="1:4" x14ac:dyDescent="0.25">
      <c r="A1924">
        <v>209.3</v>
      </c>
      <c r="B1924">
        <v>7.86</v>
      </c>
      <c r="C1924" t="s">
        <v>34</v>
      </c>
      <c r="D1924" t="s">
        <v>53</v>
      </c>
    </row>
    <row r="1925" spans="1:4" x14ac:dyDescent="0.25">
      <c r="A1925">
        <v>1009.8</v>
      </c>
      <c r="B1925">
        <v>352.64</v>
      </c>
      <c r="C1925" t="s">
        <v>24</v>
      </c>
      <c r="D1925" t="s">
        <v>25</v>
      </c>
    </row>
    <row r="1926" spans="1:4" x14ac:dyDescent="0.25">
      <c r="A1926">
        <v>29.71</v>
      </c>
      <c r="B1926">
        <v>-23.17</v>
      </c>
      <c r="C1926" t="s">
        <v>34</v>
      </c>
      <c r="D1926" t="s">
        <v>64</v>
      </c>
    </row>
    <row r="1927" spans="1:4" x14ac:dyDescent="0.25">
      <c r="A1927">
        <v>442.76</v>
      </c>
      <c r="B1927">
        <v>-17.11</v>
      </c>
      <c r="C1927" t="s">
        <v>34</v>
      </c>
      <c r="D1927" t="s">
        <v>68</v>
      </c>
    </row>
    <row r="1928" spans="1:4" x14ac:dyDescent="0.25">
      <c r="A1928">
        <v>2684.98</v>
      </c>
      <c r="B1928">
        <v>1115.1400000000001</v>
      </c>
      <c r="C1928" t="s">
        <v>34</v>
      </c>
      <c r="D1928" t="s">
        <v>68</v>
      </c>
    </row>
    <row r="1929" spans="1:4" x14ac:dyDescent="0.25">
      <c r="A1929">
        <v>980.95</v>
      </c>
      <c r="B1929">
        <v>234.68</v>
      </c>
      <c r="C1929" t="s">
        <v>34</v>
      </c>
      <c r="D1929" t="s">
        <v>49</v>
      </c>
    </row>
    <row r="1930" spans="1:4" x14ac:dyDescent="0.25">
      <c r="A1930">
        <v>101.77</v>
      </c>
      <c r="B1930">
        <v>-73.19</v>
      </c>
      <c r="C1930" t="s">
        <v>34</v>
      </c>
      <c r="D1930" t="s">
        <v>35</v>
      </c>
    </row>
    <row r="1931" spans="1:4" x14ac:dyDescent="0.25">
      <c r="A1931">
        <v>26133.39</v>
      </c>
      <c r="B1931">
        <v>-11053.6</v>
      </c>
      <c r="C1931" t="s">
        <v>37</v>
      </c>
      <c r="D1931" t="s">
        <v>57</v>
      </c>
    </row>
    <row r="1932" spans="1:4" x14ac:dyDescent="0.25">
      <c r="A1932">
        <v>2004.6</v>
      </c>
      <c r="B1932">
        <v>230.3</v>
      </c>
      <c r="C1932" t="s">
        <v>24</v>
      </c>
      <c r="D1932" t="s">
        <v>25</v>
      </c>
    </row>
    <row r="1933" spans="1:4" x14ac:dyDescent="0.25">
      <c r="A1933">
        <v>129.33000000000001</v>
      </c>
      <c r="B1933">
        <v>48.25</v>
      </c>
      <c r="C1933" t="s">
        <v>34</v>
      </c>
      <c r="D1933" t="s">
        <v>46</v>
      </c>
    </row>
    <row r="1934" spans="1:4" x14ac:dyDescent="0.25">
      <c r="A1934">
        <v>2461.23</v>
      </c>
      <c r="B1934">
        <v>748.2</v>
      </c>
      <c r="C1934" t="s">
        <v>34</v>
      </c>
      <c r="D1934" t="s">
        <v>49</v>
      </c>
    </row>
    <row r="1935" spans="1:4" x14ac:dyDescent="0.25">
      <c r="A1935">
        <v>104.7</v>
      </c>
      <c r="B1935">
        <v>42.16</v>
      </c>
      <c r="C1935" t="s">
        <v>34</v>
      </c>
      <c r="D1935" t="s">
        <v>46</v>
      </c>
    </row>
    <row r="1936" spans="1:4" x14ac:dyDescent="0.25">
      <c r="A1936">
        <v>284.45249999999999</v>
      </c>
      <c r="B1936">
        <v>-254.78</v>
      </c>
      <c r="C1936" t="s">
        <v>24</v>
      </c>
      <c r="D1936" t="s">
        <v>41</v>
      </c>
    </row>
    <row r="1937" spans="1:4" x14ac:dyDescent="0.25">
      <c r="A1937">
        <v>11747.97</v>
      </c>
      <c r="B1937">
        <v>3302.03</v>
      </c>
      <c r="C1937" t="s">
        <v>34</v>
      </c>
      <c r="D1937" t="s">
        <v>72</v>
      </c>
    </row>
    <row r="1938" spans="1:4" x14ac:dyDescent="0.25">
      <c r="A1938">
        <v>1011.16</v>
      </c>
      <c r="B1938">
        <v>547.96</v>
      </c>
      <c r="C1938" t="s">
        <v>37</v>
      </c>
      <c r="D1938" t="s">
        <v>38</v>
      </c>
    </row>
    <row r="1939" spans="1:4" x14ac:dyDescent="0.25">
      <c r="A1939">
        <v>425.67</v>
      </c>
      <c r="B1939">
        <v>166.57</v>
      </c>
      <c r="C1939" t="s">
        <v>34</v>
      </c>
      <c r="D1939" t="s">
        <v>68</v>
      </c>
    </row>
    <row r="1940" spans="1:4" x14ac:dyDescent="0.25">
      <c r="A1940">
        <v>173.44</v>
      </c>
      <c r="B1940">
        <v>-34.630000000000003</v>
      </c>
      <c r="C1940" t="s">
        <v>24</v>
      </c>
      <c r="D1940" t="s">
        <v>51</v>
      </c>
    </row>
    <row r="1941" spans="1:4" x14ac:dyDescent="0.25">
      <c r="A1941">
        <v>2671.21</v>
      </c>
      <c r="B1941">
        <v>636.17999999999995</v>
      </c>
      <c r="C1941" t="s">
        <v>24</v>
      </c>
      <c r="D1941" t="s">
        <v>51</v>
      </c>
    </row>
    <row r="1942" spans="1:4" x14ac:dyDescent="0.25">
      <c r="A1942">
        <v>210.9</v>
      </c>
      <c r="B1942">
        <v>-62.46</v>
      </c>
      <c r="C1942" t="s">
        <v>34</v>
      </c>
      <c r="D1942" t="s">
        <v>49</v>
      </c>
    </row>
    <row r="1943" spans="1:4" x14ac:dyDescent="0.25">
      <c r="A1943">
        <v>247.34</v>
      </c>
      <c r="B1943">
        <v>63.61</v>
      </c>
      <c r="C1943" t="s">
        <v>34</v>
      </c>
      <c r="D1943" t="s">
        <v>68</v>
      </c>
    </row>
    <row r="1944" spans="1:4" x14ac:dyDescent="0.25">
      <c r="A1944">
        <v>2601.7905000000001</v>
      </c>
      <c r="B1944">
        <v>748.2</v>
      </c>
      <c r="C1944" t="s">
        <v>24</v>
      </c>
      <c r="D1944" t="s">
        <v>41</v>
      </c>
    </row>
    <row r="1945" spans="1:4" x14ac:dyDescent="0.25">
      <c r="A1945">
        <v>1043.1199999999999</v>
      </c>
      <c r="B1945">
        <v>-52.5</v>
      </c>
      <c r="C1945" t="s">
        <v>24</v>
      </c>
      <c r="D1945" t="s">
        <v>51</v>
      </c>
    </row>
    <row r="1946" spans="1:4" x14ac:dyDescent="0.25">
      <c r="A1946">
        <v>285.91000000000003</v>
      </c>
      <c r="B1946">
        <v>-104.99</v>
      </c>
      <c r="C1946" t="s">
        <v>37</v>
      </c>
      <c r="D1946" t="s">
        <v>38</v>
      </c>
    </row>
    <row r="1947" spans="1:4" x14ac:dyDescent="0.25">
      <c r="A1947">
        <v>2611.8035</v>
      </c>
      <c r="B1947">
        <v>644.80999999999995</v>
      </c>
      <c r="C1947" t="s">
        <v>24</v>
      </c>
      <c r="D1947" t="s">
        <v>41</v>
      </c>
    </row>
    <row r="1948" spans="1:4" x14ac:dyDescent="0.25">
      <c r="A1948">
        <v>6768.16</v>
      </c>
      <c r="B1948">
        <v>907.49</v>
      </c>
      <c r="C1948" t="s">
        <v>24</v>
      </c>
      <c r="D1948" t="s">
        <v>25</v>
      </c>
    </row>
    <row r="1949" spans="1:4" x14ac:dyDescent="0.25">
      <c r="A1949">
        <v>10.65</v>
      </c>
      <c r="B1949">
        <v>-0.64</v>
      </c>
      <c r="C1949" t="s">
        <v>34</v>
      </c>
      <c r="D1949" t="s">
        <v>46</v>
      </c>
    </row>
    <row r="1950" spans="1:4" x14ac:dyDescent="0.25">
      <c r="A1950">
        <v>4587.9260000000004</v>
      </c>
      <c r="B1950">
        <v>687.41</v>
      </c>
      <c r="C1950" t="s">
        <v>24</v>
      </c>
      <c r="D1950" t="s">
        <v>41</v>
      </c>
    </row>
    <row r="1951" spans="1:4" x14ac:dyDescent="0.25">
      <c r="A1951">
        <v>4541.924</v>
      </c>
      <c r="B1951">
        <v>1222.1400000000001</v>
      </c>
      <c r="C1951" t="s">
        <v>24</v>
      </c>
      <c r="D1951" t="s">
        <v>41</v>
      </c>
    </row>
    <row r="1952" spans="1:4" x14ac:dyDescent="0.25">
      <c r="A1952">
        <v>305.48</v>
      </c>
      <c r="B1952">
        <v>47.14</v>
      </c>
      <c r="C1952" t="s">
        <v>34</v>
      </c>
      <c r="D1952" t="s">
        <v>35</v>
      </c>
    </row>
    <row r="1953" spans="1:4" x14ac:dyDescent="0.25">
      <c r="A1953">
        <v>2029.4960000000001</v>
      </c>
      <c r="B1953">
        <v>251.64</v>
      </c>
      <c r="C1953" t="s">
        <v>37</v>
      </c>
      <c r="D1953" t="s">
        <v>112</v>
      </c>
    </row>
    <row r="1954" spans="1:4" x14ac:dyDescent="0.25">
      <c r="A1954">
        <v>3701.5205000000001</v>
      </c>
      <c r="B1954">
        <v>894.06</v>
      </c>
      <c r="C1954" t="s">
        <v>24</v>
      </c>
      <c r="D1954" t="s">
        <v>41</v>
      </c>
    </row>
    <row r="1955" spans="1:4" x14ac:dyDescent="0.25">
      <c r="A1955">
        <v>122.74</v>
      </c>
      <c r="B1955">
        <v>-28.13</v>
      </c>
      <c r="C1955" t="s">
        <v>34</v>
      </c>
      <c r="D1955" t="s">
        <v>49</v>
      </c>
    </row>
    <row r="1956" spans="1:4" x14ac:dyDescent="0.25">
      <c r="A1956">
        <v>6163.52</v>
      </c>
      <c r="B1956">
        <v>755.95</v>
      </c>
      <c r="C1956" t="s">
        <v>34</v>
      </c>
      <c r="D1956" t="s">
        <v>53</v>
      </c>
    </row>
    <row r="1957" spans="1:4" x14ac:dyDescent="0.25">
      <c r="A1957">
        <v>10364.36</v>
      </c>
      <c r="B1957">
        <v>1049.03</v>
      </c>
      <c r="C1957" t="s">
        <v>37</v>
      </c>
      <c r="D1957" t="s">
        <v>57</v>
      </c>
    </row>
    <row r="1958" spans="1:4" x14ac:dyDescent="0.25">
      <c r="A1958">
        <v>487.7</v>
      </c>
      <c r="B1958">
        <v>-67.540000000000006</v>
      </c>
      <c r="C1958" t="s">
        <v>34</v>
      </c>
      <c r="D1958" t="s">
        <v>53</v>
      </c>
    </row>
    <row r="1959" spans="1:4" x14ac:dyDescent="0.25">
      <c r="A1959">
        <v>105.94</v>
      </c>
      <c r="B1959">
        <v>-566</v>
      </c>
      <c r="C1959" t="s">
        <v>34</v>
      </c>
      <c r="D1959" t="s">
        <v>72</v>
      </c>
    </row>
    <row r="1960" spans="1:4" x14ac:dyDescent="0.25">
      <c r="A1960">
        <v>200.24</v>
      </c>
      <c r="B1960">
        <v>-59.85</v>
      </c>
      <c r="C1960" t="s">
        <v>34</v>
      </c>
      <c r="D1960" t="s">
        <v>49</v>
      </c>
    </row>
    <row r="1961" spans="1:4" x14ac:dyDescent="0.25">
      <c r="A1961">
        <v>630.14</v>
      </c>
      <c r="B1961">
        <v>108</v>
      </c>
      <c r="C1961" t="s">
        <v>34</v>
      </c>
      <c r="D1961" t="s">
        <v>49</v>
      </c>
    </row>
    <row r="1962" spans="1:4" x14ac:dyDescent="0.25">
      <c r="A1962">
        <v>2813.8485000000001</v>
      </c>
      <c r="B1962">
        <v>377.15</v>
      </c>
      <c r="C1962" t="s">
        <v>24</v>
      </c>
      <c r="D1962" t="s">
        <v>41</v>
      </c>
    </row>
    <row r="1963" spans="1:4" x14ac:dyDescent="0.25">
      <c r="A1963">
        <v>5845.82</v>
      </c>
      <c r="B1963">
        <v>2227.89</v>
      </c>
      <c r="C1963" t="s">
        <v>24</v>
      </c>
      <c r="D1963" t="s">
        <v>51</v>
      </c>
    </row>
    <row r="1964" spans="1:4" x14ac:dyDescent="0.25">
      <c r="A1964">
        <v>1861.36</v>
      </c>
      <c r="B1964">
        <v>627.85</v>
      </c>
      <c r="C1964" t="s">
        <v>34</v>
      </c>
      <c r="D1964" t="s">
        <v>72</v>
      </c>
    </row>
    <row r="1965" spans="1:4" x14ac:dyDescent="0.25">
      <c r="A1965">
        <v>937.62</v>
      </c>
      <c r="B1965">
        <v>187.2</v>
      </c>
      <c r="C1965" t="s">
        <v>34</v>
      </c>
      <c r="D1965" t="s">
        <v>72</v>
      </c>
    </row>
    <row r="1966" spans="1:4" x14ac:dyDescent="0.25">
      <c r="A1966">
        <v>33.020000000000003</v>
      </c>
      <c r="B1966">
        <v>8.4</v>
      </c>
      <c r="C1966" t="s">
        <v>34</v>
      </c>
      <c r="D1966" t="s">
        <v>46</v>
      </c>
    </row>
    <row r="1967" spans="1:4" x14ac:dyDescent="0.25">
      <c r="A1967">
        <v>1278.6465000000001</v>
      </c>
      <c r="B1967">
        <v>-396.17</v>
      </c>
      <c r="C1967" t="s">
        <v>24</v>
      </c>
      <c r="D1967" t="s">
        <v>41</v>
      </c>
    </row>
    <row r="1968" spans="1:4" x14ac:dyDescent="0.25">
      <c r="A1968">
        <v>1624.5965000000001</v>
      </c>
      <c r="B1968">
        <v>109.84</v>
      </c>
      <c r="C1968" t="s">
        <v>24</v>
      </c>
      <c r="D1968" t="s">
        <v>41</v>
      </c>
    </row>
    <row r="1969" spans="1:4" x14ac:dyDescent="0.25">
      <c r="A1969">
        <v>381.36</v>
      </c>
      <c r="B1969">
        <v>128.03</v>
      </c>
      <c r="C1969" t="s">
        <v>24</v>
      </c>
      <c r="D1969" t="s">
        <v>25</v>
      </c>
    </row>
    <row r="1970" spans="1:4" x14ac:dyDescent="0.25">
      <c r="A1970">
        <v>71.39</v>
      </c>
      <c r="B1970">
        <v>-39.33</v>
      </c>
      <c r="C1970" t="s">
        <v>34</v>
      </c>
      <c r="D1970" t="s">
        <v>35</v>
      </c>
    </row>
    <row r="1971" spans="1:4" x14ac:dyDescent="0.25">
      <c r="A1971">
        <v>376.53</v>
      </c>
      <c r="B1971">
        <v>3.44</v>
      </c>
      <c r="C1971" t="s">
        <v>34</v>
      </c>
      <c r="D1971" t="s">
        <v>35</v>
      </c>
    </row>
    <row r="1972" spans="1:4" x14ac:dyDescent="0.25">
      <c r="A1972">
        <v>66.63</v>
      </c>
      <c r="B1972">
        <v>-16.920000000000002</v>
      </c>
      <c r="C1972" t="s">
        <v>34</v>
      </c>
      <c r="D1972" t="s">
        <v>72</v>
      </c>
    </row>
    <row r="1973" spans="1:4" x14ac:dyDescent="0.25">
      <c r="A1973">
        <v>87.44</v>
      </c>
      <c r="B1973">
        <v>1.33</v>
      </c>
      <c r="C1973" t="s">
        <v>34</v>
      </c>
      <c r="D1973" t="s">
        <v>35</v>
      </c>
    </row>
    <row r="1974" spans="1:4" x14ac:dyDescent="0.25">
      <c r="A1974">
        <v>1318.49</v>
      </c>
      <c r="B1974">
        <v>4.6900000000000004</v>
      </c>
      <c r="C1974" t="s">
        <v>34</v>
      </c>
      <c r="D1974" t="s">
        <v>53</v>
      </c>
    </row>
    <row r="1975" spans="1:4" x14ac:dyDescent="0.25">
      <c r="A1975">
        <v>129.78649999999999</v>
      </c>
      <c r="B1975">
        <v>-116.51</v>
      </c>
      <c r="C1975" t="s">
        <v>24</v>
      </c>
      <c r="D1975" t="s">
        <v>41</v>
      </c>
    </row>
    <row r="1976" spans="1:4" x14ac:dyDescent="0.25">
      <c r="A1976">
        <v>11.89</v>
      </c>
      <c r="B1976">
        <v>-6.12</v>
      </c>
      <c r="C1976" t="s">
        <v>34</v>
      </c>
      <c r="D1976" t="s">
        <v>100</v>
      </c>
    </row>
    <row r="1977" spans="1:4" x14ac:dyDescent="0.25">
      <c r="A1977">
        <v>531.66</v>
      </c>
      <c r="B1977">
        <v>135.65</v>
      </c>
      <c r="C1977" t="s">
        <v>24</v>
      </c>
      <c r="D1977" t="s">
        <v>25</v>
      </c>
    </row>
    <row r="1978" spans="1:4" x14ac:dyDescent="0.25">
      <c r="A1978">
        <v>317.85000000000002</v>
      </c>
      <c r="B1978">
        <v>-13.95</v>
      </c>
      <c r="C1978" t="s">
        <v>34</v>
      </c>
      <c r="D1978" t="s">
        <v>76</v>
      </c>
    </row>
    <row r="1979" spans="1:4" x14ac:dyDescent="0.25">
      <c r="A1979">
        <v>163.08000000000001</v>
      </c>
      <c r="B1979">
        <v>66.17</v>
      </c>
      <c r="C1979" t="s">
        <v>34</v>
      </c>
      <c r="D1979" t="s">
        <v>46</v>
      </c>
    </row>
    <row r="1980" spans="1:4" x14ac:dyDescent="0.25">
      <c r="A1980">
        <v>1227.18</v>
      </c>
      <c r="B1980">
        <v>-252.53</v>
      </c>
      <c r="C1980" t="s">
        <v>37</v>
      </c>
      <c r="D1980" t="s">
        <v>38</v>
      </c>
    </row>
    <row r="1981" spans="1:4" x14ac:dyDescent="0.25">
      <c r="A1981">
        <v>103.07</v>
      </c>
      <c r="B1981">
        <v>-0.95</v>
      </c>
      <c r="C1981" t="s">
        <v>34</v>
      </c>
      <c r="D1981" t="s">
        <v>35</v>
      </c>
    </row>
    <row r="1982" spans="1:4" x14ac:dyDescent="0.25">
      <c r="A1982">
        <v>896.18050000000005</v>
      </c>
      <c r="B1982">
        <v>82.04</v>
      </c>
      <c r="C1982" t="s">
        <v>24</v>
      </c>
      <c r="D1982" t="s">
        <v>41</v>
      </c>
    </row>
    <row r="1983" spans="1:4" x14ac:dyDescent="0.25">
      <c r="A1983">
        <v>199.16</v>
      </c>
      <c r="B1983">
        <v>-64.87</v>
      </c>
      <c r="C1983" t="s">
        <v>24</v>
      </c>
      <c r="D1983" t="s">
        <v>25</v>
      </c>
    </row>
    <row r="1984" spans="1:4" x14ac:dyDescent="0.25">
      <c r="A1984">
        <v>4278.6099999999997</v>
      </c>
      <c r="B1984">
        <v>-955.56</v>
      </c>
      <c r="C1984" t="s">
        <v>37</v>
      </c>
      <c r="D1984" t="s">
        <v>57</v>
      </c>
    </row>
    <row r="1985" spans="1:4" x14ac:dyDescent="0.25">
      <c r="A1985">
        <v>120.56</v>
      </c>
      <c r="B1985">
        <v>-79.349999999999994</v>
      </c>
      <c r="C1985" t="s">
        <v>34</v>
      </c>
      <c r="D1985" t="s">
        <v>49</v>
      </c>
    </row>
    <row r="1986" spans="1:4" x14ac:dyDescent="0.25">
      <c r="A1986">
        <v>2640.6864999999998</v>
      </c>
      <c r="B1986">
        <v>751.38</v>
      </c>
      <c r="C1986" t="s">
        <v>24</v>
      </c>
      <c r="D1986" t="s">
        <v>41</v>
      </c>
    </row>
    <row r="1987" spans="1:4" x14ac:dyDescent="0.25">
      <c r="A1987">
        <v>128.25</v>
      </c>
      <c r="B1987">
        <v>-95.31</v>
      </c>
      <c r="C1987" t="s">
        <v>34</v>
      </c>
      <c r="D1987" t="s">
        <v>68</v>
      </c>
    </row>
    <row r="1988" spans="1:4" x14ac:dyDescent="0.25">
      <c r="A1988">
        <v>17.190000000000001</v>
      </c>
      <c r="B1988">
        <v>-35.340000000000003</v>
      </c>
      <c r="C1988" t="s">
        <v>24</v>
      </c>
      <c r="D1988" t="s">
        <v>25</v>
      </c>
    </row>
    <row r="1989" spans="1:4" x14ac:dyDescent="0.25">
      <c r="A1989">
        <v>2689.48</v>
      </c>
      <c r="B1989">
        <v>399.93</v>
      </c>
      <c r="C1989" t="s">
        <v>24</v>
      </c>
      <c r="D1989" t="s">
        <v>25</v>
      </c>
    </row>
    <row r="1990" spans="1:4" x14ac:dyDescent="0.25">
      <c r="A1990">
        <v>15.31</v>
      </c>
      <c r="B1990">
        <v>-8.15</v>
      </c>
      <c r="C1990" t="s">
        <v>34</v>
      </c>
      <c r="D1990" t="s">
        <v>49</v>
      </c>
    </row>
    <row r="1991" spans="1:4" x14ac:dyDescent="0.25">
      <c r="A1991">
        <v>199.58</v>
      </c>
      <c r="B1991">
        <v>46.31</v>
      </c>
      <c r="C1991" t="s">
        <v>34</v>
      </c>
      <c r="D1991" t="s">
        <v>68</v>
      </c>
    </row>
    <row r="1992" spans="1:4" x14ac:dyDescent="0.25">
      <c r="A1992">
        <v>80.59</v>
      </c>
      <c r="B1992">
        <v>-20.49</v>
      </c>
      <c r="C1992" t="s">
        <v>34</v>
      </c>
      <c r="D1992" t="s">
        <v>49</v>
      </c>
    </row>
    <row r="1993" spans="1:4" x14ac:dyDescent="0.25">
      <c r="A1993">
        <v>4158.0725000000002</v>
      </c>
      <c r="B1993">
        <v>836.15</v>
      </c>
      <c r="C1993" t="s">
        <v>24</v>
      </c>
      <c r="D1993" t="s">
        <v>41</v>
      </c>
    </row>
    <row r="1994" spans="1:4" x14ac:dyDescent="0.25">
      <c r="A1994">
        <v>1844.26</v>
      </c>
      <c r="B1994">
        <v>47.58</v>
      </c>
      <c r="C1994" t="s">
        <v>34</v>
      </c>
      <c r="D1994" t="s">
        <v>53</v>
      </c>
    </row>
    <row r="1995" spans="1:4" x14ac:dyDescent="0.25">
      <c r="A1995">
        <v>270.63</v>
      </c>
      <c r="B1995">
        <v>7.07</v>
      </c>
      <c r="C1995" t="s">
        <v>34</v>
      </c>
      <c r="D1995" t="s">
        <v>49</v>
      </c>
    </row>
    <row r="1996" spans="1:4" x14ac:dyDescent="0.25">
      <c r="A1996">
        <v>6583.9129999999996</v>
      </c>
      <c r="B1996">
        <v>1459.79</v>
      </c>
      <c r="C1996" t="s">
        <v>24</v>
      </c>
      <c r="D1996" t="s">
        <v>41</v>
      </c>
    </row>
    <row r="1997" spans="1:4" x14ac:dyDescent="0.25">
      <c r="A1997">
        <v>345.19</v>
      </c>
      <c r="B1997">
        <v>111.59</v>
      </c>
      <c r="C1997" t="s">
        <v>34</v>
      </c>
      <c r="D1997" t="s">
        <v>68</v>
      </c>
    </row>
    <row r="1998" spans="1:4" x14ac:dyDescent="0.25">
      <c r="A1998">
        <v>3644.596</v>
      </c>
      <c r="B1998">
        <v>1104.32</v>
      </c>
      <c r="C1998" t="s">
        <v>24</v>
      </c>
      <c r="D1998" t="s">
        <v>41</v>
      </c>
    </row>
    <row r="1999" spans="1:4" x14ac:dyDescent="0.25">
      <c r="A1999">
        <v>10.94</v>
      </c>
      <c r="B1999">
        <v>-4.3499999999999996</v>
      </c>
      <c r="C1999" t="s">
        <v>34</v>
      </c>
      <c r="D1999" t="s">
        <v>49</v>
      </c>
    </row>
    <row r="2000" spans="1:4" x14ac:dyDescent="0.25">
      <c r="A2000">
        <v>1755.3</v>
      </c>
      <c r="B2000">
        <v>-7.01</v>
      </c>
      <c r="C2000" t="s">
        <v>37</v>
      </c>
      <c r="D2000" t="s">
        <v>112</v>
      </c>
    </row>
    <row r="2001" spans="1:4" x14ac:dyDescent="0.25">
      <c r="A2001">
        <v>9539.6</v>
      </c>
      <c r="B2001">
        <v>-163.63</v>
      </c>
      <c r="C2001" t="s">
        <v>37</v>
      </c>
      <c r="D2001" t="s">
        <v>57</v>
      </c>
    </row>
    <row r="2002" spans="1:4" x14ac:dyDescent="0.25">
      <c r="A2002">
        <v>109.86</v>
      </c>
      <c r="B2002">
        <v>-63.87</v>
      </c>
      <c r="C2002" t="s">
        <v>34</v>
      </c>
      <c r="D2002" t="s">
        <v>49</v>
      </c>
    </row>
    <row r="2003" spans="1:4" x14ac:dyDescent="0.25">
      <c r="A2003">
        <v>1426.5125</v>
      </c>
      <c r="B2003">
        <v>-175.18</v>
      </c>
      <c r="C2003" t="s">
        <v>24</v>
      </c>
      <c r="D2003" t="s">
        <v>41</v>
      </c>
    </row>
    <row r="2004" spans="1:4" x14ac:dyDescent="0.25">
      <c r="A2004">
        <v>13.44</v>
      </c>
      <c r="B2004">
        <v>-8.8800000000000008</v>
      </c>
      <c r="C2004" t="s">
        <v>34</v>
      </c>
      <c r="D2004" t="s">
        <v>49</v>
      </c>
    </row>
    <row r="2005" spans="1:4" x14ac:dyDescent="0.25">
      <c r="A2005">
        <v>1049.49</v>
      </c>
      <c r="B2005">
        <v>-5.41</v>
      </c>
      <c r="C2005" t="s">
        <v>34</v>
      </c>
      <c r="D2005" t="s">
        <v>53</v>
      </c>
    </row>
    <row r="2006" spans="1:4" x14ac:dyDescent="0.25">
      <c r="A2006">
        <v>2354.4</v>
      </c>
      <c r="B2006">
        <v>246.54</v>
      </c>
      <c r="C2006" t="s">
        <v>24</v>
      </c>
      <c r="D2006" t="s">
        <v>25</v>
      </c>
    </row>
    <row r="2007" spans="1:4" x14ac:dyDescent="0.25">
      <c r="A2007">
        <v>35.640500000000003</v>
      </c>
      <c r="B2007">
        <v>-110.4</v>
      </c>
      <c r="C2007" t="s">
        <v>24</v>
      </c>
      <c r="D2007" t="s">
        <v>41</v>
      </c>
    </row>
    <row r="2008" spans="1:4" x14ac:dyDescent="0.25">
      <c r="A2008">
        <v>706.53</v>
      </c>
      <c r="B2008">
        <v>-314.42</v>
      </c>
      <c r="C2008" t="s">
        <v>24</v>
      </c>
      <c r="D2008" t="s">
        <v>25</v>
      </c>
    </row>
    <row r="2009" spans="1:4" x14ac:dyDescent="0.25">
      <c r="A2009">
        <v>1840.8534999999999</v>
      </c>
      <c r="B2009">
        <v>424.64</v>
      </c>
      <c r="C2009" t="s">
        <v>24</v>
      </c>
      <c r="D2009" t="s">
        <v>41</v>
      </c>
    </row>
    <row r="2010" spans="1:4" x14ac:dyDescent="0.25">
      <c r="A2010">
        <v>4865.72</v>
      </c>
      <c r="B2010">
        <v>1951.3</v>
      </c>
      <c r="C2010" t="s">
        <v>24</v>
      </c>
      <c r="D2010" t="s">
        <v>51</v>
      </c>
    </row>
    <row r="2011" spans="1:4" x14ac:dyDescent="0.25">
      <c r="A2011">
        <v>1596.86</v>
      </c>
      <c r="B2011">
        <v>418.6</v>
      </c>
      <c r="C2011" t="s">
        <v>34</v>
      </c>
      <c r="D2011" t="s">
        <v>72</v>
      </c>
    </row>
    <row r="2012" spans="1:4" x14ac:dyDescent="0.25">
      <c r="A2012">
        <v>78.36</v>
      </c>
      <c r="B2012">
        <v>8.52</v>
      </c>
      <c r="C2012" t="s">
        <v>34</v>
      </c>
      <c r="D2012" t="s">
        <v>35</v>
      </c>
    </row>
    <row r="2013" spans="1:4" x14ac:dyDescent="0.25">
      <c r="A2013">
        <v>103.48</v>
      </c>
      <c r="B2013">
        <v>20.53</v>
      </c>
      <c r="C2013" t="s">
        <v>34</v>
      </c>
      <c r="D2013" t="s">
        <v>49</v>
      </c>
    </row>
    <row r="2014" spans="1:4" x14ac:dyDescent="0.25">
      <c r="A2014">
        <v>7333.45</v>
      </c>
      <c r="B2014">
        <v>-207.28</v>
      </c>
      <c r="C2014" t="s">
        <v>34</v>
      </c>
      <c r="D2014" t="s">
        <v>53</v>
      </c>
    </row>
    <row r="2015" spans="1:4" x14ac:dyDescent="0.25">
      <c r="A2015">
        <v>205.11</v>
      </c>
      <c r="B2015">
        <v>95.52</v>
      </c>
      <c r="C2015" t="s">
        <v>34</v>
      </c>
      <c r="D2015" t="s">
        <v>46</v>
      </c>
    </row>
    <row r="2016" spans="1:4" x14ac:dyDescent="0.25">
      <c r="A2016">
        <v>3981.23</v>
      </c>
      <c r="B2016">
        <v>294.94</v>
      </c>
      <c r="C2016" t="s">
        <v>34</v>
      </c>
      <c r="D2016" t="s">
        <v>53</v>
      </c>
    </row>
    <row r="2017" spans="1:4" x14ac:dyDescent="0.25">
      <c r="A2017">
        <v>2458.2424999999998</v>
      </c>
      <c r="B2017">
        <v>110.54</v>
      </c>
      <c r="C2017" t="s">
        <v>24</v>
      </c>
      <c r="D2017" t="s">
        <v>41</v>
      </c>
    </row>
    <row r="2018" spans="1:4" x14ac:dyDescent="0.25">
      <c r="A2018">
        <v>4256.51</v>
      </c>
      <c r="B2018">
        <v>1653.96</v>
      </c>
      <c r="C2018" t="s">
        <v>24</v>
      </c>
      <c r="D2018" t="s">
        <v>25</v>
      </c>
    </row>
    <row r="2019" spans="1:4" x14ac:dyDescent="0.25">
      <c r="A2019">
        <v>503.08</v>
      </c>
      <c r="B2019">
        <v>-102.74</v>
      </c>
      <c r="C2019" t="s">
        <v>24</v>
      </c>
      <c r="D2019" t="s">
        <v>25</v>
      </c>
    </row>
    <row r="2020" spans="1:4" x14ac:dyDescent="0.25">
      <c r="A2020">
        <v>76.94</v>
      </c>
      <c r="B2020">
        <v>29.67</v>
      </c>
      <c r="C2020" t="s">
        <v>34</v>
      </c>
      <c r="D2020" t="s">
        <v>46</v>
      </c>
    </row>
    <row r="2021" spans="1:4" x14ac:dyDescent="0.25">
      <c r="A2021">
        <v>1003.31</v>
      </c>
      <c r="B2021">
        <v>51.9</v>
      </c>
      <c r="C2021" t="s">
        <v>37</v>
      </c>
      <c r="D2021" t="s">
        <v>38</v>
      </c>
    </row>
    <row r="2022" spans="1:4" x14ac:dyDescent="0.25">
      <c r="A2022">
        <v>6048.18</v>
      </c>
      <c r="B2022">
        <v>1418.36</v>
      </c>
      <c r="C2022" t="s">
        <v>37</v>
      </c>
      <c r="D2022" t="s">
        <v>112</v>
      </c>
    </row>
    <row r="2023" spans="1:4" x14ac:dyDescent="0.25">
      <c r="A2023">
        <v>8662.34</v>
      </c>
      <c r="B2023">
        <v>-704.66</v>
      </c>
      <c r="C2023" t="s">
        <v>24</v>
      </c>
      <c r="D2023" t="s">
        <v>131</v>
      </c>
    </row>
    <row r="2024" spans="1:4" x14ac:dyDescent="0.25">
      <c r="A2024">
        <v>3467.28</v>
      </c>
      <c r="B2024">
        <v>-433.29</v>
      </c>
      <c r="C2024" t="s">
        <v>37</v>
      </c>
      <c r="D2024" t="s">
        <v>112</v>
      </c>
    </row>
    <row r="2025" spans="1:4" x14ac:dyDescent="0.25">
      <c r="A2025">
        <v>11036.16</v>
      </c>
      <c r="B2025">
        <v>1187.8</v>
      </c>
      <c r="C2025" t="s">
        <v>37</v>
      </c>
      <c r="D2025" t="s">
        <v>112</v>
      </c>
    </row>
    <row r="2026" spans="1:4" x14ac:dyDescent="0.25">
      <c r="A2026">
        <v>1689.97</v>
      </c>
      <c r="B2026">
        <v>-564.74</v>
      </c>
      <c r="C2026" t="s">
        <v>34</v>
      </c>
      <c r="D2026" t="s">
        <v>72</v>
      </c>
    </row>
    <row r="2027" spans="1:4" x14ac:dyDescent="0.25">
      <c r="A2027">
        <v>115.71</v>
      </c>
      <c r="B2027">
        <v>-91.61</v>
      </c>
      <c r="C2027" t="s">
        <v>34</v>
      </c>
      <c r="D2027" t="s">
        <v>49</v>
      </c>
    </row>
    <row r="2028" spans="1:4" x14ac:dyDescent="0.25">
      <c r="A2028">
        <v>28.11</v>
      </c>
      <c r="B2028">
        <v>-31.62</v>
      </c>
      <c r="C2028" t="s">
        <v>24</v>
      </c>
      <c r="D2028" t="s">
        <v>25</v>
      </c>
    </row>
    <row r="2029" spans="1:4" x14ac:dyDescent="0.25">
      <c r="A2029">
        <v>27.06</v>
      </c>
      <c r="B2029">
        <v>-0.06</v>
      </c>
      <c r="C2029" t="s">
        <v>34</v>
      </c>
      <c r="D2029" t="s">
        <v>35</v>
      </c>
    </row>
    <row r="2030" spans="1:4" x14ac:dyDescent="0.25">
      <c r="A2030">
        <v>3051.27</v>
      </c>
      <c r="B2030">
        <v>121.48</v>
      </c>
      <c r="C2030" t="s">
        <v>24</v>
      </c>
      <c r="D2030" t="s">
        <v>51</v>
      </c>
    </row>
    <row r="2031" spans="1:4" x14ac:dyDescent="0.25">
      <c r="A2031">
        <v>127.56</v>
      </c>
      <c r="B2031">
        <v>-60.72</v>
      </c>
      <c r="C2031" t="s">
        <v>34</v>
      </c>
      <c r="D2031" t="s">
        <v>68</v>
      </c>
    </row>
    <row r="2032" spans="1:4" x14ac:dyDescent="0.25">
      <c r="A2032">
        <v>4587.3</v>
      </c>
      <c r="B2032">
        <v>1771.15</v>
      </c>
      <c r="C2032" t="s">
        <v>24</v>
      </c>
      <c r="D2032" t="s">
        <v>51</v>
      </c>
    </row>
    <row r="2033" spans="1:4" x14ac:dyDescent="0.25">
      <c r="A2033">
        <v>403.71</v>
      </c>
      <c r="B2033">
        <v>-97.47</v>
      </c>
      <c r="C2033" t="s">
        <v>37</v>
      </c>
      <c r="D2033" t="s">
        <v>86</v>
      </c>
    </row>
    <row r="2034" spans="1:4" x14ac:dyDescent="0.25">
      <c r="A2034">
        <v>1243.45</v>
      </c>
      <c r="B2034">
        <v>-1212.55</v>
      </c>
      <c r="C2034" t="s">
        <v>34</v>
      </c>
      <c r="D2034" t="s">
        <v>53</v>
      </c>
    </row>
    <row r="2035" spans="1:4" x14ac:dyDescent="0.25">
      <c r="A2035">
        <v>81.58</v>
      </c>
      <c r="B2035">
        <v>-7.78</v>
      </c>
      <c r="C2035" t="s">
        <v>34</v>
      </c>
      <c r="D2035" t="s">
        <v>64</v>
      </c>
    </row>
    <row r="2036" spans="1:4" x14ac:dyDescent="0.25">
      <c r="A2036">
        <v>269.3</v>
      </c>
      <c r="B2036">
        <v>22.38</v>
      </c>
      <c r="C2036" t="s">
        <v>37</v>
      </c>
      <c r="D2036" t="s">
        <v>38</v>
      </c>
    </row>
    <row r="2037" spans="1:4" x14ac:dyDescent="0.25">
      <c r="A2037">
        <v>180.79</v>
      </c>
      <c r="B2037">
        <v>20.09</v>
      </c>
      <c r="C2037" t="s">
        <v>34</v>
      </c>
      <c r="D2037" t="s">
        <v>49</v>
      </c>
    </row>
    <row r="2038" spans="1:4" x14ac:dyDescent="0.25">
      <c r="A2038">
        <v>13921.6</v>
      </c>
      <c r="B2038">
        <v>5183.04</v>
      </c>
      <c r="C2038" t="s">
        <v>34</v>
      </c>
      <c r="D2038" t="s">
        <v>72</v>
      </c>
    </row>
    <row r="2039" spans="1:4" x14ac:dyDescent="0.25">
      <c r="A2039">
        <v>467.5</v>
      </c>
      <c r="B2039">
        <v>-33.340000000000003</v>
      </c>
      <c r="C2039" t="s">
        <v>34</v>
      </c>
      <c r="D2039" t="s">
        <v>72</v>
      </c>
    </row>
    <row r="2040" spans="1:4" x14ac:dyDescent="0.25">
      <c r="A2040">
        <v>38.56</v>
      </c>
      <c r="B2040">
        <v>4.08</v>
      </c>
      <c r="C2040" t="s">
        <v>34</v>
      </c>
      <c r="D2040" t="s">
        <v>68</v>
      </c>
    </row>
    <row r="2041" spans="1:4" x14ac:dyDescent="0.25">
      <c r="A2041">
        <v>197.36</v>
      </c>
      <c r="B2041">
        <v>-43.5</v>
      </c>
      <c r="C2041" t="s">
        <v>34</v>
      </c>
      <c r="D2041" t="s">
        <v>68</v>
      </c>
    </row>
    <row r="2042" spans="1:4" x14ac:dyDescent="0.25">
      <c r="A2042">
        <v>883.31</v>
      </c>
      <c r="B2042">
        <v>-79.959999999999994</v>
      </c>
      <c r="C2042" t="s">
        <v>37</v>
      </c>
      <c r="D2042" t="s">
        <v>86</v>
      </c>
    </row>
    <row r="2043" spans="1:4" x14ac:dyDescent="0.25">
      <c r="A2043">
        <v>1644.59</v>
      </c>
      <c r="B2043">
        <v>-52.92</v>
      </c>
      <c r="C2043" t="s">
        <v>24</v>
      </c>
      <c r="D2043" t="s">
        <v>25</v>
      </c>
    </row>
    <row r="2044" spans="1:4" x14ac:dyDescent="0.25">
      <c r="A2044">
        <v>1379.98</v>
      </c>
      <c r="B2044">
        <v>-151.72999999999999</v>
      </c>
      <c r="C2044" t="s">
        <v>37</v>
      </c>
      <c r="D2044" t="s">
        <v>86</v>
      </c>
    </row>
    <row r="2045" spans="1:4" x14ac:dyDescent="0.25">
      <c r="A2045">
        <v>5897.47</v>
      </c>
      <c r="B2045">
        <v>-1764.29</v>
      </c>
      <c r="C2045" t="s">
        <v>37</v>
      </c>
      <c r="D2045" t="s">
        <v>86</v>
      </c>
    </row>
    <row r="2046" spans="1:4" x14ac:dyDescent="0.25">
      <c r="A2046">
        <v>662.51</v>
      </c>
      <c r="B2046">
        <v>293.32</v>
      </c>
      <c r="C2046" t="s">
        <v>34</v>
      </c>
      <c r="D2046" t="s">
        <v>76</v>
      </c>
    </row>
    <row r="2047" spans="1:4" x14ac:dyDescent="0.25">
      <c r="A2047">
        <v>61.18</v>
      </c>
      <c r="B2047">
        <v>6.85</v>
      </c>
      <c r="C2047" t="s">
        <v>34</v>
      </c>
      <c r="D2047" t="s">
        <v>35</v>
      </c>
    </row>
    <row r="2048" spans="1:4" x14ac:dyDescent="0.25">
      <c r="A2048">
        <v>364.4</v>
      </c>
      <c r="B2048">
        <v>51.08</v>
      </c>
      <c r="C2048" t="s">
        <v>24</v>
      </c>
      <c r="D2048" t="s">
        <v>25</v>
      </c>
    </row>
    <row r="2049" spans="1:4" x14ac:dyDescent="0.25">
      <c r="A2049">
        <v>22.06</v>
      </c>
      <c r="B2049">
        <v>-15.6</v>
      </c>
      <c r="C2049" t="s">
        <v>34</v>
      </c>
      <c r="D2049" t="s">
        <v>49</v>
      </c>
    </row>
    <row r="2050" spans="1:4" x14ac:dyDescent="0.25">
      <c r="A2050">
        <v>9633.59</v>
      </c>
      <c r="B2050">
        <v>176.67</v>
      </c>
      <c r="C2050" t="s">
        <v>37</v>
      </c>
      <c r="D2050" t="s">
        <v>86</v>
      </c>
    </row>
    <row r="2051" spans="1:4" x14ac:dyDescent="0.25">
      <c r="A2051">
        <v>3758.77</v>
      </c>
      <c r="B2051">
        <v>753.61</v>
      </c>
      <c r="C2051" t="s">
        <v>37</v>
      </c>
      <c r="D2051" t="s">
        <v>86</v>
      </c>
    </row>
    <row r="2052" spans="1:4" x14ac:dyDescent="0.25">
      <c r="A2052">
        <v>1616.66</v>
      </c>
      <c r="B2052">
        <v>112.58</v>
      </c>
      <c r="C2052" t="s">
        <v>37</v>
      </c>
      <c r="D2052" t="s">
        <v>57</v>
      </c>
    </row>
    <row r="2053" spans="1:4" x14ac:dyDescent="0.25">
      <c r="A2053">
        <v>96.21</v>
      </c>
      <c r="B2053">
        <v>-19.34</v>
      </c>
      <c r="C2053" t="s">
        <v>37</v>
      </c>
      <c r="D2053" t="s">
        <v>38</v>
      </c>
    </row>
    <row r="2054" spans="1:4" x14ac:dyDescent="0.25">
      <c r="A2054">
        <v>112.03</v>
      </c>
      <c r="B2054">
        <v>-57.99</v>
      </c>
      <c r="C2054" t="s">
        <v>34</v>
      </c>
      <c r="D2054" t="s">
        <v>68</v>
      </c>
    </row>
    <row r="2055" spans="1:4" x14ac:dyDescent="0.25">
      <c r="A2055">
        <v>175.23</v>
      </c>
      <c r="B2055">
        <v>-13.35</v>
      </c>
      <c r="C2055" t="s">
        <v>34</v>
      </c>
      <c r="D2055" t="s">
        <v>76</v>
      </c>
    </row>
    <row r="2056" spans="1:4" x14ac:dyDescent="0.25">
      <c r="A2056">
        <v>132.72</v>
      </c>
      <c r="B2056">
        <v>-9.18</v>
      </c>
      <c r="C2056" t="s">
        <v>34</v>
      </c>
      <c r="D2056" t="s">
        <v>68</v>
      </c>
    </row>
    <row r="2057" spans="1:4" x14ac:dyDescent="0.25">
      <c r="A2057">
        <v>143.78</v>
      </c>
      <c r="B2057">
        <v>75.3</v>
      </c>
      <c r="C2057" t="s">
        <v>37</v>
      </c>
      <c r="D2057" t="s">
        <v>38</v>
      </c>
    </row>
    <row r="2058" spans="1:4" x14ac:dyDescent="0.25">
      <c r="A2058">
        <v>252.99</v>
      </c>
      <c r="B2058">
        <v>28.76</v>
      </c>
      <c r="C2058" t="s">
        <v>34</v>
      </c>
      <c r="D2058" t="s">
        <v>35</v>
      </c>
    </row>
    <row r="2059" spans="1:4" x14ac:dyDescent="0.25">
      <c r="A2059">
        <v>224.58</v>
      </c>
      <c r="B2059">
        <v>46.31</v>
      </c>
      <c r="C2059" t="s">
        <v>34</v>
      </c>
      <c r="D2059" t="s">
        <v>49</v>
      </c>
    </row>
    <row r="2060" spans="1:4" x14ac:dyDescent="0.25">
      <c r="A2060">
        <v>1646.47</v>
      </c>
      <c r="B2060">
        <v>743.59</v>
      </c>
      <c r="C2060" t="s">
        <v>34</v>
      </c>
      <c r="D2060" t="s">
        <v>49</v>
      </c>
    </row>
    <row r="2061" spans="1:4" x14ac:dyDescent="0.25">
      <c r="A2061">
        <v>149.63999999999999</v>
      </c>
      <c r="B2061">
        <v>13.77</v>
      </c>
      <c r="C2061" t="s">
        <v>34</v>
      </c>
      <c r="D2061" t="s">
        <v>68</v>
      </c>
    </row>
    <row r="2062" spans="1:4" x14ac:dyDescent="0.25">
      <c r="A2062">
        <v>1760.35</v>
      </c>
      <c r="B2062">
        <v>-17.079999999999998</v>
      </c>
      <c r="C2062" t="s">
        <v>24</v>
      </c>
      <c r="D2062" t="s">
        <v>25</v>
      </c>
    </row>
    <row r="2063" spans="1:4" x14ac:dyDescent="0.25">
      <c r="A2063">
        <v>1436.94</v>
      </c>
      <c r="B2063">
        <v>639.66</v>
      </c>
      <c r="C2063" t="s">
        <v>34</v>
      </c>
      <c r="D2063" t="s">
        <v>49</v>
      </c>
    </row>
    <row r="2064" spans="1:4" x14ac:dyDescent="0.25">
      <c r="A2064">
        <v>125.8</v>
      </c>
      <c r="B2064">
        <v>-35.979999999999997</v>
      </c>
      <c r="C2064" t="s">
        <v>34</v>
      </c>
      <c r="D2064" t="s">
        <v>49</v>
      </c>
    </row>
    <row r="2065" spans="1:4" x14ac:dyDescent="0.25">
      <c r="A2065">
        <v>5797.68</v>
      </c>
      <c r="B2065">
        <v>1366.57</v>
      </c>
      <c r="C2065" t="s">
        <v>24</v>
      </c>
      <c r="D2065" t="s">
        <v>41</v>
      </c>
    </row>
    <row r="2066" spans="1:4" x14ac:dyDescent="0.25">
      <c r="A2066">
        <v>487.59</v>
      </c>
      <c r="B2066">
        <v>-205.29</v>
      </c>
      <c r="C2066" t="s">
        <v>37</v>
      </c>
      <c r="D2066" t="s">
        <v>57</v>
      </c>
    </row>
    <row r="2067" spans="1:4" x14ac:dyDescent="0.25">
      <c r="A2067">
        <v>2528.4899999999998</v>
      </c>
      <c r="B2067">
        <v>580.15</v>
      </c>
      <c r="C2067" t="s">
        <v>34</v>
      </c>
      <c r="D2067" t="s">
        <v>68</v>
      </c>
    </row>
    <row r="2068" spans="1:4" x14ac:dyDescent="0.25">
      <c r="A2068">
        <v>1146.1099999999999</v>
      </c>
      <c r="B2068">
        <v>330.63</v>
      </c>
      <c r="C2068" t="s">
        <v>37</v>
      </c>
      <c r="D2068" t="s">
        <v>38</v>
      </c>
    </row>
    <row r="2069" spans="1:4" x14ac:dyDescent="0.25">
      <c r="A2069">
        <v>4152.12</v>
      </c>
      <c r="B2069">
        <v>817.98</v>
      </c>
      <c r="C2069" t="s">
        <v>34</v>
      </c>
      <c r="D2069" t="s">
        <v>53</v>
      </c>
    </row>
    <row r="2070" spans="1:4" x14ac:dyDescent="0.25">
      <c r="A2070">
        <v>1561.2204999999999</v>
      </c>
      <c r="B2070">
        <v>-226.82</v>
      </c>
      <c r="C2070" t="s">
        <v>24</v>
      </c>
      <c r="D2070" t="s">
        <v>41</v>
      </c>
    </row>
    <row r="2071" spans="1:4" x14ac:dyDescent="0.25">
      <c r="A2071">
        <v>3585.91</v>
      </c>
      <c r="B2071">
        <v>-178.54</v>
      </c>
      <c r="C2071" t="s">
        <v>37</v>
      </c>
      <c r="D2071" t="s">
        <v>112</v>
      </c>
    </row>
    <row r="2072" spans="1:4" x14ac:dyDescent="0.25">
      <c r="A2072">
        <v>295.12</v>
      </c>
      <c r="B2072">
        <v>-151.93</v>
      </c>
      <c r="C2072" t="s">
        <v>34</v>
      </c>
      <c r="D2072" t="s">
        <v>49</v>
      </c>
    </row>
    <row r="2073" spans="1:4" x14ac:dyDescent="0.25">
      <c r="A2073">
        <v>7767.02</v>
      </c>
      <c r="B2073">
        <v>2070.62</v>
      </c>
      <c r="C2073" t="s">
        <v>34</v>
      </c>
      <c r="D2073" t="s">
        <v>68</v>
      </c>
    </row>
    <row r="2074" spans="1:4" x14ac:dyDescent="0.25">
      <c r="A2074">
        <v>1893.93</v>
      </c>
      <c r="B2074">
        <v>-4654.7299999999996</v>
      </c>
      <c r="C2074" t="s">
        <v>24</v>
      </c>
      <c r="D2074" t="s">
        <v>51</v>
      </c>
    </row>
    <row r="2075" spans="1:4" x14ac:dyDescent="0.25">
      <c r="A2075">
        <v>941.13</v>
      </c>
      <c r="B2075">
        <v>344.95</v>
      </c>
      <c r="C2075" t="s">
        <v>34</v>
      </c>
      <c r="D2075" t="s">
        <v>49</v>
      </c>
    </row>
    <row r="2076" spans="1:4" x14ac:dyDescent="0.25">
      <c r="A2076">
        <v>141.27000000000001</v>
      </c>
      <c r="B2076">
        <v>28.14</v>
      </c>
      <c r="C2076" t="s">
        <v>34</v>
      </c>
      <c r="D2076" t="s">
        <v>68</v>
      </c>
    </row>
    <row r="2077" spans="1:4" x14ac:dyDescent="0.25">
      <c r="A2077">
        <v>16.02</v>
      </c>
      <c r="B2077">
        <v>-2.82</v>
      </c>
      <c r="C2077" t="s">
        <v>34</v>
      </c>
      <c r="D2077" t="s">
        <v>100</v>
      </c>
    </row>
    <row r="2078" spans="1:4" x14ac:dyDescent="0.25">
      <c r="A2078">
        <v>693.06</v>
      </c>
      <c r="B2078">
        <v>148.30000000000001</v>
      </c>
      <c r="C2078" t="s">
        <v>34</v>
      </c>
      <c r="D2078" t="s">
        <v>76</v>
      </c>
    </row>
    <row r="2079" spans="1:4" x14ac:dyDescent="0.25">
      <c r="A2079">
        <v>4475.03</v>
      </c>
      <c r="B2079">
        <v>-167.83</v>
      </c>
      <c r="C2079" t="s">
        <v>24</v>
      </c>
      <c r="D2079" t="s">
        <v>51</v>
      </c>
    </row>
    <row r="2080" spans="1:4" x14ac:dyDescent="0.25">
      <c r="A2080">
        <v>237.15</v>
      </c>
      <c r="B2080">
        <v>123.02</v>
      </c>
      <c r="C2080" t="s">
        <v>34</v>
      </c>
      <c r="D2080" t="s">
        <v>46</v>
      </c>
    </row>
    <row r="2081" spans="1:4" x14ac:dyDescent="0.25">
      <c r="A2081">
        <v>179.22</v>
      </c>
      <c r="B2081">
        <v>-139.9</v>
      </c>
      <c r="C2081" t="s">
        <v>34</v>
      </c>
      <c r="D2081" t="s">
        <v>49</v>
      </c>
    </row>
    <row r="2082" spans="1:4" x14ac:dyDescent="0.25">
      <c r="A2082">
        <v>71.86</v>
      </c>
      <c r="B2082">
        <v>-35.520000000000003</v>
      </c>
      <c r="C2082" t="s">
        <v>34</v>
      </c>
      <c r="D2082" t="s">
        <v>49</v>
      </c>
    </row>
    <row r="2083" spans="1:4" x14ac:dyDescent="0.25">
      <c r="A2083">
        <v>102.5</v>
      </c>
      <c r="B2083">
        <v>13.84</v>
      </c>
      <c r="C2083" t="s">
        <v>34</v>
      </c>
      <c r="D2083" t="s">
        <v>35</v>
      </c>
    </row>
    <row r="2084" spans="1:4" x14ac:dyDescent="0.25">
      <c r="A2084">
        <v>1038.99</v>
      </c>
      <c r="B2084">
        <v>-180.45</v>
      </c>
      <c r="C2084" t="s">
        <v>37</v>
      </c>
      <c r="D2084" t="s">
        <v>38</v>
      </c>
    </row>
    <row r="2085" spans="1:4" x14ac:dyDescent="0.25">
      <c r="A2085">
        <v>114.01</v>
      </c>
      <c r="B2085">
        <v>6.99</v>
      </c>
      <c r="C2085" t="s">
        <v>34</v>
      </c>
      <c r="D2085" t="s">
        <v>49</v>
      </c>
    </row>
    <row r="2086" spans="1:4" x14ac:dyDescent="0.25">
      <c r="A2086">
        <v>30.37</v>
      </c>
      <c r="B2086">
        <v>-1.74</v>
      </c>
      <c r="C2086" t="s">
        <v>34</v>
      </c>
      <c r="D2086" t="s">
        <v>49</v>
      </c>
    </row>
    <row r="2087" spans="1:4" x14ac:dyDescent="0.25">
      <c r="A2087">
        <v>545.38</v>
      </c>
      <c r="B2087">
        <v>89.6</v>
      </c>
      <c r="C2087" t="s">
        <v>34</v>
      </c>
      <c r="D2087" t="s">
        <v>49</v>
      </c>
    </row>
    <row r="2088" spans="1:4" x14ac:dyDescent="0.25">
      <c r="A2088">
        <v>299.68</v>
      </c>
      <c r="B2088">
        <v>-29.36</v>
      </c>
      <c r="C2088" t="s">
        <v>34</v>
      </c>
      <c r="D2088" t="s">
        <v>68</v>
      </c>
    </row>
    <row r="2089" spans="1:4" x14ac:dyDescent="0.25">
      <c r="A2089">
        <v>202.64</v>
      </c>
      <c r="B2089">
        <v>28.75</v>
      </c>
      <c r="C2089" t="s">
        <v>34</v>
      </c>
      <c r="D2089" t="s">
        <v>35</v>
      </c>
    </row>
    <row r="2090" spans="1:4" x14ac:dyDescent="0.25">
      <c r="A2090">
        <v>7679.5119999999997</v>
      </c>
      <c r="B2090">
        <v>2307.42</v>
      </c>
      <c r="C2090" t="s">
        <v>24</v>
      </c>
      <c r="D2090" t="s">
        <v>41</v>
      </c>
    </row>
    <row r="2091" spans="1:4" x14ac:dyDescent="0.25">
      <c r="A2091">
        <v>7783.36</v>
      </c>
      <c r="B2091">
        <v>3506.24</v>
      </c>
      <c r="C2091" t="s">
        <v>34</v>
      </c>
      <c r="D2091" t="s">
        <v>72</v>
      </c>
    </row>
    <row r="2092" spans="1:4" x14ac:dyDescent="0.25">
      <c r="A2092">
        <v>61.76</v>
      </c>
      <c r="B2092">
        <v>4.34</v>
      </c>
      <c r="C2092" t="s">
        <v>34</v>
      </c>
      <c r="D2092" t="s">
        <v>35</v>
      </c>
    </row>
    <row r="2093" spans="1:4" x14ac:dyDescent="0.25">
      <c r="A2093">
        <v>1280.3399999999999</v>
      </c>
      <c r="B2093">
        <v>-1048.25</v>
      </c>
      <c r="C2093" t="s">
        <v>37</v>
      </c>
      <c r="D2093" t="s">
        <v>112</v>
      </c>
    </row>
    <row r="2094" spans="1:4" x14ac:dyDescent="0.25">
      <c r="A2094">
        <v>440.92</v>
      </c>
      <c r="B2094">
        <v>-65.180000000000007</v>
      </c>
      <c r="C2094" t="s">
        <v>37</v>
      </c>
      <c r="D2094" t="s">
        <v>38</v>
      </c>
    </row>
    <row r="2095" spans="1:4" x14ac:dyDescent="0.25">
      <c r="A2095">
        <v>967.27</v>
      </c>
      <c r="B2095">
        <v>309.31</v>
      </c>
      <c r="C2095" t="s">
        <v>34</v>
      </c>
      <c r="D2095" t="s">
        <v>49</v>
      </c>
    </row>
    <row r="2096" spans="1:4" x14ac:dyDescent="0.25">
      <c r="A2096">
        <v>343.36</v>
      </c>
      <c r="B2096">
        <v>-41.27</v>
      </c>
      <c r="C2096" t="s">
        <v>34</v>
      </c>
      <c r="D2096" t="s">
        <v>72</v>
      </c>
    </row>
    <row r="2097" spans="1:4" x14ac:dyDescent="0.25">
      <c r="A2097">
        <v>309.22149999999999</v>
      </c>
      <c r="B2097">
        <v>-68.3</v>
      </c>
      <c r="C2097" t="s">
        <v>24</v>
      </c>
      <c r="D2097" t="s">
        <v>41</v>
      </c>
    </row>
    <row r="2098" spans="1:4" x14ac:dyDescent="0.25">
      <c r="A2098">
        <v>2477.9899999999998</v>
      </c>
      <c r="B2098">
        <v>747.68</v>
      </c>
      <c r="C2098" t="s">
        <v>34</v>
      </c>
      <c r="D2098" t="s">
        <v>72</v>
      </c>
    </row>
    <row r="2099" spans="1:4" x14ac:dyDescent="0.25">
      <c r="A2099">
        <v>48.83</v>
      </c>
      <c r="B2099">
        <v>1</v>
      </c>
      <c r="C2099" t="s">
        <v>34</v>
      </c>
      <c r="D2099" t="s">
        <v>35</v>
      </c>
    </row>
    <row r="2100" spans="1:4" x14ac:dyDescent="0.25">
      <c r="A2100">
        <v>76.61</v>
      </c>
      <c r="B2100">
        <v>-31.83</v>
      </c>
      <c r="C2100" t="s">
        <v>37</v>
      </c>
      <c r="D2100" t="s">
        <v>38</v>
      </c>
    </row>
    <row r="2101" spans="1:4" x14ac:dyDescent="0.25">
      <c r="A2101">
        <v>4343.51</v>
      </c>
      <c r="B2101">
        <v>-3755.03</v>
      </c>
      <c r="C2101" t="s">
        <v>24</v>
      </c>
      <c r="D2101" t="s">
        <v>51</v>
      </c>
    </row>
    <row r="2102" spans="1:4" x14ac:dyDescent="0.25">
      <c r="A2102">
        <v>3713.0124999999998</v>
      </c>
      <c r="B2102">
        <v>803.6</v>
      </c>
      <c r="C2102" t="s">
        <v>24</v>
      </c>
      <c r="D2102" t="s">
        <v>41</v>
      </c>
    </row>
    <row r="2103" spans="1:4" x14ac:dyDescent="0.25">
      <c r="A2103">
        <v>6589.3040000000001</v>
      </c>
      <c r="B2103">
        <v>912.48</v>
      </c>
      <c r="C2103" t="s">
        <v>37</v>
      </c>
      <c r="D2103" t="s">
        <v>112</v>
      </c>
    </row>
    <row r="2104" spans="1:4" x14ac:dyDescent="0.25">
      <c r="A2104">
        <v>1666</v>
      </c>
      <c r="B2104">
        <v>742.96</v>
      </c>
      <c r="C2104" t="s">
        <v>34</v>
      </c>
      <c r="D2104" t="s">
        <v>49</v>
      </c>
    </row>
    <row r="2105" spans="1:4" x14ac:dyDescent="0.25">
      <c r="A2105">
        <v>453.98</v>
      </c>
      <c r="B2105">
        <v>67.599999999999994</v>
      </c>
      <c r="C2105" t="s">
        <v>34</v>
      </c>
      <c r="D2105" t="s">
        <v>49</v>
      </c>
    </row>
    <row r="2106" spans="1:4" x14ac:dyDescent="0.25">
      <c r="A2106">
        <v>570.24</v>
      </c>
      <c r="B2106">
        <v>-57.83</v>
      </c>
      <c r="C2106" t="s">
        <v>24</v>
      </c>
      <c r="D2106" t="s">
        <v>51</v>
      </c>
    </row>
    <row r="2107" spans="1:4" x14ac:dyDescent="0.25">
      <c r="A2107">
        <v>1444</v>
      </c>
      <c r="B2107">
        <v>617.05999999999995</v>
      </c>
      <c r="C2107" t="s">
        <v>34</v>
      </c>
      <c r="D2107" t="s">
        <v>68</v>
      </c>
    </row>
    <row r="2108" spans="1:4" x14ac:dyDescent="0.25">
      <c r="A2108">
        <v>536.21</v>
      </c>
      <c r="B2108">
        <v>106.98</v>
      </c>
      <c r="C2108" t="s">
        <v>37</v>
      </c>
      <c r="D2108" t="s">
        <v>38</v>
      </c>
    </row>
    <row r="2109" spans="1:4" x14ac:dyDescent="0.25">
      <c r="A2109">
        <v>4428.5600000000004</v>
      </c>
      <c r="B2109">
        <v>213.62</v>
      </c>
      <c r="C2109" t="s">
        <v>37</v>
      </c>
      <c r="D2109" t="s">
        <v>112</v>
      </c>
    </row>
    <row r="2110" spans="1:4" x14ac:dyDescent="0.25">
      <c r="A2110">
        <v>17304.849999999999</v>
      </c>
      <c r="B2110">
        <v>7434.48</v>
      </c>
      <c r="C2110" t="s">
        <v>24</v>
      </c>
      <c r="D2110" t="s">
        <v>51</v>
      </c>
    </row>
    <row r="2111" spans="1:4" x14ac:dyDescent="0.25">
      <c r="A2111">
        <v>794.32</v>
      </c>
      <c r="B2111">
        <v>67.61</v>
      </c>
      <c r="C2111" t="s">
        <v>34</v>
      </c>
      <c r="D2111" t="s">
        <v>49</v>
      </c>
    </row>
    <row r="2112" spans="1:4" x14ac:dyDescent="0.25">
      <c r="A2112">
        <v>676.69</v>
      </c>
      <c r="B2112">
        <v>138.1</v>
      </c>
      <c r="C2112" t="s">
        <v>24</v>
      </c>
      <c r="D2112" t="s">
        <v>25</v>
      </c>
    </row>
    <row r="2113" spans="1:4" x14ac:dyDescent="0.25">
      <c r="A2113">
        <v>13698.96</v>
      </c>
      <c r="B2113">
        <v>-9078.94</v>
      </c>
      <c r="C2113" t="s">
        <v>24</v>
      </c>
      <c r="D2113" t="s">
        <v>131</v>
      </c>
    </row>
    <row r="2114" spans="1:4" x14ac:dyDescent="0.25">
      <c r="A2114">
        <v>555.20000000000005</v>
      </c>
      <c r="B2114">
        <v>-267.86</v>
      </c>
      <c r="C2114" t="s">
        <v>34</v>
      </c>
      <c r="D2114" t="s">
        <v>53</v>
      </c>
    </row>
    <row r="2115" spans="1:4" x14ac:dyDescent="0.25">
      <c r="A2115">
        <v>212.28</v>
      </c>
      <c r="B2115">
        <v>-103.22</v>
      </c>
      <c r="C2115" t="s">
        <v>34</v>
      </c>
      <c r="D2115" t="s">
        <v>68</v>
      </c>
    </row>
    <row r="2116" spans="1:4" x14ac:dyDescent="0.25">
      <c r="A2116">
        <v>297.76</v>
      </c>
      <c r="B2116">
        <v>-111.34</v>
      </c>
      <c r="C2116" t="s">
        <v>34</v>
      </c>
      <c r="D2116" t="s">
        <v>49</v>
      </c>
    </row>
    <row r="2117" spans="1:4" x14ac:dyDescent="0.25">
      <c r="A2117">
        <v>257.45999999999998</v>
      </c>
      <c r="B2117">
        <v>-18.66</v>
      </c>
      <c r="C2117" t="s">
        <v>34</v>
      </c>
      <c r="D2117" t="s">
        <v>49</v>
      </c>
    </row>
    <row r="2118" spans="1:4" x14ac:dyDescent="0.25">
      <c r="A2118">
        <v>311.20999999999998</v>
      </c>
      <c r="B2118">
        <v>-14.03</v>
      </c>
      <c r="C2118" t="s">
        <v>34</v>
      </c>
      <c r="D2118" t="s">
        <v>49</v>
      </c>
    </row>
    <row r="2119" spans="1:4" x14ac:dyDescent="0.25">
      <c r="A2119">
        <v>5074.07</v>
      </c>
      <c r="B2119">
        <v>-1390.53</v>
      </c>
      <c r="C2119" t="s">
        <v>37</v>
      </c>
      <c r="D2119" t="s">
        <v>57</v>
      </c>
    </row>
    <row r="2120" spans="1:4" x14ac:dyDescent="0.25">
      <c r="A2120">
        <v>1526.67</v>
      </c>
      <c r="B2120">
        <v>118.82</v>
      </c>
      <c r="C2120" t="s">
        <v>24</v>
      </c>
      <c r="D2120" t="s">
        <v>25</v>
      </c>
    </row>
    <row r="2121" spans="1:4" x14ac:dyDescent="0.25">
      <c r="A2121">
        <v>257.41000000000003</v>
      </c>
      <c r="B2121">
        <v>-131.08000000000001</v>
      </c>
      <c r="C2121" t="s">
        <v>34</v>
      </c>
      <c r="D2121" t="s">
        <v>53</v>
      </c>
    </row>
    <row r="2122" spans="1:4" x14ac:dyDescent="0.25">
      <c r="A2122">
        <v>593.32000000000005</v>
      </c>
      <c r="B2122">
        <v>28.99</v>
      </c>
      <c r="C2122" t="s">
        <v>24</v>
      </c>
      <c r="D2122" t="s">
        <v>25</v>
      </c>
    </row>
    <row r="2123" spans="1:4" x14ac:dyDescent="0.25">
      <c r="A2123">
        <v>626.07000000000005</v>
      </c>
      <c r="B2123">
        <v>185.32</v>
      </c>
      <c r="C2123" t="s">
        <v>34</v>
      </c>
      <c r="D2123" t="s">
        <v>76</v>
      </c>
    </row>
    <row r="2124" spans="1:4" x14ac:dyDescent="0.25">
      <c r="A2124">
        <v>2409.424</v>
      </c>
      <c r="B2124">
        <v>50.95</v>
      </c>
      <c r="C2124" t="s">
        <v>37</v>
      </c>
      <c r="D2124" t="s">
        <v>112</v>
      </c>
    </row>
    <row r="2125" spans="1:4" x14ac:dyDescent="0.25">
      <c r="A2125">
        <v>163.89</v>
      </c>
      <c r="B2125">
        <v>-108.55</v>
      </c>
      <c r="C2125" t="s">
        <v>24</v>
      </c>
      <c r="D2125" t="s">
        <v>25</v>
      </c>
    </row>
    <row r="2126" spans="1:4" x14ac:dyDescent="0.25">
      <c r="A2126">
        <v>115.45</v>
      </c>
      <c r="B2126">
        <v>23.53</v>
      </c>
      <c r="C2126" t="s">
        <v>34</v>
      </c>
      <c r="D2126" t="s">
        <v>49</v>
      </c>
    </row>
    <row r="2127" spans="1:4" x14ac:dyDescent="0.25">
      <c r="A2127">
        <v>5072.34</v>
      </c>
      <c r="B2127">
        <v>369.46</v>
      </c>
      <c r="C2127" t="s">
        <v>34</v>
      </c>
      <c r="D2127" t="s">
        <v>53</v>
      </c>
    </row>
    <row r="2128" spans="1:4" x14ac:dyDescent="0.25">
      <c r="A2128">
        <v>45.63</v>
      </c>
      <c r="B2128">
        <v>15.42</v>
      </c>
      <c r="C2128" t="s">
        <v>34</v>
      </c>
      <c r="D2128" t="s">
        <v>46</v>
      </c>
    </row>
    <row r="2129" spans="1:4" x14ac:dyDescent="0.25">
      <c r="A2129">
        <v>400.25</v>
      </c>
      <c r="B2129">
        <v>-37.5</v>
      </c>
      <c r="C2129" t="s">
        <v>24</v>
      </c>
      <c r="D2129" t="s">
        <v>25</v>
      </c>
    </row>
    <row r="2130" spans="1:4" x14ac:dyDescent="0.25">
      <c r="A2130">
        <v>557.23</v>
      </c>
      <c r="B2130">
        <v>-42.99</v>
      </c>
      <c r="C2130" t="s">
        <v>34</v>
      </c>
      <c r="D2130" t="s">
        <v>68</v>
      </c>
    </row>
    <row r="2131" spans="1:4" x14ac:dyDescent="0.25">
      <c r="A2131">
        <v>260.37</v>
      </c>
      <c r="B2131">
        <v>44.15</v>
      </c>
      <c r="C2131" t="s">
        <v>34</v>
      </c>
      <c r="D2131" t="s">
        <v>35</v>
      </c>
    </row>
    <row r="2132" spans="1:4" x14ac:dyDescent="0.25">
      <c r="A2132">
        <v>261.88</v>
      </c>
      <c r="B2132">
        <v>-59.2</v>
      </c>
      <c r="C2132" t="s">
        <v>24</v>
      </c>
      <c r="D2132" t="s">
        <v>25</v>
      </c>
    </row>
    <row r="2133" spans="1:4" x14ac:dyDescent="0.25">
      <c r="A2133">
        <v>593.73</v>
      </c>
      <c r="B2133">
        <v>108.01</v>
      </c>
      <c r="C2133" t="s">
        <v>34</v>
      </c>
      <c r="D2133" t="s">
        <v>49</v>
      </c>
    </row>
    <row r="2134" spans="1:4" x14ac:dyDescent="0.25">
      <c r="A2134">
        <v>925.43</v>
      </c>
      <c r="B2134">
        <v>368.86</v>
      </c>
      <c r="C2134" t="s">
        <v>24</v>
      </c>
      <c r="D2134" t="s">
        <v>25</v>
      </c>
    </row>
    <row r="2135" spans="1:4" x14ac:dyDescent="0.25">
      <c r="A2135">
        <v>136.5</v>
      </c>
      <c r="B2135">
        <v>-216.66</v>
      </c>
      <c r="C2135" t="s">
        <v>34</v>
      </c>
      <c r="D2135" t="s">
        <v>35</v>
      </c>
    </row>
    <row r="2136" spans="1:4" x14ac:dyDescent="0.25">
      <c r="A2136">
        <v>483.74</v>
      </c>
      <c r="B2136">
        <v>206.27</v>
      </c>
      <c r="C2136" t="s">
        <v>34</v>
      </c>
      <c r="D2136" t="s">
        <v>49</v>
      </c>
    </row>
    <row r="2137" spans="1:4" x14ac:dyDescent="0.25">
      <c r="A2137">
        <v>159.65</v>
      </c>
      <c r="B2137">
        <v>-1.79</v>
      </c>
      <c r="C2137" t="s">
        <v>34</v>
      </c>
      <c r="D2137" t="s">
        <v>35</v>
      </c>
    </row>
    <row r="2138" spans="1:4" x14ac:dyDescent="0.25">
      <c r="A2138">
        <v>241.43</v>
      </c>
      <c r="B2138">
        <v>-65.8</v>
      </c>
      <c r="C2138" t="s">
        <v>34</v>
      </c>
      <c r="D2138" t="s">
        <v>322</v>
      </c>
    </row>
    <row r="2139" spans="1:4" x14ac:dyDescent="0.25">
      <c r="A2139">
        <v>163.04</v>
      </c>
      <c r="B2139">
        <v>58</v>
      </c>
      <c r="C2139" t="s">
        <v>34</v>
      </c>
      <c r="D2139" t="s">
        <v>35</v>
      </c>
    </row>
    <row r="2140" spans="1:4" x14ac:dyDescent="0.25">
      <c r="A2140">
        <v>9041.26</v>
      </c>
      <c r="B2140">
        <v>-383.03</v>
      </c>
      <c r="C2140" t="s">
        <v>37</v>
      </c>
      <c r="D2140" t="s">
        <v>112</v>
      </c>
    </row>
    <row r="2141" spans="1:4" x14ac:dyDescent="0.25">
      <c r="A2141">
        <v>250.376</v>
      </c>
      <c r="B2141">
        <v>-131.85</v>
      </c>
      <c r="C2141" t="s">
        <v>24</v>
      </c>
      <c r="D2141" t="s">
        <v>41</v>
      </c>
    </row>
    <row r="2142" spans="1:4" x14ac:dyDescent="0.25">
      <c r="A2142">
        <v>740.2</v>
      </c>
      <c r="B2142">
        <v>239.94</v>
      </c>
      <c r="C2142" t="s">
        <v>34</v>
      </c>
      <c r="D2142" t="s">
        <v>76</v>
      </c>
    </row>
    <row r="2143" spans="1:4" x14ac:dyDescent="0.25">
      <c r="A2143">
        <v>1288.7784999999999</v>
      </c>
      <c r="B2143">
        <v>-185.89</v>
      </c>
      <c r="C2143" t="s">
        <v>24</v>
      </c>
      <c r="D2143" t="s">
        <v>41</v>
      </c>
    </row>
    <row r="2144" spans="1:4" x14ac:dyDescent="0.25">
      <c r="A2144">
        <v>340.68849999999998</v>
      </c>
      <c r="B2144">
        <v>-10.85</v>
      </c>
      <c r="C2144" t="s">
        <v>24</v>
      </c>
      <c r="D2144" t="s">
        <v>41</v>
      </c>
    </row>
    <row r="2145" spans="1:4" x14ac:dyDescent="0.25">
      <c r="A2145">
        <v>321.63</v>
      </c>
      <c r="B2145">
        <v>73.7</v>
      </c>
      <c r="C2145" t="s">
        <v>37</v>
      </c>
      <c r="D2145" t="s">
        <v>38</v>
      </c>
    </row>
    <row r="2146" spans="1:4" x14ac:dyDescent="0.25">
      <c r="A2146">
        <v>709.91</v>
      </c>
      <c r="B2146">
        <v>-93.43</v>
      </c>
      <c r="C2146" t="s">
        <v>34</v>
      </c>
      <c r="D2146" t="s">
        <v>68</v>
      </c>
    </row>
    <row r="2147" spans="1:4" x14ac:dyDescent="0.25">
      <c r="A2147">
        <v>3300.2159999999999</v>
      </c>
      <c r="B2147">
        <v>-855.03</v>
      </c>
      <c r="C2147" t="s">
        <v>37</v>
      </c>
      <c r="D2147" t="s">
        <v>112</v>
      </c>
    </row>
    <row r="2148" spans="1:4" x14ac:dyDescent="0.25">
      <c r="A2148">
        <v>331.54</v>
      </c>
      <c r="B2148">
        <v>9.41</v>
      </c>
      <c r="C2148" t="s">
        <v>34</v>
      </c>
      <c r="D2148" t="s">
        <v>68</v>
      </c>
    </row>
    <row r="2149" spans="1:4" x14ac:dyDescent="0.25">
      <c r="A2149">
        <v>945.9</v>
      </c>
      <c r="B2149">
        <v>105.7</v>
      </c>
      <c r="C2149" t="s">
        <v>34</v>
      </c>
      <c r="D2149" t="s">
        <v>35</v>
      </c>
    </row>
    <row r="2150" spans="1:4" x14ac:dyDescent="0.25">
      <c r="A2150">
        <v>2864.1005</v>
      </c>
      <c r="B2150">
        <v>697.82</v>
      </c>
      <c r="C2150" t="s">
        <v>24</v>
      </c>
      <c r="D2150" t="s">
        <v>41</v>
      </c>
    </row>
    <row r="2151" spans="1:4" x14ac:dyDescent="0.25">
      <c r="A2151">
        <v>258.54000000000002</v>
      </c>
      <c r="B2151">
        <v>-16.3</v>
      </c>
      <c r="C2151" t="s">
        <v>34</v>
      </c>
      <c r="D2151" t="s">
        <v>35</v>
      </c>
    </row>
    <row r="2152" spans="1:4" x14ac:dyDescent="0.25">
      <c r="A2152">
        <v>1972.884</v>
      </c>
      <c r="B2152">
        <v>140.91</v>
      </c>
      <c r="C2152" t="s">
        <v>24</v>
      </c>
      <c r="D2152" t="s">
        <v>41</v>
      </c>
    </row>
    <row r="2153" spans="1:4" x14ac:dyDescent="0.25">
      <c r="A2153">
        <v>278.07</v>
      </c>
      <c r="B2153">
        <v>-71.45</v>
      </c>
      <c r="C2153" t="s">
        <v>34</v>
      </c>
      <c r="D2153" t="s">
        <v>49</v>
      </c>
    </row>
    <row r="2154" spans="1:4" x14ac:dyDescent="0.25">
      <c r="A2154">
        <v>154.94</v>
      </c>
      <c r="B2154">
        <v>-358.43</v>
      </c>
      <c r="C2154" t="s">
        <v>24</v>
      </c>
      <c r="D2154" t="s">
        <v>25</v>
      </c>
    </row>
    <row r="2155" spans="1:4" x14ac:dyDescent="0.25">
      <c r="A2155">
        <v>1642.6420000000001</v>
      </c>
      <c r="B2155">
        <v>314.83999999999997</v>
      </c>
      <c r="C2155" t="s">
        <v>24</v>
      </c>
      <c r="D2155" t="s">
        <v>41</v>
      </c>
    </row>
    <row r="2156" spans="1:4" x14ac:dyDescent="0.25">
      <c r="A2156">
        <v>328.62700000000001</v>
      </c>
      <c r="B2156">
        <v>-7.77</v>
      </c>
      <c r="C2156" t="s">
        <v>24</v>
      </c>
      <c r="D2156" t="s">
        <v>41</v>
      </c>
    </row>
    <row r="2157" spans="1:4" x14ac:dyDescent="0.25">
      <c r="A2157">
        <v>120.77</v>
      </c>
      <c r="B2157">
        <v>19.86</v>
      </c>
      <c r="C2157" t="s">
        <v>34</v>
      </c>
      <c r="D2157" t="s">
        <v>100</v>
      </c>
    </row>
    <row r="2158" spans="1:4" x14ac:dyDescent="0.25">
      <c r="A2158">
        <v>365.24</v>
      </c>
      <c r="B2158">
        <v>-163.13</v>
      </c>
      <c r="C2158" t="s">
        <v>34</v>
      </c>
      <c r="D2158" t="s">
        <v>76</v>
      </c>
    </row>
    <row r="2159" spans="1:4" x14ac:dyDescent="0.25">
      <c r="A2159">
        <v>795.74</v>
      </c>
      <c r="B2159">
        <v>-127.39</v>
      </c>
      <c r="C2159" t="s">
        <v>37</v>
      </c>
      <c r="D2159" t="s">
        <v>86</v>
      </c>
    </row>
    <row r="2160" spans="1:4" x14ac:dyDescent="0.25">
      <c r="A2160">
        <v>251.75</v>
      </c>
      <c r="B2160">
        <v>22.46</v>
      </c>
      <c r="C2160" t="s">
        <v>24</v>
      </c>
      <c r="D2160" t="s">
        <v>25</v>
      </c>
    </row>
    <row r="2161" spans="1:4" x14ac:dyDescent="0.25">
      <c r="A2161">
        <v>6733.52</v>
      </c>
      <c r="B2161">
        <v>246</v>
      </c>
      <c r="C2161" t="s">
        <v>24</v>
      </c>
      <c r="D2161" t="s">
        <v>25</v>
      </c>
    </row>
    <row r="2162" spans="1:4" x14ac:dyDescent="0.25">
      <c r="A2162">
        <v>228.82</v>
      </c>
      <c r="B2162">
        <v>-107</v>
      </c>
      <c r="C2162" t="s">
        <v>34</v>
      </c>
      <c r="D2162" t="s">
        <v>49</v>
      </c>
    </row>
    <row r="2163" spans="1:4" x14ac:dyDescent="0.25">
      <c r="A2163">
        <v>697.41</v>
      </c>
      <c r="B2163">
        <v>81.709999999999994</v>
      </c>
      <c r="C2163" t="s">
        <v>34</v>
      </c>
      <c r="D2163" t="s">
        <v>49</v>
      </c>
    </row>
    <row r="2164" spans="1:4" x14ac:dyDescent="0.25">
      <c r="A2164">
        <v>75.739999999999995</v>
      </c>
      <c r="B2164">
        <v>13.23</v>
      </c>
      <c r="C2164" t="s">
        <v>34</v>
      </c>
      <c r="D2164" t="s">
        <v>46</v>
      </c>
    </row>
    <row r="2165" spans="1:4" x14ac:dyDescent="0.25">
      <c r="A2165">
        <v>99.36</v>
      </c>
      <c r="B2165">
        <v>-51.2</v>
      </c>
      <c r="C2165" t="s">
        <v>34</v>
      </c>
      <c r="D2165" t="s">
        <v>68</v>
      </c>
    </row>
    <row r="2166" spans="1:4" x14ac:dyDescent="0.25">
      <c r="A2166">
        <v>510.15</v>
      </c>
      <c r="B2166">
        <v>-362.11</v>
      </c>
      <c r="C2166" t="s">
        <v>37</v>
      </c>
      <c r="D2166" t="s">
        <v>38</v>
      </c>
    </row>
    <row r="2167" spans="1:4" x14ac:dyDescent="0.25">
      <c r="A2167">
        <v>735.09</v>
      </c>
      <c r="B2167">
        <v>153.5</v>
      </c>
      <c r="C2167" t="s">
        <v>37</v>
      </c>
      <c r="D2167" t="s">
        <v>38</v>
      </c>
    </row>
    <row r="2168" spans="1:4" x14ac:dyDescent="0.25">
      <c r="A2168">
        <v>1351.76</v>
      </c>
      <c r="B2168">
        <v>107.31</v>
      </c>
      <c r="C2168" t="s">
        <v>34</v>
      </c>
      <c r="D2168" t="s">
        <v>72</v>
      </c>
    </row>
    <row r="2169" spans="1:4" x14ac:dyDescent="0.25">
      <c r="A2169">
        <v>595.4</v>
      </c>
      <c r="B2169">
        <v>-148.85</v>
      </c>
      <c r="C2169" t="s">
        <v>34</v>
      </c>
      <c r="D2169" t="s">
        <v>35</v>
      </c>
    </row>
    <row r="2170" spans="1:4" x14ac:dyDescent="0.25">
      <c r="A2170">
        <v>94.32</v>
      </c>
      <c r="B2170">
        <v>-66.87</v>
      </c>
      <c r="C2170" t="s">
        <v>34</v>
      </c>
      <c r="D2170" t="s">
        <v>49</v>
      </c>
    </row>
    <row r="2171" spans="1:4" x14ac:dyDescent="0.25">
      <c r="A2171">
        <v>554.42949999999996</v>
      </c>
      <c r="B2171">
        <v>34.01</v>
      </c>
      <c r="C2171" t="s">
        <v>24</v>
      </c>
      <c r="D2171" t="s">
        <v>41</v>
      </c>
    </row>
    <row r="2172" spans="1:4" x14ac:dyDescent="0.25">
      <c r="A2172">
        <v>4684.8999999999996</v>
      </c>
      <c r="B2172">
        <v>-549.27</v>
      </c>
      <c r="C2172" t="s">
        <v>37</v>
      </c>
      <c r="D2172" t="s">
        <v>57</v>
      </c>
    </row>
    <row r="2173" spans="1:4" x14ac:dyDescent="0.25">
      <c r="A2173">
        <v>770.76</v>
      </c>
      <c r="B2173">
        <v>-192.51</v>
      </c>
      <c r="C2173" t="s">
        <v>37</v>
      </c>
      <c r="D2173" t="s">
        <v>86</v>
      </c>
    </row>
    <row r="2174" spans="1:4" x14ac:dyDescent="0.25">
      <c r="A2174">
        <v>305.68</v>
      </c>
      <c r="B2174">
        <v>128.16999999999999</v>
      </c>
      <c r="C2174" t="s">
        <v>34</v>
      </c>
      <c r="D2174" t="s">
        <v>76</v>
      </c>
    </row>
    <row r="2175" spans="1:4" x14ac:dyDescent="0.25">
      <c r="A2175">
        <v>1901.29</v>
      </c>
      <c r="B2175">
        <v>870.8</v>
      </c>
      <c r="C2175" t="s">
        <v>37</v>
      </c>
      <c r="D2175" t="s">
        <v>38</v>
      </c>
    </row>
    <row r="2176" spans="1:4" x14ac:dyDescent="0.25">
      <c r="A2176">
        <v>1483.44</v>
      </c>
      <c r="B2176">
        <v>439.77</v>
      </c>
      <c r="C2176" t="s">
        <v>24</v>
      </c>
      <c r="D2176" t="s">
        <v>25</v>
      </c>
    </row>
    <row r="2177" spans="1:4" x14ac:dyDescent="0.25">
      <c r="A2177">
        <v>145.68</v>
      </c>
      <c r="B2177">
        <v>12</v>
      </c>
      <c r="C2177" t="s">
        <v>37</v>
      </c>
      <c r="D2177" t="s">
        <v>38</v>
      </c>
    </row>
    <row r="2178" spans="1:4" x14ac:dyDescent="0.25">
      <c r="A2178">
        <v>71.319999999999993</v>
      </c>
      <c r="B2178">
        <v>-4.9000000000000004</v>
      </c>
      <c r="C2178" t="s">
        <v>34</v>
      </c>
      <c r="D2178" t="s">
        <v>35</v>
      </c>
    </row>
    <row r="2179" spans="1:4" x14ac:dyDescent="0.25">
      <c r="A2179">
        <v>131.72</v>
      </c>
      <c r="B2179">
        <v>-42.61</v>
      </c>
      <c r="C2179" t="s">
        <v>24</v>
      </c>
      <c r="D2179" t="s">
        <v>25</v>
      </c>
    </row>
    <row r="2180" spans="1:4" x14ac:dyDescent="0.25">
      <c r="A2180">
        <v>905.94</v>
      </c>
      <c r="B2180">
        <v>-4.1900000000000004</v>
      </c>
      <c r="C2180" t="s">
        <v>37</v>
      </c>
      <c r="D2180" t="s">
        <v>86</v>
      </c>
    </row>
    <row r="2181" spans="1:4" x14ac:dyDescent="0.25">
      <c r="A2181">
        <v>377.83</v>
      </c>
      <c r="B2181">
        <v>122.06</v>
      </c>
      <c r="C2181" t="s">
        <v>34</v>
      </c>
      <c r="D2181" t="s">
        <v>49</v>
      </c>
    </row>
    <row r="2182" spans="1:4" x14ac:dyDescent="0.25">
      <c r="A2182">
        <v>3685.38</v>
      </c>
      <c r="B2182">
        <v>1040.6199999999999</v>
      </c>
      <c r="C2182" t="s">
        <v>37</v>
      </c>
      <c r="D2182" t="s">
        <v>38</v>
      </c>
    </row>
    <row r="2183" spans="1:4" x14ac:dyDescent="0.25">
      <c r="A2183">
        <v>211.74350000000001</v>
      </c>
      <c r="B2183">
        <v>-33.31</v>
      </c>
      <c r="C2183" t="s">
        <v>24</v>
      </c>
      <c r="D2183" t="s">
        <v>41</v>
      </c>
    </row>
    <row r="2184" spans="1:4" x14ac:dyDescent="0.25">
      <c r="A2184">
        <v>7452.1369999999997</v>
      </c>
      <c r="B2184">
        <v>2028.36</v>
      </c>
      <c r="C2184" t="s">
        <v>24</v>
      </c>
      <c r="D2184" t="s">
        <v>41</v>
      </c>
    </row>
    <row r="2185" spans="1:4" x14ac:dyDescent="0.25">
      <c r="A2185">
        <v>7725.66</v>
      </c>
      <c r="B2185">
        <v>-737.41</v>
      </c>
      <c r="C2185" t="s">
        <v>37</v>
      </c>
      <c r="D2185" t="s">
        <v>57</v>
      </c>
    </row>
    <row r="2186" spans="1:4" x14ac:dyDescent="0.25">
      <c r="A2186">
        <v>77.41</v>
      </c>
      <c r="B2186">
        <v>9.35</v>
      </c>
      <c r="C2186" t="s">
        <v>34</v>
      </c>
      <c r="D2186" t="s">
        <v>76</v>
      </c>
    </row>
    <row r="2187" spans="1:4" x14ac:dyDescent="0.25">
      <c r="A2187">
        <v>112.67</v>
      </c>
      <c r="B2187">
        <v>-37.85</v>
      </c>
      <c r="C2187" t="s">
        <v>34</v>
      </c>
      <c r="D2187" t="s">
        <v>49</v>
      </c>
    </row>
    <row r="2188" spans="1:4" x14ac:dyDescent="0.25">
      <c r="A2188">
        <v>1516.82</v>
      </c>
      <c r="B2188">
        <v>-83.28</v>
      </c>
      <c r="C2188" t="s">
        <v>24</v>
      </c>
      <c r="D2188" t="s">
        <v>25</v>
      </c>
    </row>
    <row r="2189" spans="1:4" x14ac:dyDescent="0.25">
      <c r="A2189">
        <v>2752.68</v>
      </c>
      <c r="B2189">
        <v>430.32</v>
      </c>
      <c r="C2189" t="s">
        <v>34</v>
      </c>
      <c r="D2189" t="s">
        <v>53</v>
      </c>
    </row>
    <row r="2190" spans="1:4" x14ac:dyDescent="0.25">
      <c r="A2190">
        <v>153.27000000000001</v>
      </c>
      <c r="B2190">
        <v>60.29</v>
      </c>
      <c r="C2190" t="s">
        <v>34</v>
      </c>
      <c r="D2190" t="s">
        <v>46</v>
      </c>
    </row>
    <row r="2191" spans="1:4" x14ac:dyDescent="0.25">
      <c r="A2191">
        <v>270.23</v>
      </c>
      <c r="B2191">
        <v>52.02</v>
      </c>
      <c r="C2191" t="s">
        <v>34</v>
      </c>
      <c r="D2191" t="s">
        <v>49</v>
      </c>
    </row>
    <row r="2192" spans="1:4" x14ac:dyDescent="0.25">
      <c r="A2192">
        <v>660.27</v>
      </c>
      <c r="B2192">
        <v>63.83</v>
      </c>
      <c r="C2192" t="s">
        <v>34</v>
      </c>
      <c r="D2192" t="s">
        <v>53</v>
      </c>
    </row>
    <row r="2193" spans="1:4" x14ac:dyDescent="0.25">
      <c r="A2193">
        <v>415</v>
      </c>
      <c r="B2193">
        <v>-199.31</v>
      </c>
      <c r="C2193" t="s">
        <v>34</v>
      </c>
      <c r="D2193" t="s">
        <v>68</v>
      </c>
    </row>
    <row r="2194" spans="1:4" x14ac:dyDescent="0.25">
      <c r="A2194">
        <v>167.46</v>
      </c>
      <c r="B2194">
        <v>-134.30000000000001</v>
      </c>
      <c r="C2194" t="s">
        <v>34</v>
      </c>
      <c r="D2194" t="s">
        <v>68</v>
      </c>
    </row>
    <row r="2195" spans="1:4" x14ac:dyDescent="0.25">
      <c r="A2195">
        <v>52.43</v>
      </c>
      <c r="B2195">
        <v>-12.98</v>
      </c>
      <c r="C2195" t="s">
        <v>37</v>
      </c>
      <c r="D2195" t="s">
        <v>38</v>
      </c>
    </row>
    <row r="2196" spans="1:4" x14ac:dyDescent="0.25">
      <c r="A2196">
        <v>254.51</v>
      </c>
      <c r="B2196">
        <v>49.05</v>
      </c>
      <c r="C2196" t="s">
        <v>34</v>
      </c>
      <c r="D2196" t="s">
        <v>35</v>
      </c>
    </row>
    <row r="2197" spans="1:4" x14ac:dyDescent="0.25">
      <c r="A2197">
        <v>1230.83</v>
      </c>
      <c r="B2197">
        <v>75.5</v>
      </c>
      <c r="C2197" t="s">
        <v>24</v>
      </c>
      <c r="D2197" t="s">
        <v>25</v>
      </c>
    </row>
    <row r="2198" spans="1:4" x14ac:dyDescent="0.25">
      <c r="A2198">
        <v>169.93</v>
      </c>
      <c r="B2198">
        <v>-114.35</v>
      </c>
      <c r="C2198" t="s">
        <v>34</v>
      </c>
      <c r="D2198" t="s">
        <v>49</v>
      </c>
    </row>
    <row r="2199" spans="1:4" x14ac:dyDescent="0.25">
      <c r="A2199">
        <v>1176.944</v>
      </c>
      <c r="B2199">
        <v>53.65</v>
      </c>
      <c r="C2199" t="s">
        <v>24</v>
      </c>
      <c r="D2199" t="s">
        <v>41</v>
      </c>
    </row>
    <row r="2200" spans="1:4" x14ac:dyDescent="0.25">
      <c r="A2200">
        <v>268.58</v>
      </c>
      <c r="B2200">
        <v>-26.33</v>
      </c>
      <c r="C2200" t="s">
        <v>34</v>
      </c>
      <c r="D2200" t="s">
        <v>72</v>
      </c>
    </row>
    <row r="2201" spans="1:4" x14ac:dyDescent="0.25">
      <c r="A2201">
        <v>1280.6500000000001</v>
      </c>
      <c r="B2201">
        <v>75.36</v>
      </c>
      <c r="C2201" t="s">
        <v>37</v>
      </c>
      <c r="D2201" t="s">
        <v>38</v>
      </c>
    </row>
    <row r="2202" spans="1:4" x14ac:dyDescent="0.25">
      <c r="A2202">
        <v>909.721</v>
      </c>
      <c r="B2202">
        <v>287.99</v>
      </c>
      <c r="C2202" t="s">
        <v>24</v>
      </c>
      <c r="D2202" t="s">
        <v>41</v>
      </c>
    </row>
    <row r="2203" spans="1:4" x14ac:dyDescent="0.25">
      <c r="A2203">
        <v>32.4</v>
      </c>
      <c r="B2203">
        <v>8.7799999999999994</v>
      </c>
      <c r="C2203" t="s">
        <v>34</v>
      </c>
      <c r="D2203" t="s">
        <v>46</v>
      </c>
    </row>
    <row r="2204" spans="1:4" x14ac:dyDescent="0.25">
      <c r="A2204">
        <v>671.78</v>
      </c>
      <c r="B2204">
        <v>297.23</v>
      </c>
      <c r="C2204" t="s">
        <v>34</v>
      </c>
      <c r="D2204" t="s">
        <v>76</v>
      </c>
    </row>
    <row r="2205" spans="1:4" x14ac:dyDescent="0.25">
      <c r="A2205">
        <v>262.08999999999997</v>
      </c>
      <c r="B2205">
        <v>58.69</v>
      </c>
      <c r="C2205" t="s">
        <v>37</v>
      </c>
      <c r="D2205" t="s">
        <v>38</v>
      </c>
    </row>
    <row r="2206" spans="1:4" x14ac:dyDescent="0.25">
      <c r="A2206">
        <v>12125.14</v>
      </c>
      <c r="B2206">
        <v>3376.03</v>
      </c>
      <c r="C2206" t="s">
        <v>24</v>
      </c>
      <c r="D2206" t="s">
        <v>51</v>
      </c>
    </row>
    <row r="2207" spans="1:4" x14ac:dyDescent="0.25">
      <c r="A2207">
        <v>4688.9485000000004</v>
      </c>
      <c r="B2207">
        <v>1215.44</v>
      </c>
      <c r="C2207" t="s">
        <v>24</v>
      </c>
      <c r="D2207" t="s">
        <v>41</v>
      </c>
    </row>
    <row r="2208" spans="1:4" x14ac:dyDescent="0.25">
      <c r="A2208">
        <v>141.69999999999999</v>
      </c>
      <c r="B2208">
        <v>-103.21</v>
      </c>
      <c r="C2208" t="s">
        <v>34</v>
      </c>
      <c r="D2208" t="s">
        <v>68</v>
      </c>
    </row>
    <row r="2209" spans="1:4" x14ac:dyDescent="0.25">
      <c r="A2209">
        <v>50.7</v>
      </c>
      <c r="B2209">
        <v>-44.07</v>
      </c>
      <c r="C2209" t="s">
        <v>34</v>
      </c>
      <c r="D2209" t="s">
        <v>68</v>
      </c>
    </row>
    <row r="2210" spans="1:4" x14ac:dyDescent="0.25">
      <c r="A2210">
        <v>90.06</v>
      </c>
      <c r="B2210">
        <v>-100.51</v>
      </c>
      <c r="C2210" t="s">
        <v>24</v>
      </c>
      <c r="D2210" t="s">
        <v>25</v>
      </c>
    </row>
    <row r="2211" spans="1:4" x14ac:dyDescent="0.25">
      <c r="A2211">
        <v>338.52</v>
      </c>
      <c r="B2211">
        <v>-17.75</v>
      </c>
      <c r="C2211" t="s">
        <v>37</v>
      </c>
      <c r="D2211" t="s">
        <v>38</v>
      </c>
    </row>
    <row r="2212" spans="1:4" x14ac:dyDescent="0.25">
      <c r="A2212">
        <v>6109.817</v>
      </c>
      <c r="B2212">
        <v>1374.95</v>
      </c>
      <c r="C2212" t="s">
        <v>24</v>
      </c>
      <c r="D2212" t="s">
        <v>41</v>
      </c>
    </row>
    <row r="2213" spans="1:4" x14ac:dyDescent="0.25">
      <c r="A2213">
        <v>231.65</v>
      </c>
      <c r="B2213">
        <v>-241.28</v>
      </c>
      <c r="C2213" t="s">
        <v>34</v>
      </c>
      <c r="D2213" t="s">
        <v>49</v>
      </c>
    </row>
    <row r="2214" spans="1:4" x14ac:dyDescent="0.25">
      <c r="A2214">
        <v>1107.6400000000001</v>
      </c>
      <c r="B2214">
        <v>333.17</v>
      </c>
      <c r="C2214" t="s">
        <v>34</v>
      </c>
      <c r="D2214" t="s">
        <v>68</v>
      </c>
    </row>
    <row r="2215" spans="1:4" x14ac:dyDescent="0.25">
      <c r="A2215">
        <v>1772.2245</v>
      </c>
      <c r="B2215">
        <v>390.86</v>
      </c>
      <c r="C2215" t="s">
        <v>24</v>
      </c>
      <c r="D2215" t="s">
        <v>41</v>
      </c>
    </row>
    <row r="2216" spans="1:4" x14ac:dyDescent="0.25">
      <c r="A2216">
        <v>198.44</v>
      </c>
      <c r="B2216">
        <v>-87.46</v>
      </c>
      <c r="C2216" t="s">
        <v>37</v>
      </c>
      <c r="D2216" t="s">
        <v>38</v>
      </c>
    </row>
    <row r="2217" spans="1:4" x14ac:dyDescent="0.25">
      <c r="A2217">
        <v>270.43</v>
      </c>
      <c r="B2217">
        <v>-83.16</v>
      </c>
      <c r="C2217" t="s">
        <v>34</v>
      </c>
      <c r="D2217" t="s">
        <v>68</v>
      </c>
    </row>
    <row r="2218" spans="1:4" x14ac:dyDescent="0.25">
      <c r="A2218">
        <v>2094.9780000000001</v>
      </c>
      <c r="B2218">
        <v>697.29</v>
      </c>
      <c r="C2218" t="s">
        <v>24</v>
      </c>
      <c r="D2218" t="s">
        <v>41</v>
      </c>
    </row>
    <row r="2219" spans="1:4" x14ac:dyDescent="0.25">
      <c r="A2219">
        <v>367.11</v>
      </c>
      <c r="B2219">
        <v>163.41999999999999</v>
      </c>
      <c r="C2219" t="s">
        <v>34</v>
      </c>
      <c r="D2219" t="s">
        <v>49</v>
      </c>
    </row>
    <row r="2220" spans="1:4" x14ac:dyDescent="0.25">
      <c r="A2220">
        <v>173.11</v>
      </c>
      <c r="B2220">
        <v>-121.58</v>
      </c>
      <c r="C2220" t="s">
        <v>34</v>
      </c>
      <c r="D2220" t="s">
        <v>72</v>
      </c>
    </row>
    <row r="2221" spans="1:4" x14ac:dyDescent="0.25">
      <c r="A2221">
        <v>86.68</v>
      </c>
      <c r="B2221">
        <v>-474.91</v>
      </c>
      <c r="C2221" t="s">
        <v>34</v>
      </c>
      <c r="D2221" t="s">
        <v>72</v>
      </c>
    </row>
    <row r="2222" spans="1:4" x14ac:dyDescent="0.25">
      <c r="A2222">
        <v>833.51</v>
      </c>
      <c r="B2222">
        <v>364.99</v>
      </c>
      <c r="C2222" t="s">
        <v>34</v>
      </c>
      <c r="D2222" t="s">
        <v>68</v>
      </c>
    </row>
    <row r="2223" spans="1:4" x14ac:dyDescent="0.25">
      <c r="A2223">
        <v>3519.12</v>
      </c>
      <c r="B2223">
        <v>315.33</v>
      </c>
      <c r="C2223" t="s">
        <v>24</v>
      </c>
      <c r="D2223" t="s">
        <v>25</v>
      </c>
    </row>
    <row r="2224" spans="1:4" x14ac:dyDescent="0.25">
      <c r="A2224">
        <v>108.33</v>
      </c>
      <c r="B2224">
        <v>17</v>
      </c>
      <c r="C2224" t="s">
        <v>34</v>
      </c>
      <c r="D2224" t="s">
        <v>35</v>
      </c>
    </row>
    <row r="2225" spans="1:4" x14ac:dyDescent="0.25">
      <c r="A2225">
        <v>251.11</v>
      </c>
      <c r="B2225">
        <v>10.039999999999999</v>
      </c>
      <c r="C2225" t="s">
        <v>34</v>
      </c>
      <c r="D2225" t="s">
        <v>68</v>
      </c>
    </row>
    <row r="2226" spans="1:4" x14ac:dyDescent="0.25">
      <c r="A2226">
        <v>296.94</v>
      </c>
      <c r="B2226">
        <v>-25.41</v>
      </c>
      <c r="C2226" t="s">
        <v>34</v>
      </c>
      <c r="D2226" t="s">
        <v>72</v>
      </c>
    </row>
    <row r="2227" spans="1:4" x14ac:dyDescent="0.25">
      <c r="A2227">
        <v>1119.9100000000001</v>
      </c>
      <c r="B2227">
        <v>434.71</v>
      </c>
      <c r="C2227" t="s">
        <v>34</v>
      </c>
      <c r="D2227" t="s">
        <v>49</v>
      </c>
    </row>
    <row r="2228" spans="1:4" x14ac:dyDescent="0.25">
      <c r="A2228">
        <v>500.48</v>
      </c>
      <c r="B2228">
        <v>-48.2</v>
      </c>
      <c r="C2228" t="s">
        <v>34</v>
      </c>
      <c r="D2228" t="s">
        <v>53</v>
      </c>
    </row>
    <row r="2229" spans="1:4" x14ac:dyDescent="0.25">
      <c r="A2229">
        <v>64.44</v>
      </c>
      <c r="B2229">
        <v>-89.02</v>
      </c>
      <c r="C2229" t="s">
        <v>34</v>
      </c>
      <c r="D2229" t="s">
        <v>76</v>
      </c>
    </row>
    <row r="2230" spans="1:4" x14ac:dyDescent="0.25">
      <c r="A2230">
        <v>34.11</v>
      </c>
      <c r="B2230">
        <v>-12.95</v>
      </c>
      <c r="C2230" t="s">
        <v>37</v>
      </c>
      <c r="D2230" t="s">
        <v>38</v>
      </c>
    </row>
    <row r="2231" spans="1:4" x14ac:dyDescent="0.25">
      <c r="A2231">
        <v>396.04</v>
      </c>
      <c r="B2231">
        <v>230.02</v>
      </c>
      <c r="C2231" t="s">
        <v>37</v>
      </c>
      <c r="D2231" t="s">
        <v>38</v>
      </c>
    </row>
    <row r="2232" spans="1:4" x14ac:dyDescent="0.25">
      <c r="A2232">
        <v>1090.1099999999999</v>
      </c>
      <c r="B2232">
        <v>55.87</v>
      </c>
      <c r="C2232" t="s">
        <v>24</v>
      </c>
      <c r="D2232" t="s">
        <v>25</v>
      </c>
    </row>
    <row r="2233" spans="1:4" x14ac:dyDescent="0.25">
      <c r="A2233">
        <v>642.91449999999998</v>
      </c>
      <c r="B2233">
        <v>-118.8</v>
      </c>
      <c r="C2233" t="s">
        <v>24</v>
      </c>
      <c r="D2233" t="s">
        <v>41</v>
      </c>
    </row>
    <row r="2234" spans="1:4" x14ac:dyDescent="0.25">
      <c r="A2234">
        <v>77.959999999999994</v>
      </c>
      <c r="B2234">
        <v>16.649999999999999</v>
      </c>
      <c r="C2234" t="s">
        <v>34</v>
      </c>
      <c r="D2234" t="s">
        <v>35</v>
      </c>
    </row>
    <row r="2235" spans="1:4" x14ac:dyDescent="0.25">
      <c r="A2235">
        <v>3534.56</v>
      </c>
      <c r="B2235">
        <v>763.32</v>
      </c>
      <c r="C2235" t="s">
        <v>34</v>
      </c>
      <c r="D2235" t="s">
        <v>72</v>
      </c>
    </row>
    <row r="2236" spans="1:4" x14ac:dyDescent="0.25">
      <c r="A2236">
        <v>155.27000000000001</v>
      </c>
      <c r="B2236">
        <v>-151.55000000000001</v>
      </c>
      <c r="C2236" t="s">
        <v>34</v>
      </c>
      <c r="D2236" t="s">
        <v>49</v>
      </c>
    </row>
    <row r="2237" spans="1:4" x14ac:dyDescent="0.25">
      <c r="A2237">
        <v>221.33</v>
      </c>
      <c r="B2237">
        <v>77.33</v>
      </c>
      <c r="C2237" t="s">
        <v>34</v>
      </c>
      <c r="D2237" t="s">
        <v>49</v>
      </c>
    </row>
    <row r="2238" spans="1:4" x14ac:dyDescent="0.25">
      <c r="A2238">
        <v>273.89</v>
      </c>
      <c r="B2238">
        <v>-160.4</v>
      </c>
      <c r="C2238" t="s">
        <v>34</v>
      </c>
      <c r="D2238" t="s">
        <v>68</v>
      </c>
    </row>
    <row r="2239" spans="1:4" x14ac:dyDescent="0.25">
      <c r="A2239">
        <v>451.81</v>
      </c>
      <c r="B2239">
        <v>-318.58999999999997</v>
      </c>
      <c r="C2239" t="s">
        <v>24</v>
      </c>
      <c r="D2239" t="s">
        <v>51</v>
      </c>
    </row>
    <row r="2240" spans="1:4" x14ac:dyDescent="0.25">
      <c r="A2240">
        <v>729.75</v>
      </c>
      <c r="B2240">
        <v>375.25</v>
      </c>
      <c r="C2240" t="s">
        <v>34</v>
      </c>
      <c r="D2240" t="s">
        <v>76</v>
      </c>
    </row>
    <row r="2241" spans="1:4" x14ac:dyDescent="0.25">
      <c r="A2241">
        <v>1417.21</v>
      </c>
      <c r="B2241">
        <v>63.88</v>
      </c>
      <c r="C2241" t="s">
        <v>37</v>
      </c>
      <c r="D2241" t="s">
        <v>38</v>
      </c>
    </row>
    <row r="2242" spans="1:4" x14ac:dyDescent="0.25">
      <c r="A2242">
        <v>1154.9375</v>
      </c>
      <c r="B2242">
        <v>-176.06</v>
      </c>
      <c r="C2242" t="s">
        <v>24</v>
      </c>
      <c r="D2242" t="s">
        <v>41</v>
      </c>
    </row>
    <row r="2243" spans="1:4" x14ac:dyDescent="0.25">
      <c r="A2243">
        <v>1339.25</v>
      </c>
      <c r="B2243">
        <v>142.51</v>
      </c>
      <c r="C2243" t="s">
        <v>34</v>
      </c>
      <c r="D2243" t="s">
        <v>72</v>
      </c>
    </row>
    <row r="2244" spans="1:4" x14ac:dyDescent="0.25">
      <c r="A2244">
        <v>14240.76</v>
      </c>
      <c r="B2244">
        <v>3128.69</v>
      </c>
      <c r="C2244" t="s">
        <v>24</v>
      </c>
      <c r="D2244" t="s">
        <v>131</v>
      </c>
    </row>
    <row r="2245" spans="1:4" x14ac:dyDescent="0.25">
      <c r="A2245">
        <v>167.41</v>
      </c>
      <c r="B2245">
        <v>-161.57</v>
      </c>
      <c r="C2245" t="s">
        <v>34</v>
      </c>
      <c r="D2245" t="s">
        <v>49</v>
      </c>
    </row>
    <row r="2246" spans="1:4" x14ac:dyDescent="0.25">
      <c r="A2246">
        <v>1612.93</v>
      </c>
      <c r="B2246">
        <v>321.25</v>
      </c>
      <c r="C2246" t="s">
        <v>24</v>
      </c>
      <c r="D2246" t="s">
        <v>51</v>
      </c>
    </row>
    <row r="2247" spans="1:4" x14ac:dyDescent="0.25">
      <c r="A2247">
        <v>152.44</v>
      </c>
      <c r="B2247">
        <v>-40.76</v>
      </c>
      <c r="C2247" t="s">
        <v>34</v>
      </c>
      <c r="D2247" t="s">
        <v>49</v>
      </c>
    </row>
    <row r="2248" spans="1:4" x14ac:dyDescent="0.25">
      <c r="A2248">
        <v>538.22</v>
      </c>
      <c r="B2248">
        <v>-154.66</v>
      </c>
      <c r="C2248" t="s">
        <v>24</v>
      </c>
      <c r="D2248" t="s">
        <v>25</v>
      </c>
    </row>
    <row r="2249" spans="1:4" x14ac:dyDescent="0.25">
      <c r="A2249">
        <v>1064.23</v>
      </c>
      <c r="B2249">
        <v>-127.56</v>
      </c>
      <c r="C2249" t="s">
        <v>24</v>
      </c>
      <c r="D2249" t="s">
        <v>25</v>
      </c>
    </row>
    <row r="2250" spans="1:4" x14ac:dyDescent="0.25">
      <c r="A2250">
        <v>3497.05</v>
      </c>
      <c r="B2250">
        <v>282.18</v>
      </c>
      <c r="C2250" t="s">
        <v>34</v>
      </c>
      <c r="D2250" t="s">
        <v>53</v>
      </c>
    </row>
    <row r="2251" spans="1:4" x14ac:dyDescent="0.25">
      <c r="A2251">
        <v>774.05250000000001</v>
      </c>
      <c r="B2251">
        <v>-96.34</v>
      </c>
      <c r="C2251" t="s">
        <v>24</v>
      </c>
      <c r="D2251" t="s">
        <v>41</v>
      </c>
    </row>
    <row r="2252" spans="1:4" x14ac:dyDescent="0.25">
      <c r="A2252">
        <v>60.5625</v>
      </c>
      <c r="B2252">
        <v>-165.54</v>
      </c>
      <c r="C2252" t="s">
        <v>24</v>
      </c>
      <c r="D2252" t="s">
        <v>41</v>
      </c>
    </row>
    <row r="2253" spans="1:4" x14ac:dyDescent="0.25">
      <c r="A2253">
        <v>495.8</v>
      </c>
      <c r="B2253">
        <v>107.82</v>
      </c>
      <c r="C2253" t="s">
        <v>37</v>
      </c>
      <c r="D2253" t="s">
        <v>38</v>
      </c>
    </row>
    <row r="2254" spans="1:4" x14ac:dyDescent="0.25">
      <c r="A2254">
        <v>1645.51</v>
      </c>
      <c r="B2254">
        <v>300.33999999999997</v>
      </c>
      <c r="C2254" t="s">
        <v>34</v>
      </c>
      <c r="D2254" t="s">
        <v>53</v>
      </c>
    </row>
    <row r="2255" spans="1:4" x14ac:dyDescent="0.25">
      <c r="A2255">
        <v>109.9</v>
      </c>
      <c r="B2255">
        <v>-28.95</v>
      </c>
      <c r="C2255" t="s">
        <v>34</v>
      </c>
      <c r="D2255" t="s">
        <v>68</v>
      </c>
    </row>
    <row r="2256" spans="1:4" x14ac:dyDescent="0.25">
      <c r="A2256">
        <v>5056.8900000000003</v>
      </c>
      <c r="B2256">
        <v>789.05</v>
      </c>
      <c r="C2256" t="s">
        <v>37</v>
      </c>
      <c r="D2256" t="s">
        <v>86</v>
      </c>
    </row>
    <row r="2257" spans="1:4" x14ac:dyDescent="0.25">
      <c r="A2257">
        <v>3500.1</v>
      </c>
      <c r="B2257">
        <v>-2661.32</v>
      </c>
      <c r="C2257" t="s">
        <v>37</v>
      </c>
      <c r="D2257" t="s">
        <v>112</v>
      </c>
    </row>
    <row r="2258" spans="1:4" x14ac:dyDescent="0.25">
      <c r="A2258">
        <v>393.31</v>
      </c>
      <c r="B2258">
        <v>84.3</v>
      </c>
      <c r="C2258" t="s">
        <v>34</v>
      </c>
      <c r="D2258" t="s">
        <v>49</v>
      </c>
    </row>
    <row r="2259" spans="1:4" x14ac:dyDescent="0.25">
      <c r="A2259">
        <v>74.05</v>
      </c>
      <c r="B2259">
        <v>44.54</v>
      </c>
      <c r="C2259" t="s">
        <v>37</v>
      </c>
      <c r="D2259" t="s">
        <v>38</v>
      </c>
    </row>
    <row r="2260" spans="1:4" x14ac:dyDescent="0.25">
      <c r="A2260">
        <v>14981.74</v>
      </c>
      <c r="B2260">
        <v>-1791.5</v>
      </c>
      <c r="C2260" t="s">
        <v>24</v>
      </c>
      <c r="D2260" t="s">
        <v>131</v>
      </c>
    </row>
    <row r="2261" spans="1:4" x14ac:dyDescent="0.25">
      <c r="A2261">
        <v>5587.2</v>
      </c>
      <c r="B2261">
        <v>2254.16</v>
      </c>
      <c r="C2261" t="s">
        <v>34</v>
      </c>
      <c r="D2261" t="s">
        <v>76</v>
      </c>
    </row>
    <row r="2262" spans="1:4" x14ac:dyDescent="0.25">
      <c r="A2262">
        <v>401.39</v>
      </c>
      <c r="B2262">
        <v>161.94999999999999</v>
      </c>
      <c r="C2262" t="s">
        <v>37</v>
      </c>
      <c r="D2262" t="s">
        <v>38</v>
      </c>
    </row>
    <row r="2263" spans="1:4" x14ac:dyDescent="0.25">
      <c r="A2263">
        <v>1031.06</v>
      </c>
      <c r="B2263">
        <v>39.36</v>
      </c>
      <c r="C2263" t="s">
        <v>24</v>
      </c>
      <c r="D2263" t="s">
        <v>25</v>
      </c>
    </row>
    <row r="2264" spans="1:4" x14ac:dyDescent="0.25">
      <c r="A2264">
        <v>237.54</v>
      </c>
      <c r="B2264">
        <v>29.76</v>
      </c>
      <c r="C2264" t="s">
        <v>37</v>
      </c>
      <c r="D2264" t="s">
        <v>38</v>
      </c>
    </row>
    <row r="2265" spans="1:4" x14ac:dyDescent="0.25">
      <c r="A2265">
        <v>143.5</v>
      </c>
      <c r="B2265">
        <v>-27.51</v>
      </c>
      <c r="C2265" t="s">
        <v>34</v>
      </c>
      <c r="D2265" t="s">
        <v>49</v>
      </c>
    </row>
    <row r="2266" spans="1:4" x14ac:dyDescent="0.25">
      <c r="A2266">
        <v>67.47</v>
      </c>
      <c r="B2266">
        <v>-100.6</v>
      </c>
      <c r="C2266" t="s">
        <v>34</v>
      </c>
      <c r="D2266" t="s">
        <v>76</v>
      </c>
    </row>
    <row r="2267" spans="1:4" x14ac:dyDescent="0.25">
      <c r="A2267">
        <v>323.26</v>
      </c>
      <c r="B2267">
        <v>98.34</v>
      </c>
      <c r="C2267" t="s">
        <v>37</v>
      </c>
      <c r="D2267" t="s">
        <v>38</v>
      </c>
    </row>
    <row r="2268" spans="1:4" x14ac:dyDescent="0.25">
      <c r="A2268">
        <v>646.14</v>
      </c>
      <c r="B2268">
        <v>-265.62</v>
      </c>
      <c r="C2268" t="s">
        <v>34</v>
      </c>
      <c r="D2268" t="s">
        <v>53</v>
      </c>
    </row>
    <row r="2269" spans="1:4" x14ac:dyDescent="0.25">
      <c r="A2269">
        <v>74.069999999999993</v>
      </c>
      <c r="B2269">
        <v>4.37</v>
      </c>
      <c r="C2269" t="s">
        <v>34</v>
      </c>
      <c r="D2269" t="s">
        <v>68</v>
      </c>
    </row>
    <row r="2270" spans="1:4" x14ac:dyDescent="0.25">
      <c r="A2270">
        <v>1529.0564999999999</v>
      </c>
      <c r="B2270">
        <v>201.73</v>
      </c>
      <c r="C2270" t="s">
        <v>24</v>
      </c>
      <c r="D2270" t="s">
        <v>41</v>
      </c>
    </row>
    <row r="2271" spans="1:4" x14ac:dyDescent="0.25">
      <c r="A2271">
        <v>5753.85</v>
      </c>
      <c r="B2271">
        <v>2509.52</v>
      </c>
      <c r="C2271" t="s">
        <v>24</v>
      </c>
      <c r="D2271" t="s">
        <v>51</v>
      </c>
    </row>
    <row r="2272" spans="1:4" x14ac:dyDescent="0.25">
      <c r="A2272">
        <v>438.66</v>
      </c>
      <c r="B2272">
        <v>58.86</v>
      </c>
      <c r="C2272" t="s">
        <v>34</v>
      </c>
      <c r="D2272" t="s">
        <v>49</v>
      </c>
    </row>
    <row r="2273" spans="1:4" x14ac:dyDescent="0.25">
      <c r="A2273">
        <v>416.99</v>
      </c>
      <c r="B2273">
        <v>-93.62</v>
      </c>
      <c r="C2273" t="s">
        <v>34</v>
      </c>
      <c r="D2273" t="s">
        <v>64</v>
      </c>
    </row>
    <row r="2274" spans="1:4" x14ac:dyDescent="0.25">
      <c r="A2274">
        <v>315.27</v>
      </c>
      <c r="B2274">
        <v>278.60000000000002</v>
      </c>
      <c r="C2274" t="s">
        <v>37</v>
      </c>
      <c r="D2274" t="s">
        <v>38</v>
      </c>
    </row>
    <row r="2275" spans="1:4" x14ac:dyDescent="0.25">
      <c r="A2275">
        <v>9492.92</v>
      </c>
      <c r="B2275">
        <v>772.04</v>
      </c>
      <c r="C2275" t="s">
        <v>34</v>
      </c>
      <c r="D2275" t="s">
        <v>72</v>
      </c>
    </row>
    <row r="2276" spans="1:4" x14ac:dyDescent="0.25">
      <c r="A2276">
        <v>855.03</v>
      </c>
      <c r="B2276">
        <v>-1.68</v>
      </c>
      <c r="C2276" t="s">
        <v>37</v>
      </c>
      <c r="D2276" t="s">
        <v>86</v>
      </c>
    </row>
    <row r="2277" spans="1:4" x14ac:dyDescent="0.25">
      <c r="A2277">
        <v>196.58</v>
      </c>
      <c r="B2277">
        <v>-102.16</v>
      </c>
      <c r="C2277" t="s">
        <v>24</v>
      </c>
      <c r="D2277" t="s">
        <v>25</v>
      </c>
    </row>
    <row r="2278" spans="1:4" x14ac:dyDescent="0.25">
      <c r="A2278">
        <v>611.71</v>
      </c>
      <c r="B2278">
        <v>93.23</v>
      </c>
      <c r="C2278" t="s">
        <v>34</v>
      </c>
      <c r="D2278" t="s">
        <v>68</v>
      </c>
    </row>
    <row r="2279" spans="1:4" x14ac:dyDescent="0.25">
      <c r="A2279">
        <v>985.01</v>
      </c>
      <c r="B2279">
        <v>186.05</v>
      </c>
      <c r="C2279" t="s">
        <v>34</v>
      </c>
      <c r="D2279" t="s">
        <v>76</v>
      </c>
    </row>
    <row r="2280" spans="1:4" x14ac:dyDescent="0.25">
      <c r="A2280">
        <v>350.71</v>
      </c>
      <c r="B2280">
        <v>-15.3</v>
      </c>
      <c r="C2280" t="s">
        <v>37</v>
      </c>
      <c r="D2280" t="s">
        <v>38</v>
      </c>
    </row>
    <row r="2281" spans="1:4" x14ac:dyDescent="0.25">
      <c r="A2281">
        <v>75.23</v>
      </c>
      <c r="B2281">
        <v>-51.5</v>
      </c>
      <c r="C2281" t="s">
        <v>34</v>
      </c>
      <c r="D2281" t="s">
        <v>35</v>
      </c>
    </row>
    <row r="2282" spans="1:4" x14ac:dyDescent="0.25">
      <c r="A2282">
        <v>343.94</v>
      </c>
      <c r="B2282">
        <v>-157.4</v>
      </c>
      <c r="C2282" t="s">
        <v>34</v>
      </c>
      <c r="D2282" t="s">
        <v>49</v>
      </c>
    </row>
    <row r="2283" spans="1:4" x14ac:dyDescent="0.25">
      <c r="A2283">
        <v>18235.47</v>
      </c>
      <c r="B2283">
        <v>1166.93</v>
      </c>
      <c r="C2283" t="s">
        <v>34</v>
      </c>
      <c r="D2283" t="s">
        <v>53</v>
      </c>
    </row>
    <row r="2284" spans="1:4" x14ac:dyDescent="0.25">
      <c r="A2284">
        <v>2631.107</v>
      </c>
      <c r="B2284">
        <v>297.11</v>
      </c>
      <c r="C2284" t="s">
        <v>24</v>
      </c>
      <c r="D2284" t="s">
        <v>41</v>
      </c>
    </row>
    <row r="2285" spans="1:4" x14ac:dyDescent="0.25">
      <c r="A2285">
        <v>12685.544</v>
      </c>
      <c r="B2285">
        <v>3985.11</v>
      </c>
      <c r="C2285" t="s">
        <v>37</v>
      </c>
      <c r="D2285" t="s">
        <v>112</v>
      </c>
    </row>
    <row r="2286" spans="1:4" x14ac:dyDescent="0.25">
      <c r="A2286">
        <v>209.42</v>
      </c>
      <c r="B2286">
        <v>65.41</v>
      </c>
      <c r="C2286" t="s">
        <v>34</v>
      </c>
      <c r="D2286" t="s">
        <v>49</v>
      </c>
    </row>
    <row r="2287" spans="1:4" x14ac:dyDescent="0.25">
      <c r="A2287">
        <v>423.24</v>
      </c>
      <c r="B2287">
        <v>128.83000000000001</v>
      </c>
      <c r="C2287" t="s">
        <v>34</v>
      </c>
      <c r="D2287" t="s">
        <v>68</v>
      </c>
    </row>
    <row r="2288" spans="1:4" x14ac:dyDescent="0.25">
      <c r="A2288">
        <v>465.9</v>
      </c>
      <c r="B2288">
        <v>79.34</v>
      </c>
      <c r="C2288" t="s">
        <v>34</v>
      </c>
      <c r="D2288" t="s">
        <v>49</v>
      </c>
    </row>
    <row r="2289" spans="1:4" x14ac:dyDescent="0.25">
      <c r="A2289">
        <v>845.7</v>
      </c>
      <c r="B2289">
        <v>221.6</v>
      </c>
      <c r="C2289" t="s">
        <v>24</v>
      </c>
      <c r="D2289" t="s">
        <v>25</v>
      </c>
    </row>
    <row r="2290" spans="1:4" x14ac:dyDescent="0.25">
      <c r="A2290">
        <v>467</v>
      </c>
      <c r="B2290">
        <v>69.97</v>
      </c>
      <c r="C2290" t="s">
        <v>37</v>
      </c>
      <c r="D2290" t="s">
        <v>38</v>
      </c>
    </row>
    <row r="2291" spans="1:4" x14ac:dyDescent="0.25">
      <c r="A2291">
        <v>64.430000000000007</v>
      </c>
      <c r="B2291">
        <v>-18.64</v>
      </c>
      <c r="C2291" t="s">
        <v>37</v>
      </c>
      <c r="D2291" t="s">
        <v>112</v>
      </c>
    </row>
    <row r="2292" spans="1:4" x14ac:dyDescent="0.25">
      <c r="A2292">
        <v>614.14</v>
      </c>
      <c r="B2292">
        <v>-735.27</v>
      </c>
      <c r="C2292" t="s">
        <v>24</v>
      </c>
      <c r="D2292" t="s">
        <v>131</v>
      </c>
    </row>
    <row r="2293" spans="1:4" x14ac:dyDescent="0.25">
      <c r="A2293">
        <v>324.39999999999998</v>
      </c>
      <c r="B2293">
        <v>-46.98</v>
      </c>
      <c r="C2293" t="s">
        <v>34</v>
      </c>
      <c r="D2293" t="s">
        <v>72</v>
      </c>
    </row>
    <row r="2294" spans="1:4" x14ac:dyDescent="0.25">
      <c r="A2294">
        <v>137.02000000000001</v>
      </c>
      <c r="B2294">
        <v>-46.89</v>
      </c>
      <c r="C2294" t="s">
        <v>34</v>
      </c>
      <c r="D2294" t="s">
        <v>49</v>
      </c>
    </row>
    <row r="2295" spans="1:4" x14ac:dyDescent="0.25">
      <c r="A2295">
        <v>37.799999999999997</v>
      </c>
      <c r="B2295">
        <v>-18.309999999999999</v>
      </c>
      <c r="C2295" t="s">
        <v>34</v>
      </c>
      <c r="D2295" t="s">
        <v>49</v>
      </c>
    </row>
    <row r="2296" spans="1:4" x14ac:dyDescent="0.25">
      <c r="A2296">
        <v>183.28</v>
      </c>
      <c r="B2296">
        <v>33.880000000000003</v>
      </c>
      <c r="C2296" t="s">
        <v>34</v>
      </c>
      <c r="D2296" t="s">
        <v>35</v>
      </c>
    </row>
    <row r="2297" spans="1:4" x14ac:dyDescent="0.25">
      <c r="A2297">
        <v>251.3</v>
      </c>
      <c r="B2297">
        <v>-112.72</v>
      </c>
      <c r="C2297" t="s">
        <v>34</v>
      </c>
      <c r="D2297" t="s">
        <v>68</v>
      </c>
    </row>
    <row r="2298" spans="1:4" x14ac:dyDescent="0.25">
      <c r="A2298">
        <v>246.63</v>
      </c>
      <c r="B2298">
        <v>31.54</v>
      </c>
      <c r="C2298" t="s">
        <v>34</v>
      </c>
      <c r="D2298" t="s">
        <v>49</v>
      </c>
    </row>
    <row r="2299" spans="1:4" x14ac:dyDescent="0.25">
      <c r="A2299">
        <v>94.52</v>
      </c>
      <c r="B2299">
        <v>-36.229999999999997</v>
      </c>
      <c r="C2299" t="s">
        <v>34</v>
      </c>
      <c r="D2299" t="s">
        <v>68</v>
      </c>
    </row>
    <row r="2300" spans="1:4" x14ac:dyDescent="0.25">
      <c r="A2300">
        <v>75.19</v>
      </c>
      <c r="B2300">
        <v>-93.67</v>
      </c>
      <c r="C2300" t="s">
        <v>34</v>
      </c>
      <c r="D2300" t="s">
        <v>46</v>
      </c>
    </row>
    <row r="2301" spans="1:4" x14ac:dyDescent="0.25">
      <c r="A2301">
        <v>106.69</v>
      </c>
      <c r="B2301">
        <v>-76.599999999999994</v>
      </c>
      <c r="C2301" t="s">
        <v>34</v>
      </c>
      <c r="D2301" t="s">
        <v>68</v>
      </c>
    </row>
    <row r="2302" spans="1:4" x14ac:dyDescent="0.25">
      <c r="A2302">
        <v>6126.93</v>
      </c>
      <c r="B2302">
        <v>-1704.89</v>
      </c>
      <c r="C2302" t="s">
        <v>37</v>
      </c>
      <c r="D2302" t="s">
        <v>112</v>
      </c>
    </row>
    <row r="2303" spans="1:4" x14ac:dyDescent="0.25">
      <c r="A2303">
        <v>226.68</v>
      </c>
      <c r="B2303">
        <v>-159.35</v>
      </c>
      <c r="C2303" t="s">
        <v>34</v>
      </c>
      <c r="D2303" t="s">
        <v>49</v>
      </c>
    </row>
    <row r="2304" spans="1:4" x14ac:dyDescent="0.25">
      <c r="A2304">
        <v>232.67</v>
      </c>
      <c r="B2304">
        <v>-105.14</v>
      </c>
      <c r="C2304" t="s">
        <v>34</v>
      </c>
      <c r="D2304" t="s">
        <v>68</v>
      </c>
    </row>
    <row r="2305" spans="1:4" x14ac:dyDescent="0.25">
      <c r="A2305">
        <v>4805.92</v>
      </c>
      <c r="B2305">
        <v>-393.96</v>
      </c>
      <c r="C2305" t="s">
        <v>37</v>
      </c>
      <c r="D2305" t="s">
        <v>57</v>
      </c>
    </row>
    <row r="2306" spans="1:4" x14ac:dyDescent="0.25">
      <c r="A2306">
        <v>6350.29</v>
      </c>
      <c r="B2306">
        <v>-735.97</v>
      </c>
      <c r="C2306" t="s">
        <v>24</v>
      </c>
      <c r="D2306" t="s">
        <v>131</v>
      </c>
    </row>
    <row r="2307" spans="1:4" x14ac:dyDescent="0.25">
      <c r="A2307">
        <v>196.12</v>
      </c>
      <c r="B2307">
        <v>4.41</v>
      </c>
      <c r="C2307" t="s">
        <v>24</v>
      </c>
      <c r="D2307" t="s">
        <v>25</v>
      </c>
    </row>
    <row r="2308" spans="1:4" x14ac:dyDescent="0.25">
      <c r="A2308">
        <v>216.51</v>
      </c>
      <c r="B2308">
        <v>109.29</v>
      </c>
      <c r="C2308" t="s">
        <v>34</v>
      </c>
      <c r="D2308" t="s">
        <v>46</v>
      </c>
    </row>
    <row r="2309" spans="1:4" x14ac:dyDescent="0.25">
      <c r="A2309">
        <v>401.14</v>
      </c>
      <c r="B2309">
        <v>-131.03</v>
      </c>
      <c r="C2309" t="s">
        <v>24</v>
      </c>
      <c r="D2309" t="s">
        <v>25</v>
      </c>
    </row>
    <row r="2310" spans="1:4" x14ac:dyDescent="0.25">
      <c r="A2310">
        <v>1209.3699999999999</v>
      </c>
      <c r="B2310">
        <v>-407.85</v>
      </c>
      <c r="C2310" t="s">
        <v>37</v>
      </c>
      <c r="D2310" t="s">
        <v>57</v>
      </c>
    </row>
    <row r="2311" spans="1:4" x14ac:dyDescent="0.25">
      <c r="A2311">
        <v>135.86000000000001</v>
      </c>
      <c r="B2311">
        <v>-73.42</v>
      </c>
      <c r="C2311" t="s">
        <v>34</v>
      </c>
      <c r="D2311" t="s">
        <v>49</v>
      </c>
    </row>
    <row r="2312" spans="1:4" x14ac:dyDescent="0.25">
      <c r="A2312">
        <v>220.45</v>
      </c>
      <c r="B2312">
        <v>101.4</v>
      </c>
      <c r="C2312" t="s">
        <v>34</v>
      </c>
      <c r="D2312" t="s">
        <v>46</v>
      </c>
    </row>
    <row r="2313" spans="1:4" x14ac:dyDescent="0.25">
      <c r="A2313">
        <v>62.26</v>
      </c>
      <c r="B2313">
        <v>-23.24</v>
      </c>
      <c r="C2313" t="s">
        <v>34</v>
      </c>
      <c r="D2313" t="s">
        <v>49</v>
      </c>
    </row>
    <row r="2314" spans="1:4" x14ac:dyDescent="0.25">
      <c r="A2314">
        <v>58.53</v>
      </c>
      <c r="B2314">
        <v>-24.86</v>
      </c>
      <c r="C2314" t="s">
        <v>34</v>
      </c>
      <c r="D2314" t="s">
        <v>100</v>
      </c>
    </row>
    <row r="2315" spans="1:4" x14ac:dyDescent="0.25">
      <c r="A2315">
        <v>1028.1600000000001</v>
      </c>
      <c r="B2315">
        <v>405.16</v>
      </c>
      <c r="C2315" t="s">
        <v>24</v>
      </c>
      <c r="D2315" t="s">
        <v>41</v>
      </c>
    </row>
    <row r="2316" spans="1:4" x14ac:dyDescent="0.25">
      <c r="A2316">
        <v>9172.32</v>
      </c>
      <c r="B2316">
        <v>-8570.4500000000007</v>
      </c>
      <c r="C2316" t="s">
        <v>24</v>
      </c>
      <c r="D2316" t="s">
        <v>51</v>
      </c>
    </row>
    <row r="2317" spans="1:4" x14ac:dyDescent="0.25">
      <c r="A2317">
        <v>1233.51</v>
      </c>
      <c r="B2317">
        <v>308.67</v>
      </c>
      <c r="C2317" t="s">
        <v>34</v>
      </c>
      <c r="D2317" t="s">
        <v>49</v>
      </c>
    </row>
    <row r="2318" spans="1:4" x14ac:dyDescent="0.25">
      <c r="A2318">
        <v>5677.87</v>
      </c>
      <c r="B2318">
        <v>-824.09</v>
      </c>
      <c r="C2318" t="s">
        <v>37</v>
      </c>
      <c r="D2318" t="s">
        <v>57</v>
      </c>
    </row>
    <row r="2319" spans="1:4" x14ac:dyDescent="0.25">
      <c r="A2319">
        <v>732.72</v>
      </c>
      <c r="B2319">
        <v>8.6</v>
      </c>
      <c r="C2319" t="s">
        <v>24</v>
      </c>
      <c r="D2319" t="s">
        <v>25</v>
      </c>
    </row>
    <row r="2320" spans="1:4" x14ac:dyDescent="0.25">
      <c r="A2320">
        <v>687.47</v>
      </c>
      <c r="B2320">
        <v>-1533.15</v>
      </c>
      <c r="C2320" t="s">
        <v>34</v>
      </c>
      <c r="D2320" t="s">
        <v>53</v>
      </c>
    </row>
    <row r="2321" spans="1:4" x14ac:dyDescent="0.25">
      <c r="A2321">
        <v>157.79</v>
      </c>
      <c r="B2321">
        <v>-95.92</v>
      </c>
      <c r="C2321" t="s">
        <v>34</v>
      </c>
      <c r="D2321" t="s">
        <v>49</v>
      </c>
    </row>
    <row r="2322" spans="1:4" x14ac:dyDescent="0.25">
      <c r="A2322">
        <v>128.97</v>
      </c>
      <c r="B2322">
        <v>-1045.25</v>
      </c>
      <c r="C2322" t="s">
        <v>34</v>
      </c>
      <c r="D2322" t="s">
        <v>72</v>
      </c>
    </row>
    <row r="2323" spans="1:4" x14ac:dyDescent="0.25">
      <c r="A2323">
        <v>238.77</v>
      </c>
      <c r="B2323">
        <v>-78.81</v>
      </c>
      <c r="C2323" t="s">
        <v>34</v>
      </c>
      <c r="D2323" t="s">
        <v>35</v>
      </c>
    </row>
    <row r="2324" spans="1:4" x14ac:dyDescent="0.25">
      <c r="A2324">
        <v>257.33999999999997</v>
      </c>
      <c r="B2324">
        <v>12.82</v>
      </c>
      <c r="C2324" t="s">
        <v>34</v>
      </c>
      <c r="D2324" t="s">
        <v>64</v>
      </c>
    </row>
    <row r="2325" spans="1:4" x14ac:dyDescent="0.25">
      <c r="A2325">
        <v>2826.9</v>
      </c>
      <c r="B2325">
        <v>337.29</v>
      </c>
      <c r="C2325" t="s">
        <v>37</v>
      </c>
      <c r="D2325" t="s">
        <v>86</v>
      </c>
    </row>
    <row r="2326" spans="1:4" x14ac:dyDescent="0.25">
      <c r="A2326">
        <v>7834.77</v>
      </c>
      <c r="B2326">
        <v>297.79000000000002</v>
      </c>
      <c r="C2326" t="s">
        <v>37</v>
      </c>
      <c r="D2326" t="s">
        <v>86</v>
      </c>
    </row>
    <row r="2327" spans="1:4" x14ac:dyDescent="0.25">
      <c r="A2327">
        <v>127.56</v>
      </c>
      <c r="B2327">
        <v>-57.11</v>
      </c>
      <c r="C2327" t="s">
        <v>24</v>
      </c>
      <c r="D2327" t="s">
        <v>25</v>
      </c>
    </row>
    <row r="2328" spans="1:4" x14ac:dyDescent="0.25">
      <c r="A2328">
        <v>376.21</v>
      </c>
      <c r="B2328">
        <v>89.56</v>
      </c>
      <c r="C2328" t="s">
        <v>34</v>
      </c>
      <c r="D2328" t="s">
        <v>68</v>
      </c>
    </row>
    <row r="2329" spans="1:4" x14ac:dyDescent="0.25">
      <c r="A2329">
        <v>203.53</v>
      </c>
      <c r="B2329">
        <v>-101.28</v>
      </c>
      <c r="C2329" t="s">
        <v>34</v>
      </c>
      <c r="D2329" t="s">
        <v>49</v>
      </c>
    </row>
    <row r="2330" spans="1:4" x14ac:dyDescent="0.25">
      <c r="A2330">
        <v>107.41</v>
      </c>
      <c r="B2330">
        <v>0.19</v>
      </c>
      <c r="C2330" t="s">
        <v>34</v>
      </c>
      <c r="D2330" t="s">
        <v>49</v>
      </c>
    </row>
    <row r="2331" spans="1:4" x14ac:dyDescent="0.25">
      <c r="A2331">
        <v>404.24</v>
      </c>
      <c r="B2331">
        <v>-76.989999999999995</v>
      </c>
      <c r="C2331" t="s">
        <v>34</v>
      </c>
      <c r="D2331" t="s">
        <v>68</v>
      </c>
    </row>
    <row r="2332" spans="1:4" x14ac:dyDescent="0.25">
      <c r="A2332">
        <v>1381.88</v>
      </c>
      <c r="B2332">
        <v>598.20000000000005</v>
      </c>
      <c r="C2332" t="s">
        <v>37</v>
      </c>
      <c r="D2332" t="s">
        <v>38</v>
      </c>
    </row>
    <row r="2333" spans="1:4" x14ac:dyDescent="0.25">
      <c r="A2333">
        <v>1601.24</v>
      </c>
      <c r="B2333">
        <v>520.69000000000005</v>
      </c>
      <c r="C2333" t="s">
        <v>34</v>
      </c>
      <c r="D2333" t="s">
        <v>72</v>
      </c>
    </row>
    <row r="2334" spans="1:4" x14ac:dyDescent="0.25">
      <c r="A2334">
        <v>501.31</v>
      </c>
      <c r="B2334">
        <v>38.229999999999997</v>
      </c>
      <c r="C2334" t="s">
        <v>34</v>
      </c>
      <c r="D2334" t="s">
        <v>64</v>
      </c>
    </row>
    <row r="2335" spans="1:4" x14ac:dyDescent="0.25">
      <c r="A2335">
        <v>24.96</v>
      </c>
      <c r="B2335">
        <v>-12.8</v>
      </c>
      <c r="C2335" t="s">
        <v>34</v>
      </c>
      <c r="D2335" t="s">
        <v>68</v>
      </c>
    </row>
    <row r="2336" spans="1:4" x14ac:dyDescent="0.25">
      <c r="A2336">
        <v>163.41</v>
      </c>
      <c r="B2336">
        <v>-91.28</v>
      </c>
      <c r="C2336" t="s">
        <v>34</v>
      </c>
      <c r="D2336" t="s">
        <v>68</v>
      </c>
    </row>
    <row r="2337" spans="1:4" x14ac:dyDescent="0.25">
      <c r="A2337">
        <v>346.23</v>
      </c>
      <c r="B2337">
        <v>8.4600000000000009</v>
      </c>
      <c r="C2337" t="s">
        <v>34</v>
      </c>
      <c r="D2337" t="s">
        <v>76</v>
      </c>
    </row>
    <row r="2338" spans="1:4" x14ac:dyDescent="0.25">
      <c r="A2338">
        <v>467.4</v>
      </c>
      <c r="B2338">
        <v>-851.09</v>
      </c>
      <c r="C2338" t="s">
        <v>34</v>
      </c>
      <c r="D2338" t="s">
        <v>53</v>
      </c>
    </row>
    <row r="2339" spans="1:4" x14ac:dyDescent="0.25">
      <c r="A2339">
        <v>249.24</v>
      </c>
      <c r="B2339">
        <v>-92.1</v>
      </c>
      <c r="C2339" t="s">
        <v>24</v>
      </c>
      <c r="D2339" t="s">
        <v>25</v>
      </c>
    </row>
    <row r="2340" spans="1:4" x14ac:dyDescent="0.25">
      <c r="A2340">
        <v>166.76</v>
      </c>
      <c r="B2340">
        <v>-46.03</v>
      </c>
      <c r="C2340" t="s">
        <v>34</v>
      </c>
      <c r="D2340" t="s">
        <v>49</v>
      </c>
    </row>
    <row r="2341" spans="1:4" x14ac:dyDescent="0.25">
      <c r="A2341">
        <v>1307.3499999999999</v>
      </c>
      <c r="B2341">
        <v>-154.24</v>
      </c>
      <c r="C2341" t="s">
        <v>24</v>
      </c>
      <c r="D2341" t="s">
        <v>25</v>
      </c>
    </row>
    <row r="2342" spans="1:4" x14ac:dyDescent="0.25">
      <c r="A2342">
        <v>523.58000000000004</v>
      </c>
      <c r="B2342">
        <v>-179.36</v>
      </c>
      <c r="C2342" t="s">
        <v>34</v>
      </c>
      <c r="D2342" t="s">
        <v>53</v>
      </c>
    </row>
    <row r="2343" spans="1:4" x14ac:dyDescent="0.25">
      <c r="A2343">
        <v>3950.6</v>
      </c>
      <c r="B2343">
        <v>-477.66</v>
      </c>
      <c r="C2343" t="s">
        <v>37</v>
      </c>
      <c r="D2343" t="s">
        <v>86</v>
      </c>
    </row>
    <row r="2344" spans="1:4" x14ac:dyDescent="0.25">
      <c r="A2344">
        <v>63.47</v>
      </c>
      <c r="B2344">
        <v>-19.920000000000002</v>
      </c>
      <c r="C2344" t="s">
        <v>34</v>
      </c>
      <c r="D2344" t="s">
        <v>100</v>
      </c>
    </row>
    <row r="2345" spans="1:4" x14ac:dyDescent="0.25">
      <c r="A2345">
        <v>385.99</v>
      </c>
      <c r="B2345">
        <v>-40.72</v>
      </c>
      <c r="C2345" t="s">
        <v>34</v>
      </c>
      <c r="D2345" t="s">
        <v>72</v>
      </c>
    </row>
    <row r="2346" spans="1:4" x14ac:dyDescent="0.25">
      <c r="A2346">
        <v>507.66</v>
      </c>
      <c r="B2346">
        <v>106.71</v>
      </c>
      <c r="C2346" t="s">
        <v>24</v>
      </c>
      <c r="D2346" t="s">
        <v>25</v>
      </c>
    </row>
    <row r="2347" spans="1:4" x14ac:dyDescent="0.25">
      <c r="A2347">
        <v>3212.97</v>
      </c>
      <c r="B2347">
        <v>1125.42</v>
      </c>
      <c r="C2347" t="s">
        <v>34</v>
      </c>
      <c r="D2347" t="s">
        <v>76</v>
      </c>
    </row>
    <row r="2348" spans="1:4" x14ac:dyDescent="0.25">
      <c r="A2348">
        <v>292.95</v>
      </c>
      <c r="B2348">
        <v>60.36</v>
      </c>
      <c r="C2348" t="s">
        <v>34</v>
      </c>
      <c r="D2348" t="s">
        <v>49</v>
      </c>
    </row>
    <row r="2349" spans="1:4" x14ac:dyDescent="0.25">
      <c r="A2349">
        <v>133.85</v>
      </c>
      <c r="B2349">
        <v>-5.28</v>
      </c>
      <c r="C2349" t="s">
        <v>34</v>
      </c>
      <c r="D2349" t="s">
        <v>53</v>
      </c>
    </row>
    <row r="2350" spans="1:4" x14ac:dyDescent="0.25">
      <c r="A2350">
        <v>45.64</v>
      </c>
      <c r="B2350">
        <v>-0.11</v>
      </c>
      <c r="C2350" t="s">
        <v>34</v>
      </c>
      <c r="D2350" t="s">
        <v>76</v>
      </c>
    </row>
    <row r="2351" spans="1:4" x14ac:dyDescent="0.25">
      <c r="A2351">
        <v>4201.08</v>
      </c>
      <c r="B2351">
        <v>1162.76</v>
      </c>
      <c r="C2351" t="s">
        <v>37</v>
      </c>
      <c r="D2351" t="s">
        <v>38</v>
      </c>
    </row>
    <row r="2352" spans="1:4" x14ac:dyDescent="0.25">
      <c r="A2352">
        <v>8958.4599999999991</v>
      </c>
      <c r="B2352">
        <v>2593.14</v>
      </c>
      <c r="C2352" t="s">
        <v>37</v>
      </c>
      <c r="D2352" t="s">
        <v>38</v>
      </c>
    </row>
    <row r="2353" spans="1:4" x14ac:dyDescent="0.25">
      <c r="A2353">
        <v>4913.7</v>
      </c>
      <c r="B2353">
        <v>1054.93</v>
      </c>
      <c r="C2353" t="s">
        <v>24</v>
      </c>
      <c r="D2353" t="s">
        <v>51</v>
      </c>
    </row>
    <row r="2354" spans="1:4" x14ac:dyDescent="0.25">
      <c r="A2354">
        <v>560.03</v>
      </c>
      <c r="B2354">
        <v>-139.87</v>
      </c>
      <c r="C2354" t="s">
        <v>34</v>
      </c>
      <c r="D2354" t="s">
        <v>72</v>
      </c>
    </row>
    <row r="2355" spans="1:4" x14ac:dyDescent="0.25">
      <c r="A2355">
        <v>254.12</v>
      </c>
      <c r="B2355">
        <v>-64.97</v>
      </c>
      <c r="C2355" t="s">
        <v>24</v>
      </c>
      <c r="D2355" t="s">
        <v>25</v>
      </c>
    </row>
    <row r="2356" spans="1:4" x14ac:dyDescent="0.25">
      <c r="A2356">
        <v>767.04</v>
      </c>
      <c r="B2356">
        <v>238.84</v>
      </c>
      <c r="C2356" t="s">
        <v>24</v>
      </c>
      <c r="D2356" t="s">
        <v>25</v>
      </c>
    </row>
    <row r="2357" spans="1:4" x14ac:dyDescent="0.25">
      <c r="A2357">
        <v>119.63</v>
      </c>
      <c r="B2357">
        <v>-27.39</v>
      </c>
      <c r="C2357" t="s">
        <v>37</v>
      </c>
      <c r="D2357" t="s">
        <v>38</v>
      </c>
    </row>
    <row r="2358" spans="1:4" x14ac:dyDescent="0.25">
      <c r="A2358">
        <v>177.92</v>
      </c>
      <c r="B2358">
        <v>-167.92</v>
      </c>
      <c r="C2358" t="s">
        <v>34</v>
      </c>
      <c r="D2358" t="s">
        <v>49</v>
      </c>
    </row>
    <row r="2359" spans="1:4" x14ac:dyDescent="0.25">
      <c r="A2359">
        <v>49.18</v>
      </c>
      <c r="B2359">
        <v>0.57999999999999996</v>
      </c>
      <c r="C2359" t="s">
        <v>34</v>
      </c>
      <c r="D2359" t="s">
        <v>35</v>
      </c>
    </row>
    <row r="2360" spans="1:4" x14ac:dyDescent="0.25">
      <c r="A2360">
        <v>811.13</v>
      </c>
      <c r="B2360">
        <v>-517.47</v>
      </c>
      <c r="C2360" t="s">
        <v>34</v>
      </c>
      <c r="D2360" t="s">
        <v>53</v>
      </c>
    </row>
    <row r="2361" spans="1:4" x14ac:dyDescent="0.25">
      <c r="A2361">
        <v>323.91000000000003</v>
      </c>
      <c r="B2361">
        <v>-96.53</v>
      </c>
      <c r="C2361" t="s">
        <v>24</v>
      </c>
      <c r="D2361" t="s">
        <v>25</v>
      </c>
    </row>
    <row r="2362" spans="1:4" x14ac:dyDescent="0.25">
      <c r="A2362">
        <v>185.59</v>
      </c>
      <c r="B2362">
        <v>12.01</v>
      </c>
      <c r="C2362" t="s">
        <v>34</v>
      </c>
      <c r="D2362" t="s">
        <v>49</v>
      </c>
    </row>
    <row r="2363" spans="1:4" x14ac:dyDescent="0.25">
      <c r="A2363">
        <v>7168.15</v>
      </c>
      <c r="B2363">
        <v>1593.61</v>
      </c>
      <c r="C2363" t="s">
        <v>34</v>
      </c>
      <c r="D2363" t="s">
        <v>53</v>
      </c>
    </row>
    <row r="2364" spans="1:4" x14ac:dyDescent="0.25">
      <c r="A2364">
        <v>750.86</v>
      </c>
      <c r="B2364">
        <v>302.12</v>
      </c>
      <c r="C2364" t="s">
        <v>34</v>
      </c>
      <c r="D2364" t="s">
        <v>68</v>
      </c>
    </row>
    <row r="2365" spans="1:4" x14ac:dyDescent="0.25">
      <c r="A2365">
        <v>379.78</v>
      </c>
      <c r="B2365">
        <v>-71.59</v>
      </c>
      <c r="C2365" t="s">
        <v>24</v>
      </c>
      <c r="D2365" t="s">
        <v>25</v>
      </c>
    </row>
    <row r="2366" spans="1:4" x14ac:dyDescent="0.25">
      <c r="A2366">
        <v>5296.19</v>
      </c>
      <c r="B2366">
        <v>1164.05</v>
      </c>
      <c r="C2366" t="s">
        <v>34</v>
      </c>
      <c r="D2366" t="s">
        <v>72</v>
      </c>
    </row>
    <row r="2367" spans="1:4" x14ac:dyDescent="0.25">
      <c r="A2367">
        <v>21532.26</v>
      </c>
      <c r="B2367">
        <v>8323.39</v>
      </c>
      <c r="C2367" t="s">
        <v>24</v>
      </c>
      <c r="D2367" t="s">
        <v>51</v>
      </c>
    </row>
    <row r="2368" spans="1:4" x14ac:dyDescent="0.25">
      <c r="A2368">
        <v>7.64</v>
      </c>
      <c r="B2368">
        <v>-6.6</v>
      </c>
      <c r="C2368" t="s">
        <v>34</v>
      </c>
      <c r="D2368" t="s">
        <v>49</v>
      </c>
    </row>
    <row r="2369" spans="1:4" x14ac:dyDescent="0.25">
      <c r="A2369">
        <v>7827.51</v>
      </c>
      <c r="B2369">
        <v>2992.8</v>
      </c>
      <c r="C2369" t="s">
        <v>24</v>
      </c>
      <c r="D2369" t="s">
        <v>25</v>
      </c>
    </row>
    <row r="2370" spans="1:4" x14ac:dyDescent="0.25">
      <c r="A2370">
        <v>278.64999999999998</v>
      </c>
      <c r="B2370">
        <v>-36.340000000000003</v>
      </c>
      <c r="C2370" t="s">
        <v>24</v>
      </c>
      <c r="D2370" t="s">
        <v>25</v>
      </c>
    </row>
    <row r="2371" spans="1:4" x14ac:dyDescent="0.25">
      <c r="A2371">
        <v>230.29</v>
      </c>
      <c r="B2371">
        <v>14.48</v>
      </c>
      <c r="C2371" t="s">
        <v>34</v>
      </c>
      <c r="D2371" t="s">
        <v>68</v>
      </c>
    </row>
    <row r="2372" spans="1:4" x14ac:dyDescent="0.25">
      <c r="A2372">
        <v>1592.0415</v>
      </c>
      <c r="B2372">
        <v>-52.7</v>
      </c>
      <c r="C2372" t="s">
        <v>24</v>
      </c>
      <c r="D2372" t="s">
        <v>41</v>
      </c>
    </row>
    <row r="2373" spans="1:4" x14ac:dyDescent="0.25">
      <c r="A2373">
        <v>659.5</v>
      </c>
      <c r="B2373">
        <v>248.98</v>
      </c>
      <c r="C2373" t="s">
        <v>34</v>
      </c>
      <c r="D2373" t="s">
        <v>68</v>
      </c>
    </row>
    <row r="2374" spans="1:4" x14ac:dyDescent="0.25">
      <c r="A2374">
        <v>161.96</v>
      </c>
      <c r="B2374">
        <v>-51.12</v>
      </c>
      <c r="C2374" t="s">
        <v>34</v>
      </c>
      <c r="D2374" t="s">
        <v>49</v>
      </c>
    </row>
    <row r="2375" spans="1:4" x14ac:dyDescent="0.25">
      <c r="A2375">
        <v>822.84249999999997</v>
      </c>
      <c r="B2375">
        <v>4.3899999999999997</v>
      </c>
      <c r="C2375" t="s">
        <v>24</v>
      </c>
      <c r="D2375" t="s">
        <v>41</v>
      </c>
    </row>
    <row r="2376" spans="1:4" x14ac:dyDescent="0.25">
      <c r="A2376">
        <v>413.37</v>
      </c>
      <c r="B2376">
        <v>-224.41</v>
      </c>
      <c r="C2376" t="s">
        <v>34</v>
      </c>
      <c r="D2376" t="s">
        <v>64</v>
      </c>
    </row>
    <row r="2377" spans="1:4" x14ac:dyDescent="0.25">
      <c r="A2377">
        <v>1721.6410000000001</v>
      </c>
      <c r="B2377">
        <v>242.44</v>
      </c>
      <c r="C2377" t="s">
        <v>24</v>
      </c>
      <c r="D2377" t="s">
        <v>41</v>
      </c>
    </row>
    <row r="2378" spans="1:4" x14ac:dyDescent="0.25">
      <c r="A2378">
        <v>70.13</v>
      </c>
      <c r="B2378">
        <v>21.51</v>
      </c>
      <c r="C2378" t="s">
        <v>34</v>
      </c>
      <c r="D2378" t="s">
        <v>49</v>
      </c>
    </row>
    <row r="2379" spans="1:4" x14ac:dyDescent="0.25">
      <c r="A2379">
        <v>59.76</v>
      </c>
      <c r="B2379">
        <v>-10.34</v>
      </c>
      <c r="C2379" t="s">
        <v>34</v>
      </c>
      <c r="D2379" t="s">
        <v>64</v>
      </c>
    </row>
    <row r="2380" spans="1:4" x14ac:dyDescent="0.25">
      <c r="A2380">
        <v>587.91999999999996</v>
      </c>
      <c r="B2380">
        <v>-7.92</v>
      </c>
      <c r="C2380" t="s">
        <v>34</v>
      </c>
      <c r="D2380" t="s">
        <v>53</v>
      </c>
    </row>
    <row r="2381" spans="1:4" x14ac:dyDescent="0.25">
      <c r="A2381">
        <v>2171.4639999999999</v>
      </c>
      <c r="B2381">
        <v>-209.56</v>
      </c>
      <c r="C2381" t="s">
        <v>37</v>
      </c>
      <c r="D2381" t="s">
        <v>112</v>
      </c>
    </row>
    <row r="2382" spans="1:4" x14ac:dyDescent="0.25">
      <c r="A2382">
        <v>195.75</v>
      </c>
      <c r="B2382">
        <v>-31.24</v>
      </c>
      <c r="C2382" t="s">
        <v>24</v>
      </c>
      <c r="D2382" t="s">
        <v>25</v>
      </c>
    </row>
    <row r="2383" spans="1:4" x14ac:dyDescent="0.25">
      <c r="A2383">
        <v>950.46400000000006</v>
      </c>
      <c r="B2383">
        <v>-763.8</v>
      </c>
      <c r="C2383" t="s">
        <v>37</v>
      </c>
      <c r="D2383" t="s">
        <v>112</v>
      </c>
    </row>
    <row r="2384" spans="1:4" x14ac:dyDescent="0.25">
      <c r="A2384">
        <v>705.68700000000001</v>
      </c>
      <c r="B2384">
        <v>-803.08</v>
      </c>
      <c r="C2384" t="s">
        <v>24</v>
      </c>
      <c r="D2384" t="s">
        <v>41</v>
      </c>
    </row>
    <row r="2385" spans="1:4" x14ac:dyDescent="0.25">
      <c r="A2385">
        <v>97.93</v>
      </c>
      <c r="B2385">
        <v>-616.80999999999995</v>
      </c>
      <c r="C2385" t="s">
        <v>34</v>
      </c>
      <c r="D2385" t="s">
        <v>72</v>
      </c>
    </row>
    <row r="2386" spans="1:4" x14ac:dyDescent="0.25">
      <c r="A2386">
        <v>25.52</v>
      </c>
      <c r="B2386">
        <v>-1.99</v>
      </c>
      <c r="C2386" t="s">
        <v>34</v>
      </c>
      <c r="D2386" t="s">
        <v>68</v>
      </c>
    </row>
    <row r="2387" spans="1:4" x14ac:dyDescent="0.25">
      <c r="A2387">
        <v>487.5</v>
      </c>
      <c r="B2387">
        <v>-25.88</v>
      </c>
      <c r="C2387" t="s">
        <v>34</v>
      </c>
      <c r="D2387" t="s">
        <v>64</v>
      </c>
    </row>
    <row r="2388" spans="1:4" x14ac:dyDescent="0.25">
      <c r="A2388">
        <v>59.35</v>
      </c>
      <c r="B2388">
        <v>-42.61</v>
      </c>
      <c r="C2388" t="s">
        <v>34</v>
      </c>
      <c r="D2388" t="s">
        <v>49</v>
      </c>
    </row>
    <row r="2389" spans="1:4" x14ac:dyDescent="0.25">
      <c r="A2389">
        <v>1500.84</v>
      </c>
      <c r="B2389">
        <v>91.56</v>
      </c>
      <c r="C2389" t="s">
        <v>34</v>
      </c>
      <c r="D2389" t="s">
        <v>76</v>
      </c>
    </row>
    <row r="2390" spans="1:4" x14ac:dyDescent="0.25">
      <c r="A2390">
        <v>98.64</v>
      </c>
      <c r="B2390">
        <v>-9.36</v>
      </c>
      <c r="C2390" t="s">
        <v>34</v>
      </c>
      <c r="D2390" t="s">
        <v>68</v>
      </c>
    </row>
    <row r="2391" spans="1:4" x14ac:dyDescent="0.25">
      <c r="A2391">
        <v>8221.2934999999998</v>
      </c>
      <c r="B2391">
        <v>2342.21</v>
      </c>
      <c r="C2391" t="s">
        <v>24</v>
      </c>
      <c r="D2391" t="s">
        <v>41</v>
      </c>
    </row>
    <row r="2392" spans="1:4" x14ac:dyDescent="0.25">
      <c r="A2392">
        <v>1158.26</v>
      </c>
      <c r="B2392">
        <v>170.08</v>
      </c>
      <c r="C2392" t="s">
        <v>34</v>
      </c>
      <c r="D2392" t="s">
        <v>68</v>
      </c>
    </row>
    <row r="2393" spans="1:4" x14ac:dyDescent="0.25">
      <c r="A2393">
        <v>866.73</v>
      </c>
      <c r="B2393">
        <v>-199.98</v>
      </c>
      <c r="C2393" t="s">
        <v>24</v>
      </c>
      <c r="D2393" t="s">
        <v>25</v>
      </c>
    </row>
    <row r="2394" spans="1:4" x14ac:dyDescent="0.25">
      <c r="A2394">
        <v>642.41999999999996</v>
      </c>
      <c r="B2394">
        <v>80.010000000000005</v>
      </c>
      <c r="C2394" t="s">
        <v>34</v>
      </c>
      <c r="D2394" t="s">
        <v>49</v>
      </c>
    </row>
    <row r="2395" spans="1:4" x14ac:dyDescent="0.25">
      <c r="A2395">
        <v>2169.7525000000001</v>
      </c>
      <c r="B2395">
        <v>374.75</v>
      </c>
      <c r="C2395" t="s">
        <v>24</v>
      </c>
      <c r="D2395" t="s">
        <v>41</v>
      </c>
    </row>
    <row r="2396" spans="1:4" x14ac:dyDescent="0.25">
      <c r="A2396">
        <v>3310.9454999999998</v>
      </c>
      <c r="B2396">
        <v>822.4</v>
      </c>
      <c r="C2396" t="s">
        <v>24</v>
      </c>
      <c r="D2396" t="s">
        <v>41</v>
      </c>
    </row>
    <row r="2397" spans="1:4" x14ac:dyDescent="0.25">
      <c r="A2397">
        <v>1154.8900000000001</v>
      </c>
      <c r="B2397">
        <v>66.36</v>
      </c>
      <c r="C2397" t="s">
        <v>24</v>
      </c>
      <c r="D2397" t="s">
        <v>25</v>
      </c>
    </row>
    <row r="2398" spans="1:4" x14ac:dyDescent="0.25">
      <c r="A2398">
        <v>55.02</v>
      </c>
      <c r="B2398">
        <v>-56.12</v>
      </c>
      <c r="C2398" t="s">
        <v>24</v>
      </c>
      <c r="D2398" t="s">
        <v>25</v>
      </c>
    </row>
    <row r="2399" spans="1:4" x14ac:dyDescent="0.25">
      <c r="A2399">
        <v>146.15</v>
      </c>
      <c r="B2399">
        <v>-180.26</v>
      </c>
      <c r="C2399" t="s">
        <v>34</v>
      </c>
      <c r="D2399" t="s">
        <v>72</v>
      </c>
    </row>
    <row r="2400" spans="1:4" x14ac:dyDescent="0.25">
      <c r="A2400">
        <v>877.47</v>
      </c>
      <c r="B2400">
        <v>151.24</v>
      </c>
      <c r="C2400" t="s">
        <v>34</v>
      </c>
      <c r="D2400" t="s">
        <v>76</v>
      </c>
    </row>
    <row r="2401" spans="1:4" x14ac:dyDescent="0.25">
      <c r="A2401">
        <v>4488.2635</v>
      </c>
      <c r="B2401">
        <v>750.55</v>
      </c>
      <c r="C2401" t="s">
        <v>24</v>
      </c>
      <c r="D2401" t="s">
        <v>41</v>
      </c>
    </row>
    <row r="2402" spans="1:4" x14ac:dyDescent="0.25">
      <c r="A2402">
        <v>185.16</v>
      </c>
      <c r="B2402">
        <v>-49.34</v>
      </c>
      <c r="C2402" t="s">
        <v>34</v>
      </c>
      <c r="D2402" t="s">
        <v>72</v>
      </c>
    </row>
    <row r="2403" spans="1:4" x14ac:dyDescent="0.25">
      <c r="A2403">
        <v>5144.9399999999996</v>
      </c>
      <c r="B2403">
        <v>729.06</v>
      </c>
      <c r="C2403" t="s">
        <v>24</v>
      </c>
      <c r="D2403" t="s">
        <v>25</v>
      </c>
    </row>
    <row r="2404" spans="1:4" x14ac:dyDescent="0.25">
      <c r="A2404">
        <v>1397.383</v>
      </c>
      <c r="B2404">
        <v>-135.86000000000001</v>
      </c>
      <c r="C2404" t="s">
        <v>24</v>
      </c>
      <c r="D2404" t="s">
        <v>41</v>
      </c>
    </row>
    <row r="2405" spans="1:4" x14ac:dyDescent="0.25">
      <c r="A2405">
        <v>230.97</v>
      </c>
      <c r="B2405">
        <v>-173.73</v>
      </c>
      <c r="C2405" t="s">
        <v>34</v>
      </c>
      <c r="D2405" t="s">
        <v>49</v>
      </c>
    </row>
    <row r="2406" spans="1:4" x14ac:dyDescent="0.25">
      <c r="A2406">
        <v>723.17</v>
      </c>
      <c r="B2406">
        <v>-154.11000000000001</v>
      </c>
      <c r="C2406" t="s">
        <v>34</v>
      </c>
      <c r="D2406" t="s">
        <v>76</v>
      </c>
    </row>
    <row r="2407" spans="1:4" x14ac:dyDescent="0.25">
      <c r="A2407">
        <v>269.57</v>
      </c>
      <c r="B2407">
        <v>33.47</v>
      </c>
      <c r="C2407" t="s">
        <v>37</v>
      </c>
      <c r="D2407" t="s">
        <v>38</v>
      </c>
    </row>
    <row r="2408" spans="1:4" x14ac:dyDescent="0.25">
      <c r="A2408">
        <v>98.94</v>
      </c>
      <c r="B2408">
        <v>-12.59</v>
      </c>
      <c r="C2408" t="s">
        <v>34</v>
      </c>
      <c r="D2408" t="s">
        <v>35</v>
      </c>
    </row>
    <row r="2409" spans="1:4" x14ac:dyDescent="0.25">
      <c r="A2409">
        <v>11.16</v>
      </c>
      <c r="B2409">
        <v>-7.25</v>
      </c>
      <c r="C2409" t="s">
        <v>34</v>
      </c>
      <c r="D2409" t="s">
        <v>76</v>
      </c>
    </row>
    <row r="2410" spans="1:4" x14ac:dyDescent="0.25">
      <c r="A2410">
        <v>156.19999999999999</v>
      </c>
      <c r="B2410">
        <v>43</v>
      </c>
      <c r="C2410" t="s">
        <v>34</v>
      </c>
      <c r="D2410" t="s">
        <v>35</v>
      </c>
    </row>
    <row r="2411" spans="1:4" x14ac:dyDescent="0.25">
      <c r="A2411">
        <v>6072.1875</v>
      </c>
      <c r="B2411">
        <v>1372.09</v>
      </c>
      <c r="C2411" t="s">
        <v>24</v>
      </c>
      <c r="D2411" t="s">
        <v>41</v>
      </c>
    </row>
    <row r="2412" spans="1:4" x14ac:dyDescent="0.25">
      <c r="A2412">
        <v>298.52</v>
      </c>
      <c r="B2412">
        <v>73.19</v>
      </c>
      <c r="C2412" t="s">
        <v>34</v>
      </c>
      <c r="D2412" t="s">
        <v>49</v>
      </c>
    </row>
    <row r="2413" spans="1:4" x14ac:dyDescent="0.25">
      <c r="A2413">
        <v>667.35</v>
      </c>
      <c r="B2413">
        <v>80.92</v>
      </c>
      <c r="C2413" t="s">
        <v>34</v>
      </c>
      <c r="D2413" t="s">
        <v>49</v>
      </c>
    </row>
    <row r="2414" spans="1:4" x14ac:dyDescent="0.25">
      <c r="A2414">
        <v>17131.36</v>
      </c>
      <c r="B2414">
        <v>4722.7700000000004</v>
      </c>
      <c r="C2414" t="s">
        <v>24</v>
      </c>
      <c r="D2414" t="s">
        <v>51</v>
      </c>
    </row>
    <row r="2415" spans="1:4" x14ac:dyDescent="0.25">
      <c r="A2415">
        <v>192.58</v>
      </c>
      <c r="B2415">
        <v>24.6</v>
      </c>
      <c r="C2415" t="s">
        <v>34</v>
      </c>
      <c r="D2415" t="s">
        <v>35</v>
      </c>
    </row>
    <row r="2416" spans="1:4" x14ac:dyDescent="0.25">
      <c r="A2416">
        <v>287.61</v>
      </c>
      <c r="B2416">
        <v>-101.5</v>
      </c>
      <c r="C2416" t="s">
        <v>34</v>
      </c>
      <c r="D2416" t="s">
        <v>49</v>
      </c>
    </row>
    <row r="2417" spans="1:4" x14ac:dyDescent="0.25">
      <c r="A2417">
        <v>128.52000000000001</v>
      </c>
      <c r="B2417">
        <v>42.8</v>
      </c>
      <c r="C2417" t="s">
        <v>34</v>
      </c>
      <c r="D2417" t="s">
        <v>35</v>
      </c>
    </row>
    <row r="2418" spans="1:4" x14ac:dyDescent="0.25">
      <c r="A2418">
        <v>1011.67</v>
      </c>
      <c r="B2418">
        <v>-74.64</v>
      </c>
      <c r="C2418" t="s">
        <v>34</v>
      </c>
      <c r="D2418" t="s">
        <v>53</v>
      </c>
    </row>
    <row r="2419" spans="1:4" x14ac:dyDescent="0.25">
      <c r="A2419">
        <v>99.1</v>
      </c>
      <c r="B2419">
        <v>28.42</v>
      </c>
      <c r="C2419" t="s">
        <v>34</v>
      </c>
      <c r="D2419" t="s">
        <v>46</v>
      </c>
    </row>
    <row r="2420" spans="1:4" x14ac:dyDescent="0.25">
      <c r="A2420">
        <v>380.34</v>
      </c>
      <c r="B2420">
        <v>-108.2</v>
      </c>
      <c r="C2420" t="s">
        <v>34</v>
      </c>
      <c r="D2420" t="s">
        <v>53</v>
      </c>
    </row>
    <row r="2421" spans="1:4" x14ac:dyDescent="0.25">
      <c r="A2421">
        <v>291.67</v>
      </c>
      <c r="B2421">
        <v>54.46</v>
      </c>
      <c r="C2421" t="s">
        <v>34</v>
      </c>
      <c r="D2421" t="s">
        <v>68</v>
      </c>
    </row>
    <row r="2422" spans="1:4" x14ac:dyDescent="0.25">
      <c r="A2422">
        <v>3206.9650000000001</v>
      </c>
      <c r="B2422">
        <v>575.33000000000004</v>
      </c>
      <c r="C2422" t="s">
        <v>24</v>
      </c>
      <c r="D2422" t="s">
        <v>41</v>
      </c>
    </row>
    <row r="2423" spans="1:4" x14ac:dyDescent="0.25">
      <c r="A2423">
        <v>31.13</v>
      </c>
      <c r="B2423">
        <v>-0.81</v>
      </c>
      <c r="C2423" t="s">
        <v>34</v>
      </c>
      <c r="D2423" t="s">
        <v>35</v>
      </c>
    </row>
    <row r="2424" spans="1:4" x14ac:dyDescent="0.25">
      <c r="A2424">
        <v>58.63</v>
      </c>
      <c r="B2424">
        <v>-40.86</v>
      </c>
      <c r="C2424" t="s">
        <v>24</v>
      </c>
      <c r="D2424" t="s">
        <v>25</v>
      </c>
    </row>
    <row r="2425" spans="1:4" x14ac:dyDescent="0.25">
      <c r="A2425">
        <v>94.99</v>
      </c>
      <c r="B2425">
        <v>-106.29</v>
      </c>
      <c r="C2425" t="s">
        <v>34</v>
      </c>
      <c r="D2425" t="s">
        <v>53</v>
      </c>
    </row>
    <row r="2426" spans="1:4" x14ac:dyDescent="0.25">
      <c r="A2426">
        <v>208.77</v>
      </c>
      <c r="B2426">
        <v>-76.58</v>
      </c>
      <c r="C2426" t="s">
        <v>24</v>
      </c>
      <c r="D2426" t="s">
        <v>25</v>
      </c>
    </row>
    <row r="2427" spans="1:4" x14ac:dyDescent="0.25">
      <c r="A2427">
        <v>7201.89</v>
      </c>
      <c r="B2427">
        <v>-650.11</v>
      </c>
      <c r="C2427" t="s">
        <v>37</v>
      </c>
      <c r="D2427" t="s">
        <v>112</v>
      </c>
    </row>
    <row r="2428" spans="1:4" x14ac:dyDescent="0.25">
      <c r="A2428">
        <v>1936.45</v>
      </c>
      <c r="B2428">
        <v>307.17</v>
      </c>
      <c r="C2428" t="s">
        <v>24</v>
      </c>
      <c r="D2428" t="s">
        <v>25</v>
      </c>
    </row>
    <row r="2429" spans="1:4" x14ac:dyDescent="0.25">
      <c r="A2429">
        <v>3711.04</v>
      </c>
      <c r="B2429">
        <v>-773.78</v>
      </c>
      <c r="C2429" t="s">
        <v>37</v>
      </c>
      <c r="D2429" t="s">
        <v>112</v>
      </c>
    </row>
    <row r="2430" spans="1:4" x14ac:dyDescent="0.25">
      <c r="A2430">
        <v>203.4</v>
      </c>
      <c r="B2430">
        <v>24.59</v>
      </c>
      <c r="C2430" t="s">
        <v>34</v>
      </c>
      <c r="D2430" t="s">
        <v>35</v>
      </c>
    </row>
    <row r="2431" spans="1:4" x14ac:dyDescent="0.25">
      <c r="A2431">
        <v>325.33</v>
      </c>
      <c r="B2431">
        <v>-41.75</v>
      </c>
      <c r="C2431" t="s">
        <v>34</v>
      </c>
      <c r="D2431" t="s">
        <v>49</v>
      </c>
    </row>
    <row r="2432" spans="1:4" x14ac:dyDescent="0.25">
      <c r="A2432">
        <v>3156.6</v>
      </c>
      <c r="B2432">
        <v>454.26</v>
      </c>
      <c r="C2432" t="s">
        <v>37</v>
      </c>
      <c r="D2432" t="s">
        <v>86</v>
      </c>
    </row>
    <row r="2433" spans="1:4" x14ac:dyDescent="0.25">
      <c r="A2433">
        <v>302.69</v>
      </c>
      <c r="B2433">
        <v>125.65</v>
      </c>
      <c r="C2433" t="s">
        <v>34</v>
      </c>
      <c r="D2433" t="s">
        <v>49</v>
      </c>
    </row>
    <row r="2434" spans="1:4" x14ac:dyDescent="0.25">
      <c r="A2434">
        <v>856.34</v>
      </c>
      <c r="B2434">
        <v>248.91</v>
      </c>
      <c r="C2434" t="s">
        <v>24</v>
      </c>
      <c r="D2434" t="s">
        <v>25</v>
      </c>
    </row>
    <row r="2435" spans="1:4" x14ac:dyDescent="0.25">
      <c r="A2435">
        <v>34.270000000000003</v>
      </c>
      <c r="B2435">
        <v>-26.44</v>
      </c>
      <c r="C2435" t="s">
        <v>34</v>
      </c>
      <c r="D2435" t="s">
        <v>49</v>
      </c>
    </row>
    <row r="2436" spans="1:4" x14ac:dyDescent="0.25">
      <c r="A2436">
        <v>6449.0559999999996</v>
      </c>
      <c r="B2436">
        <v>1116.02</v>
      </c>
      <c r="C2436" t="s">
        <v>37</v>
      </c>
      <c r="D2436" t="s">
        <v>112</v>
      </c>
    </row>
    <row r="2437" spans="1:4" x14ac:dyDescent="0.25">
      <c r="A2437">
        <v>281.39</v>
      </c>
      <c r="B2437">
        <v>-106.4</v>
      </c>
      <c r="C2437" t="s">
        <v>34</v>
      </c>
      <c r="D2437" t="s">
        <v>68</v>
      </c>
    </row>
    <row r="2438" spans="1:4" x14ac:dyDescent="0.25">
      <c r="A2438">
        <v>12593.91</v>
      </c>
      <c r="B2438">
        <v>2699.67</v>
      </c>
      <c r="C2438" t="s">
        <v>24</v>
      </c>
      <c r="D2438" t="s">
        <v>51</v>
      </c>
    </row>
    <row r="2439" spans="1:4" x14ac:dyDescent="0.25">
      <c r="A2439">
        <v>2954.14</v>
      </c>
      <c r="B2439">
        <v>-522.94000000000005</v>
      </c>
      <c r="C2439" t="s">
        <v>34</v>
      </c>
      <c r="D2439" t="s">
        <v>53</v>
      </c>
    </row>
    <row r="2440" spans="1:4" x14ac:dyDescent="0.25">
      <c r="A2440">
        <v>3375.3074999999999</v>
      </c>
      <c r="B2440">
        <v>562.13</v>
      </c>
      <c r="C2440" t="s">
        <v>24</v>
      </c>
      <c r="D2440" t="s">
        <v>41</v>
      </c>
    </row>
    <row r="2441" spans="1:4" x14ac:dyDescent="0.25">
      <c r="A2441">
        <v>6654.39</v>
      </c>
      <c r="B2441">
        <v>1151.69</v>
      </c>
      <c r="C2441" t="s">
        <v>37</v>
      </c>
      <c r="D2441" t="s">
        <v>86</v>
      </c>
    </row>
    <row r="2442" spans="1:4" x14ac:dyDescent="0.25">
      <c r="A2442">
        <v>4429.6899999999996</v>
      </c>
      <c r="B2442">
        <v>983.55</v>
      </c>
      <c r="C2442" t="s">
        <v>24</v>
      </c>
      <c r="D2442" t="s">
        <v>131</v>
      </c>
    </row>
    <row r="2443" spans="1:4" x14ac:dyDescent="0.25">
      <c r="A2443">
        <v>29.06</v>
      </c>
      <c r="B2443">
        <v>-16.149999999999999</v>
      </c>
      <c r="C2443" t="s">
        <v>34</v>
      </c>
      <c r="D2443" t="s">
        <v>76</v>
      </c>
    </row>
    <row r="2444" spans="1:4" x14ac:dyDescent="0.25">
      <c r="A2444">
        <v>2040.39</v>
      </c>
      <c r="B2444">
        <v>221.09</v>
      </c>
      <c r="C2444" t="s">
        <v>34</v>
      </c>
      <c r="D2444" t="s">
        <v>49</v>
      </c>
    </row>
    <row r="2445" spans="1:4" x14ac:dyDescent="0.25">
      <c r="A2445">
        <v>2526.54</v>
      </c>
      <c r="B2445">
        <v>772.11</v>
      </c>
      <c r="C2445" t="s">
        <v>24</v>
      </c>
      <c r="D2445" t="s">
        <v>41</v>
      </c>
    </row>
    <row r="2446" spans="1:4" x14ac:dyDescent="0.25">
      <c r="A2446">
        <v>2850.31</v>
      </c>
      <c r="B2446">
        <v>569.08000000000004</v>
      </c>
      <c r="C2446" t="s">
        <v>34</v>
      </c>
      <c r="D2446" t="s">
        <v>53</v>
      </c>
    </row>
    <row r="2447" spans="1:4" x14ac:dyDescent="0.25">
      <c r="A2447">
        <v>150.13</v>
      </c>
      <c r="B2447">
        <v>1.73</v>
      </c>
      <c r="C2447" t="s">
        <v>34</v>
      </c>
      <c r="D2447" t="s">
        <v>49</v>
      </c>
    </row>
    <row r="2448" spans="1:4" x14ac:dyDescent="0.25">
      <c r="A2448">
        <v>239.35</v>
      </c>
      <c r="B2448">
        <v>78.959999999999994</v>
      </c>
      <c r="C2448" t="s">
        <v>34</v>
      </c>
      <c r="D2448" t="s">
        <v>76</v>
      </c>
    </row>
    <row r="2449" spans="1:4" x14ac:dyDescent="0.25">
      <c r="A2449">
        <v>684.66</v>
      </c>
      <c r="B2449">
        <v>35.090000000000003</v>
      </c>
      <c r="C2449" t="s">
        <v>37</v>
      </c>
      <c r="D2449" t="s">
        <v>38</v>
      </c>
    </row>
    <row r="2450" spans="1:4" x14ac:dyDescent="0.25">
      <c r="A2450">
        <v>4186.53</v>
      </c>
      <c r="B2450">
        <v>1929.58</v>
      </c>
      <c r="C2450" t="s">
        <v>24</v>
      </c>
      <c r="D2450" t="s">
        <v>51</v>
      </c>
    </row>
    <row r="2451" spans="1:4" x14ac:dyDescent="0.25">
      <c r="A2451">
        <v>6057.27</v>
      </c>
      <c r="B2451">
        <v>1585.5</v>
      </c>
      <c r="C2451" t="s">
        <v>24</v>
      </c>
      <c r="D2451" t="s">
        <v>41</v>
      </c>
    </row>
    <row r="2452" spans="1:4" x14ac:dyDescent="0.25">
      <c r="A2452">
        <v>67.87</v>
      </c>
      <c r="B2452">
        <v>-112.54</v>
      </c>
      <c r="C2452" t="s">
        <v>34</v>
      </c>
      <c r="D2452" t="s">
        <v>72</v>
      </c>
    </row>
    <row r="2453" spans="1:4" x14ac:dyDescent="0.25">
      <c r="A2453">
        <v>542.24</v>
      </c>
      <c r="B2453">
        <v>268.52999999999997</v>
      </c>
      <c r="C2453" t="s">
        <v>34</v>
      </c>
      <c r="D2453" t="s">
        <v>76</v>
      </c>
    </row>
    <row r="2454" spans="1:4" x14ac:dyDescent="0.25">
      <c r="A2454">
        <v>15174.95</v>
      </c>
      <c r="B2454">
        <v>7251.92</v>
      </c>
      <c r="C2454" t="s">
        <v>24</v>
      </c>
      <c r="D2454" t="s">
        <v>51</v>
      </c>
    </row>
    <row r="2455" spans="1:4" x14ac:dyDescent="0.25">
      <c r="A2455">
        <v>1084.1199999999999</v>
      </c>
      <c r="B2455">
        <v>294.43</v>
      </c>
      <c r="C2455" t="s">
        <v>24</v>
      </c>
      <c r="D2455" t="s">
        <v>51</v>
      </c>
    </row>
    <row r="2456" spans="1:4" x14ac:dyDescent="0.25">
      <c r="A2456">
        <v>2531.35</v>
      </c>
      <c r="B2456">
        <v>415.55</v>
      </c>
      <c r="C2456" t="s">
        <v>24</v>
      </c>
      <c r="D2456" t="s">
        <v>51</v>
      </c>
    </row>
    <row r="2457" spans="1:4" x14ac:dyDescent="0.25">
      <c r="A2457">
        <v>206.28649999999999</v>
      </c>
      <c r="B2457">
        <v>-111.98</v>
      </c>
      <c r="C2457" t="s">
        <v>24</v>
      </c>
      <c r="D2457" t="s">
        <v>41</v>
      </c>
    </row>
    <row r="2458" spans="1:4" x14ac:dyDescent="0.25">
      <c r="A2458">
        <v>235.12</v>
      </c>
      <c r="B2458">
        <v>-29.62</v>
      </c>
      <c r="C2458" t="s">
        <v>37</v>
      </c>
      <c r="D2458" t="s">
        <v>38</v>
      </c>
    </row>
    <row r="2459" spans="1:4" x14ac:dyDescent="0.25">
      <c r="A2459">
        <v>1814.82</v>
      </c>
      <c r="B2459">
        <v>-1128.6600000000001</v>
      </c>
      <c r="C2459" t="s">
        <v>37</v>
      </c>
      <c r="D2459" t="s">
        <v>57</v>
      </c>
    </row>
    <row r="2460" spans="1:4" x14ac:dyDescent="0.25">
      <c r="A2460">
        <v>272.89249999999998</v>
      </c>
      <c r="B2460">
        <v>19.61</v>
      </c>
      <c r="C2460" t="s">
        <v>24</v>
      </c>
      <c r="D2460" t="s">
        <v>41</v>
      </c>
    </row>
    <row r="2461" spans="1:4" x14ac:dyDescent="0.25">
      <c r="A2461">
        <v>45.21</v>
      </c>
      <c r="B2461">
        <v>4.6100000000000003</v>
      </c>
      <c r="C2461" t="s">
        <v>34</v>
      </c>
      <c r="D2461" t="s">
        <v>35</v>
      </c>
    </row>
    <row r="2462" spans="1:4" x14ac:dyDescent="0.25">
      <c r="A2462">
        <v>6123.94</v>
      </c>
      <c r="B2462">
        <v>1292.44</v>
      </c>
      <c r="C2462" t="s">
        <v>37</v>
      </c>
      <c r="D2462" t="s">
        <v>57</v>
      </c>
    </row>
    <row r="2463" spans="1:4" x14ac:dyDescent="0.25">
      <c r="A2463">
        <v>318.56</v>
      </c>
      <c r="B2463">
        <v>-30.97</v>
      </c>
      <c r="C2463" t="s">
        <v>34</v>
      </c>
      <c r="D2463" t="s">
        <v>72</v>
      </c>
    </row>
    <row r="2464" spans="1:4" x14ac:dyDescent="0.25">
      <c r="A2464">
        <v>223.2</v>
      </c>
      <c r="B2464">
        <v>78.739999999999995</v>
      </c>
      <c r="C2464" t="s">
        <v>34</v>
      </c>
      <c r="D2464" t="s">
        <v>76</v>
      </c>
    </row>
    <row r="2465" spans="1:4" x14ac:dyDescent="0.25">
      <c r="A2465">
        <v>792.21</v>
      </c>
      <c r="B2465">
        <v>42.24</v>
      </c>
      <c r="C2465" t="s">
        <v>34</v>
      </c>
      <c r="D2465" t="s">
        <v>49</v>
      </c>
    </row>
    <row r="2466" spans="1:4" x14ac:dyDescent="0.25">
      <c r="A2466">
        <v>598.19000000000005</v>
      </c>
      <c r="B2466">
        <v>-6.61</v>
      </c>
      <c r="C2466" t="s">
        <v>24</v>
      </c>
      <c r="D2466" t="s">
        <v>51</v>
      </c>
    </row>
    <row r="2467" spans="1:4" x14ac:dyDescent="0.25">
      <c r="A2467">
        <v>22.37</v>
      </c>
      <c r="B2467">
        <v>-14.09</v>
      </c>
      <c r="C2467" t="s">
        <v>34</v>
      </c>
      <c r="D2467" t="s">
        <v>35</v>
      </c>
    </row>
    <row r="2468" spans="1:4" x14ac:dyDescent="0.25">
      <c r="A2468">
        <v>215.31</v>
      </c>
      <c r="B2468">
        <v>-51.75</v>
      </c>
      <c r="C2468" t="s">
        <v>34</v>
      </c>
      <c r="D2468" t="s">
        <v>68</v>
      </c>
    </row>
    <row r="2469" spans="1:4" x14ac:dyDescent="0.25">
      <c r="A2469">
        <v>1511.7</v>
      </c>
      <c r="B2469">
        <v>221.63</v>
      </c>
      <c r="C2469" t="s">
        <v>34</v>
      </c>
      <c r="D2469" t="s">
        <v>35</v>
      </c>
    </row>
    <row r="2470" spans="1:4" x14ac:dyDescent="0.25">
      <c r="A2470">
        <v>22.45</v>
      </c>
      <c r="B2470">
        <v>0.78</v>
      </c>
      <c r="C2470" t="s">
        <v>34</v>
      </c>
      <c r="D2470" t="s">
        <v>100</v>
      </c>
    </row>
    <row r="2471" spans="1:4" x14ac:dyDescent="0.25">
      <c r="A2471">
        <v>3268.56</v>
      </c>
      <c r="B2471">
        <v>-1181.71</v>
      </c>
      <c r="C2471" t="s">
        <v>37</v>
      </c>
      <c r="D2471" t="s">
        <v>86</v>
      </c>
    </row>
    <row r="2472" spans="1:4" x14ac:dyDescent="0.25">
      <c r="A2472">
        <v>89061.05</v>
      </c>
      <c r="B2472">
        <v>27220.69</v>
      </c>
      <c r="C2472" t="s">
        <v>24</v>
      </c>
      <c r="D2472" t="s">
        <v>51</v>
      </c>
    </row>
    <row r="2473" spans="1:4" x14ac:dyDescent="0.25">
      <c r="A2473">
        <v>6636.6639999999998</v>
      </c>
      <c r="B2473">
        <v>1623.7</v>
      </c>
      <c r="C2473" t="s">
        <v>24</v>
      </c>
      <c r="D2473" t="s">
        <v>41</v>
      </c>
    </row>
    <row r="2474" spans="1:4" x14ac:dyDescent="0.25">
      <c r="A2474">
        <v>19325.2</v>
      </c>
      <c r="B2474">
        <v>8793.5400000000009</v>
      </c>
      <c r="C2474" t="s">
        <v>34</v>
      </c>
      <c r="D2474" t="s">
        <v>68</v>
      </c>
    </row>
    <row r="2475" spans="1:4" x14ac:dyDescent="0.25">
      <c r="A2475">
        <v>8380.2199999999993</v>
      </c>
      <c r="B2475">
        <v>813.83</v>
      </c>
      <c r="C2475" t="s">
        <v>37</v>
      </c>
      <c r="D2475" t="s">
        <v>57</v>
      </c>
    </row>
    <row r="2476" spans="1:4" x14ac:dyDescent="0.25">
      <c r="A2476">
        <v>742.05</v>
      </c>
      <c r="B2476">
        <v>-337.98</v>
      </c>
      <c r="C2476" t="s">
        <v>37</v>
      </c>
      <c r="D2476" t="s">
        <v>38</v>
      </c>
    </row>
    <row r="2477" spans="1:4" x14ac:dyDescent="0.25">
      <c r="A2477">
        <v>2175.2199999999998</v>
      </c>
      <c r="B2477">
        <v>-520.54999999999995</v>
      </c>
      <c r="C2477" t="s">
        <v>34</v>
      </c>
      <c r="D2477" t="s">
        <v>72</v>
      </c>
    </row>
    <row r="2478" spans="1:4" x14ac:dyDescent="0.25">
      <c r="A2478">
        <v>115.54</v>
      </c>
      <c r="B2478">
        <v>43.35</v>
      </c>
      <c r="C2478" t="s">
        <v>34</v>
      </c>
      <c r="D2478" t="s">
        <v>49</v>
      </c>
    </row>
    <row r="2479" spans="1:4" x14ac:dyDescent="0.25">
      <c r="A2479">
        <v>8295.2900000000009</v>
      </c>
      <c r="B2479">
        <v>2267.2199999999998</v>
      </c>
      <c r="C2479" t="s">
        <v>34</v>
      </c>
      <c r="D2479" t="s">
        <v>53</v>
      </c>
    </row>
    <row r="2480" spans="1:4" x14ac:dyDescent="0.25">
      <c r="A2480">
        <v>35.17</v>
      </c>
      <c r="B2480">
        <v>5.58</v>
      </c>
      <c r="C2480" t="s">
        <v>34</v>
      </c>
      <c r="D2480" t="s">
        <v>46</v>
      </c>
    </row>
    <row r="2481" spans="1:4" x14ac:dyDescent="0.25">
      <c r="A2481">
        <v>214.64</v>
      </c>
      <c r="B2481">
        <v>-76.88</v>
      </c>
      <c r="C2481" t="s">
        <v>34</v>
      </c>
      <c r="D2481" t="s">
        <v>49</v>
      </c>
    </row>
    <row r="2482" spans="1:4" x14ac:dyDescent="0.25">
      <c r="A2482">
        <v>5452.9</v>
      </c>
      <c r="B2482">
        <v>426.67</v>
      </c>
      <c r="C2482" t="s">
        <v>34</v>
      </c>
      <c r="D2482" t="s">
        <v>53</v>
      </c>
    </row>
    <row r="2483" spans="1:4" x14ac:dyDescent="0.25">
      <c r="A2483">
        <v>7286.65</v>
      </c>
      <c r="B2483">
        <v>474.89</v>
      </c>
      <c r="C2483" t="s">
        <v>37</v>
      </c>
      <c r="D2483" t="s">
        <v>57</v>
      </c>
    </row>
    <row r="2484" spans="1:4" x14ac:dyDescent="0.25">
      <c r="A2484">
        <v>257.97000000000003</v>
      </c>
      <c r="B2484">
        <v>33.18</v>
      </c>
      <c r="C2484" t="s">
        <v>34</v>
      </c>
      <c r="D2484" t="s">
        <v>68</v>
      </c>
    </row>
    <row r="2485" spans="1:4" x14ac:dyDescent="0.25">
      <c r="A2485">
        <v>619.77</v>
      </c>
      <c r="B2485">
        <v>50.24</v>
      </c>
      <c r="C2485" t="s">
        <v>34</v>
      </c>
      <c r="D2485" t="s">
        <v>68</v>
      </c>
    </row>
    <row r="2486" spans="1:4" x14ac:dyDescent="0.25">
      <c r="A2486">
        <v>2555.37</v>
      </c>
      <c r="B2486">
        <v>-824.91</v>
      </c>
      <c r="C2486" t="s">
        <v>37</v>
      </c>
      <c r="D2486" t="s">
        <v>86</v>
      </c>
    </row>
    <row r="2487" spans="1:4" x14ac:dyDescent="0.25">
      <c r="A2487">
        <v>123.11</v>
      </c>
      <c r="B2487">
        <v>48.93</v>
      </c>
      <c r="C2487" t="s">
        <v>34</v>
      </c>
      <c r="D2487" t="s">
        <v>46</v>
      </c>
    </row>
    <row r="2488" spans="1:4" x14ac:dyDescent="0.25">
      <c r="A2488">
        <v>85.56</v>
      </c>
      <c r="B2488">
        <v>-41.58</v>
      </c>
      <c r="C2488" t="s">
        <v>34</v>
      </c>
      <c r="D2488" t="s">
        <v>49</v>
      </c>
    </row>
    <row r="2489" spans="1:4" x14ac:dyDescent="0.25">
      <c r="A2489">
        <v>754.65549999999996</v>
      </c>
      <c r="B2489">
        <v>-212.55</v>
      </c>
      <c r="C2489" t="s">
        <v>24</v>
      </c>
      <c r="D2489" t="s">
        <v>41</v>
      </c>
    </row>
    <row r="2490" spans="1:4" x14ac:dyDescent="0.25">
      <c r="A2490">
        <v>157.33000000000001</v>
      </c>
      <c r="B2490">
        <v>-76.34</v>
      </c>
      <c r="C2490" t="s">
        <v>34</v>
      </c>
      <c r="D2490" t="s">
        <v>53</v>
      </c>
    </row>
    <row r="2491" spans="1:4" x14ac:dyDescent="0.25">
      <c r="A2491">
        <v>10253.75</v>
      </c>
      <c r="B2491">
        <v>3256.81</v>
      </c>
      <c r="C2491" t="s">
        <v>24</v>
      </c>
      <c r="D2491" t="s">
        <v>51</v>
      </c>
    </row>
    <row r="2492" spans="1:4" x14ac:dyDescent="0.25">
      <c r="A2492">
        <v>840.24</v>
      </c>
      <c r="B2492">
        <v>19.73</v>
      </c>
      <c r="C2492" t="s">
        <v>34</v>
      </c>
      <c r="D2492" t="s">
        <v>35</v>
      </c>
    </row>
    <row r="2493" spans="1:4" x14ac:dyDescent="0.25">
      <c r="A2493">
        <v>7765.13</v>
      </c>
      <c r="B2493">
        <v>433.63</v>
      </c>
      <c r="C2493" t="s">
        <v>34</v>
      </c>
      <c r="D2493" t="s">
        <v>72</v>
      </c>
    </row>
    <row r="2494" spans="1:4" x14ac:dyDescent="0.25">
      <c r="A2494">
        <v>3279.01</v>
      </c>
      <c r="B2494">
        <v>349.22</v>
      </c>
      <c r="C2494" t="s">
        <v>24</v>
      </c>
      <c r="D2494" t="s">
        <v>51</v>
      </c>
    </row>
    <row r="2495" spans="1:4" x14ac:dyDescent="0.25">
      <c r="A2495">
        <v>213.49</v>
      </c>
      <c r="B2495">
        <v>-136.44999999999999</v>
      </c>
      <c r="C2495" t="s">
        <v>34</v>
      </c>
      <c r="D2495" t="s">
        <v>68</v>
      </c>
    </row>
    <row r="2496" spans="1:4" x14ac:dyDescent="0.25">
      <c r="A2496">
        <v>324.27999999999997</v>
      </c>
      <c r="B2496">
        <v>20.43</v>
      </c>
      <c r="C2496" t="s">
        <v>34</v>
      </c>
      <c r="D2496" t="s">
        <v>72</v>
      </c>
    </row>
    <row r="2497" spans="1:4" x14ac:dyDescent="0.25">
      <c r="A2497">
        <v>2504.41</v>
      </c>
      <c r="B2497">
        <v>-547.89</v>
      </c>
      <c r="C2497" t="s">
        <v>37</v>
      </c>
      <c r="D2497" t="s">
        <v>38</v>
      </c>
    </row>
    <row r="2498" spans="1:4" x14ac:dyDescent="0.25">
      <c r="A2498">
        <v>375.61</v>
      </c>
      <c r="B2498">
        <v>-21.26</v>
      </c>
      <c r="C2498" t="s">
        <v>34</v>
      </c>
      <c r="D2498" t="s">
        <v>68</v>
      </c>
    </row>
    <row r="2499" spans="1:4" x14ac:dyDescent="0.25">
      <c r="A2499">
        <v>125.84</v>
      </c>
      <c r="B2499">
        <v>18.420000000000002</v>
      </c>
      <c r="C2499" t="s">
        <v>34</v>
      </c>
      <c r="D2499" t="s">
        <v>49</v>
      </c>
    </row>
    <row r="2500" spans="1:4" x14ac:dyDescent="0.25">
      <c r="A2500">
        <v>3637.7280000000001</v>
      </c>
      <c r="B2500">
        <v>349.47</v>
      </c>
      <c r="C2500" t="s">
        <v>24</v>
      </c>
      <c r="D2500" t="s">
        <v>41</v>
      </c>
    </row>
    <row r="2501" spans="1:4" x14ac:dyDescent="0.25">
      <c r="A2501">
        <v>2435.3200000000002</v>
      </c>
      <c r="B2501">
        <v>650.55999999999995</v>
      </c>
      <c r="C2501" t="s">
        <v>34</v>
      </c>
      <c r="D2501" t="s">
        <v>72</v>
      </c>
    </row>
    <row r="2502" spans="1:4" x14ac:dyDescent="0.25">
      <c r="A2502">
        <v>4242.76</v>
      </c>
      <c r="B2502">
        <v>340.88</v>
      </c>
      <c r="C2502" t="s">
        <v>24</v>
      </c>
      <c r="D2502" t="s">
        <v>131</v>
      </c>
    </row>
    <row r="2503" spans="1:4" x14ac:dyDescent="0.25">
      <c r="A2503">
        <v>2860.93</v>
      </c>
      <c r="B2503">
        <v>832.62</v>
      </c>
      <c r="C2503" t="s">
        <v>24</v>
      </c>
      <c r="D2503" t="s">
        <v>41</v>
      </c>
    </row>
    <row r="2504" spans="1:4" x14ac:dyDescent="0.25">
      <c r="A2504">
        <v>30.38</v>
      </c>
      <c r="B2504">
        <v>-59.18</v>
      </c>
      <c r="C2504" t="s">
        <v>34</v>
      </c>
      <c r="D2504" t="s">
        <v>68</v>
      </c>
    </row>
    <row r="2505" spans="1:4" x14ac:dyDescent="0.25">
      <c r="A2505">
        <v>41343.21</v>
      </c>
      <c r="B2505">
        <v>3852.19</v>
      </c>
      <c r="C2505" t="s">
        <v>24</v>
      </c>
      <c r="D2505" t="s">
        <v>51</v>
      </c>
    </row>
    <row r="2506" spans="1:4" x14ac:dyDescent="0.25">
      <c r="A2506">
        <v>14.4</v>
      </c>
      <c r="B2506">
        <v>-7.39</v>
      </c>
      <c r="C2506" t="s">
        <v>37</v>
      </c>
      <c r="D2506" t="s">
        <v>38</v>
      </c>
    </row>
    <row r="2507" spans="1:4" x14ac:dyDescent="0.25">
      <c r="A2507">
        <v>709.54</v>
      </c>
      <c r="B2507">
        <v>131.44</v>
      </c>
      <c r="C2507" t="s">
        <v>34</v>
      </c>
      <c r="D2507" t="s">
        <v>72</v>
      </c>
    </row>
    <row r="2508" spans="1:4" x14ac:dyDescent="0.25">
      <c r="A2508">
        <v>1220.08</v>
      </c>
      <c r="B2508">
        <v>515.64</v>
      </c>
      <c r="C2508" t="s">
        <v>24</v>
      </c>
      <c r="D2508" t="s">
        <v>25</v>
      </c>
    </row>
    <row r="2509" spans="1:4" x14ac:dyDescent="0.25">
      <c r="A2509">
        <v>71.45</v>
      </c>
      <c r="B2509">
        <v>-92.95</v>
      </c>
      <c r="C2509" t="s">
        <v>34</v>
      </c>
      <c r="D2509" t="s">
        <v>68</v>
      </c>
    </row>
    <row r="2510" spans="1:4" x14ac:dyDescent="0.25">
      <c r="A2510">
        <v>2789.03</v>
      </c>
      <c r="B2510">
        <v>-303.44</v>
      </c>
      <c r="C2510" t="s">
        <v>37</v>
      </c>
      <c r="D2510" t="s">
        <v>112</v>
      </c>
    </row>
    <row r="2511" spans="1:4" x14ac:dyDescent="0.25">
      <c r="A2511">
        <v>17853.64</v>
      </c>
      <c r="B2511">
        <v>6227.33</v>
      </c>
      <c r="C2511" t="s">
        <v>34</v>
      </c>
      <c r="D2511" t="s">
        <v>53</v>
      </c>
    </row>
    <row r="2512" spans="1:4" x14ac:dyDescent="0.25">
      <c r="A2512">
        <v>253.38</v>
      </c>
      <c r="B2512">
        <v>-35.78</v>
      </c>
      <c r="C2512" t="s">
        <v>34</v>
      </c>
      <c r="D2512" t="s">
        <v>64</v>
      </c>
    </row>
    <row r="2513" spans="1:4" x14ac:dyDescent="0.25">
      <c r="A2513">
        <v>121.19</v>
      </c>
      <c r="B2513">
        <v>-152.13</v>
      </c>
      <c r="C2513" t="s">
        <v>34</v>
      </c>
      <c r="D2513" t="s">
        <v>68</v>
      </c>
    </row>
    <row r="2514" spans="1:4" x14ac:dyDescent="0.25">
      <c r="A2514">
        <v>304.26</v>
      </c>
      <c r="B2514">
        <v>28.93</v>
      </c>
      <c r="C2514" t="s">
        <v>34</v>
      </c>
      <c r="D2514" t="s">
        <v>35</v>
      </c>
    </row>
    <row r="2515" spans="1:4" x14ac:dyDescent="0.25">
      <c r="A2515">
        <v>706.91</v>
      </c>
      <c r="B2515">
        <v>85.68</v>
      </c>
      <c r="C2515" t="s">
        <v>34</v>
      </c>
      <c r="D2515" t="s">
        <v>68</v>
      </c>
    </row>
    <row r="2516" spans="1:4" x14ac:dyDescent="0.25">
      <c r="A2516">
        <v>190.06</v>
      </c>
      <c r="B2516">
        <v>-61.9</v>
      </c>
      <c r="C2516" t="s">
        <v>34</v>
      </c>
      <c r="D2516" t="s">
        <v>49</v>
      </c>
    </row>
    <row r="2517" spans="1:4" x14ac:dyDescent="0.25">
      <c r="A2517">
        <v>92.06</v>
      </c>
      <c r="B2517">
        <v>5.66</v>
      </c>
      <c r="C2517" t="s">
        <v>34</v>
      </c>
      <c r="D2517" t="s">
        <v>76</v>
      </c>
    </row>
    <row r="2518" spans="1:4" x14ac:dyDescent="0.25">
      <c r="A2518">
        <v>199.62</v>
      </c>
      <c r="B2518">
        <v>42.34</v>
      </c>
      <c r="C2518" t="s">
        <v>34</v>
      </c>
      <c r="D2518" t="s">
        <v>35</v>
      </c>
    </row>
    <row r="2519" spans="1:4" x14ac:dyDescent="0.25">
      <c r="A2519">
        <v>431.37</v>
      </c>
      <c r="B2519">
        <v>-28.67</v>
      </c>
      <c r="C2519" t="s">
        <v>34</v>
      </c>
      <c r="D2519" t="s">
        <v>68</v>
      </c>
    </row>
    <row r="2520" spans="1:4" x14ac:dyDescent="0.25">
      <c r="A2520">
        <v>262.31</v>
      </c>
      <c r="B2520">
        <v>27.55</v>
      </c>
      <c r="C2520" t="s">
        <v>34</v>
      </c>
      <c r="D2520" t="s">
        <v>76</v>
      </c>
    </row>
    <row r="2521" spans="1:4" x14ac:dyDescent="0.25">
      <c r="A2521">
        <v>514.03</v>
      </c>
      <c r="B2521">
        <v>82.19</v>
      </c>
      <c r="C2521" t="s">
        <v>34</v>
      </c>
      <c r="D2521" t="s">
        <v>49</v>
      </c>
    </row>
    <row r="2522" spans="1:4" x14ac:dyDescent="0.25">
      <c r="A2522">
        <v>1696.7</v>
      </c>
      <c r="B2522">
        <v>-82.81</v>
      </c>
      <c r="C2522" t="s">
        <v>37</v>
      </c>
      <c r="D2522" t="s">
        <v>57</v>
      </c>
    </row>
    <row r="2523" spans="1:4" x14ac:dyDescent="0.25">
      <c r="A2523">
        <v>606.39850000000001</v>
      </c>
      <c r="B2523">
        <v>126.13</v>
      </c>
      <c r="C2523" t="s">
        <v>24</v>
      </c>
      <c r="D2523" t="s">
        <v>41</v>
      </c>
    </row>
    <row r="2524" spans="1:4" x14ac:dyDescent="0.25">
      <c r="A2524">
        <v>1785.02</v>
      </c>
      <c r="B2524">
        <v>52.66</v>
      </c>
      <c r="C2524" t="s">
        <v>24</v>
      </c>
      <c r="D2524" t="s">
        <v>25</v>
      </c>
    </row>
    <row r="2525" spans="1:4" x14ac:dyDescent="0.25">
      <c r="A2525">
        <v>2690.84</v>
      </c>
      <c r="B2525">
        <v>-368.02</v>
      </c>
      <c r="C2525" t="s">
        <v>34</v>
      </c>
      <c r="D2525" t="s">
        <v>72</v>
      </c>
    </row>
    <row r="2526" spans="1:4" x14ac:dyDescent="0.25">
      <c r="A2526">
        <v>733.55</v>
      </c>
      <c r="B2526">
        <v>103.13</v>
      </c>
      <c r="C2526" t="s">
        <v>34</v>
      </c>
      <c r="D2526" t="s">
        <v>76</v>
      </c>
    </row>
    <row r="2527" spans="1:4" x14ac:dyDescent="0.25">
      <c r="A2527">
        <v>38.71</v>
      </c>
      <c r="B2527">
        <v>23</v>
      </c>
      <c r="C2527" t="s">
        <v>37</v>
      </c>
      <c r="D2527" t="s">
        <v>38</v>
      </c>
    </row>
    <row r="2528" spans="1:4" x14ac:dyDescent="0.25">
      <c r="A2528">
        <v>62.6</v>
      </c>
      <c r="B2528">
        <v>7.32</v>
      </c>
      <c r="C2528" t="s">
        <v>34</v>
      </c>
      <c r="D2528" t="s">
        <v>35</v>
      </c>
    </row>
    <row r="2529" spans="1:4" x14ac:dyDescent="0.25">
      <c r="A2529">
        <v>93.02</v>
      </c>
      <c r="B2529">
        <v>20.010000000000002</v>
      </c>
      <c r="C2529" t="s">
        <v>37</v>
      </c>
      <c r="D2529" t="s">
        <v>38</v>
      </c>
    </row>
    <row r="2530" spans="1:4" x14ac:dyDescent="0.25">
      <c r="A2530">
        <v>639.84</v>
      </c>
      <c r="B2530">
        <v>-95.76</v>
      </c>
      <c r="C2530" t="s">
        <v>34</v>
      </c>
      <c r="D2530" t="s">
        <v>53</v>
      </c>
    </row>
    <row r="2531" spans="1:4" x14ac:dyDescent="0.25">
      <c r="A2531">
        <v>220.82</v>
      </c>
      <c r="B2531">
        <v>77.680000000000007</v>
      </c>
      <c r="C2531" t="s">
        <v>34</v>
      </c>
      <c r="D2531" t="s">
        <v>35</v>
      </c>
    </row>
    <row r="2532" spans="1:4" x14ac:dyDescent="0.25">
      <c r="A2532">
        <v>273.38</v>
      </c>
      <c r="B2532">
        <v>-170.91</v>
      </c>
      <c r="C2532" t="s">
        <v>24</v>
      </c>
      <c r="D2532" t="s">
        <v>25</v>
      </c>
    </row>
    <row r="2533" spans="1:4" x14ac:dyDescent="0.25">
      <c r="A2533">
        <v>179.66</v>
      </c>
      <c r="B2533">
        <v>-1.73</v>
      </c>
      <c r="C2533" t="s">
        <v>24</v>
      </c>
      <c r="D2533" t="s">
        <v>25</v>
      </c>
    </row>
    <row r="2534" spans="1:4" x14ac:dyDescent="0.25">
      <c r="A2534">
        <v>17387.650000000001</v>
      </c>
      <c r="B2534">
        <v>6907.61</v>
      </c>
      <c r="C2534" t="s">
        <v>24</v>
      </c>
      <c r="D2534" t="s">
        <v>131</v>
      </c>
    </row>
    <row r="2535" spans="1:4" x14ac:dyDescent="0.25">
      <c r="A2535">
        <v>6040.22</v>
      </c>
      <c r="B2535">
        <v>-942.5</v>
      </c>
      <c r="C2535" t="s">
        <v>34</v>
      </c>
      <c r="D2535" t="s">
        <v>53</v>
      </c>
    </row>
    <row r="2536" spans="1:4" x14ac:dyDescent="0.25">
      <c r="A2536">
        <v>2398.9</v>
      </c>
      <c r="B2536">
        <v>656.95</v>
      </c>
      <c r="C2536" t="s">
        <v>37</v>
      </c>
      <c r="D2536" t="s">
        <v>38</v>
      </c>
    </row>
    <row r="2537" spans="1:4" x14ac:dyDescent="0.25">
      <c r="A2537">
        <v>32.770000000000003</v>
      </c>
      <c r="B2537">
        <v>-17.190000000000001</v>
      </c>
      <c r="C2537" t="s">
        <v>34</v>
      </c>
      <c r="D2537" t="s">
        <v>68</v>
      </c>
    </row>
    <row r="2538" spans="1:4" x14ac:dyDescent="0.25">
      <c r="A2538">
        <v>1701.53</v>
      </c>
      <c r="B2538">
        <v>735.99</v>
      </c>
      <c r="C2538" t="s">
        <v>24</v>
      </c>
      <c r="D2538" t="s">
        <v>25</v>
      </c>
    </row>
    <row r="2539" spans="1:4" x14ac:dyDescent="0.25">
      <c r="A2539">
        <v>64.790000000000006</v>
      </c>
      <c r="B2539">
        <v>-41.32</v>
      </c>
      <c r="C2539" t="s">
        <v>37</v>
      </c>
      <c r="D2539" t="s">
        <v>38</v>
      </c>
    </row>
    <row r="2540" spans="1:4" x14ac:dyDescent="0.25">
      <c r="A2540">
        <v>6477.4589999999998</v>
      </c>
      <c r="B2540">
        <v>1836.46</v>
      </c>
      <c r="C2540" t="s">
        <v>24</v>
      </c>
      <c r="D2540" t="s">
        <v>41</v>
      </c>
    </row>
    <row r="2541" spans="1:4" x14ac:dyDescent="0.25">
      <c r="A2541">
        <v>48.01</v>
      </c>
      <c r="B2541">
        <v>-6.85</v>
      </c>
      <c r="C2541" t="s">
        <v>34</v>
      </c>
      <c r="D2541" t="s">
        <v>35</v>
      </c>
    </row>
    <row r="2542" spans="1:4" x14ac:dyDescent="0.25">
      <c r="A2542">
        <v>4324.29</v>
      </c>
      <c r="B2542">
        <v>298.83</v>
      </c>
      <c r="C2542" t="s">
        <v>37</v>
      </c>
      <c r="D2542" t="s">
        <v>112</v>
      </c>
    </row>
    <row r="2543" spans="1:4" x14ac:dyDescent="0.25">
      <c r="A2543">
        <v>336.29</v>
      </c>
      <c r="B2543">
        <v>-52.14</v>
      </c>
      <c r="C2543" t="s">
        <v>34</v>
      </c>
      <c r="D2543" t="s">
        <v>35</v>
      </c>
    </row>
    <row r="2544" spans="1:4" x14ac:dyDescent="0.25">
      <c r="A2544">
        <v>41.52</v>
      </c>
      <c r="B2544">
        <v>-85.17</v>
      </c>
      <c r="C2544" t="s">
        <v>34</v>
      </c>
      <c r="D2544" t="s">
        <v>49</v>
      </c>
    </row>
    <row r="2545" spans="1:4" x14ac:dyDescent="0.25">
      <c r="A2545">
        <v>254.02</v>
      </c>
      <c r="B2545">
        <v>123.14</v>
      </c>
      <c r="C2545" t="s">
        <v>34</v>
      </c>
      <c r="D2545" t="s">
        <v>46</v>
      </c>
    </row>
    <row r="2546" spans="1:4" x14ac:dyDescent="0.25">
      <c r="A2546">
        <v>763.44799999999998</v>
      </c>
      <c r="B2546">
        <v>-352.96</v>
      </c>
      <c r="C2546" t="s">
        <v>37</v>
      </c>
      <c r="D2546" t="s">
        <v>112</v>
      </c>
    </row>
    <row r="2547" spans="1:4" x14ac:dyDescent="0.25">
      <c r="A2547">
        <v>234.24</v>
      </c>
      <c r="B2547">
        <v>-151.80000000000001</v>
      </c>
      <c r="C2547" t="s">
        <v>34</v>
      </c>
      <c r="D2547" t="s">
        <v>53</v>
      </c>
    </row>
    <row r="2548" spans="1:4" x14ac:dyDescent="0.25">
      <c r="A2548">
        <v>5320.57</v>
      </c>
      <c r="B2548">
        <v>534.29</v>
      </c>
      <c r="C2548" t="s">
        <v>34</v>
      </c>
      <c r="D2548" t="s">
        <v>53</v>
      </c>
    </row>
    <row r="2549" spans="1:4" x14ac:dyDescent="0.25">
      <c r="A2549">
        <v>4357.1170000000002</v>
      </c>
      <c r="B2549">
        <v>1192.98</v>
      </c>
      <c r="C2549" t="s">
        <v>24</v>
      </c>
      <c r="D2549" t="s">
        <v>41</v>
      </c>
    </row>
    <row r="2550" spans="1:4" x14ac:dyDescent="0.25">
      <c r="A2550">
        <v>86.79</v>
      </c>
      <c r="B2550">
        <v>-45.6</v>
      </c>
      <c r="C2550" t="s">
        <v>24</v>
      </c>
      <c r="D2550" t="s">
        <v>25</v>
      </c>
    </row>
    <row r="2551" spans="1:4" x14ac:dyDescent="0.25">
      <c r="A2551">
        <v>753.8</v>
      </c>
      <c r="B2551">
        <v>-32.299999999999997</v>
      </c>
      <c r="C2551" t="s">
        <v>24</v>
      </c>
      <c r="D2551" t="s">
        <v>51</v>
      </c>
    </row>
    <row r="2552" spans="1:4" x14ac:dyDescent="0.25">
      <c r="A2552">
        <v>546.01</v>
      </c>
      <c r="B2552">
        <v>133.56</v>
      </c>
      <c r="C2552" t="s">
        <v>34</v>
      </c>
      <c r="D2552" t="s">
        <v>68</v>
      </c>
    </row>
    <row r="2553" spans="1:4" x14ac:dyDescent="0.25">
      <c r="A2553">
        <v>691.59</v>
      </c>
      <c r="B2553">
        <v>261.24</v>
      </c>
      <c r="C2553" t="s">
        <v>34</v>
      </c>
      <c r="D2553" t="s">
        <v>68</v>
      </c>
    </row>
    <row r="2554" spans="1:4" x14ac:dyDescent="0.25">
      <c r="A2554">
        <v>345.2</v>
      </c>
      <c r="B2554">
        <v>183.53</v>
      </c>
      <c r="C2554" t="s">
        <v>34</v>
      </c>
      <c r="D2554" t="s">
        <v>46</v>
      </c>
    </row>
    <row r="2555" spans="1:4" x14ac:dyDescent="0.25">
      <c r="A2555">
        <v>403.88</v>
      </c>
      <c r="B2555">
        <v>48.03</v>
      </c>
      <c r="C2555" t="s">
        <v>24</v>
      </c>
      <c r="D2555" t="s">
        <v>25</v>
      </c>
    </row>
    <row r="2556" spans="1:4" x14ac:dyDescent="0.25">
      <c r="A2556">
        <v>7837.44</v>
      </c>
      <c r="B2556">
        <v>1817.76</v>
      </c>
      <c r="C2556" t="s">
        <v>34</v>
      </c>
      <c r="D2556" t="s">
        <v>72</v>
      </c>
    </row>
    <row r="2557" spans="1:4" x14ac:dyDescent="0.25">
      <c r="A2557">
        <v>3653.22</v>
      </c>
      <c r="B2557">
        <v>-116.02</v>
      </c>
      <c r="C2557" t="s">
        <v>37</v>
      </c>
      <c r="D2557" t="s">
        <v>86</v>
      </c>
    </row>
    <row r="2558" spans="1:4" x14ac:dyDescent="0.25">
      <c r="A2558">
        <v>3227.38</v>
      </c>
      <c r="B2558">
        <v>192.31</v>
      </c>
      <c r="C2558" t="s">
        <v>37</v>
      </c>
      <c r="D2558" t="s">
        <v>86</v>
      </c>
    </row>
    <row r="2559" spans="1:4" x14ac:dyDescent="0.25">
      <c r="A2559">
        <v>134.52000000000001</v>
      </c>
      <c r="B2559">
        <v>-6.04</v>
      </c>
      <c r="C2559" t="s">
        <v>34</v>
      </c>
      <c r="D2559" t="s">
        <v>35</v>
      </c>
    </row>
    <row r="2560" spans="1:4" x14ac:dyDescent="0.25">
      <c r="A2560">
        <v>3900.5309999999999</v>
      </c>
      <c r="B2560">
        <v>1144.6300000000001</v>
      </c>
      <c r="C2560" t="s">
        <v>24</v>
      </c>
      <c r="D2560" t="s">
        <v>41</v>
      </c>
    </row>
    <row r="2561" spans="1:4" x14ac:dyDescent="0.25">
      <c r="A2561">
        <v>248.42</v>
      </c>
      <c r="B2561">
        <v>-58.81</v>
      </c>
      <c r="C2561" t="s">
        <v>34</v>
      </c>
      <c r="D2561" t="s">
        <v>64</v>
      </c>
    </row>
    <row r="2562" spans="1:4" x14ac:dyDescent="0.25">
      <c r="A2562">
        <v>1955.0764999999999</v>
      </c>
      <c r="B2562">
        <v>470.83</v>
      </c>
      <c r="C2562" t="s">
        <v>24</v>
      </c>
      <c r="D2562" t="s">
        <v>41</v>
      </c>
    </row>
    <row r="2563" spans="1:4" x14ac:dyDescent="0.25">
      <c r="A2563">
        <v>104.46</v>
      </c>
      <c r="B2563">
        <v>-36.770000000000003</v>
      </c>
      <c r="C2563" t="s">
        <v>24</v>
      </c>
      <c r="D2563" t="s">
        <v>51</v>
      </c>
    </row>
    <row r="2564" spans="1:4" x14ac:dyDescent="0.25">
      <c r="A2564">
        <v>101.9</v>
      </c>
      <c r="B2564">
        <v>40.520000000000003</v>
      </c>
      <c r="C2564" t="s">
        <v>34</v>
      </c>
      <c r="D2564" t="s">
        <v>46</v>
      </c>
    </row>
    <row r="2565" spans="1:4" x14ac:dyDescent="0.25">
      <c r="A2565">
        <v>187.33</v>
      </c>
      <c r="B2565">
        <v>66.47</v>
      </c>
      <c r="C2565" t="s">
        <v>37</v>
      </c>
      <c r="D2565" t="s">
        <v>38</v>
      </c>
    </row>
    <row r="2566" spans="1:4" x14ac:dyDescent="0.25">
      <c r="A2566">
        <v>259.17</v>
      </c>
      <c r="B2566">
        <v>-57.33</v>
      </c>
      <c r="C2566" t="s">
        <v>34</v>
      </c>
      <c r="D2566" t="s">
        <v>64</v>
      </c>
    </row>
    <row r="2567" spans="1:4" x14ac:dyDescent="0.25">
      <c r="A2567">
        <v>4697.0320000000002</v>
      </c>
      <c r="B2567">
        <v>1263.01</v>
      </c>
      <c r="C2567" t="s">
        <v>24</v>
      </c>
      <c r="D2567" t="s">
        <v>41</v>
      </c>
    </row>
    <row r="2568" spans="1:4" x14ac:dyDescent="0.25">
      <c r="A2568">
        <v>217.93</v>
      </c>
      <c r="B2568">
        <v>-29.02</v>
      </c>
      <c r="C2568" t="s">
        <v>34</v>
      </c>
      <c r="D2568" t="s">
        <v>49</v>
      </c>
    </row>
    <row r="2569" spans="1:4" x14ac:dyDescent="0.25">
      <c r="A2569">
        <v>13.42</v>
      </c>
      <c r="B2569">
        <v>-1.26</v>
      </c>
      <c r="C2569" t="s">
        <v>34</v>
      </c>
      <c r="D2569" t="s">
        <v>46</v>
      </c>
    </row>
    <row r="2570" spans="1:4" x14ac:dyDescent="0.25">
      <c r="A2570">
        <v>254.76</v>
      </c>
      <c r="B2570">
        <v>109.88</v>
      </c>
      <c r="C2570" t="s">
        <v>37</v>
      </c>
      <c r="D2570" t="s">
        <v>38</v>
      </c>
    </row>
    <row r="2571" spans="1:4" x14ac:dyDescent="0.25">
      <c r="A2571">
        <v>320.57</v>
      </c>
      <c r="B2571">
        <v>27.95</v>
      </c>
      <c r="C2571" t="s">
        <v>24</v>
      </c>
      <c r="D2571" t="s">
        <v>25</v>
      </c>
    </row>
    <row r="2572" spans="1:4" x14ac:dyDescent="0.25">
      <c r="A2572">
        <v>539.66</v>
      </c>
      <c r="B2572">
        <v>147.08000000000001</v>
      </c>
      <c r="C2572" t="s">
        <v>34</v>
      </c>
      <c r="D2572" t="s">
        <v>49</v>
      </c>
    </row>
    <row r="2573" spans="1:4" x14ac:dyDescent="0.25">
      <c r="A2573">
        <v>1298.29</v>
      </c>
      <c r="B2573">
        <v>542.33000000000004</v>
      </c>
      <c r="C2573" t="s">
        <v>24</v>
      </c>
      <c r="D2573" t="s">
        <v>25</v>
      </c>
    </row>
    <row r="2574" spans="1:4" x14ac:dyDescent="0.25">
      <c r="A2574">
        <v>19.34</v>
      </c>
      <c r="B2574">
        <v>-11.36</v>
      </c>
      <c r="C2574" t="s">
        <v>34</v>
      </c>
      <c r="D2574" t="s">
        <v>49</v>
      </c>
    </row>
    <row r="2575" spans="1:4" x14ac:dyDescent="0.25">
      <c r="A2575">
        <v>590.32000000000005</v>
      </c>
      <c r="B2575">
        <v>-91.31</v>
      </c>
      <c r="C2575" t="s">
        <v>34</v>
      </c>
      <c r="D2575" t="s">
        <v>35</v>
      </c>
    </row>
    <row r="2576" spans="1:4" x14ac:dyDescent="0.25">
      <c r="A2576">
        <v>4245.93</v>
      </c>
      <c r="B2576">
        <v>-626.45000000000005</v>
      </c>
      <c r="C2576" t="s">
        <v>37</v>
      </c>
      <c r="D2576" t="s">
        <v>112</v>
      </c>
    </row>
    <row r="2577" spans="1:4" x14ac:dyDescent="0.25">
      <c r="A2577">
        <v>7512.03</v>
      </c>
      <c r="B2577">
        <v>2017.64</v>
      </c>
      <c r="C2577" t="s">
        <v>34</v>
      </c>
      <c r="D2577" t="s">
        <v>72</v>
      </c>
    </row>
    <row r="2578" spans="1:4" x14ac:dyDescent="0.25">
      <c r="A2578">
        <v>6806.66</v>
      </c>
      <c r="B2578">
        <v>801.72</v>
      </c>
      <c r="C2578" t="s">
        <v>37</v>
      </c>
      <c r="D2578" t="s">
        <v>86</v>
      </c>
    </row>
    <row r="2579" spans="1:4" x14ac:dyDescent="0.25">
      <c r="A2579">
        <v>891.61</v>
      </c>
      <c r="B2579">
        <v>-328.36</v>
      </c>
      <c r="C2579" t="s">
        <v>37</v>
      </c>
      <c r="D2579" t="s">
        <v>86</v>
      </c>
    </row>
    <row r="2580" spans="1:4" x14ac:dyDescent="0.25">
      <c r="A2580">
        <v>165.04</v>
      </c>
      <c r="B2580">
        <v>-112.44</v>
      </c>
      <c r="C2580" t="s">
        <v>24</v>
      </c>
      <c r="D2580" t="s">
        <v>25</v>
      </c>
    </row>
    <row r="2581" spans="1:4" x14ac:dyDescent="0.25">
      <c r="A2581">
        <v>109.78</v>
      </c>
      <c r="B2581">
        <v>43.77</v>
      </c>
      <c r="C2581" t="s">
        <v>34</v>
      </c>
      <c r="D2581" t="s">
        <v>46</v>
      </c>
    </row>
    <row r="2582" spans="1:4" x14ac:dyDescent="0.25">
      <c r="A2582">
        <v>306.13</v>
      </c>
      <c r="B2582">
        <v>87.6</v>
      </c>
      <c r="C2582" t="s">
        <v>34</v>
      </c>
      <c r="D2582" t="s">
        <v>68</v>
      </c>
    </row>
    <row r="2583" spans="1:4" x14ac:dyDescent="0.25">
      <c r="A2583">
        <v>13.5</v>
      </c>
      <c r="B2583">
        <v>-7.9</v>
      </c>
      <c r="C2583" t="s">
        <v>34</v>
      </c>
      <c r="D2583" t="s">
        <v>35</v>
      </c>
    </row>
    <row r="2584" spans="1:4" x14ac:dyDescent="0.25">
      <c r="A2584">
        <v>540.64</v>
      </c>
      <c r="B2584">
        <v>13.89</v>
      </c>
      <c r="C2584" t="s">
        <v>34</v>
      </c>
      <c r="D2584" t="s">
        <v>53</v>
      </c>
    </row>
    <row r="2585" spans="1:4" x14ac:dyDescent="0.25">
      <c r="A2585">
        <v>789.01</v>
      </c>
      <c r="B2585">
        <v>-539.59</v>
      </c>
      <c r="C2585" t="s">
        <v>34</v>
      </c>
      <c r="D2585" t="s">
        <v>53</v>
      </c>
    </row>
    <row r="2586" spans="1:4" x14ac:dyDescent="0.25">
      <c r="A2586">
        <v>128.86000000000001</v>
      </c>
      <c r="B2586">
        <v>-42.81</v>
      </c>
      <c r="C2586" t="s">
        <v>34</v>
      </c>
      <c r="D2586" t="s">
        <v>49</v>
      </c>
    </row>
    <row r="2587" spans="1:4" x14ac:dyDescent="0.25">
      <c r="A2587">
        <v>97.57</v>
      </c>
      <c r="B2587">
        <v>-27.31</v>
      </c>
      <c r="C2587" t="s">
        <v>37</v>
      </c>
      <c r="D2587" t="s">
        <v>38</v>
      </c>
    </row>
    <row r="2588" spans="1:4" x14ac:dyDescent="0.25">
      <c r="A2588">
        <v>110.32</v>
      </c>
      <c r="B2588">
        <v>-32.65</v>
      </c>
      <c r="C2588" t="s">
        <v>34</v>
      </c>
      <c r="D2588" t="s">
        <v>64</v>
      </c>
    </row>
    <row r="2589" spans="1:4" x14ac:dyDescent="0.25">
      <c r="A2589">
        <v>990.67</v>
      </c>
      <c r="B2589">
        <v>-365.32</v>
      </c>
      <c r="C2589" t="s">
        <v>34</v>
      </c>
      <c r="D2589" t="s">
        <v>53</v>
      </c>
    </row>
    <row r="2590" spans="1:4" x14ac:dyDescent="0.25">
      <c r="A2590">
        <v>1463.42</v>
      </c>
      <c r="B2590">
        <v>350.82</v>
      </c>
      <c r="C2590" t="s">
        <v>34</v>
      </c>
      <c r="D2590" t="s">
        <v>72</v>
      </c>
    </row>
    <row r="2591" spans="1:4" x14ac:dyDescent="0.25">
      <c r="A2591">
        <v>321.68</v>
      </c>
      <c r="B2591">
        <v>-12.25</v>
      </c>
      <c r="C2591" t="s">
        <v>34</v>
      </c>
      <c r="D2591" t="s">
        <v>72</v>
      </c>
    </row>
    <row r="2592" spans="1:4" x14ac:dyDescent="0.25">
      <c r="A2592">
        <v>971.95</v>
      </c>
      <c r="B2592">
        <v>-21.1</v>
      </c>
      <c r="C2592" t="s">
        <v>34</v>
      </c>
      <c r="D2592" t="s">
        <v>53</v>
      </c>
    </row>
    <row r="2593" spans="1:4" x14ac:dyDescent="0.25">
      <c r="A2593">
        <v>2149.0300000000002</v>
      </c>
      <c r="B2593">
        <v>-235.56</v>
      </c>
      <c r="C2593" t="s">
        <v>34</v>
      </c>
      <c r="D2593" t="s">
        <v>53</v>
      </c>
    </row>
    <row r="2594" spans="1:4" x14ac:dyDescent="0.25">
      <c r="A2594">
        <v>112.47</v>
      </c>
      <c r="B2594">
        <v>46.74</v>
      </c>
      <c r="C2594" t="s">
        <v>37</v>
      </c>
      <c r="D2594" t="s">
        <v>38</v>
      </c>
    </row>
    <row r="2595" spans="1:4" x14ac:dyDescent="0.25">
      <c r="A2595">
        <v>191.43</v>
      </c>
      <c r="B2595">
        <v>39.5</v>
      </c>
      <c r="C2595" t="s">
        <v>34</v>
      </c>
      <c r="D2595" t="s">
        <v>68</v>
      </c>
    </row>
    <row r="2596" spans="1:4" x14ac:dyDescent="0.25">
      <c r="A2596">
        <v>1234.8499999999999</v>
      </c>
      <c r="B2596">
        <v>212.2</v>
      </c>
      <c r="C2596" t="s">
        <v>34</v>
      </c>
      <c r="D2596" t="s">
        <v>53</v>
      </c>
    </row>
    <row r="2597" spans="1:4" x14ac:dyDescent="0.25">
      <c r="A2597">
        <v>138.71</v>
      </c>
      <c r="B2597">
        <v>-33.159999999999997</v>
      </c>
      <c r="C2597" t="s">
        <v>37</v>
      </c>
      <c r="D2597" t="s">
        <v>38</v>
      </c>
    </row>
    <row r="2598" spans="1:4" x14ac:dyDescent="0.25">
      <c r="A2598">
        <v>105.85</v>
      </c>
      <c r="B2598">
        <v>-44.86</v>
      </c>
      <c r="C2598" t="s">
        <v>24</v>
      </c>
      <c r="D2598" t="s">
        <v>25</v>
      </c>
    </row>
    <row r="2599" spans="1:4" x14ac:dyDescent="0.25">
      <c r="A2599">
        <v>179.33</v>
      </c>
      <c r="B2599">
        <v>-58.76</v>
      </c>
      <c r="C2599" t="s">
        <v>34</v>
      </c>
      <c r="D2599" t="s">
        <v>76</v>
      </c>
    </row>
    <row r="2600" spans="1:4" x14ac:dyDescent="0.25">
      <c r="A2600">
        <v>1025.8800000000001</v>
      </c>
      <c r="B2600">
        <v>-211.33</v>
      </c>
      <c r="C2600" t="s">
        <v>37</v>
      </c>
      <c r="D2600" t="s">
        <v>86</v>
      </c>
    </row>
    <row r="2601" spans="1:4" x14ac:dyDescent="0.25">
      <c r="A2601">
        <v>378.08</v>
      </c>
      <c r="B2601">
        <v>70.48</v>
      </c>
      <c r="C2601" t="s">
        <v>24</v>
      </c>
      <c r="D2601" t="s">
        <v>25</v>
      </c>
    </row>
    <row r="2602" spans="1:4" x14ac:dyDescent="0.25">
      <c r="A2602">
        <v>731.71</v>
      </c>
      <c r="B2602">
        <v>175.82</v>
      </c>
      <c r="C2602" t="s">
        <v>24</v>
      </c>
      <c r="D2602" t="s">
        <v>25</v>
      </c>
    </row>
    <row r="2603" spans="1:4" x14ac:dyDescent="0.25">
      <c r="A2603">
        <v>3531.75</v>
      </c>
      <c r="B2603">
        <v>572.26</v>
      </c>
      <c r="C2603" t="s">
        <v>37</v>
      </c>
      <c r="D2603" t="s">
        <v>38</v>
      </c>
    </row>
    <row r="2604" spans="1:4" x14ac:dyDescent="0.25">
      <c r="A2604">
        <v>500.5</v>
      </c>
      <c r="B2604">
        <v>-153.31</v>
      </c>
      <c r="C2604" t="s">
        <v>24</v>
      </c>
      <c r="D2604" t="s">
        <v>51</v>
      </c>
    </row>
    <row r="2605" spans="1:4" x14ac:dyDescent="0.25">
      <c r="A2605">
        <v>269.35000000000002</v>
      </c>
      <c r="B2605">
        <v>-14.99</v>
      </c>
      <c r="C2605" t="s">
        <v>37</v>
      </c>
      <c r="D2605" t="s">
        <v>38</v>
      </c>
    </row>
    <row r="2606" spans="1:4" x14ac:dyDescent="0.25">
      <c r="A2606">
        <v>3671.3</v>
      </c>
      <c r="B2606">
        <v>900.06</v>
      </c>
      <c r="C2606" t="s">
        <v>34</v>
      </c>
      <c r="D2606" t="s">
        <v>72</v>
      </c>
    </row>
    <row r="2607" spans="1:4" x14ac:dyDescent="0.25">
      <c r="A2607">
        <v>1763.6</v>
      </c>
      <c r="B2607">
        <v>455.37</v>
      </c>
      <c r="C2607" t="s">
        <v>24</v>
      </c>
      <c r="D2607" t="s">
        <v>25</v>
      </c>
    </row>
    <row r="2608" spans="1:4" x14ac:dyDescent="0.25">
      <c r="A2608">
        <v>963.45</v>
      </c>
      <c r="B2608">
        <v>94.03</v>
      </c>
      <c r="C2608" t="s">
        <v>24</v>
      </c>
      <c r="D2608" t="s">
        <v>25</v>
      </c>
    </row>
    <row r="2609" spans="1:4" x14ac:dyDescent="0.25">
      <c r="A2609">
        <v>4390.0290000000005</v>
      </c>
      <c r="B2609">
        <v>1007.49</v>
      </c>
      <c r="C2609" t="s">
        <v>24</v>
      </c>
      <c r="D2609" t="s">
        <v>41</v>
      </c>
    </row>
    <row r="2610" spans="1:4" x14ac:dyDescent="0.25">
      <c r="A2610">
        <v>43.49</v>
      </c>
      <c r="B2610">
        <v>-21.44</v>
      </c>
      <c r="C2610" t="s">
        <v>24</v>
      </c>
      <c r="D2610" t="s">
        <v>25</v>
      </c>
    </row>
    <row r="2611" spans="1:4" x14ac:dyDescent="0.25">
      <c r="A2611">
        <v>2854.76</v>
      </c>
      <c r="B2611">
        <v>61.13</v>
      </c>
      <c r="C2611" t="s">
        <v>34</v>
      </c>
      <c r="D2611" t="s">
        <v>53</v>
      </c>
    </row>
    <row r="2612" spans="1:4" x14ac:dyDescent="0.25">
      <c r="A2612">
        <v>403.17</v>
      </c>
      <c r="B2612">
        <v>147.44999999999999</v>
      </c>
      <c r="C2612" t="s">
        <v>34</v>
      </c>
      <c r="D2612" t="s">
        <v>68</v>
      </c>
    </row>
    <row r="2613" spans="1:4" x14ac:dyDescent="0.25">
      <c r="A2613">
        <v>114.87</v>
      </c>
      <c r="B2613">
        <v>-21.03</v>
      </c>
      <c r="C2613" t="s">
        <v>34</v>
      </c>
      <c r="D2613" t="s">
        <v>72</v>
      </c>
    </row>
    <row r="2614" spans="1:4" x14ac:dyDescent="0.25">
      <c r="A2614">
        <v>1108.366</v>
      </c>
      <c r="B2614">
        <v>178.31</v>
      </c>
      <c r="C2614" t="s">
        <v>24</v>
      </c>
      <c r="D2614" t="s">
        <v>41</v>
      </c>
    </row>
    <row r="2615" spans="1:4" x14ac:dyDescent="0.25">
      <c r="A2615">
        <v>68.94</v>
      </c>
      <c r="B2615">
        <v>-32.630000000000003</v>
      </c>
      <c r="C2615" t="s">
        <v>24</v>
      </c>
      <c r="D2615" t="s">
        <v>25</v>
      </c>
    </row>
    <row r="2616" spans="1:4" x14ac:dyDescent="0.25">
      <c r="A2616">
        <v>74.040000000000006</v>
      </c>
      <c r="B2616">
        <v>-37.04</v>
      </c>
      <c r="C2616" t="s">
        <v>34</v>
      </c>
      <c r="D2616" t="s">
        <v>49</v>
      </c>
    </row>
    <row r="2617" spans="1:4" x14ac:dyDescent="0.25">
      <c r="A2617">
        <v>212.12</v>
      </c>
      <c r="B2617">
        <v>-93.78</v>
      </c>
      <c r="C2617" t="s">
        <v>34</v>
      </c>
      <c r="D2617" t="s">
        <v>49</v>
      </c>
    </row>
    <row r="2618" spans="1:4" x14ac:dyDescent="0.25">
      <c r="A2618">
        <v>3186.77</v>
      </c>
      <c r="B2618">
        <v>455.42</v>
      </c>
      <c r="C2618" t="s">
        <v>34</v>
      </c>
      <c r="D2618" t="s">
        <v>72</v>
      </c>
    </row>
    <row r="2619" spans="1:4" x14ac:dyDescent="0.25">
      <c r="A2619">
        <v>89.97</v>
      </c>
      <c r="B2619">
        <v>23.48</v>
      </c>
      <c r="C2619" t="s">
        <v>34</v>
      </c>
      <c r="D2619" t="s">
        <v>49</v>
      </c>
    </row>
    <row r="2620" spans="1:4" x14ac:dyDescent="0.25">
      <c r="A2620">
        <v>456.91</v>
      </c>
      <c r="B2620">
        <v>-328.18</v>
      </c>
      <c r="C2620" t="s">
        <v>34</v>
      </c>
      <c r="D2620" t="s">
        <v>53</v>
      </c>
    </row>
    <row r="2621" spans="1:4" x14ac:dyDescent="0.25">
      <c r="A2621">
        <v>123.06</v>
      </c>
      <c r="B2621">
        <v>3.5</v>
      </c>
      <c r="C2621" t="s">
        <v>34</v>
      </c>
      <c r="D2621" t="s">
        <v>35</v>
      </c>
    </row>
    <row r="2622" spans="1:4" x14ac:dyDescent="0.25">
      <c r="A2622">
        <v>64.11</v>
      </c>
      <c r="B2622">
        <v>-4.09</v>
      </c>
      <c r="C2622" t="s">
        <v>34</v>
      </c>
      <c r="D2622" t="s">
        <v>35</v>
      </c>
    </row>
    <row r="2623" spans="1:4" x14ac:dyDescent="0.25">
      <c r="A2623">
        <v>1390.6935000000001</v>
      </c>
      <c r="B2623">
        <v>168.46</v>
      </c>
      <c r="C2623" t="s">
        <v>24</v>
      </c>
      <c r="D2623" t="s">
        <v>41</v>
      </c>
    </row>
    <row r="2624" spans="1:4" x14ac:dyDescent="0.25">
      <c r="A2624">
        <v>1017.2885</v>
      </c>
      <c r="B2624">
        <v>-115.3</v>
      </c>
      <c r="C2624" t="s">
        <v>24</v>
      </c>
      <c r="D2624" t="s">
        <v>41</v>
      </c>
    </row>
    <row r="2625" spans="1:4" x14ac:dyDescent="0.25">
      <c r="A2625">
        <v>86.69</v>
      </c>
      <c r="B2625">
        <v>-43.48</v>
      </c>
      <c r="C2625" t="s">
        <v>34</v>
      </c>
      <c r="D2625" t="s">
        <v>49</v>
      </c>
    </row>
    <row r="2626" spans="1:4" x14ac:dyDescent="0.25">
      <c r="A2626">
        <v>413.12</v>
      </c>
      <c r="B2626">
        <v>-10.220000000000001</v>
      </c>
      <c r="C2626" t="s">
        <v>34</v>
      </c>
      <c r="D2626" t="s">
        <v>68</v>
      </c>
    </row>
    <row r="2627" spans="1:4" x14ac:dyDescent="0.25">
      <c r="A2627">
        <v>6483.42</v>
      </c>
      <c r="B2627">
        <v>1590.95</v>
      </c>
      <c r="C2627" t="s">
        <v>37</v>
      </c>
      <c r="D2627" t="s">
        <v>86</v>
      </c>
    </row>
    <row r="2628" spans="1:4" x14ac:dyDescent="0.25">
      <c r="A2628">
        <v>137.77000000000001</v>
      </c>
      <c r="B2628">
        <v>1.85</v>
      </c>
      <c r="C2628" t="s">
        <v>34</v>
      </c>
      <c r="D2628" t="s">
        <v>49</v>
      </c>
    </row>
    <row r="2629" spans="1:4" x14ac:dyDescent="0.25">
      <c r="A2629">
        <v>734.25</v>
      </c>
      <c r="B2629">
        <v>160.58000000000001</v>
      </c>
      <c r="C2629" t="s">
        <v>34</v>
      </c>
      <c r="D2629" t="s">
        <v>72</v>
      </c>
    </row>
    <row r="2630" spans="1:4" x14ac:dyDescent="0.25">
      <c r="A2630">
        <v>249.02</v>
      </c>
      <c r="B2630">
        <v>-282.61</v>
      </c>
      <c r="C2630" t="s">
        <v>34</v>
      </c>
      <c r="D2630" t="s">
        <v>68</v>
      </c>
    </row>
    <row r="2631" spans="1:4" x14ac:dyDescent="0.25">
      <c r="A2631">
        <v>78.489999999999995</v>
      </c>
      <c r="B2631">
        <v>5.53</v>
      </c>
      <c r="C2631" t="s">
        <v>34</v>
      </c>
      <c r="D2631" t="s">
        <v>100</v>
      </c>
    </row>
    <row r="2632" spans="1:4" x14ac:dyDescent="0.25">
      <c r="A2632">
        <v>157.26</v>
      </c>
      <c r="B2632">
        <v>-18.84</v>
      </c>
      <c r="C2632" t="s">
        <v>24</v>
      </c>
      <c r="D2632" t="s">
        <v>25</v>
      </c>
    </row>
    <row r="2633" spans="1:4" x14ac:dyDescent="0.25">
      <c r="A2633">
        <v>114.55</v>
      </c>
      <c r="B2633">
        <v>28.61</v>
      </c>
      <c r="C2633" t="s">
        <v>34</v>
      </c>
      <c r="D2633" t="s">
        <v>49</v>
      </c>
    </row>
    <row r="2634" spans="1:4" x14ac:dyDescent="0.25">
      <c r="A2634">
        <v>3645.12</v>
      </c>
      <c r="B2634">
        <v>807.29</v>
      </c>
      <c r="C2634" t="s">
        <v>34</v>
      </c>
      <c r="D2634" t="s">
        <v>72</v>
      </c>
    </row>
    <row r="2635" spans="1:4" x14ac:dyDescent="0.25">
      <c r="A2635">
        <v>1692.28</v>
      </c>
      <c r="B2635">
        <v>61</v>
      </c>
      <c r="C2635" t="s">
        <v>24</v>
      </c>
      <c r="D2635" t="s">
        <v>25</v>
      </c>
    </row>
    <row r="2636" spans="1:4" x14ac:dyDescent="0.25">
      <c r="A2636">
        <v>141.59</v>
      </c>
      <c r="B2636">
        <v>-91.09</v>
      </c>
      <c r="C2636" t="s">
        <v>34</v>
      </c>
      <c r="D2636" t="s">
        <v>72</v>
      </c>
    </row>
    <row r="2637" spans="1:4" x14ac:dyDescent="0.25">
      <c r="A2637">
        <v>2465.5014999999999</v>
      </c>
      <c r="B2637">
        <v>13.01</v>
      </c>
      <c r="C2637" t="s">
        <v>24</v>
      </c>
      <c r="D2637" t="s">
        <v>41</v>
      </c>
    </row>
    <row r="2638" spans="1:4" x14ac:dyDescent="0.25">
      <c r="A2638">
        <v>8558.4714999999997</v>
      </c>
      <c r="B2638">
        <v>2539.46</v>
      </c>
      <c r="C2638" t="s">
        <v>24</v>
      </c>
      <c r="D2638" t="s">
        <v>41</v>
      </c>
    </row>
    <row r="2639" spans="1:4" x14ac:dyDescent="0.25">
      <c r="A2639">
        <v>236.89</v>
      </c>
      <c r="B2639">
        <v>-125.29</v>
      </c>
      <c r="C2639" t="s">
        <v>34</v>
      </c>
      <c r="D2639" t="s">
        <v>49</v>
      </c>
    </row>
    <row r="2640" spans="1:4" x14ac:dyDescent="0.25">
      <c r="A2640">
        <v>741.49</v>
      </c>
      <c r="B2640">
        <v>-360.18</v>
      </c>
      <c r="C2640" t="s">
        <v>34</v>
      </c>
      <c r="D2640" t="s">
        <v>53</v>
      </c>
    </row>
    <row r="2641" spans="1:4" x14ac:dyDescent="0.25">
      <c r="A2641">
        <v>285.06</v>
      </c>
      <c r="B2641">
        <v>-211.54</v>
      </c>
      <c r="C2641" t="s">
        <v>37</v>
      </c>
      <c r="D2641" t="s">
        <v>38</v>
      </c>
    </row>
    <row r="2642" spans="1:4" x14ac:dyDescent="0.25">
      <c r="A2642">
        <v>187.63749999999999</v>
      </c>
      <c r="B2642">
        <v>-190.03</v>
      </c>
      <c r="C2642" t="s">
        <v>24</v>
      </c>
      <c r="D2642" t="s">
        <v>41</v>
      </c>
    </row>
    <row r="2643" spans="1:4" x14ac:dyDescent="0.25">
      <c r="A2643">
        <v>1506.8375000000001</v>
      </c>
      <c r="B2643">
        <v>-75.010000000000005</v>
      </c>
      <c r="C2643" t="s">
        <v>24</v>
      </c>
      <c r="D2643" t="s">
        <v>41</v>
      </c>
    </row>
    <row r="2644" spans="1:4" x14ac:dyDescent="0.25">
      <c r="A2644">
        <v>162.16</v>
      </c>
      <c r="B2644">
        <v>24.95</v>
      </c>
      <c r="C2644" t="s">
        <v>34</v>
      </c>
      <c r="D2644" t="s">
        <v>100</v>
      </c>
    </row>
    <row r="2645" spans="1:4" x14ac:dyDescent="0.25">
      <c r="A2645">
        <v>15168.82</v>
      </c>
      <c r="B2645">
        <v>-1096.78</v>
      </c>
      <c r="C2645" t="s">
        <v>37</v>
      </c>
      <c r="D2645" t="s">
        <v>112</v>
      </c>
    </row>
    <row r="2646" spans="1:4" x14ac:dyDescent="0.25">
      <c r="A2646">
        <v>338.89</v>
      </c>
      <c r="B2646">
        <v>45.76</v>
      </c>
      <c r="C2646" t="s">
        <v>34</v>
      </c>
      <c r="D2646" t="s">
        <v>49</v>
      </c>
    </row>
    <row r="2647" spans="1:4" x14ac:dyDescent="0.25">
      <c r="A2647">
        <v>362.52</v>
      </c>
      <c r="B2647">
        <v>-68.489999999999995</v>
      </c>
      <c r="C2647" t="s">
        <v>34</v>
      </c>
      <c r="D2647" t="s">
        <v>53</v>
      </c>
    </row>
    <row r="2648" spans="1:4" x14ac:dyDescent="0.25">
      <c r="A2648">
        <v>311.66000000000003</v>
      </c>
      <c r="B2648">
        <v>-63.81</v>
      </c>
      <c r="C2648" t="s">
        <v>34</v>
      </c>
      <c r="D2648" t="s">
        <v>68</v>
      </c>
    </row>
    <row r="2649" spans="1:4" x14ac:dyDescent="0.25">
      <c r="A2649">
        <v>9862.51</v>
      </c>
      <c r="B2649">
        <v>325.29000000000002</v>
      </c>
      <c r="C2649" t="s">
        <v>24</v>
      </c>
      <c r="D2649" t="s">
        <v>131</v>
      </c>
    </row>
    <row r="2650" spans="1:4" x14ac:dyDescent="0.25">
      <c r="A2650">
        <v>2853.8834999999999</v>
      </c>
      <c r="B2650">
        <v>492.24</v>
      </c>
      <c r="C2650" t="s">
        <v>24</v>
      </c>
      <c r="D2650" t="s">
        <v>41</v>
      </c>
    </row>
    <row r="2651" spans="1:4" x14ac:dyDescent="0.25">
      <c r="A2651">
        <v>114.94</v>
      </c>
      <c r="B2651">
        <v>-102.24</v>
      </c>
      <c r="C2651" t="s">
        <v>34</v>
      </c>
      <c r="D2651" t="s">
        <v>49</v>
      </c>
    </row>
    <row r="2652" spans="1:4" x14ac:dyDescent="0.25">
      <c r="A2652">
        <v>86.7</v>
      </c>
      <c r="B2652">
        <v>-185.34</v>
      </c>
      <c r="C2652" t="s">
        <v>37</v>
      </c>
      <c r="D2652" t="s">
        <v>38</v>
      </c>
    </row>
    <row r="2653" spans="1:4" x14ac:dyDescent="0.25">
      <c r="A2653">
        <v>1104.28</v>
      </c>
      <c r="B2653">
        <v>359.75</v>
      </c>
      <c r="C2653" t="s">
        <v>24</v>
      </c>
      <c r="D2653" t="s">
        <v>25</v>
      </c>
    </row>
    <row r="2654" spans="1:4" x14ac:dyDescent="0.25">
      <c r="A2654">
        <v>126.62</v>
      </c>
      <c r="B2654">
        <v>44.8</v>
      </c>
      <c r="C2654" t="s">
        <v>34</v>
      </c>
      <c r="D2654" t="s">
        <v>100</v>
      </c>
    </row>
    <row r="2655" spans="1:4" x14ac:dyDescent="0.25">
      <c r="A2655">
        <v>1575.14</v>
      </c>
      <c r="B2655">
        <v>160.68</v>
      </c>
      <c r="C2655" t="s">
        <v>24</v>
      </c>
      <c r="D2655" t="s">
        <v>25</v>
      </c>
    </row>
    <row r="2656" spans="1:4" x14ac:dyDescent="0.25">
      <c r="A2656">
        <v>187.78</v>
      </c>
      <c r="B2656">
        <v>-21.82</v>
      </c>
      <c r="C2656" t="s">
        <v>24</v>
      </c>
      <c r="D2656" t="s">
        <v>51</v>
      </c>
    </row>
    <row r="2657" spans="1:4" x14ac:dyDescent="0.25">
      <c r="A2657">
        <v>40.72</v>
      </c>
      <c r="B2657">
        <v>-10.25</v>
      </c>
      <c r="C2657" t="s">
        <v>34</v>
      </c>
      <c r="D2657" t="s">
        <v>49</v>
      </c>
    </row>
    <row r="2658" spans="1:4" x14ac:dyDescent="0.25">
      <c r="A2658">
        <v>113.3</v>
      </c>
      <c r="B2658">
        <v>37.33</v>
      </c>
      <c r="C2658" t="s">
        <v>34</v>
      </c>
      <c r="D2658" t="s">
        <v>100</v>
      </c>
    </row>
    <row r="2659" spans="1:4" x14ac:dyDescent="0.25">
      <c r="A2659">
        <v>86.29</v>
      </c>
      <c r="B2659">
        <v>-14.03</v>
      </c>
      <c r="C2659" t="s">
        <v>34</v>
      </c>
      <c r="D2659" t="s">
        <v>76</v>
      </c>
    </row>
    <row r="2660" spans="1:4" x14ac:dyDescent="0.25">
      <c r="A2660">
        <v>240.63</v>
      </c>
      <c r="B2660">
        <v>-117.92</v>
      </c>
      <c r="C2660" t="s">
        <v>24</v>
      </c>
      <c r="D2660" t="s">
        <v>25</v>
      </c>
    </row>
    <row r="2661" spans="1:4" x14ac:dyDescent="0.25">
      <c r="A2661">
        <v>196.5</v>
      </c>
      <c r="B2661">
        <v>-99.76</v>
      </c>
      <c r="C2661" t="s">
        <v>34</v>
      </c>
      <c r="D2661" t="s">
        <v>68</v>
      </c>
    </row>
    <row r="2662" spans="1:4" x14ac:dyDescent="0.25">
      <c r="A2662">
        <v>3672.89</v>
      </c>
      <c r="B2662">
        <v>-3061.82</v>
      </c>
      <c r="C2662" t="s">
        <v>24</v>
      </c>
      <c r="D2662" t="s">
        <v>131</v>
      </c>
    </row>
    <row r="2663" spans="1:4" x14ac:dyDescent="0.25">
      <c r="A2663">
        <v>46.97</v>
      </c>
      <c r="B2663">
        <v>-0.01</v>
      </c>
      <c r="C2663" t="s">
        <v>34</v>
      </c>
      <c r="D2663" t="s">
        <v>35</v>
      </c>
    </row>
    <row r="2664" spans="1:4" x14ac:dyDescent="0.25">
      <c r="A2664">
        <v>1219.19</v>
      </c>
      <c r="B2664">
        <v>44.37</v>
      </c>
      <c r="C2664" t="s">
        <v>24</v>
      </c>
      <c r="D2664" t="s">
        <v>51</v>
      </c>
    </row>
    <row r="2665" spans="1:4" x14ac:dyDescent="0.25">
      <c r="A2665">
        <v>28.68</v>
      </c>
      <c r="B2665">
        <v>-0.12</v>
      </c>
      <c r="C2665" t="s">
        <v>34</v>
      </c>
      <c r="D2665" t="s">
        <v>35</v>
      </c>
    </row>
    <row r="2666" spans="1:4" x14ac:dyDescent="0.25">
      <c r="A2666">
        <v>1753.75</v>
      </c>
      <c r="B2666">
        <v>215.11</v>
      </c>
      <c r="C2666" t="s">
        <v>37</v>
      </c>
      <c r="D2666" t="s">
        <v>38</v>
      </c>
    </row>
    <row r="2667" spans="1:4" x14ac:dyDescent="0.25">
      <c r="A2667">
        <v>192.33</v>
      </c>
      <c r="B2667">
        <v>48.54</v>
      </c>
      <c r="C2667" t="s">
        <v>34</v>
      </c>
      <c r="D2667" t="s">
        <v>35</v>
      </c>
    </row>
    <row r="2668" spans="1:4" x14ac:dyDescent="0.25">
      <c r="A2668">
        <v>607.59699999999998</v>
      </c>
      <c r="B2668">
        <v>-112.24</v>
      </c>
      <c r="C2668" t="s">
        <v>24</v>
      </c>
      <c r="D2668" t="s">
        <v>41</v>
      </c>
    </row>
    <row r="2669" spans="1:4" x14ac:dyDescent="0.25">
      <c r="A2669">
        <v>20333.815999999999</v>
      </c>
      <c r="B2669">
        <v>-1430.45</v>
      </c>
      <c r="C2669" t="s">
        <v>37</v>
      </c>
      <c r="D2669" t="s">
        <v>112</v>
      </c>
    </row>
    <row r="2670" spans="1:4" x14ac:dyDescent="0.25">
      <c r="A2670">
        <v>768.41</v>
      </c>
      <c r="B2670">
        <v>60.38</v>
      </c>
      <c r="C2670" t="s">
        <v>34</v>
      </c>
      <c r="D2670" t="s">
        <v>68</v>
      </c>
    </row>
    <row r="2671" spans="1:4" x14ac:dyDescent="0.25">
      <c r="A2671">
        <v>5238.192</v>
      </c>
      <c r="B2671">
        <v>-503.77</v>
      </c>
      <c r="C2671" t="s">
        <v>37</v>
      </c>
      <c r="D2671" t="s">
        <v>112</v>
      </c>
    </row>
    <row r="2672" spans="1:4" x14ac:dyDescent="0.25">
      <c r="A2672">
        <v>934.07</v>
      </c>
      <c r="B2672">
        <v>-7.5</v>
      </c>
      <c r="C2672" t="s">
        <v>24</v>
      </c>
      <c r="D2672" t="s">
        <v>25</v>
      </c>
    </row>
    <row r="2673" spans="1:4" x14ac:dyDescent="0.25">
      <c r="A2673">
        <v>175.08</v>
      </c>
      <c r="B2673">
        <v>-168.72</v>
      </c>
      <c r="C2673" t="s">
        <v>24</v>
      </c>
      <c r="D2673" t="s">
        <v>25</v>
      </c>
    </row>
    <row r="2674" spans="1:4" x14ac:dyDescent="0.25">
      <c r="A2674">
        <v>5369.46</v>
      </c>
      <c r="B2674">
        <v>-439.62</v>
      </c>
      <c r="C2674" t="s">
        <v>37</v>
      </c>
      <c r="D2674" t="s">
        <v>86</v>
      </c>
    </row>
    <row r="2675" spans="1:4" x14ac:dyDescent="0.25">
      <c r="A2675">
        <v>580.55999999999995</v>
      </c>
      <c r="B2675">
        <v>163.63</v>
      </c>
      <c r="C2675" t="s">
        <v>34</v>
      </c>
      <c r="D2675" t="s">
        <v>68</v>
      </c>
    </row>
    <row r="2676" spans="1:4" x14ac:dyDescent="0.25">
      <c r="A2676">
        <v>8.6</v>
      </c>
      <c r="B2676">
        <v>-2.0299999999999998</v>
      </c>
      <c r="C2676" t="s">
        <v>34</v>
      </c>
      <c r="D2676" t="s">
        <v>46</v>
      </c>
    </row>
    <row r="2677" spans="1:4" x14ac:dyDescent="0.25">
      <c r="A2677">
        <v>4620.53</v>
      </c>
      <c r="B2677">
        <v>1025.23</v>
      </c>
      <c r="C2677" t="s">
        <v>24</v>
      </c>
      <c r="D2677" t="s">
        <v>25</v>
      </c>
    </row>
    <row r="2678" spans="1:4" x14ac:dyDescent="0.25">
      <c r="A2678">
        <v>2502.67</v>
      </c>
      <c r="B2678">
        <v>-198.8</v>
      </c>
      <c r="C2678" t="s">
        <v>37</v>
      </c>
      <c r="D2678" t="s">
        <v>86</v>
      </c>
    </row>
    <row r="2679" spans="1:4" x14ac:dyDescent="0.25">
      <c r="A2679">
        <v>85.36</v>
      </c>
      <c r="B2679">
        <v>-23.82</v>
      </c>
      <c r="C2679" t="s">
        <v>34</v>
      </c>
      <c r="D2679" t="s">
        <v>72</v>
      </c>
    </row>
    <row r="2680" spans="1:4" x14ac:dyDescent="0.25">
      <c r="A2680">
        <v>166.8</v>
      </c>
      <c r="B2680">
        <v>44.59</v>
      </c>
      <c r="C2680" t="s">
        <v>34</v>
      </c>
      <c r="D2680" t="s">
        <v>49</v>
      </c>
    </row>
    <row r="2681" spans="1:4" x14ac:dyDescent="0.25">
      <c r="A2681">
        <v>261.38</v>
      </c>
      <c r="B2681">
        <v>-172.35</v>
      </c>
      <c r="C2681" t="s">
        <v>34</v>
      </c>
      <c r="D2681" t="s">
        <v>49</v>
      </c>
    </row>
    <row r="2682" spans="1:4" x14ac:dyDescent="0.25">
      <c r="A2682">
        <v>1507.16</v>
      </c>
      <c r="B2682">
        <v>724.14</v>
      </c>
      <c r="C2682" t="s">
        <v>24</v>
      </c>
      <c r="D2682" t="s">
        <v>25</v>
      </c>
    </row>
    <row r="2683" spans="1:4" x14ac:dyDescent="0.25">
      <c r="A2683">
        <v>671.75</v>
      </c>
      <c r="B2683">
        <v>-56.83</v>
      </c>
      <c r="C2683" t="s">
        <v>24</v>
      </c>
      <c r="D2683" t="s">
        <v>25</v>
      </c>
    </row>
    <row r="2684" spans="1:4" x14ac:dyDescent="0.25">
      <c r="A2684">
        <v>9541.0400000000009</v>
      </c>
      <c r="B2684">
        <v>348.84</v>
      </c>
      <c r="C2684" t="s">
        <v>37</v>
      </c>
      <c r="D2684" t="s">
        <v>112</v>
      </c>
    </row>
    <row r="2685" spans="1:4" x14ac:dyDescent="0.25">
      <c r="A2685">
        <v>6865.19</v>
      </c>
      <c r="B2685">
        <v>1541.68</v>
      </c>
      <c r="C2685" t="s">
        <v>37</v>
      </c>
      <c r="D2685" t="s">
        <v>112</v>
      </c>
    </row>
    <row r="2686" spans="1:4" x14ac:dyDescent="0.25">
      <c r="A2686">
        <v>1697.44</v>
      </c>
      <c r="B2686">
        <v>523.42999999999995</v>
      </c>
      <c r="C2686" t="s">
        <v>24</v>
      </c>
      <c r="D2686" t="s">
        <v>25</v>
      </c>
    </row>
    <row r="2687" spans="1:4" x14ac:dyDescent="0.25">
      <c r="A2687">
        <v>540.33000000000004</v>
      </c>
      <c r="B2687">
        <v>-59.06</v>
      </c>
      <c r="C2687" t="s">
        <v>34</v>
      </c>
      <c r="D2687" t="s">
        <v>53</v>
      </c>
    </row>
    <row r="2688" spans="1:4" x14ac:dyDescent="0.25">
      <c r="A2688">
        <v>367.11</v>
      </c>
      <c r="B2688">
        <v>116.8</v>
      </c>
      <c r="C2688" t="s">
        <v>34</v>
      </c>
      <c r="D2688" t="s">
        <v>68</v>
      </c>
    </row>
    <row r="2689" spans="1:4" x14ac:dyDescent="0.25">
      <c r="A2689">
        <v>3548.67</v>
      </c>
      <c r="B2689">
        <v>1280.19</v>
      </c>
      <c r="C2689" t="s">
        <v>34</v>
      </c>
      <c r="D2689" t="s">
        <v>72</v>
      </c>
    </row>
    <row r="2690" spans="1:4" x14ac:dyDescent="0.25">
      <c r="A2690">
        <v>371.95</v>
      </c>
      <c r="B2690">
        <v>-10.33</v>
      </c>
      <c r="C2690" t="s">
        <v>34</v>
      </c>
      <c r="D2690" t="s">
        <v>68</v>
      </c>
    </row>
    <row r="2691" spans="1:4" x14ac:dyDescent="0.25">
      <c r="A2691">
        <v>96.07</v>
      </c>
      <c r="B2691">
        <v>-4.3600000000000003</v>
      </c>
      <c r="C2691" t="s">
        <v>34</v>
      </c>
      <c r="D2691" t="s">
        <v>76</v>
      </c>
    </row>
    <row r="2692" spans="1:4" x14ac:dyDescent="0.25">
      <c r="A2692">
        <v>174.81</v>
      </c>
      <c r="B2692">
        <v>74.819999999999993</v>
      </c>
      <c r="C2692" t="s">
        <v>34</v>
      </c>
      <c r="D2692" t="s">
        <v>46</v>
      </c>
    </row>
    <row r="2693" spans="1:4" x14ac:dyDescent="0.25">
      <c r="A2693">
        <v>89.51</v>
      </c>
      <c r="B2693">
        <v>-61.99</v>
      </c>
      <c r="C2693" t="s">
        <v>34</v>
      </c>
      <c r="D2693" t="s">
        <v>68</v>
      </c>
    </row>
    <row r="2694" spans="1:4" x14ac:dyDescent="0.25">
      <c r="A2694">
        <v>178.78</v>
      </c>
      <c r="B2694">
        <v>-28.34</v>
      </c>
      <c r="C2694" t="s">
        <v>37</v>
      </c>
      <c r="D2694" t="s">
        <v>38</v>
      </c>
    </row>
    <row r="2695" spans="1:4" x14ac:dyDescent="0.25">
      <c r="A2695">
        <v>175.99</v>
      </c>
      <c r="B2695">
        <v>77.3</v>
      </c>
      <c r="C2695" t="s">
        <v>34</v>
      </c>
      <c r="D2695" t="s">
        <v>46</v>
      </c>
    </row>
    <row r="2696" spans="1:4" x14ac:dyDescent="0.25">
      <c r="A2696">
        <v>221.23</v>
      </c>
      <c r="B2696">
        <v>-45.29</v>
      </c>
      <c r="C2696" t="s">
        <v>34</v>
      </c>
      <c r="D2696" t="s">
        <v>49</v>
      </c>
    </row>
    <row r="2697" spans="1:4" x14ac:dyDescent="0.25">
      <c r="A2697">
        <v>3460.5625</v>
      </c>
      <c r="B2697">
        <v>573.05999999999995</v>
      </c>
      <c r="C2697" t="s">
        <v>24</v>
      </c>
      <c r="D2697" t="s">
        <v>41</v>
      </c>
    </row>
    <row r="2698" spans="1:4" x14ac:dyDescent="0.25">
      <c r="A2698">
        <v>572.4325</v>
      </c>
      <c r="B2698">
        <v>-19.440000000000001</v>
      </c>
      <c r="C2698" t="s">
        <v>24</v>
      </c>
      <c r="D2698" t="s">
        <v>41</v>
      </c>
    </row>
    <row r="2699" spans="1:4" x14ac:dyDescent="0.25">
      <c r="A2699">
        <v>1101.28</v>
      </c>
      <c r="B2699">
        <v>200.53</v>
      </c>
      <c r="C2699" t="s">
        <v>34</v>
      </c>
      <c r="D2699" t="s">
        <v>35</v>
      </c>
    </row>
    <row r="2700" spans="1:4" x14ac:dyDescent="0.25">
      <c r="A2700">
        <v>322.02999999999997</v>
      </c>
      <c r="B2700">
        <v>-82.83</v>
      </c>
      <c r="C2700" t="s">
        <v>24</v>
      </c>
      <c r="D2700" t="s">
        <v>25</v>
      </c>
    </row>
    <row r="2701" spans="1:4" x14ac:dyDescent="0.25">
      <c r="A2701">
        <v>2470.84</v>
      </c>
      <c r="B2701">
        <v>25.04</v>
      </c>
      <c r="C2701" t="s">
        <v>37</v>
      </c>
      <c r="D2701" t="s">
        <v>38</v>
      </c>
    </row>
    <row r="2702" spans="1:4" x14ac:dyDescent="0.25">
      <c r="A2702">
        <v>15.26</v>
      </c>
      <c r="B2702">
        <v>-7.51</v>
      </c>
      <c r="C2702" t="s">
        <v>34</v>
      </c>
      <c r="D2702" t="s">
        <v>35</v>
      </c>
    </row>
    <row r="2703" spans="1:4" x14ac:dyDescent="0.25">
      <c r="A2703">
        <v>5250.6625000000004</v>
      </c>
      <c r="B2703">
        <v>930.99</v>
      </c>
      <c r="C2703" t="s">
        <v>24</v>
      </c>
      <c r="D2703" t="s">
        <v>41</v>
      </c>
    </row>
    <row r="2704" spans="1:4" x14ac:dyDescent="0.25">
      <c r="A2704">
        <v>11.15</v>
      </c>
      <c r="B2704">
        <v>-5.54</v>
      </c>
      <c r="C2704" t="s">
        <v>34</v>
      </c>
      <c r="D2704" t="s">
        <v>49</v>
      </c>
    </row>
    <row r="2705" spans="1:4" x14ac:dyDescent="0.25">
      <c r="A2705">
        <v>1035.2</v>
      </c>
      <c r="B2705">
        <v>-668.06</v>
      </c>
      <c r="C2705" t="s">
        <v>24</v>
      </c>
      <c r="D2705" t="s">
        <v>51</v>
      </c>
    </row>
    <row r="2706" spans="1:4" x14ac:dyDescent="0.25">
      <c r="A2706">
        <v>74.17</v>
      </c>
      <c r="B2706">
        <v>-13.4</v>
      </c>
      <c r="C2706" t="s">
        <v>34</v>
      </c>
      <c r="D2706" t="s">
        <v>35</v>
      </c>
    </row>
    <row r="2707" spans="1:4" x14ac:dyDescent="0.25">
      <c r="A2707">
        <v>262.29000000000002</v>
      </c>
      <c r="B2707">
        <v>7.26</v>
      </c>
      <c r="C2707" t="s">
        <v>37</v>
      </c>
      <c r="D2707" t="s">
        <v>38</v>
      </c>
    </row>
    <row r="2708" spans="1:4" x14ac:dyDescent="0.25">
      <c r="A2708">
        <v>116.31399999999999</v>
      </c>
      <c r="B2708">
        <v>-300.85000000000002</v>
      </c>
      <c r="C2708" t="s">
        <v>24</v>
      </c>
      <c r="D2708" t="s">
        <v>41</v>
      </c>
    </row>
    <row r="2709" spans="1:4" x14ac:dyDescent="0.25">
      <c r="A2709">
        <v>1663.83</v>
      </c>
      <c r="B2709">
        <v>-484.64</v>
      </c>
      <c r="C2709" t="s">
        <v>37</v>
      </c>
      <c r="D2709" t="s">
        <v>57</v>
      </c>
    </row>
    <row r="2710" spans="1:4" x14ac:dyDescent="0.25">
      <c r="A2710">
        <v>1386.65</v>
      </c>
      <c r="B2710">
        <v>-193.58</v>
      </c>
      <c r="C2710" t="s">
        <v>37</v>
      </c>
      <c r="D2710" t="s">
        <v>57</v>
      </c>
    </row>
    <row r="2711" spans="1:4" x14ac:dyDescent="0.25">
      <c r="A2711">
        <v>15.88</v>
      </c>
      <c r="B2711">
        <v>-11.04</v>
      </c>
      <c r="C2711" t="s">
        <v>34</v>
      </c>
      <c r="D2711" t="s">
        <v>68</v>
      </c>
    </row>
    <row r="2712" spans="1:4" x14ac:dyDescent="0.25">
      <c r="A2712">
        <v>265.35000000000002</v>
      </c>
      <c r="B2712">
        <v>-128.69</v>
      </c>
      <c r="C2712" t="s">
        <v>34</v>
      </c>
      <c r="D2712" t="s">
        <v>49</v>
      </c>
    </row>
    <row r="2713" spans="1:4" x14ac:dyDescent="0.25">
      <c r="A2713">
        <v>6045.98</v>
      </c>
      <c r="B2713">
        <v>-996.67</v>
      </c>
      <c r="C2713" t="s">
        <v>37</v>
      </c>
      <c r="D2713" t="s">
        <v>57</v>
      </c>
    </row>
    <row r="2714" spans="1:4" x14ac:dyDescent="0.25">
      <c r="A2714">
        <v>56.695</v>
      </c>
      <c r="B2714">
        <v>-70.97</v>
      </c>
      <c r="C2714" t="s">
        <v>24</v>
      </c>
      <c r="D2714" t="s">
        <v>41</v>
      </c>
    </row>
    <row r="2715" spans="1:4" x14ac:dyDescent="0.25">
      <c r="A2715">
        <v>402.49</v>
      </c>
      <c r="B2715">
        <v>41.79</v>
      </c>
      <c r="C2715" t="s">
        <v>34</v>
      </c>
      <c r="D2715" t="s">
        <v>68</v>
      </c>
    </row>
    <row r="2716" spans="1:4" x14ac:dyDescent="0.25">
      <c r="A2716">
        <v>1754.29</v>
      </c>
      <c r="B2716">
        <v>-961.5</v>
      </c>
      <c r="C2716" t="s">
        <v>34</v>
      </c>
      <c r="D2716" t="s">
        <v>68</v>
      </c>
    </row>
    <row r="2717" spans="1:4" x14ac:dyDescent="0.25">
      <c r="A2717">
        <v>1350.5309999999999</v>
      </c>
      <c r="B2717">
        <v>221.18</v>
      </c>
      <c r="C2717" t="s">
        <v>24</v>
      </c>
      <c r="D2717" t="s">
        <v>41</v>
      </c>
    </row>
    <row r="2718" spans="1:4" x14ac:dyDescent="0.25">
      <c r="A2718">
        <v>113.8</v>
      </c>
      <c r="B2718">
        <v>-84.08</v>
      </c>
      <c r="C2718" t="s">
        <v>34</v>
      </c>
      <c r="D2718" t="s">
        <v>68</v>
      </c>
    </row>
    <row r="2719" spans="1:4" x14ac:dyDescent="0.25">
      <c r="A2719">
        <v>480.13</v>
      </c>
      <c r="B2719">
        <v>53.67</v>
      </c>
      <c r="C2719" t="s">
        <v>37</v>
      </c>
      <c r="D2719" t="s">
        <v>38</v>
      </c>
    </row>
    <row r="2720" spans="1:4" x14ac:dyDescent="0.25">
      <c r="A2720">
        <v>7341.96</v>
      </c>
      <c r="B2720">
        <v>764.95</v>
      </c>
      <c r="C2720" t="s">
        <v>37</v>
      </c>
      <c r="D2720" t="s">
        <v>86</v>
      </c>
    </row>
    <row r="2721" spans="1:4" x14ac:dyDescent="0.25">
      <c r="A2721">
        <v>3291.13</v>
      </c>
      <c r="B2721">
        <v>925.95</v>
      </c>
      <c r="C2721" t="s">
        <v>34</v>
      </c>
      <c r="D2721" t="s">
        <v>72</v>
      </c>
    </row>
    <row r="2722" spans="1:4" x14ac:dyDescent="0.25">
      <c r="A2722">
        <v>736.96</v>
      </c>
      <c r="B2722">
        <v>-34.29</v>
      </c>
      <c r="C2722" t="s">
        <v>37</v>
      </c>
      <c r="D2722" t="s">
        <v>38</v>
      </c>
    </row>
    <row r="2723" spans="1:4" x14ac:dyDescent="0.25">
      <c r="A2723">
        <v>7381.19</v>
      </c>
      <c r="B2723">
        <v>2998.88</v>
      </c>
      <c r="C2723" t="s">
        <v>34</v>
      </c>
      <c r="D2723" t="s">
        <v>72</v>
      </c>
    </row>
    <row r="2724" spans="1:4" x14ac:dyDescent="0.25">
      <c r="A2724">
        <v>524.21199999999999</v>
      </c>
      <c r="B2724">
        <v>127.85</v>
      </c>
      <c r="C2724" t="s">
        <v>24</v>
      </c>
      <c r="D2724" t="s">
        <v>41</v>
      </c>
    </row>
    <row r="2725" spans="1:4" x14ac:dyDescent="0.25">
      <c r="A2725">
        <v>466.35</v>
      </c>
      <c r="B2725">
        <v>159.25</v>
      </c>
      <c r="C2725" t="s">
        <v>37</v>
      </c>
      <c r="D2725" t="s">
        <v>38</v>
      </c>
    </row>
    <row r="2726" spans="1:4" x14ac:dyDescent="0.25">
      <c r="A2726">
        <v>108.21</v>
      </c>
      <c r="B2726">
        <v>-50.02</v>
      </c>
      <c r="C2726" t="s">
        <v>34</v>
      </c>
      <c r="D2726" t="s">
        <v>49</v>
      </c>
    </row>
    <row r="2727" spans="1:4" x14ac:dyDescent="0.25">
      <c r="A2727">
        <v>66.92</v>
      </c>
      <c r="B2727">
        <v>-23.29</v>
      </c>
      <c r="C2727" t="s">
        <v>34</v>
      </c>
      <c r="D2727" t="s">
        <v>53</v>
      </c>
    </row>
    <row r="2728" spans="1:4" x14ac:dyDescent="0.25">
      <c r="A2728">
        <v>1786.04</v>
      </c>
      <c r="B2728">
        <v>-924.99</v>
      </c>
      <c r="C2728" t="s">
        <v>34</v>
      </c>
      <c r="D2728" t="s">
        <v>68</v>
      </c>
    </row>
    <row r="2729" spans="1:4" x14ac:dyDescent="0.25">
      <c r="A2729">
        <v>100.4</v>
      </c>
      <c r="B2729">
        <v>11.94</v>
      </c>
      <c r="C2729" t="s">
        <v>34</v>
      </c>
      <c r="D2729" t="s">
        <v>49</v>
      </c>
    </row>
    <row r="2730" spans="1:4" x14ac:dyDescent="0.25">
      <c r="A2730">
        <v>327.14999999999998</v>
      </c>
      <c r="B2730">
        <v>47.3</v>
      </c>
      <c r="C2730" t="s">
        <v>34</v>
      </c>
      <c r="D2730" t="s">
        <v>64</v>
      </c>
    </row>
    <row r="2731" spans="1:4" x14ac:dyDescent="0.25">
      <c r="A2731">
        <v>945.36</v>
      </c>
      <c r="B2731">
        <v>219.85</v>
      </c>
      <c r="C2731" t="s">
        <v>34</v>
      </c>
      <c r="D2731" t="s">
        <v>76</v>
      </c>
    </row>
    <row r="2732" spans="1:4" x14ac:dyDescent="0.25">
      <c r="A2732">
        <v>30.51</v>
      </c>
      <c r="B2732">
        <v>-17.68</v>
      </c>
      <c r="C2732" t="s">
        <v>34</v>
      </c>
      <c r="D2732" t="s">
        <v>35</v>
      </c>
    </row>
    <row r="2733" spans="1:4" x14ac:dyDescent="0.25">
      <c r="A2733">
        <v>127.8</v>
      </c>
      <c r="B2733">
        <v>-30.48</v>
      </c>
      <c r="C2733" t="s">
        <v>34</v>
      </c>
      <c r="D2733" t="s">
        <v>53</v>
      </c>
    </row>
    <row r="2734" spans="1:4" x14ac:dyDescent="0.25">
      <c r="A2734">
        <v>600.22</v>
      </c>
      <c r="B2734">
        <v>27.86</v>
      </c>
      <c r="C2734" t="s">
        <v>34</v>
      </c>
      <c r="D2734" t="s">
        <v>64</v>
      </c>
    </row>
    <row r="2735" spans="1:4" x14ac:dyDescent="0.25">
      <c r="A2735">
        <v>269.27999999999997</v>
      </c>
      <c r="B2735">
        <v>113.63</v>
      </c>
      <c r="C2735" t="s">
        <v>34</v>
      </c>
      <c r="D2735" t="s">
        <v>46</v>
      </c>
    </row>
    <row r="2736" spans="1:4" x14ac:dyDescent="0.25">
      <c r="A2736">
        <v>161.87</v>
      </c>
      <c r="B2736">
        <v>-31.27</v>
      </c>
      <c r="C2736" t="s">
        <v>34</v>
      </c>
      <c r="D2736" t="s">
        <v>49</v>
      </c>
    </row>
    <row r="2737" spans="1:4" x14ac:dyDescent="0.25">
      <c r="A2737">
        <v>117.78</v>
      </c>
      <c r="B2737">
        <v>20.82</v>
      </c>
      <c r="C2737" t="s">
        <v>34</v>
      </c>
      <c r="D2737" t="s">
        <v>49</v>
      </c>
    </row>
    <row r="2738" spans="1:4" x14ac:dyDescent="0.25">
      <c r="A2738">
        <v>2463.2404999999999</v>
      </c>
      <c r="B2738">
        <v>310.57</v>
      </c>
      <c r="C2738" t="s">
        <v>24</v>
      </c>
      <c r="D2738" t="s">
        <v>41</v>
      </c>
    </row>
    <row r="2739" spans="1:4" x14ac:dyDescent="0.25">
      <c r="A2739">
        <v>45.38</v>
      </c>
      <c r="B2739">
        <v>-1.97</v>
      </c>
      <c r="C2739" t="s">
        <v>34</v>
      </c>
      <c r="D2739" t="s">
        <v>35</v>
      </c>
    </row>
    <row r="2740" spans="1:4" x14ac:dyDescent="0.25">
      <c r="A2740">
        <v>163.31049999999999</v>
      </c>
      <c r="B2740">
        <v>-105.09</v>
      </c>
      <c r="C2740" t="s">
        <v>24</v>
      </c>
      <c r="D2740" t="s">
        <v>41</v>
      </c>
    </row>
    <row r="2741" spans="1:4" x14ac:dyDescent="0.25">
      <c r="A2741">
        <v>123.92</v>
      </c>
      <c r="B2741">
        <v>45.83</v>
      </c>
      <c r="C2741" t="s">
        <v>37</v>
      </c>
      <c r="D2741" t="s">
        <v>38</v>
      </c>
    </row>
    <row r="2742" spans="1:4" x14ac:dyDescent="0.25">
      <c r="A2742">
        <v>7.15</v>
      </c>
      <c r="B2742">
        <v>-2.5499999999999998</v>
      </c>
      <c r="C2742" t="s">
        <v>37</v>
      </c>
      <c r="D2742" t="s">
        <v>38</v>
      </c>
    </row>
    <row r="2743" spans="1:4" x14ac:dyDescent="0.25">
      <c r="A2743">
        <v>153.01</v>
      </c>
      <c r="B2743">
        <v>-218.53</v>
      </c>
      <c r="C2743" t="s">
        <v>34</v>
      </c>
      <c r="D2743" t="s">
        <v>68</v>
      </c>
    </row>
    <row r="2744" spans="1:4" x14ac:dyDescent="0.25">
      <c r="A2744">
        <v>192.21</v>
      </c>
      <c r="B2744">
        <v>-61.36</v>
      </c>
      <c r="C2744" t="s">
        <v>37</v>
      </c>
      <c r="D2744" t="s">
        <v>38</v>
      </c>
    </row>
    <row r="2745" spans="1:4" x14ac:dyDescent="0.25">
      <c r="A2745">
        <v>207.54</v>
      </c>
      <c r="B2745">
        <v>24.21</v>
      </c>
      <c r="C2745" t="s">
        <v>34</v>
      </c>
      <c r="D2745" t="s">
        <v>35</v>
      </c>
    </row>
    <row r="2746" spans="1:4" x14ac:dyDescent="0.25">
      <c r="A2746">
        <v>17.329999999999998</v>
      </c>
      <c r="B2746">
        <v>-16.579999999999998</v>
      </c>
      <c r="C2746" t="s">
        <v>34</v>
      </c>
      <c r="D2746" t="s">
        <v>35</v>
      </c>
    </row>
    <row r="2747" spans="1:4" x14ac:dyDescent="0.25">
      <c r="A2747">
        <v>290.07</v>
      </c>
      <c r="B2747">
        <v>-114.2</v>
      </c>
      <c r="C2747" t="s">
        <v>34</v>
      </c>
      <c r="D2747" t="s">
        <v>53</v>
      </c>
    </row>
    <row r="2748" spans="1:4" x14ac:dyDescent="0.25">
      <c r="A2748">
        <v>196.81</v>
      </c>
      <c r="B2748">
        <v>70.39</v>
      </c>
      <c r="C2748" t="s">
        <v>34</v>
      </c>
      <c r="D2748" t="s">
        <v>49</v>
      </c>
    </row>
    <row r="2749" spans="1:4" x14ac:dyDescent="0.25">
      <c r="A2749">
        <v>2333.06</v>
      </c>
      <c r="B2749">
        <v>473.39</v>
      </c>
      <c r="C2749" t="s">
        <v>34</v>
      </c>
      <c r="D2749" t="s">
        <v>68</v>
      </c>
    </row>
    <row r="2750" spans="1:4" x14ac:dyDescent="0.25">
      <c r="A2750">
        <v>242.36</v>
      </c>
      <c r="B2750">
        <v>-131.47999999999999</v>
      </c>
      <c r="C2750" t="s">
        <v>24</v>
      </c>
      <c r="D2750" t="s">
        <v>25</v>
      </c>
    </row>
    <row r="2751" spans="1:4" x14ac:dyDescent="0.25">
      <c r="A2751">
        <v>802.19</v>
      </c>
      <c r="B2751">
        <v>56.26</v>
      </c>
      <c r="C2751" t="s">
        <v>34</v>
      </c>
      <c r="D2751" t="s">
        <v>53</v>
      </c>
    </row>
    <row r="2752" spans="1:4" x14ac:dyDescent="0.25">
      <c r="A2752">
        <v>63.52</v>
      </c>
      <c r="B2752">
        <v>-8.4700000000000006</v>
      </c>
      <c r="C2752" t="s">
        <v>34</v>
      </c>
      <c r="D2752" t="s">
        <v>53</v>
      </c>
    </row>
    <row r="2753" spans="1:4" x14ac:dyDescent="0.25">
      <c r="A2753">
        <v>8213.3700000000008</v>
      </c>
      <c r="B2753">
        <v>1148.8800000000001</v>
      </c>
      <c r="C2753" t="s">
        <v>37</v>
      </c>
      <c r="D2753" t="s">
        <v>86</v>
      </c>
    </row>
    <row r="2754" spans="1:4" x14ac:dyDescent="0.25">
      <c r="A2754">
        <v>109.01</v>
      </c>
      <c r="B2754">
        <v>8.4499999999999993</v>
      </c>
      <c r="C2754" t="s">
        <v>34</v>
      </c>
      <c r="D2754" t="s">
        <v>100</v>
      </c>
    </row>
    <row r="2755" spans="1:4" x14ac:dyDescent="0.25">
      <c r="A2755">
        <v>138.88</v>
      </c>
      <c r="B2755">
        <v>-23.99</v>
      </c>
      <c r="C2755" t="s">
        <v>34</v>
      </c>
      <c r="D2755" t="s">
        <v>53</v>
      </c>
    </row>
    <row r="2756" spans="1:4" x14ac:dyDescent="0.25">
      <c r="A2756">
        <v>371.94</v>
      </c>
      <c r="B2756">
        <v>106.53</v>
      </c>
      <c r="C2756" t="s">
        <v>34</v>
      </c>
      <c r="D2756" t="s">
        <v>49</v>
      </c>
    </row>
    <row r="2757" spans="1:4" x14ac:dyDescent="0.25">
      <c r="A2757">
        <v>10791.38</v>
      </c>
      <c r="B2757">
        <v>-234.79</v>
      </c>
      <c r="C2757" t="s">
        <v>24</v>
      </c>
      <c r="D2757" t="s">
        <v>131</v>
      </c>
    </row>
    <row r="2758" spans="1:4" x14ac:dyDescent="0.25">
      <c r="A2758">
        <v>267.58</v>
      </c>
      <c r="B2758">
        <v>-137.75</v>
      </c>
      <c r="C2758" t="s">
        <v>34</v>
      </c>
      <c r="D2758" t="s">
        <v>68</v>
      </c>
    </row>
    <row r="2759" spans="1:4" x14ac:dyDescent="0.25">
      <c r="A2759">
        <v>92.77</v>
      </c>
      <c r="B2759">
        <v>-17.91</v>
      </c>
      <c r="C2759" t="s">
        <v>37</v>
      </c>
      <c r="D2759" t="s">
        <v>38</v>
      </c>
    </row>
    <row r="2760" spans="1:4" x14ac:dyDescent="0.25">
      <c r="A2760">
        <v>4531.34</v>
      </c>
      <c r="B2760">
        <v>653.67999999999995</v>
      </c>
      <c r="C2760" t="s">
        <v>24</v>
      </c>
      <c r="D2760" t="s">
        <v>51</v>
      </c>
    </row>
    <row r="2761" spans="1:4" x14ac:dyDescent="0.25">
      <c r="A2761">
        <v>574.5</v>
      </c>
      <c r="B2761">
        <v>-449.04</v>
      </c>
      <c r="C2761" t="s">
        <v>37</v>
      </c>
      <c r="D2761" t="s">
        <v>38</v>
      </c>
    </row>
    <row r="2762" spans="1:4" x14ac:dyDescent="0.25">
      <c r="A2762">
        <v>262.94</v>
      </c>
      <c r="B2762">
        <v>-22.37</v>
      </c>
      <c r="C2762" t="s">
        <v>34</v>
      </c>
      <c r="D2762" t="s">
        <v>72</v>
      </c>
    </row>
    <row r="2763" spans="1:4" x14ac:dyDescent="0.25">
      <c r="A2763">
        <v>185.83</v>
      </c>
      <c r="B2763">
        <v>58.16</v>
      </c>
      <c r="C2763" t="s">
        <v>37</v>
      </c>
      <c r="D2763" t="s">
        <v>38</v>
      </c>
    </row>
    <row r="2764" spans="1:4" x14ac:dyDescent="0.25">
      <c r="A2764">
        <v>130.16</v>
      </c>
      <c r="B2764">
        <v>28.87</v>
      </c>
      <c r="C2764" t="s">
        <v>34</v>
      </c>
      <c r="D2764" t="s">
        <v>49</v>
      </c>
    </row>
    <row r="2765" spans="1:4" x14ac:dyDescent="0.25">
      <c r="A2765">
        <v>349.43</v>
      </c>
      <c r="B2765">
        <v>-44.92</v>
      </c>
      <c r="C2765" t="s">
        <v>34</v>
      </c>
      <c r="D2765" t="s">
        <v>68</v>
      </c>
    </row>
    <row r="2766" spans="1:4" x14ac:dyDescent="0.25">
      <c r="A2766">
        <v>58.33</v>
      </c>
      <c r="B2766">
        <v>-35.08</v>
      </c>
      <c r="C2766" t="s">
        <v>34</v>
      </c>
      <c r="D2766" t="s">
        <v>53</v>
      </c>
    </row>
    <row r="2767" spans="1:4" x14ac:dyDescent="0.25">
      <c r="A2767">
        <v>10377.219999999999</v>
      </c>
      <c r="B2767">
        <v>965.48</v>
      </c>
      <c r="C2767" t="s">
        <v>34</v>
      </c>
      <c r="D2767" t="s">
        <v>53</v>
      </c>
    </row>
    <row r="2768" spans="1:4" x14ac:dyDescent="0.25">
      <c r="A2768">
        <v>9046.33</v>
      </c>
      <c r="B2768">
        <v>1398.03</v>
      </c>
      <c r="C2768" t="s">
        <v>34</v>
      </c>
      <c r="D2768" t="s">
        <v>72</v>
      </c>
    </row>
    <row r="2769" spans="1:4" x14ac:dyDescent="0.25">
      <c r="A2769">
        <v>367.96</v>
      </c>
      <c r="B2769">
        <v>-16.11</v>
      </c>
      <c r="C2769" t="s">
        <v>34</v>
      </c>
      <c r="D2769" t="s">
        <v>72</v>
      </c>
    </row>
    <row r="2770" spans="1:4" x14ac:dyDescent="0.25">
      <c r="A2770">
        <v>159.05000000000001</v>
      </c>
      <c r="B2770">
        <v>21.46</v>
      </c>
      <c r="C2770" t="s">
        <v>34</v>
      </c>
      <c r="D2770" t="s">
        <v>76</v>
      </c>
    </row>
    <row r="2771" spans="1:4" x14ac:dyDescent="0.25">
      <c r="A2771">
        <v>116.14</v>
      </c>
      <c r="B2771">
        <v>50.44</v>
      </c>
      <c r="C2771" t="s">
        <v>34</v>
      </c>
      <c r="D2771" t="s">
        <v>46</v>
      </c>
    </row>
    <row r="2772" spans="1:4" x14ac:dyDescent="0.25">
      <c r="A2772">
        <v>140.66</v>
      </c>
      <c r="B2772">
        <v>11.34</v>
      </c>
      <c r="C2772" t="s">
        <v>34</v>
      </c>
      <c r="D2772" t="s">
        <v>49</v>
      </c>
    </row>
    <row r="2773" spans="1:4" x14ac:dyDescent="0.25">
      <c r="A2773">
        <v>42.89</v>
      </c>
      <c r="B2773">
        <v>-32.479999999999997</v>
      </c>
      <c r="C2773" t="s">
        <v>34</v>
      </c>
      <c r="D2773" t="s">
        <v>64</v>
      </c>
    </row>
    <row r="2774" spans="1:4" x14ac:dyDescent="0.25">
      <c r="A2774">
        <v>226.5</v>
      </c>
      <c r="B2774">
        <v>-173.15</v>
      </c>
      <c r="C2774" t="s">
        <v>24</v>
      </c>
      <c r="D2774" t="s">
        <v>25</v>
      </c>
    </row>
    <row r="2775" spans="1:4" x14ac:dyDescent="0.25">
      <c r="A2775">
        <v>438.93</v>
      </c>
      <c r="B2775">
        <v>-119.02</v>
      </c>
      <c r="C2775" t="s">
        <v>24</v>
      </c>
      <c r="D2775" t="s">
        <v>25</v>
      </c>
    </row>
    <row r="2776" spans="1:4" x14ac:dyDescent="0.25">
      <c r="A2776">
        <v>15251.5</v>
      </c>
      <c r="B2776">
        <v>5353.19</v>
      </c>
      <c r="C2776" t="s">
        <v>24</v>
      </c>
      <c r="D2776" t="s">
        <v>51</v>
      </c>
    </row>
    <row r="2777" spans="1:4" x14ac:dyDescent="0.25">
      <c r="A2777">
        <v>462.36599999999999</v>
      </c>
      <c r="B2777">
        <v>-120.05</v>
      </c>
      <c r="C2777" t="s">
        <v>24</v>
      </c>
      <c r="D2777" t="s">
        <v>41</v>
      </c>
    </row>
    <row r="2778" spans="1:4" x14ac:dyDescent="0.25">
      <c r="A2778">
        <v>336.48</v>
      </c>
      <c r="B2778">
        <v>5.56</v>
      </c>
      <c r="C2778" t="s">
        <v>34</v>
      </c>
      <c r="D2778" t="s">
        <v>35</v>
      </c>
    </row>
    <row r="2779" spans="1:4" x14ac:dyDescent="0.25">
      <c r="A2779">
        <v>367.53</v>
      </c>
      <c r="B2779">
        <v>11.65</v>
      </c>
      <c r="C2779" t="s">
        <v>37</v>
      </c>
      <c r="D2779" t="s">
        <v>112</v>
      </c>
    </row>
    <row r="2780" spans="1:4" x14ac:dyDescent="0.25">
      <c r="A2780">
        <v>103.39</v>
      </c>
      <c r="B2780">
        <v>29.17</v>
      </c>
      <c r="C2780" t="s">
        <v>34</v>
      </c>
      <c r="D2780" t="s">
        <v>35</v>
      </c>
    </row>
    <row r="2781" spans="1:4" x14ac:dyDescent="0.25">
      <c r="A2781">
        <v>435.39</v>
      </c>
      <c r="B2781">
        <v>-48.97</v>
      </c>
      <c r="C2781" t="s">
        <v>34</v>
      </c>
      <c r="D2781" t="s">
        <v>53</v>
      </c>
    </row>
    <row r="2782" spans="1:4" x14ac:dyDescent="0.25">
      <c r="A2782">
        <v>26.68</v>
      </c>
      <c r="B2782">
        <v>-10.74</v>
      </c>
      <c r="C2782" t="s">
        <v>37</v>
      </c>
      <c r="D2782" t="s">
        <v>38</v>
      </c>
    </row>
    <row r="2783" spans="1:4" x14ac:dyDescent="0.25">
      <c r="A2783">
        <v>2536.1799999999998</v>
      </c>
      <c r="B2783">
        <v>350.62</v>
      </c>
      <c r="C2783" t="s">
        <v>34</v>
      </c>
      <c r="D2783" t="s">
        <v>53</v>
      </c>
    </row>
    <row r="2784" spans="1:4" x14ac:dyDescent="0.25">
      <c r="A2784">
        <v>38.56</v>
      </c>
      <c r="B2784">
        <v>-10.25</v>
      </c>
      <c r="C2784" t="s">
        <v>34</v>
      </c>
      <c r="D2784" t="s">
        <v>68</v>
      </c>
    </row>
    <row r="2785" spans="1:4" x14ac:dyDescent="0.25">
      <c r="A2785">
        <v>764.32</v>
      </c>
      <c r="B2785">
        <v>-34.590000000000003</v>
      </c>
      <c r="C2785" t="s">
        <v>34</v>
      </c>
      <c r="D2785" t="s">
        <v>35</v>
      </c>
    </row>
    <row r="2786" spans="1:4" x14ac:dyDescent="0.25">
      <c r="A2786">
        <v>2251.9135000000001</v>
      </c>
      <c r="B2786">
        <v>655.91</v>
      </c>
      <c r="C2786" t="s">
        <v>24</v>
      </c>
      <c r="D2786" t="s">
        <v>41</v>
      </c>
    </row>
    <row r="2787" spans="1:4" x14ac:dyDescent="0.25">
      <c r="A2787">
        <v>315.79199999999997</v>
      </c>
      <c r="B2787">
        <v>-105.77</v>
      </c>
      <c r="C2787" t="s">
        <v>24</v>
      </c>
      <c r="D2787" t="s">
        <v>41</v>
      </c>
    </row>
    <row r="2788" spans="1:4" x14ac:dyDescent="0.25">
      <c r="A2788">
        <v>4097.1445000000003</v>
      </c>
      <c r="B2788">
        <v>501.54</v>
      </c>
      <c r="C2788" t="s">
        <v>24</v>
      </c>
      <c r="D2788" t="s">
        <v>41</v>
      </c>
    </row>
    <row r="2789" spans="1:4" x14ac:dyDescent="0.25">
      <c r="A2789">
        <v>34.42</v>
      </c>
      <c r="B2789">
        <v>9.4700000000000006</v>
      </c>
      <c r="C2789" t="s">
        <v>34</v>
      </c>
      <c r="D2789" t="s">
        <v>46</v>
      </c>
    </row>
    <row r="2790" spans="1:4" x14ac:dyDescent="0.25">
      <c r="A2790">
        <v>172.76</v>
      </c>
      <c r="B2790">
        <v>73.180000000000007</v>
      </c>
      <c r="C2790" t="s">
        <v>34</v>
      </c>
      <c r="D2790" t="s">
        <v>46</v>
      </c>
    </row>
    <row r="2791" spans="1:4" x14ac:dyDescent="0.25">
      <c r="A2791">
        <v>853.16200000000003</v>
      </c>
      <c r="B2791">
        <v>-83.95</v>
      </c>
      <c r="C2791" t="s">
        <v>24</v>
      </c>
      <c r="D2791" t="s">
        <v>41</v>
      </c>
    </row>
    <row r="2792" spans="1:4" x14ac:dyDescent="0.25">
      <c r="A2792">
        <v>27</v>
      </c>
      <c r="B2792">
        <v>-4.9000000000000004</v>
      </c>
      <c r="C2792" t="s">
        <v>34</v>
      </c>
      <c r="D2792" t="s">
        <v>49</v>
      </c>
    </row>
    <row r="2793" spans="1:4" x14ac:dyDescent="0.25">
      <c r="A2793">
        <v>705.44</v>
      </c>
      <c r="B2793">
        <v>165.9</v>
      </c>
      <c r="C2793" t="s">
        <v>37</v>
      </c>
      <c r="D2793" t="s">
        <v>38</v>
      </c>
    </row>
    <row r="2794" spans="1:4" x14ac:dyDescent="0.25">
      <c r="A2794">
        <v>1041.72</v>
      </c>
      <c r="B2794">
        <v>437.61</v>
      </c>
      <c r="C2794" t="s">
        <v>34</v>
      </c>
      <c r="D2794" t="s">
        <v>49</v>
      </c>
    </row>
    <row r="2795" spans="1:4" x14ac:dyDescent="0.25">
      <c r="A2795">
        <v>136.49</v>
      </c>
      <c r="B2795">
        <v>36.229999999999997</v>
      </c>
      <c r="C2795" t="s">
        <v>34</v>
      </c>
      <c r="D2795" t="s">
        <v>35</v>
      </c>
    </row>
    <row r="2796" spans="1:4" x14ac:dyDescent="0.25">
      <c r="A2796">
        <v>35.65</v>
      </c>
      <c r="B2796">
        <v>-5.92</v>
      </c>
      <c r="C2796" t="s">
        <v>34</v>
      </c>
      <c r="D2796" t="s">
        <v>68</v>
      </c>
    </row>
    <row r="2797" spans="1:4" x14ac:dyDescent="0.25">
      <c r="A2797">
        <v>205.3</v>
      </c>
      <c r="B2797">
        <v>-89.56</v>
      </c>
      <c r="C2797" t="s">
        <v>24</v>
      </c>
      <c r="D2797" t="s">
        <v>25</v>
      </c>
    </row>
    <row r="2798" spans="1:4" x14ac:dyDescent="0.25">
      <c r="A2798">
        <v>125.7</v>
      </c>
      <c r="B2798">
        <v>-62.77</v>
      </c>
      <c r="C2798" t="s">
        <v>24</v>
      </c>
      <c r="D2798" t="s">
        <v>25</v>
      </c>
    </row>
    <row r="2799" spans="1:4" x14ac:dyDescent="0.25">
      <c r="A2799">
        <v>199.86</v>
      </c>
      <c r="B2799">
        <v>-257.11</v>
      </c>
      <c r="C2799" t="s">
        <v>34</v>
      </c>
      <c r="D2799" t="s">
        <v>72</v>
      </c>
    </row>
    <row r="2800" spans="1:4" x14ac:dyDescent="0.25">
      <c r="A2800">
        <v>1888.02</v>
      </c>
      <c r="B2800">
        <v>192.33</v>
      </c>
      <c r="C2800" t="s">
        <v>24</v>
      </c>
      <c r="D2800" t="s">
        <v>51</v>
      </c>
    </row>
    <row r="2801" spans="1:4" x14ac:dyDescent="0.25">
      <c r="A2801">
        <v>322.69</v>
      </c>
      <c r="B2801">
        <v>1.91</v>
      </c>
      <c r="C2801" t="s">
        <v>34</v>
      </c>
      <c r="D2801" t="s">
        <v>76</v>
      </c>
    </row>
    <row r="2802" spans="1:4" x14ac:dyDescent="0.25">
      <c r="A2802">
        <v>123.46</v>
      </c>
      <c r="B2802">
        <v>26.66</v>
      </c>
      <c r="C2802" t="s">
        <v>34</v>
      </c>
      <c r="D2802" t="s">
        <v>35</v>
      </c>
    </row>
    <row r="2803" spans="1:4" x14ac:dyDescent="0.25">
      <c r="A2803">
        <v>92.53</v>
      </c>
      <c r="B2803">
        <v>-71.52</v>
      </c>
      <c r="C2803" t="s">
        <v>34</v>
      </c>
      <c r="D2803" t="s">
        <v>35</v>
      </c>
    </row>
    <row r="2804" spans="1:4" x14ac:dyDescent="0.25">
      <c r="A2804">
        <v>988.64350000000002</v>
      </c>
      <c r="B2804">
        <v>89.89</v>
      </c>
      <c r="C2804" t="s">
        <v>24</v>
      </c>
      <c r="D2804" t="s">
        <v>41</v>
      </c>
    </row>
    <row r="2805" spans="1:4" x14ac:dyDescent="0.25">
      <c r="A2805">
        <v>3016.85</v>
      </c>
      <c r="B2805">
        <v>-967.67</v>
      </c>
      <c r="C2805" t="s">
        <v>34</v>
      </c>
      <c r="D2805" t="s">
        <v>53</v>
      </c>
    </row>
    <row r="2806" spans="1:4" x14ac:dyDescent="0.25">
      <c r="A2806">
        <v>48.5</v>
      </c>
      <c r="B2806">
        <v>23.88</v>
      </c>
      <c r="C2806" t="s">
        <v>34</v>
      </c>
      <c r="D2806" t="s">
        <v>46</v>
      </c>
    </row>
    <row r="2807" spans="1:4" x14ac:dyDescent="0.25">
      <c r="A2807">
        <v>1484.89</v>
      </c>
      <c r="B2807">
        <v>220.99</v>
      </c>
      <c r="C2807" t="s">
        <v>34</v>
      </c>
      <c r="D2807" t="s">
        <v>76</v>
      </c>
    </row>
    <row r="2808" spans="1:4" x14ac:dyDescent="0.25">
      <c r="A2808">
        <v>244.39</v>
      </c>
      <c r="B2808">
        <v>114.1</v>
      </c>
      <c r="C2808" t="s">
        <v>34</v>
      </c>
      <c r="D2808" t="s">
        <v>46</v>
      </c>
    </row>
    <row r="2809" spans="1:4" x14ac:dyDescent="0.25">
      <c r="A2809">
        <v>581.41999999999996</v>
      </c>
      <c r="B2809">
        <v>-129.97</v>
      </c>
      <c r="C2809" t="s">
        <v>34</v>
      </c>
      <c r="D2809" t="s">
        <v>53</v>
      </c>
    </row>
    <row r="2810" spans="1:4" x14ac:dyDescent="0.25">
      <c r="A2810">
        <v>588.54</v>
      </c>
      <c r="B2810">
        <v>-30.72</v>
      </c>
      <c r="C2810" t="s">
        <v>34</v>
      </c>
      <c r="D2810" t="s">
        <v>35</v>
      </c>
    </row>
    <row r="2811" spans="1:4" x14ac:dyDescent="0.25">
      <c r="A2811">
        <v>175.35</v>
      </c>
      <c r="B2811">
        <v>-174.18</v>
      </c>
      <c r="C2811" t="s">
        <v>34</v>
      </c>
      <c r="D2811" t="s">
        <v>49</v>
      </c>
    </row>
    <row r="2812" spans="1:4" x14ac:dyDescent="0.25">
      <c r="A2812">
        <v>590.6</v>
      </c>
      <c r="B2812">
        <v>117.73</v>
      </c>
      <c r="C2812" t="s">
        <v>34</v>
      </c>
      <c r="D2812" t="s">
        <v>49</v>
      </c>
    </row>
    <row r="2813" spans="1:4" x14ac:dyDescent="0.25">
      <c r="A2813">
        <v>47.12</v>
      </c>
      <c r="B2813">
        <v>10.8</v>
      </c>
      <c r="C2813" t="s">
        <v>34</v>
      </c>
      <c r="D2813" t="s">
        <v>76</v>
      </c>
    </row>
    <row r="2814" spans="1:4" x14ac:dyDescent="0.25">
      <c r="A2814">
        <v>62.89</v>
      </c>
      <c r="B2814">
        <v>-23.2</v>
      </c>
      <c r="C2814" t="s">
        <v>34</v>
      </c>
      <c r="D2814" t="s">
        <v>49</v>
      </c>
    </row>
    <row r="2815" spans="1:4" x14ac:dyDescent="0.25">
      <c r="A2815">
        <v>555.67999999999995</v>
      </c>
      <c r="B2815">
        <v>-336.3</v>
      </c>
      <c r="C2815" t="s">
        <v>37</v>
      </c>
      <c r="D2815" t="s">
        <v>86</v>
      </c>
    </row>
    <row r="2816" spans="1:4" x14ac:dyDescent="0.25">
      <c r="A2816">
        <v>3344.11</v>
      </c>
      <c r="B2816">
        <v>588.54</v>
      </c>
      <c r="C2816" t="s">
        <v>37</v>
      </c>
      <c r="D2816" t="s">
        <v>86</v>
      </c>
    </row>
    <row r="2817" spans="1:4" x14ac:dyDescent="0.25">
      <c r="A2817">
        <v>22.06</v>
      </c>
      <c r="B2817">
        <v>-22.28</v>
      </c>
      <c r="C2817" t="s">
        <v>34</v>
      </c>
      <c r="D2817" t="s">
        <v>68</v>
      </c>
    </row>
    <row r="2818" spans="1:4" x14ac:dyDescent="0.25">
      <c r="A2818">
        <v>12616.2</v>
      </c>
      <c r="B2818">
        <v>2808.22</v>
      </c>
      <c r="C2818" t="s">
        <v>24</v>
      </c>
      <c r="D2818" t="s">
        <v>131</v>
      </c>
    </row>
    <row r="2819" spans="1:4" x14ac:dyDescent="0.25">
      <c r="A2819">
        <v>2701.69</v>
      </c>
      <c r="B2819">
        <v>-926.33</v>
      </c>
      <c r="C2819" t="s">
        <v>37</v>
      </c>
      <c r="D2819" t="s">
        <v>57</v>
      </c>
    </row>
    <row r="2820" spans="1:4" x14ac:dyDescent="0.25">
      <c r="A2820">
        <v>259.43</v>
      </c>
      <c r="B2820">
        <v>-52.52</v>
      </c>
      <c r="C2820" t="s">
        <v>34</v>
      </c>
      <c r="D2820" t="s">
        <v>68</v>
      </c>
    </row>
    <row r="2821" spans="1:4" x14ac:dyDescent="0.25">
      <c r="A2821">
        <v>24.77</v>
      </c>
      <c r="B2821">
        <v>-17.07</v>
      </c>
      <c r="C2821" t="s">
        <v>34</v>
      </c>
      <c r="D2821" t="s">
        <v>68</v>
      </c>
    </row>
    <row r="2822" spans="1:4" x14ac:dyDescent="0.25">
      <c r="A2822">
        <v>3832.37</v>
      </c>
      <c r="B2822">
        <v>1322.07</v>
      </c>
      <c r="C2822" t="s">
        <v>37</v>
      </c>
      <c r="D2822" t="s">
        <v>38</v>
      </c>
    </row>
    <row r="2823" spans="1:4" x14ac:dyDescent="0.25">
      <c r="A2823">
        <v>864.16</v>
      </c>
      <c r="B2823">
        <v>-175.47</v>
      </c>
      <c r="C2823" t="s">
        <v>37</v>
      </c>
      <c r="D2823" t="s">
        <v>38</v>
      </c>
    </row>
    <row r="2824" spans="1:4" x14ac:dyDescent="0.25">
      <c r="A2824">
        <v>29186.49</v>
      </c>
      <c r="B2824">
        <v>11562.08</v>
      </c>
      <c r="C2824" t="s">
        <v>24</v>
      </c>
      <c r="D2824" t="s">
        <v>51</v>
      </c>
    </row>
    <row r="2825" spans="1:4" x14ac:dyDescent="0.25">
      <c r="A2825">
        <v>6095.14</v>
      </c>
      <c r="B2825">
        <v>-3001.28</v>
      </c>
      <c r="C2825" t="s">
        <v>24</v>
      </c>
      <c r="D2825" t="s">
        <v>51</v>
      </c>
    </row>
    <row r="2826" spans="1:4" x14ac:dyDescent="0.25">
      <c r="A2826">
        <v>3776.28</v>
      </c>
      <c r="B2826">
        <v>579.79</v>
      </c>
      <c r="C2826" t="s">
        <v>24</v>
      </c>
      <c r="D2826" t="s">
        <v>51</v>
      </c>
    </row>
    <row r="2827" spans="1:4" x14ac:dyDescent="0.25">
      <c r="A2827">
        <v>1487.8995</v>
      </c>
      <c r="B2827">
        <v>79.319999999999993</v>
      </c>
      <c r="C2827" t="s">
        <v>24</v>
      </c>
      <c r="D2827" t="s">
        <v>41</v>
      </c>
    </row>
    <row r="2828" spans="1:4" x14ac:dyDescent="0.25">
      <c r="A2828">
        <v>623.35</v>
      </c>
      <c r="B2828">
        <v>235.51</v>
      </c>
      <c r="C2828" t="s">
        <v>34</v>
      </c>
      <c r="D2828" t="s">
        <v>49</v>
      </c>
    </row>
    <row r="2829" spans="1:4" x14ac:dyDescent="0.25">
      <c r="A2829">
        <v>250.6</v>
      </c>
      <c r="B2829">
        <v>-107.06</v>
      </c>
      <c r="C2829" t="s">
        <v>34</v>
      </c>
      <c r="D2829" t="s">
        <v>49</v>
      </c>
    </row>
    <row r="2830" spans="1:4" x14ac:dyDescent="0.25">
      <c r="A2830">
        <v>30.47</v>
      </c>
      <c r="B2830">
        <v>-10.7</v>
      </c>
      <c r="C2830" t="s">
        <v>34</v>
      </c>
      <c r="D2830" t="s">
        <v>49</v>
      </c>
    </row>
    <row r="2831" spans="1:4" x14ac:dyDescent="0.25">
      <c r="A2831">
        <v>11.76</v>
      </c>
      <c r="B2831">
        <v>-2.83</v>
      </c>
      <c r="C2831" t="s">
        <v>34</v>
      </c>
      <c r="D2831" t="s">
        <v>46</v>
      </c>
    </row>
    <row r="2832" spans="1:4" x14ac:dyDescent="0.25">
      <c r="A2832">
        <v>100.13</v>
      </c>
      <c r="B2832">
        <v>19.77</v>
      </c>
      <c r="C2832" t="s">
        <v>34</v>
      </c>
      <c r="D2832" t="s">
        <v>49</v>
      </c>
    </row>
    <row r="2833" spans="1:4" x14ac:dyDescent="0.25">
      <c r="A2833">
        <v>1192.93</v>
      </c>
      <c r="B2833">
        <v>-434.81</v>
      </c>
      <c r="C2833" t="s">
        <v>34</v>
      </c>
      <c r="D2833" t="s">
        <v>53</v>
      </c>
    </row>
    <row r="2834" spans="1:4" x14ac:dyDescent="0.25">
      <c r="A2834">
        <v>284.38</v>
      </c>
      <c r="B2834">
        <v>-62.43</v>
      </c>
      <c r="C2834" t="s">
        <v>34</v>
      </c>
      <c r="D2834" t="s">
        <v>49</v>
      </c>
    </row>
    <row r="2835" spans="1:4" x14ac:dyDescent="0.25">
      <c r="A2835">
        <v>107.63</v>
      </c>
      <c r="B2835">
        <v>-29.89</v>
      </c>
      <c r="C2835" t="s">
        <v>34</v>
      </c>
      <c r="D2835" t="s">
        <v>68</v>
      </c>
    </row>
    <row r="2836" spans="1:4" x14ac:dyDescent="0.25">
      <c r="A2836">
        <v>2230.9699999999998</v>
      </c>
      <c r="B2836">
        <v>273.27</v>
      </c>
      <c r="C2836" t="s">
        <v>37</v>
      </c>
      <c r="D2836" t="s">
        <v>86</v>
      </c>
    </row>
    <row r="2837" spans="1:4" x14ac:dyDescent="0.25">
      <c r="A2837">
        <v>200.77</v>
      </c>
      <c r="B2837">
        <v>-60.61</v>
      </c>
      <c r="C2837" t="s">
        <v>37</v>
      </c>
      <c r="D2837" t="s">
        <v>38</v>
      </c>
    </row>
    <row r="2838" spans="1:4" x14ac:dyDescent="0.25">
      <c r="A2838">
        <v>165.51</v>
      </c>
      <c r="B2838">
        <v>-269.91000000000003</v>
      </c>
      <c r="C2838" t="s">
        <v>34</v>
      </c>
      <c r="D2838" t="s">
        <v>68</v>
      </c>
    </row>
    <row r="2839" spans="1:4" x14ac:dyDescent="0.25">
      <c r="A2839">
        <v>126.79</v>
      </c>
      <c r="B2839">
        <v>-16.38</v>
      </c>
      <c r="C2839" t="s">
        <v>34</v>
      </c>
      <c r="D2839" t="s">
        <v>72</v>
      </c>
    </row>
    <row r="2840" spans="1:4" x14ac:dyDescent="0.25">
      <c r="A2840">
        <v>1770.2014999999999</v>
      </c>
      <c r="B2840">
        <v>-165.95</v>
      </c>
      <c r="C2840" t="s">
        <v>24</v>
      </c>
      <c r="D2840" t="s">
        <v>41</v>
      </c>
    </row>
    <row r="2841" spans="1:4" x14ac:dyDescent="0.25">
      <c r="A2841">
        <v>486.63</v>
      </c>
      <c r="B2841">
        <v>-146.37</v>
      </c>
      <c r="C2841" t="s">
        <v>34</v>
      </c>
      <c r="D2841" t="s">
        <v>53</v>
      </c>
    </row>
    <row r="2842" spans="1:4" x14ac:dyDescent="0.25">
      <c r="A2842">
        <v>1196.8599999999999</v>
      </c>
      <c r="B2842">
        <v>-12.51</v>
      </c>
      <c r="C2842" t="s">
        <v>24</v>
      </c>
      <c r="D2842" t="s">
        <v>25</v>
      </c>
    </row>
    <row r="2843" spans="1:4" x14ac:dyDescent="0.25">
      <c r="A2843">
        <v>125.21</v>
      </c>
      <c r="B2843">
        <v>37.99</v>
      </c>
      <c r="C2843" t="s">
        <v>34</v>
      </c>
      <c r="D2843" t="s">
        <v>100</v>
      </c>
    </row>
    <row r="2844" spans="1:4" x14ac:dyDescent="0.25">
      <c r="A2844">
        <v>924.11149999999998</v>
      </c>
      <c r="B2844">
        <v>-287.99</v>
      </c>
      <c r="C2844" t="s">
        <v>24</v>
      </c>
      <c r="D2844" t="s">
        <v>41</v>
      </c>
    </row>
    <row r="2845" spans="1:4" x14ac:dyDescent="0.25">
      <c r="A2845">
        <v>565.01</v>
      </c>
      <c r="B2845">
        <v>-10.33</v>
      </c>
      <c r="C2845" t="s">
        <v>34</v>
      </c>
      <c r="D2845" t="s">
        <v>53</v>
      </c>
    </row>
    <row r="2846" spans="1:4" x14ac:dyDescent="0.25">
      <c r="A2846">
        <v>148.16999999999999</v>
      </c>
      <c r="B2846">
        <v>-7.06</v>
      </c>
      <c r="C2846" t="s">
        <v>34</v>
      </c>
      <c r="D2846" t="s">
        <v>100</v>
      </c>
    </row>
    <row r="2847" spans="1:4" x14ac:dyDescent="0.25">
      <c r="A2847">
        <v>71.569999999999993</v>
      </c>
      <c r="B2847">
        <v>-30.69</v>
      </c>
      <c r="C2847" t="s">
        <v>37</v>
      </c>
      <c r="D2847" t="s">
        <v>57</v>
      </c>
    </row>
    <row r="2848" spans="1:4" x14ac:dyDescent="0.25">
      <c r="A2848">
        <v>2062.75</v>
      </c>
      <c r="B2848">
        <v>559.59</v>
      </c>
      <c r="C2848" t="s">
        <v>37</v>
      </c>
      <c r="D2848" t="s">
        <v>112</v>
      </c>
    </row>
    <row r="2849" spans="1:4" x14ac:dyDescent="0.25">
      <c r="A2849">
        <v>36.31</v>
      </c>
      <c r="B2849">
        <v>-74.45</v>
      </c>
      <c r="C2849" t="s">
        <v>24</v>
      </c>
      <c r="D2849" t="s">
        <v>25</v>
      </c>
    </row>
    <row r="2850" spans="1:4" x14ac:dyDescent="0.25">
      <c r="A2850">
        <v>388.15</v>
      </c>
      <c r="B2850">
        <v>-44.21</v>
      </c>
      <c r="C2850" t="s">
        <v>37</v>
      </c>
      <c r="D2850" t="s">
        <v>38</v>
      </c>
    </row>
    <row r="2851" spans="1:4" x14ac:dyDescent="0.25">
      <c r="A2851">
        <v>12805.25</v>
      </c>
      <c r="B2851">
        <v>5065.51</v>
      </c>
      <c r="C2851" t="s">
        <v>34</v>
      </c>
      <c r="D2851" t="s">
        <v>68</v>
      </c>
    </row>
    <row r="2852" spans="1:4" x14ac:dyDescent="0.25">
      <c r="A2852">
        <v>1435.32</v>
      </c>
      <c r="B2852">
        <v>485.95</v>
      </c>
      <c r="C2852" t="s">
        <v>24</v>
      </c>
      <c r="D2852" t="s">
        <v>25</v>
      </c>
    </row>
    <row r="2853" spans="1:4" x14ac:dyDescent="0.25">
      <c r="A2853">
        <v>68.73</v>
      </c>
      <c r="B2853">
        <v>17.170000000000002</v>
      </c>
      <c r="C2853" t="s">
        <v>34</v>
      </c>
      <c r="D2853" t="s">
        <v>35</v>
      </c>
    </row>
    <row r="2854" spans="1:4" x14ac:dyDescent="0.25">
      <c r="A2854">
        <v>225.06</v>
      </c>
      <c r="B2854">
        <v>7.3</v>
      </c>
      <c r="C2854" t="s">
        <v>34</v>
      </c>
      <c r="D2854" t="s">
        <v>68</v>
      </c>
    </row>
    <row r="2855" spans="1:4" x14ac:dyDescent="0.25">
      <c r="A2855">
        <v>1041.78</v>
      </c>
      <c r="B2855">
        <v>283.79000000000002</v>
      </c>
      <c r="C2855" t="s">
        <v>34</v>
      </c>
      <c r="D2855" t="s">
        <v>76</v>
      </c>
    </row>
    <row r="2856" spans="1:4" x14ac:dyDescent="0.25">
      <c r="A2856">
        <v>2046.81</v>
      </c>
      <c r="B2856">
        <v>469.28</v>
      </c>
      <c r="C2856" t="s">
        <v>34</v>
      </c>
      <c r="D2856" t="s">
        <v>68</v>
      </c>
    </row>
    <row r="2857" spans="1:4" x14ac:dyDescent="0.25">
      <c r="A2857">
        <v>231.27</v>
      </c>
      <c r="B2857">
        <v>89.29</v>
      </c>
      <c r="C2857" t="s">
        <v>37</v>
      </c>
      <c r="D2857" t="s">
        <v>38</v>
      </c>
    </row>
    <row r="2858" spans="1:4" x14ac:dyDescent="0.25">
      <c r="A2858">
        <v>150.24</v>
      </c>
      <c r="B2858">
        <v>-102.93</v>
      </c>
      <c r="C2858" t="s">
        <v>37</v>
      </c>
      <c r="D2858" t="s">
        <v>38</v>
      </c>
    </row>
    <row r="2859" spans="1:4" x14ac:dyDescent="0.25">
      <c r="A2859">
        <v>1403.027</v>
      </c>
      <c r="B2859">
        <v>153.80000000000001</v>
      </c>
      <c r="C2859" t="s">
        <v>24</v>
      </c>
      <c r="D2859" t="s">
        <v>41</v>
      </c>
    </row>
    <row r="2860" spans="1:4" x14ac:dyDescent="0.25">
      <c r="A2860">
        <v>125.78</v>
      </c>
      <c r="B2860">
        <v>8.43</v>
      </c>
      <c r="C2860" t="s">
        <v>34</v>
      </c>
      <c r="D2860" t="s">
        <v>68</v>
      </c>
    </row>
    <row r="2861" spans="1:4" x14ac:dyDescent="0.25">
      <c r="A2861">
        <v>577</v>
      </c>
      <c r="B2861">
        <v>-112.88</v>
      </c>
      <c r="C2861" t="s">
        <v>37</v>
      </c>
      <c r="D2861" t="s">
        <v>86</v>
      </c>
    </row>
    <row r="2862" spans="1:4" x14ac:dyDescent="0.25">
      <c r="A2862">
        <v>24.53</v>
      </c>
      <c r="B2862">
        <v>-28.14</v>
      </c>
      <c r="C2862" t="s">
        <v>24</v>
      </c>
      <c r="D2862" t="s">
        <v>51</v>
      </c>
    </row>
    <row r="2863" spans="1:4" x14ac:dyDescent="0.25">
      <c r="A2863">
        <v>217.25</v>
      </c>
      <c r="B2863">
        <v>33.5</v>
      </c>
      <c r="C2863" t="s">
        <v>34</v>
      </c>
      <c r="D2863" t="s">
        <v>35</v>
      </c>
    </row>
    <row r="2864" spans="1:4" x14ac:dyDescent="0.25">
      <c r="A2864">
        <v>5993.74</v>
      </c>
      <c r="B2864">
        <v>-998.94</v>
      </c>
      <c r="C2864" t="s">
        <v>37</v>
      </c>
      <c r="D2864" t="s">
        <v>112</v>
      </c>
    </row>
    <row r="2865" spans="1:4" x14ac:dyDescent="0.25">
      <c r="A2865">
        <v>1083.4014999999999</v>
      </c>
      <c r="B2865">
        <v>64.53</v>
      </c>
      <c r="C2865" t="s">
        <v>24</v>
      </c>
      <c r="D2865" t="s">
        <v>41</v>
      </c>
    </row>
    <row r="2866" spans="1:4" x14ac:dyDescent="0.25">
      <c r="A2866">
        <v>4359</v>
      </c>
      <c r="B2866">
        <v>907.67</v>
      </c>
      <c r="C2866" t="s">
        <v>24</v>
      </c>
      <c r="D2866" t="s">
        <v>25</v>
      </c>
    </row>
    <row r="2867" spans="1:4" x14ac:dyDescent="0.25">
      <c r="A2867">
        <v>28.81</v>
      </c>
      <c r="B2867">
        <v>7.15</v>
      </c>
      <c r="C2867" t="s">
        <v>34</v>
      </c>
      <c r="D2867" t="s">
        <v>46</v>
      </c>
    </row>
    <row r="2868" spans="1:4" x14ac:dyDescent="0.25">
      <c r="A2868">
        <v>1445.6</v>
      </c>
      <c r="B2868">
        <v>126.03</v>
      </c>
      <c r="C2868" t="s">
        <v>37</v>
      </c>
      <c r="D2868" t="s">
        <v>38</v>
      </c>
    </row>
    <row r="2869" spans="1:4" x14ac:dyDescent="0.25">
      <c r="A2869">
        <v>119.03</v>
      </c>
      <c r="B2869">
        <v>29.62</v>
      </c>
      <c r="C2869" t="s">
        <v>34</v>
      </c>
      <c r="D2869" t="s">
        <v>49</v>
      </c>
    </row>
    <row r="2870" spans="1:4" x14ac:dyDescent="0.25">
      <c r="A2870">
        <v>70.88</v>
      </c>
      <c r="B2870">
        <v>-50.2</v>
      </c>
      <c r="C2870" t="s">
        <v>34</v>
      </c>
      <c r="D2870" t="s">
        <v>49</v>
      </c>
    </row>
    <row r="2871" spans="1:4" x14ac:dyDescent="0.25">
      <c r="A2871">
        <v>188.38</v>
      </c>
      <c r="B2871">
        <v>-120.12</v>
      </c>
      <c r="C2871" t="s">
        <v>34</v>
      </c>
      <c r="D2871" t="s">
        <v>68</v>
      </c>
    </row>
    <row r="2872" spans="1:4" x14ac:dyDescent="0.25">
      <c r="A2872">
        <v>100.34</v>
      </c>
      <c r="B2872">
        <v>-88.19</v>
      </c>
      <c r="C2872" t="s">
        <v>34</v>
      </c>
      <c r="D2872" t="s">
        <v>68</v>
      </c>
    </row>
    <row r="2873" spans="1:4" x14ac:dyDescent="0.25">
      <c r="A2873">
        <v>75.680000000000007</v>
      </c>
      <c r="B2873">
        <v>-4.04</v>
      </c>
      <c r="C2873" t="s">
        <v>34</v>
      </c>
      <c r="D2873" t="s">
        <v>100</v>
      </c>
    </row>
    <row r="2874" spans="1:4" x14ac:dyDescent="0.25">
      <c r="A2874">
        <v>46.37</v>
      </c>
      <c r="B2874">
        <v>-19.809999999999999</v>
      </c>
      <c r="C2874" t="s">
        <v>34</v>
      </c>
      <c r="D2874" t="s">
        <v>100</v>
      </c>
    </row>
    <row r="2875" spans="1:4" x14ac:dyDescent="0.25">
      <c r="A2875">
        <v>48.75</v>
      </c>
      <c r="B2875">
        <v>3.5</v>
      </c>
      <c r="C2875" t="s">
        <v>34</v>
      </c>
      <c r="D2875" t="s">
        <v>68</v>
      </c>
    </row>
    <row r="2876" spans="1:4" x14ac:dyDescent="0.25">
      <c r="A2876">
        <v>112.6</v>
      </c>
      <c r="B2876">
        <v>-25.99</v>
      </c>
      <c r="C2876" t="s">
        <v>34</v>
      </c>
      <c r="D2876" t="s">
        <v>64</v>
      </c>
    </row>
    <row r="2877" spans="1:4" x14ac:dyDescent="0.25">
      <c r="A2877">
        <v>4581.54</v>
      </c>
      <c r="B2877">
        <v>-614.37</v>
      </c>
      <c r="C2877" t="s">
        <v>37</v>
      </c>
      <c r="D2877" t="s">
        <v>57</v>
      </c>
    </row>
    <row r="2878" spans="1:4" x14ac:dyDescent="0.25">
      <c r="A2878">
        <v>11266.4</v>
      </c>
      <c r="B2878">
        <v>1902.99</v>
      </c>
      <c r="C2878" t="s">
        <v>37</v>
      </c>
      <c r="D2878" t="s">
        <v>86</v>
      </c>
    </row>
    <row r="2879" spans="1:4" x14ac:dyDescent="0.25">
      <c r="A2879">
        <v>71.61</v>
      </c>
      <c r="B2879">
        <v>-70.31</v>
      </c>
      <c r="C2879" t="s">
        <v>24</v>
      </c>
      <c r="D2879" t="s">
        <v>25</v>
      </c>
    </row>
    <row r="2880" spans="1:4" x14ac:dyDescent="0.25">
      <c r="A2880">
        <v>10.43</v>
      </c>
      <c r="B2880">
        <v>-4.72</v>
      </c>
      <c r="C2880" t="s">
        <v>34</v>
      </c>
      <c r="D2880" t="s">
        <v>49</v>
      </c>
    </row>
    <row r="2881" spans="1:4" x14ac:dyDescent="0.25">
      <c r="A2881">
        <v>34.880000000000003</v>
      </c>
      <c r="B2881">
        <v>-22.12</v>
      </c>
      <c r="C2881" t="s">
        <v>37</v>
      </c>
      <c r="D2881" t="s">
        <v>38</v>
      </c>
    </row>
    <row r="2882" spans="1:4" x14ac:dyDescent="0.25">
      <c r="A2882">
        <v>150.33000000000001</v>
      </c>
      <c r="B2882">
        <v>-98.23</v>
      </c>
      <c r="C2882" t="s">
        <v>34</v>
      </c>
      <c r="D2882" t="s">
        <v>53</v>
      </c>
    </row>
    <row r="2883" spans="1:4" x14ac:dyDescent="0.25">
      <c r="A2883">
        <v>423.95</v>
      </c>
      <c r="B2883">
        <v>-263.95</v>
      </c>
      <c r="C2883" t="s">
        <v>24</v>
      </c>
      <c r="D2883" t="s">
        <v>25</v>
      </c>
    </row>
    <row r="2884" spans="1:4" x14ac:dyDescent="0.25">
      <c r="A2884">
        <v>620.23</v>
      </c>
      <c r="B2884">
        <v>115.24</v>
      </c>
      <c r="C2884" t="s">
        <v>37</v>
      </c>
      <c r="D2884" t="s">
        <v>38</v>
      </c>
    </row>
    <row r="2885" spans="1:4" x14ac:dyDescent="0.25">
      <c r="A2885">
        <v>1355.47</v>
      </c>
      <c r="B2885">
        <v>590.04</v>
      </c>
      <c r="C2885" t="s">
        <v>34</v>
      </c>
      <c r="D2885" t="s">
        <v>68</v>
      </c>
    </row>
    <row r="2886" spans="1:4" x14ac:dyDescent="0.25">
      <c r="A2886">
        <v>118.66</v>
      </c>
      <c r="B2886">
        <v>32.68</v>
      </c>
      <c r="C2886" t="s">
        <v>34</v>
      </c>
      <c r="D2886" t="s">
        <v>68</v>
      </c>
    </row>
    <row r="2887" spans="1:4" x14ac:dyDescent="0.25">
      <c r="A2887">
        <v>213.74</v>
      </c>
      <c r="B2887">
        <v>-32.15</v>
      </c>
      <c r="C2887" t="s">
        <v>34</v>
      </c>
      <c r="D2887" t="s">
        <v>100</v>
      </c>
    </row>
    <row r="2888" spans="1:4" x14ac:dyDescent="0.25">
      <c r="A2888">
        <v>136.72</v>
      </c>
      <c r="B2888">
        <v>5.91</v>
      </c>
      <c r="C2888" t="s">
        <v>34</v>
      </c>
      <c r="D2888" t="s">
        <v>35</v>
      </c>
    </row>
    <row r="2889" spans="1:4" x14ac:dyDescent="0.25">
      <c r="A2889">
        <v>6427.18</v>
      </c>
      <c r="B2889">
        <v>2097.1</v>
      </c>
      <c r="C2889" t="s">
        <v>34</v>
      </c>
      <c r="D2889" t="s">
        <v>68</v>
      </c>
    </row>
    <row r="2890" spans="1:4" x14ac:dyDescent="0.25">
      <c r="A2890">
        <v>1330.73</v>
      </c>
      <c r="B2890">
        <v>-450.1</v>
      </c>
      <c r="C2890" t="s">
        <v>37</v>
      </c>
      <c r="D2890" t="s">
        <v>112</v>
      </c>
    </row>
    <row r="2891" spans="1:4" x14ac:dyDescent="0.25">
      <c r="A2891">
        <v>7841.57</v>
      </c>
      <c r="B2891">
        <v>2347.1799999999998</v>
      </c>
      <c r="C2891" t="s">
        <v>34</v>
      </c>
      <c r="D2891" t="s">
        <v>72</v>
      </c>
    </row>
    <row r="2892" spans="1:4" x14ac:dyDescent="0.25">
      <c r="A2892">
        <v>156.31</v>
      </c>
      <c r="B2892">
        <v>-9.81</v>
      </c>
      <c r="C2892" t="s">
        <v>37</v>
      </c>
      <c r="D2892" t="s">
        <v>38</v>
      </c>
    </row>
    <row r="2893" spans="1:4" x14ac:dyDescent="0.25">
      <c r="A2893">
        <v>173.08</v>
      </c>
      <c r="B2893">
        <v>81.63</v>
      </c>
      <c r="C2893" t="s">
        <v>34</v>
      </c>
      <c r="D2893" t="s">
        <v>46</v>
      </c>
    </row>
    <row r="2894" spans="1:4" x14ac:dyDescent="0.25">
      <c r="A2894">
        <v>3492.6585</v>
      </c>
      <c r="B2894">
        <v>1181.81</v>
      </c>
      <c r="C2894" t="s">
        <v>24</v>
      </c>
      <c r="D2894" t="s">
        <v>41</v>
      </c>
    </row>
    <row r="2895" spans="1:4" x14ac:dyDescent="0.25">
      <c r="A2895">
        <v>53.79</v>
      </c>
      <c r="B2895">
        <v>11.55</v>
      </c>
      <c r="C2895" t="s">
        <v>34</v>
      </c>
      <c r="D2895" t="s">
        <v>46</v>
      </c>
    </row>
    <row r="2896" spans="1:4" x14ac:dyDescent="0.25">
      <c r="A2896">
        <v>361.65</v>
      </c>
      <c r="B2896">
        <v>-144.27000000000001</v>
      </c>
      <c r="C2896" t="s">
        <v>24</v>
      </c>
      <c r="D2896" t="s">
        <v>25</v>
      </c>
    </row>
    <row r="2897" spans="1:4" x14ac:dyDescent="0.25">
      <c r="A2897">
        <v>129.71</v>
      </c>
      <c r="B2897">
        <v>-100.61</v>
      </c>
      <c r="C2897" t="s">
        <v>34</v>
      </c>
      <c r="D2897" t="s">
        <v>49</v>
      </c>
    </row>
    <row r="2898" spans="1:4" x14ac:dyDescent="0.25">
      <c r="A2898">
        <v>161.66999999999999</v>
      </c>
      <c r="B2898">
        <v>-7.71</v>
      </c>
      <c r="C2898" t="s">
        <v>34</v>
      </c>
      <c r="D2898" t="s">
        <v>49</v>
      </c>
    </row>
    <row r="2899" spans="1:4" x14ac:dyDescent="0.25">
      <c r="A2899">
        <v>240.18</v>
      </c>
      <c r="B2899">
        <v>-160.21</v>
      </c>
      <c r="C2899" t="s">
        <v>34</v>
      </c>
      <c r="D2899" t="s">
        <v>49</v>
      </c>
    </row>
    <row r="2900" spans="1:4" x14ac:dyDescent="0.25">
      <c r="A2900">
        <v>529.28</v>
      </c>
      <c r="B2900">
        <v>-30.27</v>
      </c>
      <c r="C2900" t="s">
        <v>34</v>
      </c>
      <c r="D2900" t="s">
        <v>53</v>
      </c>
    </row>
    <row r="2901" spans="1:4" x14ac:dyDescent="0.25">
      <c r="A2901">
        <v>881.50099999999998</v>
      </c>
      <c r="B2901">
        <v>334.53</v>
      </c>
      <c r="C2901" t="s">
        <v>24</v>
      </c>
      <c r="D2901" t="s">
        <v>41</v>
      </c>
    </row>
    <row r="2902" spans="1:4" x14ac:dyDescent="0.25">
      <c r="A2902">
        <v>161.72</v>
      </c>
      <c r="B2902">
        <v>-121.18</v>
      </c>
      <c r="C2902" t="s">
        <v>34</v>
      </c>
      <c r="D2902" t="s">
        <v>49</v>
      </c>
    </row>
    <row r="2903" spans="1:4" x14ac:dyDescent="0.25">
      <c r="A2903">
        <v>660.05899999999997</v>
      </c>
      <c r="B2903">
        <v>-0.65</v>
      </c>
      <c r="C2903" t="s">
        <v>24</v>
      </c>
      <c r="D2903" t="s">
        <v>41</v>
      </c>
    </row>
    <row r="2904" spans="1:4" x14ac:dyDescent="0.25">
      <c r="A2904">
        <v>1038.82</v>
      </c>
      <c r="B2904">
        <v>-78.36</v>
      </c>
      <c r="C2904" t="s">
        <v>34</v>
      </c>
      <c r="D2904" t="s">
        <v>68</v>
      </c>
    </row>
    <row r="2905" spans="1:4" x14ac:dyDescent="0.25">
      <c r="A2905">
        <v>564.39</v>
      </c>
      <c r="B2905">
        <v>51.82</v>
      </c>
      <c r="C2905" t="s">
        <v>34</v>
      </c>
      <c r="D2905" t="s">
        <v>68</v>
      </c>
    </row>
    <row r="2906" spans="1:4" x14ac:dyDescent="0.25">
      <c r="A2906">
        <v>207.42</v>
      </c>
      <c r="B2906">
        <v>-115.35</v>
      </c>
      <c r="C2906" t="s">
        <v>34</v>
      </c>
      <c r="D2906" t="s">
        <v>68</v>
      </c>
    </row>
    <row r="2907" spans="1:4" x14ac:dyDescent="0.25">
      <c r="A2907">
        <v>1031.18</v>
      </c>
      <c r="B2907">
        <v>349.82</v>
      </c>
      <c r="C2907" t="s">
        <v>34</v>
      </c>
      <c r="D2907" t="s">
        <v>49</v>
      </c>
    </row>
    <row r="2908" spans="1:4" x14ac:dyDescent="0.25">
      <c r="A2908">
        <v>29.65</v>
      </c>
      <c r="B2908">
        <v>-16.54</v>
      </c>
      <c r="C2908" t="s">
        <v>34</v>
      </c>
      <c r="D2908" t="s">
        <v>53</v>
      </c>
    </row>
    <row r="2909" spans="1:4" x14ac:dyDescent="0.25">
      <c r="A2909">
        <v>453.09</v>
      </c>
      <c r="B2909">
        <v>107.74</v>
      </c>
      <c r="C2909" t="s">
        <v>34</v>
      </c>
      <c r="D2909" t="s">
        <v>76</v>
      </c>
    </row>
    <row r="2910" spans="1:4" x14ac:dyDescent="0.25">
      <c r="A2910">
        <v>2758.22</v>
      </c>
      <c r="B2910">
        <v>966.81</v>
      </c>
      <c r="C2910" t="s">
        <v>37</v>
      </c>
      <c r="D2910" t="s">
        <v>38</v>
      </c>
    </row>
    <row r="2911" spans="1:4" x14ac:dyDescent="0.25">
      <c r="A2911">
        <v>102.61</v>
      </c>
      <c r="B2911">
        <v>-92.01</v>
      </c>
      <c r="C2911" t="s">
        <v>34</v>
      </c>
      <c r="D2911" t="s">
        <v>49</v>
      </c>
    </row>
    <row r="2912" spans="1:4" x14ac:dyDescent="0.25">
      <c r="A2912">
        <v>461.4</v>
      </c>
      <c r="B2912">
        <v>36.39</v>
      </c>
      <c r="C2912" t="s">
        <v>37</v>
      </c>
      <c r="D2912" t="s">
        <v>38</v>
      </c>
    </row>
    <row r="2913" spans="1:4" x14ac:dyDescent="0.25">
      <c r="A2913">
        <v>55.82</v>
      </c>
      <c r="B2913">
        <v>-28.85</v>
      </c>
      <c r="C2913" t="s">
        <v>37</v>
      </c>
      <c r="D2913" t="s">
        <v>38</v>
      </c>
    </row>
    <row r="2914" spans="1:4" x14ac:dyDescent="0.25">
      <c r="A2914">
        <v>1335.316</v>
      </c>
      <c r="B2914">
        <v>701.66</v>
      </c>
      <c r="C2914" t="s">
        <v>24</v>
      </c>
      <c r="D2914" t="s">
        <v>41</v>
      </c>
    </row>
    <row r="2915" spans="1:4" x14ac:dyDescent="0.25">
      <c r="A2915">
        <v>354.96</v>
      </c>
      <c r="B2915">
        <v>151.27000000000001</v>
      </c>
      <c r="C2915" t="s">
        <v>34</v>
      </c>
      <c r="D2915" t="s">
        <v>49</v>
      </c>
    </row>
    <row r="2916" spans="1:4" x14ac:dyDescent="0.25">
      <c r="A2916">
        <v>130.97</v>
      </c>
      <c r="B2916">
        <v>-83.42</v>
      </c>
      <c r="C2916" t="s">
        <v>34</v>
      </c>
      <c r="D2916" t="s">
        <v>49</v>
      </c>
    </row>
    <row r="2917" spans="1:4" x14ac:dyDescent="0.25">
      <c r="A2917">
        <v>826.97349999999994</v>
      </c>
      <c r="B2917">
        <v>-413.33</v>
      </c>
      <c r="C2917" t="s">
        <v>24</v>
      </c>
      <c r="D2917" t="s">
        <v>41</v>
      </c>
    </row>
    <row r="2918" spans="1:4" x14ac:dyDescent="0.25">
      <c r="A2918">
        <v>999.226</v>
      </c>
      <c r="B2918">
        <v>381.17</v>
      </c>
      <c r="C2918" t="s">
        <v>24</v>
      </c>
      <c r="D2918" t="s">
        <v>41</v>
      </c>
    </row>
    <row r="2919" spans="1:4" x14ac:dyDescent="0.25">
      <c r="A2919">
        <v>463</v>
      </c>
      <c r="B2919">
        <v>24.61</v>
      </c>
      <c r="C2919" t="s">
        <v>34</v>
      </c>
      <c r="D2919" t="s">
        <v>68</v>
      </c>
    </row>
    <row r="2920" spans="1:4" x14ac:dyDescent="0.25">
      <c r="A2920">
        <v>62.03</v>
      </c>
      <c r="B2920">
        <v>17.309999999999999</v>
      </c>
      <c r="C2920" t="s">
        <v>37</v>
      </c>
      <c r="D2920" t="s">
        <v>38</v>
      </c>
    </row>
    <row r="2921" spans="1:4" x14ac:dyDescent="0.25">
      <c r="A2921">
        <v>1765.45</v>
      </c>
      <c r="B2921">
        <v>374.82</v>
      </c>
      <c r="C2921" t="s">
        <v>34</v>
      </c>
      <c r="D2921" t="s">
        <v>72</v>
      </c>
    </row>
    <row r="2922" spans="1:4" x14ac:dyDescent="0.25">
      <c r="A2922">
        <v>1465.29</v>
      </c>
      <c r="B2922">
        <v>373.5</v>
      </c>
      <c r="C2922" t="s">
        <v>24</v>
      </c>
      <c r="D2922" t="s">
        <v>51</v>
      </c>
    </row>
    <row r="2923" spans="1:4" x14ac:dyDescent="0.25">
      <c r="A2923">
        <v>3590.33</v>
      </c>
      <c r="B2923">
        <v>-31.73</v>
      </c>
      <c r="C2923" t="s">
        <v>37</v>
      </c>
      <c r="D2923" t="s">
        <v>112</v>
      </c>
    </row>
    <row r="2924" spans="1:4" x14ac:dyDescent="0.25">
      <c r="A2924">
        <v>57.03</v>
      </c>
      <c r="B2924">
        <v>-31.38</v>
      </c>
      <c r="C2924" t="s">
        <v>24</v>
      </c>
      <c r="D2924" t="s">
        <v>25</v>
      </c>
    </row>
    <row r="2925" spans="1:4" x14ac:dyDescent="0.25">
      <c r="A2925">
        <v>1272.83</v>
      </c>
      <c r="B2925">
        <v>250.47</v>
      </c>
      <c r="C2925" t="s">
        <v>24</v>
      </c>
      <c r="D2925" t="s">
        <v>25</v>
      </c>
    </row>
    <row r="2926" spans="1:4" x14ac:dyDescent="0.25">
      <c r="A2926">
        <v>165.36</v>
      </c>
      <c r="B2926">
        <v>-94.79</v>
      </c>
      <c r="C2926" t="s">
        <v>34</v>
      </c>
      <c r="D2926" t="s">
        <v>49</v>
      </c>
    </row>
    <row r="2927" spans="1:4" x14ac:dyDescent="0.25">
      <c r="A2927">
        <v>611.16</v>
      </c>
      <c r="B2927">
        <v>100.22</v>
      </c>
      <c r="C2927" t="s">
        <v>34</v>
      </c>
      <c r="D2927" t="s">
        <v>68</v>
      </c>
    </row>
    <row r="2928" spans="1:4" x14ac:dyDescent="0.25">
      <c r="A2928">
        <v>278.10000000000002</v>
      </c>
      <c r="B2928">
        <v>68.099999999999994</v>
      </c>
      <c r="C2928" t="s">
        <v>34</v>
      </c>
      <c r="D2928" t="s">
        <v>68</v>
      </c>
    </row>
    <row r="2929" spans="1:4" x14ac:dyDescent="0.25">
      <c r="A2929">
        <v>85.89</v>
      </c>
      <c r="B2929">
        <v>-48.88</v>
      </c>
      <c r="C2929" t="s">
        <v>24</v>
      </c>
      <c r="D2929" t="s">
        <v>25</v>
      </c>
    </row>
    <row r="2930" spans="1:4" x14ac:dyDescent="0.25">
      <c r="A2930">
        <v>4567.3599999999997</v>
      </c>
      <c r="B2930">
        <v>889.31</v>
      </c>
      <c r="C2930" t="s">
        <v>34</v>
      </c>
      <c r="D2930" t="s">
        <v>72</v>
      </c>
    </row>
    <row r="2931" spans="1:4" x14ac:dyDescent="0.25">
      <c r="A2931">
        <v>329.63</v>
      </c>
      <c r="B2931">
        <v>-541.33000000000004</v>
      </c>
      <c r="C2931" t="s">
        <v>24</v>
      </c>
      <c r="D2931" t="s">
        <v>41</v>
      </c>
    </row>
    <row r="2932" spans="1:4" x14ac:dyDescent="0.25">
      <c r="A2932">
        <v>36.65</v>
      </c>
      <c r="B2932">
        <v>0.43</v>
      </c>
      <c r="C2932" t="s">
        <v>34</v>
      </c>
      <c r="D2932" t="s">
        <v>35</v>
      </c>
    </row>
    <row r="2933" spans="1:4" x14ac:dyDescent="0.25">
      <c r="A2933">
        <v>964.09</v>
      </c>
      <c r="B2933">
        <v>105.37</v>
      </c>
      <c r="C2933" t="s">
        <v>34</v>
      </c>
      <c r="D2933" t="s">
        <v>35</v>
      </c>
    </row>
    <row r="2934" spans="1:4" x14ac:dyDescent="0.25">
      <c r="A2934">
        <v>90.75</v>
      </c>
      <c r="B2934">
        <v>-26.39</v>
      </c>
      <c r="C2934" t="s">
        <v>37</v>
      </c>
      <c r="D2934" t="s">
        <v>38</v>
      </c>
    </row>
    <row r="2935" spans="1:4" x14ac:dyDescent="0.25">
      <c r="A2935">
        <v>564.98</v>
      </c>
      <c r="B2935">
        <v>-107.51</v>
      </c>
      <c r="C2935" t="s">
        <v>34</v>
      </c>
      <c r="D2935" t="s">
        <v>68</v>
      </c>
    </row>
    <row r="2936" spans="1:4" x14ac:dyDescent="0.25">
      <c r="A2936">
        <v>129.47999999999999</v>
      </c>
      <c r="B2936">
        <v>46.01</v>
      </c>
      <c r="C2936" t="s">
        <v>37</v>
      </c>
      <c r="D2936" t="s">
        <v>38</v>
      </c>
    </row>
    <row r="2937" spans="1:4" x14ac:dyDescent="0.25">
      <c r="A2937">
        <v>69.569999999999993</v>
      </c>
      <c r="B2937">
        <v>-36.06</v>
      </c>
      <c r="C2937" t="s">
        <v>34</v>
      </c>
      <c r="D2937" t="s">
        <v>53</v>
      </c>
    </row>
    <row r="2938" spans="1:4" x14ac:dyDescent="0.25">
      <c r="A2938">
        <v>2380.5695000000001</v>
      </c>
      <c r="B2938">
        <v>740.48</v>
      </c>
      <c r="C2938" t="s">
        <v>24</v>
      </c>
      <c r="D2938" t="s">
        <v>41</v>
      </c>
    </row>
    <row r="2939" spans="1:4" x14ac:dyDescent="0.25">
      <c r="A2939">
        <v>10413.67</v>
      </c>
      <c r="B2939">
        <v>1099.29</v>
      </c>
      <c r="C2939" t="s">
        <v>37</v>
      </c>
      <c r="D2939" t="s">
        <v>86</v>
      </c>
    </row>
    <row r="2940" spans="1:4" x14ac:dyDescent="0.25">
      <c r="A2940">
        <v>71.489999999999995</v>
      </c>
      <c r="B2940">
        <v>41.98</v>
      </c>
      <c r="C2940" t="s">
        <v>37</v>
      </c>
      <c r="D2940" t="s">
        <v>38</v>
      </c>
    </row>
    <row r="2941" spans="1:4" x14ac:dyDescent="0.25">
      <c r="A2941">
        <v>883.37</v>
      </c>
      <c r="B2941">
        <v>51.3</v>
      </c>
      <c r="C2941" t="s">
        <v>24</v>
      </c>
      <c r="D2941" t="s">
        <v>25</v>
      </c>
    </row>
    <row r="2942" spans="1:4" x14ac:dyDescent="0.25">
      <c r="A2942">
        <v>45.73</v>
      </c>
      <c r="B2942">
        <v>-23.29</v>
      </c>
      <c r="C2942" t="s">
        <v>34</v>
      </c>
      <c r="D2942" t="s">
        <v>49</v>
      </c>
    </row>
    <row r="2943" spans="1:4" x14ac:dyDescent="0.25">
      <c r="A2943">
        <v>416.39</v>
      </c>
      <c r="B2943">
        <v>119.47</v>
      </c>
      <c r="C2943" t="s">
        <v>24</v>
      </c>
      <c r="D2943" t="s">
        <v>25</v>
      </c>
    </row>
    <row r="2944" spans="1:4" x14ac:dyDescent="0.25">
      <c r="A2944">
        <v>240.87</v>
      </c>
      <c r="B2944">
        <v>-36.770000000000003</v>
      </c>
      <c r="C2944" t="s">
        <v>37</v>
      </c>
      <c r="D2944" t="s">
        <v>38</v>
      </c>
    </row>
    <row r="2945" spans="1:4" x14ac:dyDescent="0.25">
      <c r="A2945">
        <v>1025.02</v>
      </c>
      <c r="B2945">
        <v>87.03</v>
      </c>
      <c r="C2945" t="s">
        <v>34</v>
      </c>
      <c r="D2945" t="s">
        <v>53</v>
      </c>
    </row>
    <row r="2946" spans="1:4" x14ac:dyDescent="0.25">
      <c r="A2946">
        <v>2298.3200000000002</v>
      </c>
      <c r="B2946">
        <v>218.72</v>
      </c>
      <c r="C2946" t="s">
        <v>24</v>
      </c>
      <c r="D2946" t="s">
        <v>25</v>
      </c>
    </row>
    <row r="2947" spans="1:4" x14ac:dyDescent="0.25">
      <c r="A2947">
        <v>1168.1500000000001</v>
      </c>
      <c r="B2947">
        <v>-743.96</v>
      </c>
      <c r="C2947" t="s">
        <v>34</v>
      </c>
      <c r="D2947" t="s">
        <v>53</v>
      </c>
    </row>
    <row r="2948" spans="1:4" x14ac:dyDescent="0.25">
      <c r="A2948">
        <v>113.09</v>
      </c>
      <c r="B2948">
        <v>29.76</v>
      </c>
      <c r="C2948" t="s">
        <v>34</v>
      </c>
      <c r="D2948" t="s">
        <v>35</v>
      </c>
    </row>
    <row r="2949" spans="1:4" x14ac:dyDescent="0.25">
      <c r="A2949">
        <v>3046.01</v>
      </c>
      <c r="B2949">
        <v>998.65</v>
      </c>
      <c r="C2949" t="s">
        <v>24</v>
      </c>
      <c r="D2949" t="s">
        <v>51</v>
      </c>
    </row>
    <row r="2950" spans="1:4" x14ac:dyDescent="0.25">
      <c r="A2950">
        <v>353.52</v>
      </c>
      <c r="B2950">
        <v>51.53</v>
      </c>
      <c r="C2950" t="s">
        <v>34</v>
      </c>
      <c r="D2950" t="s">
        <v>49</v>
      </c>
    </row>
    <row r="2951" spans="1:4" x14ac:dyDescent="0.25">
      <c r="A2951">
        <v>23255.61</v>
      </c>
      <c r="B2951">
        <v>-734.33</v>
      </c>
      <c r="C2951" t="s">
        <v>24</v>
      </c>
      <c r="D2951" t="s">
        <v>131</v>
      </c>
    </row>
    <row r="2952" spans="1:4" x14ac:dyDescent="0.25">
      <c r="A2952">
        <v>1491.8264999999999</v>
      </c>
      <c r="B2952">
        <v>124.83</v>
      </c>
      <c r="C2952" t="s">
        <v>24</v>
      </c>
      <c r="D2952" t="s">
        <v>41</v>
      </c>
    </row>
    <row r="2953" spans="1:4" x14ac:dyDescent="0.25">
      <c r="A2953">
        <v>887.45</v>
      </c>
      <c r="B2953">
        <v>365.79</v>
      </c>
      <c r="C2953" t="s">
        <v>34</v>
      </c>
      <c r="D2953" t="s">
        <v>68</v>
      </c>
    </row>
    <row r="2954" spans="1:4" x14ac:dyDescent="0.25">
      <c r="A2954">
        <v>355.97</v>
      </c>
      <c r="B2954">
        <v>-4.46</v>
      </c>
      <c r="C2954" t="s">
        <v>34</v>
      </c>
      <c r="D2954" t="s">
        <v>49</v>
      </c>
    </row>
    <row r="2955" spans="1:4" x14ac:dyDescent="0.25">
      <c r="A2955">
        <v>181.78</v>
      </c>
      <c r="B2955">
        <v>71.56</v>
      </c>
      <c r="C2955" t="s">
        <v>34</v>
      </c>
      <c r="D2955" t="s">
        <v>100</v>
      </c>
    </row>
    <row r="2956" spans="1:4" x14ac:dyDescent="0.25">
      <c r="A2956">
        <v>636.5</v>
      </c>
      <c r="B2956">
        <v>-71.98</v>
      </c>
      <c r="C2956" t="s">
        <v>24</v>
      </c>
      <c r="D2956" t="s">
        <v>51</v>
      </c>
    </row>
    <row r="2957" spans="1:4" x14ac:dyDescent="0.25">
      <c r="A2957">
        <v>2614.3705</v>
      </c>
      <c r="B2957">
        <v>384.01</v>
      </c>
      <c r="C2957" t="s">
        <v>24</v>
      </c>
      <c r="D2957" t="s">
        <v>41</v>
      </c>
    </row>
    <row r="2958" spans="1:4" x14ac:dyDescent="0.25">
      <c r="A2958">
        <v>2245.6914999999999</v>
      </c>
      <c r="B2958">
        <v>369.08</v>
      </c>
      <c r="C2958" t="s">
        <v>24</v>
      </c>
      <c r="D2958" t="s">
        <v>41</v>
      </c>
    </row>
    <row r="2959" spans="1:4" x14ac:dyDescent="0.25">
      <c r="A2959">
        <v>1462.1614999999999</v>
      </c>
      <c r="B2959">
        <v>215.43</v>
      </c>
      <c r="C2959" t="s">
        <v>24</v>
      </c>
      <c r="D2959" t="s">
        <v>41</v>
      </c>
    </row>
    <row r="2960" spans="1:4" x14ac:dyDescent="0.25">
      <c r="A2960">
        <v>141.4</v>
      </c>
      <c r="B2960">
        <v>34.479999999999997</v>
      </c>
      <c r="C2960" t="s">
        <v>34</v>
      </c>
      <c r="D2960" t="s">
        <v>49</v>
      </c>
    </row>
    <row r="2961" spans="1:4" x14ac:dyDescent="0.25">
      <c r="A2961">
        <v>303.90899999999999</v>
      </c>
      <c r="B2961">
        <v>-254.36</v>
      </c>
      <c r="C2961" t="s">
        <v>24</v>
      </c>
      <c r="D2961" t="s">
        <v>41</v>
      </c>
    </row>
    <row r="2962" spans="1:4" x14ac:dyDescent="0.25">
      <c r="A2962">
        <v>58.44</v>
      </c>
      <c r="B2962">
        <v>-7.04</v>
      </c>
      <c r="C2962" t="s">
        <v>34</v>
      </c>
      <c r="D2962" t="s">
        <v>72</v>
      </c>
    </row>
    <row r="2963" spans="1:4" x14ac:dyDescent="0.25">
      <c r="A2963">
        <v>211.88</v>
      </c>
      <c r="B2963">
        <v>78.45</v>
      </c>
      <c r="C2963" t="s">
        <v>34</v>
      </c>
      <c r="D2963" t="s">
        <v>76</v>
      </c>
    </row>
    <row r="2964" spans="1:4" x14ac:dyDescent="0.25">
      <c r="A2964">
        <v>12073.06</v>
      </c>
      <c r="B2964">
        <v>5081.87</v>
      </c>
      <c r="C2964" t="s">
        <v>34</v>
      </c>
      <c r="D2964" t="s">
        <v>68</v>
      </c>
    </row>
    <row r="2965" spans="1:4" x14ac:dyDescent="0.25">
      <c r="A2965">
        <v>6685.05</v>
      </c>
      <c r="B2965">
        <v>1653.6</v>
      </c>
      <c r="C2965" t="s">
        <v>37</v>
      </c>
      <c r="D2965" t="s">
        <v>86</v>
      </c>
    </row>
    <row r="2966" spans="1:4" x14ac:dyDescent="0.25">
      <c r="A2966">
        <v>1175.53</v>
      </c>
      <c r="B2966">
        <v>257.58999999999997</v>
      </c>
      <c r="C2966" t="s">
        <v>37</v>
      </c>
      <c r="D2966" t="s">
        <v>38</v>
      </c>
    </row>
    <row r="2967" spans="1:4" x14ac:dyDescent="0.25">
      <c r="A2967">
        <v>32.76</v>
      </c>
      <c r="B2967">
        <v>11.29</v>
      </c>
      <c r="C2967" t="s">
        <v>34</v>
      </c>
      <c r="D2967" t="s">
        <v>46</v>
      </c>
    </row>
    <row r="2968" spans="1:4" x14ac:dyDescent="0.25">
      <c r="A2968">
        <v>6245.76</v>
      </c>
      <c r="B2968">
        <v>1462.42</v>
      </c>
      <c r="C2968" t="s">
        <v>34</v>
      </c>
      <c r="D2968" t="s">
        <v>53</v>
      </c>
    </row>
    <row r="2969" spans="1:4" x14ac:dyDescent="0.25">
      <c r="A2969">
        <v>3638.27</v>
      </c>
      <c r="B2969">
        <v>1123.79</v>
      </c>
      <c r="C2969" t="s">
        <v>34</v>
      </c>
      <c r="D2969" t="s">
        <v>72</v>
      </c>
    </row>
    <row r="2970" spans="1:4" x14ac:dyDescent="0.25">
      <c r="A2970">
        <v>1326.69</v>
      </c>
      <c r="B2970">
        <v>185.37</v>
      </c>
      <c r="C2970" t="s">
        <v>34</v>
      </c>
      <c r="D2970" t="s">
        <v>53</v>
      </c>
    </row>
    <row r="2971" spans="1:4" x14ac:dyDescent="0.25">
      <c r="A2971">
        <v>180.56</v>
      </c>
      <c r="B2971">
        <v>-15.79</v>
      </c>
      <c r="C2971" t="s">
        <v>34</v>
      </c>
      <c r="D2971" t="s">
        <v>35</v>
      </c>
    </row>
    <row r="2972" spans="1:4" x14ac:dyDescent="0.25">
      <c r="A2972">
        <v>668.8</v>
      </c>
      <c r="B2972">
        <v>92.34</v>
      </c>
      <c r="C2972" t="s">
        <v>34</v>
      </c>
      <c r="D2972" t="s">
        <v>53</v>
      </c>
    </row>
    <row r="2973" spans="1:4" x14ac:dyDescent="0.25">
      <c r="A2973">
        <v>115.81</v>
      </c>
      <c r="B2973">
        <v>47.56</v>
      </c>
      <c r="C2973" t="s">
        <v>34</v>
      </c>
      <c r="D2973" t="s">
        <v>46</v>
      </c>
    </row>
    <row r="2974" spans="1:4" x14ac:dyDescent="0.25">
      <c r="A2974">
        <v>459.08</v>
      </c>
      <c r="B2974">
        <v>61.57</v>
      </c>
      <c r="C2974" t="s">
        <v>34</v>
      </c>
      <c r="D2974" t="s">
        <v>64</v>
      </c>
    </row>
    <row r="2975" spans="1:4" x14ac:dyDescent="0.25">
      <c r="A2975">
        <v>14475.74</v>
      </c>
      <c r="B2975">
        <v>4963.8900000000003</v>
      </c>
      <c r="C2975" t="s">
        <v>24</v>
      </c>
      <c r="D2975" t="s">
        <v>131</v>
      </c>
    </row>
    <row r="2976" spans="1:4" x14ac:dyDescent="0.25">
      <c r="A2976">
        <v>306.62049999999999</v>
      </c>
      <c r="B2976">
        <v>-479.08</v>
      </c>
      <c r="C2976" t="s">
        <v>24</v>
      </c>
      <c r="D2976" t="s">
        <v>41</v>
      </c>
    </row>
    <row r="2977" spans="1:4" x14ac:dyDescent="0.25">
      <c r="A2977">
        <v>641.89</v>
      </c>
      <c r="B2977">
        <v>207.3</v>
      </c>
      <c r="C2977" t="s">
        <v>24</v>
      </c>
      <c r="D2977" t="s">
        <v>25</v>
      </c>
    </row>
    <row r="2978" spans="1:4" x14ac:dyDescent="0.25">
      <c r="A2978">
        <v>9499.2999999999993</v>
      </c>
      <c r="B2978">
        <v>618.36</v>
      </c>
      <c r="C2978" t="s">
        <v>37</v>
      </c>
      <c r="D2978" t="s">
        <v>86</v>
      </c>
    </row>
    <row r="2979" spans="1:4" x14ac:dyDescent="0.25">
      <c r="A2979">
        <v>21205.5</v>
      </c>
      <c r="B2979">
        <v>241.3</v>
      </c>
      <c r="C2979" t="s">
        <v>24</v>
      </c>
      <c r="D2979" t="s">
        <v>131</v>
      </c>
    </row>
    <row r="2980" spans="1:4" x14ac:dyDescent="0.25">
      <c r="A2980">
        <v>178.44</v>
      </c>
      <c r="B2980">
        <v>50.13</v>
      </c>
      <c r="C2980" t="s">
        <v>34</v>
      </c>
      <c r="D2980" t="s">
        <v>49</v>
      </c>
    </row>
    <row r="2981" spans="1:4" x14ac:dyDescent="0.25">
      <c r="A2981">
        <v>4647.6899999999996</v>
      </c>
      <c r="B2981">
        <v>182.53</v>
      </c>
      <c r="C2981" t="s">
        <v>37</v>
      </c>
      <c r="D2981" t="s">
        <v>86</v>
      </c>
    </row>
    <row r="2982" spans="1:4" x14ac:dyDescent="0.25">
      <c r="A2982">
        <v>2503.3265000000001</v>
      </c>
      <c r="B2982">
        <v>447.12</v>
      </c>
      <c r="C2982" t="s">
        <v>24</v>
      </c>
      <c r="D2982" t="s">
        <v>41</v>
      </c>
    </row>
    <row r="2983" spans="1:4" x14ac:dyDescent="0.25">
      <c r="A2983">
        <v>213</v>
      </c>
      <c r="B2983">
        <v>-71.09</v>
      </c>
      <c r="C2983" t="s">
        <v>34</v>
      </c>
      <c r="D2983" t="s">
        <v>49</v>
      </c>
    </row>
    <row r="2984" spans="1:4" x14ac:dyDescent="0.25">
      <c r="A2984">
        <v>23.19</v>
      </c>
      <c r="B2984">
        <v>-13.27</v>
      </c>
      <c r="C2984" t="s">
        <v>34</v>
      </c>
      <c r="D2984" t="s">
        <v>35</v>
      </c>
    </row>
    <row r="2985" spans="1:4" x14ac:dyDescent="0.25">
      <c r="A2985">
        <v>527.25</v>
      </c>
      <c r="B2985">
        <v>74.010000000000005</v>
      </c>
      <c r="C2985" t="s">
        <v>34</v>
      </c>
      <c r="D2985" t="s">
        <v>68</v>
      </c>
    </row>
    <row r="2986" spans="1:4" x14ac:dyDescent="0.25">
      <c r="A2986">
        <v>2731.73</v>
      </c>
      <c r="B2986">
        <v>310.58999999999997</v>
      </c>
      <c r="C2986" t="s">
        <v>24</v>
      </c>
      <c r="D2986" t="s">
        <v>41</v>
      </c>
    </row>
    <row r="2987" spans="1:4" x14ac:dyDescent="0.25">
      <c r="A2987">
        <v>679.52</v>
      </c>
      <c r="B2987">
        <v>-152.4</v>
      </c>
      <c r="C2987" t="s">
        <v>34</v>
      </c>
      <c r="D2987" t="s">
        <v>53</v>
      </c>
    </row>
    <row r="2988" spans="1:4" x14ac:dyDescent="0.25">
      <c r="A2988">
        <v>5176.2700000000004</v>
      </c>
      <c r="B2988">
        <v>-743.45</v>
      </c>
      <c r="C2988" t="s">
        <v>34</v>
      </c>
      <c r="D2988" t="s">
        <v>53</v>
      </c>
    </row>
    <row r="2989" spans="1:4" x14ac:dyDescent="0.25">
      <c r="A2989">
        <v>1503.49</v>
      </c>
      <c r="B2989">
        <v>408.73</v>
      </c>
      <c r="C2989" t="s">
        <v>34</v>
      </c>
      <c r="D2989" t="s">
        <v>72</v>
      </c>
    </row>
    <row r="2990" spans="1:4" x14ac:dyDescent="0.25">
      <c r="A2990">
        <v>10.62</v>
      </c>
      <c r="B2990">
        <v>-31.2</v>
      </c>
      <c r="C2990" t="s">
        <v>24</v>
      </c>
      <c r="D2990" t="s">
        <v>25</v>
      </c>
    </row>
    <row r="2991" spans="1:4" x14ac:dyDescent="0.25">
      <c r="A2991">
        <v>2337.0300000000002</v>
      </c>
      <c r="B2991">
        <v>-37.19</v>
      </c>
      <c r="C2991" t="s">
        <v>24</v>
      </c>
      <c r="D2991" t="s">
        <v>25</v>
      </c>
    </row>
    <row r="2992" spans="1:4" x14ac:dyDescent="0.25">
      <c r="A2992">
        <v>29345.27</v>
      </c>
      <c r="B2992">
        <v>7497.55</v>
      </c>
      <c r="C2992" t="s">
        <v>37</v>
      </c>
      <c r="D2992" t="s">
        <v>57</v>
      </c>
    </row>
    <row r="2993" spans="1:4" x14ac:dyDescent="0.25">
      <c r="A2993">
        <v>1184.32</v>
      </c>
      <c r="B2993">
        <v>-99.55</v>
      </c>
      <c r="C2993" t="s">
        <v>24</v>
      </c>
      <c r="D2993" t="s">
        <v>25</v>
      </c>
    </row>
    <row r="2994" spans="1:4" x14ac:dyDescent="0.25">
      <c r="A2994">
        <v>739.94</v>
      </c>
      <c r="B2994">
        <v>370.23</v>
      </c>
      <c r="C2994" t="s">
        <v>34</v>
      </c>
      <c r="D2994" t="s">
        <v>76</v>
      </c>
    </row>
    <row r="2995" spans="1:4" x14ac:dyDescent="0.25">
      <c r="A2995">
        <v>130.25</v>
      </c>
      <c r="B2995">
        <v>0.89</v>
      </c>
      <c r="C2995" t="s">
        <v>34</v>
      </c>
      <c r="D2995" t="s">
        <v>100</v>
      </c>
    </row>
    <row r="2996" spans="1:4" x14ac:dyDescent="0.25">
      <c r="A2996">
        <v>122.41</v>
      </c>
      <c r="B2996">
        <v>2.37</v>
      </c>
      <c r="C2996" t="s">
        <v>37</v>
      </c>
      <c r="D2996" t="s">
        <v>38</v>
      </c>
    </row>
    <row r="2997" spans="1:4" x14ac:dyDescent="0.25">
      <c r="A2997">
        <v>210.86</v>
      </c>
      <c r="B2997">
        <v>5.5</v>
      </c>
      <c r="C2997" t="s">
        <v>37</v>
      </c>
      <c r="D2997" t="s">
        <v>38</v>
      </c>
    </row>
    <row r="2998" spans="1:4" x14ac:dyDescent="0.25">
      <c r="A2998">
        <v>1031.23</v>
      </c>
      <c r="B2998">
        <v>-138.54</v>
      </c>
      <c r="C2998" t="s">
        <v>37</v>
      </c>
      <c r="D2998" t="s">
        <v>38</v>
      </c>
    </row>
    <row r="2999" spans="1:4" x14ac:dyDescent="0.25">
      <c r="A2999">
        <v>631.73</v>
      </c>
      <c r="B2999">
        <v>122.43</v>
      </c>
      <c r="C2999" t="s">
        <v>37</v>
      </c>
      <c r="D2999" t="s">
        <v>38</v>
      </c>
    </row>
    <row r="3000" spans="1:4" x14ac:dyDescent="0.25">
      <c r="A3000">
        <v>163.13999999999999</v>
      </c>
      <c r="B3000">
        <v>-37.5</v>
      </c>
      <c r="C3000" t="s">
        <v>34</v>
      </c>
      <c r="D3000" t="s">
        <v>35</v>
      </c>
    </row>
    <row r="3001" spans="1:4" x14ac:dyDescent="0.25">
      <c r="A3001">
        <v>295.45</v>
      </c>
      <c r="B3001">
        <v>-4.3600000000000003</v>
      </c>
      <c r="C3001" t="s">
        <v>37</v>
      </c>
      <c r="D3001" t="s">
        <v>38</v>
      </c>
    </row>
    <row r="3002" spans="1:4" x14ac:dyDescent="0.25">
      <c r="A3002">
        <v>14740.51</v>
      </c>
      <c r="B3002">
        <v>3407.73</v>
      </c>
      <c r="C3002" t="s">
        <v>37</v>
      </c>
      <c r="D3002" t="s">
        <v>86</v>
      </c>
    </row>
    <row r="3003" spans="1:4" x14ac:dyDescent="0.25">
      <c r="A3003">
        <v>3.77</v>
      </c>
      <c r="B3003">
        <v>-1.84</v>
      </c>
      <c r="C3003" t="s">
        <v>34</v>
      </c>
      <c r="D3003" t="s">
        <v>35</v>
      </c>
    </row>
    <row r="3004" spans="1:4" x14ac:dyDescent="0.25">
      <c r="A3004">
        <v>2869.44</v>
      </c>
      <c r="B3004">
        <v>840.55</v>
      </c>
      <c r="C3004" t="s">
        <v>34</v>
      </c>
      <c r="D3004" t="s">
        <v>72</v>
      </c>
    </row>
    <row r="3005" spans="1:4" x14ac:dyDescent="0.25">
      <c r="A3005">
        <v>139.44999999999999</v>
      </c>
      <c r="B3005">
        <v>-137.49</v>
      </c>
      <c r="C3005" t="s">
        <v>34</v>
      </c>
      <c r="D3005" t="s">
        <v>68</v>
      </c>
    </row>
    <row r="3006" spans="1:4" x14ac:dyDescent="0.25">
      <c r="A3006">
        <v>71.94</v>
      </c>
      <c r="B3006">
        <v>-70.680000000000007</v>
      </c>
      <c r="C3006" t="s">
        <v>24</v>
      </c>
      <c r="D3006" t="s">
        <v>25</v>
      </c>
    </row>
    <row r="3007" spans="1:4" x14ac:dyDescent="0.25">
      <c r="A3007">
        <v>550.61</v>
      </c>
      <c r="B3007">
        <v>98.32</v>
      </c>
      <c r="C3007" t="s">
        <v>34</v>
      </c>
      <c r="D3007" t="s">
        <v>49</v>
      </c>
    </row>
    <row r="3008" spans="1:4" x14ac:dyDescent="0.25">
      <c r="A3008">
        <v>1373.11</v>
      </c>
      <c r="B3008">
        <v>-599.54</v>
      </c>
      <c r="C3008" t="s">
        <v>34</v>
      </c>
      <c r="D3008" t="s">
        <v>53</v>
      </c>
    </row>
    <row r="3009" spans="1:4" x14ac:dyDescent="0.25">
      <c r="A3009">
        <v>241.85</v>
      </c>
      <c r="B3009">
        <v>-4.5</v>
      </c>
      <c r="C3009" t="s">
        <v>34</v>
      </c>
      <c r="D3009" t="s">
        <v>35</v>
      </c>
    </row>
    <row r="3010" spans="1:4" x14ac:dyDescent="0.25">
      <c r="A3010">
        <v>2440.2600000000002</v>
      </c>
      <c r="B3010">
        <v>917.28</v>
      </c>
      <c r="C3010" t="s">
        <v>24</v>
      </c>
      <c r="D3010" t="s">
        <v>25</v>
      </c>
    </row>
    <row r="3011" spans="1:4" x14ac:dyDescent="0.25">
      <c r="A3011">
        <v>1008.19</v>
      </c>
      <c r="B3011">
        <v>210.01</v>
      </c>
      <c r="C3011" t="s">
        <v>24</v>
      </c>
      <c r="D3011" t="s">
        <v>25</v>
      </c>
    </row>
    <row r="3012" spans="1:4" x14ac:dyDescent="0.25">
      <c r="A3012">
        <v>368.18</v>
      </c>
      <c r="B3012">
        <v>-36.78</v>
      </c>
      <c r="C3012" t="s">
        <v>34</v>
      </c>
      <c r="D3012" t="s">
        <v>53</v>
      </c>
    </row>
    <row r="3013" spans="1:4" x14ac:dyDescent="0.25">
      <c r="A3013">
        <v>472.35</v>
      </c>
      <c r="B3013">
        <v>61.68</v>
      </c>
      <c r="C3013" t="s">
        <v>34</v>
      </c>
      <c r="D3013" t="s">
        <v>68</v>
      </c>
    </row>
    <row r="3014" spans="1:4" x14ac:dyDescent="0.25">
      <c r="A3014">
        <v>24.09</v>
      </c>
      <c r="B3014">
        <v>-20.23</v>
      </c>
      <c r="C3014" t="s">
        <v>34</v>
      </c>
      <c r="D3014" t="s">
        <v>68</v>
      </c>
    </row>
    <row r="3015" spans="1:4" x14ac:dyDescent="0.25">
      <c r="A3015">
        <v>173.27</v>
      </c>
      <c r="B3015">
        <v>51.29</v>
      </c>
      <c r="C3015" t="s">
        <v>34</v>
      </c>
      <c r="D3015" t="s">
        <v>49</v>
      </c>
    </row>
    <row r="3016" spans="1:4" x14ac:dyDescent="0.25">
      <c r="A3016">
        <v>601.78</v>
      </c>
      <c r="B3016">
        <v>26.44</v>
      </c>
      <c r="C3016" t="s">
        <v>34</v>
      </c>
      <c r="D3016" t="s">
        <v>53</v>
      </c>
    </row>
    <row r="3017" spans="1:4" x14ac:dyDescent="0.25">
      <c r="A3017">
        <v>42.66</v>
      </c>
      <c r="B3017">
        <v>-30.74</v>
      </c>
      <c r="C3017" t="s">
        <v>34</v>
      </c>
      <c r="D3017" t="s">
        <v>72</v>
      </c>
    </row>
    <row r="3018" spans="1:4" x14ac:dyDescent="0.25">
      <c r="A3018">
        <v>655.58</v>
      </c>
      <c r="B3018">
        <v>250.67</v>
      </c>
      <c r="C3018" t="s">
        <v>34</v>
      </c>
      <c r="D3018" t="s">
        <v>49</v>
      </c>
    </row>
    <row r="3019" spans="1:4" x14ac:dyDescent="0.25">
      <c r="A3019">
        <v>1465.33</v>
      </c>
      <c r="B3019">
        <v>-66.38</v>
      </c>
      <c r="C3019" t="s">
        <v>37</v>
      </c>
      <c r="D3019" t="s">
        <v>86</v>
      </c>
    </row>
    <row r="3020" spans="1:4" x14ac:dyDescent="0.25">
      <c r="A3020">
        <v>183.08</v>
      </c>
      <c r="B3020">
        <v>82.49</v>
      </c>
      <c r="C3020" t="s">
        <v>34</v>
      </c>
      <c r="D3020" t="s">
        <v>46</v>
      </c>
    </row>
    <row r="3021" spans="1:4" x14ac:dyDescent="0.25">
      <c r="A3021">
        <v>224.47</v>
      </c>
      <c r="B3021">
        <v>-49.31</v>
      </c>
      <c r="C3021" t="s">
        <v>34</v>
      </c>
      <c r="D3021" t="s">
        <v>64</v>
      </c>
    </row>
    <row r="3022" spans="1:4" x14ac:dyDescent="0.25">
      <c r="A3022">
        <v>60.67</v>
      </c>
      <c r="B3022">
        <v>10.29</v>
      </c>
      <c r="C3022" t="s">
        <v>37</v>
      </c>
      <c r="D3022" t="s">
        <v>38</v>
      </c>
    </row>
    <row r="3023" spans="1:4" x14ac:dyDescent="0.25">
      <c r="A3023">
        <v>6195.87</v>
      </c>
      <c r="B3023">
        <v>781.03</v>
      </c>
      <c r="C3023" t="s">
        <v>34</v>
      </c>
      <c r="D3023" t="s">
        <v>53</v>
      </c>
    </row>
    <row r="3024" spans="1:4" x14ac:dyDescent="0.25">
      <c r="A3024">
        <v>505.01</v>
      </c>
      <c r="B3024">
        <v>-43.52</v>
      </c>
      <c r="C3024" t="s">
        <v>34</v>
      </c>
      <c r="D3024" t="s">
        <v>72</v>
      </c>
    </row>
    <row r="3025" spans="1:4" x14ac:dyDescent="0.25">
      <c r="A3025">
        <v>286.75</v>
      </c>
      <c r="B3025">
        <v>98.44</v>
      </c>
      <c r="C3025" t="s">
        <v>34</v>
      </c>
      <c r="D3025" t="s">
        <v>49</v>
      </c>
    </row>
    <row r="3026" spans="1:4" x14ac:dyDescent="0.25">
      <c r="A3026">
        <v>325.8</v>
      </c>
      <c r="B3026">
        <v>-84.85</v>
      </c>
      <c r="C3026" t="s">
        <v>34</v>
      </c>
      <c r="D3026" t="s">
        <v>49</v>
      </c>
    </row>
    <row r="3027" spans="1:4" x14ac:dyDescent="0.25">
      <c r="A3027">
        <v>490.17</v>
      </c>
      <c r="B3027">
        <v>-57.09</v>
      </c>
      <c r="C3027" t="s">
        <v>24</v>
      </c>
      <c r="D3027" t="s">
        <v>25</v>
      </c>
    </row>
    <row r="3028" spans="1:4" x14ac:dyDescent="0.25">
      <c r="A3028">
        <v>206.2</v>
      </c>
      <c r="B3028">
        <v>101.14</v>
      </c>
      <c r="C3028" t="s">
        <v>34</v>
      </c>
      <c r="D3028" t="s">
        <v>46</v>
      </c>
    </row>
    <row r="3029" spans="1:4" x14ac:dyDescent="0.25">
      <c r="A3029">
        <v>257.89999999999998</v>
      </c>
      <c r="B3029">
        <v>-84.69</v>
      </c>
      <c r="C3029" t="s">
        <v>34</v>
      </c>
      <c r="D3029" t="s">
        <v>76</v>
      </c>
    </row>
    <row r="3030" spans="1:4" x14ac:dyDescent="0.25">
      <c r="A3030">
        <v>453.87</v>
      </c>
      <c r="B3030">
        <v>76.59</v>
      </c>
      <c r="C3030" t="s">
        <v>24</v>
      </c>
      <c r="D3030" t="s">
        <v>25</v>
      </c>
    </row>
    <row r="3031" spans="1:4" x14ac:dyDescent="0.25">
      <c r="A3031">
        <v>104.85</v>
      </c>
      <c r="B3031">
        <v>-98.31</v>
      </c>
      <c r="C3031" t="s">
        <v>37</v>
      </c>
      <c r="D3031" t="s">
        <v>38</v>
      </c>
    </row>
    <row r="3032" spans="1:4" x14ac:dyDescent="0.25">
      <c r="A3032">
        <v>980.07</v>
      </c>
      <c r="B3032">
        <v>337.25</v>
      </c>
      <c r="C3032" t="s">
        <v>34</v>
      </c>
      <c r="D3032" t="s">
        <v>49</v>
      </c>
    </row>
    <row r="3033" spans="1:4" x14ac:dyDescent="0.25">
      <c r="A3033">
        <v>1603.27</v>
      </c>
      <c r="B3033">
        <v>452.49</v>
      </c>
      <c r="C3033" t="s">
        <v>34</v>
      </c>
      <c r="D3033" t="s">
        <v>72</v>
      </c>
    </row>
    <row r="3034" spans="1:4" x14ac:dyDescent="0.25">
      <c r="A3034">
        <v>639.19000000000005</v>
      </c>
      <c r="B3034">
        <v>274.89999999999998</v>
      </c>
      <c r="C3034" t="s">
        <v>34</v>
      </c>
      <c r="D3034" t="s">
        <v>68</v>
      </c>
    </row>
    <row r="3035" spans="1:4" x14ac:dyDescent="0.25">
      <c r="A3035">
        <v>414.42</v>
      </c>
      <c r="B3035">
        <v>-380.2</v>
      </c>
      <c r="C3035" t="s">
        <v>24</v>
      </c>
      <c r="D3035" t="s">
        <v>25</v>
      </c>
    </row>
    <row r="3036" spans="1:4" x14ac:dyDescent="0.25">
      <c r="A3036">
        <v>198.43</v>
      </c>
      <c r="B3036">
        <v>-79.67</v>
      </c>
      <c r="C3036" t="s">
        <v>34</v>
      </c>
      <c r="D3036" t="s">
        <v>49</v>
      </c>
    </row>
    <row r="3037" spans="1:4" x14ac:dyDescent="0.25">
      <c r="A3037">
        <v>8094.55</v>
      </c>
      <c r="B3037">
        <v>2008.71</v>
      </c>
      <c r="C3037" t="s">
        <v>34</v>
      </c>
      <c r="D3037" t="s">
        <v>53</v>
      </c>
    </row>
    <row r="3038" spans="1:4" x14ac:dyDescent="0.25">
      <c r="A3038">
        <v>353.25</v>
      </c>
      <c r="B3038">
        <v>60.06</v>
      </c>
      <c r="C3038" t="s">
        <v>34</v>
      </c>
      <c r="D3038" t="s">
        <v>35</v>
      </c>
    </row>
    <row r="3039" spans="1:4" x14ac:dyDescent="0.25">
      <c r="A3039">
        <v>299.07</v>
      </c>
      <c r="B3039">
        <v>137.47</v>
      </c>
      <c r="C3039" t="s">
        <v>34</v>
      </c>
      <c r="D3039" t="s">
        <v>46</v>
      </c>
    </row>
    <row r="3040" spans="1:4" x14ac:dyDescent="0.25">
      <c r="A3040">
        <v>708.87</v>
      </c>
      <c r="B3040">
        <v>-270.85000000000002</v>
      </c>
      <c r="C3040" t="s">
        <v>37</v>
      </c>
      <c r="D3040" t="s">
        <v>112</v>
      </c>
    </row>
    <row r="3041" spans="1:4" x14ac:dyDescent="0.25">
      <c r="A3041">
        <v>187.18</v>
      </c>
      <c r="B3041">
        <v>28.91</v>
      </c>
      <c r="C3041" t="s">
        <v>34</v>
      </c>
      <c r="D3041" t="s">
        <v>35</v>
      </c>
    </row>
    <row r="3042" spans="1:4" x14ac:dyDescent="0.25">
      <c r="A3042">
        <v>104.21</v>
      </c>
      <c r="B3042">
        <v>15.19</v>
      </c>
      <c r="C3042" t="s">
        <v>34</v>
      </c>
      <c r="D3042" t="s">
        <v>35</v>
      </c>
    </row>
    <row r="3043" spans="1:4" x14ac:dyDescent="0.25">
      <c r="A3043">
        <v>1331.2239999999999</v>
      </c>
      <c r="B3043">
        <v>-401.42</v>
      </c>
      <c r="C3043" t="s">
        <v>37</v>
      </c>
      <c r="D3043" t="s">
        <v>112</v>
      </c>
    </row>
    <row r="3044" spans="1:4" x14ac:dyDescent="0.25">
      <c r="A3044">
        <v>542.6</v>
      </c>
      <c r="B3044">
        <v>118.4</v>
      </c>
      <c r="C3044" t="s">
        <v>24</v>
      </c>
      <c r="D3044" t="s">
        <v>25</v>
      </c>
    </row>
    <row r="3045" spans="1:4" x14ac:dyDescent="0.25">
      <c r="A3045">
        <v>125.01</v>
      </c>
      <c r="B3045">
        <v>-56.35</v>
      </c>
      <c r="C3045" t="s">
        <v>34</v>
      </c>
      <c r="D3045" t="s">
        <v>49</v>
      </c>
    </row>
    <row r="3046" spans="1:4" x14ac:dyDescent="0.25">
      <c r="A3046">
        <v>100.36</v>
      </c>
      <c r="B3046">
        <v>18.41</v>
      </c>
      <c r="C3046" t="s">
        <v>34</v>
      </c>
      <c r="D3046" t="s">
        <v>49</v>
      </c>
    </row>
    <row r="3047" spans="1:4" x14ac:dyDescent="0.25">
      <c r="A3047">
        <v>404.91</v>
      </c>
      <c r="B3047">
        <v>65.63</v>
      </c>
      <c r="C3047" t="s">
        <v>37</v>
      </c>
      <c r="D3047" t="s">
        <v>38</v>
      </c>
    </row>
    <row r="3048" spans="1:4" x14ac:dyDescent="0.25">
      <c r="A3048">
        <v>901.81</v>
      </c>
      <c r="B3048">
        <v>-76.89</v>
      </c>
      <c r="C3048" t="s">
        <v>24</v>
      </c>
      <c r="D3048" t="s">
        <v>25</v>
      </c>
    </row>
    <row r="3049" spans="1:4" x14ac:dyDescent="0.25">
      <c r="A3049">
        <v>138.91</v>
      </c>
      <c r="B3049">
        <v>-64.11</v>
      </c>
      <c r="C3049" t="s">
        <v>24</v>
      </c>
      <c r="D3049" t="s">
        <v>25</v>
      </c>
    </row>
    <row r="3050" spans="1:4" x14ac:dyDescent="0.25">
      <c r="A3050">
        <v>60.92</v>
      </c>
      <c r="B3050">
        <v>-17.2</v>
      </c>
      <c r="C3050" t="s">
        <v>34</v>
      </c>
      <c r="D3050" t="s">
        <v>68</v>
      </c>
    </row>
    <row r="3051" spans="1:4" x14ac:dyDescent="0.25">
      <c r="A3051">
        <v>387.17</v>
      </c>
      <c r="B3051">
        <v>190.6</v>
      </c>
      <c r="C3051" t="s">
        <v>37</v>
      </c>
      <c r="D3051" t="s">
        <v>38</v>
      </c>
    </row>
    <row r="3052" spans="1:4" x14ac:dyDescent="0.25">
      <c r="A3052">
        <v>231.08</v>
      </c>
      <c r="B3052">
        <v>-79.08</v>
      </c>
      <c r="C3052" t="s">
        <v>34</v>
      </c>
      <c r="D3052" t="s">
        <v>49</v>
      </c>
    </row>
    <row r="3053" spans="1:4" x14ac:dyDescent="0.25">
      <c r="A3053">
        <v>428.36</v>
      </c>
      <c r="B3053">
        <v>74.75</v>
      </c>
      <c r="C3053" t="s">
        <v>34</v>
      </c>
      <c r="D3053" t="s">
        <v>35</v>
      </c>
    </row>
    <row r="3054" spans="1:4" x14ac:dyDescent="0.25">
      <c r="A3054">
        <v>2848.83</v>
      </c>
      <c r="B3054">
        <v>-1182.8699999999999</v>
      </c>
      <c r="C3054" t="s">
        <v>34</v>
      </c>
      <c r="D3054" t="s">
        <v>53</v>
      </c>
    </row>
    <row r="3055" spans="1:4" x14ac:dyDescent="0.25">
      <c r="A3055">
        <v>756.72950000000003</v>
      </c>
      <c r="B3055">
        <v>64.78</v>
      </c>
      <c r="C3055" t="s">
        <v>24</v>
      </c>
      <c r="D3055" t="s">
        <v>41</v>
      </c>
    </row>
    <row r="3056" spans="1:4" x14ac:dyDescent="0.25">
      <c r="A3056">
        <v>3676.96</v>
      </c>
      <c r="B3056">
        <v>1233.45</v>
      </c>
      <c r="C3056" t="s">
        <v>34</v>
      </c>
      <c r="D3056" t="s">
        <v>49</v>
      </c>
    </row>
    <row r="3057" spans="1:4" x14ac:dyDescent="0.25">
      <c r="A3057">
        <v>41.53</v>
      </c>
      <c r="B3057">
        <v>-15.53</v>
      </c>
      <c r="C3057" t="s">
        <v>34</v>
      </c>
      <c r="D3057" t="s">
        <v>68</v>
      </c>
    </row>
    <row r="3058" spans="1:4" x14ac:dyDescent="0.25">
      <c r="A3058">
        <v>30.1</v>
      </c>
      <c r="B3058">
        <v>-28.31</v>
      </c>
      <c r="C3058" t="s">
        <v>34</v>
      </c>
      <c r="D3058" t="s">
        <v>68</v>
      </c>
    </row>
    <row r="3059" spans="1:4" x14ac:dyDescent="0.25">
      <c r="A3059">
        <v>62.45</v>
      </c>
      <c r="B3059">
        <v>-141.76</v>
      </c>
      <c r="C3059" t="s">
        <v>34</v>
      </c>
      <c r="D3059" t="s">
        <v>72</v>
      </c>
    </row>
    <row r="3060" spans="1:4" x14ac:dyDescent="0.25">
      <c r="A3060">
        <v>2167.0500000000002</v>
      </c>
      <c r="B3060">
        <v>684.9</v>
      </c>
      <c r="C3060" t="s">
        <v>34</v>
      </c>
      <c r="D3060" t="s">
        <v>72</v>
      </c>
    </row>
    <row r="3061" spans="1:4" x14ac:dyDescent="0.25">
      <c r="A3061">
        <v>623.12649999999996</v>
      </c>
      <c r="B3061">
        <v>122.29</v>
      </c>
      <c r="C3061" t="s">
        <v>24</v>
      </c>
      <c r="D3061" t="s">
        <v>41</v>
      </c>
    </row>
    <row r="3062" spans="1:4" x14ac:dyDescent="0.25">
      <c r="A3062">
        <v>62.62</v>
      </c>
      <c r="B3062">
        <v>-67.06</v>
      </c>
      <c r="C3062" t="s">
        <v>34</v>
      </c>
      <c r="D3062" t="s">
        <v>68</v>
      </c>
    </row>
    <row r="3063" spans="1:4" x14ac:dyDescent="0.25">
      <c r="A3063">
        <v>64.25</v>
      </c>
      <c r="B3063">
        <v>-7.94</v>
      </c>
      <c r="C3063" t="s">
        <v>34</v>
      </c>
      <c r="D3063" t="s">
        <v>49</v>
      </c>
    </row>
    <row r="3064" spans="1:4" x14ac:dyDescent="0.25">
      <c r="A3064">
        <v>310.99</v>
      </c>
      <c r="B3064">
        <v>106.45</v>
      </c>
      <c r="C3064" t="s">
        <v>34</v>
      </c>
      <c r="D3064" t="s">
        <v>49</v>
      </c>
    </row>
    <row r="3065" spans="1:4" x14ac:dyDescent="0.25">
      <c r="A3065">
        <v>4201.47</v>
      </c>
      <c r="B3065">
        <v>199.25</v>
      </c>
      <c r="C3065" t="s">
        <v>37</v>
      </c>
      <c r="D3065" t="s">
        <v>112</v>
      </c>
    </row>
    <row r="3066" spans="1:4" x14ac:dyDescent="0.25">
      <c r="A3066">
        <v>55.66</v>
      </c>
      <c r="B3066">
        <v>-21.4</v>
      </c>
      <c r="C3066" t="s">
        <v>34</v>
      </c>
      <c r="D3066" t="s">
        <v>35</v>
      </c>
    </row>
    <row r="3067" spans="1:4" x14ac:dyDescent="0.25">
      <c r="A3067">
        <v>116.57</v>
      </c>
      <c r="B3067">
        <v>-43.18</v>
      </c>
      <c r="C3067" t="s">
        <v>34</v>
      </c>
      <c r="D3067" t="s">
        <v>49</v>
      </c>
    </row>
    <row r="3068" spans="1:4" x14ac:dyDescent="0.25">
      <c r="A3068">
        <v>5567.79</v>
      </c>
      <c r="B3068">
        <v>1726.66</v>
      </c>
      <c r="C3068" t="s">
        <v>34</v>
      </c>
      <c r="D3068" t="s">
        <v>72</v>
      </c>
    </row>
    <row r="3069" spans="1:4" x14ac:dyDescent="0.25">
      <c r="A3069">
        <v>503.29349999999999</v>
      </c>
      <c r="B3069">
        <v>-222.82</v>
      </c>
      <c r="C3069" t="s">
        <v>24</v>
      </c>
      <c r="D3069" t="s">
        <v>41</v>
      </c>
    </row>
    <row r="3070" spans="1:4" x14ac:dyDescent="0.25">
      <c r="A3070">
        <v>796.03</v>
      </c>
      <c r="B3070">
        <v>-133.71</v>
      </c>
      <c r="C3070" t="s">
        <v>37</v>
      </c>
      <c r="D3070" t="s">
        <v>38</v>
      </c>
    </row>
    <row r="3071" spans="1:4" x14ac:dyDescent="0.25">
      <c r="A3071">
        <v>2544.9850000000001</v>
      </c>
      <c r="B3071">
        <v>-113.06</v>
      </c>
      <c r="C3071" t="s">
        <v>24</v>
      </c>
      <c r="D3071" t="s">
        <v>41</v>
      </c>
    </row>
    <row r="3072" spans="1:4" x14ac:dyDescent="0.25">
      <c r="A3072">
        <v>70.02</v>
      </c>
      <c r="B3072">
        <v>22.62</v>
      </c>
      <c r="C3072" t="s">
        <v>34</v>
      </c>
      <c r="D3072" t="s">
        <v>46</v>
      </c>
    </row>
    <row r="3073" spans="1:4" x14ac:dyDescent="0.25">
      <c r="A3073">
        <v>642.66</v>
      </c>
      <c r="B3073">
        <v>-82.35</v>
      </c>
      <c r="C3073" t="s">
        <v>34</v>
      </c>
      <c r="D3073" t="s">
        <v>72</v>
      </c>
    </row>
    <row r="3074" spans="1:4" x14ac:dyDescent="0.25">
      <c r="A3074">
        <v>1980.37</v>
      </c>
      <c r="B3074">
        <v>904.83</v>
      </c>
      <c r="C3074" t="s">
        <v>34</v>
      </c>
      <c r="D3074" t="s">
        <v>68</v>
      </c>
    </row>
    <row r="3075" spans="1:4" x14ac:dyDescent="0.25">
      <c r="A3075">
        <v>118.43</v>
      </c>
      <c r="B3075">
        <v>11.96</v>
      </c>
      <c r="C3075" t="s">
        <v>34</v>
      </c>
      <c r="D3075" t="s">
        <v>49</v>
      </c>
    </row>
    <row r="3076" spans="1:4" x14ac:dyDescent="0.25">
      <c r="A3076">
        <v>169.4</v>
      </c>
      <c r="B3076">
        <v>-59.64</v>
      </c>
      <c r="C3076" t="s">
        <v>37</v>
      </c>
      <c r="D3076" t="s">
        <v>38</v>
      </c>
    </row>
    <row r="3077" spans="1:4" x14ac:dyDescent="0.25">
      <c r="A3077">
        <v>193.7</v>
      </c>
      <c r="B3077">
        <v>-14.99</v>
      </c>
      <c r="C3077" t="s">
        <v>34</v>
      </c>
      <c r="D3077" t="s">
        <v>35</v>
      </c>
    </row>
    <row r="3078" spans="1:4" x14ac:dyDescent="0.25">
      <c r="A3078">
        <v>2651.23</v>
      </c>
      <c r="B3078">
        <v>-741.81</v>
      </c>
      <c r="C3078" t="s">
        <v>34</v>
      </c>
      <c r="D3078" t="s">
        <v>53</v>
      </c>
    </row>
    <row r="3079" spans="1:4" x14ac:dyDescent="0.25">
      <c r="A3079">
        <v>3982.42</v>
      </c>
      <c r="B3079">
        <v>1560.82</v>
      </c>
      <c r="C3079" t="s">
        <v>24</v>
      </c>
      <c r="D3079" t="s">
        <v>25</v>
      </c>
    </row>
    <row r="3080" spans="1:4" x14ac:dyDescent="0.25">
      <c r="A3080">
        <v>4025.66</v>
      </c>
      <c r="B3080">
        <v>-395.12</v>
      </c>
      <c r="C3080" t="s">
        <v>37</v>
      </c>
      <c r="D3080" t="s">
        <v>112</v>
      </c>
    </row>
    <row r="3081" spans="1:4" x14ac:dyDescent="0.25">
      <c r="A3081">
        <v>2222.61</v>
      </c>
      <c r="B3081">
        <v>196.08</v>
      </c>
      <c r="C3081" t="s">
        <v>24</v>
      </c>
      <c r="D3081" t="s">
        <v>131</v>
      </c>
    </row>
    <row r="3082" spans="1:4" x14ac:dyDescent="0.25">
      <c r="A3082">
        <v>107.56</v>
      </c>
      <c r="B3082">
        <v>-25</v>
      </c>
      <c r="C3082" t="s">
        <v>37</v>
      </c>
      <c r="D3082" t="s">
        <v>38</v>
      </c>
    </row>
    <row r="3083" spans="1:4" x14ac:dyDescent="0.25">
      <c r="A3083">
        <v>1386.69</v>
      </c>
      <c r="B3083">
        <v>363</v>
      </c>
      <c r="C3083" t="s">
        <v>34</v>
      </c>
      <c r="D3083" t="s">
        <v>76</v>
      </c>
    </row>
    <row r="3084" spans="1:4" x14ac:dyDescent="0.25">
      <c r="A3084">
        <v>2617.13</v>
      </c>
      <c r="B3084">
        <v>368.87</v>
      </c>
      <c r="C3084" t="s">
        <v>34</v>
      </c>
      <c r="D3084" t="s">
        <v>53</v>
      </c>
    </row>
    <row r="3085" spans="1:4" x14ac:dyDescent="0.25">
      <c r="A3085">
        <v>92.86</v>
      </c>
      <c r="B3085">
        <v>-11.28</v>
      </c>
      <c r="C3085" t="s">
        <v>34</v>
      </c>
      <c r="D3085" t="s">
        <v>68</v>
      </c>
    </row>
    <row r="3086" spans="1:4" x14ac:dyDescent="0.25">
      <c r="A3086">
        <v>236.17</v>
      </c>
      <c r="B3086">
        <v>-21.39</v>
      </c>
      <c r="C3086" t="s">
        <v>37</v>
      </c>
      <c r="D3086" t="s">
        <v>38</v>
      </c>
    </row>
    <row r="3087" spans="1:4" x14ac:dyDescent="0.25">
      <c r="A3087">
        <v>8.49</v>
      </c>
      <c r="B3087">
        <v>-5.74</v>
      </c>
      <c r="C3087" t="s">
        <v>34</v>
      </c>
      <c r="D3087" t="s">
        <v>68</v>
      </c>
    </row>
    <row r="3088" spans="1:4" x14ac:dyDescent="0.25">
      <c r="A3088">
        <v>152.31</v>
      </c>
      <c r="B3088">
        <v>38.08</v>
      </c>
      <c r="C3088" t="s">
        <v>34</v>
      </c>
      <c r="D3088" t="s">
        <v>68</v>
      </c>
    </row>
    <row r="3089" spans="1:4" x14ac:dyDescent="0.25">
      <c r="A3089">
        <v>728.02499999999998</v>
      </c>
      <c r="B3089">
        <v>20</v>
      </c>
      <c r="C3089" t="s">
        <v>24</v>
      </c>
      <c r="D3089" t="s">
        <v>41</v>
      </c>
    </row>
    <row r="3090" spans="1:4" x14ac:dyDescent="0.25">
      <c r="A3090">
        <v>2169.4899999999998</v>
      </c>
      <c r="B3090">
        <v>1043.43</v>
      </c>
      <c r="C3090" t="s">
        <v>34</v>
      </c>
      <c r="D3090" t="s">
        <v>49</v>
      </c>
    </row>
    <row r="3091" spans="1:4" x14ac:dyDescent="0.25">
      <c r="A3091">
        <v>256</v>
      </c>
      <c r="B3091">
        <v>-119.84</v>
      </c>
      <c r="C3091" t="s">
        <v>34</v>
      </c>
      <c r="D3091" t="s">
        <v>49</v>
      </c>
    </row>
    <row r="3092" spans="1:4" x14ac:dyDescent="0.25">
      <c r="A3092">
        <v>6067.76</v>
      </c>
      <c r="B3092">
        <v>-98.05</v>
      </c>
      <c r="C3092" t="s">
        <v>37</v>
      </c>
      <c r="D3092" t="s">
        <v>112</v>
      </c>
    </row>
    <row r="3093" spans="1:4" x14ac:dyDescent="0.25">
      <c r="A3093">
        <v>1514.9635000000001</v>
      </c>
      <c r="B3093">
        <v>310.19</v>
      </c>
      <c r="C3093" t="s">
        <v>24</v>
      </c>
      <c r="D3093" t="s">
        <v>41</v>
      </c>
    </row>
    <row r="3094" spans="1:4" x14ac:dyDescent="0.25">
      <c r="A3094">
        <v>618.19650000000001</v>
      </c>
      <c r="B3094">
        <v>-132.53</v>
      </c>
      <c r="C3094" t="s">
        <v>24</v>
      </c>
      <c r="D3094" t="s">
        <v>41</v>
      </c>
    </row>
    <row r="3095" spans="1:4" x14ac:dyDescent="0.25">
      <c r="A3095">
        <v>6813.93</v>
      </c>
      <c r="B3095">
        <v>358.19</v>
      </c>
      <c r="C3095" t="s">
        <v>24</v>
      </c>
      <c r="D3095" t="s">
        <v>131</v>
      </c>
    </row>
    <row r="3096" spans="1:4" x14ac:dyDescent="0.25">
      <c r="A3096">
        <v>4547.26</v>
      </c>
      <c r="B3096">
        <v>468.27</v>
      </c>
      <c r="C3096" t="s">
        <v>37</v>
      </c>
      <c r="D3096" t="s">
        <v>86</v>
      </c>
    </row>
    <row r="3097" spans="1:4" x14ac:dyDescent="0.25">
      <c r="A3097">
        <v>3355.1</v>
      </c>
      <c r="B3097">
        <v>-1701.96</v>
      </c>
      <c r="C3097" t="s">
        <v>37</v>
      </c>
      <c r="D3097" t="s">
        <v>86</v>
      </c>
    </row>
    <row r="3098" spans="1:4" x14ac:dyDescent="0.25">
      <c r="A3098">
        <v>2864.55</v>
      </c>
      <c r="B3098">
        <v>1021.07</v>
      </c>
      <c r="C3098" t="s">
        <v>24</v>
      </c>
      <c r="D3098" t="s">
        <v>25</v>
      </c>
    </row>
    <row r="3099" spans="1:4" x14ac:dyDescent="0.25">
      <c r="A3099">
        <v>65.61</v>
      </c>
      <c r="B3099">
        <v>-16.63</v>
      </c>
      <c r="C3099" t="s">
        <v>34</v>
      </c>
      <c r="D3099" t="s">
        <v>35</v>
      </c>
    </row>
    <row r="3100" spans="1:4" x14ac:dyDescent="0.25">
      <c r="A3100">
        <v>1114.42</v>
      </c>
      <c r="B3100">
        <v>425.07</v>
      </c>
      <c r="C3100" t="s">
        <v>24</v>
      </c>
      <c r="D3100" t="s">
        <v>25</v>
      </c>
    </row>
    <row r="3101" spans="1:4" x14ac:dyDescent="0.25">
      <c r="A3101">
        <v>3582.79</v>
      </c>
      <c r="B3101">
        <v>-1177.1400000000001</v>
      </c>
      <c r="C3101" t="s">
        <v>37</v>
      </c>
      <c r="D3101" t="s">
        <v>86</v>
      </c>
    </row>
    <row r="3102" spans="1:4" x14ac:dyDescent="0.25">
      <c r="A3102">
        <v>5236.1400000000003</v>
      </c>
      <c r="B3102">
        <v>567.59</v>
      </c>
      <c r="C3102" t="s">
        <v>24</v>
      </c>
      <c r="D3102" t="s">
        <v>51</v>
      </c>
    </row>
    <row r="3103" spans="1:4" x14ac:dyDescent="0.25">
      <c r="A3103">
        <v>74.02</v>
      </c>
      <c r="B3103">
        <v>-28.45</v>
      </c>
      <c r="C3103" t="s">
        <v>34</v>
      </c>
      <c r="D3103" t="s">
        <v>49</v>
      </c>
    </row>
    <row r="3104" spans="1:4" x14ac:dyDescent="0.25">
      <c r="A3104">
        <v>19.36</v>
      </c>
      <c r="B3104">
        <v>-1</v>
      </c>
      <c r="C3104" t="s">
        <v>34</v>
      </c>
      <c r="D3104" t="s">
        <v>100</v>
      </c>
    </row>
    <row r="3105" spans="1:4" x14ac:dyDescent="0.25">
      <c r="A3105">
        <v>50.8</v>
      </c>
      <c r="B3105">
        <v>16.79</v>
      </c>
      <c r="C3105" t="s">
        <v>34</v>
      </c>
      <c r="D3105" t="s">
        <v>46</v>
      </c>
    </row>
    <row r="3106" spans="1:4" x14ac:dyDescent="0.25">
      <c r="A3106">
        <v>750.89</v>
      </c>
      <c r="B3106">
        <v>-1176.28</v>
      </c>
      <c r="C3106" t="s">
        <v>34</v>
      </c>
      <c r="D3106" t="s">
        <v>53</v>
      </c>
    </row>
    <row r="3107" spans="1:4" x14ac:dyDescent="0.25">
      <c r="A3107">
        <v>182.4</v>
      </c>
      <c r="B3107">
        <v>-114.22</v>
      </c>
      <c r="C3107" t="s">
        <v>34</v>
      </c>
      <c r="D3107" t="s">
        <v>53</v>
      </c>
    </row>
    <row r="3108" spans="1:4" x14ac:dyDescent="0.25">
      <c r="A3108">
        <v>6004.35</v>
      </c>
      <c r="B3108">
        <v>1767.56</v>
      </c>
      <c r="C3108" t="s">
        <v>24</v>
      </c>
      <c r="D3108" t="s">
        <v>25</v>
      </c>
    </row>
    <row r="3109" spans="1:4" x14ac:dyDescent="0.25">
      <c r="A3109">
        <v>627.45299999999997</v>
      </c>
      <c r="B3109">
        <v>-408.25</v>
      </c>
      <c r="C3109" t="s">
        <v>24</v>
      </c>
      <c r="D3109" t="s">
        <v>41</v>
      </c>
    </row>
    <row r="3110" spans="1:4" x14ac:dyDescent="0.25">
      <c r="A3110">
        <v>3000.88</v>
      </c>
      <c r="B3110">
        <v>-719.17</v>
      </c>
      <c r="C3110" t="s">
        <v>37</v>
      </c>
      <c r="D3110" t="s">
        <v>57</v>
      </c>
    </row>
    <row r="3111" spans="1:4" x14ac:dyDescent="0.25">
      <c r="A3111">
        <v>6118.38</v>
      </c>
      <c r="B3111">
        <v>2042.58</v>
      </c>
      <c r="C3111" t="s">
        <v>37</v>
      </c>
      <c r="D3111" t="s">
        <v>38</v>
      </c>
    </row>
    <row r="3112" spans="1:4" x14ac:dyDescent="0.25">
      <c r="A3112">
        <v>6730.07</v>
      </c>
      <c r="B3112">
        <v>-1134.6099999999999</v>
      </c>
      <c r="C3112" t="s">
        <v>37</v>
      </c>
      <c r="D3112" t="s">
        <v>57</v>
      </c>
    </row>
    <row r="3113" spans="1:4" x14ac:dyDescent="0.25">
      <c r="A3113">
        <v>809.91</v>
      </c>
      <c r="B3113">
        <v>321.67</v>
      </c>
      <c r="C3113" t="s">
        <v>34</v>
      </c>
      <c r="D3113" t="s">
        <v>68</v>
      </c>
    </row>
    <row r="3114" spans="1:4" x14ac:dyDescent="0.25">
      <c r="A3114">
        <v>1027.6600000000001</v>
      </c>
      <c r="B3114">
        <v>184.07</v>
      </c>
      <c r="C3114" t="s">
        <v>34</v>
      </c>
      <c r="D3114" t="s">
        <v>49</v>
      </c>
    </row>
    <row r="3115" spans="1:4" x14ac:dyDescent="0.25">
      <c r="A3115">
        <v>301.38</v>
      </c>
      <c r="B3115">
        <v>5.08</v>
      </c>
      <c r="C3115" t="s">
        <v>34</v>
      </c>
      <c r="D3115" t="s">
        <v>35</v>
      </c>
    </row>
    <row r="3116" spans="1:4" x14ac:dyDescent="0.25">
      <c r="A3116">
        <v>9013.58</v>
      </c>
      <c r="B3116">
        <v>2574.36</v>
      </c>
      <c r="C3116" t="s">
        <v>34</v>
      </c>
      <c r="D3116" t="s">
        <v>72</v>
      </c>
    </row>
    <row r="3117" spans="1:4" x14ac:dyDescent="0.25">
      <c r="A3117">
        <v>175.42</v>
      </c>
      <c r="B3117">
        <v>-93.73</v>
      </c>
      <c r="C3117" t="s">
        <v>34</v>
      </c>
      <c r="D3117" t="s">
        <v>49</v>
      </c>
    </row>
    <row r="3118" spans="1:4" x14ac:dyDescent="0.25">
      <c r="A3118">
        <v>198.08</v>
      </c>
      <c r="B3118">
        <v>32.69</v>
      </c>
      <c r="C3118" t="s">
        <v>34</v>
      </c>
      <c r="D3118" t="s">
        <v>35</v>
      </c>
    </row>
    <row r="3119" spans="1:4" x14ac:dyDescent="0.25">
      <c r="A3119">
        <v>64.09</v>
      </c>
      <c r="B3119">
        <v>3.72</v>
      </c>
      <c r="C3119" t="s">
        <v>34</v>
      </c>
      <c r="D3119" t="s">
        <v>76</v>
      </c>
    </row>
    <row r="3120" spans="1:4" x14ac:dyDescent="0.25">
      <c r="A3120">
        <v>430.33</v>
      </c>
      <c r="B3120">
        <v>85.48</v>
      </c>
      <c r="C3120" t="s">
        <v>37</v>
      </c>
      <c r="D3120" t="s">
        <v>38</v>
      </c>
    </row>
    <row r="3121" spans="1:4" x14ac:dyDescent="0.25">
      <c r="A3121">
        <v>1221.47</v>
      </c>
      <c r="B3121">
        <v>-233.14</v>
      </c>
      <c r="C3121" t="s">
        <v>34</v>
      </c>
      <c r="D3121" t="s">
        <v>53</v>
      </c>
    </row>
    <row r="3122" spans="1:4" x14ac:dyDescent="0.25">
      <c r="A3122">
        <v>464.69499999999999</v>
      </c>
      <c r="B3122">
        <v>107.51</v>
      </c>
      <c r="C3122" t="s">
        <v>24</v>
      </c>
      <c r="D3122" t="s">
        <v>41</v>
      </c>
    </row>
    <row r="3123" spans="1:4" x14ac:dyDescent="0.25">
      <c r="A3123">
        <v>44.51</v>
      </c>
      <c r="B3123">
        <v>-43.48</v>
      </c>
      <c r="C3123" t="s">
        <v>34</v>
      </c>
      <c r="D3123" t="s">
        <v>72</v>
      </c>
    </row>
    <row r="3124" spans="1:4" x14ac:dyDescent="0.25">
      <c r="A3124">
        <v>184.77</v>
      </c>
      <c r="B3124">
        <v>-71.959999999999994</v>
      </c>
      <c r="C3124" t="s">
        <v>34</v>
      </c>
      <c r="D3124" t="s">
        <v>64</v>
      </c>
    </row>
    <row r="3125" spans="1:4" x14ac:dyDescent="0.25">
      <c r="A3125">
        <v>149.4</v>
      </c>
      <c r="B3125">
        <v>-126.05</v>
      </c>
      <c r="C3125" t="s">
        <v>34</v>
      </c>
      <c r="D3125" t="s">
        <v>68</v>
      </c>
    </row>
    <row r="3126" spans="1:4" x14ac:dyDescent="0.25">
      <c r="A3126">
        <v>8955.34</v>
      </c>
      <c r="B3126">
        <v>2081.48</v>
      </c>
      <c r="C3126" t="s">
        <v>37</v>
      </c>
      <c r="D3126" t="s">
        <v>86</v>
      </c>
    </row>
    <row r="3127" spans="1:4" x14ac:dyDescent="0.25">
      <c r="A3127">
        <v>95.22</v>
      </c>
      <c r="B3127">
        <v>-33.4</v>
      </c>
      <c r="C3127" t="s">
        <v>34</v>
      </c>
      <c r="D3127" t="s">
        <v>49</v>
      </c>
    </row>
    <row r="3128" spans="1:4" x14ac:dyDescent="0.25">
      <c r="A3128">
        <v>2754.93</v>
      </c>
      <c r="B3128">
        <v>-1.33</v>
      </c>
      <c r="C3128" t="s">
        <v>37</v>
      </c>
      <c r="D3128" t="s">
        <v>38</v>
      </c>
    </row>
    <row r="3129" spans="1:4" x14ac:dyDescent="0.25">
      <c r="A3129">
        <v>19417.55</v>
      </c>
      <c r="B3129">
        <v>8417.57</v>
      </c>
      <c r="C3129" t="s">
        <v>34</v>
      </c>
      <c r="D3129" t="s">
        <v>68</v>
      </c>
    </row>
    <row r="3130" spans="1:4" x14ac:dyDescent="0.25">
      <c r="A3130">
        <v>931.08</v>
      </c>
      <c r="B3130">
        <v>269.60000000000002</v>
      </c>
      <c r="C3130" t="s">
        <v>24</v>
      </c>
      <c r="D3130" t="s">
        <v>25</v>
      </c>
    </row>
    <row r="3131" spans="1:4" x14ac:dyDescent="0.25">
      <c r="A3131">
        <v>218.29</v>
      </c>
      <c r="B3131">
        <v>-32.43</v>
      </c>
      <c r="C3131" t="s">
        <v>24</v>
      </c>
      <c r="D3131" t="s">
        <v>51</v>
      </c>
    </row>
    <row r="3132" spans="1:4" x14ac:dyDescent="0.25">
      <c r="A3132">
        <v>303.97000000000003</v>
      </c>
      <c r="B3132">
        <v>23.3</v>
      </c>
      <c r="C3132" t="s">
        <v>34</v>
      </c>
      <c r="D3132" t="s">
        <v>68</v>
      </c>
    </row>
    <row r="3133" spans="1:4" x14ac:dyDescent="0.25">
      <c r="A3133">
        <v>877.97</v>
      </c>
      <c r="B3133">
        <v>-144.19999999999999</v>
      </c>
      <c r="C3133" t="s">
        <v>24</v>
      </c>
      <c r="D3133" t="s">
        <v>25</v>
      </c>
    </row>
    <row r="3134" spans="1:4" x14ac:dyDescent="0.25">
      <c r="A3134">
        <v>4842.21</v>
      </c>
      <c r="B3134">
        <v>-1975.26</v>
      </c>
      <c r="C3134" t="s">
        <v>37</v>
      </c>
      <c r="D3134" t="s">
        <v>86</v>
      </c>
    </row>
    <row r="3135" spans="1:4" x14ac:dyDescent="0.25">
      <c r="A3135">
        <v>456.03</v>
      </c>
      <c r="B3135">
        <v>-61.61</v>
      </c>
      <c r="C3135" t="s">
        <v>34</v>
      </c>
      <c r="D3135" t="s">
        <v>35</v>
      </c>
    </row>
    <row r="3136" spans="1:4" x14ac:dyDescent="0.25">
      <c r="A3136">
        <v>2844.64</v>
      </c>
      <c r="B3136">
        <v>16.47</v>
      </c>
      <c r="C3136" t="s">
        <v>37</v>
      </c>
      <c r="D3136" t="s">
        <v>112</v>
      </c>
    </row>
    <row r="3137" spans="1:4" x14ac:dyDescent="0.25">
      <c r="A3137">
        <v>1112.54</v>
      </c>
      <c r="B3137">
        <v>352.96</v>
      </c>
      <c r="C3137" t="s">
        <v>34</v>
      </c>
      <c r="D3137" t="s">
        <v>76</v>
      </c>
    </row>
    <row r="3138" spans="1:4" x14ac:dyDescent="0.25">
      <c r="A3138">
        <v>577.41999999999996</v>
      </c>
      <c r="B3138">
        <v>253.5</v>
      </c>
      <c r="C3138" t="s">
        <v>34</v>
      </c>
      <c r="D3138" t="s">
        <v>68</v>
      </c>
    </row>
    <row r="3139" spans="1:4" x14ac:dyDescent="0.25">
      <c r="A3139">
        <v>95.08</v>
      </c>
      <c r="B3139">
        <v>39.909999999999997</v>
      </c>
      <c r="C3139" t="s">
        <v>34</v>
      </c>
      <c r="D3139" t="s">
        <v>46</v>
      </c>
    </row>
    <row r="3140" spans="1:4" x14ac:dyDescent="0.25">
      <c r="A3140">
        <v>79.25</v>
      </c>
      <c r="B3140">
        <v>-13.25</v>
      </c>
      <c r="C3140" t="s">
        <v>34</v>
      </c>
      <c r="D3140" t="s">
        <v>49</v>
      </c>
    </row>
    <row r="3141" spans="1:4" x14ac:dyDescent="0.25">
      <c r="A3141">
        <v>742.8</v>
      </c>
      <c r="B3141">
        <v>265.87</v>
      </c>
      <c r="C3141" t="s">
        <v>37</v>
      </c>
      <c r="D3141" t="s">
        <v>38</v>
      </c>
    </row>
    <row r="3142" spans="1:4" x14ac:dyDescent="0.25">
      <c r="A3142">
        <v>615.58000000000004</v>
      </c>
      <c r="B3142">
        <v>168</v>
      </c>
      <c r="C3142" t="s">
        <v>34</v>
      </c>
      <c r="D3142" t="s">
        <v>68</v>
      </c>
    </row>
    <row r="3143" spans="1:4" x14ac:dyDescent="0.25">
      <c r="A3143">
        <v>8387.1</v>
      </c>
      <c r="B3143">
        <v>2113.9499999999998</v>
      </c>
      <c r="C3143" t="s">
        <v>37</v>
      </c>
      <c r="D3143" t="s">
        <v>86</v>
      </c>
    </row>
    <row r="3144" spans="1:4" x14ac:dyDescent="0.25">
      <c r="A3144">
        <v>126.02</v>
      </c>
      <c r="B3144">
        <v>66.97</v>
      </c>
      <c r="C3144" t="s">
        <v>37</v>
      </c>
      <c r="D3144" t="s">
        <v>38</v>
      </c>
    </row>
    <row r="3145" spans="1:4" x14ac:dyDescent="0.25">
      <c r="A3145">
        <v>68.14</v>
      </c>
      <c r="B3145">
        <v>6.37</v>
      </c>
      <c r="C3145" t="s">
        <v>34</v>
      </c>
      <c r="D3145" t="s">
        <v>100</v>
      </c>
    </row>
    <row r="3146" spans="1:4" x14ac:dyDescent="0.25">
      <c r="A3146">
        <v>835.48</v>
      </c>
      <c r="B3146">
        <v>-58.13</v>
      </c>
      <c r="C3146" t="s">
        <v>34</v>
      </c>
      <c r="D3146" t="s">
        <v>53</v>
      </c>
    </row>
    <row r="3147" spans="1:4" x14ac:dyDescent="0.25">
      <c r="A3147">
        <v>125.31</v>
      </c>
      <c r="B3147">
        <v>26.24</v>
      </c>
      <c r="C3147" t="s">
        <v>37</v>
      </c>
      <c r="D3147" t="s">
        <v>38</v>
      </c>
    </row>
    <row r="3148" spans="1:4" x14ac:dyDescent="0.25">
      <c r="A3148">
        <v>11277.05</v>
      </c>
      <c r="B3148">
        <v>3497.45</v>
      </c>
      <c r="C3148" t="s">
        <v>24</v>
      </c>
      <c r="D3148" t="s">
        <v>51</v>
      </c>
    </row>
    <row r="3149" spans="1:4" x14ac:dyDescent="0.25">
      <c r="A3149">
        <v>110.64</v>
      </c>
      <c r="B3149">
        <v>-62.6</v>
      </c>
      <c r="C3149" t="s">
        <v>34</v>
      </c>
      <c r="D3149" t="s">
        <v>35</v>
      </c>
    </row>
    <row r="3150" spans="1:4" x14ac:dyDescent="0.25">
      <c r="A3150">
        <v>2208.31</v>
      </c>
      <c r="B3150">
        <v>569.08000000000004</v>
      </c>
      <c r="C3150" t="s">
        <v>37</v>
      </c>
      <c r="D3150" t="s">
        <v>38</v>
      </c>
    </row>
    <row r="3151" spans="1:4" x14ac:dyDescent="0.25">
      <c r="A3151">
        <v>4075.3760000000002</v>
      </c>
      <c r="B3151">
        <v>841.73</v>
      </c>
      <c r="C3151" t="s">
        <v>24</v>
      </c>
      <c r="D3151" t="s">
        <v>41</v>
      </c>
    </row>
    <row r="3152" spans="1:4" x14ac:dyDescent="0.25">
      <c r="A3152">
        <v>1554.21</v>
      </c>
      <c r="B3152">
        <v>114.45</v>
      </c>
      <c r="C3152" t="s">
        <v>37</v>
      </c>
      <c r="D3152" t="s">
        <v>38</v>
      </c>
    </row>
    <row r="3153" spans="1:4" x14ac:dyDescent="0.25">
      <c r="A3153">
        <v>1295.502</v>
      </c>
      <c r="B3153">
        <v>224.86</v>
      </c>
      <c r="C3153" t="s">
        <v>24</v>
      </c>
      <c r="D3153" t="s">
        <v>41</v>
      </c>
    </row>
    <row r="3154" spans="1:4" x14ac:dyDescent="0.25">
      <c r="A3154">
        <v>71.47</v>
      </c>
      <c r="B3154">
        <v>-62.73</v>
      </c>
      <c r="C3154" t="s">
        <v>24</v>
      </c>
      <c r="D3154" t="s">
        <v>25</v>
      </c>
    </row>
    <row r="3155" spans="1:4" x14ac:dyDescent="0.25">
      <c r="A3155">
        <v>1372.14</v>
      </c>
      <c r="B3155">
        <v>-340.98</v>
      </c>
      <c r="C3155" t="s">
        <v>37</v>
      </c>
      <c r="D3155" t="s">
        <v>57</v>
      </c>
    </row>
    <row r="3156" spans="1:4" x14ac:dyDescent="0.25">
      <c r="A3156">
        <v>16.239999999999998</v>
      </c>
      <c r="B3156">
        <v>0.35</v>
      </c>
      <c r="C3156" t="s">
        <v>34</v>
      </c>
      <c r="D3156" t="s">
        <v>46</v>
      </c>
    </row>
    <row r="3157" spans="1:4" x14ac:dyDescent="0.25">
      <c r="A3157">
        <v>16269.82</v>
      </c>
      <c r="B3157">
        <v>7050.33</v>
      </c>
      <c r="C3157" t="s">
        <v>34</v>
      </c>
      <c r="D3157" t="s">
        <v>68</v>
      </c>
    </row>
    <row r="3158" spans="1:4" x14ac:dyDescent="0.25">
      <c r="A3158">
        <v>876.59</v>
      </c>
      <c r="B3158">
        <v>233.6</v>
      </c>
      <c r="C3158" t="s">
        <v>34</v>
      </c>
      <c r="D3158" t="s">
        <v>68</v>
      </c>
    </row>
    <row r="3159" spans="1:4" x14ac:dyDescent="0.25">
      <c r="A3159">
        <v>5000.87</v>
      </c>
      <c r="B3159">
        <v>-593.23</v>
      </c>
      <c r="C3159" t="s">
        <v>37</v>
      </c>
      <c r="D3159" t="s">
        <v>112</v>
      </c>
    </row>
    <row r="3160" spans="1:4" x14ac:dyDescent="0.25">
      <c r="A3160">
        <v>82.21</v>
      </c>
      <c r="B3160">
        <v>15.25</v>
      </c>
      <c r="C3160" t="s">
        <v>34</v>
      </c>
      <c r="D3160" t="s">
        <v>49</v>
      </c>
    </row>
    <row r="3161" spans="1:4" x14ac:dyDescent="0.25">
      <c r="A3161">
        <v>753.75</v>
      </c>
      <c r="B3161">
        <v>31.17</v>
      </c>
      <c r="C3161" t="s">
        <v>34</v>
      </c>
      <c r="D3161" t="s">
        <v>35</v>
      </c>
    </row>
    <row r="3162" spans="1:4" x14ac:dyDescent="0.25">
      <c r="A3162">
        <v>169.27</v>
      </c>
      <c r="B3162">
        <v>-41.66</v>
      </c>
      <c r="C3162" t="s">
        <v>34</v>
      </c>
      <c r="D3162" t="s">
        <v>35</v>
      </c>
    </row>
    <row r="3163" spans="1:4" x14ac:dyDescent="0.25">
      <c r="A3163">
        <v>28.65</v>
      </c>
      <c r="B3163">
        <v>-23.86</v>
      </c>
      <c r="C3163" t="s">
        <v>24</v>
      </c>
      <c r="D3163" t="s">
        <v>25</v>
      </c>
    </row>
    <row r="3164" spans="1:4" x14ac:dyDescent="0.25">
      <c r="A3164">
        <v>201.535</v>
      </c>
      <c r="B3164">
        <v>-122.62</v>
      </c>
      <c r="C3164" t="s">
        <v>24</v>
      </c>
      <c r="D3164" t="s">
        <v>41</v>
      </c>
    </row>
    <row r="3165" spans="1:4" x14ac:dyDescent="0.25">
      <c r="A3165">
        <v>1736.53</v>
      </c>
      <c r="B3165">
        <v>457.03</v>
      </c>
      <c r="C3165" t="s">
        <v>34</v>
      </c>
      <c r="D3165" t="s">
        <v>72</v>
      </c>
    </row>
    <row r="3166" spans="1:4" x14ac:dyDescent="0.25">
      <c r="A3166">
        <v>873.82</v>
      </c>
      <c r="B3166">
        <v>244.45</v>
      </c>
      <c r="C3166" t="s">
        <v>37</v>
      </c>
      <c r="D3166" t="s">
        <v>38</v>
      </c>
    </row>
    <row r="3167" spans="1:4" x14ac:dyDescent="0.25">
      <c r="A3167">
        <v>23300.12</v>
      </c>
      <c r="B3167">
        <v>-217.47</v>
      </c>
      <c r="C3167" t="s">
        <v>24</v>
      </c>
      <c r="D3167" t="s">
        <v>51</v>
      </c>
    </row>
    <row r="3168" spans="1:4" x14ac:dyDescent="0.25">
      <c r="A3168">
        <v>568.33550000000002</v>
      </c>
      <c r="B3168">
        <v>-147.36000000000001</v>
      </c>
      <c r="C3168" t="s">
        <v>24</v>
      </c>
      <c r="D3168" t="s">
        <v>41</v>
      </c>
    </row>
    <row r="3169" spans="1:4" x14ac:dyDescent="0.25">
      <c r="A3169">
        <v>2157.3085000000001</v>
      </c>
      <c r="B3169">
        <v>519.25</v>
      </c>
      <c r="C3169" t="s">
        <v>24</v>
      </c>
      <c r="D3169" t="s">
        <v>41</v>
      </c>
    </row>
    <row r="3170" spans="1:4" x14ac:dyDescent="0.25">
      <c r="A3170">
        <v>117.88</v>
      </c>
      <c r="B3170">
        <v>-71</v>
      </c>
      <c r="C3170" t="s">
        <v>34</v>
      </c>
      <c r="D3170" t="s">
        <v>35</v>
      </c>
    </row>
    <row r="3171" spans="1:4" x14ac:dyDescent="0.25">
      <c r="A3171">
        <v>557.35</v>
      </c>
      <c r="B3171">
        <v>-9.19</v>
      </c>
      <c r="C3171" t="s">
        <v>34</v>
      </c>
      <c r="D3171" t="s">
        <v>68</v>
      </c>
    </row>
    <row r="3172" spans="1:4" x14ac:dyDescent="0.25">
      <c r="A3172">
        <v>490.87</v>
      </c>
      <c r="B3172">
        <v>190.93</v>
      </c>
      <c r="C3172" t="s">
        <v>34</v>
      </c>
      <c r="D3172" t="s">
        <v>49</v>
      </c>
    </row>
    <row r="3173" spans="1:4" x14ac:dyDescent="0.25">
      <c r="A3173">
        <v>2188.06</v>
      </c>
      <c r="B3173">
        <v>33.770000000000003</v>
      </c>
      <c r="C3173" t="s">
        <v>24</v>
      </c>
      <c r="D3173" t="s">
        <v>25</v>
      </c>
    </row>
    <row r="3174" spans="1:4" x14ac:dyDescent="0.25">
      <c r="A3174">
        <v>1363</v>
      </c>
      <c r="B3174">
        <v>149.83000000000001</v>
      </c>
      <c r="C3174" t="s">
        <v>37</v>
      </c>
      <c r="D3174" t="s">
        <v>86</v>
      </c>
    </row>
    <row r="3175" spans="1:4" x14ac:dyDescent="0.25">
      <c r="A3175">
        <v>4698.5</v>
      </c>
      <c r="B3175">
        <v>-219.38</v>
      </c>
      <c r="C3175" t="s">
        <v>37</v>
      </c>
      <c r="D3175" t="s">
        <v>112</v>
      </c>
    </row>
    <row r="3176" spans="1:4" x14ac:dyDescent="0.25">
      <c r="A3176">
        <v>347.47</v>
      </c>
      <c r="B3176">
        <v>-86.2</v>
      </c>
      <c r="C3176" t="s">
        <v>34</v>
      </c>
      <c r="D3176" t="s">
        <v>68</v>
      </c>
    </row>
    <row r="3177" spans="1:4" x14ac:dyDescent="0.25">
      <c r="A3177">
        <v>1404.22</v>
      </c>
      <c r="B3177">
        <v>202.87</v>
      </c>
      <c r="C3177" t="s">
        <v>37</v>
      </c>
      <c r="D3177" t="s">
        <v>38</v>
      </c>
    </row>
    <row r="3178" spans="1:4" x14ac:dyDescent="0.25">
      <c r="A3178">
        <v>3130.2015000000001</v>
      </c>
      <c r="B3178">
        <v>692.78</v>
      </c>
      <c r="C3178" t="s">
        <v>24</v>
      </c>
      <c r="D3178" t="s">
        <v>41</v>
      </c>
    </row>
    <row r="3179" spans="1:4" x14ac:dyDescent="0.25">
      <c r="A3179">
        <v>839.07</v>
      </c>
      <c r="B3179">
        <v>212.73</v>
      </c>
      <c r="C3179" t="s">
        <v>34</v>
      </c>
      <c r="D3179" t="s">
        <v>68</v>
      </c>
    </row>
    <row r="3180" spans="1:4" x14ac:dyDescent="0.25">
      <c r="A3180">
        <v>5643.49</v>
      </c>
      <c r="B3180">
        <v>-1857.06</v>
      </c>
      <c r="C3180" t="s">
        <v>37</v>
      </c>
      <c r="D3180" t="s">
        <v>86</v>
      </c>
    </row>
    <row r="3181" spans="1:4" x14ac:dyDescent="0.25">
      <c r="A3181">
        <v>3201.16</v>
      </c>
      <c r="B3181">
        <v>405.5</v>
      </c>
      <c r="C3181" t="s">
        <v>37</v>
      </c>
      <c r="D3181" t="s">
        <v>86</v>
      </c>
    </row>
    <row r="3182" spans="1:4" x14ac:dyDescent="0.25">
      <c r="A3182">
        <v>449.47</v>
      </c>
      <c r="B3182">
        <v>-190.49</v>
      </c>
      <c r="C3182" t="s">
        <v>34</v>
      </c>
      <c r="D3182" t="s">
        <v>72</v>
      </c>
    </row>
    <row r="3183" spans="1:4" x14ac:dyDescent="0.25">
      <c r="A3183">
        <v>80.61</v>
      </c>
      <c r="B3183">
        <v>-8.77</v>
      </c>
      <c r="C3183" t="s">
        <v>34</v>
      </c>
      <c r="D3183" t="s">
        <v>35</v>
      </c>
    </row>
    <row r="3184" spans="1:4" x14ac:dyDescent="0.25">
      <c r="A3184">
        <v>331.37</v>
      </c>
      <c r="B3184">
        <v>-172.17</v>
      </c>
      <c r="C3184" t="s">
        <v>34</v>
      </c>
      <c r="D3184" t="s">
        <v>49</v>
      </c>
    </row>
    <row r="3185" spans="1:4" x14ac:dyDescent="0.25">
      <c r="A3185">
        <v>78.03</v>
      </c>
      <c r="B3185">
        <v>0.51</v>
      </c>
      <c r="C3185" t="s">
        <v>34</v>
      </c>
      <c r="D3185" t="s">
        <v>35</v>
      </c>
    </row>
    <row r="3186" spans="1:4" x14ac:dyDescent="0.25">
      <c r="A3186">
        <v>1484.49</v>
      </c>
      <c r="B3186">
        <v>230.5</v>
      </c>
      <c r="C3186" t="s">
        <v>34</v>
      </c>
      <c r="D3186" t="s">
        <v>68</v>
      </c>
    </row>
    <row r="3187" spans="1:4" x14ac:dyDescent="0.25">
      <c r="A3187">
        <v>740.49</v>
      </c>
      <c r="B3187">
        <v>88.9</v>
      </c>
      <c r="C3187" t="s">
        <v>34</v>
      </c>
      <c r="D3187" t="s">
        <v>53</v>
      </c>
    </row>
    <row r="3188" spans="1:4" x14ac:dyDescent="0.25">
      <c r="A3188">
        <v>152.55000000000001</v>
      </c>
      <c r="B3188">
        <v>-20.27</v>
      </c>
      <c r="C3188" t="s">
        <v>34</v>
      </c>
      <c r="D3188" t="s">
        <v>76</v>
      </c>
    </row>
    <row r="3189" spans="1:4" x14ac:dyDescent="0.25">
      <c r="A3189">
        <v>152.96</v>
      </c>
      <c r="B3189">
        <v>-123.87</v>
      </c>
      <c r="C3189" t="s">
        <v>34</v>
      </c>
      <c r="D3189" t="s">
        <v>49</v>
      </c>
    </row>
    <row r="3190" spans="1:4" x14ac:dyDescent="0.25">
      <c r="A3190">
        <v>172.51</v>
      </c>
      <c r="B3190">
        <v>12.55</v>
      </c>
      <c r="C3190" t="s">
        <v>34</v>
      </c>
      <c r="D3190" t="s">
        <v>68</v>
      </c>
    </row>
    <row r="3191" spans="1:4" x14ac:dyDescent="0.25">
      <c r="A3191">
        <v>698</v>
      </c>
      <c r="B3191">
        <v>-93.16</v>
      </c>
      <c r="C3191" t="s">
        <v>37</v>
      </c>
      <c r="D3191" t="s">
        <v>112</v>
      </c>
    </row>
    <row r="3192" spans="1:4" x14ac:dyDescent="0.25">
      <c r="A3192">
        <v>2905.3</v>
      </c>
      <c r="B3192">
        <v>1704</v>
      </c>
      <c r="C3192" t="s">
        <v>34</v>
      </c>
      <c r="D3192" t="s">
        <v>46</v>
      </c>
    </row>
    <row r="3193" spans="1:4" x14ac:dyDescent="0.25">
      <c r="A3193">
        <v>67.73</v>
      </c>
      <c r="B3193">
        <v>2.44</v>
      </c>
      <c r="C3193" t="s">
        <v>34</v>
      </c>
      <c r="D3193" t="s">
        <v>35</v>
      </c>
    </row>
    <row r="3194" spans="1:4" x14ac:dyDescent="0.25">
      <c r="A3194">
        <v>7608.88</v>
      </c>
      <c r="B3194">
        <v>3049.45</v>
      </c>
      <c r="C3194" t="s">
        <v>34</v>
      </c>
      <c r="D3194" t="s">
        <v>68</v>
      </c>
    </row>
    <row r="3195" spans="1:4" x14ac:dyDescent="0.25">
      <c r="A3195">
        <v>1270.03</v>
      </c>
      <c r="B3195">
        <v>221.81</v>
      </c>
      <c r="C3195" t="s">
        <v>37</v>
      </c>
      <c r="D3195" t="s">
        <v>38</v>
      </c>
    </row>
    <row r="3196" spans="1:4" x14ac:dyDescent="0.25">
      <c r="A3196">
        <v>405.83</v>
      </c>
      <c r="B3196">
        <v>178.86</v>
      </c>
      <c r="C3196" t="s">
        <v>34</v>
      </c>
      <c r="D3196" t="s">
        <v>76</v>
      </c>
    </row>
    <row r="3197" spans="1:4" x14ac:dyDescent="0.25">
      <c r="A3197">
        <v>17.52</v>
      </c>
      <c r="B3197">
        <v>-12.16</v>
      </c>
      <c r="C3197" t="s">
        <v>34</v>
      </c>
      <c r="D3197" t="s">
        <v>68</v>
      </c>
    </row>
    <row r="3198" spans="1:4" x14ac:dyDescent="0.25">
      <c r="A3198">
        <v>2413.5300000000002</v>
      </c>
      <c r="B3198">
        <v>544.04</v>
      </c>
      <c r="C3198" t="s">
        <v>37</v>
      </c>
      <c r="D3198" t="s">
        <v>38</v>
      </c>
    </row>
    <row r="3199" spans="1:4" x14ac:dyDescent="0.25">
      <c r="A3199">
        <v>6944.0919999999996</v>
      </c>
      <c r="B3199">
        <v>1820.95</v>
      </c>
      <c r="C3199" t="s">
        <v>24</v>
      </c>
      <c r="D3199" t="s">
        <v>41</v>
      </c>
    </row>
    <row r="3200" spans="1:4" x14ac:dyDescent="0.25">
      <c r="A3200">
        <v>66.83</v>
      </c>
      <c r="B3200">
        <v>-24.31</v>
      </c>
      <c r="C3200" t="s">
        <v>34</v>
      </c>
      <c r="D3200" t="s">
        <v>49</v>
      </c>
    </row>
    <row r="3201" spans="1:4" x14ac:dyDescent="0.25">
      <c r="A3201">
        <v>1407.5150000000001</v>
      </c>
      <c r="B3201">
        <v>657.45</v>
      </c>
      <c r="C3201" t="s">
        <v>24</v>
      </c>
      <c r="D3201" t="s">
        <v>41</v>
      </c>
    </row>
    <row r="3202" spans="1:4" x14ac:dyDescent="0.25">
      <c r="A3202">
        <v>1982.16</v>
      </c>
      <c r="B3202">
        <v>267.10000000000002</v>
      </c>
      <c r="C3202" t="s">
        <v>34</v>
      </c>
      <c r="D3202" t="s">
        <v>49</v>
      </c>
    </row>
    <row r="3203" spans="1:4" x14ac:dyDescent="0.25">
      <c r="A3203">
        <v>11.57</v>
      </c>
      <c r="B3203">
        <v>-2.06</v>
      </c>
      <c r="C3203" t="s">
        <v>34</v>
      </c>
      <c r="D3203" t="s">
        <v>35</v>
      </c>
    </row>
    <row r="3204" spans="1:4" x14ac:dyDescent="0.25">
      <c r="A3204">
        <v>111.04</v>
      </c>
      <c r="B3204">
        <v>45.1</v>
      </c>
      <c r="C3204" t="s">
        <v>34</v>
      </c>
      <c r="D3204" t="s">
        <v>46</v>
      </c>
    </row>
    <row r="3205" spans="1:4" x14ac:dyDescent="0.25">
      <c r="A3205">
        <v>1495.184</v>
      </c>
      <c r="B3205">
        <v>211.09</v>
      </c>
      <c r="C3205" t="s">
        <v>24</v>
      </c>
      <c r="D3205" t="s">
        <v>41</v>
      </c>
    </row>
    <row r="3206" spans="1:4" x14ac:dyDescent="0.25">
      <c r="A3206">
        <v>103.55</v>
      </c>
      <c r="B3206">
        <v>19.59</v>
      </c>
      <c r="C3206" t="s">
        <v>34</v>
      </c>
      <c r="D3206" t="s">
        <v>35</v>
      </c>
    </row>
    <row r="3207" spans="1:4" x14ac:dyDescent="0.25">
      <c r="A3207">
        <v>128.27000000000001</v>
      </c>
      <c r="B3207">
        <v>22.85</v>
      </c>
      <c r="C3207" t="s">
        <v>34</v>
      </c>
      <c r="D3207" t="s">
        <v>100</v>
      </c>
    </row>
    <row r="3208" spans="1:4" x14ac:dyDescent="0.25">
      <c r="A3208">
        <v>101.34</v>
      </c>
      <c r="B3208">
        <v>26.11</v>
      </c>
      <c r="C3208" t="s">
        <v>34</v>
      </c>
      <c r="D3208" t="s">
        <v>76</v>
      </c>
    </row>
    <row r="3209" spans="1:4" x14ac:dyDescent="0.25">
      <c r="A3209">
        <v>4273.8</v>
      </c>
      <c r="B3209">
        <v>-1775.83</v>
      </c>
      <c r="C3209" t="s">
        <v>37</v>
      </c>
      <c r="D3209" t="s">
        <v>86</v>
      </c>
    </row>
    <row r="3210" spans="1:4" x14ac:dyDescent="0.25">
      <c r="A3210">
        <v>447.23</v>
      </c>
      <c r="B3210">
        <v>122.78</v>
      </c>
      <c r="C3210" t="s">
        <v>37</v>
      </c>
      <c r="D3210" t="s">
        <v>38</v>
      </c>
    </row>
    <row r="3211" spans="1:4" x14ac:dyDescent="0.25">
      <c r="A3211">
        <v>393.59</v>
      </c>
      <c r="B3211">
        <v>-8.08</v>
      </c>
      <c r="C3211" t="s">
        <v>34</v>
      </c>
      <c r="D3211" t="s">
        <v>68</v>
      </c>
    </row>
    <row r="3212" spans="1:4" x14ac:dyDescent="0.25">
      <c r="A3212">
        <v>551.17999999999995</v>
      </c>
      <c r="B3212">
        <v>-326.97000000000003</v>
      </c>
      <c r="C3212" t="s">
        <v>24</v>
      </c>
      <c r="D3212" t="s">
        <v>25</v>
      </c>
    </row>
    <row r="3213" spans="1:4" x14ac:dyDescent="0.25">
      <c r="A3213">
        <v>18.73</v>
      </c>
      <c r="B3213">
        <v>-6.68</v>
      </c>
      <c r="C3213" t="s">
        <v>34</v>
      </c>
      <c r="D3213" t="s">
        <v>53</v>
      </c>
    </row>
    <row r="3214" spans="1:4" x14ac:dyDescent="0.25">
      <c r="A3214">
        <v>294.04000000000002</v>
      </c>
      <c r="B3214">
        <v>-5.53</v>
      </c>
      <c r="C3214" t="s">
        <v>34</v>
      </c>
      <c r="D3214" t="s">
        <v>68</v>
      </c>
    </row>
    <row r="3215" spans="1:4" x14ac:dyDescent="0.25">
      <c r="A3215">
        <v>2022.65</v>
      </c>
      <c r="B3215">
        <v>-157.63</v>
      </c>
      <c r="C3215" t="s">
        <v>37</v>
      </c>
      <c r="D3215" t="s">
        <v>86</v>
      </c>
    </row>
    <row r="3216" spans="1:4" x14ac:dyDescent="0.25">
      <c r="A3216">
        <v>155.72999999999999</v>
      </c>
      <c r="B3216">
        <v>42.86</v>
      </c>
      <c r="C3216" t="s">
        <v>34</v>
      </c>
      <c r="D3216" t="s">
        <v>49</v>
      </c>
    </row>
    <row r="3217" spans="1:4" x14ac:dyDescent="0.25">
      <c r="A3217">
        <v>273.14</v>
      </c>
      <c r="B3217">
        <v>-96.9</v>
      </c>
      <c r="C3217" t="s">
        <v>24</v>
      </c>
      <c r="D3217" t="s">
        <v>25</v>
      </c>
    </row>
    <row r="3218" spans="1:4" x14ac:dyDescent="0.25">
      <c r="A3218">
        <v>3100.1115</v>
      </c>
      <c r="B3218">
        <v>567.37</v>
      </c>
      <c r="C3218" t="s">
        <v>24</v>
      </c>
      <c r="D3218" t="s">
        <v>41</v>
      </c>
    </row>
    <row r="3219" spans="1:4" x14ac:dyDescent="0.25">
      <c r="A3219">
        <v>192.18</v>
      </c>
      <c r="B3219">
        <v>-48.88</v>
      </c>
      <c r="C3219" t="s">
        <v>34</v>
      </c>
      <c r="D3219" t="s">
        <v>68</v>
      </c>
    </row>
    <row r="3220" spans="1:4" x14ac:dyDescent="0.25">
      <c r="A3220">
        <v>292.34050000000002</v>
      </c>
      <c r="B3220">
        <v>-420.59</v>
      </c>
      <c r="C3220" t="s">
        <v>24</v>
      </c>
      <c r="D3220" t="s">
        <v>41</v>
      </c>
    </row>
    <row r="3221" spans="1:4" x14ac:dyDescent="0.25">
      <c r="A3221">
        <v>23.84</v>
      </c>
      <c r="B3221">
        <v>5.88</v>
      </c>
      <c r="C3221" t="s">
        <v>34</v>
      </c>
      <c r="D3221" t="s">
        <v>46</v>
      </c>
    </row>
    <row r="3222" spans="1:4" x14ac:dyDescent="0.25">
      <c r="A3222">
        <v>1553.66</v>
      </c>
      <c r="B3222">
        <v>547.48</v>
      </c>
      <c r="C3222" t="s">
        <v>34</v>
      </c>
      <c r="D3222" t="s">
        <v>72</v>
      </c>
    </row>
    <row r="3223" spans="1:4" x14ac:dyDescent="0.25">
      <c r="A3223">
        <v>3276.9965000000002</v>
      </c>
      <c r="B3223">
        <v>653.05999999999995</v>
      </c>
      <c r="C3223" t="s">
        <v>24</v>
      </c>
      <c r="D3223" t="s">
        <v>41</v>
      </c>
    </row>
    <row r="3224" spans="1:4" x14ac:dyDescent="0.25">
      <c r="A3224">
        <v>301.12</v>
      </c>
      <c r="B3224">
        <v>-206.05</v>
      </c>
      <c r="C3224" t="s">
        <v>34</v>
      </c>
      <c r="D3224" t="s">
        <v>64</v>
      </c>
    </row>
    <row r="3225" spans="1:4" x14ac:dyDescent="0.25">
      <c r="A3225">
        <v>793.04</v>
      </c>
      <c r="B3225">
        <v>323.08</v>
      </c>
      <c r="C3225" t="s">
        <v>34</v>
      </c>
      <c r="D3225" t="s">
        <v>68</v>
      </c>
    </row>
    <row r="3226" spans="1:4" x14ac:dyDescent="0.25">
      <c r="A3226">
        <v>709.37</v>
      </c>
      <c r="B3226">
        <v>-281.76</v>
      </c>
      <c r="C3226" t="s">
        <v>37</v>
      </c>
      <c r="D3226" t="s">
        <v>86</v>
      </c>
    </row>
    <row r="3227" spans="1:4" x14ac:dyDescent="0.25">
      <c r="A3227">
        <v>59.76</v>
      </c>
      <c r="B3227">
        <v>-33.11</v>
      </c>
      <c r="C3227" t="s">
        <v>34</v>
      </c>
      <c r="D3227" t="s">
        <v>64</v>
      </c>
    </row>
    <row r="3228" spans="1:4" x14ac:dyDescent="0.25">
      <c r="A3228">
        <v>137.54</v>
      </c>
      <c r="B3228">
        <v>-138.84</v>
      </c>
      <c r="C3228" t="s">
        <v>24</v>
      </c>
      <c r="D3228" t="s">
        <v>25</v>
      </c>
    </row>
    <row r="3229" spans="1:4" x14ac:dyDescent="0.25">
      <c r="A3229">
        <v>363.16</v>
      </c>
      <c r="B3229">
        <v>3.92</v>
      </c>
      <c r="C3229" t="s">
        <v>34</v>
      </c>
      <c r="D3229" t="s">
        <v>68</v>
      </c>
    </row>
    <row r="3230" spans="1:4" x14ac:dyDescent="0.25">
      <c r="A3230">
        <v>12571.63</v>
      </c>
      <c r="B3230">
        <v>5455.96</v>
      </c>
      <c r="C3230" t="s">
        <v>24</v>
      </c>
      <c r="D3230" t="s">
        <v>51</v>
      </c>
    </row>
    <row r="3231" spans="1:4" x14ac:dyDescent="0.25">
      <c r="A3231">
        <v>128.86000000000001</v>
      </c>
      <c r="B3231">
        <v>24.53</v>
      </c>
      <c r="C3231" t="s">
        <v>34</v>
      </c>
      <c r="D3231" t="s">
        <v>35</v>
      </c>
    </row>
    <row r="3232" spans="1:4" x14ac:dyDescent="0.25">
      <c r="A3232">
        <v>17884.53</v>
      </c>
      <c r="B3232">
        <v>2357.86</v>
      </c>
      <c r="C3232" t="s">
        <v>37</v>
      </c>
      <c r="D3232" t="s">
        <v>112</v>
      </c>
    </row>
    <row r="3233" spans="1:4" x14ac:dyDescent="0.25">
      <c r="A3233">
        <v>483.96</v>
      </c>
      <c r="B3233">
        <v>-34.090000000000003</v>
      </c>
      <c r="C3233" t="s">
        <v>34</v>
      </c>
      <c r="D3233" t="s">
        <v>35</v>
      </c>
    </row>
    <row r="3234" spans="1:4" x14ac:dyDescent="0.25">
      <c r="A3234">
        <v>308.363</v>
      </c>
      <c r="B3234">
        <v>42.27</v>
      </c>
      <c r="C3234" t="s">
        <v>24</v>
      </c>
      <c r="D3234" t="s">
        <v>41</v>
      </c>
    </row>
    <row r="3235" spans="1:4" x14ac:dyDescent="0.25">
      <c r="A3235">
        <v>1911.4034999999999</v>
      </c>
      <c r="B3235">
        <v>822.89</v>
      </c>
      <c r="C3235" t="s">
        <v>24</v>
      </c>
      <c r="D3235" t="s">
        <v>41</v>
      </c>
    </row>
    <row r="3236" spans="1:4" x14ac:dyDescent="0.25">
      <c r="A3236">
        <v>870.75</v>
      </c>
      <c r="B3236">
        <v>100.5</v>
      </c>
      <c r="C3236" t="s">
        <v>37</v>
      </c>
      <c r="D3236" t="s">
        <v>86</v>
      </c>
    </row>
    <row r="3237" spans="1:4" x14ac:dyDescent="0.25">
      <c r="A3237">
        <v>43.37</v>
      </c>
      <c r="B3237">
        <v>9.5299999999999994</v>
      </c>
      <c r="C3237" t="s">
        <v>37</v>
      </c>
      <c r="D3237" t="s">
        <v>38</v>
      </c>
    </row>
    <row r="3238" spans="1:4" x14ac:dyDescent="0.25">
      <c r="A3238">
        <v>61.22</v>
      </c>
      <c r="B3238">
        <v>-76.88</v>
      </c>
      <c r="C3238" t="s">
        <v>37</v>
      </c>
      <c r="D3238" t="s">
        <v>38</v>
      </c>
    </row>
    <row r="3239" spans="1:4" x14ac:dyDescent="0.25">
      <c r="A3239">
        <v>862.2</v>
      </c>
      <c r="B3239">
        <v>-45.1</v>
      </c>
      <c r="C3239" t="s">
        <v>24</v>
      </c>
      <c r="D3239" t="s">
        <v>25</v>
      </c>
    </row>
    <row r="3240" spans="1:4" x14ac:dyDescent="0.25">
      <c r="A3240">
        <v>120.03</v>
      </c>
      <c r="B3240">
        <v>-56.06</v>
      </c>
      <c r="C3240" t="s">
        <v>34</v>
      </c>
      <c r="D3240" t="s">
        <v>53</v>
      </c>
    </row>
    <row r="3241" spans="1:4" x14ac:dyDescent="0.25">
      <c r="A3241">
        <v>553.3415</v>
      </c>
      <c r="B3241">
        <v>-67.709999999999994</v>
      </c>
      <c r="C3241" t="s">
        <v>24</v>
      </c>
      <c r="D3241" t="s">
        <v>41</v>
      </c>
    </row>
    <row r="3242" spans="1:4" x14ac:dyDescent="0.25">
      <c r="A3242">
        <v>52.93</v>
      </c>
      <c r="B3242">
        <v>5.34</v>
      </c>
      <c r="C3242" t="s">
        <v>34</v>
      </c>
      <c r="D3242" t="s">
        <v>35</v>
      </c>
    </row>
    <row r="3243" spans="1:4" x14ac:dyDescent="0.25">
      <c r="A3243">
        <v>145.13</v>
      </c>
      <c r="B3243">
        <v>-42.45</v>
      </c>
      <c r="C3243" t="s">
        <v>34</v>
      </c>
      <c r="D3243" t="s">
        <v>49</v>
      </c>
    </row>
    <row r="3244" spans="1:4" x14ac:dyDescent="0.25">
      <c r="A3244">
        <v>253.26</v>
      </c>
      <c r="B3244">
        <v>49.66</v>
      </c>
      <c r="C3244" t="s">
        <v>34</v>
      </c>
      <c r="D3244" t="s">
        <v>68</v>
      </c>
    </row>
    <row r="3245" spans="1:4" x14ac:dyDescent="0.25">
      <c r="A3245">
        <v>6865.0720000000001</v>
      </c>
      <c r="B3245">
        <v>1117.24</v>
      </c>
      <c r="C3245" t="s">
        <v>37</v>
      </c>
      <c r="D3245" t="s">
        <v>112</v>
      </c>
    </row>
    <row r="3246" spans="1:4" x14ac:dyDescent="0.25">
      <c r="A3246">
        <v>345.57</v>
      </c>
      <c r="B3246">
        <v>-218.77</v>
      </c>
      <c r="C3246" t="s">
        <v>34</v>
      </c>
      <c r="D3246" t="s">
        <v>53</v>
      </c>
    </row>
    <row r="3247" spans="1:4" x14ac:dyDescent="0.25">
      <c r="A3247">
        <v>916.05</v>
      </c>
      <c r="B3247">
        <v>-21.9</v>
      </c>
      <c r="C3247" t="s">
        <v>34</v>
      </c>
      <c r="D3247" t="s">
        <v>68</v>
      </c>
    </row>
    <row r="3248" spans="1:4" x14ac:dyDescent="0.25">
      <c r="A3248">
        <v>787.63</v>
      </c>
      <c r="B3248">
        <v>140.22</v>
      </c>
      <c r="C3248" t="s">
        <v>24</v>
      </c>
      <c r="D3248" t="s">
        <v>25</v>
      </c>
    </row>
    <row r="3249" spans="1:4" x14ac:dyDescent="0.25">
      <c r="A3249">
        <v>1223.1099999999999</v>
      </c>
      <c r="B3249">
        <v>161.72</v>
      </c>
      <c r="C3249" t="s">
        <v>34</v>
      </c>
      <c r="D3249" t="s">
        <v>72</v>
      </c>
    </row>
    <row r="3250" spans="1:4" x14ac:dyDescent="0.25">
      <c r="A3250">
        <v>66.41</v>
      </c>
      <c r="B3250">
        <v>0.37</v>
      </c>
      <c r="C3250" t="s">
        <v>34</v>
      </c>
      <c r="D3250" t="s">
        <v>100</v>
      </c>
    </row>
    <row r="3251" spans="1:4" x14ac:dyDescent="0.25">
      <c r="A3251">
        <v>1449.45</v>
      </c>
      <c r="B3251">
        <v>620.07000000000005</v>
      </c>
      <c r="C3251" t="s">
        <v>34</v>
      </c>
      <c r="D3251" t="s">
        <v>68</v>
      </c>
    </row>
    <row r="3252" spans="1:4" x14ac:dyDescent="0.25">
      <c r="A3252">
        <v>18.920000000000002</v>
      </c>
      <c r="B3252">
        <v>-18.25</v>
      </c>
      <c r="C3252" t="s">
        <v>34</v>
      </c>
      <c r="D3252" t="s">
        <v>68</v>
      </c>
    </row>
    <row r="3253" spans="1:4" x14ac:dyDescent="0.25">
      <c r="A3253">
        <v>80.92</v>
      </c>
      <c r="B3253">
        <v>-20.16</v>
      </c>
      <c r="C3253" t="s">
        <v>34</v>
      </c>
      <c r="D3253" t="s">
        <v>49</v>
      </c>
    </row>
    <row r="3254" spans="1:4" x14ac:dyDescent="0.25">
      <c r="A3254">
        <v>6181.48</v>
      </c>
      <c r="B3254">
        <v>-194.83</v>
      </c>
      <c r="C3254" t="s">
        <v>37</v>
      </c>
      <c r="D3254" t="s">
        <v>112</v>
      </c>
    </row>
    <row r="3255" spans="1:4" x14ac:dyDescent="0.25">
      <c r="A3255">
        <v>7548.65</v>
      </c>
      <c r="B3255">
        <v>1385.35</v>
      </c>
      <c r="C3255" t="s">
        <v>37</v>
      </c>
      <c r="D3255" t="s">
        <v>86</v>
      </c>
    </row>
    <row r="3256" spans="1:4" x14ac:dyDescent="0.25">
      <c r="A3256">
        <v>1318.8685</v>
      </c>
      <c r="B3256">
        <v>172.33</v>
      </c>
      <c r="C3256" t="s">
        <v>24</v>
      </c>
      <c r="D3256" t="s">
        <v>41</v>
      </c>
    </row>
    <row r="3257" spans="1:4" x14ac:dyDescent="0.25">
      <c r="A3257">
        <v>2289.92</v>
      </c>
      <c r="B3257">
        <v>1037.55</v>
      </c>
      <c r="C3257" t="s">
        <v>34</v>
      </c>
      <c r="D3257" t="s">
        <v>49</v>
      </c>
    </row>
    <row r="3258" spans="1:4" x14ac:dyDescent="0.25">
      <c r="A3258">
        <v>138.24</v>
      </c>
      <c r="B3258">
        <v>-48.22</v>
      </c>
      <c r="C3258" t="s">
        <v>34</v>
      </c>
      <c r="D3258" t="s">
        <v>68</v>
      </c>
    </row>
    <row r="3259" spans="1:4" x14ac:dyDescent="0.25">
      <c r="A3259">
        <v>4514.8599999999997</v>
      </c>
      <c r="B3259">
        <v>-641.09</v>
      </c>
      <c r="C3259" t="s">
        <v>37</v>
      </c>
      <c r="D3259" t="s">
        <v>57</v>
      </c>
    </row>
    <row r="3260" spans="1:4" x14ac:dyDescent="0.25">
      <c r="A3260">
        <v>79.14</v>
      </c>
      <c r="B3260">
        <v>-4.7300000000000004</v>
      </c>
      <c r="C3260" t="s">
        <v>34</v>
      </c>
      <c r="D3260" t="s">
        <v>35</v>
      </c>
    </row>
    <row r="3261" spans="1:4" x14ac:dyDescent="0.25">
      <c r="A3261">
        <v>4115.74</v>
      </c>
      <c r="B3261">
        <v>1719.47</v>
      </c>
      <c r="C3261" t="s">
        <v>34</v>
      </c>
      <c r="D3261" t="s">
        <v>68</v>
      </c>
    </row>
    <row r="3262" spans="1:4" x14ac:dyDescent="0.25">
      <c r="A3262">
        <v>1541.4580000000001</v>
      </c>
      <c r="B3262">
        <v>-238.16</v>
      </c>
      <c r="C3262" t="s">
        <v>24</v>
      </c>
      <c r="D3262" t="s">
        <v>41</v>
      </c>
    </row>
    <row r="3263" spans="1:4" x14ac:dyDescent="0.25">
      <c r="A3263">
        <v>57.35</v>
      </c>
      <c r="B3263">
        <v>-28.55</v>
      </c>
      <c r="C3263" t="s">
        <v>24</v>
      </c>
      <c r="D3263" t="s">
        <v>25</v>
      </c>
    </row>
    <row r="3264" spans="1:4" x14ac:dyDescent="0.25">
      <c r="A3264">
        <v>371.45</v>
      </c>
      <c r="B3264">
        <v>17.73</v>
      </c>
      <c r="C3264" t="s">
        <v>34</v>
      </c>
      <c r="D3264" t="s">
        <v>35</v>
      </c>
    </row>
    <row r="3265" spans="1:4" x14ac:dyDescent="0.25">
      <c r="A3265">
        <v>5294.48</v>
      </c>
      <c r="B3265">
        <v>1521.31</v>
      </c>
      <c r="C3265" t="s">
        <v>37</v>
      </c>
      <c r="D3265" t="s">
        <v>38</v>
      </c>
    </row>
    <row r="3266" spans="1:4" x14ac:dyDescent="0.25">
      <c r="A3266">
        <v>423.15</v>
      </c>
      <c r="B3266">
        <v>-47.28</v>
      </c>
      <c r="C3266" t="s">
        <v>34</v>
      </c>
      <c r="D3266" t="s">
        <v>35</v>
      </c>
    </row>
    <row r="3267" spans="1:4" x14ac:dyDescent="0.25">
      <c r="A3267">
        <v>2762.857</v>
      </c>
      <c r="B3267">
        <v>722.24</v>
      </c>
      <c r="C3267" t="s">
        <v>24</v>
      </c>
      <c r="D3267" t="s">
        <v>41</v>
      </c>
    </row>
    <row r="3268" spans="1:4" x14ac:dyDescent="0.25">
      <c r="A3268">
        <v>54.8</v>
      </c>
      <c r="B3268">
        <v>-15.3</v>
      </c>
      <c r="C3268" t="s">
        <v>24</v>
      </c>
      <c r="D3268" t="s">
        <v>25</v>
      </c>
    </row>
    <row r="3269" spans="1:4" x14ac:dyDescent="0.25">
      <c r="A3269">
        <v>1038.19</v>
      </c>
      <c r="B3269">
        <v>230.69</v>
      </c>
      <c r="C3269" t="s">
        <v>34</v>
      </c>
      <c r="D3269" t="s">
        <v>35</v>
      </c>
    </row>
    <row r="3270" spans="1:4" x14ac:dyDescent="0.25">
      <c r="A3270">
        <v>596.15599999999995</v>
      </c>
      <c r="B3270">
        <v>-97.92</v>
      </c>
      <c r="C3270" t="s">
        <v>24</v>
      </c>
      <c r="D3270" t="s">
        <v>41</v>
      </c>
    </row>
    <row r="3271" spans="1:4" x14ac:dyDescent="0.25">
      <c r="A3271">
        <v>237.28</v>
      </c>
      <c r="B3271">
        <v>-2088.6799999999998</v>
      </c>
      <c r="C3271" t="s">
        <v>34</v>
      </c>
      <c r="D3271" t="s">
        <v>72</v>
      </c>
    </row>
    <row r="3272" spans="1:4" x14ac:dyDescent="0.25">
      <c r="A3272">
        <v>3323.44</v>
      </c>
      <c r="B3272">
        <v>99.88</v>
      </c>
      <c r="C3272" t="s">
        <v>24</v>
      </c>
      <c r="D3272" t="s">
        <v>25</v>
      </c>
    </row>
    <row r="3273" spans="1:4" x14ac:dyDescent="0.25">
      <c r="A3273">
        <v>27.9</v>
      </c>
      <c r="B3273">
        <v>-22.82</v>
      </c>
      <c r="C3273" t="s">
        <v>34</v>
      </c>
      <c r="D3273" t="s">
        <v>49</v>
      </c>
    </row>
    <row r="3274" spans="1:4" x14ac:dyDescent="0.25">
      <c r="A3274">
        <v>204.99</v>
      </c>
      <c r="B3274">
        <v>-95.99</v>
      </c>
      <c r="C3274" t="s">
        <v>34</v>
      </c>
      <c r="D3274" t="s">
        <v>68</v>
      </c>
    </row>
    <row r="3275" spans="1:4" x14ac:dyDescent="0.25">
      <c r="A3275">
        <v>273.42</v>
      </c>
      <c r="B3275">
        <v>10.06</v>
      </c>
      <c r="C3275" t="s">
        <v>34</v>
      </c>
      <c r="D3275" t="s">
        <v>68</v>
      </c>
    </row>
    <row r="3276" spans="1:4" x14ac:dyDescent="0.25">
      <c r="A3276">
        <v>5158.09</v>
      </c>
      <c r="B3276">
        <v>969.05</v>
      </c>
      <c r="C3276" t="s">
        <v>24</v>
      </c>
      <c r="D3276" t="s">
        <v>51</v>
      </c>
    </row>
    <row r="3277" spans="1:4" x14ac:dyDescent="0.25">
      <c r="A3277">
        <v>1130.806</v>
      </c>
      <c r="B3277">
        <v>95.15</v>
      </c>
      <c r="C3277" t="s">
        <v>24</v>
      </c>
      <c r="D3277" t="s">
        <v>41</v>
      </c>
    </row>
    <row r="3278" spans="1:4" x14ac:dyDescent="0.25">
      <c r="A3278">
        <v>7817.45</v>
      </c>
      <c r="B3278">
        <v>-1303.5999999999999</v>
      </c>
      <c r="C3278" t="s">
        <v>37</v>
      </c>
      <c r="D3278" t="s">
        <v>86</v>
      </c>
    </row>
    <row r="3279" spans="1:4" x14ac:dyDescent="0.25">
      <c r="A3279">
        <v>3277.39</v>
      </c>
      <c r="B3279">
        <v>286.01</v>
      </c>
      <c r="C3279" t="s">
        <v>24</v>
      </c>
      <c r="D3279" t="s">
        <v>25</v>
      </c>
    </row>
    <row r="3280" spans="1:4" x14ac:dyDescent="0.25">
      <c r="A3280">
        <v>63.93</v>
      </c>
      <c r="B3280">
        <v>40.630000000000003</v>
      </c>
      <c r="C3280" t="s">
        <v>37</v>
      </c>
      <c r="D3280" t="s">
        <v>38</v>
      </c>
    </row>
    <row r="3281" spans="1:4" x14ac:dyDescent="0.25">
      <c r="A3281">
        <v>461.05</v>
      </c>
      <c r="B3281">
        <v>-38.39</v>
      </c>
      <c r="C3281" t="s">
        <v>37</v>
      </c>
      <c r="D3281" t="s">
        <v>38</v>
      </c>
    </row>
    <row r="3282" spans="1:4" x14ac:dyDescent="0.25">
      <c r="A3282">
        <v>846.59</v>
      </c>
      <c r="B3282">
        <v>-1.95</v>
      </c>
      <c r="C3282" t="s">
        <v>37</v>
      </c>
      <c r="D3282" t="s">
        <v>38</v>
      </c>
    </row>
    <row r="3283" spans="1:4" x14ac:dyDescent="0.25">
      <c r="A3283">
        <v>112.57</v>
      </c>
      <c r="B3283">
        <v>-28.53</v>
      </c>
      <c r="C3283" t="s">
        <v>34</v>
      </c>
      <c r="D3283" t="s">
        <v>49</v>
      </c>
    </row>
    <row r="3284" spans="1:4" x14ac:dyDescent="0.25">
      <c r="A3284">
        <v>1562.69</v>
      </c>
      <c r="B3284">
        <v>287.74</v>
      </c>
      <c r="C3284" t="s">
        <v>34</v>
      </c>
      <c r="D3284" t="s">
        <v>53</v>
      </c>
    </row>
    <row r="3285" spans="1:4" x14ac:dyDescent="0.25">
      <c r="A3285">
        <v>364.69</v>
      </c>
      <c r="B3285">
        <v>-22.4</v>
      </c>
      <c r="C3285" t="s">
        <v>34</v>
      </c>
      <c r="D3285" t="s">
        <v>53</v>
      </c>
    </row>
    <row r="3286" spans="1:4" x14ac:dyDescent="0.25">
      <c r="A3286">
        <v>86.3</v>
      </c>
      <c r="B3286">
        <v>-68.67</v>
      </c>
      <c r="C3286" t="s">
        <v>24</v>
      </c>
      <c r="D3286" t="s">
        <v>25</v>
      </c>
    </row>
    <row r="3287" spans="1:4" x14ac:dyDescent="0.25">
      <c r="A3287">
        <v>1773.86</v>
      </c>
      <c r="B3287">
        <v>133.30000000000001</v>
      </c>
      <c r="C3287" t="s">
        <v>37</v>
      </c>
      <c r="D3287" t="s">
        <v>86</v>
      </c>
    </row>
    <row r="3288" spans="1:4" x14ac:dyDescent="0.25">
      <c r="A3288">
        <v>543.22</v>
      </c>
      <c r="B3288">
        <v>68.44</v>
      </c>
      <c r="C3288" t="s">
        <v>37</v>
      </c>
      <c r="D3288" t="s">
        <v>38</v>
      </c>
    </row>
    <row r="3289" spans="1:4" x14ac:dyDescent="0.25">
      <c r="A3289">
        <v>813.9</v>
      </c>
      <c r="B3289">
        <v>256.66000000000003</v>
      </c>
      <c r="C3289" t="s">
        <v>37</v>
      </c>
      <c r="D3289" t="s">
        <v>38</v>
      </c>
    </row>
    <row r="3290" spans="1:4" x14ac:dyDescent="0.25">
      <c r="A3290">
        <v>338.85</v>
      </c>
      <c r="B3290">
        <v>-170.18</v>
      </c>
      <c r="C3290" t="s">
        <v>34</v>
      </c>
      <c r="D3290" t="s">
        <v>68</v>
      </c>
    </row>
    <row r="3291" spans="1:4" x14ac:dyDescent="0.25">
      <c r="A3291">
        <v>43.25</v>
      </c>
      <c r="B3291">
        <v>-9.68</v>
      </c>
      <c r="C3291" t="s">
        <v>34</v>
      </c>
      <c r="D3291" t="s">
        <v>100</v>
      </c>
    </row>
    <row r="3292" spans="1:4" x14ac:dyDescent="0.25">
      <c r="A3292">
        <v>188.34</v>
      </c>
      <c r="B3292">
        <v>-110.16</v>
      </c>
      <c r="C3292" t="s">
        <v>34</v>
      </c>
      <c r="D3292" t="s">
        <v>68</v>
      </c>
    </row>
    <row r="3293" spans="1:4" x14ac:dyDescent="0.25">
      <c r="A3293">
        <v>32.49</v>
      </c>
      <c r="B3293">
        <v>-5.05</v>
      </c>
      <c r="C3293" t="s">
        <v>34</v>
      </c>
      <c r="D3293" t="s">
        <v>76</v>
      </c>
    </row>
    <row r="3294" spans="1:4" x14ac:dyDescent="0.25">
      <c r="A3294">
        <v>1493.8579999999999</v>
      </c>
      <c r="B3294">
        <v>183.24</v>
      </c>
      <c r="C3294" t="s">
        <v>24</v>
      </c>
      <c r="D3294" t="s">
        <v>41</v>
      </c>
    </row>
    <row r="3295" spans="1:4" x14ac:dyDescent="0.25">
      <c r="A3295">
        <v>50.15</v>
      </c>
      <c r="B3295">
        <v>-2.39</v>
      </c>
      <c r="C3295" t="s">
        <v>34</v>
      </c>
      <c r="D3295" t="s">
        <v>35</v>
      </c>
    </row>
    <row r="3296" spans="1:4" x14ac:dyDescent="0.25">
      <c r="A3296">
        <v>673.92</v>
      </c>
      <c r="B3296">
        <v>224.71</v>
      </c>
      <c r="C3296" t="s">
        <v>24</v>
      </c>
      <c r="D3296" t="s">
        <v>25</v>
      </c>
    </row>
    <row r="3297" spans="1:4" x14ac:dyDescent="0.25">
      <c r="A3297">
        <v>540.55999999999995</v>
      </c>
      <c r="B3297">
        <v>-93.46</v>
      </c>
      <c r="C3297" t="s">
        <v>34</v>
      </c>
      <c r="D3297" t="s">
        <v>53</v>
      </c>
    </row>
    <row r="3298" spans="1:4" x14ac:dyDescent="0.25">
      <c r="A3298">
        <v>324.55</v>
      </c>
      <c r="B3298">
        <v>-12.82</v>
      </c>
      <c r="C3298" t="s">
        <v>34</v>
      </c>
      <c r="D3298" t="s">
        <v>72</v>
      </c>
    </row>
    <row r="3299" spans="1:4" x14ac:dyDescent="0.25">
      <c r="A3299">
        <v>8901.7800000000007</v>
      </c>
      <c r="B3299">
        <v>2795.36</v>
      </c>
      <c r="C3299" t="s">
        <v>37</v>
      </c>
      <c r="D3299" t="s">
        <v>86</v>
      </c>
    </row>
    <row r="3300" spans="1:4" x14ac:dyDescent="0.25">
      <c r="A3300">
        <v>110.96</v>
      </c>
      <c r="B3300">
        <v>35.92</v>
      </c>
      <c r="C3300" t="s">
        <v>34</v>
      </c>
      <c r="D3300" t="s">
        <v>46</v>
      </c>
    </row>
    <row r="3301" spans="1:4" x14ac:dyDescent="0.25">
      <c r="A3301">
        <v>569.91999999999996</v>
      </c>
      <c r="B3301">
        <v>154.09</v>
      </c>
      <c r="C3301" t="s">
        <v>37</v>
      </c>
      <c r="D3301" t="s">
        <v>38</v>
      </c>
    </row>
    <row r="3302" spans="1:4" x14ac:dyDescent="0.25">
      <c r="A3302">
        <v>183.65</v>
      </c>
      <c r="B3302">
        <v>-59.96</v>
      </c>
      <c r="C3302" t="s">
        <v>34</v>
      </c>
      <c r="D3302" t="s">
        <v>49</v>
      </c>
    </row>
    <row r="3303" spans="1:4" x14ac:dyDescent="0.25">
      <c r="A3303">
        <v>265.31</v>
      </c>
      <c r="B3303">
        <v>-33.19</v>
      </c>
      <c r="C3303" t="s">
        <v>34</v>
      </c>
      <c r="D3303" t="s">
        <v>68</v>
      </c>
    </row>
    <row r="3304" spans="1:4" x14ac:dyDescent="0.25">
      <c r="A3304">
        <v>1444.88</v>
      </c>
      <c r="B3304">
        <v>236.61</v>
      </c>
      <c r="C3304" t="s">
        <v>24</v>
      </c>
      <c r="D3304" t="s">
        <v>25</v>
      </c>
    </row>
    <row r="3305" spans="1:4" x14ac:dyDescent="0.25">
      <c r="A3305">
        <v>2287.1</v>
      </c>
      <c r="B3305">
        <v>231.49</v>
      </c>
      <c r="C3305" t="s">
        <v>24</v>
      </c>
      <c r="D3305" t="s">
        <v>51</v>
      </c>
    </row>
    <row r="3306" spans="1:4" x14ac:dyDescent="0.25">
      <c r="A3306">
        <v>1876.09</v>
      </c>
      <c r="B3306">
        <v>809.74</v>
      </c>
      <c r="C3306" t="s">
        <v>34</v>
      </c>
      <c r="D3306" t="s">
        <v>68</v>
      </c>
    </row>
    <row r="3307" spans="1:4" x14ac:dyDescent="0.25">
      <c r="A3307">
        <v>145.26</v>
      </c>
      <c r="B3307">
        <v>-35.75</v>
      </c>
      <c r="C3307" t="s">
        <v>34</v>
      </c>
      <c r="D3307" t="s">
        <v>49</v>
      </c>
    </row>
    <row r="3308" spans="1:4" x14ac:dyDescent="0.25">
      <c r="A3308">
        <v>3060.37</v>
      </c>
      <c r="B3308">
        <v>234.03</v>
      </c>
      <c r="C3308" t="s">
        <v>24</v>
      </c>
      <c r="D3308" t="s">
        <v>25</v>
      </c>
    </row>
    <row r="3309" spans="1:4" x14ac:dyDescent="0.25">
      <c r="A3309">
        <v>25.31</v>
      </c>
      <c r="B3309">
        <v>-0.5</v>
      </c>
      <c r="C3309" t="s">
        <v>34</v>
      </c>
      <c r="D3309" t="s">
        <v>35</v>
      </c>
    </row>
    <row r="3310" spans="1:4" x14ac:dyDescent="0.25">
      <c r="A3310">
        <v>47.4</v>
      </c>
      <c r="B3310">
        <v>-63.03</v>
      </c>
      <c r="C3310" t="s">
        <v>34</v>
      </c>
      <c r="D3310" t="s">
        <v>35</v>
      </c>
    </row>
    <row r="3311" spans="1:4" x14ac:dyDescent="0.25">
      <c r="A3311">
        <v>773.83</v>
      </c>
      <c r="B3311">
        <v>146.79</v>
      </c>
      <c r="C3311" t="s">
        <v>34</v>
      </c>
      <c r="D3311" t="s">
        <v>72</v>
      </c>
    </row>
    <row r="3312" spans="1:4" x14ac:dyDescent="0.25">
      <c r="A3312">
        <v>854.23</v>
      </c>
      <c r="B3312">
        <v>67.14</v>
      </c>
      <c r="C3312" t="s">
        <v>34</v>
      </c>
      <c r="D3312" t="s">
        <v>72</v>
      </c>
    </row>
    <row r="3313" spans="1:4" x14ac:dyDescent="0.25">
      <c r="A3313">
        <v>47.91</v>
      </c>
      <c r="B3313">
        <v>-58.83</v>
      </c>
      <c r="C3313" t="s">
        <v>34</v>
      </c>
      <c r="D3313" t="s">
        <v>100</v>
      </c>
    </row>
    <row r="3314" spans="1:4" x14ac:dyDescent="0.25">
      <c r="A3314">
        <v>6427.2579999999998</v>
      </c>
      <c r="B3314">
        <v>1636.41</v>
      </c>
      <c r="C3314" t="s">
        <v>24</v>
      </c>
      <c r="D3314" t="s">
        <v>41</v>
      </c>
    </row>
    <row r="3315" spans="1:4" x14ac:dyDescent="0.25">
      <c r="A3315">
        <v>3361.7584999999999</v>
      </c>
      <c r="B3315">
        <v>394.35</v>
      </c>
      <c r="C3315" t="s">
        <v>24</v>
      </c>
      <c r="D3315" t="s">
        <v>41</v>
      </c>
    </row>
    <row r="3316" spans="1:4" x14ac:dyDescent="0.25">
      <c r="A3316">
        <v>9501.6239999999998</v>
      </c>
      <c r="B3316">
        <v>-686.45</v>
      </c>
      <c r="C3316" t="s">
        <v>37</v>
      </c>
      <c r="D3316" t="s">
        <v>112</v>
      </c>
    </row>
    <row r="3317" spans="1:4" x14ac:dyDescent="0.25">
      <c r="A3317">
        <v>786.26</v>
      </c>
      <c r="B3317">
        <v>274.98</v>
      </c>
      <c r="C3317" t="s">
        <v>24</v>
      </c>
      <c r="D3317" t="s">
        <v>25</v>
      </c>
    </row>
    <row r="3318" spans="1:4" x14ac:dyDescent="0.25">
      <c r="A3318">
        <v>127.32</v>
      </c>
      <c r="B3318">
        <v>22.96</v>
      </c>
      <c r="C3318" t="s">
        <v>34</v>
      </c>
      <c r="D3318" t="s">
        <v>68</v>
      </c>
    </row>
    <row r="3319" spans="1:4" x14ac:dyDescent="0.25">
      <c r="A3319">
        <v>205.32</v>
      </c>
      <c r="B3319">
        <v>37.299999999999997</v>
      </c>
      <c r="C3319" t="s">
        <v>24</v>
      </c>
      <c r="D3319" t="s">
        <v>25</v>
      </c>
    </row>
    <row r="3320" spans="1:4" x14ac:dyDescent="0.25">
      <c r="A3320">
        <v>807.6</v>
      </c>
      <c r="B3320">
        <v>214.3</v>
      </c>
      <c r="C3320" t="s">
        <v>34</v>
      </c>
      <c r="D3320" t="s">
        <v>68</v>
      </c>
    </row>
    <row r="3321" spans="1:4" x14ac:dyDescent="0.25">
      <c r="A3321">
        <v>694.17</v>
      </c>
      <c r="B3321">
        <v>174.22</v>
      </c>
      <c r="C3321" t="s">
        <v>34</v>
      </c>
      <c r="D3321" t="s">
        <v>68</v>
      </c>
    </row>
    <row r="3322" spans="1:4" x14ac:dyDescent="0.25">
      <c r="A3322">
        <v>865.27</v>
      </c>
      <c r="B3322">
        <v>11.55</v>
      </c>
      <c r="C3322" t="s">
        <v>24</v>
      </c>
      <c r="D3322" t="s">
        <v>25</v>
      </c>
    </row>
    <row r="3323" spans="1:4" x14ac:dyDescent="0.25">
      <c r="A3323">
        <v>429.28</v>
      </c>
      <c r="B3323">
        <v>-168.95</v>
      </c>
      <c r="C3323" t="s">
        <v>24</v>
      </c>
      <c r="D3323" t="s">
        <v>25</v>
      </c>
    </row>
    <row r="3324" spans="1:4" x14ac:dyDescent="0.25">
      <c r="A3324">
        <v>117.84</v>
      </c>
      <c r="B3324">
        <v>30.76</v>
      </c>
      <c r="C3324" t="s">
        <v>34</v>
      </c>
      <c r="D3324" t="s">
        <v>46</v>
      </c>
    </row>
    <row r="3325" spans="1:4" x14ac:dyDescent="0.25">
      <c r="A3325">
        <v>121.2</v>
      </c>
      <c r="B3325">
        <v>-20.2</v>
      </c>
      <c r="C3325" t="s">
        <v>34</v>
      </c>
      <c r="D3325" t="s">
        <v>35</v>
      </c>
    </row>
    <row r="3326" spans="1:4" x14ac:dyDescent="0.25">
      <c r="A3326">
        <v>81.680000000000007</v>
      </c>
      <c r="B3326">
        <v>-25.22</v>
      </c>
      <c r="C3326" t="s">
        <v>34</v>
      </c>
      <c r="D3326" t="s">
        <v>49</v>
      </c>
    </row>
    <row r="3327" spans="1:4" x14ac:dyDescent="0.25">
      <c r="A3327">
        <v>19461.8</v>
      </c>
      <c r="B3327">
        <v>7752.01</v>
      </c>
      <c r="C3327" t="s">
        <v>24</v>
      </c>
      <c r="D3327" t="s">
        <v>131</v>
      </c>
    </row>
    <row r="3328" spans="1:4" x14ac:dyDescent="0.25">
      <c r="A3328">
        <v>313.85000000000002</v>
      </c>
      <c r="B3328">
        <v>-31.37</v>
      </c>
      <c r="C3328" t="s">
        <v>34</v>
      </c>
      <c r="D3328" t="s">
        <v>35</v>
      </c>
    </row>
    <row r="3329" spans="1:4" x14ac:dyDescent="0.25">
      <c r="A3329">
        <v>102.32</v>
      </c>
      <c r="B3329">
        <v>-32.700000000000003</v>
      </c>
      <c r="C3329" t="s">
        <v>34</v>
      </c>
      <c r="D3329" t="s">
        <v>49</v>
      </c>
    </row>
    <row r="3330" spans="1:4" x14ac:dyDescent="0.25">
      <c r="A3330">
        <v>934.87</v>
      </c>
      <c r="B3330">
        <v>98.69</v>
      </c>
      <c r="C3330" t="s">
        <v>34</v>
      </c>
      <c r="D3330" t="s">
        <v>68</v>
      </c>
    </row>
    <row r="3331" spans="1:4" x14ac:dyDescent="0.25">
      <c r="A3331">
        <v>2130.8200000000002</v>
      </c>
      <c r="B3331">
        <v>818.92</v>
      </c>
      <c r="C3331" t="s">
        <v>34</v>
      </c>
      <c r="D3331" t="s">
        <v>68</v>
      </c>
    </row>
    <row r="3332" spans="1:4" x14ac:dyDescent="0.25">
      <c r="A3332">
        <v>161.28</v>
      </c>
      <c r="B3332">
        <v>56.73</v>
      </c>
      <c r="C3332" t="s">
        <v>34</v>
      </c>
      <c r="D3332" t="s">
        <v>100</v>
      </c>
    </row>
    <row r="3333" spans="1:4" x14ac:dyDescent="0.25">
      <c r="A3333">
        <v>1356.45</v>
      </c>
      <c r="B3333">
        <v>47.65</v>
      </c>
      <c r="C3333" t="s">
        <v>34</v>
      </c>
      <c r="D3333" t="s">
        <v>49</v>
      </c>
    </row>
    <row r="3334" spans="1:4" x14ac:dyDescent="0.25">
      <c r="A3334">
        <v>250.75</v>
      </c>
      <c r="B3334">
        <v>-43.52</v>
      </c>
      <c r="C3334" t="s">
        <v>34</v>
      </c>
      <c r="D3334" t="s">
        <v>53</v>
      </c>
    </row>
    <row r="3335" spans="1:4" x14ac:dyDescent="0.25">
      <c r="A3335">
        <v>313.05</v>
      </c>
      <c r="B3335">
        <v>81.87</v>
      </c>
      <c r="C3335" t="s">
        <v>24</v>
      </c>
      <c r="D3335" t="s">
        <v>25</v>
      </c>
    </row>
    <row r="3336" spans="1:4" x14ac:dyDescent="0.25">
      <c r="A3336">
        <v>1062.9590000000001</v>
      </c>
      <c r="B3336">
        <v>298.48</v>
      </c>
      <c r="C3336" t="s">
        <v>24</v>
      </c>
      <c r="D3336" t="s">
        <v>41</v>
      </c>
    </row>
    <row r="3337" spans="1:4" x14ac:dyDescent="0.25">
      <c r="A3337">
        <v>7468.86</v>
      </c>
      <c r="B3337">
        <v>2155.41</v>
      </c>
      <c r="C3337" t="s">
        <v>37</v>
      </c>
      <c r="D3337" t="s">
        <v>86</v>
      </c>
    </row>
    <row r="3338" spans="1:4" x14ac:dyDescent="0.25">
      <c r="A3338">
        <v>283.8</v>
      </c>
      <c r="B3338">
        <v>47.52</v>
      </c>
      <c r="C3338" t="s">
        <v>34</v>
      </c>
      <c r="D3338" t="s">
        <v>68</v>
      </c>
    </row>
    <row r="3339" spans="1:4" x14ac:dyDescent="0.25">
      <c r="A3339">
        <v>51.75</v>
      </c>
      <c r="B3339">
        <v>4.16</v>
      </c>
      <c r="C3339" t="s">
        <v>34</v>
      </c>
      <c r="D3339" t="s">
        <v>35</v>
      </c>
    </row>
    <row r="3340" spans="1:4" x14ac:dyDescent="0.25">
      <c r="A3340">
        <v>29.66</v>
      </c>
      <c r="B3340">
        <v>-32.78</v>
      </c>
      <c r="C3340" t="s">
        <v>24</v>
      </c>
      <c r="D3340" t="s">
        <v>25</v>
      </c>
    </row>
    <row r="3341" spans="1:4" x14ac:dyDescent="0.25">
      <c r="A3341">
        <v>257.66000000000003</v>
      </c>
      <c r="B3341">
        <v>-69.23</v>
      </c>
      <c r="C3341" t="s">
        <v>24</v>
      </c>
      <c r="D3341" t="s">
        <v>25</v>
      </c>
    </row>
    <row r="3342" spans="1:4" x14ac:dyDescent="0.25">
      <c r="A3342">
        <v>211.4</v>
      </c>
      <c r="B3342">
        <v>91.63</v>
      </c>
      <c r="C3342" t="s">
        <v>34</v>
      </c>
      <c r="D3342" t="s">
        <v>46</v>
      </c>
    </row>
    <row r="3343" spans="1:4" x14ac:dyDescent="0.25">
      <c r="A3343">
        <v>287.22000000000003</v>
      </c>
      <c r="B3343">
        <v>-72.930000000000007</v>
      </c>
      <c r="C3343" t="s">
        <v>34</v>
      </c>
      <c r="D3343" t="s">
        <v>49</v>
      </c>
    </row>
    <row r="3344" spans="1:4" x14ac:dyDescent="0.25">
      <c r="A3344">
        <v>1148.0355</v>
      </c>
      <c r="B3344">
        <v>21.98</v>
      </c>
      <c r="C3344" t="s">
        <v>24</v>
      </c>
      <c r="D3344" t="s">
        <v>41</v>
      </c>
    </row>
    <row r="3345" spans="1:4" x14ac:dyDescent="0.25">
      <c r="A3345">
        <v>945.54</v>
      </c>
      <c r="B3345">
        <v>254.58</v>
      </c>
      <c r="C3345" t="s">
        <v>34</v>
      </c>
      <c r="D3345" t="s">
        <v>49</v>
      </c>
    </row>
    <row r="3346" spans="1:4" x14ac:dyDescent="0.25">
      <c r="A3346">
        <v>18697.240000000002</v>
      </c>
      <c r="B3346">
        <v>8918.74</v>
      </c>
      <c r="C3346" t="s">
        <v>34</v>
      </c>
      <c r="D3346" t="s">
        <v>68</v>
      </c>
    </row>
    <row r="3347" spans="1:4" x14ac:dyDescent="0.25">
      <c r="A3347">
        <v>786.13</v>
      </c>
      <c r="B3347">
        <v>-236.12</v>
      </c>
      <c r="C3347" t="s">
        <v>34</v>
      </c>
      <c r="D3347" t="s">
        <v>53</v>
      </c>
    </row>
    <row r="3348" spans="1:4" x14ac:dyDescent="0.25">
      <c r="A3348">
        <v>710.32799999999997</v>
      </c>
      <c r="B3348">
        <v>-10.3</v>
      </c>
      <c r="C3348" t="s">
        <v>24</v>
      </c>
      <c r="D3348" t="s">
        <v>41</v>
      </c>
    </row>
    <row r="3349" spans="1:4" x14ac:dyDescent="0.25">
      <c r="A3349">
        <v>5510.23</v>
      </c>
      <c r="B3349">
        <v>915.8</v>
      </c>
      <c r="C3349" t="s">
        <v>37</v>
      </c>
      <c r="D3349" t="s">
        <v>86</v>
      </c>
    </row>
    <row r="3350" spans="1:4" x14ac:dyDescent="0.25">
      <c r="A3350">
        <v>177.06</v>
      </c>
      <c r="B3350">
        <v>-100.61</v>
      </c>
      <c r="C3350" t="s">
        <v>34</v>
      </c>
      <c r="D3350" t="s">
        <v>64</v>
      </c>
    </row>
    <row r="3351" spans="1:4" x14ac:dyDescent="0.25">
      <c r="A3351">
        <v>341.71</v>
      </c>
      <c r="B3351">
        <v>32.19</v>
      </c>
      <c r="C3351" t="s">
        <v>34</v>
      </c>
      <c r="D3351" t="s">
        <v>68</v>
      </c>
    </row>
    <row r="3352" spans="1:4" x14ac:dyDescent="0.25">
      <c r="A3352">
        <v>241.92</v>
      </c>
      <c r="B3352">
        <v>67.709999999999994</v>
      </c>
      <c r="C3352" t="s">
        <v>34</v>
      </c>
      <c r="D3352" t="s">
        <v>49</v>
      </c>
    </row>
    <row r="3353" spans="1:4" x14ac:dyDescent="0.25">
      <c r="A3353">
        <v>141.56</v>
      </c>
      <c r="B3353">
        <v>-2.85</v>
      </c>
      <c r="C3353" t="s">
        <v>34</v>
      </c>
      <c r="D3353" t="s">
        <v>68</v>
      </c>
    </row>
    <row r="3354" spans="1:4" x14ac:dyDescent="0.25">
      <c r="A3354">
        <v>49.14</v>
      </c>
      <c r="B3354">
        <v>-22.56</v>
      </c>
      <c r="C3354" t="s">
        <v>34</v>
      </c>
      <c r="D3354" t="s">
        <v>49</v>
      </c>
    </row>
    <row r="3355" spans="1:4" x14ac:dyDescent="0.25">
      <c r="A3355">
        <v>387.79</v>
      </c>
      <c r="B3355">
        <v>-56.51</v>
      </c>
      <c r="C3355" t="s">
        <v>34</v>
      </c>
      <c r="D3355" t="s">
        <v>49</v>
      </c>
    </row>
    <row r="3356" spans="1:4" x14ac:dyDescent="0.25">
      <c r="A3356">
        <v>12098.87</v>
      </c>
      <c r="B3356">
        <v>-969.05</v>
      </c>
      <c r="C3356" t="s">
        <v>37</v>
      </c>
      <c r="D3356" t="s">
        <v>112</v>
      </c>
    </row>
    <row r="3357" spans="1:4" x14ac:dyDescent="0.25">
      <c r="A3357">
        <v>162.57</v>
      </c>
      <c r="B3357">
        <v>75.8</v>
      </c>
      <c r="C3357" t="s">
        <v>34</v>
      </c>
      <c r="D3357" t="s">
        <v>46</v>
      </c>
    </row>
    <row r="3358" spans="1:4" x14ac:dyDescent="0.25">
      <c r="A3358">
        <v>35.68</v>
      </c>
      <c r="B3358">
        <v>-11.43</v>
      </c>
      <c r="C3358" t="s">
        <v>34</v>
      </c>
      <c r="D3358" t="s">
        <v>76</v>
      </c>
    </row>
    <row r="3359" spans="1:4" x14ac:dyDescent="0.25">
      <c r="A3359">
        <v>234.76</v>
      </c>
      <c r="B3359">
        <v>-45.65</v>
      </c>
      <c r="C3359" t="s">
        <v>34</v>
      </c>
      <c r="D3359" t="s">
        <v>35</v>
      </c>
    </row>
    <row r="3360" spans="1:4" x14ac:dyDescent="0.25">
      <c r="A3360">
        <v>498.49</v>
      </c>
      <c r="B3360">
        <v>-251.41</v>
      </c>
      <c r="C3360" t="s">
        <v>37</v>
      </c>
      <c r="D3360" t="s">
        <v>112</v>
      </c>
    </row>
    <row r="3361" spans="1:4" x14ac:dyDescent="0.25">
      <c r="A3361">
        <v>52.59</v>
      </c>
      <c r="B3361">
        <v>-30.39</v>
      </c>
      <c r="C3361" t="s">
        <v>34</v>
      </c>
      <c r="D3361" t="s">
        <v>53</v>
      </c>
    </row>
    <row r="3362" spans="1:4" x14ac:dyDescent="0.25">
      <c r="A3362">
        <v>648.26</v>
      </c>
      <c r="B3362">
        <v>30.48</v>
      </c>
      <c r="C3362" t="s">
        <v>34</v>
      </c>
      <c r="D3362" t="s">
        <v>68</v>
      </c>
    </row>
    <row r="3363" spans="1:4" x14ac:dyDescent="0.25">
      <c r="A3363">
        <v>410.43</v>
      </c>
      <c r="B3363">
        <v>-54.58</v>
      </c>
      <c r="C3363" t="s">
        <v>24</v>
      </c>
      <c r="D3363" t="s">
        <v>51</v>
      </c>
    </row>
    <row r="3364" spans="1:4" x14ac:dyDescent="0.25">
      <c r="A3364">
        <v>9750.5499999999993</v>
      </c>
      <c r="B3364">
        <v>1061.6099999999999</v>
      </c>
      <c r="C3364" t="s">
        <v>37</v>
      </c>
      <c r="D3364" t="s">
        <v>86</v>
      </c>
    </row>
    <row r="3365" spans="1:4" x14ac:dyDescent="0.25">
      <c r="A3365">
        <v>2770.79</v>
      </c>
      <c r="B3365">
        <v>109.39</v>
      </c>
      <c r="C3365" t="s">
        <v>37</v>
      </c>
      <c r="D3365" t="s">
        <v>86</v>
      </c>
    </row>
    <row r="3366" spans="1:4" x14ac:dyDescent="0.25">
      <c r="A3366">
        <v>3510.82</v>
      </c>
      <c r="B3366">
        <v>232.44</v>
      </c>
      <c r="C3366" t="s">
        <v>34</v>
      </c>
      <c r="D3366" t="s">
        <v>68</v>
      </c>
    </row>
    <row r="3367" spans="1:4" x14ac:dyDescent="0.25">
      <c r="A3367">
        <v>5301.2</v>
      </c>
      <c r="B3367">
        <v>1126.72</v>
      </c>
      <c r="C3367" t="s">
        <v>37</v>
      </c>
      <c r="D3367" t="s">
        <v>38</v>
      </c>
    </row>
    <row r="3368" spans="1:4" x14ac:dyDescent="0.25">
      <c r="A3368">
        <v>418.44</v>
      </c>
      <c r="B3368">
        <v>-407.17</v>
      </c>
      <c r="C3368" t="s">
        <v>37</v>
      </c>
      <c r="D3368" t="s">
        <v>112</v>
      </c>
    </row>
    <row r="3369" spans="1:4" x14ac:dyDescent="0.25">
      <c r="A3369">
        <v>281.83999999999997</v>
      </c>
      <c r="B3369">
        <v>-21.85</v>
      </c>
      <c r="C3369" t="s">
        <v>34</v>
      </c>
      <c r="D3369" t="s">
        <v>68</v>
      </c>
    </row>
    <row r="3370" spans="1:4" x14ac:dyDescent="0.25">
      <c r="A3370">
        <v>509.52</v>
      </c>
      <c r="B3370">
        <v>-145.78</v>
      </c>
      <c r="C3370" t="s">
        <v>24</v>
      </c>
      <c r="D3370" t="s">
        <v>25</v>
      </c>
    </row>
    <row r="3371" spans="1:4" x14ac:dyDescent="0.25">
      <c r="A3371">
        <v>97.02</v>
      </c>
      <c r="B3371">
        <v>-3.96</v>
      </c>
      <c r="C3371" t="s">
        <v>24</v>
      </c>
      <c r="D3371" t="s">
        <v>25</v>
      </c>
    </row>
    <row r="3372" spans="1:4" x14ac:dyDescent="0.25">
      <c r="A3372">
        <v>21.01</v>
      </c>
      <c r="B3372">
        <v>-9.69</v>
      </c>
      <c r="C3372" t="s">
        <v>34</v>
      </c>
      <c r="D3372" t="s">
        <v>49</v>
      </c>
    </row>
    <row r="3373" spans="1:4" x14ac:dyDescent="0.25">
      <c r="A3373">
        <v>3457.99</v>
      </c>
      <c r="B3373">
        <v>-11861.46</v>
      </c>
      <c r="C3373" t="s">
        <v>24</v>
      </c>
      <c r="D3373" t="s">
        <v>131</v>
      </c>
    </row>
    <row r="3374" spans="1:4" x14ac:dyDescent="0.25">
      <c r="A3374">
        <v>6069.05</v>
      </c>
      <c r="B3374">
        <v>1816.71</v>
      </c>
      <c r="C3374" t="s">
        <v>34</v>
      </c>
      <c r="D3374" t="s">
        <v>53</v>
      </c>
    </row>
    <row r="3375" spans="1:4" x14ac:dyDescent="0.25">
      <c r="A3375">
        <v>1334.05</v>
      </c>
      <c r="B3375">
        <v>581.77</v>
      </c>
      <c r="C3375" t="s">
        <v>34</v>
      </c>
      <c r="D3375" t="s">
        <v>68</v>
      </c>
    </row>
    <row r="3376" spans="1:4" x14ac:dyDescent="0.25">
      <c r="A3376">
        <v>6552.86</v>
      </c>
      <c r="B3376">
        <v>-692.82</v>
      </c>
      <c r="C3376" t="s">
        <v>37</v>
      </c>
      <c r="D3376" t="s">
        <v>57</v>
      </c>
    </row>
    <row r="3377" spans="1:4" x14ac:dyDescent="0.25">
      <c r="A3377">
        <v>225.16</v>
      </c>
      <c r="B3377">
        <v>-33.69</v>
      </c>
      <c r="C3377" t="s">
        <v>34</v>
      </c>
      <c r="D3377" t="s">
        <v>49</v>
      </c>
    </row>
    <row r="3378" spans="1:4" x14ac:dyDescent="0.25">
      <c r="A3378">
        <v>587.88</v>
      </c>
      <c r="B3378">
        <v>135.37</v>
      </c>
      <c r="C3378" t="s">
        <v>24</v>
      </c>
      <c r="D3378" t="s">
        <v>25</v>
      </c>
    </row>
    <row r="3379" spans="1:4" x14ac:dyDescent="0.25">
      <c r="A3379">
        <v>2207.9</v>
      </c>
      <c r="B3379">
        <v>579.76</v>
      </c>
      <c r="C3379" t="s">
        <v>37</v>
      </c>
      <c r="D3379" t="s">
        <v>38</v>
      </c>
    </row>
    <row r="3380" spans="1:4" x14ac:dyDescent="0.25">
      <c r="A3380">
        <v>139.93</v>
      </c>
      <c r="B3380">
        <v>-3.06</v>
      </c>
      <c r="C3380" t="s">
        <v>34</v>
      </c>
      <c r="D3380" t="s">
        <v>35</v>
      </c>
    </row>
    <row r="3381" spans="1:4" x14ac:dyDescent="0.25">
      <c r="A3381">
        <v>15.45</v>
      </c>
      <c r="B3381">
        <v>-7.75</v>
      </c>
      <c r="C3381" t="s">
        <v>34</v>
      </c>
      <c r="D3381" t="s">
        <v>100</v>
      </c>
    </row>
    <row r="3382" spans="1:4" x14ac:dyDescent="0.25">
      <c r="A3382">
        <v>205.33</v>
      </c>
      <c r="B3382">
        <v>10.68</v>
      </c>
      <c r="C3382" t="s">
        <v>37</v>
      </c>
      <c r="D3382" t="s">
        <v>38</v>
      </c>
    </row>
    <row r="3383" spans="1:4" x14ac:dyDescent="0.25">
      <c r="A3383">
        <v>270.25</v>
      </c>
      <c r="B3383">
        <v>100.9</v>
      </c>
      <c r="C3383" t="s">
        <v>34</v>
      </c>
      <c r="D3383" t="s">
        <v>68</v>
      </c>
    </row>
    <row r="3384" spans="1:4" x14ac:dyDescent="0.25">
      <c r="A3384">
        <v>1368.14</v>
      </c>
      <c r="B3384">
        <v>171.26</v>
      </c>
      <c r="C3384" t="s">
        <v>34</v>
      </c>
      <c r="D3384" t="s">
        <v>72</v>
      </c>
    </row>
    <row r="3385" spans="1:4" x14ac:dyDescent="0.25">
      <c r="A3385">
        <v>3978.02</v>
      </c>
      <c r="B3385">
        <v>1336.96</v>
      </c>
      <c r="C3385" t="s">
        <v>34</v>
      </c>
      <c r="D3385" t="s">
        <v>68</v>
      </c>
    </row>
    <row r="3386" spans="1:4" x14ac:dyDescent="0.25">
      <c r="A3386">
        <v>843.15</v>
      </c>
      <c r="B3386">
        <v>355</v>
      </c>
      <c r="C3386" t="s">
        <v>34</v>
      </c>
      <c r="D3386" t="s">
        <v>49</v>
      </c>
    </row>
    <row r="3387" spans="1:4" x14ac:dyDescent="0.25">
      <c r="A3387">
        <v>8.8699999999999992</v>
      </c>
      <c r="B3387">
        <v>-5.14</v>
      </c>
      <c r="C3387" t="s">
        <v>34</v>
      </c>
      <c r="D3387" t="s">
        <v>35</v>
      </c>
    </row>
    <row r="3388" spans="1:4" x14ac:dyDescent="0.25">
      <c r="A3388">
        <v>6888.6634999999997</v>
      </c>
      <c r="B3388">
        <v>1925.58</v>
      </c>
      <c r="C3388" t="s">
        <v>24</v>
      </c>
      <c r="D3388" t="s">
        <v>41</v>
      </c>
    </row>
    <row r="3389" spans="1:4" x14ac:dyDescent="0.25">
      <c r="A3389">
        <v>720.61300000000006</v>
      </c>
      <c r="B3389">
        <v>329.68</v>
      </c>
      <c r="C3389" t="s">
        <v>24</v>
      </c>
      <c r="D3389" t="s">
        <v>41</v>
      </c>
    </row>
    <row r="3390" spans="1:4" x14ac:dyDescent="0.25">
      <c r="A3390">
        <v>2475.83</v>
      </c>
      <c r="B3390">
        <v>752.37</v>
      </c>
      <c r="C3390" t="s">
        <v>34</v>
      </c>
      <c r="D3390" t="s">
        <v>72</v>
      </c>
    </row>
    <row r="3391" spans="1:4" x14ac:dyDescent="0.25">
      <c r="A3391">
        <v>2205.7584999999999</v>
      </c>
      <c r="B3391">
        <v>337.04</v>
      </c>
      <c r="C3391" t="s">
        <v>24</v>
      </c>
      <c r="D3391" t="s">
        <v>41</v>
      </c>
    </row>
    <row r="3392" spans="1:4" x14ac:dyDescent="0.25">
      <c r="A3392">
        <v>12908.4</v>
      </c>
      <c r="B3392">
        <v>4084.86</v>
      </c>
      <c r="C3392" t="s">
        <v>37</v>
      </c>
      <c r="D3392" t="s">
        <v>86</v>
      </c>
    </row>
    <row r="3393" spans="1:4" x14ac:dyDescent="0.25">
      <c r="A3393">
        <v>524.20000000000005</v>
      </c>
      <c r="B3393">
        <v>158.97999999999999</v>
      </c>
      <c r="C3393" t="s">
        <v>34</v>
      </c>
      <c r="D3393" t="s">
        <v>76</v>
      </c>
    </row>
    <row r="3394" spans="1:4" x14ac:dyDescent="0.25">
      <c r="A3394">
        <v>23.38</v>
      </c>
      <c r="B3394">
        <v>-12.19</v>
      </c>
      <c r="C3394" t="s">
        <v>34</v>
      </c>
      <c r="D3394" t="s">
        <v>49</v>
      </c>
    </row>
    <row r="3395" spans="1:4" x14ac:dyDescent="0.25">
      <c r="A3395">
        <v>139.37</v>
      </c>
      <c r="B3395">
        <v>1.72</v>
      </c>
      <c r="C3395" t="s">
        <v>34</v>
      </c>
      <c r="D3395" t="s">
        <v>64</v>
      </c>
    </row>
    <row r="3396" spans="1:4" x14ac:dyDescent="0.25">
      <c r="A3396">
        <v>1221.6199999999999</v>
      </c>
      <c r="B3396">
        <v>-468.64</v>
      </c>
      <c r="C3396" t="s">
        <v>34</v>
      </c>
      <c r="D3396" t="s">
        <v>53</v>
      </c>
    </row>
    <row r="3397" spans="1:4" x14ac:dyDescent="0.25">
      <c r="A3397">
        <v>6553.45</v>
      </c>
      <c r="B3397">
        <v>2969.81</v>
      </c>
      <c r="C3397" t="s">
        <v>34</v>
      </c>
      <c r="D3397" t="s">
        <v>76</v>
      </c>
    </row>
    <row r="3398" spans="1:4" x14ac:dyDescent="0.25">
      <c r="A3398">
        <v>1600.85</v>
      </c>
      <c r="B3398">
        <v>-193.97</v>
      </c>
      <c r="C3398" t="s">
        <v>37</v>
      </c>
      <c r="D3398" t="s">
        <v>112</v>
      </c>
    </row>
    <row r="3399" spans="1:4" x14ac:dyDescent="0.25">
      <c r="A3399">
        <v>59.66</v>
      </c>
      <c r="B3399">
        <v>-33.340000000000003</v>
      </c>
      <c r="C3399" t="s">
        <v>34</v>
      </c>
      <c r="D3399" t="s">
        <v>35</v>
      </c>
    </row>
    <row r="3400" spans="1:4" x14ac:dyDescent="0.25">
      <c r="A3400">
        <v>377.01600000000002</v>
      </c>
      <c r="B3400">
        <v>-201.28</v>
      </c>
      <c r="C3400" t="s">
        <v>37</v>
      </c>
      <c r="D3400" t="s">
        <v>112</v>
      </c>
    </row>
    <row r="3401" spans="1:4" x14ac:dyDescent="0.25">
      <c r="A3401">
        <v>124.7</v>
      </c>
      <c r="B3401">
        <v>31.94</v>
      </c>
      <c r="C3401" t="s">
        <v>34</v>
      </c>
      <c r="D3401" t="s">
        <v>49</v>
      </c>
    </row>
    <row r="3402" spans="1:4" x14ac:dyDescent="0.25">
      <c r="A3402">
        <v>772.56</v>
      </c>
      <c r="B3402">
        <v>143.87</v>
      </c>
      <c r="C3402" t="s">
        <v>34</v>
      </c>
      <c r="D3402" t="s">
        <v>72</v>
      </c>
    </row>
    <row r="3403" spans="1:4" x14ac:dyDescent="0.25">
      <c r="A3403">
        <v>13905.88</v>
      </c>
      <c r="B3403">
        <v>6441.18</v>
      </c>
      <c r="C3403" t="s">
        <v>24</v>
      </c>
      <c r="D3403" t="s">
        <v>51</v>
      </c>
    </row>
    <row r="3404" spans="1:4" x14ac:dyDescent="0.25">
      <c r="A3404">
        <v>25.09</v>
      </c>
      <c r="B3404">
        <v>-17.600000000000001</v>
      </c>
      <c r="C3404" t="s">
        <v>34</v>
      </c>
      <c r="D3404" t="s">
        <v>68</v>
      </c>
    </row>
    <row r="3405" spans="1:4" x14ac:dyDescent="0.25">
      <c r="A3405">
        <v>152.52000000000001</v>
      </c>
      <c r="B3405">
        <v>-43.87</v>
      </c>
      <c r="C3405" t="s">
        <v>34</v>
      </c>
      <c r="D3405" t="s">
        <v>49</v>
      </c>
    </row>
    <row r="3406" spans="1:4" x14ac:dyDescent="0.25">
      <c r="A3406">
        <v>71.599999999999994</v>
      </c>
      <c r="B3406">
        <v>-30.65</v>
      </c>
      <c r="C3406" t="s">
        <v>34</v>
      </c>
      <c r="D3406" t="s">
        <v>49</v>
      </c>
    </row>
    <row r="3407" spans="1:4" x14ac:dyDescent="0.25">
      <c r="A3407">
        <v>1699.9829999999999</v>
      </c>
      <c r="B3407">
        <v>-202.86</v>
      </c>
      <c r="C3407" t="s">
        <v>24</v>
      </c>
      <c r="D3407" t="s">
        <v>41</v>
      </c>
    </row>
    <row r="3408" spans="1:4" x14ac:dyDescent="0.25">
      <c r="A3408">
        <v>34.18</v>
      </c>
      <c r="B3408">
        <v>-5.46</v>
      </c>
      <c r="C3408" t="s">
        <v>34</v>
      </c>
      <c r="D3408" t="s">
        <v>49</v>
      </c>
    </row>
    <row r="3409" spans="1:4" x14ac:dyDescent="0.25">
      <c r="A3409">
        <v>43.54</v>
      </c>
      <c r="B3409">
        <v>-17.48</v>
      </c>
      <c r="C3409" t="s">
        <v>34</v>
      </c>
      <c r="D3409" t="s">
        <v>100</v>
      </c>
    </row>
    <row r="3410" spans="1:4" x14ac:dyDescent="0.25">
      <c r="A3410">
        <v>477.16</v>
      </c>
      <c r="B3410">
        <v>204.18</v>
      </c>
      <c r="C3410" t="s">
        <v>34</v>
      </c>
      <c r="D3410" t="s">
        <v>49</v>
      </c>
    </row>
    <row r="3411" spans="1:4" x14ac:dyDescent="0.25">
      <c r="A3411">
        <v>3075.752</v>
      </c>
      <c r="B3411">
        <v>-572.69000000000005</v>
      </c>
      <c r="C3411" t="s">
        <v>37</v>
      </c>
      <c r="D3411" t="s">
        <v>112</v>
      </c>
    </row>
    <row r="3412" spans="1:4" x14ac:dyDescent="0.25">
      <c r="A3412">
        <v>196.22</v>
      </c>
      <c r="B3412">
        <v>-89.35</v>
      </c>
      <c r="C3412" t="s">
        <v>34</v>
      </c>
      <c r="D3412" t="s">
        <v>72</v>
      </c>
    </row>
    <row r="3413" spans="1:4" x14ac:dyDescent="0.25">
      <c r="A3413">
        <v>49.76</v>
      </c>
      <c r="B3413">
        <v>-0.13</v>
      </c>
      <c r="C3413" t="s">
        <v>34</v>
      </c>
      <c r="D3413" t="s">
        <v>49</v>
      </c>
    </row>
    <row r="3414" spans="1:4" x14ac:dyDescent="0.25">
      <c r="A3414">
        <v>1759.65</v>
      </c>
      <c r="B3414">
        <v>-2213.75</v>
      </c>
      <c r="C3414" t="s">
        <v>24</v>
      </c>
      <c r="D3414" t="s">
        <v>131</v>
      </c>
    </row>
    <row r="3415" spans="1:4" x14ac:dyDescent="0.25">
      <c r="A3415">
        <v>88.59</v>
      </c>
      <c r="B3415">
        <v>-26.29</v>
      </c>
      <c r="C3415" t="s">
        <v>34</v>
      </c>
      <c r="D3415" t="s">
        <v>35</v>
      </c>
    </row>
    <row r="3416" spans="1:4" x14ac:dyDescent="0.25">
      <c r="A3416">
        <v>10.62</v>
      </c>
      <c r="B3416">
        <v>-3.96</v>
      </c>
      <c r="C3416" t="s">
        <v>34</v>
      </c>
      <c r="D3416" t="s">
        <v>100</v>
      </c>
    </row>
    <row r="3417" spans="1:4" x14ac:dyDescent="0.25">
      <c r="A3417">
        <v>666.4</v>
      </c>
      <c r="B3417">
        <v>2.02</v>
      </c>
      <c r="C3417" t="s">
        <v>34</v>
      </c>
      <c r="D3417" t="s">
        <v>64</v>
      </c>
    </row>
    <row r="3418" spans="1:4" x14ac:dyDescent="0.25">
      <c r="A3418">
        <v>351.3</v>
      </c>
      <c r="B3418">
        <v>1.45</v>
      </c>
      <c r="C3418" t="s">
        <v>34</v>
      </c>
      <c r="D3418" t="s">
        <v>53</v>
      </c>
    </row>
    <row r="3419" spans="1:4" x14ac:dyDescent="0.25">
      <c r="A3419">
        <v>497.14</v>
      </c>
      <c r="B3419">
        <v>240.41</v>
      </c>
      <c r="C3419" t="s">
        <v>34</v>
      </c>
      <c r="D3419" t="s">
        <v>76</v>
      </c>
    </row>
    <row r="3420" spans="1:4" x14ac:dyDescent="0.25">
      <c r="A3420">
        <v>917.39</v>
      </c>
      <c r="B3420">
        <v>393.41</v>
      </c>
      <c r="C3420" t="s">
        <v>34</v>
      </c>
      <c r="D3420" t="s">
        <v>68</v>
      </c>
    </row>
    <row r="3421" spans="1:4" x14ac:dyDescent="0.25">
      <c r="A3421">
        <v>194.35</v>
      </c>
      <c r="B3421">
        <v>30.88</v>
      </c>
      <c r="C3421" t="s">
        <v>34</v>
      </c>
      <c r="D3421" t="s">
        <v>68</v>
      </c>
    </row>
    <row r="3422" spans="1:4" x14ac:dyDescent="0.25">
      <c r="A3422">
        <v>108.73</v>
      </c>
      <c r="B3422">
        <v>-22.21</v>
      </c>
      <c r="C3422" t="s">
        <v>37</v>
      </c>
      <c r="D3422" t="s">
        <v>38</v>
      </c>
    </row>
    <row r="3423" spans="1:4" x14ac:dyDescent="0.25">
      <c r="A3423">
        <v>384.21</v>
      </c>
      <c r="B3423">
        <v>-266.22000000000003</v>
      </c>
      <c r="C3423" t="s">
        <v>34</v>
      </c>
      <c r="D3423" t="s">
        <v>53</v>
      </c>
    </row>
    <row r="3424" spans="1:4" x14ac:dyDescent="0.25">
      <c r="A3424">
        <v>382.19</v>
      </c>
      <c r="B3424">
        <v>11.39</v>
      </c>
      <c r="C3424" t="s">
        <v>34</v>
      </c>
      <c r="D3424" t="s">
        <v>72</v>
      </c>
    </row>
    <row r="3425" spans="1:4" x14ac:dyDescent="0.25">
      <c r="A3425">
        <v>2573.92</v>
      </c>
      <c r="B3425">
        <v>117.23</v>
      </c>
      <c r="C3425" t="s">
        <v>37</v>
      </c>
      <c r="D3425" t="s">
        <v>86</v>
      </c>
    </row>
    <row r="3426" spans="1:4" x14ac:dyDescent="0.25">
      <c r="A3426">
        <v>727.64</v>
      </c>
      <c r="B3426">
        <v>27.64</v>
      </c>
      <c r="C3426" t="s">
        <v>24</v>
      </c>
      <c r="D3426" t="s">
        <v>51</v>
      </c>
    </row>
    <row r="3427" spans="1:4" x14ac:dyDescent="0.25">
      <c r="A3427">
        <v>2795.0039999999999</v>
      </c>
      <c r="B3427">
        <v>311.08999999999997</v>
      </c>
      <c r="C3427" t="s">
        <v>24</v>
      </c>
      <c r="D3427" t="s">
        <v>41</v>
      </c>
    </row>
    <row r="3428" spans="1:4" x14ac:dyDescent="0.25">
      <c r="A3428">
        <v>2564.5774999999999</v>
      </c>
      <c r="B3428">
        <v>331.29</v>
      </c>
      <c r="C3428" t="s">
        <v>24</v>
      </c>
      <c r="D3428" t="s">
        <v>41</v>
      </c>
    </row>
    <row r="3429" spans="1:4" x14ac:dyDescent="0.25">
      <c r="A3429">
        <v>413.83</v>
      </c>
      <c r="B3429">
        <v>111.74</v>
      </c>
      <c r="C3429" t="s">
        <v>24</v>
      </c>
      <c r="D3429" t="s">
        <v>25</v>
      </c>
    </row>
    <row r="3430" spans="1:4" x14ac:dyDescent="0.25">
      <c r="A3430">
        <v>3339.65</v>
      </c>
      <c r="B3430">
        <v>788.51</v>
      </c>
      <c r="C3430" t="s">
        <v>24</v>
      </c>
      <c r="D3430" t="s">
        <v>41</v>
      </c>
    </row>
    <row r="3431" spans="1:4" x14ac:dyDescent="0.25">
      <c r="A3431">
        <v>3601.07</v>
      </c>
      <c r="B3431">
        <v>174.8</v>
      </c>
      <c r="C3431" t="s">
        <v>24</v>
      </c>
      <c r="D3431" t="s">
        <v>25</v>
      </c>
    </row>
    <row r="3432" spans="1:4" x14ac:dyDescent="0.25">
      <c r="A3432">
        <v>670.65</v>
      </c>
      <c r="B3432">
        <v>41.66</v>
      </c>
      <c r="C3432" t="s">
        <v>34</v>
      </c>
      <c r="D3432" t="s">
        <v>35</v>
      </c>
    </row>
    <row r="3433" spans="1:4" x14ac:dyDescent="0.25">
      <c r="A3433">
        <v>714.39099999999996</v>
      </c>
      <c r="B3433">
        <v>-62.33</v>
      </c>
      <c r="C3433" t="s">
        <v>24</v>
      </c>
      <c r="D3433" t="s">
        <v>41</v>
      </c>
    </row>
    <row r="3434" spans="1:4" x14ac:dyDescent="0.25">
      <c r="A3434">
        <v>502.8</v>
      </c>
      <c r="B3434">
        <v>-19.100000000000001</v>
      </c>
      <c r="C3434" t="s">
        <v>34</v>
      </c>
      <c r="D3434" t="s">
        <v>76</v>
      </c>
    </row>
    <row r="3435" spans="1:4" x14ac:dyDescent="0.25">
      <c r="A3435">
        <v>85.03</v>
      </c>
      <c r="B3435">
        <v>-75.31</v>
      </c>
      <c r="C3435" t="s">
        <v>34</v>
      </c>
      <c r="D3435" t="s">
        <v>49</v>
      </c>
    </row>
    <row r="3436" spans="1:4" x14ac:dyDescent="0.25">
      <c r="A3436">
        <v>320.93</v>
      </c>
      <c r="B3436">
        <v>-66.48</v>
      </c>
      <c r="C3436" t="s">
        <v>34</v>
      </c>
      <c r="D3436" t="s">
        <v>49</v>
      </c>
    </row>
    <row r="3437" spans="1:4" x14ac:dyDescent="0.25">
      <c r="A3437">
        <v>261.85000000000002</v>
      </c>
      <c r="B3437">
        <v>-52.33</v>
      </c>
      <c r="C3437" t="s">
        <v>34</v>
      </c>
      <c r="D3437" t="s">
        <v>53</v>
      </c>
    </row>
    <row r="3438" spans="1:4" x14ac:dyDescent="0.25">
      <c r="A3438">
        <v>835.55</v>
      </c>
      <c r="B3438">
        <v>326.43</v>
      </c>
      <c r="C3438" t="s">
        <v>37</v>
      </c>
      <c r="D3438" t="s">
        <v>38</v>
      </c>
    </row>
    <row r="3439" spans="1:4" x14ac:dyDescent="0.25">
      <c r="A3439">
        <v>1799.6115</v>
      </c>
      <c r="B3439">
        <v>557.6</v>
      </c>
      <c r="C3439" t="s">
        <v>24</v>
      </c>
      <c r="D3439" t="s">
        <v>41</v>
      </c>
    </row>
    <row r="3440" spans="1:4" x14ac:dyDescent="0.25">
      <c r="A3440">
        <v>468.48</v>
      </c>
      <c r="B3440">
        <v>-213.49</v>
      </c>
      <c r="C3440" t="s">
        <v>34</v>
      </c>
      <c r="D3440" t="s">
        <v>49</v>
      </c>
    </row>
    <row r="3441" spans="1:4" x14ac:dyDescent="0.25">
      <c r="A3441">
        <v>284.14</v>
      </c>
      <c r="B3441">
        <v>-104.18</v>
      </c>
      <c r="C3441" t="s">
        <v>34</v>
      </c>
      <c r="D3441" t="s">
        <v>35</v>
      </c>
    </row>
    <row r="3442" spans="1:4" x14ac:dyDescent="0.25">
      <c r="A3442">
        <v>110.67</v>
      </c>
      <c r="B3442">
        <v>-43.75</v>
      </c>
      <c r="C3442" t="s">
        <v>34</v>
      </c>
      <c r="D3442" t="s">
        <v>68</v>
      </c>
    </row>
    <row r="3443" spans="1:4" x14ac:dyDescent="0.25">
      <c r="A3443">
        <v>1163.123</v>
      </c>
      <c r="B3443">
        <v>83.84</v>
      </c>
      <c r="C3443" t="s">
        <v>24</v>
      </c>
      <c r="D3443" t="s">
        <v>41</v>
      </c>
    </row>
    <row r="3444" spans="1:4" x14ac:dyDescent="0.25">
      <c r="A3444">
        <v>56.91</v>
      </c>
      <c r="B3444">
        <v>7.5</v>
      </c>
      <c r="C3444" t="s">
        <v>34</v>
      </c>
      <c r="D3444" t="s">
        <v>49</v>
      </c>
    </row>
    <row r="3445" spans="1:4" x14ac:dyDescent="0.25">
      <c r="A3445">
        <v>3970.33</v>
      </c>
      <c r="B3445">
        <v>-229.79</v>
      </c>
      <c r="C3445" t="s">
        <v>37</v>
      </c>
      <c r="D3445" t="s">
        <v>57</v>
      </c>
    </row>
    <row r="3446" spans="1:4" x14ac:dyDescent="0.25">
      <c r="A3446">
        <v>198.7</v>
      </c>
      <c r="B3446">
        <v>-62.13</v>
      </c>
      <c r="C3446" t="s">
        <v>24</v>
      </c>
      <c r="D3446" t="s">
        <v>25</v>
      </c>
    </row>
    <row r="3447" spans="1:4" x14ac:dyDescent="0.25">
      <c r="A3447">
        <v>185.69</v>
      </c>
      <c r="B3447">
        <v>50.16</v>
      </c>
      <c r="C3447" t="s">
        <v>34</v>
      </c>
      <c r="D3447" t="s">
        <v>35</v>
      </c>
    </row>
    <row r="3448" spans="1:4" x14ac:dyDescent="0.25">
      <c r="A3448">
        <v>508.38</v>
      </c>
      <c r="B3448">
        <v>4.68</v>
      </c>
      <c r="C3448" t="s">
        <v>37</v>
      </c>
      <c r="D3448" t="s">
        <v>38</v>
      </c>
    </row>
    <row r="3449" spans="1:4" x14ac:dyDescent="0.25">
      <c r="A3449">
        <v>281.08999999999997</v>
      </c>
      <c r="B3449">
        <v>-114.58</v>
      </c>
      <c r="C3449" t="s">
        <v>34</v>
      </c>
      <c r="D3449" t="s">
        <v>49</v>
      </c>
    </row>
    <row r="3450" spans="1:4" x14ac:dyDescent="0.25">
      <c r="A3450">
        <v>276.64999999999998</v>
      </c>
      <c r="B3450">
        <v>-75.28</v>
      </c>
      <c r="C3450" t="s">
        <v>34</v>
      </c>
      <c r="D3450" t="s">
        <v>49</v>
      </c>
    </row>
    <row r="3451" spans="1:4" x14ac:dyDescent="0.25">
      <c r="A3451">
        <v>10.48</v>
      </c>
      <c r="B3451">
        <v>-3.78</v>
      </c>
      <c r="C3451" t="s">
        <v>34</v>
      </c>
      <c r="D3451" t="s">
        <v>49</v>
      </c>
    </row>
    <row r="3452" spans="1:4" x14ac:dyDescent="0.25">
      <c r="A3452">
        <v>951.33</v>
      </c>
      <c r="B3452">
        <v>-60.66</v>
      </c>
      <c r="C3452" t="s">
        <v>37</v>
      </c>
      <c r="D3452" t="s">
        <v>38</v>
      </c>
    </row>
    <row r="3453" spans="1:4" x14ac:dyDescent="0.25">
      <c r="A3453">
        <v>113.2</v>
      </c>
      <c r="B3453">
        <v>24.83</v>
      </c>
      <c r="C3453" t="s">
        <v>34</v>
      </c>
      <c r="D3453" t="s">
        <v>35</v>
      </c>
    </row>
    <row r="3454" spans="1:4" x14ac:dyDescent="0.25">
      <c r="A3454">
        <v>129.06</v>
      </c>
      <c r="B3454">
        <v>-75.13</v>
      </c>
      <c r="C3454" t="s">
        <v>34</v>
      </c>
      <c r="D3454" t="s">
        <v>68</v>
      </c>
    </row>
    <row r="3455" spans="1:4" x14ac:dyDescent="0.25">
      <c r="A3455">
        <v>1236.6400000000001</v>
      </c>
      <c r="B3455">
        <v>518.80999999999995</v>
      </c>
      <c r="C3455" t="s">
        <v>24</v>
      </c>
      <c r="D3455" t="s">
        <v>25</v>
      </c>
    </row>
    <row r="3456" spans="1:4" x14ac:dyDescent="0.25">
      <c r="A3456">
        <v>1441.57</v>
      </c>
      <c r="B3456">
        <v>475.26</v>
      </c>
      <c r="C3456" t="s">
        <v>24</v>
      </c>
      <c r="D3456" t="s">
        <v>25</v>
      </c>
    </row>
    <row r="3457" spans="1:4" x14ac:dyDescent="0.25">
      <c r="A3457">
        <v>173.09</v>
      </c>
      <c r="B3457">
        <v>-6.71</v>
      </c>
      <c r="C3457" t="s">
        <v>34</v>
      </c>
      <c r="D3457" t="s">
        <v>49</v>
      </c>
    </row>
    <row r="3458" spans="1:4" x14ac:dyDescent="0.25">
      <c r="A3458">
        <v>3234.1</v>
      </c>
      <c r="B3458">
        <v>2033.5</v>
      </c>
      <c r="C3458" t="s">
        <v>37</v>
      </c>
      <c r="D3458" t="s">
        <v>38</v>
      </c>
    </row>
    <row r="3459" spans="1:4" x14ac:dyDescent="0.25">
      <c r="A3459">
        <v>15.72</v>
      </c>
      <c r="B3459">
        <v>-6.1</v>
      </c>
      <c r="C3459" t="s">
        <v>34</v>
      </c>
      <c r="D3459" t="s">
        <v>72</v>
      </c>
    </row>
    <row r="3460" spans="1:4" x14ac:dyDescent="0.25">
      <c r="A3460">
        <v>313.83</v>
      </c>
      <c r="B3460">
        <v>56.78</v>
      </c>
      <c r="C3460" t="s">
        <v>34</v>
      </c>
      <c r="D3460" t="s">
        <v>68</v>
      </c>
    </row>
    <row r="3461" spans="1:4" x14ac:dyDescent="0.25">
      <c r="A3461">
        <v>201.59450000000001</v>
      </c>
      <c r="B3461">
        <v>32.31</v>
      </c>
      <c r="C3461" t="s">
        <v>24</v>
      </c>
      <c r="D3461" t="s">
        <v>41</v>
      </c>
    </row>
    <row r="3462" spans="1:4" x14ac:dyDescent="0.25">
      <c r="A3462">
        <v>248.64</v>
      </c>
      <c r="B3462">
        <v>-69.27</v>
      </c>
      <c r="C3462" t="s">
        <v>37</v>
      </c>
      <c r="D3462" t="s">
        <v>38</v>
      </c>
    </row>
    <row r="3463" spans="1:4" x14ac:dyDescent="0.25">
      <c r="A3463">
        <v>103.9</v>
      </c>
      <c r="B3463">
        <v>-19.260000000000002</v>
      </c>
      <c r="C3463" t="s">
        <v>37</v>
      </c>
      <c r="D3463" t="s">
        <v>38</v>
      </c>
    </row>
    <row r="3464" spans="1:4" x14ac:dyDescent="0.25">
      <c r="A3464">
        <v>330.27</v>
      </c>
      <c r="B3464">
        <v>-195.57</v>
      </c>
      <c r="C3464" t="s">
        <v>34</v>
      </c>
      <c r="D3464" t="s">
        <v>49</v>
      </c>
    </row>
    <row r="3465" spans="1:4" x14ac:dyDescent="0.25">
      <c r="A3465">
        <v>224.58</v>
      </c>
      <c r="B3465">
        <v>-144.76</v>
      </c>
      <c r="C3465" t="s">
        <v>34</v>
      </c>
      <c r="D3465" t="s">
        <v>68</v>
      </c>
    </row>
    <row r="3466" spans="1:4" x14ac:dyDescent="0.25">
      <c r="A3466">
        <v>365.77</v>
      </c>
      <c r="B3466">
        <v>155.69</v>
      </c>
      <c r="C3466" t="s">
        <v>34</v>
      </c>
      <c r="D3466" t="s">
        <v>76</v>
      </c>
    </row>
    <row r="3467" spans="1:4" x14ac:dyDescent="0.25">
      <c r="A3467">
        <v>16073.03</v>
      </c>
      <c r="B3467">
        <v>5386.32</v>
      </c>
      <c r="C3467" t="s">
        <v>24</v>
      </c>
      <c r="D3467" t="s">
        <v>51</v>
      </c>
    </row>
    <row r="3468" spans="1:4" x14ac:dyDescent="0.25">
      <c r="A3468">
        <v>5016.25</v>
      </c>
      <c r="B3468">
        <v>-189.35</v>
      </c>
      <c r="C3468" t="s">
        <v>37</v>
      </c>
      <c r="D3468" t="s">
        <v>112</v>
      </c>
    </row>
    <row r="3469" spans="1:4" x14ac:dyDescent="0.25">
      <c r="A3469">
        <v>17.59</v>
      </c>
      <c r="B3469">
        <v>-19.739999999999998</v>
      </c>
      <c r="C3469" t="s">
        <v>34</v>
      </c>
      <c r="D3469" t="s">
        <v>72</v>
      </c>
    </row>
    <row r="3470" spans="1:4" x14ac:dyDescent="0.25">
      <c r="A3470">
        <v>525.4</v>
      </c>
      <c r="B3470">
        <v>126.49</v>
      </c>
      <c r="C3470" t="s">
        <v>34</v>
      </c>
      <c r="D3470" t="s">
        <v>35</v>
      </c>
    </row>
    <row r="3471" spans="1:4" x14ac:dyDescent="0.25">
      <c r="A3471">
        <v>61.77</v>
      </c>
      <c r="B3471">
        <v>12.65</v>
      </c>
      <c r="C3471" t="s">
        <v>34</v>
      </c>
      <c r="D3471" t="s">
        <v>100</v>
      </c>
    </row>
    <row r="3472" spans="1:4" x14ac:dyDescent="0.25">
      <c r="A3472">
        <v>428.72300000000001</v>
      </c>
      <c r="B3472">
        <v>-147.72</v>
      </c>
      <c r="C3472" t="s">
        <v>24</v>
      </c>
      <c r="D3472" t="s">
        <v>41</v>
      </c>
    </row>
    <row r="3473" spans="1:4" x14ac:dyDescent="0.25">
      <c r="A3473">
        <v>1911.69</v>
      </c>
      <c r="B3473">
        <v>939.43</v>
      </c>
      <c r="C3473" t="s">
        <v>34</v>
      </c>
      <c r="D3473" t="s">
        <v>49</v>
      </c>
    </row>
    <row r="3474" spans="1:4" x14ac:dyDescent="0.25">
      <c r="A3474">
        <v>120.751</v>
      </c>
      <c r="B3474">
        <v>-71.39</v>
      </c>
      <c r="C3474" t="s">
        <v>24</v>
      </c>
      <c r="D3474" t="s">
        <v>41</v>
      </c>
    </row>
    <row r="3475" spans="1:4" x14ac:dyDescent="0.25">
      <c r="A3475">
        <v>245.55</v>
      </c>
      <c r="B3475">
        <v>-227.25</v>
      </c>
      <c r="C3475" t="s">
        <v>34</v>
      </c>
      <c r="D3475" t="s">
        <v>49</v>
      </c>
    </row>
    <row r="3476" spans="1:4" x14ac:dyDescent="0.25">
      <c r="A3476">
        <v>55.35</v>
      </c>
      <c r="B3476">
        <v>-56.63</v>
      </c>
      <c r="C3476" t="s">
        <v>34</v>
      </c>
      <c r="D3476" t="s">
        <v>72</v>
      </c>
    </row>
    <row r="3477" spans="1:4" x14ac:dyDescent="0.25">
      <c r="A3477">
        <v>700.35</v>
      </c>
      <c r="B3477">
        <v>-123.01</v>
      </c>
      <c r="C3477" t="s">
        <v>24</v>
      </c>
      <c r="D3477" t="s">
        <v>25</v>
      </c>
    </row>
    <row r="3478" spans="1:4" x14ac:dyDescent="0.25">
      <c r="A3478">
        <v>36.369999999999997</v>
      </c>
      <c r="B3478">
        <v>-10.26</v>
      </c>
      <c r="C3478" t="s">
        <v>34</v>
      </c>
      <c r="D3478" t="s">
        <v>68</v>
      </c>
    </row>
    <row r="3479" spans="1:4" x14ac:dyDescent="0.25">
      <c r="A3479">
        <v>12723.95</v>
      </c>
      <c r="B3479">
        <v>11.54</v>
      </c>
      <c r="C3479" t="s">
        <v>34</v>
      </c>
      <c r="D3479" t="s">
        <v>53</v>
      </c>
    </row>
    <row r="3480" spans="1:4" x14ac:dyDescent="0.25">
      <c r="A3480">
        <v>1152.6300000000001</v>
      </c>
      <c r="B3480">
        <v>389.4</v>
      </c>
      <c r="C3480" t="s">
        <v>37</v>
      </c>
      <c r="D3480" t="s">
        <v>38</v>
      </c>
    </row>
    <row r="3481" spans="1:4" x14ac:dyDescent="0.25">
      <c r="A3481">
        <v>7.56</v>
      </c>
      <c r="B3481">
        <v>-5.53</v>
      </c>
      <c r="C3481" t="s">
        <v>34</v>
      </c>
      <c r="D3481" t="s">
        <v>100</v>
      </c>
    </row>
    <row r="3482" spans="1:4" x14ac:dyDescent="0.25">
      <c r="A3482">
        <v>7556.61</v>
      </c>
      <c r="B3482">
        <v>-352.24</v>
      </c>
      <c r="C3482" t="s">
        <v>37</v>
      </c>
      <c r="D3482" t="s">
        <v>112</v>
      </c>
    </row>
    <row r="3483" spans="1:4" x14ac:dyDescent="0.25">
      <c r="A3483">
        <v>47.48</v>
      </c>
      <c r="B3483">
        <v>3.35</v>
      </c>
      <c r="C3483" t="s">
        <v>34</v>
      </c>
      <c r="D3483" t="s">
        <v>100</v>
      </c>
    </row>
    <row r="3484" spans="1:4" x14ac:dyDescent="0.25">
      <c r="A3484">
        <v>30.68</v>
      </c>
      <c r="B3484">
        <v>-37.39</v>
      </c>
      <c r="C3484" t="s">
        <v>37</v>
      </c>
      <c r="D3484" t="s">
        <v>38</v>
      </c>
    </row>
    <row r="3485" spans="1:4" x14ac:dyDescent="0.25">
      <c r="A3485">
        <v>54.076999999999998</v>
      </c>
      <c r="B3485">
        <v>-232.99</v>
      </c>
      <c r="C3485" t="s">
        <v>24</v>
      </c>
      <c r="D3485" t="s">
        <v>41</v>
      </c>
    </row>
    <row r="3486" spans="1:4" x14ac:dyDescent="0.25">
      <c r="A3486">
        <v>1710.65</v>
      </c>
      <c r="B3486">
        <v>782.01</v>
      </c>
      <c r="C3486" t="s">
        <v>34</v>
      </c>
      <c r="D3486" t="s">
        <v>68</v>
      </c>
    </row>
    <row r="3487" spans="1:4" x14ac:dyDescent="0.25">
      <c r="A3487">
        <v>899.97</v>
      </c>
      <c r="B3487">
        <v>-246.3</v>
      </c>
      <c r="C3487" t="s">
        <v>37</v>
      </c>
      <c r="D3487" t="s">
        <v>38</v>
      </c>
    </row>
    <row r="3488" spans="1:4" x14ac:dyDescent="0.25">
      <c r="A3488">
        <v>187.55</v>
      </c>
      <c r="B3488">
        <v>-171.41</v>
      </c>
      <c r="C3488" t="s">
        <v>34</v>
      </c>
      <c r="D3488" t="s">
        <v>72</v>
      </c>
    </row>
    <row r="3489" spans="1:4" x14ac:dyDescent="0.25">
      <c r="A3489">
        <v>94.46</v>
      </c>
      <c r="B3489">
        <v>-75.09</v>
      </c>
      <c r="C3489" t="s">
        <v>34</v>
      </c>
      <c r="D3489" t="s">
        <v>35</v>
      </c>
    </row>
    <row r="3490" spans="1:4" x14ac:dyDescent="0.25">
      <c r="A3490">
        <v>85.62</v>
      </c>
      <c r="B3490">
        <v>-81.22</v>
      </c>
      <c r="C3490" t="s">
        <v>34</v>
      </c>
      <c r="D3490" t="s">
        <v>49</v>
      </c>
    </row>
    <row r="3491" spans="1:4" x14ac:dyDescent="0.25">
      <c r="A3491">
        <v>47.03</v>
      </c>
      <c r="B3491">
        <v>-12.03</v>
      </c>
      <c r="C3491" t="s">
        <v>34</v>
      </c>
      <c r="D3491" t="s">
        <v>49</v>
      </c>
    </row>
    <row r="3492" spans="1:4" x14ac:dyDescent="0.25">
      <c r="A3492">
        <v>99.65</v>
      </c>
      <c r="B3492">
        <v>27</v>
      </c>
      <c r="C3492" t="s">
        <v>34</v>
      </c>
      <c r="D3492" t="s">
        <v>100</v>
      </c>
    </row>
    <row r="3493" spans="1:4" x14ac:dyDescent="0.25">
      <c r="A3493">
        <v>112.91</v>
      </c>
      <c r="B3493">
        <v>-72.81</v>
      </c>
      <c r="C3493" t="s">
        <v>34</v>
      </c>
      <c r="D3493" t="s">
        <v>49</v>
      </c>
    </row>
    <row r="3494" spans="1:4" x14ac:dyDescent="0.25">
      <c r="A3494">
        <v>180.92</v>
      </c>
      <c r="B3494">
        <v>-82.54</v>
      </c>
      <c r="C3494" t="s">
        <v>34</v>
      </c>
      <c r="D3494" t="s">
        <v>64</v>
      </c>
    </row>
    <row r="3495" spans="1:4" x14ac:dyDescent="0.25">
      <c r="A3495">
        <v>31.68</v>
      </c>
      <c r="B3495">
        <v>-23.69</v>
      </c>
      <c r="C3495" t="s">
        <v>24</v>
      </c>
      <c r="D3495" t="s">
        <v>25</v>
      </c>
    </row>
    <row r="3496" spans="1:4" x14ac:dyDescent="0.25">
      <c r="A3496">
        <v>575.74</v>
      </c>
      <c r="B3496">
        <v>152.6</v>
      </c>
      <c r="C3496" t="s">
        <v>24</v>
      </c>
      <c r="D3496" t="s">
        <v>25</v>
      </c>
    </row>
    <row r="3497" spans="1:4" x14ac:dyDescent="0.25">
      <c r="A3497">
        <v>28.82</v>
      </c>
      <c r="B3497">
        <v>2.16</v>
      </c>
      <c r="C3497" t="s">
        <v>34</v>
      </c>
      <c r="D3497" t="s">
        <v>100</v>
      </c>
    </row>
    <row r="3498" spans="1:4" x14ac:dyDescent="0.25">
      <c r="A3498">
        <v>75.39</v>
      </c>
      <c r="B3498">
        <v>-4.83</v>
      </c>
      <c r="C3498" t="s">
        <v>34</v>
      </c>
      <c r="D3498" t="s">
        <v>35</v>
      </c>
    </row>
    <row r="3499" spans="1:4" x14ac:dyDescent="0.25">
      <c r="A3499">
        <v>1673.53</v>
      </c>
      <c r="B3499">
        <v>524.73</v>
      </c>
      <c r="C3499" t="s">
        <v>24</v>
      </c>
      <c r="D3499" t="s">
        <v>51</v>
      </c>
    </row>
    <row r="3500" spans="1:4" x14ac:dyDescent="0.25">
      <c r="A3500">
        <v>7110.24</v>
      </c>
      <c r="B3500">
        <v>-536.16999999999996</v>
      </c>
      <c r="C3500" t="s">
        <v>37</v>
      </c>
      <c r="D3500" t="s">
        <v>112</v>
      </c>
    </row>
    <row r="3501" spans="1:4" x14ac:dyDescent="0.25">
      <c r="A3501">
        <v>73.819999999999993</v>
      </c>
      <c r="B3501">
        <v>2.0099999999999998</v>
      </c>
      <c r="C3501" t="s">
        <v>34</v>
      </c>
      <c r="D3501" t="s">
        <v>68</v>
      </c>
    </row>
    <row r="3502" spans="1:4" x14ac:dyDescent="0.25">
      <c r="A3502">
        <v>1327.59</v>
      </c>
      <c r="B3502">
        <v>371.28</v>
      </c>
      <c r="C3502" t="s">
        <v>34</v>
      </c>
      <c r="D3502" t="s">
        <v>35</v>
      </c>
    </row>
    <row r="3503" spans="1:4" x14ac:dyDescent="0.25">
      <c r="A3503">
        <v>3401.8</v>
      </c>
      <c r="B3503">
        <v>-508.87</v>
      </c>
      <c r="C3503" t="s">
        <v>34</v>
      </c>
      <c r="D3503" t="s">
        <v>53</v>
      </c>
    </row>
    <row r="3504" spans="1:4" x14ac:dyDescent="0.25">
      <c r="A3504">
        <v>975.5</v>
      </c>
      <c r="B3504">
        <v>-252.01</v>
      </c>
      <c r="C3504" t="s">
        <v>37</v>
      </c>
      <c r="D3504" t="s">
        <v>57</v>
      </c>
    </row>
    <row r="3505" spans="1:4" x14ac:dyDescent="0.25">
      <c r="A3505">
        <v>4834.8</v>
      </c>
      <c r="B3505">
        <v>1193.1099999999999</v>
      </c>
      <c r="C3505" t="s">
        <v>24</v>
      </c>
      <c r="D3505" t="s">
        <v>41</v>
      </c>
    </row>
    <row r="3506" spans="1:4" x14ac:dyDescent="0.25">
      <c r="A3506">
        <v>14.15</v>
      </c>
      <c r="B3506">
        <v>-1.29</v>
      </c>
      <c r="C3506" t="s">
        <v>34</v>
      </c>
      <c r="D3506" t="s">
        <v>100</v>
      </c>
    </row>
    <row r="3507" spans="1:4" x14ac:dyDescent="0.25">
      <c r="A3507">
        <v>181.61</v>
      </c>
      <c r="B3507">
        <v>-150.26</v>
      </c>
      <c r="C3507" t="s">
        <v>34</v>
      </c>
      <c r="D3507" t="s">
        <v>68</v>
      </c>
    </row>
    <row r="3508" spans="1:4" x14ac:dyDescent="0.25">
      <c r="A3508">
        <v>111.55</v>
      </c>
      <c r="B3508">
        <v>-54.25</v>
      </c>
      <c r="C3508" t="s">
        <v>34</v>
      </c>
      <c r="D3508" t="s">
        <v>64</v>
      </c>
    </row>
    <row r="3509" spans="1:4" x14ac:dyDescent="0.25">
      <c r="A3509">
        <v>663.24</v>
      </c>
      <c r="B3509">
        <v>76.33</v>
      </c>
      <c r="C3509" t="s">
        <v>34</v>
      </c>
      <c r="D3509" t="s">
        <v>72</v>
      </c>
    </row>
    <row r="3510" spans="1:4" x14ac:dyDescent="0.25">
      <c r="A3510">
        <v>238.08</v>
      </c>
      <c r="B3510">
        <v>31.65</v>
      </c>
      <c r="C3510" t="s">
        <v>34</v>
      </c>
      <c r="D3510" t="s">
        <v>68</v>
      </c>
    </row>
    <row r="3511" spans="1:4" x14ac:dyDescent="0.25">
      <c r="A3511">
        <v>174.3</v>
      </c>
      <c r="B3511">
        <v>75.58</v>
      </c>
      <c r="C3511" t="s">
        <v>34</v>
      </c>
      <c r="D3511" t="s">
        <v>46</v>
      </c>
    </row>
    <row r="3512" spans="1:4" x14ac:dyDescent="0.25">
      <c r="A3512">
        <v>14647.26</v>
      </c>
      <c r="B3512">
        <v>5485.15</v>
      </c>
      <c r="C3512" t="s">
        <v>24</v>
      </c>
      <c r="D3512" t="s">
        <v>131</v>
      </c>
    </row>
    <row r="3513" spans="1:4" x14ac:dyDescent="0.25">
      <c r="A3513">
        <v>26.11</v>
      </c>
      <c r="B3513">
        <v>2.65</v>
      </c>
      <c r="C3513" t="s">
        <v>34</v>
      </c>
      <c r="D3513" t="s">
        <v>100</v>
      </c>
    </row>
    <row r="3514" spans="1:4" x14ac:dyDescent="0.25">
      <c r="A3514">
        <v>2084.96</v>
      </c>
      <c r="B3514">
        <v>135.26</v>
      </c>
      <c r="C3514" t="s">
        <v>37</v>
      </c>
      <c r="D3514" t="s">
        <v>86</v>
      </c>
    </row>
    <row r="3515" spans="1:4" x14ac:dyDescent="0.25">
      <c r="A3515">
        <v>6789.9274999999998</v>
      </c>
      <c r="B3515">
        <v>1864.66</v>
      </c>
      <c r="C3515" t="s">
        <v>24</v>
      </c>
      <c r="D3515" t="s">
        <v>41</v>
      </c>
    </row>
    <row r="3516" spans="1:4" x14ac:dyDescent="0.25">
      <c r="A3516">
        <v>309.45999999999998</v>
      </c>
      <c r="B3516">
        <v>-82.64</v>
      </c>
      <c r="C3516" t="s">
        <v>24</v>
      </c>
      <c r="D3516" t="s">
        <v>25</v>
      </c>
    </row>
    <row r="3517" spans="1:4" x14ac:dyDescent="0.25">
      <c r="A3517">
        <v>154.85</v>
      </c>
      <c r="B3517">
        <v>-136.55000000000001</v>
      </c>
      <c r="C3517" t="s">
        <v>34</v>
      </c>
      <c r="D3517" t="s">
        <v>72</v>
      </c>
    </row>
    <row r="3518" spans="1:4" x14ac:dyDescent="0.25">
      <c r="A3518">
        <v>4941.7725</v>
      </c>
      <c r="B3518">
        <v>704.89</v>
      </c>
      <c r="C3518" t="s">
        <v>24</v>
      </c>
      <c r="D3518" t="s">
        <v>41</v>
      </c>
    </row>
    <row r="3519" spans="1:4" x14ac:dyDescent="0.25">
      <c r="A3519">
        <v>1155.5835</v>
      </c>
      <c r="B3519">
        <v>-127</v>
      </c>
      <c r="C3519" t="s">
        <v>24</v>
      </c>
      <c r="D3519" t="s">
        <v>41</v>
      </c>
    </row>
    <row r="3520" spans="1:4" x14ac:dyDescent="0.25">
      <c r="A3520">
        <v>1435.95</v>
      </c>
      <c r="B3520">
        <v>486.9</v>
      </c>
      <c r="C3520" t="s">
        <v>24</v>
      </c>
      <c r="D3520" t="s">
        <v>25</v>
      </c>
    </row>
    <row r="3521" spans="1:4" x14ac:dyDescent="0.25">
      <c r="A3521">
        <v>961.06</v>
      </c>
      <c r="B3521">
        <v>361.82</v>
      </c>
      <c r="C3521" t="s">
        <v>37</v>
      </c>
      <c r="D3521" t="s">
        <v>38</v>
      </c>
    </row>
    <row r="3522" spans="1:4" x14ac:dyDescent="0.25">
      <c r="A3522">
        <v>8704.08</v>
      </c>
      <c r="B3522">
        <v>1034.54</v>
      </c>
      <c r="C3522" t="s">
        <v>37</v>
      </c>
      <c r="D3522" t="s">
        <v>57</v>
      </c>
    </row>
    <row r="3523" spans="1:4" x14ac:dyDescent="0.25">
      <c r="A3523">
        <v>24051.49</v>
      </c>
      <c r="B3523">
        <v>9791.0400000000009</v>
      </c>
      <c r="C3523" t="s">
        <v>24</v>
      </c>
      <c r="D3523" t="s">
        <v>131</v>
      </c>
    </row>
    <row r="3524" spans="1:4" x14ac:dyDescent="0.25">
      <c r="A3524">
        <v>11.81</v>
      </c>
      <c r="B3524">
        <v>-7.95</v>
      </c>
      <c r="C3524" t="s">
        <v>37</v>
      </c>
      <c r="D3524" t="s">
        <v>38</v>
      </c>
    </row>
    <row r="3525" spans="1:4" x14ac:dyDescent="0.25">
      <c r="A3525">
        <v>164.1</v>
      </c>
      <c r="B3525">
        <v>-41.22</v>
      </c>
      <c r="C3525" t="s">
        <v>34</v>
      </c>
      <c r="D3525" t="s">
        <v>68</v>
      </c>
    </row>
    <row r="3526" spans="1:4" x14ac:dyDescent="0.25">
      <c r="A3526">
        <v>1316.87</v>
      </c>
      <c r="B3526">
        <v>204.7</v>
      </c>
      <c r="C3526" t="s">
        <v>24</v>
      </c>
      <c r="D3526" t="s">
        <v>25</v>
      </c>
    </row>
    <row r="3527" spans="1:4" x14ac:dyDescent="0.25">
      <c r="A3527">
        <v>991.36</v>
      </c>
      <c r="B3527">
        <v>-103.11</v>
      </c>
      <c r="C3527" t="s">
        <v>34</v>
      </c>
      <c r="D3527" t="s">
        <v>53</v>
      </c>
    </row>
    <row r="3528" spans="1:4" x14ac:dyDescent="0.25">
      <c r="A3528">
        <v>586.61900000000003</v>
      </c>
      <c r="B3528">
        <v>83.07</v>
      </c>
      <c r="C3528" t="s">
        <v>24</v>
      </c>
      <c r="D3528" t="s">
        <v>41</v>
      </c>
    </row>
    <row r="3529" spans="1:4" x14ac:dyDescent="0.25">
      <c r="A3529">
        <v>85.74</v>
      </c>
      <c r="B3529">
        <v>-73.569999999999993</v>
      </c>
      <c r="C3529" t="s">
        <v>34</v>
      </c>
      <c r="D3529" t="s">
        <v>68</v>
      </c>
    </row>
    <row r="3530" spans="1:4" x14ac:dyDescent="0.25">
      <c r="A3530">
        <v>2031.98</v>
      </c>
      <c r="B3530">
        <v>778.6</v>
      </c>
      <c r="C3530" t="s">
        <v>34</v>
      </c>
      <c r="D3530" t="s">
        <v>68</v>
      </c>
    </row>
    <row r="3531" spans="1:4" x14ac:dyDescent="0.25">
      <c r="A3531">
        <v>131.94</v>
      </c>
      <c r="B3531">
        <v>2.3199999999999998</v>
      </c>
      <c r="C3531" t="s">
        <v>34</v>
      </c>
      <c r="D3531" t="s">
        <v>68</v>
      </c>
    </row>
    <row r="3532" spans="1:4" x14ac:dyDescent="0.25">
      <c r="A3532">
        <v>1002.73</v>
      </c>
      <c r="B3532">
        <v>-563.86</v>
      </c>
      <c r="C3532" t="s">
        <v>34</v>
      </c>
      <c r="D3532" t="s">
        <v>72</v>
      </c>
    </row>
    <row r="3533" spans="1:4" x14ac:dyDescent="0.25">
      <c r="A3533">
        <v>748.29</v>
      </c>
      <c r="B3533">
        <v>-183.6</v>
      </c>
      <c r="C3533" t="s">
        <v>37</v>
      </c>
      <c r="D3533" t="s">
        <v>86</v>
      </c>
    </row>
    <row r="3534" spans="1:4" x14ac:dyDescent="0.25">
      <c r="A3534">
        <v>1055.98</v>
      </c>
      <c r="B3534">
        <v>204.58</v>
      </c>
      <c r="C3534" t="s">
        <v>34</v>
      </c>
      <c r="D3534" t="s">
        <v>72</v>
      </c>
    </row>
    <row r="3535" spans="1:4" x14ac:dyDescent="0.25">
      <c r="A3535">
        <v>448.36649999999997</v>
      </c>
      <c r="B3535">
        <v>-748.41</v>
      </c>
      <c r="C3535" t="s">
        <v>24</v>
      </c>
      <c r="D3535" t="s">
        <v>41</v>
      </c>
    </row>
    <row r="3536" spans="1:4" x14ac:dyDescent="0.25">
      <c r="A3536">
        <v>77.569999999999993</v>
      </c>
      <c r="B3536">
        <v>-67.489999999999995</v>
      </c>
      <c r="C3536" t="s">
        <v>34</v>
      </c>
      <c r="D3536" t="s">
        <v>68</v>
      </c>
    </row>
    <row r="3537" spans="1:4" x14ac:dyDescent="0.25">
      <c r="A3537">
        <v>528.53</v>
      </c>
      <c r="B3537">
        <v>-7.24</v>
      </c>
      <c r="C3537" t="s">
        <v>34</v>
      </c>
      <c r="D3537" t="s">
        <v>53</v>
      </c>
    </row>
    <row r="3538" spans="1:4" x14ac:dyDescent="0.25">
      <c r="A3538">
        <v>5975.0495000000001</v>
      </c>
      <c r="B3538">
        <v>1417.23</v>
      </c>
      <c r="C3538" t="s">
        <v>24</v>
      </c>
      <c r="D3538" t="s">
        <v>41</v>
      </c>
    </row>
    <row r="3539" spans="1:4" x14ac:dyDescent="0.25">
      <c r="A3539">
        <v>720.52</v>
      </c>
      <c r="B3539">
        <v>-36.79</v>
      </c>
      <c r="C3539" t="s">
        <v>24</v>
      </c>
      <c r="D3539" t="s">
        <v>51</v>
      </c>
    </row>
    <row r="3540" spans="1:4" x14ac:dyDescent="0.25">
      <c r="A3540">
        <v>3849.17</v>
      </c>
      <c r="B3540">
        <v>1982.78</v>
      </c>
      <c r="C3540" t="s">
        <v>34</v>
      </c>
      <c r="D3540" t="s">
        <v>76</v>
      </c>
    </row>
    <row r="3541" spans="1:4" x14ac:dyDescent="0.25">
      <c r="A3541">
        <v>945.03</v>
      </c>
      <c r="B3541">
        <v>267.64</v>
      </c>
      <c r="C3541" t="s">
        <v>34</v>
      </c>
      <c r="D3541" t="s">
        <v>49</v>
      </c>
    </row>
    <row r="3542" spans="1:4" x14ac:dyDescent="0.25">
      <c r="A3542">
        <v>325.75</v>
      </c>
      <c r="B3542">
        <v>-124.25</v>
      </c>
      <c r="C3542" t="s">
        <v>37</v>
      </c>
      <c r="D3542" t="s">
        <v>38</v>
      </c>
    </row>
    <row r="3543" spans="1:4" x14ac:dyDescent="0.25">
      <c r="A3543">
        <v>136.41999999999999</v>
      </c>
      <c r="B3543">
        <v>-8.3800000000000008</v>
      </c>
      <c r="C3543" t="s">
        <v>34</v>
      </c>
      <c r="D3543" t="s">
        <v>35</v>
      </c>
    </row>
    <row r="3544" spans="1:4" x14ac:dyDescent="0.25">
      <c r="A3544">
        <v>442.31</v>
      </c>
      <c r="B3544">
        <v>231.68</v>
      </c>
      <c r="C3544" t="s">
        <v>37</v>
      </c>
      <c r="D3544" t="s">
        <v>38</v>
      </c>
    </row>
    <row r="3545" spans="1:4" x14ac:dyDescent="0.25">
      <c r="A3545">
        <v>1704.58</v>
      </c>
      <c r="B3545">
        <v>518.48</v>
      </c>
      <c r="C3545" t="s">
        <v>34</v>
      </c>
      <c r="D3545" t="s">
        <v>72</v>
      </c>
    </row>
    <row r="3546" spans="1:4" x14ac:dyDescent="0.25">
      <c r="A3546">
        <v>38.24</v>
      </c>
      <c r="B3546">
        <v>-37.549999999999997</v>
      </c>
      <c r="C3546" t="s">
        <v>34</v>
      </c>
      <c r="D3546" t="s">
        <v>46</v>
      </c>
    </row>
    <row r="3547" spans="1:4" x14ac:dyDescent="0.25">
      <c r="A3547">
        <v>146.63</v>
      </c>
      <c r="B3547">
        <v>-30.06</v>
      </c>
      <c r="C3547" t="s">
        <v>34</v>
      </c>
      <c r="D3547" t="s">
        <v>49</v>
      </c>
    </row>
    <row r="3548" spans="1:4" x14ac:dyDescent="0.25">
      <c r="A3548">
        <v>2506.2674999999999</v>
      </c>
      <c r="B3548">
        <v>1160.58</v>
      </c>
      <c r="C3548" t="s">
        <v>24</v>
      </c>
      <c r="D3548" t="s">
        <v>41</v>
      </c>
    </row>
    <row r="3549" spans="1:4" x14ac:dyDescent="0.25">
      <c r="A3549">
        <v>12689.87</v>
      </c>
      <c r="B3549">
        <v>-169.23</v>
      </c>
      <c r="C3549" t="s">
        <v>37</v>
      </c>
      <c r="D3549" t="s">
        <v>112</v>
      </c>
    </row>
    <row r="3550" spans="1:4" x14ac:dyDescent="0.25">
      <c r="A3550">
        <v>851.17</v>
      </c>
      <c r="B3550">
        <v>-131.28</v>
      </c>
      <c r="C3550" t="s">
        <v>34</v>
      </c>
      <c r="D3550" t="s">
        <v>68</v>
      </c>
    </row>
    <row r="3551" spans="1:4" x14ac:dyDescent="0.25">
      <c r="A3551">
        <v>557.52</v>
      </c>
      <c r="B3551">
        <v>-157.30000000000001</v>
      </c>
      <c r="C3551" t="s">
        <v>34</v>
      </c>
      <c r="D3551" t="s">
        <v>35</v>
      </c>
    </row>
    <row r="3552" spans="1:4" x14ac:dyDescent="0.25">
      <c r="A3552">
        <v>2522.21</v>
      </c>
      <c r="B3552">
        <v>1026.07</v>
      </c>
      <c r="C3552" t="s">
        <v>37</v>
      </c>
      <c r="D3552" t="s">
        <v>38</v>
      </c>
    </row>
    <row r="3553" spans="1:4" x14ac:dyDescent="0.25">
      <c r="A3553">
        <v>4181.82</v>
      </c>
      <c r="B3553">
        <v>1765.48</v>
      </c>
      <c r="C3553" t="s">
        <v>24</v>
      </c>
      <c r="D3553" t="s">
        <v>51</v>
      </c>
    </row>
    <row r="3554" spans="1:4" x14ac:dyDescent="0.25">
      <c r="A3554">
        <v>841.51</v>
      </c>
      <c r="B3554">
        <v>20.86</v>
      </c>
      <c r="C3554" t="s">
        <v>34</v>
      </c>
      <c r="D3554" t="s">
        <v>53</v>
      </c>
    </row>
    <row r="3555" spans="1:4" x14ac:dyDescent="0.25">
      <c r="A3555">
        <v>1208.3499999999999</v>
      </c>
      <c r="B3555">
        <v>145.54</v>
      </c>
      <c r="C3555" t="s">
        <v>24</v>
      </c>
      <c r="D3555" t="s">
        <v>25</v>
      </c>
    </row>
    <row r="3556" spans="1:4" x14ac:dyDescent="0.25">
      <c r="A3556">
        <v>6123.48</v>
      </c>
      <c r="B3556">
        <v>1232.79</v>
      </c>
      <c r="C3556" t="s">
        <v>37</v>
      </c>
      <c r="D3556" t="s">
        <v>86</v>
      </c>
    </row>
    <row r="3557" spans="1:4" x14ac:dyDescent="0.25">
      <c r="A3557">
        <v>272.63</v>
      </c>
      <c r="B3557">
        <v>-64.45</v>
      </c>
      <c r="C3557" t="s">
        <v>34</v>
      </c>
      <c r="D3557" t="s">
        <v>49</v>
      </c>
    </row>
    <row r="3558" spans="1:4" x14ac:dyDescent="0.25">
      <c r="A3558">
        <v>69.97</v>
      </c>
      <c r="B3558">
        <v>24.25</v>
      </c>
      <c r="C3558" t="s">
        <v>34</v>
      </c>
      <c r="D3558" t="s">
        <v>49</v>
      </c>
    </row>
    <row r="3559" spans="1:4" x14ac:dyDescent="0.25">
      <c r="A3559">
        <v>680.85850000000005</v>
      </c>
      <c r="B3559">
        <v>319.10000000000002</v>
      </c>
      <c r="C3559" t="s">
        <v>24</v>
      </c>
      <c r="D3559" t="s">
        <v>41</v>
      </c>
    </row>
    <row r="3560" spans="1:4" x14ac:dyDescent="0.25">
      <c r="A3560">
        <v>845.61400000000003</v>
      </c>
      <c r="B3560">
        <v>-653.49</v>
      </c>
      <c r="C3560" t="s">
        <v>24</v>
      </c>
      <c r="D3560" t="s">
        <v>41</v>
      </c>
    </row>
    <row r="3561" spans="1:4" x14ac:dyDescent="0.25">
      <c r="A3561">
        <v>68.03</v>
      </c>
      <c r="B3561">
        <v>8.8699999999999992</v>
      </c>
      <c r="C3561" t="s">
        <v>34</v>
      </c>
      <c r="D3561" t="s">
        <v>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11"/>
  <sheetViews>
    <sheetView workbookViewId="0">
      <selection activeCell="E22" sqref="E22"/>
    </sheetView>
  </sheetViews>
  <sheetFormatPr defaultRowHeight="15" x14ac:dyDescent="0.25"/>
  <cols>
    <col min="1" max="1" width="13.140625" bestFit="1" customWidth="1"/>
    <col min="2" max="2" width="12.85546875" bestFit="1" customWidth="1"/>
    <col min="8" max="8" width="10.7109375" bestFit="1" customWidth="1"/>
  </cols>
  <sheetData>
    <row r="1" spans="1:21" x14ac:dyDescent="0.25">
      <c r="D1" t="s">
        <v>632</v>
      </c>
      <c r="F1" t="s">
        <v>631</v>
      </c>
    </row>
    <row r="2" spans="1:21" x14ac:dyDescent="0.25">
      <c r="B2" t="s">
        <v>629</v>
      </c>
      <c r="C2">
        <f>MAX('DragonOffice Supplies'!G2:G3561)</f>
        <v>0.21</v>
      </c>
      <c r="D2">
        <v>1</v>
      </c>
      <c r="F2">
        <v>26567</v>
      </c>
      <c r="G2" t="s">
        <v>18</v>
      </c>
      <c r="H2" s="1">
        <v>42617</v>
      </c>
      <c r="I2" t="s">
        <v>28</v>
      </c>
      <c r="J2">
        <v>22</v>
      </c>
      <c r="K2">
        <v>338.52</v>
      </c>
      <c r="L2">
        <v>0.21</v>
      </c>
      <c r="M2" t="s">
        <v>20</v>
      </c>
      <c r="N2">
        <v>-17.75</v>
      </c>
      <c r="O2">
        <v>14.98</v>
      </c>
      <c r="P2">
        <v>8.99</v>
      </c>
      <c r="Q2" t="s">
        <v>349</v>
      </c>
      <c r="R2" t="s">
        <v>341</v>
      </c>
      <c r="S2" t="s">
        <v>23</v>
      </c>
      <c r="T2" t="s">
        <v>37</v>
      </c>
      <c r="U2" t="s">
        <v>38</v>
      </c>
    </row>
    <row r="3" spans="1:21" x14ac:dyDescent="0.25">
      <c r="B3" t="s">
        <v>630</v>
      </c>
      <c r="C3">
        <f>MIN('DragonOffice Supplies'!G3:G3562)</f>
        <v>0</v>
      </c>
      <c r="D3">
        <v>295</v>
      </c>
    </row>
    <row r="5" spans="1:21" x14ac:dyDescent="0.25">
      <c r="A5" s="15" t="s">
        <v>653</v>
      </c>
    </row>
    <row r="6" spans="1:21" x14ac:dyDescent="0.25">
      <c r="A6" s="18" t="s">
        <v>633</v>
      </c>
      <c r="B6" s="18">
        <f>COUNTIF('DragonOffice Supplies'!D1:D3561,"Critical")</f>
        <v>658</v>
      </c>
      <c r="C6" s="18" t="s">
        <v>650</v>
      </c>
    </row>
    <row r="7" spans="1:21" x14ac:dyDescent="0.25">
      <c r="A7" s="18" t="s">
        <v>19</v>
      </c>
      <c r="B7" s="18">
        <f>COUNTIF('DragonOffice Supplies'!D2:D3562,"High")</f>
        <v>766</v>
      </c>
      <c r="C7" s="18" t="s">
        <v>650</v>
      </c>
    </row>
    <row r="8" spans="1:21" x14ac:dyDescent="0.25">
      <c r="A8" s="18" t="s">
        <v>47</v>
      </c>
      <c r="B8" s="18">
        <f>COUNTIF('DragonOffice Supplies'!D3:D3563,"Low")</f>
        <v>766</v>
      </c>
      <c r="C8" s="13" t="s">
        <v>652</v>
      </c>
    </row>
    <row r="9" spans="1:21" x14ac:dyDescent="0.25">
      <c r="A9" s="18" t="s">
        <v>43</v>
      </c>
      <c r="B9" s="18">
        <f>COUNTIF('DragonOffice Supplies'!D4:D3564,"Medium")</f>
        <v>652</v>
      </c>
      <c r="C9" s="13" t="s">
        <v>651</v>
      </c>
    </row>
    <row r="10" spans="1:21" x14ac:dyDescent="0.25">
      <c r="A10" s="18" t="s">
        <v>31</v>
      </c>
      <c r="B10" s="18">
        <f>COUNTIF('DragonOffice Supplies'!D5:D3565,"Not Specified")</f>
        <v>717</v>
      </c>
      <c r="C10" s="13"/>
    </row>
    <row r="11" spans="1:21" x14ac:dyDescent="0.25">
      <c r="A11" s="18"/>
      <c r="B11" s="18">
        <f>SUM(B6:B10)</f>
        <v>3559</v>
      </c>
      <c r="C11" s="1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B81F0-7DA1-4A4E-8BCC-23F28AF44650}">
  <dimension ref="A3:E24"/>
  <sheetViews>
    <sheetView workbookViewId="0">
      <selection activeCell="E32" sqref="E32"/>
    </sheetView>
  </sheetViews>
  <sheetFormatPr defaultRowHeight="15" x14ac:dyDescent="0.25"/>
  <cols>
    <col min="1" max="1" width="18.140625" bestFit="1" customWidth="1"/>
    <col min="2" max="2" width="23.28515625" bestFit="1" customWidth="1"/>
    <col min="3" max="3" width="21.140625" bestFit="1" customWidth="1"/>
    <col min="4" max="4" width="12.5703125" bestFit="1" customWidth="1"/>
    <col min="5" max="5" width="15.5703125" bestFit="1" customWidth="1"/>
    <col min="6" max="6" width="12" bestFit="1" customWidth="1"/>
  </cols>
  <sheetData>
    <row r="3" spans="1:5" x14ac:dyDescent="0.25">
      <c r="A3" s="3" t="s">
        <v>626</v>
      </c>
      <c r="B3" t="s">
        <v>655</v>
      </c>
      <c r="C3" t="s">
        <v>656</v>
      </c>
      <c r="D3" t="s">
        <v>628</v>
      </c>
      <c r="E3" t="s">
        <v>654</v>
      </c>
    </row>
    <row r="4" spans="1:5" x14ac:dyDescent="0.25">
      <c r="A4" s="4" t="s">
        <v>28</v>
      </c>
      <c r="B4" s="2"/>
      <c r="C4" s="2"/>
      <c r="D4" s="2"/>
      <c r="E4" s="2"/>
    </row>
    <row r="5" spans="1:5" x14ac:dyDescent="0.25">
      <c r="A5" s="5" t="s">
        <v>18</v>
      </c>
      <c r="B5" s="2">
        <v>0</v>
      </c>
      <c r="C5" s="2">
        <v>14778</v>
      </c>
      <c r="D5" s="2">
        <v>111017.92000000006</v>
      </c>
      <c r="E5" s="2">
        <v>962</v>
      </c>
    </row>
    <row r="6" spans="1:5" x14ac:dyDescent="0.25">
      <c r="A6" s="5" t="s">
        <v>27</v>
      </c>
      <c r="B6" s="2">
        <v>62</v>
      </c>
      <c r="C6" s="2">
        <v>1485</v>
      </c>
      <c r="D6" s="2">
        <v>440.48000000000093</v>
      </c>
      <c r="E6" s="2">
        <v>82</v>
      </c>
    </row>
    <row r="7" spans="1:5" x14ac:dyDescent="0.25">
      <c r="A7" s="4" t="s">
        <v>657</v>
      </c>
      <c r="B7" s="2">
        <v>62</v>
      </c>
      <c r="C7" s="2">
        <v>16263</v>
      </c>
      <c r="D7" s="2">
        <v>111458.40000000005</v>
      </c>
      <c r="E7" s="2">
        <v>1044</v>
      </c>
    </row>
    <row r="8" spans="1:5" x14ac:dyDescent="0.25">
      <c r="A8" s="4" t="s">
        <v>19</v>
      </c>
      <c r="B8" s="2"/>
      <c r="C8" s="2"/>
      <c r="D8" s="2"/>
      <c r="E8" s="2"/>
    </row>
    <row r="9" spans="1:5" x14ac:dyDescent="0.25">
      <c r="A9" s="5" t="s">
        <v>18</v>
      </c>
      <c r="B9" s="2">
        <v>0</v>
      </c>
      <c r="C9" s="2">
        <v>18514</v>
      </c>
      <c r="D9" s="2">
        <v>171830.49000000014</v>
      </c>
      <c r="E9" s="2">
        <v>997</v>
      </c>
    </row>
    <row r="10" spans="1:5" x14ac:dyDescent="0.25">
      <c r="A10" s="5" t="s">
        <v>27</v>
      </c>
      <c r="B10" s="2">
        <v>0</v>
      </c>
      <c r="C10" s="2">
        <v>1706</v>
      </c>
      <c r="D10" s="2">
        <v>25859.170000000006</v>
      </c>
      <c r="E10" s="2">
        <v>93</v>
      </c>
    </row>
    <row r="11" spans="1:5" x14ac:dyDescent="0.25">
      <c r="A11" s="4" t="s">
        <v>658</v>
      </c>
      <c r="B11" s="2">
        <v>0</v>
      </c>
      <c r="C11" s="2">
        <v>20220</v>
      </c>
      <c r="D11" s="2">
        <v>197689.66000000015</v>
      </c>
      <c r="E11" s="2">
        <v>1090</v>
      </c>
    </row>
    <row r="12" spans="1:5" x14ac:dyDescent="0.25">
      <c r="A12" s="4" t="s">
        <v>47</v>
      </c>
      <c r="B12" s="2"/>
      <c r="C12" s="2"/>
      <c r="D12" s="2"/>
      <c r="E12" s="2"/>
    </row>
    <row r="13" spans="1:5" x14ac:dyDescent="0.25">
      <c r="A13" s="5" t="s">
        <v>18</v>
      </c>
      <c r="B13" s="2">
        <v>0</v>
      </c>
      <c r="C13" s="2">
        <v>17958</v>
      </c>
      <c r="D13" s="2">
        <v>172494.78999999986</v>
      </c>
      <c r="E13" s="2">
        <v>-2862</v>
      </c>
    </row>
    <row r="14" spans="1:5" x14ac:dyDescent="0.25">
      <c r="A14" s="5" t="s">
        <v>27</v>
      </c>
      <c r="B14" s="2">
        <v>0</v>
      </c>
      <c r="C14" s="2">
        <v>2122</v>
      </c>
      <c r="D14" s="2">
        <v>25107.309999999987</v>
      </c>
      <c r="E14" s="2">
        <v>-2574</v>
      </c>
    </row>
    <row r="15" spans="1:5" x14ac:dyDescent="0.25">
      <c r="A15" s="4" t="s">
        <v>659</v>
      </c>
      <c r="B15" s="2">
        <v>0</v>
      </c>
      <c r="C15" s="2">
        <v>20080</v>
      </c>
      <c r="D15" s="2">
        <v>197602.09999999986</v>
      </c>
      <c r="E15" s="2">
        <v>-5436</v>
      </c>
    </row>
    <row r="16" spans="1:5" x14ac:dyDescent="0.25">
      <c r="A16" s="4" t="s">
        <v>43</v>
      </c>
      <c r="B16" s="2"/>
      <c r="C16" s="2"/>
      <c r="D16" s="2"/>
      <c r="E16" s="2"/>
    </row>
    <row r="17" spans="1:5" x14ac:dyDescent="0.25">
      <c r="A17" s="5" t="s">
        <v>18</v>
      </c>
      <c r="B17" s="2">
        <v>0</v>
      </c>
      <c r="C17" s="2">
        <v>15169</v>
      </c>
      <c r="D17" s="2">
        <v>96981.450000000012</v>
      </c>
      <c r="E17" s="2">
        <v>922</v>
      </c>
    </row>
    <row r="18" spans="1:5" x14ac:dyDescent="0.25">
      <c r="A18" s="5" t="s">
        <v>27</v>
      </c>
      <c r="B18" s="2">
        <v>0</v>
      </c>
      <c r="C18" s="2">
        <v>1436</v>
      </c>
      <c r="D18" s="2">
        <v>23443.97</v>
      </c>
      <c r="E18" s="2">
        <v>72</v>
      </c>
    </row>
    <row r="19" spans="1:5" x14ac:dyDescent="0.25">
      <c r="A19" s="4" t="s">
        <v>660</v>
      </c>
      <c r="B19" s="2">
        <v>0</v>
      </c>
      <c r="C19" s="2">
        <v>16605</v>
      </c>
      <c r="D19" s="2">
        <v>120425.42000000001</v>
      </c>
      <c r="E19" s="2">
        <v>994</v>
      </c>
    </row>
    <row r="20" spans="1:5" x14ac:dyDescent="0.25">
      <c r="A20" s="4" t="s">
        <v>31</v>
      </c>
      <c r="B20" s="2"/>
      <c r="C20" s="2"/>
      <c r="D20" s="2"/>
      <c r="E20" s="2"/>
    </row>
    <row r="21" spans="1:5" x14ac:dyDescent="0.25">
      <c r="A21" s="5" t="s">
        <v>18</v>
      </c>
      <c r="B21" s="2">
        <v>0</v>
      </c>
      <c r="C21" s="2">
        <v>16494</v>
      </c>
      <c r="D21" s="2">
        <v>89171.540000000008</v>
      </c>
      <c r="E21" s="2">
        <v>1004</v>
      </c>
    </row>
    <row r="22" spans="1:5" x14ac:dyDescent="0.25">
      <c r="A22" s="5" t="s">
        <v>27</v>
      </c>
      <c r="B22" s="2">
        <v>0</v>
      </c>
      <c r="C22" s="2">
        <v>1684</v>
      </c>
      <c r="D22" s="2">
        <v>6333.08</v>
      </c>
      <c r="E22" s="2">
        <v>109</v>
      </c>
    </row>
    <row r="23" spans="1:5" x14ac:dyDescent="0.25">
      <c r="A23" s="4" t="s">
        <v>661</v>
      </c>
      <c r="B23" s="2">
        <v>0</v>
      </c>
      <c r="C23" s="2">
        <v>18178</v>
      </c>
      <c r="D23" s="2">
        <v>95504.62000000001</v>
      </c>
      <c r="E23" s="2">
        <v>1113</v>
      </c>
    </row>
    <row r="24" spans="1:5" x14ac:dyDescent="0.25">
      <c r="A24" s="4" t="s">
        <v>627</v>
      </c>
      <c r="B24" s="2">
        <v>62</v>
      </c>
      <c r="C24" s="2">
        <v>91346</v>
      </c>
      <c r="D24" s="2">
        <v>722680.20000000007</v>
      </c>
      <c r="E24" s="2">
        <v>-1195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Pivot breakdown</vt:lpstr>
      <vt:lpstr>Prediction using line equation</vt:lpstr>
      <vt:lpstr>DragonOffice Supplies</vt:lpstr>
      <vt:lpstr>Count Returns</vt:lpstr>
      <vt:lpstr>Extract some colums for pivot</vt:lpstr>
      <vt:lpstr>Discounts offered</vt:lpstr>
      <vt:lpstr>Sheet1</vt:lpstr>
      <vt:lpstr>Quality_Control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Administrator</cp:lastModifiedBy>
  <dcterms:created xsi:type="dcterms:W3CDTF">2017-11-04T18:22:15Z</dcterms:created>
  <dcterms:modified xsi:type="dcterms:W3CDTF">2017-11-17T13:47:08Z</dcterms:modified>
</cp:coreProperties>
</file>